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featurePropertyBag/featurePropertyBag.xml" ContentType="application/vnd.ms-excel.featurepropertyba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4"/>
  <workbookPr hidePivotFieldList="1"/>
  <mc:AlternateContent xmlns:mc="http://schemas.openxmlformats.org/markup-compatibility/2006">
    <mc:Choice Requires="x15">
      <x15ac:absPath xmlns:x15ac="http://schemas.microsoft.com/office/spreadsheetml/2010/11/ac" url="https://ussportscamps-my.sharepoint.com/personal/jlee_ussportscamps_com/Documents/"/>
    </mc:Choice>
  </mc:AlternateContent>
  <xr:revisionPtr revIDLastSave="0" documentId="8_{167F7699-2889-4424-A813-27BA1646CF63}" xr6:coauthVersionLast="47" xr6:coauthVersionMax="47" xr10:uidLastSave="{00000000-0000-0000-0000-000000000000}"/>
  <bookViews>
    <workbookView xWindow="57675" yWindow="10200" windowWidth="51840" windowHeight="21120" firstSheet="4" activeTab="4" xr2:uid="{00000000-000D-0000-FFFF-FFFF00000000}"/>
  </bookViews>
  <sheets>
    <sheet name="❄️ SD-WIN-BBALL ⚾" sheetId="1" r:id="rId1"/>
    <sheet name="WIN_TRKNG_BBALL" sheetId="3" r:id="rId2"/>
    <sheet name="❄️ SD-WIN-SBALL 🥎" sheetId="2" r:id="rId3"/>
    <sheet name="WIN_TRKNG_SBALL" sheetId="4" r:id="rId4"/>
    <sheet name="⭐ SD-SUM-BBALL ⚾" sheetId="9" r:id="rId5"/>
    <sheet name="SUM_TRKNG_BBALL" sheetId="13" r:id="rId6"/>
    <sheet name="⭐SD-SUM-SBALL 🥎" sheetId="10" r:id="rId7"/>
    <sheet name="SUM_TRKNG_SBALL" sheetId="14" r:id="rId8"/>
    <sheet name="WIN_BBALL_BG ✔️" sheetId="6" r:id="rId9"/>
    <sheet name="WIN_SBALL_BG ✔️" sheetId="7" r:id="rId10"/>
    <sheet name="BONUS PAYMENTS" sheetId="8" r:id="rId11"/>
    <sheet name="FACILITY PAYMENTS" sheetId="11" r:id="rId12"/>
    <sheet name="MONEY BREAKDOWNS" sheetId="12" r:id="rId13"/>
  </sheets>
  <definedNames>
    <definedName name="_xlnm._FilterDatabase" localSheetId="12" hidden="1">'MONEY BREAKDOWNS'!$A$1:$N$181</definedName>
  </definedNames>
  <calcPr calcId="191028" calcCompleted="0"/>
  <pivotCaches>
    <pivotCache cacheId="251" r:id="rId1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7" i="9" l="1"/>
  <c r="BD152" i="9"/>
  <c r="BD151" i="9"/>
  <c r="D151" i="9"/>
  <c r="AV69" i="10"/>
  <c r="BC152" i="9"/>
  <c r="AW151" i="9"/>
  <c r="AV151" i="9"/>
  <c r="AU151" i="9"/>
  <c r="AT151" i="9"/>
  <c r="AS151" i="9"/>
  <c r="AR151" i="9"/>
  <c r="BC151" i="9"/>
  <c r="K293" i="12"/>
  <c r="L293" i="12"/>
  <c r="M293" i="12"/>
  <c r="K292" i="12"/>
  <c r="L292" i="12"/>
  <c r="M292" i="12"/>
  <c r="L291" i="12"/>
  <c r="K291" i="12"/>
  <c r="M291" i="12" s="1"/>
  <c r="L290" i="12"/>
  <c r="K290" i="12"/>
  <c r="M290" i="12" s="1"/>
  <c r="L289" i="12"/>
  <c r="K289" i="12"/>
  <c r="M289" i="12" s="1"/>
  <c r="L288" i="12"/>
  <c r="K288" i="12"/>
  <c r="M288" i="12" s="1"/>
  <c r="L287" i="12"/>
  <c r="K287" i="12"/>
  <c r="M287" i="12" s="1"/>
  <c r="L286" i="12"/>
  <c r="K286" i="12"/>
  <c r="M286" i="12" s="1"/>
  <c r="L285" i="12"/>
  <c r="K285" i="12"/>
  <c r="M285" i="12" s="1"/>
  <c r="L284" i="12"/>
  <c r="K284" i="12"/>
  <c r="M284" i="12" s="1"/>
  <c r="L283" i="12"/>
  <c r="K283" i="12"/>
  <c r="M283" i="12" s="1"/>
  <c r="L282" i="12"/>
  <c r="K282" i="12"/>
  <c r="M282" i="12" s="1"/>
  <c r="L281" i="12"/>
  <c r="K281" i="12"/>
  <c r="M281" i="12" s="1"/>
  <c r="L280" i="12"/>
  <c r="K280" i="12"/>
  <c r="M280" i="12" s="1"/>
  <c r="L279" i="12"/>
  <c r="K279" i="12"/>
  <c r="M279" i="12" s="1"/>
  <c r="L278" i="12"/>
  <c r="K278" i="12"/>
  <c r="M278" i="12" s="1"/>
  <c r="L277" i="12"/>
  <c r="K277" i="12"/>
  <c r="M277" i="12" s="1"/>
  <c r="L276" i="12"/>
  <c r="K276" i="12"/>
  <c r="M276" i="12" s="1"/>
  <c r="L275" i="12"/>
  <c r="K275" i="12"/>
  <c r="M275" i="12" s="1"/>
  <c r="L274" i="12"/>
  <c r="K274" i="12"/>
  <c r="M274" i="12" s="1"/>
  <c r="L273" i="12"/>
  <c r="K273" i="12"/>
  <c r="M273" i="12" s="1"/>
  <c r="L272" i="12"/>
  <c r="K272" i="12"/>
  <c r="M272" i="12" s="1"/>
  <c r="L271" i="12"/>
  <c r="K271" i="12"/>
  <c r="M271" i="12" s="1"/>
  <c r="L270" i="12"/>
  <c r="K270" i="12"/>
  <c r="M270" i="12" s="1"/>
  <c r="L269" i="12"/>
  <c r="K269" i="12"/>
  <c r="M269" i="12" s="1"/>
  <c r="L268" i="12"/>
  <c r="K268" i="12"/>
  <c r="M268" i="12" s="1"/>
  <c r="L267" i="12"/>
  <c r="K267" i="12"/>
  <c r="M267" i="12" s="1"/>
  <c r="L266" i="12"/>
  <c r="K266" i="12"/>
  <c r="M266" i="12" s="1"/>
  <c r="L265" i="12"/>
  <c r="K265" i="12"/>
  <c r="M265" i="12" s="1"/>
  <c r="L264" i="12"/>
  <c r="K264" i="12"/>
  <c r="M264" i="12" s="1"/>
  <c r="L263" i="12"/>
  <c r="K263" i="12"/>
  <c r="M263" i="12" s="1"/>
  <c r="L262" i="12"/>
  <c r="K262" i="12"/>
  <c r="M262" i="12" s="1"/>
  <c r="L261" i="12"/>
  <c r="K261" i="12"/>
  <c r="M261" i="12" s="1"/>
  <c r="L260" i="12"/>
  <c r="K260" i="12"/>
  <c r="M260" i="12" s="1"/>
  <c r="L259" i="12"/>
  <c r="K259" i="12"/>
  <c r="M259" i="12" s="1"/>
  <c r="L258" i="12"/>
  <c r="K258" i="12"/>
  <c r="M258" i="12" s="1"/>
  <c r="L257" i="12"/>
  <c r="K257" i="12"/>
  <c r="M257" i="12" s="1"/>
  <c r="L256" i="12"/>
  <c r="K256" i="12"/>
  <c r="M256" i="12" s="1"/>
  <c r="L255" i="12"/>
  <c r="K255" i="12"/>
  <c r="M255" i="12" s="1"/>
  <c r="L254" i="12"/>
  <c r="K254" i="12"/>
  <c r="M254" i="12" s="1"/>
  <c r="L253" i="12"/>
  <c r="K253" i="12"/>
  <c r="M253" i="12" s="1"/>
  <c r="L252" i="12"/>
  <c r="K252" i="12"/>
  <c r="M252" i="12" s="1"/>
  <c r="L251" i="12"/>
  <c r="K251" i="12"/>
  <c r="M251" i="12" s="1"/>
  <c r="L250" i="12"/>
  <c r="K250" i="12"/>
  <c r="M250" i="12" s="1"/>
  <c r="L249" i="12"/>
  <c r="K249" i="12"/>
  <c r="M249" i="12" s="1"/>
  <c r="L248" i="12"/>
  <c r="K248" i="12"/>
  <c r="M248" i="12" s="1"/>
  <c r="L247" i="12"/>
  <c r="K247" i="12"/>
  <c r="M247" i="12" s="1"/>
  <c r="L246" i="12"/>
  <c r="K246" i="12"/>
  <c r="M246" i="12" s="1"/>
  <c r="L245" i="12"/>
  <c r="K245" i="12"/>
  <c r="M245" i="12" s="1"/>
  <c r="L244" i="12"/>
  <c r="K244" i="12"/>
  <c r="M244" i="12" s="1"/>
  <c r="K243" i="12"/>
  <c r="L243" i="12"/>
  <c r="M243" i="12"/>
  <c r="K242" i="12"/>
  <c r="L242" i="12"/>
  <c r="M242" i="12"/>
  <c r="K241" i="12"/>
  <c r="L241" i="12"/>
  <c r="M241" i="12"/>
  <c r="K240" i="12"/>
  <c r="L240" i="12"/>
  <c r="M240" i="12"/>
  <c r="K239" i="12"/>
  <c r="L239" i="12"/>
  <c r="M239" i="12"/>
  <c r="K238" i="12"/>
  <c r="L238" i="12"/>
  <c r="M238" i="12"/>
  <c r="K237" i="12"/>
  <c r="L237" i="12"/>
  <c r="M237" i="12"/>
  <c r="K236" i="12"/>
  <c r="L236" i="12"/>
  <c r="M236" i="12"/>
  <c r="K235" i="12"/>
  <c r="L235" i="12"/>
  <c r="M235" i="12"/>
  <c r="K234" i="12"/>
  <c r="L234" i="12"/>
  <c r="M234" i="12"/>
  <c r="K233" i="12"/>
  <c r="L233" i="12"/>
  <c r="M233" i="12"/>
  <c r="K232" i="12"/>
  <c r="L232" i="12"/>
  <c r="M232" i="12"/>
  <c r="K231" i="12"/>
  <c r="L231" i="12"/>
  <c r="M231" i="12"/>
  <c r="K230" i="12"/>
  <c r="L230" i="12"/>
  <c r="M230" i="12"/>
  <c r="K229" i="12"/>
  <c r="L229" i="12"/>
  <c r="M229" i="12"/>
  <c r="L228" i="12"/>
  <c r="K228" i="12"/>
  <c r="M228" i="12" s="1"/>
  <c r="L227" i="12"/>
  <c r="K227" i="12"/>
  <c r="M227" i="12" s="1"/>
  <c r="L226" i="12"/>
  <c r="K226" i="12"/>
  <c r="M226" i="12" s="1"/>
  <c r="L225" i="12"/>
  <c r="K225" i="12"/>
  <c r="M225" i="12" s="1"/>
  <c r="L224" i="12"/>
  <c r="K224" i="12"/>
  <c r="M224" i="12" s="1"/>
  <c r="L192" i="12"/>
  <c r="K192" i="12"/>
  <c r="M192" i="12" s="1"/>
  <c r="L79" i="14"/>
  <c r="K79" i="14"/>
  <c r="J79" i="14"/>
  <c r="H79" i="14" a="1"/>
  <c r="H79" i="14" s="1"/>
  <c r="G79" i="14" a="1"/>
  <c r="G79" i="14" s="1"/>
  <c r="F79" i="14"/>
  <c r="E79" i="14" a="1"/>
  <c r="E79" i="14" s="1"/>
  <c r="C79" i="14"/>
  <c r="B79" i="14"/>
  <c r="A79" i="14"/>
  <c r="K190" i="12"/>
  <c r="L190" i="12"/>
  <c r="M190" i="12"/>
  <c r="K191" i="12"/>
  <c r="L191" i="12"/>
  <c r="M191" i="12"/>
  <c r="K193" i="12"/>
  <c r="L193" i="12"/>
  <c r="M193" i="12"/>
  <c r="K194" i="12"/>
  <c r="L194" i="12"/>
  <c r="M194" i="12"/>
  <c r="K223" i="12"/>
  <c r="L223" i="12"/>
  <c r="M223" i="12"/>
  <c r="K218" i="12"/>
  <c r="L218" i="12"/>
  <c r="M218" i="12"/>
  <c r="K215" i="12"/>
  <c r="L215" i="12"/>
  <c r="M215" i="12"/>
  <c r="K209" i="12"/>
  <c r="L209" i="12"/>
  <c r="M209" i="12"/>
  <c r="K208" i="12"/>
  <c r="L208" i="12"/>
  <c r="M208" i="12"/>
  <c r="K207" i="12"/>
  <c r="L207" i="12"/>
  <c r="M207" i="12"/>
  <c r="K206" i="12"/>
  <c r="L206" i="12"/>
  <c r="M206" i="12"/>
  <c r="K205" i="12"/>
  <c r="L205" i="12"/>
  <c r="M205" i="12"/>
  <c r="L198" i="12"/>
  <c r="K198" i="12"/>
  <c r="M198" i="12" s="1"/>
  <c r="L197" i="12"/>
  <c r="K197" i="12"/>
  <c r="M197" i="12" s="1"/>
  <c r="L196" i="12"/>
  <c r="K196" i="12"/>
  <c r="M196" i="12" s="1"/>
  <c r="L195" i="12"/>
  <c r="K195" i="12"/>
  <c r="M195" i="12" s="1"/>
  <c r="BA6" i="9"/>
  <c r="BA12" i="9"/>
  <c r="BA17" i="9"/>
  <c r="BA18" i="9"/>
  <c r="BA88" i="9"/>
  <c r="BA22" i="9"/>
  <c r="BA24" i="9"/>
  <c r="BA21" i="9"/>
  <c r="BA27" i="9"/>
  <c r="BA40" i="9"/>
  <c r="BA39" i="9"/>
  <c r="BA41" i="9"/>
  <c r="BA42" i="9"/>
  <c r="BA46" i="9"/>
  <c r="BA49" i="9"/>
  <c r="BA48" i="9"/>
  <c r="BA158" i="9"/>
  <c r="BA51" i="9"/>
  <c r="BA53" i="9"/>
  <c r="BA54" i="9"/>
  <c r="BA55" i="9"/>
  <c r="BA52" i="9"/>
  <c r="BA72" i="9"/>
  <c r="BA73" i="9"/>
  <c r="BA67" i="9"/>
  <c r="BA76" i="9"/>
  <c r="BA70" i="9"/>
  <c r="BA65" i="9"/>
  <c r="BA66" i="9"/>
  <c r="BA20" i="9"/>
  <c r="BA80" i="9"/>
  <c r="BA84" i="9"/>
  <c r="BA87" i="9"/>
  <c r="BA89" i="9"/>
  <c r="BA92" i="9"/>
  <c r="BA99" i="9"/>
  <c r="BA95" i="9"/>
  <c r="BA96" i="9"/>
  <c r="BA98" i="9"/>
  <c r="BA105" i="9"/>
  <c r="BA97" i="9"/>
  <c r="BA104" i="9"/>
  <c r="BA109" i="9"/>
  <c r="BA115" i="9"/>
  <c r="BA4" i="9"/>
  <c r="BA5" i="9"/>
  <c r="BA112" i="9"/>
  <c r="BA113" i="9"/>
  <c r="BA122" i="9"/>
  <c r="BA118" i="9"/>
  <c r="BA16" i="9"/>
  <c r="BA107" i="9"/>
  <c r="BA102" i="9"/>
  <c r="BA103" i="9"/>
  <c r="BA47" i="9"/>
  <c r="BA123" i="9"/>
  <c r="BA10" i="9"/>
  <c r="BA11" i="9"/>
  <c r="BA44" i="9"/>
  <c r="BA61" i="9"/>
  <c r="BA69" i="9"/>
  <c r="BA117" i="9"/>
  <c r="BA86" i="9"/>
  <c r="BA31" i="9"/>
  <c r="BA32" i="9"/>
  <c r="BA56" i="9"/>
  <c r="BA57" i="9"/>
  <c r="BA59" i="9"/>
  <c r="BA63" i="9"/>
  <c r="BA64" i="9"/>
  <c r="BA94" i="9"/>
  <c r="BA110" i="9"/>
  <c r="BA127" i="9"/>
  <c r="BA131" i="9"/>
  <c r="BA133" i="9"/>
  <c r="BA136" i="9"/>
  <c r="BA140" i="9"/>
  <c r="BA144" i="9"/>
  <c r="BA148" i="9"/>
  <c r="BA124" i="9"/>
  <c r="BA147" i="9"/>
  <c r="BA125" i="9"/>
  <c r="BA128" i="9"/>
  <c r="BA126" i="9"/>
  <c r="BA129" i="9"/>
  <c r="BA130" i="9"/>
  <c r="BA142" i="9"/>
  <c r="BA134" i="9"/>
  <c r="BA135" i="9"/>
  <c r="BA138" i="9"/>
  <c r="BA139" i="9"/>
  <c r="BA132" i="9"/>
  <c r="BA222" i="9"/>
  <c r="BA143" i="9"/>
  <c r="BA146" i="9"/>
  <c r="BA145" i="9"/>
  <c r="BA150" i="9"/>
  <c r="BA149" i="9"/>
  <c r="BA3" i="9"/>
  <c r="AZ152" i="9"/>
  <c r="AY152" i="9"/>
  <c r="BA152" i="9" s="1"/>
  <c r="A43" i="14"/>
  <c r="L203" i="12"/>
  <c r="K203" i="12"/>
  <c r="M203" i="12" s="1"/>
  <c r="E84" i="13"/>
  <c r="AX3" i="9"/>
  <c r="AX6" i="9"/>
  <c r="AX12" i="9"/>
  <c r="AX17" i="9"/>
  <c r="AX18" i="9"/>
  <c r="AX22" i="9"/>
  <c r="AX28" i="9"/>
  <c r="AX24" i="9"/>
  <c r="AX21" i="9"/>
  <c r="AX27" i="9"/>
  <c r="AX40" i="9"/>
  <c r="AX39" i="9"/>
  <c r="AX41" i="9"/>
  <c r="AX42" i="9"/>
  <c r="AX46" i="9"/>
  <c r="AX49" i="9"/>
  <c r="AX48" i="9"/>
  <c r="AX158" i="9"/>
  <c r="AX51" i="9"/>
  <c r="AX53" i="9"/>
  <c r="AX54" i="9"/>
  <c r="AX55" i="9"/>
  <c r="AX52" i="9"/>
  <c r="AX72" i="9"/>
  <c r="AX73" i="9"/>
  <c r="AX67" i="9"/>
  <c r="AX76" i="9"/>
  <c r="AX70" i="9"/>
  <c r="AX65" i="9"/>
  <c r="AX66" i="9"/>
  <c r="AX20" i="9"/>
  <c r="AX80" i="9"/>
  <c r="AX84" i="9"/>
  <c r="AX87" i="9"/>
  <c r="AX89" i="9"/>
  <c r="AX92" i="9"/>
  <c r="AX99" i="9"/>
  <c r="AX95" i="9"/>
  <c r="AX96" i="9"/>
  <c r="AX98" i="9"/>
  <c r="AX97" i="9"/>
  <c r="AX104" i="9"/>
  <c r="AX109" i="9"/>
  <c r="AX115" i="9"/>
  <c r="AX4" i="9"/>
  <c r="AX5" i="9"/>
  <c r="AX112" i="9"/>
  <c r="AX113" i="9"/>
  <c r="AX122" i="9"/>
  <c r="AX118" i="9"/>
  <c r="AX107" i="9"/>
  <c r="AX102" i="9"/>
  <c r="AX103" i="9"/>
  <c r="AX47" i="9"/>
  <c r="AX123" i="9"/>
  <c r="AX10" i="9"/>
  <c r="AX11" i="9"/>
  <c r="AX44" i="9"/>
  <c r="AX61" i="9"/>
  <c r="AX69" i="9"/>
  <c r="AX117" i="9"/>
  <c r="AX86" i="9"/>
  <c r="AX31" i="9"/>
  <c r="AX32" i="9"/>
  <c r="AX56" i="9"/>
  <c r="AX57" i="9"/>
  <c r="AX59" i="9"/>
  <c r="AX63" i="9"/>
  <c r="AX64" i="9"/>
  <c r="AX94" i="9"/>
  <c r="AX110" i="9"/>
  <c r="K201" i="12"/>
  <c r="L201" i="12"/>
  <c r="M201" i="12"/>
  <c r="AX149" i="9"/>
  <c r="AX150" i="9"/>
  <c r="AX145" i="9"/>
  <c r="AX146" i="9"/>
  <c r="AX143" i="9"/>
  <c r="AX222" i="9"/>
  <c r="AX132" i="9"/>
  <c r="AX139" i="9"/>
  <c r="AX138" i="9"/>
  <c r="AX135" i="9"/>
  <c r="AX134" i="9"/>
  <c r="AX142" i="9"/>
  <c r="AX130" i="9"/>
  <c r="AX129" i="9"/>
  <c r="AX126" i="9"/>
  <c r="AX128" i="9"/>
  <c r="AX125" i="9"/>
  <c r="AX147" i="9"/>
  <c r="AX124" i="9"/>
  <c r="AX148" i="9"/>
  <c r="AX144" i="9"/>
  <c r="AX140" i="9"/>
  <c r="AX136" i="9"/>
  <c r="AX133" i="9"/>
  <c r="AX131" i="9"/>
  <c r="AX127" i="9"/>
  <c r="AT69" i="10"/>
  <c r="AW152" i="9"/>
  <c r="K202" i="12"/>
  <c r="L202" i="12"/>
  <c r="M202" i="12"/>
  <c r="K200" i="12"/>
  <c r="L200" i="12"/>
  <c r="M200" i="12"/>
  <c r="L48" i="14"/>
  <c r="K48" i="14"/>
  <c r="J48" i="14"/>
  <c r="H48" i="14" a="1"/>
  <c r="H48" i="14" s="1"/>
  <c r="G48" i="14" a="1"/>
  <c r="G48" i="14" s="1"/>
  <c r="F48" i="14"/>
  <c r="E48" i="14" a="1"/>
  <c r="E48" i="14" s="1"/>
  <c r="C48" i="14"/>
  <c r="B48" i="14"/>
  <c r="A48" i="14"/>
  <c r="AV152" i="9"/>
  <c r="AX152" i="9" s="1"/>
  <c r="K216" i="12"/>
  <c r="L216" i="12"/>
  <c r="M216" i="12"/>
  <c r="K219" i="12"/>
  <c r="L219" i="12"/>
  <c r="M219" i="12"/>
  <c r="K213" i="12"/>
  <c r="L213" i="12"/>
  <c r="M213" i="12"/>
  <c r="K212" i="12"/>
  <c r="L212" i="12"/>
  <c r="M212" i="12"/>
  <c r="K211" i="12"/>
  <c r="L211" i="12"/>
  <c r="M211" i="12"/>
  <c r="K204" i="12"/>
  <c r="L204" i="12"/>
  <c r="M204" i="12"/>
  <c r="K199" i="12"/>
  <c r="L199" i="12"/>
  <c r="M199" i="12"/>
  <c r="K210" i="12"/>
  <c r="L210" i="12"/>
  <c r="M210" i="12"/>
  <c r="K217" i="12"/>
  <c r="L217" i="12"/>
  <c r="M217" i="12"/>
  <c r="AU152" i="9"/>
  <c r="AT152" i="9"/>
  <c r="AS152" i="9"/>
  <c r="AR152" i="9"/>
  <c r="K214" i="12"/>
  <c r="L214" i="12"/>
  <c r="M214" i="12"/>
  <c r="K220" i="12"/>
  <c r="L220" i="12"/>
  <c r="M220" i="12"/>
  <c r="K222" i="12"/>
  <c r="L222" i="12"/>
  <c r="M222" i="12"/>
  <c r="L221" i="12"/>
  <c r="K221" i="12"/>
  <c r="M221" i="12" s="1"/>
  <c r="H70" i="14" a="1"/>
  <c r="G70" i="14" a="1"/>
  <c r="E70" i="14" a="1"/>
  <c r="J70" i="14"/>
  <c r="K70" i="14"/>
  <c r="L70" i="14"/>
  <c r="F70" i="14"/>
  <c r="A70" i="14"/>
  <c r="B70" i="14"/>
  <c r="C70" i="14"/>
  <c r="AP29" i="10"/>
  <c r="I70" i="14" s="1"/>
  <c r="AP36" i="10"/>
  <c r="L66" i="14"/>
  <c r="K66" i="14"/>
  <c r="J66" i="14"/>
  <c r="I66" i="14"/>
  <c r="H66" i="14" a="1"/>
  <c r="G66" i="14" a="1"/>
  <c r="F66" i="14"/>
  <c r="E66" i="14" a="1"/>
  <c r="C66" i="14"/>
  <c r="B66" i="14"/>
  <c r="A66" i="14"/>
  <c r="L164" i="13" a="1"/>
  <c r="K164" i="13"/>
  <c r="J164" i="13"/>
  <c r="I164" i="13"/>
  <c r="G164" i="13" a="1"/>
  <c r="F164" i="13" a="1"/>
  <c r="E164" i="13"/>
  <c r="C164" i="13"/>
  <c r="B164" i="13"/>
  <c r="A164" i="13"/>
  <c r="AM119" i="9"/>
  <c r="H164" i="13" s="1"/>
  <c r="L56" i="14"/>
  <c r="K56" i="14"/>
  <c r="J56" i="14"/>
  <c r="H56" i="14" a="1"/>
  <c r="G56" i="14" a="1"/>
  <c r="F56" i="14"/>
  <c r="E56" i="14" a="1"/>
  <c r="L40" i="14"/>
  <c r="K40" i="14"/>
  <c r="J40" i="14"/>
  <c r="H40" i="14" a="1"/>
  <c r="G40" i="14" a="1"/>
  <c r="F40" i="14"/>
  <c r="E40" i="14" a="1"/>
  <c r="C56" i="14"/>
  <c r="B56" i="14"/>
  <c r="A56" i="14"/>
  <c r="C40" i="14"/>
  <c r="B40" i="14"/>
  <c r="A40" i="14"/>
  <c r="AP59" i="10"/>
  <c r="AP58" i="10"/>
  <c r="AP57" i="10"/>
  <c r="AP56" i="10"/>
  <c r="I56" i="14" s="1"/>
  <c r="AP75" i="10"/>
  <c r="I40" i="14" s="1"/>
  <c r="L167" i="13" a="1"/>
  <c r="K167" i="13"/>
  <c r="J167" i="13"/>
  <c r="I167" i="13"/>
  <c r="G167" i="13" a="1"/>
  <c r="F167" i="13" a="1"/>
  <c r="E167" i="13"/>
  <c r="L143" i="13" a="1"/>
  <c r="K143" i="13"/>
  <c r="J143" i="13"/>
  <c r="I143" i="13"/>
  <c r="G143" i="13" a="1"/>
  <c r="F143" i="13" a="1"/>
  <c r="E143" i="13"/>
  <c r="C167" i="13"/>
  <c r="B167" i="13"/>
  <c r="A167" i="13"/>
  <c r="C143" i="13"/>
  <c r="B143" i="13"/>
  <c r="A143" i="13"/>
  <c r="AM11" i="9"/>
  <c r="AM85" i="9"/>
  <c r="H167" i="13" s="1"/>
  <c r="AM173" i="9"/>
  <c r="AM174" i="9"/>
  <c r="H143" i="13" s="1"/>
  <c r="AS69" i="10"/>
  <c r="AP34" i="10"/>
  <c r="AP33" i="10"/>
  <c r="L74" i="14"/>
  <c r="K74" i="14"/>
  <c r="J74" i="14"/>
  <c r="I74" i="14"/>
  <c r="H74" i="14" a="1"/>
  <c r="G74" i="14" a="1"/>
  <c r="F74" i="14"/>
  <c r="E74" i="14" a="1"/>
  <c r="C74" i="14"/>
  <c r="B74" i="14"/>
  <c r="A74" i="14"/>
  <c r="AM165" i="9"/>
  <c r="L116" i="13" a="1"/>
  <c r="K116" i="13"/>
  <c r="J116" i="13"/>
  <c r="I116" i="13"/>
  <c r="H116" i="13"/>
  <c r="G116" i="13" a="1"/>
  <c r="F116" i="13" a="1"/>
  <c r="E116" i="13"/>
  <c r="C116" i="13"/>
  <c r="B116" i="13"/>
  <c r="A116" i="13"/>
  <c r="L132" i="13" a="1"/>
  <c r="K132" i="13"/>
  <c r="J132" i="13"/>
  <c r="I132" i="13"/>
  <c r="G132" i="13" a="1"/>
  <c r="F132" i="13" a="1"/>
  <c r="E132" i="13"/>
  <c r="C132" i="13"/>
  <c r="B132" i="13"/>
  <c r="A132" i="13"/>
  <c r="AM45" i="9"/>
  <c r="H132" i="13" s="1"/>
  <c r="AP23" i="10"/>
  <c r="H49" i="14" a="1"/>
  <c r="G49" i="14" a="1"/>
  <c r="E49" i="14" a="1"/>
  <c r="I49" i="14"/>
  <c r="J49" i="14"/>
  <c r="K49" i="14"/>
  <c r="L49" i="14"/>
  <c r="F49" i="14"/>
  <c r="A49" i="14"/>
  <c r="B49" i="14"/>
  <c r="C49" i="14"/>
  <c r="AM81" i="9"/>
  <c r="L157" i="13" a="1"/>
  <c r="K157" i="13"/>
  <c r="J157" i="13"/>
  <c r="I157" i="13"/>
  <c r="H157" i="13"/>
  <c r="G157" i="13" a="1"/>
  <c r="F157" i="13" a="1"/>
  <c r="E157" i="13"/>
  <c r="C157" i="13"/>
  <c r="B157" i="13"/>
  <c r="A157" i="13"/>
  <c r="L117" i="13" a="1"/>
  <c r="K117" i="13"/>
  <c r="J117" i="13"/>
  <c r="I117" i="13"/>
  <c r="G117" i="13" a="1"/>
  <c r="F117" i="13" a="1"/>
  <c r="E117" i="13"/>
  <c r="C117" i="13"/>
  <c r="B117" i="13"/>
  <c r="A117" i="13"/>
  <c r="AM166" i="9"/>
  <c r="H117" i="13" s="1"/>
  <c r="L163" i="13" a="1"/>
  <c r="K163" i="13"/>
  <c r="J163" i="13"/>
  <c r="I163" i="13"/>
  <c r="G163" i="13" a="1"/>
  <c r="F163" i="13" a="1"/>
  <c r="E163" i="13"/>
  <c r="C163" i="13"/>
  <c r="B163" i="13"/>
  <c r="A163" i="13"/>
  <c r="AM33" i="9"/>
  <c r="H163" i="13" s="1"/>
  <c r="AP66" i="10"/>
  <c r="L114" i="13" a="1"/>
  <c r="K114" i="13"/>
  <c r="J114" i="13"/>
  <c r="I114" i="13"/>
  <c r="G114" i="13" a="1"/>
  <c r="F114" i="13" a="1"/>
  <c r="E114" i="13"/>
  <c r="C114" i="13"/>
  <c r="B114" i="13"/>
  <c r="A114" i="13"/>
  <c r="AM164" i="9"/>
  <c r="H114" i="13" s="1"/>
  <c r="L92" i="13" a="1"/>
  <c r="K92" i="13"/>
  <c r="J92" i="13"/>
  <c r="I92" i="13"/>
  <c r="G92" i="13" a="1"/>
  <c r="F92" i="13" a="1"/>
  <c r="E92" i="13"/>
  <c r="C92" i="13"/>
  <c r="B92" i="13"/>
  <c r="A92" i="13"/>
  <c r="F34" i="14"/>
  <c r="AR69" i="10"/>
  <c r="AM108" i="9"/>
  <c r="AM217" i="9"/>
  <c r="AM219" i="9"/>
  <c r="L44" i="14"/>
  <c r="K44" i="14"/>
  <c r="J44" i="14"/>
  <c r="H44" i="14" a="1"/>
  <c r="G44" i="14" a="1"/>
  <c r="F44" i="14"/>
  <c r="E44" i="14" a="1"/>
  <c r="C44" i="14"/>
  <c r="B44" i="14"/>
  <c r="A44" i="14"/>
  <c r="AP62" i="10"/>
  <c r="I44" i="14" s="1"/>
  <c r="L15" i="14"/>
  <c r="K15" i="14"/>
  <c r="J15" i="14"/>
  <c r="H15" i="14" a="1"/>
  <c r="G15" i="14" a="1"/>
  <c r="F15" i="14"/>
  <c r="E15" i="14" a="1"/>
  <c r="C15" i="14"/>
  <c r="B15" i="14"/>
  <c r="A15" i="14"/>
  <c r="AP21" i="10"/>
  <c r="I15" i="14" s="1"/>
  <c r="H42" i="14" a="1"/>
  <c r="G42" i="14" a="1"/>
  <c r="E42" i="14" a="1"/>
  <c r="J42" i="14"/>
  <c r="K42" i="14"/>
  <c r="L42" i="14"/>
  <c r="F42" i="14"/>
  <c r="A42" i="14"/>
  <c r="B42" i="14"/>
  <c r="C42" i="14"/>
  <c r="AP24" i="10"/>
  <c r="I42" i="14" s="1"/>
  <c r="AP38" i="10"/>
  <c r="L43" i="14"/>
  <c r="K43" i="14"/>
  <c r="J43" i="14"/>
  <c r="I43" i="14"/>
  <c r="H43" i="14" a="1"/>
  <c r="G43" i="14" a="1"/>
  <c r="F43" i="14"/>
  <c r="E43" i="14" a="1"/>
  <c r="C43" i="14"/>
  <c r="B43" i="14"/>
  <c r="L101" i="13" a="1"/>
  <c r="K101" i="13"/>
  <c r="J101" i="13"/>
  <c r="I101" i="13"/>
  <c r="G101" i="13" a="1"/>
  <c r="F101" i="13" a="1"/>
  <c r="E101" i="13"/>
  <c r="C101" i="13"/>
  <c r="B101" i="13"/>
  <c r="A101" i="13"/>
  <c r="AM120" i="9"/>
  <c r="H101" i="13" s="1"/>
  <c r="E58" i="14" a="1"/>
  <c r="AP14" i="10"/>
  <c r="H58" i="14" a="1"/>
  <c r="G58" i="14" a="1"/>
  <c r="I58" i="14"/>
  <c r="J58" i="14"/>
  <c r="K58" i="14"/>
  <c r="L58" i="14"/>
  <c r="F58" i="14"/>
  <c r="A58" i="14"/>
  <c r="B58" i="14"/>
  <c r="C58" i="14"/>
  <c r="L152" i="13" a="1"/>
  <c r="K152" i="13"/>
  <c r="J152" i="13"/>
  <c r="I152" i="13"/>
  <c r="G152" i="13" a="1"/>
  <c r="F152" i="13" a="1"/>
  <c r="E152" i="13"/>
  <c r="C152" i="13"/>
  <c r="B152" i="13"/>
  <c r="A152" i="13"/>
  <c r="C28" i="13"/>
  <c r="E28" i="13"/>
  <c r="F28" i="13" a="1"/>
  <c r="G28" i="13" a="1"/>
  <c r="I28" i="13"/>
  <c r="J28" i="13"/>
  <c r="K28" i="13"/>
  <c r="L28" i="13" a="1"/>
  <c r="A18" i="13"/>
  <c r="B18" i="13"/>
  <c r="C18" i="13"/>
  <c r="E18" i="13"/>
  <c r="F18" i="13" a="1"/>
  <c r="G18" i="13" a="1"/>
  <c r="I18" i="13"/>
  <c r="J18" i="13"/>
  <c r="K18" i="13"/>
  <c r="L18" i="13" a="1"/>
  <c r="A172" i="13"/>
  <c r="B172" i="13"/>
  <c r="C172" i="13"/>
  <c r="E172" i="13"/>
  <c r="F172" i="13" a="1"/>
  <c r="G172" i="13" a="1"/>
  <c r="I172" i="13"/>
  <c r="J172" i="13"/>
  <c r="K172" i="13"/>
  <c r="L172" i="13" a="1"/>
  <c r="A104" i="13"/>
  <c r="B104" i="13"/>
  <c r="C104" i="13"/>
  <c r="E104" i="13"/>
  <c r="F104" i="13" a="1"/>
  <c r="G104" i="13" a="1"/>
  <c r="I104" i="13"/>
  <c r="J104" i="13"/>
  <c r="K104" i="13"/>
  <c r="L104" i="13" a="1"/>
  <c r="A105" i="13"/>
  <c r="B105" i="13"/>
  <c r="C105" i="13"/>
  <c r="E105" i="13"/>
  <c r="F105" i="13" a="1"/>
  <c r="G105" i="13" a="1"/>
  <c r="I105" i="13"/>
  <c r="J105" i="13"/>
  <c r="K105" i="13"/>
  <c r="L105" i="13" a="1"/>
  <c r="A48" i="13"/>
  <c r="B48" i="13"/>
  <c r="C48" i="13"/>
  <c r="E48" i="13"/>
  <c r="F48" i="13" a="1"/>
  <c r="G48" i="13" a="1"/>
  <c r="I48" i="13"/>
  <c r="J48" i="13"/>
  <c r="K48" i="13"/>
  <c r="L48" i="13" a="1"/>
  <c r="A19" i="13"/>
  <c r="B19" i="13"/>
  <c r="C19" i="13"/>
  <c r="E19" i="13"/>
  <c r="F19" i="13" a="1"/>
  <c r="G19" i="13" a="1"/>
  <c r="I19" i="13"/>
  <c r="J19" i="13"/>
  <c r="K19" i="13"/>
  <c r="L19" i="13" a="1"/>
  <c r="A21" i="13"/>
  <c r="B21" i="13"/>
  <c r="C21" i="13"/>
  <c r="E21" i="13"/>
  <c r="F21" i="13" a="1"/>
  <c r="G21" i="13" a="1"/>
  <c r="I21" i="13"/>
  <c r="J21" i="13"/>
  <c r="K21" i="13"/>
  <c r="L21" i="13" a="1"/>
  <c r="A154" i="13"/>
  <c r="B154" i="13"/>
  <c r="C154" i="13"/>
  <c r="E154" i="13"/>
  <c r="F154" i="13" a="1"/>
  <c r="G154" i="13" a="1"/>
  <c r="I154" i="13"/>
  <c r="J154" i="13"/>
  <c r="K154" i="13"/>
  <c r="L154" i="13" a="1"/>
  <c r="A50" i="13"/>
  <c r="B50" i="13"/>
  <c r="C50" i="13"/>
  <c r="E50" i="13"/>
  <c r="F50" i="13" a="1"/>
  <c r="G50" i="13" a="1"/>
  <c r="I50" i="13"/>
  <c r="J50" i="13"/>
  <c r="K50" i="13"/>
  <c r="L50" i="13" a="1"/>
  <c r="A131" i="13"/>
  <c r="B131" i="13"/>
  <c r="C131" i="13"/>
  <c r="E131" i="13"/>
  <c r="F131" i="13" a="1"/>
  <c r="G131" i="13" a="1"/>
  <c r="I131" i="13"/>
  <c r="J131" i="13"/>
  <c r="K131" i="13"/>
  <c r="L131" i="13" a="1"/>
  <c r="A53" i="13"/>
  <c r="B53" i="13"/>
  <c r="C53" i="13"/>
  <c r="E53" i="13"/>
  <c r="F53" i="13" a="1"/>
  <c r="G53" i="13" a="1"/>
  <c r="I53" i="13"/>
  <c r="J53" i="13"/>
  <c r="K53" i="13"/>
  <c r="L53" i="13" a="1"/>
  <c r="A58" i="13"/>
  <c r="B58" i="13"/>
  <c r="C58" i="13"/>
  <c r="E58" i="13"/>
  <c r="F58" i="13" a="1"/>
  <c r="G58" i="13" a="1"/>
  <c r="I58" i="13"/>
  <c r="J58" i="13"/>
  <c r="K58" i="13"/>
  <c r="L58" i="13" a="1"/>
  <c r="A55" i="13"/>
  <c r="B55" i="13"/>
  <c r="C55" i="13"/>
  <c r="E55" i="13"/>
  <c r="F55" i="13" a="1"/>
  <c r="G55" i="13" a="1"/>
  <c r="I55" i="13"/>
  <c r="J55" i="13"/>
  <c r="K55" i="13"/>
  <c r="L55" i="13" a="1"/>
  <c r="A109" i="13"/>
  <c r="B109" i="13"/>
  <c r="C109" i="13"/>
  <c r="E109" i="13"/>
  <c r="F109" i="13" a="1"/>
  <c r="G109" i="13" a="1"/>
  <c r="I109" i="13"/>
  <c r="J109" i="13"/>
  <c r="K109" i="13"/>
  <c r="L109" i="13" a="1"/>
  <c r="A174" i="13"/>
  <c r="B174" i="13"/>
  <c r="C174" i="13"/>
  <c r="E174" i="13"/>
  <c r="F174" i="13" a="1"/>
  <c r="G174" i="13" a="1"/>
  <c r="I174" i="13"/>
  <c r="J174" i="13"/>
  <c r="K174" i="13"/>
  <c r="L174" i="13" a="1"/>
  <c r="A84" i="13"/>
  <c r="B84" i="13"/>
  <c r="C84" i="13"/>
  <c r="F84" i="13" a="1"/>
  <c r="G84" i="13" a="1"/>
  <c r="I84" i="13"/>
  <c r="J84" i="13"/>
  <c r="K84" i="13"/>
  <c r="L84" i="13" a="1"/>
  <c r="A57" i="13"/>
  <c r="B57" i="13"/>
  <c r="C57" i="13"/>
  <c r="E57" i="13"/>
  <c r="F57" i="13" a="1"/>
  <c r="G57" i="13" a="1"/>
  <c r="I57" i="13"/>
  <c r="J57" i="13"/>
  <c r="K57" i="13"/>
  <c r="L57" i="13" a="1"/>
  <c r="A61" i="13"/>
  <c r="B61" i="13"/>
  <c r="C61" i="13"/>
  <c r="E61" i="13"/>
  <c r="F61" i="13" a="1"/>
  <c r="G61" i="13" a="1"/>
  <c r="I61" i="13"/>
  <c r="J61" i="13"/>
  <c r="K61" i="13"/>
  <c r="L61" i="13" a="1"/>
  <c r="A13" i="13"/>
  <c r="B13" i="13"/>
  <c r="C13" i="13"/>
  <c r="E13" i="13"/>
  <c r="F13" i="13" a="1"/>
  <c r="G13" i="13" a="1"/>
  <c r="I13" i="13"/>
  <c r="J13" i="13"/>
  <c r="K13" i="13"/>
  <c r="L13" i="13" a="1"/>
  <c r="A112" i="13"/>
  <c r="B112" i="13"/>
  <c r="C112" i="13"/>
  <c r="E112" i="13"/>
  <c r="F112" i="13" a="1"/>
  <c r="G112" i="13" a="1"/>
  <c r="I112" i="13"/>
  <c r="J112" i="13"/>
  <c r="K112" i="13"/>
  <c r="L112" i="13" a="1"/>
  <c r="A113" i="13"/>
  <c r="B113" i="13"/>
  <c r="C113" i="13"/>
  <c r="E113" i="13"/>
  <c r="F113" i="13" a="1"/>
  <c r="G113" i="13" a="1"/>
  <c r="I113" i="13"/>
  <c r="J113" i="13"/>
  <c r="K113" i="13"/>
  <c r="L113" i="13" a="1"/>
  <c r="A138" i="13"/>
  <c r="B138" i="13"/>
  <c r="C138" i="13"/>
  <c r="E138" i="13"/>
  <c r="F138" i="13" a="1"/>
  <c r="G138" i="13" a="1"/>
  <c r="I138" i="13"/>
  <c r="J138" i="13"/>
  <c r="K138" i="13"/>
  <c r="L138" i="13" a="1"/>
  <c r="A88" i="13"/>
  <c r="B88" i="13"/>
  <c r="C88" i="13"/>
  <c r="E88" i="13"/>
  <c r="F88" i="13" a="1"/>
  <c r="G88" i="13" a="1"/>
  <c r="I88" i="13"/>
  <c r="J88" i="13"/>
  <c r="K88" i="13"/>
  <c r="L88" i="13" a="1"/>
  <c r="A90" i="13"/>
  <c r="B90" i="13"/>
  <c r="C90" i="13"/>
  <c r="E90" i="13"/>
  <c r="F90" i="13" a="1"/>
  <c r="G90" i="13" a="1"/>
  <c r="I90" i="13"/>
  <c r="J90" i="13"/>
  <c r="K90" i="13"/>
  <c r="L90" i="13" a="1"/>
  <c r="A30" i="13"/>
  <c r="B30" i="13"/>
  <c r="C30" i="13"/>
  <c r="E30" i="13"/>
  <c r="F30" i="13" a="1"/>
  <c r="G30" i="13" a="1"/>
  <c r="I30" i="13"/>
  <c r="J30" i="13"/>
  <c r="K30" i="13"/>
  <c r="L30" i="13" a="1"/>
  <c r="A31" i="13"/>
  <c r="B31" i="13"/>
  <c r="C31" i="13"/>
  <c r="E31" i="13"/>
  <c r="F31" i="13" a="1"/>
  <c r="G31" i="13" a="1"/>
  <c r="I31" i="13"/>
  <c r="J31" i="13"/>
  <c r="K31" i="13"/>
  <c r="L31" i="13" a="1"/>
  <c r="A75" i="13"/>
  <c r="B75" i="13"/>
  <c r="C75" i="13"/>
  <c r="E75" i="13"/>
  <c r="F75" i="13" a="1"/>
  <c r="G75" i="13" a="1"/>
  <c r="I75" i="13"/>
  <c r="J75" i="13"/>
  <c r="K75" i="13"/>
  <c r="L75" i="13" a="1"/>
  <c r="A175" i="13"/>
  <c r="B175" i="13"/>
  <c r="C175" i="13"/>
  <c r="E175" i="13"/>
  <c r="F175" i="13" a="1"/>
  <c r="G175" i="13" a="1"/>
  <c r="I175" i="13"/>
  <c r="J175" i="13"/>
  <c r="K175" i="13"/>
  <c r="L175" i="13" a="1"/>
  <c r="A118" i="13"/>
  <c r="B118" i="13"/>
  <c r="C118" i="13"/>
  <c r="E118" i="13"/>
  <c r="F118" i="13" a="1"/>
  <c r="G118" i="13" a="1"/>
  <c r="I118" i="13"/>
  <c r="J118" i="13"/>
  <c r="K118" i="13"/>
  <c r="L118" i="13" a="1"/>
  <c r="A158" i="13"/>
  <c r="B158" i="13"/>
  <c r="C158" i="13"/>
  <c r="E158" i="13"/>
  <c r="F158" i="13" a="1"/>
  <c r="G158" i="13" a="1"/>
  <c r="I158" i="13"/>
  <c r="J158" i="13"/>
  <c r="K158" i="13"/>
  <c r="L158" i="13" a="1"/>
  <c r="A160" i="13"/>
  <c r="B160" i="13"/>
  <c r="C160" i="13"/>
  <c r="E160" i="13"/>
  <c r="F160" i="13" a="1"/>
  <c r="G160" i="13" a="1"/>
  <c r="I160" i="13"/>
  <c r="J160" i="13"/>
  <c r="K160" i="13"/>
  <c r="L160" i="13" a="1"/>
  <c r="A36" i="13"/>
  <c r="B36" i="13"/>
  <c r="C36" i="13"/>
  <c r="E36" i="13"/>
  <c r="F36" i="13" a="1"/>
  <c r="G36" i="13" a="1"/>
  <c r="I36" i="13"/>
  <c r="J36" i="13"/>
  <c r="K36" i="13"/>
  <c r="L36" i="13" a="1"/>
  <c r="A161" i="13"/>
  <c r="B161" i="13"/>
  <c r="C161" i="13"/>
  <c r="E161" i="13"/>
  <c r="F161" i="13" a="1"/>
  <c r="G161" i="13" a="1"/>
  <c r="I161" i="13"/>
  <c r="J161" i="13"/>
  <c r="K161" i="13"/>
  <c r="L161" i="13" a="1"/>
  <c r="A127" i="13"/>
  <c r="B127" i="13"/>
  <c r="C127" i="13"/>
  <c r="E127" i="13"/>
  <c r="F127" i="13" a="1"/>
  <c r="G127" i="13" a="1"/>
  <c r="I127" i="13"/>
  <c r="J127" i="13"/>
  <c r="K127" i="13"/>
  <c r="L127" i="13" a="1"/>
  <c r="A178" i="13"/>
  <c r="B178" i="13"/>
  <c r="C178" i="13"/>
  <c r="E178" i="13"/>
  <c r="F178" i="13" a="1"/>
  <c r="G178" i="13" a="1"/>
  <c r="I178" i="13"/>
  <c r="J178" i="13"/>
  <c r="K178" i="13"/>
  <c r="L178" i="13" a="1"/>
  <c r="A182" i="13"/>
  <c r="B182" i="13"/>
  <c r="C182" i="13"/>
  <c r="E182" i="13"/>
  <c r="F182" i="13" a="1"/>
  <c r="G182" i="13" a="1"/>
  <c r="I182" i="13"/>
  <c r="J182" i="13"/>
  <c r="K182" i="13"/>
  <c r="L182" i="13" a="1"/>
  <c r="A16" i="13"/>
  <c r="B16" i="13"/>
  <c r="C16" i="13"/>
  <c r="E16" i="13"/>
  <c r="F16" i="13" a="1"/>
  <c r="G16" i="13" a="1"/>
  <c r="I16" i="13"/>
  <c r="J16" i="13"/>
  <c r="K16" i="13"/>
  <c r="L16" i="13" a="1"/>
  <c r="A17" i="13"/>
  <c r="B17" i="13"/>
  <c r="C17" i="13"/>
  <c r="E17" i="13"/>
  <c r="F17" i="13" a="1"/>
  <c r="G17" i="13" a="1"/>
  <c r="I17" i="13"/>
  <c r="J17" i="13"/>
  <c r="K17" i="13"/>
  <c r="L17" i="13" a="1"/>
  <c r="A171" i="13"/>
  <c r="B171" i="13"/>
  <c r="C171" i="13"/>
  <c r="E171" i="13"/>
  <c r="F171" i="13" a="1"/>
  <c r="G171" i="13" a="1"/>
  <c r="I171" i="13"/>
  <c r="J171" i="13"/>
  <c r="K171" i="13"/>
  <c r="L171" i="13" a="1"/>
  <c r="A179" i="13"/>
  <c r="B179" i="13"/>
  <c r="C179" i="13"/>
  <c r="E179" i="13"/>
  <c r="F179" i="13" a="1"/>
  <c r="G179" i="13" a="1"/>
  <c r="I179" i="13"/>
  <c r="J179" i="13"/>
  <c r="K179" i="13"/>
  <c r="L179" i="13" a="1"/>
  <c r="A129" i="13"/>
  <c r="B129" i="13"/>
  <c r="C129" i="13"/>
  <c r="E129" i="13"/>
  <c r="F129" i="13" a="1"/>
  <c r="G129" i="13" a="1"/>
  <c r="I129" i="13"/>
  <c r="J129" i="13"/>
  <c r="K129" i="13"/>
  <c r="L129" i="13" a="1"/>
  <c r="A170" i="13"/>
  <c r="B170" i="13"/>
  <c r="C170" i="13"/>
  <c r="E170" i="13"/>
  <c r="F170" i="13" a="1"/>
  <c r="G170" i="13" a="1"/>
  <c r="I170" i="13"/>
  <c r="J170" i="13"/>
  <c r="K170" i="13"/>
  <c r="L170" i="13" a="1"/>
  <c r="A47" i="13"/>
  <c r="B47" i="13"/>
  <c r="C47" i="13"/>
  <c r="E47" i="13"/>
  <c r="F47" i="13" a="1"/>
  <c r="G47" i="13" a="1"/>
  <c r="I47" i="13"/>
  <c r="J47" i="13"/>
  <c r="K47" i="13"/>
  <c r="L47" i="13" a="1"/>
  <c r="A72" i="13"/>
  <c r="B72" i="13"/>
  <c r="C72" i="13"/>
  <c r="E72" i="13"/>
  <c r="F72" i="13" a="1"/>
  <c r="G72" i="13" a="1"/>
  <c r="I72" i="13"/>
  <c r="J72" i="13"/>
  <c r="K72" i="13"/>
  <c r="L72" i="13" a="1"/>
  <c r="A130" i="13"/>
  <c r="B130" i="13"/>
  <c r="C130" i="13"/>
  <c r="E130" i="13"/>
  <c r="F130" i="13" a="1"/>
  <c r="G130" i="13" a="1"/>
  <c r="I130" i="13"/>
  <c r="J130" i="13"/>
  <c r="K130" i="13"/>
  <c r="L130" i="13" a="1"/>
  <c r="A166" i="13"/>
  <c r="B166" i="13"/>
  <c r="C166" i="13"/>
  <c r="E166" i="13"/>
  <c r="F166" i="13" a="1"/>
  <c r="G166" i="13" a="1"/>
  <c r="I166" i="13"/>
  <c r="J166" i="13"/>
  <c r="K166" i="13"/>
  <c r="L166" i="13" a="1"/>
  <c r="A153" i="13"/>
  <c r="B153" i="13"/>
  <c r="C153" i="13"/>
  <c r="E153" i="13"/>
  <c r="F153" i="13" a="1"/>
  <c r="G153" i="13" a="1"/>
  <c r="I153" i="13"/>
  <c r="J153" i="13"/>
  <c r="K153" i="13"/>
  <c r="L153" i="13" a="1"/>
  <c r="A107" i="13"/>
  <c r="B107" i="13"/>
  <c r="C107" i="13"/>
  <c r="E107" i="13"/>
  <c r="F107" i="13" a="1"/>
  <c r="G107" i="13" a="1"/>
  <c r="I107" i="13"/>
  <c r="J107" i="13"/>
  <c r="K107" i="13"/>
  <c r="L107" i="13" a="1"/>
  <c r="A49" i="13"/>
  <c r="B49" i="13"/>
  <c r="C49" i="13"/>
  <c r="E49" i="13"/>
  <c r="F49" i="13" a="1"/>
  <c r="G49" i="13" a="1"/>
  <c r="I49" i="13"/>
  <c r="J49" i="13"/>
  <c r="K49" i="13"/>
  <c r="L49" i="13" a="1"/>
  <c r="A20" i="13"/>
  <c r="B20" i="13"/>
  <c r="C20" i="13"/>
  <c r="E20" i="13"/>
  <c r="F20" i="13" a="1"/>
  <c r="G20" i="13" a="1"/>
  <c r="I20" i="13"/>
  <c r="J20" i="13"/>
  <c r="K20" i="13"/>
  <c r="L20" i="13" a="1"/>
  <c r="A22" i="13"/>
  <c r="B22" i="13"/>
  <c r="C22" i="13"/>
  <c r="E22" i="13"/>
  <c r="F22" i="13" a="1"/>
  <c r="G22" i="13" a="1"/>
  <c r="I22" i="13"/>
  <c r="J22" i="13"/>
  <c r="K22" i="13"/>
  <c r="L22" i="13" a="1"/>
  <c r="A73" i="13"/>
  <c r="B73" i="13"/>
  <c r="C73" i="13"/>
  <c r="E73" i="13"/>
  <c r="F73" i="13" a="1"/>
  <c r="G73" i="13" a="1"/>
  <c r="I73" i="13"/>
  <c r="J73" i="13"/>
  <c r="K73" i="13"/>
  <c r="L73" i="13" a="1"/>
  <c r="A51" i="13"/>
  <c r="B51" i="13"/>
  <c r="C51" i="13"/>
  <c r="E51" i="13"/>
  <c r="F51" i="13" a="1"/>
  <c r="G51" i="13" a="1"/>
  <c r="I51" i="13"/>
  <c r="J51" i="13"/>
  <c r="K51" i="13"/>
  <c r="L51" i="13" a="1"/>
  <c r="A52" i="13"/>
  <c r="B52" i="13"/>
  <c r="C52" i="13"/>
  <c r="E52" i="13"/>
  <c r="F52" i="13" a="1"/>
  <c r="G52" i="13" a="1"/>
  <c r="I52" i="13"/>
  <c r="J52" i="13"/>
  <c r="K52" i="13"/>
  <c r="L52" i="13" a="1"/>
  <c r="A81" i="13"/>
  <c r="B81" i="13"/>
  <c r="C81" i="13"/>
  <c r="E81" i="13"/>
  <c r="F81" i="13" a="1"/>
  <c r="G81" i="13" a="1"/>
  <c r="I81" i="13"/>
  <c r="J81" i="13"/>
  <c r="K81" i="13"/>
  <c r="L81" i="13" a="1"/>
  <c r="A74" i="13"/>
  <c r="B74" i="13"/>
  <c r="C74" i="13"/>
  <c r="E74" i="13"/>
  <c r="F74" i="13" a="1"/>
  <c r="G74" i="13" a="1"/>
  <c r="I74" i="13"/>
  <c r="J74" i="13"/>
  <c r="K74" i="13"/>
  <c r="L74" i="13" a="1"/>
  <c r="A155" i="13"/>
  <c r="B155" i="13"/>
  <c r="C155" i="13"/>
  <c r="E155" i="13"/>
  <c r="F155" i="13" a="1"/>
  <c r="G155" i="13" a="1"/>
  <c r="I155" i="13"/>
  <c r="J155" i="13"/>
  <c r="K155" i="13"/>
  <c r="L155" i="13" a="1"/>
  <c r="A24" i="13"/>
  <c r="B24" i="13"/>
  <c r="C24" i="13"/>
  <c r="E24" i="13"/>
  <c r="F24" i="13" a="1"/>
  <c r="G24" i="13" a="1"/>
  <c r="I24" i="13"/>
  <c r="J24" i="13"/>
  <c r="K24" i="13"/>
  <c r="L24" i="13" a="1"/>
  <c r="A25" i="13"/>
  <c r="B25" i="13"/>
  <c r="C25" i="13"/>
  <c r="E25" i="13"/>
  <c r="F25" i="13" a="1"/>
  <c r="G25" i="13" a="1"/>
  <c r="I25" i="13"/>
  <c r="J25" i="13"/>
  <c r="K25" i="13"/>
  <c r="L25" i="13" a="1"/>
  <c r="A82" i="13"/>
  <c r="B82" i="13"/>
  <c r="C82" i="13"/>
  <c r="E82" i="13"/>
  <c r="F82" i="13" a="1"/>
  <c r="G82" i="13" a="1"/>
  <c r="I82" i="13"/>
  <c r="J82" i="13"/>
  <c r="K82" i="13"/>
  <c r="L82" i="13" a="1"/>
  <c r="A134" i="13"/>
  <c r="B134" i="13"/>
  <c r="C134" i="13"/>
  <c r="E134" i="13"/>
  <c r="F134" i="13" a="1"/>
  <c r="G134" i="13" a="1"/>
  <c r="I134" i="13"/>
  <c r="J134" i="13"/>
  <c r="K134" i="13"/>
  <c r="L134" i="13" a="1"/>
  <c r="A135" i="13"/>
  <c r="B135" i="13"/>
  <c r="C135" i="13"/>
  <c r="E135" i="13"/>
  <c r="F135" i="13" a="1"/>
  <c r="G135" i="13" a="1"/>
  <c r="I135" i="13"/>
  <c r="J135" i="13"/>
  <c r="K135" i="13"/>
  <c r="L135" i="13" a="1"/>
  <c r="A136" i="13"/>
  <c r="B136" i="13"/>
  <c r="C136" i="13"/>
  <c r="E136" i="13"/>
  <c r="F136" i="13" a="1"/>
  <c r="G136" i="13" a="1"/>
  <c r="I136" i="13"/>
  <c r="J136" i="13"/>
  <c r="K136" i="13"/>
  <c r="L136" i="13" a="1"/>
  <c r="A54" i="13"/>
  <c r="B54" i="13"/>
  <c r="C54" i="13"/>
  <c r="E54" i="13"/>
  <c r="F54" i="13" a="1"/>
  <c r="G54" i="13" a="1"/>
  <c r="I54" i="13"/>
  <c r="J54" i="13"/>
  <c r="K54" i="13"/>
  <c r="L54" i="13" a="1"/>
  <c r="A83" i="13"/>
  <c r="B83" i="13"/>
  <c r="C83" i="13"/>
  <c r="E83" i="13"/>
  <c r="F83" i="13" a="1"/>
  <c r="G83" i="13" a="1"/>
  <c r="I83" i="13"/>
  <c r="J83" i="13"/>
  <c r="K83" i="13"/>
  <c r="L83" i="13" a="1"/>
  <c r="A156" i="13"/>
  <c r="B156" i="13"/>
  <c r="C156" i="13"/>
  <c r="E156" i="13"/>
  <c r="F156" i="13" a="1"/>
  <c r="G156" i="13" a="1"/>
  <c r="I156" i="13"/>
  <c r="J156" i="13"/>
  <c r="K156" i="13"/>
  <c r="L156" i="13" a="1"/>
  <c r="A26" i="13"/>
  <c r="B26" i="13"/>
  <c r="C26" i="13"/>
  <c r="E26" i="13"/>
  <c r="F26" i="13" a="1"/>
  <c r="G26" i="13" a="1"/>
  <c r="I26" i="13"/>
  <c r="J26" i="13"/>
  <c r="K26" i="13"/>
  <c r="L26" i="13" a="1"/>
  <c r="A110" i="13"/>
  <c r="B110" i="13"/>
  <c r="C110" i="13"/>
  <c r="E110" i="13"/>
  <c r="F110" i="13" a="1"/>
  <c r="G110" i="13" a="1"/>
  <c r="I110" i="13"/>
  <c r="J110" i="13"/>
  <c r="K110" i="13"/>
  <c r="L110" i="13" a="1"/>
  <c r="A180" i="13"/>
  <c r="B180" i="13"/>
  <c r="C180" i="13"/>
  <c r="E180" i="13"/>
  <c r="F180" i="13" a="1"/>
  <c r="G180" i="13" a="1"/>
  <c r="I180" i="13"/>
  <c r="J180" i="13"/>
  <c r="K180" i="13"/>
  <c r="L180" i="13" a="1"/>
  <c r="A85" i="13"/>
  <c r="B85" i="13"/>
  <c r="C85" i="13"/>
  <c r="E85" i="13"/>
  <c r="F85" i="13" a="1"/>
  <c r="G85" i="13" a="1"/>
  <c r="I85" i="13"/>
  <c r="J85" i="13"/>
  <c r="K85" i="13"/>
  <c r="L85" i="13" a="1"/>
  <c r="A60" i="13"/>
  <c r="B60" i="13"/>
  <c r="C60" i="13"/>
  <c r="E60" i="13"/>
  <c r="F60" i="13" a="1"/>
  <c r="G60" i="13" a="1"/>
  <c r="I60" i="13"/>
  <c r="J60" i="13"/>
  <c r="K60" i="13"/>
  <c r="L60" i="13" a="1"/>
  <c r="A27" i="13"/>
  <c r="B27" i="13"/>
  <c r="C27" i="13"/>
  <c r="E27" i="13"/>
  <c r="F27" i="13" a="1"/>
  <c r="G27" i="13" a="1"/>
  <c r="I27" i="13"/>
  <c r="J27" i="13"/>
  <c r="K27" i="13"/>
  <c r="L27" i="13" a="1"/>
  <c r="A111" i="13"/>
  <c r="B111" i="13"/>
  <c r="C111" i="13"/>
  <c r="E111" i="13"/>
  <c r="F111" i="13" a="1"/>
  <c r="G111" i="13" a="1"/>
  <c r="I111" i="13"/>
  <c r="J111" i="13"/>
  <c r="K111" i="13"/>
  <c r="L111" i="13" a="1"/>
  <c r="A62" i="13"/>
  <c r="B62" i="13"/>
  <c r="C62" i="13"/>
  <c r="E62" i="13"/>
  <c r="F62" i="13" a="1"/>
  <c r="G62" i="13" a="1"/>
  <c r="I62" i="13"/>
  <c r="J62" i="13"/>
  <c r="K62" i="13"/>
  <c r="L62" i="13" a="1"/>
  <c r="A137" i="13"/>
  <c r="B137" i="13"/>
  <c r="C137" i="13"/>
  <c r="E137" i="13"/>
  <c r="F137" i="13" a="1"/>
  <c r="G137" i="13" a="1"/>
  <c r="I137" i="13"/>
  <c r="J137" i="13"/>
  <c r="K137" i="13"/>
  <c r="L137" i="13" a="1"/>
  <c r="A7" i="13"/>
  <c r="B7" i="13"/>
  <c r="C7" i="13"/>
  <c r="E7" i="13"/>
  <c r="F7" i="13" a="1"/>
  <c r="G7" i="13" a="1"/>
  <c r="I7" i="13"/>
  <c r="J7" i="13"/>
  <c r="K7" i="13"/>
  <c r="L7" i="13" a="1"/>
  <c r="A8" i="13"/>
  <c r="B8" i="13"/>
  <c r="C8" i="13"/>
  <c r="E8" i="13"/>
  <c r="F8" i="13" a="1"/>
  <c r="G8" i="13" a="1"/>
  <c r="I8" i="13"/>
  <c r="J8" i="13"/>
  <c r="K8" i="13"/>
  <c r="L8" i="13" a="1"/>
  <c r="A86" i="13"/>
  <c r="B86" i="13"/>
  <c r="C86" i="13"/>
  <c r="E86" i="13"/>
  <c r="F86" i="13" a="1"/>
  <c r="G86" i="13" a="1"/>
  <c r="I86" i="13"/>
  <c r="J86" i="13"/>
  <c r="K86" i="13"/>
  <c r="L86" i="13" a="1"/>
  <c r="A63" i="13"/>
  <c r="B63" i="13"/>
  <c r="C63" i="13"/>
  <c r="E63" i="13"/>
  <c r="F63" i="13" a="1"/>
  <c r="G63" i="13" a="1"/>
  <c r="I63" i="13"/>
  <c r="J63" i="13"/>
  <c r="K63" i="13"/>
  <c r="L63" i="13" a="1"/>
  <c r="A9" i="13"/>
  <c r="B9" i="13"/>
  <c r="C9" i="13"/>
  <c r="E9" i="13"/>
  <c r="F9" i="13" a="1"/>
  <c r="G9" i="13" a="1"/>
  <c r="I9" i="13"/>
  <c r="J9" i="13"/>
  <c r="K9" i="13"/>
  <c r="L9" i="13" a="1"/>
  <c r="A181" i="13"/>
  <c r="B181" i="13"/>
  <c r="C181" i="13"/>
  <c r="E181" i="13"/>
  <c r="F181" i="13" a="1"/>
  <c r="G181" i="13" a="1"/>
  <c r="I181" i="13"/>
  <c r="J181" i="13"/>
  <c r="K181" i="13"/>
  <c r="L181" i="13" a="1"/>
  <c r="A29" i="13"/>
  <c r="B29" i="13"/>
  <c r="C29" i="13"/>
  <c r="E29" i="13"/>
  <c r="F29" i="13" a="1"/>
  <c r="G29" i="13" a="1"/>
  <c r="I29" i="13"/>
  <c r="J29" i="13"/>
  <c r="K29" i="13"/>
  <c r="L29" i="13" a="1"/>
  <c r="A89" i="13"/>
  <c r="B89" i="13"/>
  <c r="C89" i="13"/>
  <c r="E89" i="13"/>
  <c r="F89" i="13" a="1"/>
  <c r="G89" i="13" a="1"/>
  <c r="I89" i="13"/>
  <c r="J89" i="13"/>
  <c r="K89" i="13"/>
  <c r="L89" i="13" a="1"/>
  <c r="A139" i="13"/>
  <c r="B139" i="13"/>
  <c r="C139" i="13"/>
  <c r="E139" i="13"/>
  <c r="F139" i="13" a="1"/>
  <c r="G139" i="13" a="1"/>
  <c r="I139" i="13"/>
  <c r="J139" i="13"/>
  <c r="K139" i="13"/>
  <c r="L139" i="13" a="1"/>
  <c r="A115" i="13"/>
  <c r="B115" i="13"/>
  <c r="C115" i="13"/>
  <c r="E115" i="13"/>
  <c r="F115" i="13" a="1"/>
  <c r="G115" i="13" a="1"/>
  <c r="I115" i="13"/>
  <c r="J115" i="13"/>
  <c r="K115" i="13"/>
  <c r="L115" i="13" a="1"/>
  <c r="A32" i="13"/>
  <c r="B32" i="13"/>
  <c r="C32" i="13"/>
  <c r="E32" i="13"/>
  <c r="F32" i="13" a="1"/>
  <c r="G32" i="13" a="1"/>
  <c r="I32" i="13"/>
  <c r="J32" i="13"/>
  <c r="K32" i="13"/>
  <c r="L32" i="13" a="1"/>
  <c r="A91" i="13"/>
  <c r="B91" i="13"/>
  <c r="C91" i="13"/>
  <c r="E91" i="13"/>
  <c r="F91" i="13" a="1"/>
  <c r="G91" i="13" a="1"/>
  <c r="I91" i="13"/>
  <c r="J91" i="13"/>
  <c r="K91" i="13"/>
  <c r="L91" i="13" a="1"/>
  <c r="A64" i="13"/>
  <c r="B64" i="13"/>
  <c r="C64" i="13"/>
  <c r="E64" i="13"/>
  <c r="F64" i="13" a="1"/>
  <c r="G64" i="13" a="1"/>
  <c r="I64" i="13"/>
  <c r="J64" i="13"/>
  <c r="K64" i="13"/>
  <c r="L64" i="13" a="1"/>
  <c r="A33" i="13"/>
  <c r="B33" i="13"/>
  <c r="C33" i="13"/>
  <c r="E33" i="13"/>
  <c r="F33" i="13" a="1"/>
  <c r="G33" i="13" a="1"/>
  <c r="I33" i="13"/>
  <c r="J33" i="13"/>
  <c r="K33" i="13"/>
  <c r="L33" i="13" a="1"/>
  <c r="A76" i="13"/>
  <c r="B76" i="13"/>
  <c r="C76" i="13"/>
  <c r="E76" i="13"/>
  <c r="F76" i="13" a="1"/>
  <c r="G76" i="13" a="1"/>
  <c r="I76" i="13"/>
  <c r="J76" i="13"/>
  <c r="K76" i="13"/>
  <c r="L76" i="13" a="1"/>
  <c r="A34" i="13"/>
  <c r="B34" i="13"/>
  <c r="C34" i="13"/>
  <c r="E34" i="13"/>
  <c r="F34" i="13" a="1"/>
  <c r="G34" i="13" a="1"/>
  <c r="I34" i="13"/>
  <c r="J34" i="13"/>
  <c r="K34" i="13"/>
  <c r="L34" i="13" a="1"/>
  <c r="A140" i="13"/>
  <c r="B140" i="13"/>
  <c r="C140" i="13"/>
  <c r="E140" i="13"/>
  <c r="F140" i="13" a="1"/>
  <c r="G140" i="13" a="1"/>
  <c r="I140" i="13"/>
  <c r="J140" i="13"/>
  <c r="K140" i="13"/>
  <c r="L140" i="13" a="1"/>
  <c r="A119" i="13"/>
  <c r="B119" i="13"/>
  <c r="C119" i="13"/>
  <c r="E119" i="13"/>
  <c r="F119" i="13" a="1"/>
  <c r="G119" i="13" a="1"/>
  <c r="I119" i="13"/>
  <c r="J119" i="13"/>
  <c r="K119" i="13"/>
  <c r="L119" i="13" a="1"/>
  <c r="A77" i="13"/>
  <c r="B77" i="13"/>
  <c r="C77" i="13"/>
  <c r="E77" i="13"/>
  <c r="F77" i="13" a="1"/>
  <c r="G77" i="13" a="1"/>
  <c r="I77" i="13"/>
  <c r="J77" i="13"/>
  <c r="K77" i="13"/>
  <c r="L77" i="13" a="1"/>
  <c r="A159" i="13"/>
  <c r="B159" i="13"/>
  <c r="C159" i="13"/>
  <c r="E159" i="13"/>
  <c r="F159" i="13" a="1"/>
  <c r="G159" i="13" a="1"/>
  <c r="I159" i="13"/>
  <c r="J159" i="13"/>
  <c r="K159" i="13"/>
  <c r="L159" i="13" a="1"/>
  <c r="A66" i="13"/>
  <c r="B66" i="13"/>
  <c r="C66" i="13"/>
  <c r="E66" i="13"/>
  <c r="F66" i="13" a="1"/>
  <c r="G66" i="13" a="1"/>
  <c r="I66" i="13"/>
  <c r="J66" i="13"/>
  <c r="K66" i="13"/>
  <c r="L66" i="13" a="1"/>
  <c r="A141" i="13"/>
  <c r="B141" i="13"/>
  <c r="C141" i="13"/>
  <c r="E141" i="13"/>
  <c r="F141" i="13" a="1"/>
  <c r="G141" i="13" a="1"/>
  <c r="I141" i="13"/>
  <c r="J141" i="13"/>
  <c r="K141" i="13"/>
  <c r="L141" i="13" a="1"/>
  <c r="A68" i="13"/>
  <c r="B68" i="13"/>
  <c r="C68" i="13"/>
  <c r="E68" i="13"/>
  <c r="F68" i="13" a="1"/>
  <c r="G68" i="13" a="1"/>
  <c r="I68" i="13"/>
  <c r="J68" i="13"/>
  <c r="K68" i="13"/>
  <c r="L68" i="13" a="1"/>
  <c r="A94" i="13"/>
  <c r="B94" i="13"/>
  <c r="C94" i="13"/>
  <c r="E94" i="13"/>
  <c r="F94" i="13" a="1"/>
  <c r="G94" i="13" a="1"/>
  <c r="I94" i="13"/>
  <c r="J94" i="13"/>
  <c r="K94" i="13"/>
  <c r="L94" i="13" a="1"/>
  <c r="A41" i="13"/>
  <c r="B41" i="13"/>
  <c r="C41" i="13"/>
  <c r="E41" i="13"/>
  <c r="F41" i="13" a="1"/>
  <c r="G41" i="13" a="1"/>
  <c r="I41" i="13"/>
  <c r="J41" i="13"/>
  <c r="K41" i="13"/>
  <c r="L41" i="13" a="1"/>
  <c r="A126" i="13"/>
  <c r="B126" i="13"/>
  <c r="C126" i="13"/>
  <c r="E126" i="13"/>
  <c r="F126" i="13" a="1"/>
  <c r="G126" i="13" a="1"/>
  <c r="I126" i="13"/>
  <c r="J126" i="13"/>
  <c r="K126" i="13"/>
  <c r="L126" i="13" a="1"/>
  <c r="A43" i="13"/>
  <c r="B43" i="13"/>
  <c r="C43" i="13"/>
  <c r="E43" i="13"/>
  <c r="F43" i="13" a="1"/>
  <c r="G43" i="13" a="1"/>
  <c r="I43" i="13"/>
  <c r="J43" i="13"/>
  <c r="K43" i="13"/>
  <c r="L43" i="13" a="1"/>
  <c r="A149" i="13"/>
  <c r="B149" i="13"/>
  <c r="C149" i="13"/>
  <c r="E149" i="13"/>
  <c r="F149" i="13" a="1"/>
  <c r="G149" i="13" a="1"/>
  <c r="I149" i="13"/>
  <c r="J149" i="13"/>
  <c r="K149" i="13"/>
  <c r="L149" i="13" a="1"/>
  <c r="A100" i="13"/>
  <c r="B100" i="13"/>
  <c r="C100" i="13"/>
  <c r="E100" i="13"/>
  <c r="F100" i="13" a="1"/>
  <c r="G100" i="13" a="1"/>
  <c r="I100" i="13"/>
  <c r="J100" i="13"/>
  <c r="K100" i="13"/>
  <c r="L100" i="13" a="1"/>
  <c r="A45" i="13"/>
  <c r="B45" i="13"/>
  <c r="C45" i="13"/>
  <c r="E45" i="13"/>
  <c r="F45" i="13" a="1"/>
  <c r="G45" i="13" a="1"/>
  <c r="I45" i="13"/>
  <c r="J45" i="13"/>
  <c r="K45" i="13"/>
  <c r="L45" i="13" a="1"/>
  <c r="A23" i="13"/>
  <c r="B23" i="13"/>
  <c r="C23" i="13"/>
  <c r="E23" i="13"/>
  <c r="F23" i="13" a="1"/>
  <c r="G23" i="13" a="1"/>
  <c r="I23" i="13"/>
  <c r="J23" i="13"/>
  <c r="K23" i="13"/>
  <c r="L23" i="13" a="1"/>
  <c r="A102" i="13"/>
  <c r="B102" i="13"/>
  <c r="C102" i="13"/>
  <c r="E102" i="13"/>
  <c r="F102" i="13" a="1"/>
  <c r="G102" i="13" a="1"/>
  <c r="I102" i="13"/>
  <c r="J102" i="13"/>
  <c r="K102" i="13"/>
  <c r="L102" i="13" a="1"/>
  <c r="A59" i="13"/>
  <c r="B59" i="13"/>
  <c r="C59" i="13"/>
  <c r="E59" i="13"/>
  <c r="F59" i="13" a="1"/>
  <c r="G59" i="13" a="1"/>
  <c r="I59" i="13"/>
  <c r="J59" i="13"/>
  <c r="K59" i="13"/>
  <c r="L59" i="13" a="1"/>
  <c r="A183" i="13"/>
  <c r="B183" i="13"/>
  <c r="C183" i="13"/>
  <c r="E183" i="13"/>
  <c r="F183" i="13" a="1"/>
  <c r="G183" i="13" a="1"/>
  <c r="I183" i="13"/>
  <c r="J183" i="13"/>
  <c r="K183" i="13"/>
  <c r="L183" i="13" a="1"/>
  <c r="A121" i="13"/>
  <c r="B121" i="13"/>
  <c r="C121" i="13"/>
  <c r="E121" i="13"/>
  <c r="F121" i="13" a="1"/>
  <c r="G121" i="13" a="1"/>
  <c r="I121" i="13"/>
  <c r="J121" i="13"/>
  <c r="K121" i="13"/>
  <c r="L121" i="13" a="1"/>
  <c r="A168" i="13"/>
  <c r="B168" i="13"/>
  <c r="C168" i="13"/>
  <c r="E168" i="13"/>
  <c r="F168" i="13" a="1"/>
  <c r="G168" i="13" a="1"/>
  <c r="I168" i="13"/>
  <c r="J168" i="13"/>
  <c r="K168" i="13"/>
  <c r="L168" i="13" a="1"/>
  <c r="A70" i="13"/>
  <c r="B70" i="13"/>
  <c r="C70" i="13"/>
  <c r="E70" i="13"/>
  <c r="F70" i="13" a="1"/>
  <c r="G70" i="13" a="1"/>
  <c r="I70" i="13"/>
  <c r="J70" i="13"/>
  <c r="K70" i="13"/>
  <c r="L70" i="13" a="1"/>
  <c r="A99" i="13"/>
  <c r="B99" i="13"/>
  <c r="C99" i="13"/>
  <c r="E99" i="13"/>
  <c r="F99" i="13" a="1"/>
  <c r="G99" i="13" a="1"/>
  <c r="I99" i="13"/>
  <c r="J99" i="13"/>
  <c r="K99" i="13"/>
  <c r="L99" i="13" a="1"/>
  <c r="A67" i="13"/>
  <c r="B67" i="13"/>
  <c r="C67" i="13"/>
  <c r="E67" i="13"/>
  <c r="F67" i="13" a="1"/>
  <c r="G67" i="13" a="1"/>
  <c r="I67" i="13"/>
  <c r="J67" i="13"/>
  <c r="K67" i="13"/>
  <c r="L67" i="13" a="1"/>
  <c r="A35" i="13"/>
  <c r="B35" i="13"/>
  <c r="C35" i="13"/>
  <c r="E35" i="13"/>
  <c r="F35" i="13" a="1"/>
  <c r="G35" i="13" a="1"/>
  <c r="I35" i="13"/>
  <c r="J35" i="13"/>
  <c r="K35" i="13"/>
  <c r="L35" i="13" a="1"/>
  <c r="A12" i="13"/>
  <c r="B12" i="13"/>
  <c r="C12" i="13"/>
  <c r="E12" i="13"/>
  <c r="F12" i="13" a="1"/>
  <c r="G12" i="13" a="1"/>
  <c r="I12" i="13"/>
  <c r="J12" i="13"/>
  <c r="K12" i="13"/>
  <c r="L12" i="13" a="1"/>
  <c r="A3" i="13"/>
  <c r="B3" i="13"/>
  <c r="C3" i="13"/>
  <c r="E3" i="13"/>
  <c r="F3" i="13" a="1"/>
  <c r="G3" i="13" a="1"/>
  <c r="I3" i="13"/>
  <c r="J3" i="13"/>
  <c r="K3" i="13"/>
  <c r="L3" i="13" a="1"/>
  <c r="A122" i="13"/>
  <c r="B122" i="13"/>
  <c r="C122" i="13"/>
  <c r="E122" i="13"/>
  <c r="F122" i="13" a="1"/>
  <c r="G122" i="13" a="1"/>
  <c r="I122" i="13"/>
  <c r="J122" i="13"/>
  <c r="K122" i="13"/>
  <c r="L122" i="13" a="1"/>
  <c r="A96" i="13"/>
  <c r="B96" i="13"/>
  <c r="C96" i="13"/>
  <c r="E96" i="13"/>
  <c r="F96" i="13" a="1"/>
  <c r="G96" i="13" a="1"/>
  <c r="I96" i="13"/>
  <c r="J96" i="13"/>
  <c r="K96" i="13"/>
  <c r="L96" i="13" a="1"/>
  <c r="A144" i="13"/>
  <c r="B144" i="13"/>
  <c r="C144" i="13"/>
  <c r="E144" i="13"/>
  <c r="F144" i="13" a="1"/>
  <c r="G144" i="13" a="1"/>
  <c r="I144" i="13"/>
  <c r="J144" i="13"/>
  <c r="K144" i="13"/>
  <c r="L144" i="13" a="1"/>
  <c r="A146" i="13"/>
  <c r="B146" i="13"/>
  <c r="C146" i="13"/>
  <c r="E146" i="13"/>
  <c r="F146" i="13" a="1"/>
  <c r="G146" i="13" a="1"/>
  <c r="I146" i="13"/>
  <c r="J146" i="13"/>
  <c r="K146" i="13"/>
  <c r="L146" i="13" a="1"/>
  <c r="A39" i="13"/>
  <c r="B39" i="13"/>
  <c r="C39" i="13"/>
  <c r="E39" i="13"/>
  <c r="F39" i="13" a="1"/>
  <c r="G39" i="13" a="1"/>
  <c r="I39" i="13"/>
  <c r="J39" i="13"/>
  <c r="K39" i="13"/>
  <c r="L39" i="13" a="1"/>
  <c r="A123" i="13"/>
  <c r="B123" i="13"/>
  <c r="C123" i="13"/>
  <c r="E123" i="13"/>
  <c r="F123" i="13" a="1"/>
  <c r="G123" i="13" a="1"/>
  <c r="I123" i="13"/>
  <c r="J123" i="13"/>
  <c r="K123" i="13"/>
  <c r="L123" i="13" a="1"/>
  <c r="A42" i="13"/>
  <c r="B42" i="13"/>
  <c r="C42" i="13"/>
  <c r="E42" i="13"/>
  <c r="F42" i="13" a="1"/>
  <c r="G42" i="13" a="1"/>
  <c r="I42" i="13"/>
  <c r="J42" i="13"/>
  <c r="K42" i="13"/>
  <c r="L42" i="13" a="1"/>
  <c r="A14" i="13"/>
  <c r="B14" i="13"/>
  <c r="C14" i="13"/>
  <c r="E14" i="13"/>
  <c r="F14" i="13" a="1"/>
  <c r="G14" i="13" a="1"/>
  <c r="I14" i="13"/>
  <c r="J14" i="13"/>
  <c r="K14" i="13"/>
  <c r="L14" i="13" a="1"/>
  <c r="A38" i="13"/>
  <c r="B38" i="13"/>
  <c r="C38" i="13"/>
  <c r="E38" i="13"/>
  <c r="F38" i="13" a="1"/>
  <c r="G38" i="13" a="1"/>
  <c r="I38" i="13"/>
  <c r="J38" i="13"/>
  <c r="K38" i="13"/>
  <c r="L38" i="13" a="1"/>
  <c r="A40" i="13"/>
  <c r="B40" i="13"/>
  <c r="C40" i="13"/>
  <c r="E40" i="13"/>
  <c r="F40" i="13" a="1"/>
  <c r="G40" i="13" a="1"/>
  <c r="I40" i="13"/>
  <c r="J40" i="13"/>
  <c r="K40" i="13"/>
  <c r="L40" i="13" a="1"/>
  <c r="A147" i="13"/>
  <c r="B147" i="13"/>
  <c r="C147" i="13"/>
  <c r="E147" i="13"/>
  <c r="F147" i="13" a="1"/>
  <c r="G147" i="13" a="1"/>
  <c r="I147" i="13"/>
  <c r="J147" i="13"/>
  <c r="K147" i="13"/>
  <c r="L147" i="13" a="1"/>
  <c r="A177" i="13"/>
  <c r="B177" i="13"/>
  <c r="C177" i="13"/>
  <c r="E177" i="13"/>
  <c r="F177" i="13" a="1"/>
  <c r="G177" i="13" a="1"/>
  <c r="I177" i="13"/>
  <c r="J177" i="13"/>
  <c r="K177" i="13"/>
  <c r="L177" i="13" a="1"/>
  <c r="A106" i="13"/>
  <c r="B106" i="13"/>
  <c r="C106" i="13"/>
  <c r="E106" i="13"/>
  <c r="F106" i="13" a="1"/>
  <c r="G106" i="13" a="1"/>
  <c r="I106" i="13"/>
  <c r="J106" i="13"/>
  <c r="K106" i="13"/>
  <c r="L106" i="13" a="1"/>
  <c r="A108" i="13"/>
  <c r="B108" i="13"/>
  <c r="C108" i="13"/>
  <c r="E108" i="13"/>
  <c r="F108" i="13" a="1"/>
  <c r="G108" i="13" a="1"/>
  <c r="I108" i="13"/>
  <c r="J108" i="13"/>
  <c r="K108" i="13"/>
  <c r="L108" i="13" a="1"/>
  <c r="A133" i="13"/>
  <c r="B133" i="13"/>
  <c r="C133" i="13"/>
  <c r="E133" i="13"/>
  <c r="F133" i="13" a="1"/>
  <c r="G133" i="13" a="1"/>
  <c r="I133" i="13"/>
  <c r="J133" i="13"/>
  <c r="K133" i="13"/>
  <c r="L133" i="13" a="1"/>
  <c r="A173" i="13"/>
  <c r="B173" i="13"/>
  <c r="C173" i="13"/>
  <c r="E173" i="13"/>
  <c r="F173" i="13" a="1"/>
  <c r="G173" i="13" a="1"/>
  <c r="I173" i="13"/>
  <c r="J173" i="13"/>
  <c r="K173" i="13"/>
  <c r="L173" i="13" a="1"/>
  <c r="A56" i="13"/>
  <c r="B56" i="13"/>
  <c r="C56" i="13"/>
  <c r="E56" i="13"/>
  <c r="F56" i="13" a="1"/>
  <c r="G56" i="13" a="1"/>
  <c r="I56" i="13"/>
  <c r="J56" i="13"/>
  <c r="K56" i="13"/>
  <c r="L56" i="13" a="1"/>
  <c r="A6" i="13"/>
  <c r="B6" i="13"/>
  <c r="C6" i="13"/>
  <c r="E6" i="13"/>
  <c r="F6" i="13" a="1"/>
  <c r="G6" i="13" a="1"/>
  <c r="I6" i="13"/>
  <c r="J6" i="13"/>
  <c r="K6" i="13"/>
  <c r="L6" i="13" a="1"/>
  <c r="A87" i="13"/>
  <c r="B87" i="13"/>
  <c r="C87" i="13"/>
  <c r="E87" i="13"/>
  <c r="F87" i="13" a="1"/>
  <c r="G87" i="13" a="1"/>
  <c r="I87" i="13"/>
  <c r="J87" i="13"/>
  <c r="K87" i="13"/>
  <c r="L87" i="13" a="1"/>
  <c r="A2" i="13"/>
  <c r="B2" i="13"/>
  <c r="C2" i="13"/>
  <c r="E2" i="13"/>
  <c r="F2" i="13" a="1"/>
  <c r="G2" i="13" a="1"/>
  <c r="I2" i="13"/>
  <c r="J2" i="13"/>
  <c r="K2" i="13"/>
  <c r="L2" i="13" a="1"/>
  <c r="A93" i="13"/>
  <c r="B93" i="13"/>
  <c r="C93" i="13"/>
  <c r="E93" i="13"/>
  <c r="F93" i="13" a="1"/>
  <c r="G93" i="13" a="1"/>
  <c r="I93" i="13"/>
  <c r="J93" i="13"/>
  <c r="K93" i="13"/>
  <c r="L93" i="13" a="1"/>
  <c r="A176" i="13"/>
  <c r="B176" i="13"/>
  <c r="C176" i="13"/>
  <c r="E176" i="13"/>
  <c r="F176" i="13" a="1"/>
  <c r="G176" i="13" a="1"/>
  <c r="I176" i="13"/>
  <c r="J176" i="13"/>
  <c r="K176" i="13"/>
  <c r="L176" i="13" a="1"/>
  <c r="A65" i="13"/>
  <c r="B65" i="13"/>
  <c r="C65" i="13"/>
  <c r="E65" i="13"/>
  <c r="F65" i="13" a="1"/>
  <c r="G65" i="13" a="1"/>
  <c r="I65" i="13"/>
  <c r="J65" i="13"/>
  <c r="K65" i="13"/>
  <c r="L65" i="13" a="1"/>
  <c r="A37" i="13"/>
  <c r="B37" i="13"/>
  <c r="C37" i="13"/>
  <c r="E37" i="13"/>
  <c r="F37" i="13" a="1"/>
  <c r="G37" i="13" a="1"/>
  <c r="I37" i="13"/>
  <c r="J37" i="13"/>
  <c r="K37" i="13"/>
  <c r="L37" i="13" a="1"/>
  <c r="A78" i="13"/>
  <c r="B78" i="13"/>
  <c r="C78" i="13"/>
  <c r="E78" i="13"/>
  <c r="F78" i="13" a="1"/>
  <c r="G78" i="13" a="1"/>
  <c r="I78" i="13"/>
  <c r="J78" i="13"/>
  <c r="K78" i="13"/>
  <c r="L78" i="13" a="1"/>
  <c r="A79" i="13"/>
  <c r="B79" i="13"/>
  <c r="C79" i="13"/>
  <c r="E79" i="13"/>
  <c r="F79" i="13" a="1"/>
  <c r="G79" i="13" a="1"/>
  <c r="I79" i="13"/>
  <c r="J79" i="13"/>
  <c r="K79" i="13"/>
  <c r="L79" i="13" a="1"/>
  <c r="A10" i="13"/>
  <c r="B10" i="13"/>
  <c r="C10" i="13"/>
  <c r="E10" i="13"/>
  <c r="F10" i="13" a="1"/>
  <c r="G10" i="13" a="1"/>
  <c r="I10" i="13"/>
  <c r="J10" i="13"/>
  <c r="K10" i="13"/>
  <c r="L10" i="13" a="1"/>
  <c r="A11" i="13"/>
  <c r="B11" i="13"/>
  <c r="C11" i="13"/>
  <c r="E11" i="13"/>
  <c r="F11" i="13" a="1"/>
  <c r="G11" i="13" a="1"/>
  <c r="I11" i="13"/>
  <c r="J11" i="13"/>
  <c r="K11" i="13"/>
  <c r="L11" i="13" a="1"/>
  <c r="A95" i="13"/>
  <c r="B95" i="13"/>
  <c r="C95" i="13"/>
  <c r="E95" i="13"/>
  <c r="F95" i="13" a="1"/>
  <c r="G95" i="13" a="1"/>
  <c r="I95" i="13"/>
  <c r="J95" i="13"/>
  <c r="K95" i="13"/>
  <c r="L95" i="13" a="1"/>
  <c r="A142" i="13"/>
  <c r="B142" i="13"/>
  <c r="C142" i="13"/>
  <c r="E142" i="13"/>
  <c r="F142" i="13" a="1"/>
  <c r="G142" i="13" a="1"/>
  <c r="I142" i="13"/>
  <c r="J142" i="13"/>
  <c r="K142" i="13"/>
  <c r="L142" i="13" a="1"/>
  <c r="A145" i="13"/>
  <c r="B145" i="13"/>
  <c r="C145" i="13"/>
  <c r="E145" i="13"/>
  <c r="F145" i="13" a="1"/>
  <c r="G145" i="13" a="1"/>
  <c r="I145" i="13"/>
  <c r="J145" i="13"/>
  <c r="K145" i="13"/>
  <c r="L145" i="13" a="1"/>
  <c r="A69" i="13"/>
  <c r="B69" i="13"/>
  <c r="C69" i="13"/>
  <c r="E69" i="13"/>
  <c r="F69" i="13" a="1"/>
  <c r="G69" i="13" a="1"/>
  <c r="I69" i="13"/>
  <c r="J69" i="13"/>
  <c r="K69" i="13"/>
  <c r="L69" i="13" a="1"/>
  <c r="A97" i="13"/>
  <c r="B97" i="13"/>
  <c r="C97" i="13"/>
  <c r="E97" i="13"/>
  <c r="F97" i="13" a="1"/>
  <c r="G97" i="13" a="1"/>
  <c r="I97" i="13"/>
  <c r="J97" i="13"/>
  <c r="K97" i="13"/>
  <c r="L97" i="13" a="1"/>
  <c r="A124" i="13"/>
  <c r="B124" i="13"/>
  <c r="C124" i="13"/>
  <c r="E124" i="13"/>
  <c r="F124" i="13" a="1"/>
  <c r="G124" i="13" a="1"/>
  <c r="I124" i="13"/>
  <c r="J124" i="13"/>
  <c r="K124" i="13"/>
  <c r="L124" i="13" a="1"/>
  <c r="A169" i="13"/>
  <c r="B169" i="13"/>
  <c r="C169" i="13"/>
  <c r="E169" i="13"/>
  <c r="F169" i="13" a="1"/>
  <c r="G169" i="13" a="1"/>
  <c r="I169" i="13"/>
  <c r="J169" i="13"/>
  <c r="K169" i="13"/>
  <c r="L169" i="13" a="1"/>
  <c r="A125" i="13"/>
  <c r="B125" i="13"/>
  <c r="C125" i="13"/>
  <c r="E125" i="13"/>
  <c r="F125" i="13" a="1"/>
  <c r="G125" i="13" a="1"/>
  <c r="I125" i="13"/>
  <c r="J125" i="13"/>
  <c r="K125" i="13"/>
  <c r="L125" i="13" a="1"/>
  <c r="A4" i="13"/>
  <c r="B4" i="13"/>
  <c r="C4" i="13"/>
  <c r="E4" i="13"/>
  <c r="F4" i="13" a="1"/>
  <c r="G4" i="13" a="1"/>
  <c r="I4" i="13"/>
  <c r="J4" i="13"/>
  <c r="K4" i="13"/>
  <c r="L4" i="13" a="1"/>
  <c r="A98" i="13"/>
  <c r="B98" i="13"/>
  <c r="C98" i="13"/>
  <c r="E98" i="13"/>
  <c r="F98" i="13" a="1"/>
  <c r="G98" i="13" a="1"/>
  <c r="I98" i="13"/>
  <c r="J98" i="13"/>
  <c r="K98" i="13"/>
  <c r="L98" i="13" a="1"/>
  <c r="A44" i="13"/>
  <c r="B44" i="13"/>
  <c r="C44" i="13"/>
  <c r="E44" i="13"/>
  <c r="F44" i="13" a="1"/>
  <c r="G44" i="13" a="1"/>
  <c r="I44" i="13"/>
  <c r="J44" i="13"/>
  <c r="K44" i="13"/>
  <c r="L44" i="13" a="1"/>
  <c r="A150" i="13"/>
  <c r="B150" i="13"/>
  <c r="C150" i="13"/>
  <c r="E150" i="13"/>
  <c r="F150" i="13" a="1"/>
  <c r="G150" i="13" a="1"/>
  <c r="I150" i="13"/>
  <c r="J150" i="13"/>
  <c r="K150" i="13"/>
  <c r="L150" i="13" a="1"/>
  <c r="A120" i="13"/>
  <c r="B120" i="13"/>
  <c r="C120" i="13"/>
  <c r="E120" i="13"/>
  <c r="F120" i="13" a="1"/>
  <c r="G120" i="13" a="1"/>
  <c r="I120" i="13"/>
  <c r="J120" i="13"/>
  <c r="K120" i="13"/>
  <c r="L120" i="13" a="1"/>
  <c r="A162" i="13"/>
  <c r="B162" i="13"/>
  <c r="C162" i="13"/>
  <c r="E162" i="13"/>
  <c r="F162" i="13" a="1"/>
  <c r="G162" i="13" a="1"/>
  <c r="I162" i="13"/>
  <c r="J162" i="13"/>
  <c r="K162" i="13"/>
  <c r="L162" i="13" a="1"/>
  <c r="A148" i="13"/>
  <c r="B148" i="13"/>
  <c r="C148" i="13"/>
  <c r="E148" i="13"/>
  <c r="F148" i="13" a="1"/>
  <c r="G148" i="13" a="1"/>
  <c r="I148" i="13"/>
  <c r="J148" i="13"/>
  <c r="K148" i="13"/>
  <c r="L148" i="13" a="1"/>
  <c r="A28" i="13"/>
  <c r="B28" i="13"/>
  <c r="AM155" i="9"/>
  <c r="AM7" i="9"/>
  <c r="H152" i="13" s="1"/>
  <c r="AP80" i="10"/>
  <c r="L69" i="14"/>
  <c r="K69" i="14"/>
  <c r="J69" i="14"/>
  <c r="H69" i="14" a="1"/>
  <c r="G69" i="14" a="1"/>
  <c r="F69" i="14"/>
  <c r="E69" i="14" a="1"/>
  <c r="C69" i="14"/>
  <c r="B69" i="14"/>
  <c r="A69" i="14"/>
  <c r="AP87" i="10"/>
  <c r="AP81" i="10"/>
  <c r="AM177" i="9"/>
  <c r="AM171" i="9"/>
  <c r="AM35" i="9"/>
  <c r="H70" i="13" s="1"/>
  <c r="AP22" i="10"/>
  <c r="I69" i="14" s="1"/>
  <c r="H248" i="14" a="1"/>
  <c r="G248" i="14" a="1"/>
  <c r="E248" i="14" a="1"/>
  <c r="H23" i="14" a="1"/>
  <c r="G23" i="14" a="1"/>
  <c r="E23" i="14" a="1"/>
  <c r="H45" i="14" a="1"/>
  <c r="G45" i="14" a="1"/>
  <c r="E45" i="14" a="1"/>
  <c r="H32" i="14" a="1"/>
  <c r="G32" i="14" a="1"/>
  <c r="E32" i="14" a="1"/>
  <c r="F32" i="14"/>
  <c r="J32" i="14"/>
  <c r="K32" i="14"/>
  <c r="L32" i="14"/>
  <c r="F45" i="14"/>
  <c r="J45" i="14"/>
  <c r="K45" i="14"/>
  <c r="L45" i="14"/>
  <c r="F23" i="14"/>
  <c r="J23" i="14"/>
  <c r="K23" i="14"/>
  <c r="L23" i="14"/>
  <c r="F248" i="14"/>
  <c r="J248" i="14"/>
  <c r="K248" i="14"/>
  <c r="L248" i="14"/>
  <c r="A32" i="14"/>
  <c r="B32" i="14"/>
  <c r="C32" i="14"/>
  <c r="A45" i="14"/>
  <c r="B45" i="14"/>
  <c r="C45" i="14"/>
  <c r="A23" i="14"/>
  <c r="B23" i="14"/>
  <c r="C23" i="14"/>
  <c r="A248" i="14"/>
  <c r="B248" i="14"/>
  <c r="C248" i="14"/>
  <c r="I248" i="14"/>
  <c r="AP15" i="10"/>
  <c r="I23" i="14" s="1"/>
  <c r="AP12" i="10"/>
  <c r="I45" i="14" s="1"/>
  <c r="AP63" i="10"/>
  <c r="I32" i="14" s="1"/>
  <c r="AM77" i="9"/>
  <c r="H86" i="13" s="1"/>
  <c r="AM69" i="9"/>
  <c r="AP27" i="10"/>
  <c r="H35" i="14" a="1"/>
  <c r="G35" i="14" a="1"/>
  <c r="E35" i="14" a="1"/>
  <c r="I35" i="14"/>
  <c r="J35" i="14"/>
  <c r="K35" i="14"/>
  <c r="L35" i="14"/>
  <c r="F35" i="14"/>
  <c r="A35" i="14"/>
  <c r="B35" i="14"/>
  <c r="C35" i="14"/>
  <c r="AM114" i="9"/>
  <c r="H158" i="13" s="1"/>
  <c r="AP7" i="10"/>
  <c r="L41" i="14"/>
  <c r="K41" i="14"/>
  <c r="J41" i="14"/>
  <c r="I41" i="14"/>
  <c r="H41" i="14" a="1"/>
  <c r="G41" i="14" a="1"/>
  <c r="F41" i="14"/>
  <c r="E41" i="14" a="1"/>
  <c r="C41" i="14"/>
  <c r="B41" i="14"/>
  <c r="A41" i="14"/>
  <c r="H12" i="14" a="1"/>
  <c r="G12" i="14" a="1"/>
  <c r="E12" i="14" a="1"/>
  <c r="F12" i="14"/>
  <c r="J12" i="14"/>
  <c r="K12" i="14"/>
  <c r="L12" i="14"/>
  <c r="A12" i="14"/>
  <c r="B12" i="14"/>
  <c r="C12" i="14"/>
  <c r="AM157" i="9"/>
  <c r="H48" i="13" s="1"/>
  <c r="AP16" i="10"/>
  <c r="I12" i="14" s="1"/>
  <c r="AP89" i="10"/>
  <c r="AM29" i="9"/>
  <c r="H21" i="13" s="1"/>
  <c r="AM30" i="9"/>
  <c r="H154" i="13" s="1"/>
  <c r="AM25" i="9"/>
  <c r="H50" i="13" s="1"/>
  <c r="AM26" i="9"/>
  <c r="H131" i="13" s="1"/>
  <c r="AM100" i="9"/>
  <c r="H31" i="13" s="1"/>
  <c r="AP32" i="10"/>
  <c r="AP74" i="10"/>
  <c r="AP11" i="10"/>
  <c r="AP5" i="10"/>
  <c r="H37" i="14" a="1"/>
  <c r="G37" i="14" a="1"/>
  <c r="E37" i="14" a="1"/>
  <c r="H57" i="14" a="1"/>
  <c r="G57" i="14" a="1"/>
  <c r="E57" i="14" a="1"/>
  <c r="F57" i="14"/>
  <c r="I57" i="14"/>
  <c r="J57" i="14"/>
  <c r="K57" i="14"/>
  <c r="L57" i="14"/>
  <c r="F37" i="14"/>
  <c r="I37" i="14"/>
  <c r="J37" i="14"/>
  <c r="K37" i="14"/>
  <c r="L37" i="14"/>
  <c r="H34" i="14" a="1"/>
  <c r="G34" i="14" a="1"/>
  <c r="E34" i="14" a="1"/>
  <c r="I34" i="14"/>
  <c r="J34" i="14"/>
  <c r="K34" i="14"/>
  <c r="L34" i="14"/>
  <c r="A57" i="14"/>
  <c r="B57" i="14"/>
  <c r="C57" i="14"/>
  <c r="A37" i="14"/>
  <c r="B37" i="14"/>
  <c r="C37" i="14"/>
  <c r="A34" i="14"/>
  <c r="B34" i="14"/>
  <c r="C34" i="14"/>
  <c r="AM223" i="9"/>
  <c r="H172" i="13" s="1"/>
  <c r="AM13" i="9"/>
  <c r="H170" i="13" s="1"/>
  <c r="AM93" i="9"/>
  <c r="H139" i="13" s="1"/>
  <c r="AM178" i="9"/>
  <c r="H127" i="13" s="1"/>
  <c r="AM137" i="9"/>
  <c r="H38" i="13" s="1"/>
  <c r="AM141" i="9"/>
  <c r="AM181" i="9"/>
  <c r="H177" i="13" s="1"/>
  <c r="AM2" i="9"/>
  <c r="H160" i="13" s="1"/>
  <c r="AP6" i="10"/>
  <c r="AP10" i="10"/>
  <c r="H10" i="14" a="1"/>
  <c r="G10" i="14" a="1"/>
  <c r="E10" i="14" a="1"/>
  <c r="H20" i="14" a="1"/>
  <c r="G20" i="14" a="1"/>
  <c r="E20" i="14" a="1"/>
  <c r="F20" i="14"/>
  <c r="I20" i="14"/>
  <c r="J20" i="14"/>
  <c r="K20" i="14"/>
  <c r="L20" i="14"/>
  <c r="F10" i="14"/>
  <c r="I10" i="14"/>
  <c r="J10" i="14"/>
  <c r="K10" i="14"/>
  <c r="L10" i="14"/>
  <c r="A20" i="14"/>
  <c r="B20" i="14"/>
  <c r="C20" i="14"/>
  <c r="A10" i="14"/>
  <c r="B10" i="14"/>
  <c r="C10" i="14"/>
  <c r="AP30" i="10"/>
  <c r="H71" i="14" a="1"/>
  <c r="G71" i="14" a="1"/>
  <c r="E71" i="14" a="1"/>
  <c r="I71" i="14"/>
  <c r="J71" i="14"/>
  <c r="K71" i="14"/>
  <c r="L71" i="14"/>
  <c r="F71" i="14"/>
  <c r="A71" i="14"/>
  <c r="B71" i="14"/>
  <c r="C71" i="14"/>
  <c r="AP19" i="10"/>
  <c r="H78" i="14" a="1"/>
  <c r="G78" i="14" a="1"/>
  <c r="E78" i="14" a="1"/>
  <c r="J78" i="14"/>
  <c r="K78" i="14"/>
  <c r="L78" i="14"/>
  <c r="F78" i="14"/>
  <c r="L47" i="14"/>
  <c r="K47" i="14"/>
  <c r="J47" i="14"/>
  <c r="AP2" i="10"/>
  <c r="AP3" i="10"/>
  <c r="I78" i="14" s="1"/>
  <c r="I47" i="14"/>
  <c r="H47" i="14" a="1"/>
  <c r="G47" i="14" a="1"/>
  <c r="F47" i="14"/>
  <c r="A78" i="14"/>
  <c r="B78" i="14"/>
  <c r="C78" i="14"/>
  <c r="E47" i="14" a="1"/>
  <c r="A47" i="14"/>
  <c r="B47" i="14"/>
  <c r="C47" i="14"/>
  <c r="K17" i="12"/>
  <c r="L17" i="12"/>
  <c r="M17" i="12"/>
  <c r="L158" i="12"/>
  <c r="K158" i="12"/>
  <c r="M158" i="12" s="1"/>
  <c r="K145" i="12"/>
  <c r="L145" i="12"/>
  <c r="M145" i="12"/>
  <c r="K171" i="12"/>
  <c r="L171" i="12"/>
  <c r="M171" i="12"/>
  <c r="K97" i="12"/>
  <c r="L97" i="12"/>
  <c r="M97" i="12"/>
  <c r="K180" i="12"/>
  <c r="L180" i="12"/>
  <c r="M180" i="12"/>
  <c r="K179" i="12"/>
  <c r="L179" i="12"/>
  <c r="M179" i="12"/>
  <c r="K131" i="12"/>
  <c r="L131" i="12"/>
  <c r="M131" i="12"/>
  <c r="L26" i="14"/>
  <c r="K26" i="14"/>
  <c r="J26" i="14"/>
  <c r="H26" i="14" a="1"/>
  <c r="G26" i="14" a="1"/>
  <c r="F26" i="14"/>
  <c r="E26" i="14" a="1"/>
  <c r="C26" i="14"/>
  <c r="B26" i="14"/>
  <c r="A26" i="14"/>
  <c r="L25" i="14"/>
  <c r="K25" i="14"/>
  <c r="J25" i="14"/>
  <c r="H25" i="14" a="1"/>
  <c r="G25" i="14" a="1"/>
  <c r="F25" i="14"/>
  <c r="E25" i="14" a="1"/>
  <c r="C25" i="14"/>
  <c r="B25" i="14"/>
  <c r="A25" i="14"/>
  <c r="L21" i="14"/>
  <c r="K21" i="14"/>
  <c r="J21" i="14"/>
  <c r="H21" i="14" a="1"/>
  <c r="G21" i="14" a="1"/>
  <c r="F21" i="14"/>
  <c r="E21" i="14" a="1"/>
  <c r="C21" i="14"/>
  <c r="B21" i="14"/>
  <c r="A21" i="14"/>
  <c r="AP83" i="10"/>
  <c r="AP82" i="10"/>
  <c r="AP60" i="10"/>
  <c r="AP26" i="10"/>
  <c r="I26" i="14" s="1"/>
  <c r="AP20" i="10"/>
  <c r="I25" i="14" s="1"/>
  <c r="AP8" i="10"/>
  <c r="I21" i="14" s="1"/>
  <c r="L64" i="14"/>
  <c r="K64" i="14"/>
  <c r="J64" i="14"/>
  <c r="H64" i="14" a="1"/>
  <c r="G64" i="14" a="1"/>
  <c r="F64" i="14"/>
  <c r="E64" i="14" a="1"/>
  <c r="C64" i="14"/>
  <c r="B64" i="14"/>
  <c r="A64" i="14"/>
  <c r="AP51" i="10"/>
  <c r="I64" i="14" s="1"/>
  <c r="AM160" i="9"/>
  <c r="H55" i="13" s="1"/>
  <c r="AM58" i="9"/>
  <c r="H109" i="13" s="1"/>
  <c r="AM90" i="9"/>
  <c r="H30" i="13" s="1"/>
  <c r="AM169" i="9"/>
  <c r="H183" i="13" s="1"/>
  <c r="AM36" i="9"/>
  <c r="H121" i="13" s="1"/>
  <c r="AM37" i="9"/>
  <c r="H168" i="13" s="1"/>
  <c r="AM38" i="9"/>
  <c r="H53" i="13" s="1"/>
  <c r="AM163" i="9"/>
  <c r="H181" i="13" s="1"/>
  <c r="AM71" i="9"/>
  <c r="H112" i="13" s="1"/>
  <c r="AM122" i="9"/>
  <c r="H68" i="13" s="1"/>
  <c r="AM162" i="9"/>
  <c r="H111" i="13" s="1"/>
  <c r="AM83" i="9"/>
  <c r="H94" i="13" s="1"/>
  <c r="AM91" i="9"/>
  <c r="H90" i="13" s="1"/>
  <c r="AM75" i="9"/>
  <c r="H113" i="13" s="1"/>
  <c r="AM19" i="9"/>
  <c r="H130" i="13" s="1"/>
  <c r="AM50" i="9"/>
  <c r="H134" i="13" s="1"/>
  <c r="AM156" i="9"/>
  <c r="H104" i="13" s="1"/>
  <c r="AM176" i="9"/>
  <c r="H40" i="13" s="1"/>
  <c r="AM204" i="9"/>
  <c r="AM143" i="9"/>
  <c r="H125" i="13" s="1"/>
  <c r="AM195" i="9"/>
  <c r="AM196" i="9"/>
  <c r="AM115" i="9"/>
  <c r="H119" i="13" s="1"/>
  <c r="AM112" i="9"/>
  <c r="H66" i="13" s="1"/>
  <c r="AM117" i="9"/>
  <c r="H35" i="13" s="1"/>
  <c r="AM161" i="9"/>
  <c r="H174" i="13" s="1"/>
  <c r="L17" i="14"/>
  <c r="K17" i="14"/>
  <c r="J17" i="14"/>
  <c r="I17" i="14"/>
  <c r="H17" i="14" a="1"/>
  <c r="G17" i="14" a="1"/>
  <c r="F17" i="14"/>
  <c r="E17" i="14" a="1"/>
  <c r="C17" i="14"/>
  <c r="B17" i="14"/>
  <c r="A17" i="14"/>
  <c r="AM43" i="9"/>
  <c r="H155" i="13" s="1"/>
  <c r="AM111" i="9"/>
  <c r="H118" i="13" s="1"/>
  <c r="AM182" i="9"/>
  <c r="H182" i="13" s="1"/>
  <c r="AM74" i="9"/>
  <c r="H61" i="13" s="1"/>
  <c r="AP61" i="10"/>
  <c r="AP39" i="10"/>
  <c r="AP28" i="10"/>
  <c r="AP37" i="10"/>
  <c r="AP35" i="10"/>
  <c r="AP31" i="10"/>
  <c r="I27" i="14" s="1"/>
  <c r="AP25" i="10"/>
  <c r="I16" i="14" s="1"/>
  <c r="AP18" i="10"/>
  <c r="AP17" i="10"/>
  <c r="AP13" i="10"/>
  <c r="AP9" i="10"/>
  <c r="AP4" i="10"/>
  <c r="I55" i="14"/>
  <c r="I68" i="14"/>
  <c r="H28" i="14" a="1"/>
  <c r="G28" i="14" a="1"/>
  <c r="E28" i="14" a="1"/>
  <c r="H18" i="14" a="1"/>
  <c r="G18" i="14" a="1"/>
  <c r="E18" i="14" a="1"/>
  <c r="H36" i="14" a="1"/>
  <c r="G36" i="14" a="1"/>
  <c r="E36" i="14" a="1"/>
  <c r="H59" i="14" a="1"/>
  <c r="G59" i="14" a="1"/>
  <c r="E59" i="14" a="1"/>
  <c r="H3" i="14" a="1"/>
  <c r="G3" i="14" a="1"/>
  <c r="E3" i="14" a="1"/>
  <c r="H27" i="14" a="1"/>
  <c r="G27" i="14" a="1"/>
  <c r="E27" i="14" a="1"/>
  <c r="H16" i="14" a="1"/>
  <c r="G16" i="14" a="1"/>
  <c r="E16" i="14" a="1"/>
  <c r="H68" i="14" a="1"/>
  <c r="G68" i="14" a="1"/>
  <c r="E68" i="14" a="1"/>
  <c r="H13" i="14" a="1"/>
  <c r="G13" i="14" a="1"/>
  <c r="E13" i="14" a="1"/>
  <c r="H22" i="14" a="1"/>
  <c r="G22" i="14" a="1"/>
  <c r="E22" i="14" a="1"/>
  <c r="H9" i="14" a="1"/>
  <c r="G9" i="14" a="1"/>
  <c r="E9" i="14" a="1"/>
  <c r="F9" i="14"/>
  <c r="I9" i="14"/>
  <c r="J9" i="14"/>
  <c r="K9" i="14"/>
  <c r="L9" i="14"/>
  <c r="F22" i="14"/>
  <c r="I22" i="14"/>
  <c r="J22" i="14"/>
  <c r="K22" i="14"/>
  <c r="L22" i="14"/>
  <c r="F13" i="14"/>
  <c r="I13" i="14"/>
  <c r="J13" i="14"/>
  <c r="K13" i="14"/>
  <c r="L13" i="14"/>
  <c r="F68" i="14"/>
  <c r="J68" i="14"/>
  <c r="K68" i="14"/>
  <c r="L68" i="14"/>
  <c r="F16" i="14"/>
  <c r="J16" i="14"/>
  <c r="K16" i="14"/>
  <c r="L16" i="14"/>
  <c r="F27" i="14"/>
  <c r="J27" i="14"/>
  <c r="K27" i="14"/>
  <c r="L27" i="14"/>
  <c r="F3" i="14"/>
  <c r="I3" i="14"/>
  <c r="J3" i="14"/>
  <c r="K3" i="14"/>
  <c r="L3" i="14"/>
  <c r="F59" i="14"/>
  <c r="I59" i="14"/>
  <c r="J59" i="14"/>
  <c r="K59" i="14"/>
  <c r="L59" i="14"/>
  <c r="F36" i="14"/>
  <c r="I36" i="14"/>
  <c r="J36" i="14"/>
  <c r="K36" i="14"/>
  <c r="L36" i="14"/>
  <c r="F18" i="14"/>
  <c r="I18" i="14"/>
  <c r="J18" i="14"/>
  <c r="K18" i="14"/>
  <c r="L18" i="14"/>
  <c r="F28" i="14"/>
  <c r="I28" i="14"/>
  <c r="J28" i="14"/>
  <c r="K28" i="14"/>
  <c r="L28" i="14"/>
  <c r="H55" i="14" a="1"/>
  <c r="G55" i="14" a="1"/>
  <c r="E55" i="14" a="1"/>
  <c r="J55" i="14"/>
  <c r="K55" i="14"/>
  <c r="L55" i="14"/>
  <c r="F55" i="14"/>
  <c r="A9" i="14"/>
  <c r="B9" i="14"/>
  <c r="C9" i="14"/>
  <c r="A22" i="14"/>
  <c r="B22" i="14"/>
  <c r="C22" i="14"/>
  <c r="A13" i="14"/>
  <c r="B13" i="14"/>
  <c r="C13" i="14"/>
  <c r="A68" i="14"/>
  <c r="B68" i="14"/>
  <c r="C68" i="14"/>
  <c r="A16" i="14"/>
  <c r="B16" i="14"/>
  <c r="C16" i="14"/>
  <c r="A27" i="14"/>
  <c r="B27" i="14"/>
  <c r="C27" i="14"/>
  <c r="A3" i="14"/>
  <c r="B3" i="14"/>
  <c r="C3" i="14"/>
  <c r="A59" i="14"/>
  <c r="B59" i="14"/>
  <c r="C59" i="14"/>
  <c r="A36" i="14"/>
  <c r="B36" i="14"/>
  <c r="C36" i="14"/>
  <c r="A18" i="14"/>
  <c r="B18" i="14"/>
  <c r="C18" i="14"/>
  <c r="A28" i="14"/>
  <c r="B28" i="14"/>
  <c r="C28" i="14"/>
  <c r="E11" i="14" a="1"/>
  <c r="F11" i="14"/>
  <c r="G11" i="14" a="1"/>
  <c r="H11" i="14" a="1"/>
  <c r="J11" i="14"/>
  <c r="K11" i="14"/>
  <c r="L11" i="14"/>
  <c r="A60" i="14"/>
  <c r="C60" i="14"/>
  <c r="E60" i="14" a="1"/>
  <c r="F60" i="14"/>
  <c r="G60" i="14" a="1"/>
  <c r="H60" i="14" a="1"/>
  <c r="J60" i="14"/>
  <c r="K60" i="14"/>
  <c r="L60" i="14"/>
  <c r="A6" i="14"/>
  <c r="C6" i="14"/>
  <c r="E6" i="14" a="1"/>
  <c r="F6" i="14"/>
  <c r="G6" i="14" a="1"/>
  <c r="H6" i="14" a="1"/>
  <c r="J6" i="14"/>
  <c r="K6" i="14"/>
  <c r="L6" i="14"/>
  <c r="A7" i="14"/>
  <c r="C7" i="14"/>
  <c r="E7" i="14" a="1"/>
  <c r="F7" i="14"/>
  <c r="G7" i="14" a="1"/>
  <c r="H7" i="14" a="1"/>
  <c r="J7" i="14"/>
  <c r="K7" i="14"/>
  <c r="L7" i="14"/>
  <c r="A218" i="14"/>
  <c r="C218" i="14"/>
  <c r="E218" i="14" a="1"/>
  <c r="F218" i="14"/>
  <c r="G218" i="14" a="1"/>
  <c r="H218" i="14" a="1"/>
  <c r="J218" i="14"/>
  <c r="K218" i="14"/>
  <c r="L218" i="14"/>
  <c r="A219" i="14"/>
  <c r="C219" i="14"/>
  <c r="E219" i="14" a="1"/>
  <c r="F219" i="14"/>
  <c r="G219" i="14" a="1"/>
  <c r="H219" i="14" a="1"/>
  <c r="J219" i="14"/>
  <c r="K219" i="14"/>
  <c r="L219" i="14"/>
  <c r="A220" i="14"/>
  <c r="C220" i="14"/>
  <c r="E220" i="14" a="1"/>
  <c r="F220" i="14"/>
  <c r="G220" i="14" a="1"/>
  <c r="H220" i="14" a="1"/>
  <c r="J220" i="14"/>
  <c r="K220" i="14"/>
  <c r="L220" i="14"/>
  <c r="A221" i="14"/>
  <c r="C221" i="14"/>
  <c r="E221" i="14" a="1"/>
  <c r="F221" i="14"/>
  <c r="G221" i="14" a="1"/>
  <c r="H221" i="14" a="1"/>
  <c r="J221" i="14"/>
  <c r="K221" i="14"/>
  <c r="L221" i="14"/>
  <c r="A222" i="14"/>
  <c r="C222" i="14"/>
  <c r="E222" i="14" a="1"/>
  <c r="F222" i="14"/>
  <c r="G222" i="14" a="1"/>
  <c r="H222" i="14" a="1"/>
  <c r="J222" i="14"/>
  <c r="K222" i="14"/>
  <c r="L222" i="14"/>
  <c r="A223" i="14"/>
  <c r="C223" i="14"/>
  <c r="E223" i="14" a="1"/>
  <c r="F223" i="14"/>
  <c r="G223" i="14" a="1"/>
  <c r="H223" i="14" a="1"/>
  <c r="J223" i="14"/>
  <c r="K223" i="14"/>
  <c r="L223" i="14"/>
  <c r="A224" i="14"/>
  <c r="C224" i="14"/>
  <c r="E224" i="14" a="1"/>
  <c r="F224" i="14"/>
  <c r="G224" i="14" a="1"/>
  <c r="H224" i="14" a="1"/>
  <c r="J224" i="14"/>
  <c r="K224" i="14"/>
  <c r="L224" i="14"/>
  <c r="A225" i="14"/>
  <c r="C225" i="14"/>
  <c r="E225" i="14" a="1"/>
  <c r="F225" i="14"/>
  <c r="G225" i="14" a="1"/>
  <c r="H225" i="14" a="1"/>
  <c r="J225" i="14"/>
  <c r="K225" i="14"/>
  <c r="L225" i="14"/>
  <c r="A14" i="14"/>
  <c r="C14" i="14"/>
  <c r="E14" i="14" a="1"/>
  <c r="F14" i="14"/>
  <c r="G14" i="14" a="1"/>
  <c r="H14" i="14" a="1"/>
  <c r="J14" i="14"/>
  <c r="K14" i="14"/>
  <c r="L14" i="14"/>
  <c r="A29" i="14"/>
  <c r="C29" i="14"/>
  <c r="E29" i="14" a="1"/>
  <c r="F29" i="14"/>
  <c r="G29" i="14" a="1"/>
  <c r="H29" i="14" a="1"/>
  <c r="J29" i="14"/>
  <c r="K29" i="14"/>
  <c r="L29" i="14"/>
  <c r="A61" i="14"/>
  <c r="C61" i="14"/>
  <c r="E61" i="14" a="1"/>
  <c r="F61" i="14"/>
  <c r="G61" i="14" a="1"/>
  <c r="H61" i="14" a="1"/>
  <c r="J61" i="14"/>
  <c r="K61" i="14"/>
  <c r="L61" i="14"/>
  <c r="A226" i="14"/>
  <c r="C226" i="14"/>
  <c r="E226" i="14" a="1"/>
  <c r="F226" i="14"/>
  <c r="G226" i="14" a="1"/>
  <c r="H226" i="14" a="1"/>
  <c r="J226" i="14"/>
  <c r="K226" i="14"/>
  <c r="L226" i="14"/>
  <c r="A30" i="14"/>
  <c r="C30" i="14"/>
  <c r="E30" i="14" a="1"/>
  <c r="F30" i="14"/>
  <c r="G30" i="14" a="1"/>
  <c r="H30" i="14" a="1"/>
  <c r="J30" i="14"/>
  <c r="K30" i="14"/>
  <c r="L30" i="14"/>
  <c r="A38" i="14"/>
  <c r="C38" i="14"/>
  <c r="E38" i="14" a="1"/>
  <c r="F38" i="14"/>
  <c r="G38" i="14" a="1"/>
  <c r="H38" i="14" a="1"/>
  <c r="J38" i="14"/>
  <c r="K38" i="14"/>
  <c r="L38" i="14"/>
  <c r="A227" i="14"/>
  <c r="C227" i="14"/>
  <c r="E227" i="14" a="1"/>
  <c r="F227" i="14"/>
  <c r="G227" i="14" a="1"/>
  <c r="H227" i="14" a="1"/>
  <c r="J227" i="14"/>
  <c r="K227" i="14"/>
  <c r="L227" i="14"/>
  <c r="A228" i="14"/>
  <c r="C228" i="14"/>
  <c r="E228" i="14" a="1"/>
  <c r="F228" i="14"/>
  <c r="G228" i="14" a="1"/>
  <c r="H228" i="14" a="1"/>
  <c r="J228" i="14"/>
  <c r="K228" i="14"/>
  <c r="L228" i="14"/>
  <c r="A229" i="14"/>
  <c r="C229" i="14"/>
  <c r="E229" i="14" a="1"/>
  <c r="F229" i="14"/>
  <c r="G229" i="14" a="1"/>
  <c r="H229" i="14" a="1"/>
  <c r="J229" i="14"/>
  <c r="K229" i="14"/>
  <c r="L229" i="14"/>
  <c r="A52" i="14"/>
  <c r="C52" i="14"/>
  <c r="E52" i="14" a="1"/>
  <c r="F52" i="14"/>
  <c r="G52" i="14" a="1"/>
  <c r="H52" i="14" a="1"/>
  <c r="J52" i="14"/>
  <c r="K52" i="14"/>
  <c r="L52" i="14"/>
  <c r="A31" i="14"/>
  <c r="C31" i="14"/>
  <c r="E31" i="14" a="1"/>
  <c r="F31" i="14"/>
  <c r="G31" i="14" a="1"/>
  <c r="H31" i="14" a="1"/>
  <c r="J31" i="14"/>
  <c r="K31" i="14"/>
  <c r="L31" i="14"/>
  <c r="A53" i="14"/>
  <c r="C53" i="14"/>
  <c r="E53" i="14" a="1"/>
  <c r="F53" i="14"/>
  <c r="G53" i="14" a="1"/>
  <c r="H53" i="14" a="1"/>
  <c r="J53" i="14"/>
  <c r="K53" i="14"/>
  <c r="L53" i="14"/>
  <c r="A230" i="14"/>
  <c r="C230" i="14"/>
  <c r="E230" i="14" a="1"/>
  <c r="F230" i="14"/>
  <c r="G230" i="14" a="1"/>
  <c r="H230" i="14" a="1"/>
  <c r="J230" i="14"/>
  <c r="K230" i="14"/>
  <c r="L230" i="14"/>
  <c r="A231" i="14"/>
  <c r="C231" i="14"/>
  <c r="E231" i="14" a="1"/>
  <c r="F231" i="14"/>
  <c r="G231" i="14" a="1"/>
  <c r="H231" i="14" a="1"/>
  <c r="J231" i="14"/>
  <c r="K231" i="14"/>
  <c r="L231" i="14"/>
  <c r="A2" i="14"/>
  <c r="C2" i="14"/>
  <c r="E2" i="14" a="1"/>
  <c r="F2" i="14"/>
  <c r="G2" i="14" a="1"/>
  <c r="H2" i="14" a="1"/>
  <c r="J2" i="14"/>
  <c r="K2" i="14"/>
  <c r="L2" i="14"/>
  <c r="A51" i="14"/>
  <c r="C51" i="14"/>
  <c r="E51" i="14" a="1"/>
  <c r="F51" i="14"/>
  <c r="G51" i="14" a="1"/>
  <c r="H51" i="14" a="1"/>
  <c r="J51" i="14"/>
  <c r="K51" i="14"/>
  <c r="L51" i="14"/>
  <c r="A63" i="14"/>
  <c r="C63" i="14"/>
  <c r="E63" i="14" a="1"/>
  <c r="F63" i="14"/>
  <c r="G63" i="14" a="1"/>
  <c r="H63" i="14" a="1"/>
  <c r="J63" i="14"/>
  <c r="K63" i="14"/>
  <c r="L63" i="14"/>
  <c r="A232" i="14"/>
  <c r="C232" i="14"/>
  <c r="E232" i="14" a="1"/>
  <c r="F232" i="14"/>
  <c r="G232" i="14" a="1"/>
  <c r="H232" i="14" a="1"/>
  <c r="J232" i="14"/>
  <c r="K232" i="14"/>
  <c r="L232" i="14"/>
  <c r="A4" i="14"/>
  <c r="C4" i="14"/>
  <c r="E4" i="14" a="1"/>
  <c r="F4" i="14"/>
  <c r="G4" i="14" a="1"/>
  <c r="H4" i="14" a="1"/>
  <c r="J4" i="14"/>
  <c r="K4" i="14"/>
  <c r="L4" i="14"/>
  <c r="A233" i="14"/>
  <c r="C233" i="14"/>
  <c r="E233" i="14" a="1"/>
  <c r="F233" i="14"/>
  <c r="G233" i="14" a="1"/>
  <c r="H233" i="14" a="1"/>
  <c r="J233" i="14"/>
  <c r="K233" i="14"/>
  <c r="L233" i="14"/>
  <c r="A234" i="14"/>
  <c r="C234" i="14"/>
  <c r="E234" i="14" a="1"/>
  <c r="F234" i="14"/>
  <c r="G234" i="14" a="1"/>
  <c r="H234" i="14" a="1"/>
  <c r="J234" i="14"/>
  <c r="K234" i="14"/>
  <c r="L234" i="14"/>
  <c r="A235" i="14"/>
  <c r="C235" i="14"/>
  <c r="E235" i="14" a="1"/>
  <c r="F235" i="14"/>
  <c r="G235" i="14" a="1"/>
  <c r="H235" i="14" a="1"/>
  <c r="J235" i="14"/>
  <c r="K235" i="14"/>
  <c r="L235" i="14"/>
  <c r="A236" i="14"/>
  <c r="C236" i="14"/>
  <c r="E236" i="14" a="1"/>
  <c r="F236" i="14"/>
  <c r="G236" i="14" a="1"/>
  <c r="H236" i="14" a="1"/>
  <c r="J236" i="14"/>
  <c r="K236" i="14"/>
  <c r="L236" i="14"/>
  <c r="A237" i="14"/>
  <c r="C237" i="14"/>
  <c r="E237" i="14" a="1"/>
  <c r="F237" i="14"/>
  <c r="G237" i="14" a="1"/>
  <c r="H237" i="14" a="1"/>
  <c r="J237" i="14"/>
  <c r="K237" i="14"/>
  <c r="L237" i="14"/>
  <c r="A238" i="14"/>
  <c r="C238" i="14"/>
  <c r="E238" i="14" a="1"/>
  <c r="F238" i="14"/>
  <c r="G238" i="14" a="1"/>
  <c r="H238" i="14" a="1"/>
  <c r="J238" i="14"/>
  <c r="K238" i="14"/>
  <c r="L238" i="14"/>
  <c r="A239" i="14"/>
  <c r="C239" i="14"/>
  <c r="E239" i="14" a="1"/>
  <c r="F239" i="14"/>
  <c r="G239" i="14" a="1"/>
  <c r="H239" i="14" a="1"/>
  <c r="J239" i="14"/>
  <c r="K239" i="14"/>
  <c r="L239" i="14"/>
  <c r="A240" i="14"/>
  <c r="C240" i="14"/>
  <c r="E240" i="14" a="1"/>
  <c r="F240" i="14"/>
  <c r="G240" i="14" a="1"/>
  <c r="H240" i="14" a="1"/>
  <c r="J240" i="14"/>
  <c r="K240" i="14"/>
  <c r="L240" i="14"/>
  <c r="A241" i="14"/>
  <c r="C241" i="14"/>
  <c r="E241" i="14" a="1"/>
  <c r="F241" i="14"/>
  <c r="G241" i="14" a="1"/>
  <c r="H241" i="14" a="1"/>
  <c r="J241" i="14"/>
  <c r="K241" i="14"/>
  <c r="L241" i="14"/>
  <c r="A242" i="14"/>
  <c r="C242" i="14"/>
  <c r="E242" i="14" a="1"/>
  <c r="F242" i="14"/>
  <c r="G242" i="14" a="1"/>
  <c r="H242" i="14" a="1"/>
  <c r="J242" i="14"/>
  <c r="K242" i="14"/>
  <c r="L242" i="14"/>
  <c r="A243" i="14"/>
  <c r="C243" i="14"/>
  <c r="E243" i="14" a="1"/>
  <c r="F243" i="14"/>
  <c r="G243" i="14" a="1"/>
  <c r="H243" i="14" a="1"/>
  <c r="J243" i="14"/>
  <c r="K243" i="14"/>
  <c r="L243" i="14"/>
  <c r="A244" i="14"/>
  <c r="C244" i="14"/>
  <c r="E244" i="14" a="1"/>
  <c r="F244" i="14"/>
  <c r="G244" i="14" a="1"/>
  <c r="H244" i="14" a="1"/>
  <c r="J244" i="14"/>
  <c r="K244" i="14"/>
  <c r="L244" i="14"/>
  <c r="A245" i="14"/>
  <c r="C245" i="14"/>
  <c r="E245" i="14" a="1"/>
  <c r="F245" i="14"/>
  <c r="G245" i="14" a="1"/>
  <c r="H245" i="14" a="1"/>
  <c r="J245" i="14"/>
  <c r="K245" i="14"/>
  <c r="L245" i="14"/>
  <c r="A246" i="14"/>
  <c r="C246" i="14"/>
  <c r="E246" i="14" a="1"/>
  <c r="F246" i="14"/>
  <c r="G246" i="14" a="1"/>
  <c r="H246" i="14" a="1"/>
  <c r="J246" i="14"/>
  <c r="K246" i="14"/>
  <c r="L246" i="14"/>
  <c r="A247" i="14"/>
  <c r="C247" i="14"/>
  <c r="E247" i="14" a="1"/>
  <c r="F247" i="14"/>
  <c r="G247" i="14" a="1"/>
  <c r="H247" i="14" a="1"/>
  <c r="J247" i="14"/>
  <c r="K247" i="14"/>
  <c r="L247" i="14"/>
  <c r="A65" i="14"/>
  <c r="C65" i="14"/>
  <c r="E65" i="14" a="1"/>
  <c r="F65" i="14"/>
  <c r="G65" i="14" a="1"/>
  <c r="H65" i="14" a="1"/>
  <c r="J65" i="14"/>
  <c r="K65" i="14"/>
  <c r="L65" i="14"/>
  <c r="A24" i="14"/>
  <c r="C24" i="14"/>
  <c r="E24" i="14" a="1"/>
  <c r="F24" i="14"/>
  <c r="G24" i="14" a="1"/>
  <c r="H24" i="14" a="1"/>
  <c r="I24" i="14"/>
  <c r="J24" i="14"/>
  <c r="K24" i="14"/>
  <c r="L24" i="14"/>
  <c r="A81" i="14"/>
  <c r="C81" i="14"/>
  <c r="E81" i="14" a="1"/>
  <c r="F81" i="14"/>
  <c r="G81" i="14" a="1"/>
  <c r="H81" i="14" a="1"/>
  <c r="I81" i="14"/>
  <c r="J81" i="14"/>
  <c r="K81" i="14"/>
  <c r="L81" i="14"/>
  <c r="A73" i="14"/>
  <c r="C73" i="14"/>
  <c r="E73" i="14" a="1"/>
  <c r="F73" i="14"/>
  <c r="G73" i="14" a="1"/>
  <c r="H73" i="14" a="1"/>
  <c r="I73" i="14"/>
  <c r="J73" i="14"/>
  <c r="K73" i="14"/>
  <c r="L73" i="14"/>
  <c r="A62" i="14"/>
  <c r="C62" i="14"/>
  <c r="E62" i="14" a="1"/>
  <c r="F62" i="14"/>
  <c r="G62" i="14" a="1"/>
  <c r="H62" i="14" a="1"/>
  <c r="I62" i="14"/>
  <c r="J62" i="14"/>
  <c r="K62" i="14"/>
  <c r="L62" i="14"/>
  <c r="A50" i="14"/>
  <c r="C50" i="14"/>
  <c r="E50" i="14" a="1"/>
  <c r="F50" i="14"/>
  <c r="G50" i="14" a="1"/>
  <c r="H50" i="14" a="1"/>
  <c r="I50" i="14"/>
  <c r="J50" i="14"/>
  <c r="K50" i="14"/>
  <c r="L50" i="14"/>
  <c r="A72" i="14"/>
  <c r="C72" i="14"/>
  <c r="E72" i="14" a="1"/>
  <c r="F72" i="14"/>
  <c r="G72" i="14" a="1"/>
  <c r="H72" i="14" a="1"/>
  <c r="I72" i="14"/>
  <c r="J72" i="14"/>
  <c r="K72" i="14"/>
  <c r="L72" i="14"/>
  <c r="A76" i="14"/>
  <c r="C76" i="14"/>
  <c r="E76" i="14" a="1"/>
  <c r="F76" i="14"/>
  <c r="G76" i="14" a="1"/>
  <c r="H76" i="14" a="1"/>
  <c r="I76" i="14"/>
  <c r="J76" i="14"/>
  <c r="K76" i="14"/>
  <c r="L76" i="14"/>
  <c r="A87" i="14"/>
  <c r="C87" i="14"/>
  <c r="E87" i="14" a="1"/>
  <c r="F87" i="14"/>
  <c r="G87" i="14" a="1"/>
  <c r="H87" i="14" a="1"/>
  <c r="I87" i="14"/>
  <c r="J87" i="14"/>
  <c r="K87" i="14"/>
  <c r="L87" i="14"/>
  <c r="A88" i="14"/>
  <c r="C88" i="14"/>
  <c r="E88" i="14" a="1"/>
  <c r="F88" i="14"/>
  <c r="G88" i="14" a="1"/>
  <c r="H88" i="14" a="1"/>
  <c r="I88" i="14"/>
  <c r="J88" i="14"/>
  <c r="K88" i="14"/>
  <c r="L88" i="14"/>
  <c r="A89" i="14"/>
  <c r="C89" i="14"/>
  <c r="E89" i="14" a="1"/>
  <c r="F89" i="14"/>
  <c r="G89" i="14" a="1"/>
  <c r="H89" i="14" a="1"/>
  <c r="I89" i="14"/>
  <c r="J89" i="14"/>
  <c r="K89" i="14"/>
  <c r="L89" i="14"/>
  <c r="A90" i="14"/>
  <c r="C90" i="14"/>
  <c r="E90" i="14" a="1"/>
  <c r="F90" i="14"/>
  <c r="G90" i="14" a="1"/>
  <c r="H90" i="14" a="1"/>
  <c r="I90" i="14"/>
  <c r="J90" i="14"/>
  <c r="K90" i="14"/>
  <c r="L90" i="14"/>
  <c r="A91" i="14"/>
  <c r="C91" i="14"/>
  <c r="E91" i="14" a="1"/>
  <c r="F91" i="14"/>
  <c r="G91" i="14" a="1"/>
  <c r="H91" i="14" a="1"/>
  <c r="I91" i="14"/>
  <c r="J91" i="14"/>
  <c r="K91" i="14"/>
  <c r="L91" i="14"/>
  <c r="A92" i="14"/>
  <c r="C92" i="14"/>
  <c r="E92" i="14" a="1"/>
  <c r="F92" i="14"/>
  <c r="G92" i="14" a="1"/>
  <c r="H92" i="14" a="1"/>
  <c r="I92" i="14"/>
  <c r="J92" i="14"/>
  <c r="K92" i="14"/>
  <c r="L92" i="14"/>
  <c r="A93" i="14"/>
  <c r="C93" i="14"/>
  <c r="E93" i="14" a="1"/>
  <c r="F93" i="14"/>
  <c r="G93" i="14" a="1"/>
  <c r="H93" i="14" a="1"/>
  <c r="I93" i="14"/>
  <c r="J93" i="14"/>
  <c r="K93" i="14"/>
  <c r="L93" i="14"/>
  <c r="A94" i="14"/>
  <c r="C94" i="14"/>
  <c r="E94" i="14" a="1"/>
  <c r="F94" i="14"/>
  <c r="G94" i="14" a="1"/>
  <c r="H94" i="14" a="1"/>
  <c r="I94" i="14"/>
  <c r="J94" i="14"/>
  <c r="K94" i="14"/>
  <c r="L94" i="14"/>
  <c r="A95" i="14"/>
  <c r="C95" i="14"/>
  <c r="E95" i="14" a="1"/>
  <c r="F95" i="14"/>
  <c r="G95" i="14" a="1"/>
  <c r="H95" i="14" a="1"/>
  <c r="I95" i="14"/>
  <c r="J95" i="14"/>
  <c r="K95" i="14"/>
  <c r="L95" i="14"/>
  <c r="A96" i="14"/>
  <c r="C96" i="14"/>
  <c r="E96" i="14" a="1"/>
  <c r="F96" i="14"/>
  <c r="G96" i="14" a="1"/>
  <c r="H96" i="14" a="1"/>
  <c r="I96" i="14"/>
  <c r="J96" i="14"/>
  <c r="K96" i="14"/>
  <c r="L96" i="14"/>
  <c r="A97" i="14"/>
  <c r="C97" i="14"/>
  <c r="E97" i="14" a="1"/>
  <c r="F97" i="14"/>
  <c r="G97" i="14" a="1"/>
  <c r="H97" i="14" a="1"/>
  <c r="I97" i="14"/>
  <c r="J97" i="14"/>
  <c r="K97" i="14"/>
  <c r="L97" i="14"/>
  <c r="A98" i="14"/>
  <c r="C98" i="14"/>
  <c r="E98" i="14" a="1"/>
  <c r="F98" i="14"/>
  <c r="G98" i="14" a="1"/>
  <c r="H98" i="14" a="1"/>
  <c r="I98" i="14"/>
  <c r="J98" i="14"/>
  <c r="K98" i="14"/>
  <c r="L98" i="14"/>
  <c r="A99" i="14"/>
  <c r="C99" i="14"/>
  <c r="E99" i="14" a="1"/>
  <c r="F99" i="14"/>
  <c r="G99" i="14" a="1"/>
  <c r="H99" i="14" a="1"/>
  <c r="I99" i="14"/>
  <c r="J99" i="14"/>
  <c r="K99" i="14"/>
  <c r="L99" i="14"/>
  <c r="A100" i="14"/>
  <c r="C100" i="14"/>
  <c r="E100" i="14" a="1"/>
  <c r="F100" i="14"/>
  <c r="G100" i="14" a="1"/>
  <c r="H100" i="14" a="1"/>
  <c r="I100" i="14"/>
  <c r="J100" i="14"/>
  <c r="K100" i="14"/>
  <c r="L100" i="14"/>
  <c r="A101" i="14"/>
  <c r="C101" i="14"/>
  <c r="E101" i="14" a="1"/>
  <c r="F101" i="14"/>
  <c r="G101" i="14" a="1"/>
  <c r="H101" i="14" a="1"/>
  <c r="I101" i="14"/>
  <c r="J101" i="14"/>
  <c r="K101" i="14"/>
  <c r="L101" i="14"/>
  <c r="A102" i="14"/>
  <c r="C102" i="14"/>
  <c r="E102" i="14" a="1"/>
  <c r="F102" i="14"/>
  <c r="G102" i="14" a="1"/>
  <c r="H102" i="14" a="1"/>
  <c r="I102" i="14"/>
  <c r="J102" i="14"/>
  <c r="K102" i="14"/>
  <c r="L102" i="14"/>
  <c r="A103" i="14"/>
  <c r="C103" i="14"/>
  <c r="E103" i="14" a="1"/>
  <c r="F103" i="14"/>
  <c r="G103" i="14" a="1"/>
  <c r="H103" i="14" a="1"/>
  <c r="I103" i="14"/>
  <c r="J103" i="14"/>
  <c r="K103" i="14"/>
  <c r="L103" i="14"/>
  <c r="A104" i="14"/>
  <c r="C104" i="14"/>
  <c r="E104" i="14" a="1"/>
  <c r="F104" i="14"/>
  <c r="G104" i="14" a="1"/>
  <c r="H104" i="14" a="1"/>
  <c r="I104" i="14"/>
  <c r="J104" i="14"/>
  <c r="K104" i="14"/>
  <c r="L104" i="14"/>
  <c r="A105" i="14"/>
  <c r="C105" i="14"/>
  <c r="E105" i="14" a="1"/>
  <c r="F105" i="14"/>
  <c r="G105" i="14" a="1"/>
  <c r="H105" i="14" a="1"/>
  <c r="I105" i="14"/>
  <c r="J105" i="14"/>
  <c r="K105" i="14"/>
  <c r="L105" i="14"/>
  <c r="A106" i="14"/>
  <c r="C106" i="14"/>
  <c r="E106" i="14" a="1"/>
  <c r="F106" i="14"/>
  <c r="G106" i="14" a="1"/>
  <c r="H106" i="14" a="1"/>
  <c r="I106" i="14"/>
  <c r="J106" i="14"/>
  <c r="K106" i="14"/>
  <c r="L106" i="14"/>
  <c r="A107" i="14"/>
  <c r="C107" i="14"/>
  <c r="E107" i="14" a="1"/>
  <c r="F107" i="14"/>
  <c r="G107" i="14" a="1"/>
  <c r="H107" i="14" a="1"/>
  <c r="I107" i="14"/>
  <c r="J107" i="14"/>
  <c r="K107" i="14"/>
  <c r="L107" i="14"/>
  <c r="A108" i="14"/>
  <c r="C108" i="14"/>
  <c r="E108" i="14" a="1"/>
  <c r="F108" i="14"/>
  <c r="G108" i="14" a="1"/>
  <c r="H108" i="14" a="1"/>
  <c r="I108" i="14"/>
  <c r="J108" i="14"/>
  <c r="K108" i="14"/>
  <c r="L108" i="14"/>
  <c r="A109" i="14"/>
  <c r="C109" i="14"/>
  <c r="E109" i="14" a="1"/>
  <c r="F109" i="14"/>
  <c r="G109" i="14" a="1"/>
  <c r="H109" i="14" a="1"/>
  <c r="I109" i="14"/>
  <c r="J109" i="14"/>
  <c r="K109" i="14"/>
  <c r="L109" i="14"/>
  <c r="A110" i="14"/>
  <c r="C110" i="14"/>
  <c r="E110" i="14" a="1"/>
  <c r="F110" i="14"/>
  <c r="G110" i="14" a="1"/>
  <c r="H110" i="14" a="1"/>
  <c r="I110" i="14"/>
  <c r="J110" i="14"/>
  <c r="K110" i="14"/>
  <c r="L110" i="14"/>
  <c r="A111" i="14"/>
  <c r="C111" i="14"/>
  <c r="E111" i="14" a="1"/>
  <c r="F111" i="14"/>
  <c r="G111" i="14" a="1"/>
  <c r="H111" i="14" a="1"/>
  <c r="I111" i="14"/>
  <c r="J111" i="14"/>
  <c r="K111" i="14"/>
  <c r="L111" i="14"/>
  <c r="A112" i="14"/>
  <c r="C112" i="14"/>
  <c r="E112" i="14" a="1"/>
  <c r="F112" i="14"/>
  <c r="G112" i="14" a="1"/>
  <c r="H112" i="14" a="1"/>
  <c r="I112" i="14"/>
  <c r="J112" i="14"/>
  <c r="K112" i="14"/>
  <c r="L112" i="14"/>
  <c r="A113" i="14"/>
  <c r="C113" i="14"/>
  <c r="E113" i="14" a="1"/>
  <c r="F113" i="14"/>
  <c r="G113" i="14" a="1"/>
  <c r="H113" i="14" a="1"/>
  <c r="I113" i="14"/>
  <c r="J113" i="14"/>
  <c r="K113" i="14"/>
  <c r="L113" i="14"/>
  <c r="A114" i="14"/>
  <c r="C114" i="14"/>
  <c r="E114" i="14" a="1"/>
  <c r="F114" i="14"/>
  <c r="G114" i="14" a="1"/>
  <c r="H114" i="14" a="1"/>
  <c r="I114" i="14"/>
  <c r="J114" i="14"/>
  <c r="K114" i="14"/>
  <c r="L114" i="14"/>
  <c r="A115" i="14"/>
  <c r="C115" i="14"/>
  <c r="E115" i="14" a="1"/>
  <c r="F115" i="14"/>
  <c r="G115" i="14" a="1"/>
  <c r="H115" i="14" a="1"/>
  <c r="I115" i="14"/>
  <c r="J115" i="14"/>
  <c r="K115" i="14"/>
  <c r="L115" i="14"/>
  <c r="A116" i="14"/>
  <c r="C116" i="14"/>
  <c r="E116" i="14" a="1"/>
  <c r="F116" i="14"/>
  <c r="G116" i="14" a="1"/>
  <c r="H116" i="14" a="1"/>
  <c r="I116" i="14"/>
  <c r="J116" i="14"/>
  <c r="K116" i="14"/>
  <c r="L116" i="14"/>
  <c r="A117" i="14"/>
  <c r="C117" i="14"/>
  <c r="E117" i="14" a="1"/>
  <c r="F117" i="14"/>
  <c r="G117" i="14" a="1"/>
  <c r="H117" i="14" a="1"/>
  <c r="I117" i="14"/>
  <c r="J117" i="14"/>
  <c r="K117" i="14"/>
  <c r="L117" i="14"/>
  <c r="A118" i="14"/>
  <c r="C118" i="14"/>
  <c r="E118" i="14" a="1"/>
  <c r="F118" i="14"/>
  <c r="G118" i="14" a="1"/>
  <c r="H118" i="14" a="1"/>
  <c r="I118" i="14"/>
  <c r="J118" i="14"/>
  <c r="K118" i="14"/>
  <c r="L118" i="14"/>
  <c r="A119" i="14"/>
  <c r="C119" i="14"/>
  <c r="E119" i="14" a="1"/>
  <c r="F119" i="14"/>
  <c r="G119" i="14" a="1"/>
  <c r="H119" i="14" a="1"/>
  <c r="I119" i="14"/>
  <c r="J119" i="14"/>
  <c r="K119" i="14"/>
  <c r="L119" i="14"/>
  <c r="A120" i="14"/>
  <c r="C120" i="14"/>
  <c r="E120" i="14" a="1"/>
  <c r="F120" i="14"/>
  <c r="G120" i="14" a="1"/>
  <c r="H120" i="14" a="1"/>
  <c r="I120" i="14"/>
  <c r="J120" i="14"/>
  <c r="K120" i="14"/>
  <c r="L120" i="14"/>
  <c r="A121" i="14"/>
  <c r="C121" i="14"/>
  <c r="E121" i="14" a="1"/>
  <c r="F121" i="14"/>
  <c r="G121" i="14" a="1"/>
  <c r="H121" i="14" a="1"/>
  <c r="I121" i="14"/>
  <c r="J121" i="14"/>
  <c r="K121" i="14"/>
  <c r="L121" i="14"/>
  <c r="A122" i="14"/>
  <c r="C122" i="14"/>
  <c r="E122" i="14" a="1"/>
  <c r="F122" i="14"/>
  <c r="G122" i="14" a="1"/>
  <c r="H122" i="14" a="1"/>
  <c r="I122" i="14"/>
  <c r="J122" i="14"/>
  <c r="K122" i="14"/>
  <c r="L122" i="14"/>
  <c r="A123" i="14"/>
  <c r="C123" i="14"/>
  <c r="E123" i="14" a="1"/>
  <c r="F123" i="14"/>
  <c r="G123" i="14" a="1"/>
  <c r="H123" i="14" a="1"/>
  <c r="I123" i="14"/>
  <c r="J123" i="14"/>
  <c r="K123" i="14"/>
  <c r="L123" i="14"/>
  <c r="A124" i="14"/>
  <c r="C124" i="14"/>
  <c r="E124" i="14" a="1"/>
  <c r="F124" i="14"/>
  <c r="G124" i="14" a="1"/>
  <c r="H124" i="14" a="1"/>
  <c r="I124" i="14"/>
  <c r="J124" i="14"/>
  <c r="K124" i="14"/>
  <c r="L124" i="14"/>
  <c r="A125" i="14"/>
  <c r="C125" i="14"/>
  <c r="E125" i="14" a="1"/>
  <c r="F125" i="14"/>
  <c r="G125" i="14" a="1"/>
  <c r="H125" i="14" a="1"/>
  <c r="I125" i="14"/>
  <c r="J125" i="14"/>
  <c r="K125" i="14"/>
  <c r="L125" i="14"/>
  <c r="A126" i="14"/>
  <c r="C126" i="14"/>
  <c r="E126" i="14" a="1"/>
  <c r="F126" i="14"/>
  <c r="G126" i="14" a="1"/>
  <c r="H126" i="14" a="1"/>
  <c r="I126" i="14"/>
  <c r="J126" i="14"/>
  <c r="K126" i="14"/>
  <c r="L126" i="14"/>
  <c r="A127" i="14"/>
  <c r="C127" i="14"/>
  <c r="E127" i="14" a="1"/>
  <c r="F127" i="14"/>
  <c r="G127" i="14" a="1"/>
  <c r="H127" i="14" a="1"/>
  <c r="I127" i="14"/>
  <c r="J127" i="14"/>
  <c r="K127" i="14"/>
  <c r="L127" i="14"/>
  <c r="A128" i="14"/>
  <c r="C128" i="14"/>
  <c r="E128" i="14" a="1"/>
  <c r="F128" i="14"/>
  <c r="G128" i="14" a="1"/>
  <c r="H128" i="14" a="1"/>
  <c r="I128" i="14"/>
  <c r="J128" i="14"/>
  <c r="K128" i="14"/>
  <c r="L128" i="14"/>
  <c r="A129" i="14"/>
  <c r="C129" i="14"/>
  <c r="E129" i="14" a="1"/>
  <c r="F129" i="14"/>
  <c r="G129" i="14" a="1"/>
  <c r="H129" i="14" a="1"/>
  <c r="I129" i="14"/>
  <c r="J129" i="14"/>
  <c r="K129" i="14"/>
  <c r="L129" i="14"/>
  <c r="A130" i="14"/>
  <c r="C130" i="14"/>
  <c r="E130" i="14" a="1"/>
  <c r="F130" i="14"/>
  <c r="G130" i="14" a="1"/>
  <c r="H130" i="14" a="1"/>
  <c r="I130" i="14"/>
  <c r="J130" i="14"/>
  <c r="K130" i="14"/>
  <c r="L130" i="14"/>
  <c r="A131" i="14"/>
  <c r="C131" i="14"/>
  <c r="E131" i="14" a="1"/>
  <c r="F131" i="14"/>
  <c r="G131" i="14" a="1"/>
  <c r="H131" i="14" a="1"/>
  <c r="I131" i="14"/>
  <c r="J131" i="14"/>
  <c r="K131" i="14"/>
  <c r="L131" i="14"/>
  <c r="A132" i="14"/>
  <c r="C132" i="14"/>
  <c r="E132" i="14" a="1"/>
  <c r="F132" i="14"/>
  <c r="G132" i="14" a="1"/>
  <c r="H132" i="14" a="1"/>
  <c r="I132" i="14"/>
  <c r="J132" i="14"/>
  <c r="K132" i="14"/>
  <c r="L132" i="14"/>
  <c r="A133" i="14"/>
  <c r="C133" i="14"/>
  <c r="E133" i="14" a="1"/>
  <c r="F133" i="14"/>
  <c r="G133" i="14" a="1"/>
  <c r="H133" i="14" a="1"/>
  <c r="I133" i="14"/>
  <c r="J133" i="14"/>
  <c r="K133" i="14"/>
  <c r="L133" i="14"/>
  <c r="A134" i="14"/>
  <c r="C134" i="14"/>
  <c r="E134" i="14" a="1"/>
  <c r="F134" i="14"/>
  <c r="G134" i="14" a="1"/>
  <c r="H134" i="14" a="1"/>
  <c r="I134" i="14"/>
  <c r="J134" i="14"/>
  <c r="K134" i="14"/>
  <c r="L134" i="14"/>
  <c r="A135" i="14"/>
  <c r="C135" i="14"/>
  <c r="E135" i="14" a="1"/>
  <c r="F135" i="14"/>
  <c r="G135" i="14" a="1"/>
  <c r="H135" i="14" a="1"/>
  <c r="I135" i="14"/>
  <c r="J135" i="14"/>
  <c r="K135" i="14"/>
  <c r="L135" i="14"/>
  <c r="A136" i="14"/>
  <c r="C136" i="14"/>
  <c r="E136" i="14" a="1"/>
  <c r="F136" i="14"/>
  <c r="G136" i="14" a="1"/>
  <c r="H136" i="14" a="1"/>
  <c r="I136" i="14"/>
  <c r="J136" i="14"/>
  <c r="K136" i="14"/>
  <c r="L136" i="14"/>
  <c r="A137" i="14"/>
  <c r="C137" i="14"/>
  <c r="E137" i="14" a="1"/>
  <c r="F137" i="14"/>
  <c r="G137" i="14" a="1"/>
  <c r="H137" i="14" a="1"/>
  <c r="I137" i="14"/>
  <c r="J137" i="14"/>
  <c r="K137" i="14"/>
  <c r="L137" i="14"/>
  <c r="A138" i="14"/>
  <c r="C138" i="14"/>
  <c r="E138" i="14" a="1"/>
  <c r="F138" i="14"/>
  <c r="G138" i="14" a="1"/>
  <c r="H138" i="14" a="1"/>
  <c r="I138" i="14"/>
  <c r="J138" i="14"/>
  <c r="K138" i="14"/>
  <c r="L138" i="14"/>
  <c r="A139" i="14"/>
  <c r="C139" i="14"/>
  <c r="E139" i="14" a="1"/>
  <c r="F139" i="14"/>
  <c r="G139" i="14" a="1"/>
  <c r="H139" i="14" a="1"/>
  <c r="I139" i="14"/>
  <c r="J139" i="14"/>
  <c r="K139" i="14"/>
  <c r="L139" i="14"/>
  <c r="A140" i="14"/>
  <c r="C140" i="14"/>
  <c r="E140" i="14" a="1"/>
  <c r="F140" i="14"/>
  <c r="G140" i="14" a="1"/>
  <c r="H140" i="14" a="1"/>
  <c r="I140" i="14"/>
  <c r="J140" i="14"/>
  <c r="K140" i="14"/>
  <c r="L140" i="14"/>
  <c r="A141" i="14"/>
  <c r="C141" i="14"/>
  <c r="E141" i="14" a="1"/>
  <c r="F141" i="14"/>
  <c r="G141" i="14" a="1"/>
  <c r="H141" i="14" a="1"/>
  <c r="I141" i="14"/>
  <c r="J141" i="14"/>
  <c r="K141" i="14"/>
  <c r="L141" i="14"/>
  <c r="A142" i="14"/>
  <c r="C142" i="14"/>
  <c r="E142" i="14" a="1"/>
  <c r="F142" i="14"/>
  <c r="G142" i="14" a="1"/>
  <c r="H142" i="14" a="1"/>
  <c r="I142" i="14"/>
  <c r="J142" i="14"/>
  <c r="K142" i="14"/>
  <c r="L142" i="14"/>
  <c r="A143" i="14"/>
  <c r="C143" i="14"/>
  <c r="E143" i="14" a="1"/>
  <c r="F143" i="14"/>
  <c r="G143" i="14" a="1"/>
  <c r="H143" i="14" a="1"/>
  <c r="I143" i="14"/>
  <c r="J143" i="14"/>
  <c r="K143" i="14"/>
  <c r="L143" i="14"/>
  <c r="A144" i="14"/>
  <c r="C144" i="14"/>
  <c r="E144" i="14" a="1"/>
  <c r="F144" i="14"/>
  <c r="G144" i="14" a="1"/>
  <c r="H144" i="14" a="1"/>
  <c r="I144" i="14"/>
  <c r="J144" i="14"/>
  <c r="K144" i="14"/>
  <c r="L144" i="14"/>
  <c r="A145" i="14"/>
  <c r="C145" i="14"/>
  <c r="E145" i="14" a="1"/>
  <c r="F145" i="14"/>
  <c r="G145" i="14" a="1"/>
  <c r="H145" i="14" a="1"/>
  <c r="I145" i="14"/>
  <c r="J145" i="14"/>
  <c r="K145" i="14"/>
  <c r="L145" i="14"/>
  <c r="A146" i="14"/>
  <c r="C146" i="14"/>
  <c r="E146" i="14" a="1"/>
  <c r="F146" i="14"/>
  <c r="G146" i="14" a="1"/>
  <c r="H146" i="14" a="1"/>
  <c r="I146" i="14"/>
  <c r="J146" i="14"/>
  <c r="K146" i="14"/>
  <c r="L146" i="14"/>
  <c r="A147" i="14"/>
  <c r="C147" i="14"/>
  <c r="E147" i="14" a="1"/>
  <c r="F147" i="14"/>
  <c r="G147" i="14" a="1"/>
  <c r="H147" i="14" a="1"/>
  <c r="I147" i="14"/>
  <c r="J147" i="14"/>
  <c r="K147" i="14"/>
  <c r="L147" i="14"/>
  <c r="A148" i="14"/>
  <c r="C148" i="14"/>
  <c r="E148" i="14" a="1"/>
  <c r="F148" i="14"/>
  <c r="G148" i="14" a="1"/>
  <c r="H148" i="14" a="1"/>
  <c r="I148" i="14"/>
  <c r="J148" i="14"/>
  <c r="K148" i="14"/>
  <c r="L148" i="14"/>
  <c r="A149" i="14"/>
  <c r="C149" i="14"/>
  <c r="E149" i="14" a="1"/>
  <c r="F149" i="14"/>
  <c r="G149" i="14" a="1"/>
  <c r="H149" i="14" a="1"/>
  <c r="I149" i="14"/>
  <c r="J149" i="14"/>
  <c r="K149" i="14"/>
  <c r="L149" i="14"/>
  <c r="A150" i="14"/>
  <c r="C150" i="14"/>
  <c r="E150" i="14" a="1"/>
  <c r="F150" i="14"/>
  <c r="G150" i="14" a="1"/>
  <c r="H150" i="14" a="1"/>
  <c r="I150" i="14"/>
  <c r="J150" i="14"/>
  <c r="K150" i="14"/>
  <c r="L150" i="14"/>
  <c r="A151" i="14"/>
  <c r="C151" i="14"/>
  <c r="E151" i="14" a="1"/>
  <c r="F151" i="14"/>
  <c r="G151" i="14" a="1"/>
  <c r="H151" i="14" a="1"/>
  <c r="I151" i="14"/>
  <c r="J151" i="14"/>
  <c r="K151" i="14"/>
  <c r="L151" i="14"/>
  <c r="A152" i="14"/>
  <c r="C152" i="14"/>
  <c r="E152" i="14" a="1"/>
  <c r="F152" i="14"/>
  <c r="G152" i="14" a="1"/>
  <c r="H152" i="14" a="1"/>
  <c r="I152" i="14"/>
  <c r="J152" i="14"/>
  <c r="K152" i="14"/>
  <c r="L152" i="14"/>
  <c r="A153" i="14"/>
  <c r="C153" i="14"/>
  <c r="E153" i="14" a="1"/>
  <c r="F153" i="14"/>
  <c r="G153" i="14" a="1"/>
  <c r="H153" i="14" a="1"/>
  <c r="I153" i="14"/>
  <c r="J153" i="14"/>
  <c r="K153" i="14"/>
  <c r="L153" i="14"/>
  <c r="A154" i="14"/>
  <c r="C154" i="14"/>
  <c r="E154" i="14" a="1"/>
  <c r="F154" i="14"/>
  <c r="G154" i="14" a="1"/>
  <c r="H154" i="14" a="1"/>
  <c r="I154" i="14"/>
  <c r="J154" i="14"/>
  <c r="K154" i="14"/>
  <c r="L154" i="14"/>
  <c r="A155" i="14"/>
  <c r="C155" i="14"/>
  <c r="E155" i="14" a="1"/>
  <c r="F155" i="14"/>
  <c r="G155" i="14" a="1"/>
  <c r="H155" i="14" a="1"/>
  <c r="I155" i="14"/>
  <c r="J155" i="14"/>
  <c r="K155" i="14"/>
  <c r="L155" i="14"/>
  <c r="A156" i="14"/>
  <c r="C156" i="14"/>
  <c r="E156" i="14" a="1"/>
  <c r="F156" i="14"/>
  <c r="G156" i="14" a="1"/>
  <c r="H156" i="14" a="1"/>
  <c r="I156" i="14"/>
  <c r="J156" i="14"/>
  <c r="K156" i="14"/>
  <c r="L156" i="14"/>
  <c r="A157" i="14"/>
  <c r="C157" i="14"/>
  <c r="E157" i="14" a="1"/>
  <c r="F157" i="14"/>
  <c r="G157" i="14" a="1"/>
  <c r="H157" i="14" a="1"/>
  <c r="I157" i="14"/>
  <c r="J157" i="14"/>
  <c r="K157" i="14"/>
  <c r="L157" i="14"/>
  <c r="A158" i="14"/>
  <c r="C158" i="14"/>
  <c r="E158" i="14" a="1"/>
  <c r="F158" i="14"/>
  <c r="G158" i="14" a="1"/>
  <c r="H158" i="14" a="1"/>
  <c r="I158" i="14"/>
  <c r="J158" i="14"/>
  <c r="K158" i="14"/>
  <c r="L158" i="14"/>
  <c r="A159" i="14"/>
  <c r="C159" i="14"/>
  <c r="E159" i="14" a="1"/>
  <c r="F159" i="14"/>
  <c r="G159" i="14" a="1"/>
  <c r="H159" i="14" a="1"/>
  <c r="I159" i="14"/>
  <c r="J159" i="14"/>
  <c r="K159" i="14"/>
  <c r="L159" i="14"/>
  <c r="A160" i="14"/>
  <c r="C160" i="14"/>
  <c r="E160" i="14" a="1"/>
  <c r="F160" i="14"/>
  <c r="G160" i="14" a="1"/>
  <c r="H160" i="14" a="1"/>
  <c r="I160" i="14"/>
  <c r="J160" i="14"/>
  <c r="K160" i="14"/>
  <c r="L160" i="14"/>
  <c r="A161" i="14"/>
  <c r="C161" i="14"/>
  <c r="E161" i="14" a="1"/>
  <c r="F161" i="14"/>
  <c r="G161" i="14" a="1"/>
  <c r="H161" i="14" a="1"/>
  <c r="I161" i="14"/>
  <c r="J161" i="14"/>
  <c r="K161" i="14"/>
  <c r="L161" i="14"/>
  <c r="A162" i="14"/>
  <c r="C162" i="14"/>
  <c r="E162" i="14" a="1"/>
  <c r="F162" i="14"/>
  <c r="G162" i="14" a="1"/>
  <c r="H162" i="14" a="1"/>
  <c r="I162" i="14"/>
  <c r="J162" i="14"/>
  <c r="K162" i="14"/>
  <c r="L162" i="14"/>
  <c r="A163" i="14"/>
  <c r="C163" i="14"/>
  <c r="E163" i="14" a="1"/>
  <c r="F163" i="14"/>
  <c r="G163" i="14" a="1"/>
  <c r="H163" i="14" a="1"/>
  <c r="I163" i="14"/>
  <c r="J163" i="14"/>
  <c r="K163" i="14"/>
  <c r="L163" i="14"/>
  <c r="A164" i="14"/>
  <c r="C164" i="14"/>
  <c r="E164" i="14" a="1"/>
  <c r="F164" i="14"/>
  <c r="G164" i="14" a="1"/>
  <c r="H164" i="14" a="1"/>
  <c r="I164" i="14"/>
  <c r="J164" i="14"/>
  <c r="K164" i="14"/>
  <c r="L164" i="14"/>
  <c r="A165" i="14"/>
  <c r="C165" i="14"/>
  <c r="E165" i="14" a="1"/>
  <c r="F165" i="14"/>
  <c r="G165" i="14" a="1"/>
  <c r="H165" i="14" a="1"/>
  <c r="I165" i="14"/>
  <c r="J165" i="14"/>
  <c r="K165" i="14"/>
  <c r="L165" i="14"/>
  <c r="A166" i="14"/>
  <c r="C166" i="14"/>
  <c r="E166" i="14" a="1"/>
  <c r="F166" i="14"/>
  <c r="G166" i="14" a="1"/>
  <c r="H166" i="14" a="1"/>
  <c r="I166" i="14"/>
  <c r="J166" i="14"/>
  <c r="K166" i="14"/>
  <c r="L166" i="14"/>
  <c r="A167" i="14"/>
  <c r="C167" i="14"/>
  <c r="E167" i="14" a="1"/>
  <c r="F167" i="14"/>
  <c r="G167" i="14" a="1"/>
  <c r="H167" i="14" a="1"/>
  <c r="I167" i="14"/>
  <c r="J167" i="14"/>
  <c r="K167" i="14"/>
  <c r="L167" i="14"/>
  <c r="A168" i="14"/>
  <c r="C168" i="14"/>
  <c r="E168" i="14" a="1"/>
  <c r="F168" i="14"/>
  <c r="G168" i="14" a="1"/>
  <c r="H168" i="14" a="1"/>
  <c r="I168" i="14"/>
  <c r="J168" i="14"/>
  <c r="K168" i="14"/>
  <c r="L168" i="14"/>
  <c r="A169" i="14"/>
  <c r="C169" i="14"/>
  <c r="E169" i="14" a="1"/>
  <c r="F169" i="14"/>
  <c r="G169" i="14" a="1"/>
  <c r="H169" i="14" a="1"/>
  <c r="I169" i="14"/>
  <c r="J169" i="14"/>
  <c r="K169" i="14"/>
  <c r="L169" i="14"/>
  <c r="A170" i="14"/>
  <c r="C170" i="14"/>
  <c r="E170" i="14" a="1"/>
  <c r="F170" i="14"/>
  <c r="G170" i="14" a="1"/>
  <c r="H170" i="14" a="1"/>
  <c r="I170" i="14"/>
  <c r="J170" i="14"/>
  <c r="K170" i="14"/>
  <c r="L170" i="14"/>
  <c r="A171" i="14"/>
  <c r="C171" i="14"/>
  <c r="E171" i="14" a="1"/>
  <c r="F171" i="14"/>
  <c r="G171" i="14" a="1"/>
  <c r="H171" i="14" a="1"/>
  <c r="I171" i="14"/>
  <c r="J171" i="14"/>
  <c r="K171" i="14"/>
  <c r="L171" i="14"/>
  <c r="A172" i="14"/>
  <c r="C172" i="14"/>
  <c r="E172" i="14" a="1"/>
  <c r="F172" i="14"/>
  <c r="G172" i="14" a="1"/>
  <c r="H172" i="14" a="1"/>
  <c r="I172" i="14"/>
  <c r="J172" i="14"/>
  <c r="K172" i="14"/>
  <c r="L172" i="14"/>
  <c r="A173" i="14"/>
  <c r="C173" i="14"/>
  <c r="E173" i="14" a="1"/>
  <c r="F173" i="14"/>
  <c r="G173" i="14" a="1"/>
  <c r="H173" i="14" a="1"/>
  <c r="I173" i="14"/>
  <c r="J173" i="14"/>
  <c r="K173" i="14"/>
  <c r="L173" i="14"/>
  <c r="A174" i="14"/>
  <c r="C174" i="14"/>
  <c r="E174" i="14" a="1"/>
  <c r="F174" i="14"/>
  <c r="G174" i="14" a="1"/>
  <c r="H174" i="14" a="1"/>
  <c r="I174" i="14"/>
  <c r="J174" i="14"/>
  <c r="K174" i="14"/>
  <c r="L174" i="14"/>
  <c r="A175" i="14"/>
  <c r="C175" i="14"/>
  <c r="E175" i="14" a="1"/>
  <c r="F175" i="14"/>
  <c r="G175" i="14" a="1"/>
  <c r="H175" i="14" a="1"/>
  <c r="I175" i="14"/>
  <c r="J175" i="14"/>
  <c r="K175" i="14"/>
  <c r="L175" i="14"/>
  <c r="A176" i="14"/>
  <c r="C176" i="14"/>
  <c r="E176" i="14" a="1"/>
  <c r="F176" i="14"/>
  <c r="G176" i="14" a="1"/>
  <c r="H176" i="14" a="1"/>
  <c r="I176" i="14"/>
  <c r="J176" i="14"/>
  <c r="K176" i="14"/>
  <c r="L176" i="14"/>
  <c r="A177" i="14"/>
  <c r="C177" i="14"/>
  <c r="E177" i="14" a="1"/>
  <c r="F177" i="14"/>
  <c r="G177" i="14" a="1"/>
  <c r="H177" i="14" a="1"/>
  <c r="I177" i="14"/>
  <c r="J177" i="14"/>
  <c r="K177" i="14"/>
  <c r="L177" i="14"/>
  <c r="A178" i="14"/>
  <c r="C178" i="14"/>
  <c r="E178" i="14" a="1"/>
  <c r="F178" i="14"/>
  <c r="G178" i="14" a="1"/>
  <c r="H178" i="14" a="1"/>
  <c r="I178" i="14"/>
  <c r="J178" i="14"/>
  <c r="K178" i="14"/>
  <c r="L178" i="14"/>
  <c r="A179" i="14"/>
  <c r="C179" i="14"/>
  <c r="E179" i="14" a="1"/>
  <c r="F179" i="14"/>
  <c r="G179" i="14" a="1"/>
  <c r="H179" i="14" a="1"/>
  <c r="I179" i="14"/>
  <c r="J179" i="14"/>
  <c r="K179" i="14"/>
  <c r="L179" i="14"/>
  <c r="A180" i="14"/>
  <c r="C180" i="14"/>
  <c r="E180" i="14" a="1"/>
  <c r="F180" i="14"/>
  <c r="G180" i="14" a="1"/>
  <c r="H180" i="14" a="1"/>
  <c r="I180" i="14"/>
  <c r="J180" i="14"/>
  <c r="K180" i="14"/>
  <c r="L180" i="14"/>
  <c r="A181" i="14"/>
  <c r="C181" i="14"/>
  <c r="E181" i="14" a="1"/>
  <c r="F181" i="14"/>
  <c r="G181" i="14" a="1"/>
  <c r="H181" i="14" a="1"/>
  <c r="I181" i="14"/>
  <c r="J181" i="14"/>
  <c r="K181" i="14"/>
  <c r="L181" i="14"/>
  <c r="A182" i="14"/>
  <c r="C182" i="14"/>
  <c r="E182" i="14" a="1"/>
  <c r="F182" i="14"/>
  <c r="G182" i="14" a="1"/>
  <c r="H182" i="14" a="1"/>
  <c r="I182" i="14"/>
  <c r="J182" i="14"/>
  <c r="K182" i="14"/>
  <c r="L182" i="14"/>
  <c r="A183" i="14"/>
  <c r="C183" i="14"/>
  <c r="E183" i="14" a="1"/>
  <c r="F183" i="14"/>
  <c r="G183" i="14" a="1"/>
  <c r="H183" i="14" a="1"/>
  <c r="I183" i="14"/>
  <c r="J183" i="14"/>
  <c r="K183" i="14"/>
  <c r="L183" i="14"/>
  <c r="A184" i="14"/>
  <c r="C184" i="14"/>
  <c r="E184" i="14" a="1"/>
  <c r="F184" i="14"/>
  <c r="G184" i="14" a="1"/>
  <c r="H184" i="14" a="1"/>
  <c r="I184" i="14"/>
  <c r="J184" i="14"/>
  <c r="K184" i="14"/>
  <c r="L184" i="14"/>
  <c r="A185" i="14"/>
  <c r="C185" i="14"/>
  <c r="E185" i="14" a="1"/>
  <c r="F185" i="14"/>
  <c r="G185" i="14" a="1"/>
  <c r="H185" i="14" a="1"/>
  <c r="I185" i="14"/>
  <c r="J185" i="14"/>
  <c r="K185" i="14"/>
  <c r="L185" i="14"/>
  <c r="A186" i="14"/>
  <c r="C186" i="14"/>
  <c r="E186" i="14" a="1"/>
  <c r="F186" i="14"/>
  <c r="G186" i="14" a="1"/>
  <c r="H186" i="14" a="1"/>
  <c r="I186" i="14"/>
  <c r="J186" i="14"/>
  <c r="K186" i="14"/>
  <c r="L186" i="14"/>
  <c r="A187" i="14"/>
  <c r="C187" i="14"/>
  <c r="E187" i="14" a="1"/>
  <c r="F187" i="14"/>
  <c r="G187" i="14" a="1"/>
  <c r="H187" i="14" a="1"/>
  <c r="I187" i="14"/>
  <c r="J187" i="14"/>
  <c r="K187" i="14"/>
  <c r="L187" i="14"/>
  <c r="A188" i="14"/>
  <c r="C188" i="14"/>
  <c r="E188" i="14" a="1"/>
  <c r="F188" i="14"/>
  <c r="G188" i="14" a="1"/>
  <c r="H188" i="14" a="1"/>
  <c r="I188" i="14"/>
  <c r="J188" i="14"/>
  <c r="K188" i="14"/>
  <c r="L188" i="14"/>
  <c r="A189" i="14"/>
  <c r="C189" i="14"/>
  <c r="E189" i="14" a="1"/>
  <c r="F189" i="14"/>
  <c r="G189" i="14" a="1"/>
  <c r="H189" i="14" a="1"/>
  <c r="I189" i="14"/>
  <c r="J189" i="14"/>
  <c r="K189" i="14"/>
  <c r="L189" i="14"/>
  <c r="A190" i="14"/>
  <c r="C190" i="14"/>
  <c r="E190" i="14" a="1"/>
  <c r="F190" i="14"/>
  <c r="G190" i="14" a="1"/>
  <c r="H190" i="14" a="1"/>
  <c r="I190" i="14"/>
  <c r="J190" i="14"/>
  <c r="K190" i="14"/>
  <c r="L190" i="14"/>
  <c r="A191" i="14"/>
  <c r="C191" i="14"/>
  <c r="E191" i="14" a="1"/>
  <c r="F191" i="14"/>
  <c r="G191" i="14" a="1"/>
  <c r="H191" i="14" a="1"/>
  <c r="I191" i="14"/>
  <c r="J191" i="14"/>
  <c r="K191" i="14"/>
  <c r="L191" i="14"/>
  <c r="A192" i="14"/>
  <c r="C192" i="14"/>
  <c r="E192" i="14" a="1"/>
  <c r="F192" i="14"/>
  <c r="G192" i="14" a="1"/>
  <c r="H192" i="14" a="1"/>
  <c r="I192" i="14"/>
  <c r="J192" i="14"/>
  <c r="K192" i="14"/>
  <c r="L192" i="14"/>
  <c r="A193" i="14"/>
  <c r="C193" i="14"/>
  <c r="E193" i="14" a="1"/>
  <c r="F193" i="14"/>
  <c r="G193" i="14" a="1"/>
  <c r="H193" i="14" a="1"/>
  <c r="I193" i="14"/>
  <c r="J193" i="14"/>
  <c r="K193" i="14"/>
  <c r="L193" i="14"/>
  <c r="A194" i="14"/>
  <c r="C194" i="14"/>
  <c r="E194" i="14" a="1"/>
  <c r="F194" i="14"/>
  <c r="G194" i="14" a="1"/>
  <c r="H194" i="14" a="1"/>
  <c r="I194" i="14"/>
  <c r="J194" i="14"/>
  <c r="K194" i="14"/>
  <c r="L194" i="14"/>
  <c r="A195" i="14"/>
  <c r="C195" i="14"/>
  <c r="E195" i="14" a="1"/>
  <c r="F195" i="14"/>
  <c r="G195" i="14" a="1"/>
  <c r="H195" i="14" a="1"/>
  <c r="I195" i="14"/>
  <c r="J195" i="14"/>
  <c r="K195" i="14"/>
  <c r="L195" i="14"/>
  <c r="A196" i="14"/>
  <c r="C196" i="14"/>
  <c r="E196" i="14" a="1"/>
  <c r="F196" i="14"/>
  <c r="G196" i="14" a="1"/>
  <c r="H196" i="14" a="1"/>
  <c r="I196" i="14"/>
  <c r="J196" i="14"/>
  <c r="K196" i="14"/>
  <c r="L196" i="14"/>
  <c r="A197" i="14"/>
  <c r="C197" i="14"/>
  <c r="E197" i="14" a="1"/>
  <c r="F197" i="14"/>
  <c r="G197" i="14" a="1"/>
  <c r="H197" i="14" a="1"/>
  <c r="I197" i="14"/>
  <c r="J197" i="14"/>
  <c r="K197" i="14"/>
  <c r="L197" i="14"/>
  <c r="A198" i="14"/>
  <c r="C198" i="14"/>
  <c r="E198" i="14" a="1"/>
  <c r="F198" i="14"/>
  <c r="G198" i="14" a="1"/>
  <c r="H198" i="14" a="1"/>
  <c r="I198" i="14"/>
  <c r="J198" i="14"/>
  <c r="K198" i="14"/>
  <c r="L198" i="14"/>
  <c r="A199" i="14"/>
  <c r="C199" i="14"/>
  <c r="E199" i="14" a="1"/>
  <c r="F199" i="14"/>
  <c r="G199" i="14" a="1"/>
  <c r="H199" i="14" a="1"/>
  <c r="I199" i="14"/>
  <c r="J199" i="14"/>
  <c r="K199" i="14"/>
  <c r="L199" i="14"/>
  <c r="A200" i="14"/>
  <c r="C200" i="14"/>
  <c r="E200" i="14" a="1"/>
  <c r="F200" i="14"/>
  <c r="G200" i="14" a="1"/>
  <c r="H200" i="14" a="1"/>
  <c r="I200" i="14"/>
  <c r="J200" i="14"/>
  <c r="K200" i="14"/>
  <c r="L200" i="14"/>
  <c r="A201" i="14"/>
  <c r="C201" i="14"/>
  <c r="E201" i="14" a="1"/>
  <c r="F201" i="14"/>
  <c r="G201" i="14" a="1"/>
  <c r="H201" i="14" a="1"/>
  <c r="I201" i="14"/>
  <c r="J201" i="14"/>
  <c r="K201" i="14"/>
  <c r="L201" i="14"/>
  <c r="A202" i="14"/>
  <c r="C202" i="14"/>
  <c r="E202" i="14" a="1"/>
  <c r="F202" i="14"/>
  <c r="G202" i="14" a="1"/>
  <c r="H202" i="14" a="1"/>
  <c r="I202" i="14"/>
  <c r="J202" i="14"/>
  <c r="K202" i="14"/>
  <c r="L202" i="14"/>
  <c r="A203" i="14"/>
  <c r="C203" i="14"/>
  <c r="E203" i="14" a="1"/>
  <c r="F203" i="14"/>
  <c r="G203" i="14" a="1"/>
  <c r="H203" i="14" a="1"/>
  <c r="I203" i="14"/>
  <c r="J203" i="14"/>
  <c r="K203" i="14"/>
  <c r="L203" i="14"/>
  <c r="A204" i="14"/>
  <c r="C204" i="14"/>
  <c r="E204" i="14" a="1"/>
  <c r="F204" i="14"/>
  <c r="G204" i="14" a="1"/>
  <c r="H204" i="14" a="1"/>
  <c r="I204" i="14"/>
  <c r="J204" i="14"/>
  <c r="K204" i="14"/>
  <c r="L204" i="14"/>
  <c r="A205" i="14"/>
  <c r="C205" i="14"/>
  <c r="E205" i="14" a="1"/>
  <c r="F205" i="14"/>
  <c r="G205" i="14" a="1"/>
  <c r="H205" i="14" a="1"/>
  <c r="I205" i="14"/>
  <c r="J205" i="14"/>
  <c r="K205" i="14"/>
  <c r="L205" i="14"/>
  <c r="A206" i="14"/>
  <c r="C206" i="14"/>
  <c r="E206" i="14" a="1"/>
  <c r="F206" i="14"/>
  <c r="G206" i="14" a="1"/>
  <c r="H206" i="14" a="1"/>
  <c r="I206" i="14"/>
  <c r="J206" i="14"/>
  <c r="K206" i="14"/>
  <c r="L206" i="14"/>
  <c r="A207" i="14"/>
  <c r="C207" i="14"/>
  <c r="E207" i="14" a="1"/>
  <c r="F207" i="14"/>
  <c r="G207" i="14" a="1"/>
  <c r="H207" i="14" a="1"/>
  <c r="I207" i="14"/>
  <c r="J207" i="14"/>
  <c r="K207" i="14"/>
  <c r="L207" i="14"/>
  <c r="A208" i="14"/>
  <c r="C208" i="14"/>
  <c r="E208" i="14" a="1"/>
  <c r="F208" i="14"/>
  <c r="G208" i="14" a="1"/>
  <c r="H208" i="14" a="1"/>
  <c r="I208" i="14"/>
  <c r="J208" i="14"/>
  <c r="K208" i="14"/>
  <c r="L208" i="14"/>
  <c r="A209" i="14"/>
  <c r="C209" i="14"/>
  <c r="E209" i="14" a="1"/>
  <c r="F209" i="14"/>
  <c r="G209" i="14" a="1"/>
  <c r="H209" i="14" a="1"/>
  <c r="I209" i="14"/>
  <c r="J209" i="14"/>
  <c r="K209" i="14"/>
  <c r="L209" i="14"/>
  <c r="A210" i="14"/>
  <c r="C210" i="14"/>
  <c r="E210" i="14" a="1"/>
  <c r="F210" i="14"/>
  <c r="G210" i="14" a="1"/>
  <c r="H210" i="14" a="1"/>
  <c r="I210" i="14"/>
  <c r="J210" i="14"/>
  <c r="K210" i="14"/>
  <c r="L210" i="14"/>
  <c r="A211" i="14"/>
  <c r="C211" i="14"/>
  <c r="E211" i="14" a="1"/>
  <c r="F211" i="14"/>
  <c r="G211" i="14" a="1"/>
  <c r="H211" i="14" a="1"/>
  <c r="I211" i="14"/>
  <c r="J211" i="14"/>
  <c r="K211" i="14"/>
  <c r="L211" i="14"/>
  <c r="A212" i="14"/>
  <c r="C212" i="14"/>
  <c r="E212" i="14" a="1"/>
  <c r="F212" i="14"/>
  <c r="G212" i="14" a="1"/>
  <c r="H212" i="14" a="1"/>
  <c r="I212" i="14"/>
  <c r="J212" i="14"/>
  <c r="K212" i="14"/>
  <c r="L212" i="14"/>
  <c r="A213" i="14"/>
  <c r="C213" i="14"/>
  <c r="E213" i="14" a="1"/>
  <c r="F213" i="14"/>
  <c r="G213" i="14" a="1"/>
  <c r="H213" i="14" a="1"/>
  <c r="I213" i="14"/>
  <c r="J213" i="14"/>
  <c r="K213" i="14"/>
  <c r="L213" i="14"/>
  <c r="A214" i="14"/>
  <c r="C214" i="14"/>
  <c r="E214" i="14" a="1"/>
  <c r="F214" i="14"/>
  <c r="G214" i="14" a="1"/>
  <c r="H214" i="14" a="1"/>
  <c r="I214" i="14"/>
  <c r="J214" i="14"/>
  <c r="K214" i="14"/>
  <c r="L214" i="14"/>
  <c r="A215" i="14"/>
  <c r="C215" i="14"/>
  <c r="E215" i="14" a="1"/>
  <c r="F215" i="14"/>
  <c r="G215" i="14" a="1"/>
  <c r="H215" i="14" a="1"/>
  <c r="I215" i="14"/>
  <c r="J215" i="14"/>
  <c r="K215" i="14"/>
  <c r="L215" i="14"/>
  <c r="A216" i="14"/>
  <c r="C216" i="14"/>
  <c r="E216" i="14" a="1"/>
  <c r="F216" i="14"/>
  <c r="G216" i="14" a="1"/>
  <c r="H216" i="14" a="1"/>
  <c r="I216" i="14"/>
  <c r="J216" i="14"/>
  <c r="K216" i="14"/>
  <c r="L216" i="14"/>
  <c r="A217" i="14"/>
  <c r="C217" i="14"/>
  <c r="E217" i="14" a="1"/>
  <c r="F217" i="14"/>
  <c r="G217" i="14" a="1"/>
  <c r="H217" i="14" a="1"/>
  <c r="I217" i="14"/>
  <c r="J217" i="14"/>
  <c r="K217" i="14"/>
  <c r="L217" i="14"/>
  <c r="C55" i="14"/>
  <c r="A11" i="14"/>
  <c r="C11" i="14"/>
  <c r="B11" i="14"/>
  <c r="B60" i="14"/>
  <c r="B6" i="14"/>
  <c r="B7" i="14"/>
  <c r="B218" i="14"/>
  <c r="B219" i="14"/>
  <c r="B220" i="14"/>
  <c r="B221" i="14"/>
  <c r="B222" i="14"/>
  <c r="B223" i="14"/>
  <c r="B224" i="14"/>
  <c r="B225" i="14"/>
  <c r="B14" i="14"/>
  <c r="B29" i="14"/>
  <c r="B61" i="14"/>
  <c r="B226" i="14"/>
  <c r="B30" i="14"/>
  <c r="B38" i="14"/>
  <c r="B227" i="14"/>
  <c r="B228" i="14"/>
  <c r="B229" i="14"/>
  <c r="B52" i="14"/>
  <c r="B31" i="14"/>
  <c r="B53" i="14"/>
  <c r="B230" i="14"/>
  <c r="B231" i="14"/>
  <c r="B2" i="14"/>
  <c r="B51" i="14"/>
  <c r="B63" i="14"/>
  <c r="B232" i="14"/>
  <c r="B4" i="14"/>
  <c r="B233" i="14"/>
  <c r="B234" i="14"/>
  <c r="B235" i="14"/>
  <c r="B236" i="14"/>
  <c r="B237" i="14"/>
  <c r="B238" i="14"/>
  <c r="B239" i="14"/>
  <c r="B240" i="14"/>
  <c r="B241" i="14"/>
  <c r="B242" i="14"/>
  <c r="B243" i="14"/>
  <c r="B244" i="14"/>
  <c r="B245" i="14"/>
  <c r="B246" i="14"/>
  <c r="B247" i="14"/>
  <c r="B65" i="14"/>
  <c r="B24" i="14"/>
  <c r="B81" i="14"/>
  <c r="B73" i="14"/>
  <c r="B62" i="14"/>
  <c r="B50" i="14"/>
  <c r="B72" i="14"/>
  <c r="B76" i="14"/>
  <c r="B87" i="14"/>
  <c r="B88" i="14"/>
  <c r="B89" i="14"/>
  <c r="B90" i="14"/>
  <c r="B91" i="14"/>
  <c r="B92" i="14"/>
  <c r="B93" i="14"/>
  <c r="B94" i="14"/>
  <c r="B95" i="14"/>
  <c r="B96" i="14"/>
  <c r="B97" i="14"/>
  <c r="B98" i="14"/>
  <c r="B99" i="14"/>
  <c r="B100" i="14"/>
  <c r="B101" i="14"/>
  <c r="B102" i="14"/>
  <c r="B103" i="14"/>
  <c r="B104" i="14"/>
  <c r="B105" i="14"/>
  <c r="B106" i="14"/>
  <c r="B107" i="14"/>
  <c r="B108" i="14"/>
  <c r="B109" i="14"/>
  <c r="B110" i="14"/>
  <c r="B111" i="14"/>
  <c r="B112" i="14"/>
  <c r="B113" i="14"/>
  <c r="B114" i="14"/>
  <c r="B115" i="14"/>
  <c r="B116" i="14"/>
  <c r="B117" i="14"/>
  <c r="B118" i="14"/>
  <c r="B119" i="14"/>
  <c r="B120" i="14"/>
  <c r="B121" i="14"/>
  <c r="B122" i="14"/>
  <c r="B123" i="14"/>
  <c r="B124" i="14"/>
  <c r="B125" i="14"/>
  <c r="B126" i="14"/>
  <c r="B127" i="14"/>
  <c r="B128" i="14"/>
  <c r="B129" i="14"/>
  <c r="B130" i="14"/>
  <c r="B131" i="14"/>
  <c r="B132" i="14"/>
  <c r="B133" i="14"/>
  <c r="B134" i="14"/>
  <c r="B135" i="14"/>
  <c r="B136" i="14"/>
  <c r="B137" i="14"/>
  <c r="B138" i="14"/>
  <c r="B139" i="14"/>
  <c r="B140" i="14"/>
  <c r="B141" i="14"/>
  <c r="B142" i="14"/>
  <c r="B143" i="14"/>
  <c r="B144" i="14"/>
  <c r="B145" i="14"/>
  <c r="B146" i="14"/>
  <c r="B147" i="14"/>
  <c r="B148" i="14"/>
  <c r="B149" i="14"/>
  <c r="B150" i="14"/>
  <c r="B151" i="14"/>
  <c r="B152" i="14"/>
  <c r="B153" i="14"/>
  <c r="B154" i="14"/>
  <c r="B155" i="14"/>
  <c r="B156" i="14"/>
  <c r="B157" i="14"/>
  <c r="B158" i="14"/>
  <c r="B159" i="14"/>
  <c r="B160" i="14"/>
  <c r="B161" i="14"/>
  <c r="B162" i="14"/>
  <c r="B163" i="14"/>
  <c r="B164" i="14"/>
  <c r="B165" i="14"/>
  <c r="B166" i="14"/>
  <c r="B167" i="14"/>
  <c r="B168" i="14"/>
  <c r="B169" i="14"/>
  <c r="B170" i="14"/>
  <c r="B171" i="14"/>
  <c r="B172" i="14"/>
  <c r="B173" i="14"/>
  <c r="B174" i="14"/>
  <c r="B175" i="14"/>
  <c r="B176" i="14"/>
  <c r="B177" i="14"/>
  <c r="B178" i="14"/>
  <c r="B179" i="14"/>
  <c r="B180" i="14"/>
  <c r="B181" i="14"/>
  <c r="B182" i="14"/>
  <c r="B183" i="14"/>
  <c r="B184" i="14"/>
  <c r="B185" i="14"/>
  <c r="B186" i="14"/>
  <c r="B187" i="14"/>
  <c r="B188" i="14"/>
  <c r="B189" i="14"/>
  <c r="B190" i="14"/>
  <c r="B191" i="14"/>
  <c r="B192" i="14"/>
  <c r="B193" i="14"/>
  <c r="B194" i="14"/>
  <c r="B195" i="14"/>
  <c r="B196" i="14"/>
  <c r="B197" i="14"/>
  <c r="B198" i="14"/>
  <c r="B199" i="14"/>
  <c r="B200" i="14"/>
  <c r="B201" i="14"/>
  <c r="B202" i="14"/>
  <c r="B203" i="14"/>
  <c r="B204" i="14"/>
  <c r="B205" i="14"/>
  <c r="B206" i="14"/>
  <c r="B207" i="14"/>
  <c r="B208" i="14"/>
  <c r="B209" i="14"/>
  <c r="B210" i="14"/>
  <c r="B211" i="14"/>
  <c r="B212" i="14"/>
  <c r="B213" i="14"/>
  <c r="B214" i="14"/>
  <c r="B215" i="14"/>
  <c r="B216" i="14"/>
  <c r="B217" i="14"/>
  <c r="B55" i="14"/>
  <c r="A55" i="14"/>
  <c r="AM68" i="9"/>
  <c r="H58" i="13" s="1"/>
  <c r="AM8" i="9"/>
  <c r="H36" i="13" s="1"/>
  <c r="AM9" i="9"/>
  <c r="H161" i="13" s="1"/>
  <c r="AM179" i="9"/>
  <c r="H178" i="13" s="1"/>
  <c r="AM180" i="9"/>
  <c r="AM34" i="9"/>
  <c r="H153" i="13" s="1"/>
  <c r="AM78" i="9"/>
  <c r="H138" i="13" s="1"/>
  <c r="AM15" i="9"/>
  <c r="H18" i="13" s="1"/>
  <c r="I147" i="8"/>
  <c r="AM14" i="9"/>
  <c r="H105" i="13" s="1"/>
  <c r="AM82" i="9"/>
  <c r="H88" i="13" s="1"/>
  <c r="AM101" i="9"/>
  <c r="H75" i="13" s="1"/>
  <c r="AM167" i="9"/>
  <c r="H175" i="13" s="1"/>
  <c r="H13" i="13"/>
  <c r="AM23" i="9"/>
  <c r="H19" i="13" s="1"/>
  <c r="AM60" i="9"/>
  <c r="H84" i="13" s="1"/>
  <c r="AM175" i="9"/>
  <c r="AM106" i="9"/>
  <c r="H99" i="13" s="1"/>
  <c r="AM121" i="9"/>
  <c r="H67" i="13" s="1"/>
  <c r="AM51" i="9"/>
  <c r="H135" i="13" s="1"/>
  <c r="AM72" i="9"/>
  <c r="H26" i="13" s="1"/>
  <c r="AM73" i="9"/>
  <c r="H110" i="13" s="1"/>
  <c r="AM76" i="9"/>
  <c r="H60" i="13" s="1"/>
  <c r="AM79" i="9"/>
  <c r="H7" i="13" s="1"/>
  <c r="AM104" i="9"/>
  <c r="H34" i="13" s="1"/>
  <c r="AM62" i="9"/>
  <c r="H57" i="13" s="1"/>
  <c r="D107" i="10"/>
  <c r="C39" i="2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2" i="3"/>
  <c r="BR157" i="1"/>
  <c r="BN157" i="1"/>
  <c r="BM157" i="1"/>
  <c r="BS157" i="1"/>
  <c r="BT40" i="1"/>
  <c r="BT41" i="1"/>
  <c r="BT42" i="1"/>
  <c r="BT43" i="1"/>
  <c r="BT44" i="1"/>
  <c r="BT45" i="1"/>
  <c r="BT46" i="1"/>
  <c r="BT47" i="1"/>
  <c r="BT48" i="1"/>
  <c r="BT49" i="1"/>
  <c r="BT50" i="1"/>
  <c r="BT51" i="1"/>
  <c r="BT52" i="1"/>
  <c r="BT53" i="1"/>
  <c r="BT54" i="1"/>
  <c r="BT55" i="1"/>
  <c r="BT56" i="1"/>
  <c r="BT57" i="1"/>
  <c r="BT58" i="1"/>
  <c r="BT59" i="1"/>
  <c r="BT159" i="1"/>
  <c r="BT60" i="1"/>
  <c r="BT61" i="1"/>
  <c r="BT62" i="1"/>
  <c r="BT63" i="1"/>
  <c r="BT64" i="1"/>
  <c r="BT65" i="1"/>
  <c r="BT66" i="1"/>
  <c r="BT67" i="1"/>
  <c r="BT68" i="1"/>
  <c r="BT69" i="1"/>
  <c r="BT70" i="1"/>
  <c r="BT71" i="1"/>
  <c r="BT72" i="1"/>
  <c r="BT73" i="1"/>
  <c r="BT74" i="1"/>
  <c r="BT75" i="1"/>
  <c r="BT76" i="1"/>
  <c r="BT77" i="1"/>
  <c r="BT78" i="1"/>
  <c r="BT79" i="1"/>
  <c r="BT80" i="1"/>
  <c r="BT81" i="1"/>
  <c r="BT82" i="1"/>
  <c r="BT83" i="1"/>
  <c r="BT84" i="1"/>
  <c r="BT85" i="1"/>
  <c r="BT86" i="1"/>
  <c r="BT87" i="1"/>
  <c r="BT88" i="1"/>
  <c r="BT89" i="1"/>
  <c r="BT90" i="1"/>
  <c r="BT91" i="1"/>
  <c r="BT17" i="1"/>
  <c r="BT92" i="1"/>
  <c r="BT93" i="1"/>
  <c r="BT94" i="1"/>
  <c r="BT95" i="1"/>
  <c r="BT96" i="1"/>
  <c r="BT97" i="1"/>
  <c r="BT98" i="1"/>
  <c r="BT99" i="1"/>
  <c r="BT100" i="1"/>
  <c r="BT101" i="1"/>
  <c r="BT102" i="1"/>
  <c r="BT103" i="1"/>
  <c r="BT104" i="1"/>
  <c r="BT105" i="1"/>
  <c r="BT106" i="1"/>
  <c r="BT107" i="1"/>
  <c r="BT108" i="1"/>
  <c r="BT109" i="1"/>
  <c r="BT110" i="1"/>
  <c r="BT111" i="1"/>
  <c r="BT112" i="1"/>
  <c r="BT113" i="1"/>
  <c r="BT114" i="1"/>
  <c r="BT115" i="1"/>
  <c r="BT116" i="1"/>
  <c r="BT117" i="1"/>
  <c r="BT118" i="1"/>
  <c r="BT119" i="1"/>
  <c r="BT120" i="1"/>
  <c r="BT121" i="1"/>
  <c r="BT122" i="1"/>
  <c r="BT123" i="1"/>
  <c r="BT124" i="1"/>
  <c r="BT125" i="1"/>
  <c r="BT126" i="1"/>
  <c r="BT127" i="1"/>
  <c r="BT128" i="1"/>
  <c r="BT129" i="1"/>
  <c r="BT130" i="1"/>
  <c r="BT131" i="1"/>
  <c r="BT132" i="1"/>
  <c r="BT133" i="1"/>
  <c r="BT134" i="1"/>
  <c r="BT135" i="1"/>
  <c r="BT136" i="1"/>
  <c r="BT137" i="1"/>
  <c r="BT138" i="1"/>
  <c r="BT139" i="1"/>
  <c r="BT140" i="1"/>
  <c r="BT141" i="1"/>
  <c r="BT142" i="1"/>
  <c r="BT143" i="1"/>
  <c r="BT144" i="1"/>
  <c r="BT145" i="1"/>
  <c r="BT146" i="1"/>
  <c r="BT147" i="1"/>
  <c r="BT148" i="1"/>
  <c r="BT149" i="1"/>
  <c r="BT150" i="1"/>
  <c r="BT151" i="1"/>
  <c r="BT152" i="1"/>
  <c r="BT153" i="1"/>
  <c r="BT154" i="1"/>
  <c r="BT155" i="1"/>
  <c r="BT156" i="1"/>
  <c r="BT39" i="1"/>
  <c r="AM224" i="9"/>
  <c r="AC2" i="12"/>
  <c r="AG2" i="12"/>
  <c r="H27" i="4"/>
  <c r="L40" i="12"/>
  <c r="K40" i="12"/>
  <c r="M40" i="12" s="1"/>
  <c r="L166" i="12"/>
  <c r="K166" i="12"/>
  <c r="M166" i="12" s="1"/>
  <c r="L44" i="12"/>
  <c r="K44" i="12"/>
  <c r="M44" i="12" s="1"/>
  <c r="L184" i="12"/>
  <c r="K184" i="12"/>
  <c r="M184" i="12" s="1"/>
  <c r="L163" i="12"/>
  <c r="K163" i="12"/>
  <c r="M163" i="12" s="1"/>
  <c r="L155" i="12"/>
  <c r="K155" i="12"/>
  <c r="M155" i="12" s="1"/>
  <c r="L113" i="12"/>
  <c r="K113" i="12"/>
  <c r="M113" i="12" s="1"/>
  <c r="L61" i="12"/>
  <c r="K61" i="12"/>
  <c r="M61" i="12" s="1"/>
  <c r="L187" i="12"/>
  <c r="K187" i="12"/>
  <c r="M187" i="12" s="1"/>
  <c r="L138" i="12"/>
  <c r="K138" i="12"/>
  <c r="M138" i="12" s="1"/>
  <c r="L12" i="12"/>
  <c r="K12" i="12"/>
  <c r="M12" i="12" s="1"/>
  <c r="L152" i="12"/>
  <c r="K152" i="12"/>
  <c r="M152" i="12" s="1"/>
  <c r="L142" i="12"/>
  <c r="K142" i="12"/>
  <c r="M142" i="12" s="1"/>
  <c r="L111" i="12"/>
  <c r="K111" i="12"/>
  <c r="M111" i="12" s="1"/>
  <c r="L101" i="12"/>
  <c r="K101" i="12"/>
  <c r="M101" i="12" s="1"/>
  <c r="L89" i="12"/>
  <c r="K89" i="12"/>
  <c r="M89" i="12" s="1"/>
  <c r="L120" i="12"/>
  <c r="K120" i="12"/>
  <c r="M120" i="12" s="1"/>
  <c r="L91" i="12"/>
  <c r="K91" i="12"/>
  <c r="M91" i="12" s="1"/>
  <c r="L175" i="12"/>
  <c r="K175" i="12"/>
  <c r="M175" i="12" s="1"/>
  <c r="L143" i="12"/>
  <c r="K143" i="12"/>
  <c r="M143" i="12" s="1"/>
  <c r="L188" i="12"/>
  <c r="K188" i="12"/>
  <c r="M188" i="12" s="1"/>
  <c r="L148" i="12"/>
  <c r="K148" i="12"/>
  <c r="M148" i="12" s="1"/>
  <c r="L42" i="12"/>
  <c r="K42" i="12"/>
  <c r="M42" i="12" s="1"/>
  <c r="L88" i="12"/>
  <c r="K88" i="12"/>
  <c r="M88" i="12" s="1"/>
  <c r="L117" i="12"/>
  <c r="K117" i="12"/>
  <c r="M117" i="12" s="1"/>
  <c r="L153" i="12"/>
  <c r="K153" i="12"/>
  <c r="M153" i="12" s="1"/>
  <c r="L5" i="12"/>
  <c r="K5" i="12"/>
  <c r="M5" i="12" s="1"/>
  <c r="L7" i="12"/>
  <c r="K7" i="12"/>
  <c r="M7" i="12" s="1"/>
  <c r="L8" i="12"/>
  <c r="K8" i="12"/>
  <c r="M8" i="12" s="1"/>
  <c r="L64" i="12"/>
  <c r="K64" i="12"/>
  <c r="M64" i="12" s="1"/>
  <c r="L116" i="12"/>
  <c r="K116" i="12"/>
  <c r="M116" i="12" s="1"/>
  <c r="L128" i="12"/>
  <c r="K128" i="12"/>
  <c r="M128" i="12" s="1"/>
  <c r="L86" i="12"/>
  <c r="K86" i="12"/>
  <c r="M86" i="12" s="1"/>
  <c r="L87" i="12"/>
  <c r="K87" i="12"/>
  <c r="M87" i="12" s="1"/>
  <c r="L71" i="12"/>
  <c r="K71" i="12"/>
  <c r="M71" i="12" s="1"/>
  <c r="L150" i="12"/>
  <c r="K150" i="12"/>
  <c r="M150" i="12" s="1"/>
  <c r="L47" i="12"/>
  <c r="K47" i="12"/>
  <c r="M47" i="12" s="1"/>
  <c r="L9" i="12"/>
  <c r="K9" i="12"/>
  <c r="M9" i="12" s="1"/>
  <c r="L83" i="12"/>
  <c r="K83" i="12"/>
  <c r="M83" i="12" s="1"/>
  <c r="L38" i="12"/>
  <c r="K38" i="12"/>
  <c r="M38" i="12" s="1"/>
  <c r="L96" i="12"/>
  <c r="K96" i="12"/>
  <c r="M96" i="12" s="1"/>
  <c r="L99" i="12"/>
  <c r="K99" i="12"/>
  <c r="M99" i="12" s="1"/>
  <c r="L178" i="12"/>
  <c r="K178" i="12"/>
  <c r="M178" i="12" s="1"/>
  <c r="L127" i="12"/>
  <c r="K127" i="12"/>
  <c r="M127" i="12" s="1"/>
  <c r="L45" i="12"/>
  <c r="K45" i="12"/>
  <c r="M45" i="12" s="1"/>
  <c r="L55" i="12"/>
  <c r="K55" i="12"/>
  <c r="M55" i="12" s="1"/>
  <c r="L133" i="12"/>
  <c r="K133" i="12"/>
  <c r="M133" i="12" s="1"/>
  <c r="L136" i="12"/>
  <c r="K136" i="12"/>
  <c r="M136" i="12" s="1"/>
  <c r="L173" i="12"/>
  <c r="K173" i="12"/>
  <c r="M173" i="12" s="1"/>
  <c r="L144" i="12"/>
  <c r="K144" i="12"/>
  <c r="M144" i="12" s="1"/>
  <c r="L181" i="12"/>
  <c r="K181" i="12"/>
  <c r="M181" i="12" s="1"/>
  <c r="L141" i="12"/>
  <c r="K141" i="12"/>
  <c r="M141" i="12" s="1"/>
  <c r="L137" i="12"/>
  <c r="K137" i="12"/>
  <c r="M137" i="12" s="1"/>
  <c r="L108" i="12"/>
  <c r="K108" i="12"/>
  <c r="M108" i="12" s="1"/>
  <c r="L123" i="12"/>
  <c r="K123" i="12"/>
  <c r="M123" i="12" s="1"/>
  <c r="L3" i="12"/>
  <c r="K3" i="12"/>
  <c r="M3" i="12" s="1"/>
  <c r="L6" i="12"/>
  <c r="K6" i="12"/>
  <c r="M6" i="12" s="1"/>
  <c r="L109" i="12"/>
  <c r="K109" i="12"/>
  <c r="M109" i="12" s="1"/>
  <c r="L93" i="12"/>
  <c r="K93" i="12"/>
  <c r="M93" i="12" s="1"/>
  <c r="L104" i="12"/>
  <c r="K104" i="12"/>
  <c r="M104" i="12" s="1"/>
  <c r="L185" i="12"/>
  <c r="K185" i="12"/>
  <c r="M185" i="12" s="1"/>
  <c r="L18" i="12"/>
  <c r="K18" i="12"/>
  <c r="M18" i="12" s="1"/>
  <c r="L114" i="12"/>
  <c r="K114" i="12"/>
  <c r="M114" i="12" s="1"/>
  <c r="L183" i="12"/>
  <c r="K183" i="12"/>
  <c r="M183" i="12" s="1"/>
  <c r="L110" i="12"/>
  <c r="K110" i="12"/>
  <c r="M110" i="12" s="1"/>
  <c r="L105" i="12"/>
  <c r="K105" i="12"/>
  <c r="M105" i="12" s="1"/>
  <c r="L78" i="12"/>
  <c r="K78" i="12"/>
  <c r="M78" i="12" s="1"/>
  <c r="L147" i="12"/>
  <c r="K147" i="12"/>
  <c r="M147" i="12" s="1"/>
  <c r="L177" i="12"/>
  <c r="K177" i="12"/>
  <c r="M177" i="12" s="1"/>
  <c r="L159" i="12"/>
  <c r="K159" i="12"/>
  <c r="M159" i="12" s="1"/>
  <c r="L118" i="12"/>
  <c r="K118" i="12"/>
  <c r="M118" i="12" s="1"/>
  <c r="L14" i="12"/>
  <c r="K14" i="12"/>
  <c r="M14" i="12" s="1"/>
  <c r="L36" i="12"/>
  <c r="K36" i="12"/>
  <c r="M36" i="12" s="1"/>
  <c r="L62" i="12"/>
  <c r="K62" i="12"/>
  <c r="M62" i="12" s="1"/>
  <c r="L28" i="12"/>
  <c r="K28" i="12"/>
  <c r="M28" i="12" s="1"/>
  <c r="L16" i="12"/>
  <c r="K16" i="12"/>
  <c r="M16" i="12" s="1"/>
  <c r="L4" i="12"/>
  <c r="K4" i="12"/>
  <c r="M4" i="12" s="1"/>
  <c r="L52" i="12"/>
  <c r="K52" i="12"/>
  <c r="M52" i="12" s="1"/>
  <c r="L19" i="12"/>
  <c r="K19" i="12"/>
  <c r="M19" i="12" s="1"/>
  <c r="L186" i="12"/>
  <c r="K186" i="12"/>
  <c r="M186" i="12" s="1"/>
  <c r="L168" i="12"/>
  <c r="K168" i="12"/>
  <c r="M168" i="12" s="1"/>
  <c r="L167" i="12"/>
  <c r="K167" i="12"/>
  <c r="M167" i="12" s="1"/>
  <c r="L140" i="12"/>
  <c r="K140" i="12"/>
  <c r="M140" i="12" s="1"/>
  <c r="L132" i="12"/>
  <c r="K132" i="12"/>
  <c r="M132" i="12" s="1"/>
  <c r="L125" i="12"/>
  <c r="K125" i="12"/>
  <c r="M125" i="12" s="1"/>
  <c r="L122" i="12"/>
  <c r="K122" i="12"/>
  <c r="M122" i="12" s="1"/>
  <c r="L103" i="12"/>
  <c r="K103" i="12"/>
  <c r="M103" i="12" s="1"/>
  <c r="L102" i="12"/>
  <c r="K102" i="12"/>
  <c r="M102" i="12" s="1"/>
  <c r="L69" i="12"/>
  <c r="K69" i="12"/>
  <c r="M69" i="12" s="1"/>
  <c r="L65" i="12"/>
  <c r="K65" i="12"/>
  <c r="M65" i="12" s="1"/>
  <c r="L51" i="12"/>
  <c r="K51" i="12"/>
  <c r="M51" i="12" s="1"/>
  <c r="L29" i="12"/>
  <c r="K29" i="12"/>
  <c r="M29" i="12" s="1"/>
  <c r="L26" i="12"/>
  <c r="K26" i="12"/>
  <c r="M26" i="12" s="1"/>
  <c r="L23" i="12"/>
  <c r="K23" i="12"/>
  <c r="M23" i="12" s="1"/>
  <c r="L15" i="12"/>
  <c r="K15" i="12"/>
  <c r="M15" i="12" s="1"/>
  <c r="L49" i="12"/>
  <c r="K49" i="12"/>
  <c r="M49" i="12" s="1"/>
  <c r="L170" i="12"/>
  <c r="K170" i="12"/>
  <c r="M170" i="12" s="1"/>
  <c r="L121" i="12"/>
  <c r="K121" i="12"/>
  <c r="M121" i="12" s="1"/>
  <c r="L98" i="12"/>
  <c r="K98" i="12"/>
  <c r="M98" i="12" s="1"/>
  <c r="L60" i="12"/>
  <c r="K60" i="12"/>
  <c r="M60" i="12" s="1"/>
  <c r="L162" i="12"/>
  <c r="K162" i="12"/>
  <c r="M162" i="12" s="1"/>
  <c r="L90" i="12"/>
  <c r="K90" i="12"/>
  <c r="M90" i="12" s="1"/>
  <c r="L25" i="12"/>
  <c r="K25" i="12"/>
  <c r="M25" i="12" s="1"/>
  <c r="L63" i="12"/>
  <c r="K63" i="12"/>
  <c r="M63" i="12" s="1"/>
  <c r="L84" i="12"/>
  <c r="K84" i="12"/>
  <c r="M84" i="12" s="1"/>
  <c r="L95" i="12"/>
  <c r="K95" i="12"/>
  <c r="M95" i="12" s="1"/>
  <c r="L182" i="12"/>
  <c r="K182" i="12"/>
  <c r="M182" i="12" s="1"/>
  <c r="L50" i="12"/>
  <c r="K50" i="12"/>
  <c r="M50" i="12" s="1"/>
  <c r="L34" i="12"/>
  <c r="K34" i="12"/>
  <c r="M34" i="12" s="1"/>
  <c r="L130" i="12"/>
  <c r="K130" i="12"/>
  <c r="M130" i="12" s="1"/>
  <c r="L149" i="12"/>
  <c r="K149" i="12"/>
  <c r="M149" i="12" s="1"/>
  <c r="L172" i="12"/>
  <c r="K172" i="12"/>
  <c r="M172" i="12" s="1"/>
  <c r="L161" i="12"/>
  <c r="K161" i="12"/>
  <c r="M161" i="12" s="1"/>
  <c r="L10" i="12"/>
  <c r="K10" i="12"/>
  <c r="M10" i="12" s="1"/>
  <c r="L2" i="12"/>
  <c r="K2" i="12"/>
  <c r="M2" i="12" s="1"/>
  <c r="L13" i="12"/>
  <c r="K13" i="12"/>
  <c r="M13" i="12" s="1"/>
  <c r="L68" i="12"/>
  <c r="K68" i="12"/>
  <c r="M68" i="12" s="1"/>
  <c r="L135" i="12"/>
  <c r="K135" i="12"/>
  <c r="M135" i="12" s="1"/>
  <c r="L106" i="12"/>
  <c r="K106" i="12"/>
  <c r="M106" i="12" s="1"/>
  <c r="L58" i="12"/>
  <c r="K58" i="12"/>
  <c r="M58" i="12" s="1"/>
  <c r="L79" i="12"/>
  <c r="K79" i="12"/>
  <c r="M79" i="12" s="1"/>
  <c r="L124" i="12"/>
  <c r="K124" i="12"/>
  <c r="M124" i="12" s="1"/>
  <c r="L41" i="12"/>
  <c r="K41" i="12"/>
  <c r="M41" i="12" s="1"/>
  <c r="L31" i="12"/>
  <c r="K31" i="12"/>
  <c r="M31" i="12" s="1"/>
  <c r="L189" i="12"/>
  <c r="K189" i="12"/>
  <c r="M189" i="12" s="1"/>
  <c r="L94" i="12"/>
  <c r="K94" i="12"/>
  <c r="M94" i="12" s="1"/>
  <c r="L174" i="12"/>
  <c r="K174" i="12"/>
  <c r="M174" i="12" s="1"/>
  <c r="L134" i="12"/>
  <c r="K134" i="12"/>
  <c r="M134" i="12" s="1"/>
  <c r="L92" i="12"/>
  <c r="K92" i="12"/>
  <c r="M92" i="12" s="1"/>
  <c r="L82" i="12"/>
  <c r="K82" i="12"/>
  <c r="M82" i="12" s="1"/>
  <c r="L72" i="12"/>
  <c r="K72" i="12"/>
  <c r="M72" i="12" s="1"/>
  <c r="L24" i="12"/>
  <c r="K24" i="12"/>
  <c r="M24" i="12" s="1"/>
  <c r="L21" i="12"/>
  <c r="K21" i="12"/>
  <c r="M21" i="12" s="1"/>
  <c r="L156" i="12"/>
  <c r="K156" i="12"/>
  <c r="M156" i="12" s="1"/>
  <c r="L56" i="12"/>
  <c r="K56" i="12"/>
  <c r="M56" i="12" s="1"/>
  <c r="L81" i="12"/>
  <c r="K81" i="12"/>
  <c r="M81" i="12" s="1"/>
  <c r="L76" i="12"/>
  <c r="K76" i="12"/>
  <c r="M76" i="12" s="1"/>
  <c r="L165" i="12"/>
  <c r="K165" i="12"/>
  <c r="M165" i="12" s="1"/>
  <c r="L74" i="12"/>
  <c r="K74" i="12"/>
  <c r="M74" i="12" s="1"/>
  <c r="L75" i="12"/>
  <c r="K75" i="12"/>
  <c r="M75" i="12" s="1"/>
  <c r="L59" i="12"/>
  <c r="K59" i="12"/>
  <c r="M59" i="12" s="1"/>
  <c r="L160" i="12"/>
  <c r="K160" i="12"/>
  <c r="M160" i="12" s="1"/>
  <c r="L22" i="12"/>
  <c r="K22" i="12"/>
  <c r="M22" i="12" s="1"/>
  <c r="L70" i="12"/>
  <c r="K70" i="12"/>
  <c r="M70" i="12" s="1"/>
  <c r="L126" i="12"/>
  <c r="K126" i="12"/>
  <c r="M126" i="12" s="1"/>
  <c r="L67" i="12"/>
  <c r="K67" i="12"/>
  <c r="M67" i="12" s="1"/>
  <c r="L100" i="12"/>
  <c r="K100" i="12"/>
  <c r="M100" i="12" s="1"/>
  <c r="L11" i="12"/>
  <c r="K11" i="12"/>
  <c r="M11" i="12" s="1"/>
  <c r="L169" i="12"/>
  <c r="K169" i="12"/>
  <c r="M169" i="12" s="1"/>
  <c r="L48" i="12"/>
  <c r="K48" i="12"/>
  <c r="M48" i="12" s="1"/>
  <c r="L32" i="12"/>
  <c r="K32" i="12"/>
  <c r="M32" i="12" s="1"/>
  <c r="L39" i="12"/>
  <c r="K39" i="12"/>
  <c r="M39" i="12" s="1"/>
  <c r="L176" i="12"/>
  <c r="K176" i="12"/>
  <c r="M176" i="12" s="1"/>
  <c r="L129" i="12"/>
  <c r="K129" i="12"/>
  <c r="M129" i="12" s="1"/>
  <c r="L53" i="12"/>
  <c r="K53" i="12"/>
  <c r="M53" i="12" s="1"/>
  <c r="L37" i="12"/>
  <c r="K37" i="12"/>
  <c r="M37" i="12" s="1"/>
  <c r="L54" i="12"/>
  <c r="K54" i="12"/>
  <c r="M54" i="12" s="1"/>
  <c r="L146" i="12"/>
  <c r="K146" i="12"/>
  <c r="M146" i="12" s="1"/>
  <c r="L80" i="12"/>
  <c r="K80" i="12"/>
  <c r="M80" i="12" s="1"/>
  <c r="L115" i="12"/>
  <c r="K115" i="12"/>
  <c r="M115" i="12" s="1"/>
  <c r="L112" i="12"/>
  <c r="K112" i="12"/>
  <c r="M112" i="12" s="1"/>
  <c r="L33" i="12"/>
  <c r="K33" i="12"/>
  <c r="M33" i="12" s="1"/>
  <c r="L157" i="12"/>
  <c r="K157" i="12"/>
  <c r="M157" i="12" s="1"/>
  <c r="L154" i="12"/>
  <c r="K154" i="12"/>
  <c r="M154" i="12" s="1"/>
  <c r="L27" i="12"/>
  <c r="K27" i="12"/>
  <c r="M27" i="12" s="1"/>
  <c r="L139" i="12"/>
  <c r="K139" i="12"/>
  <c r="M139" i="12" s="1"/>
  <c r="L85" i="12"/>
  <c r="K85" i="12"/>
  <c r="M85" i="12" s="1"/>
  <c r="L57" i="12"/>
  <c r="K57" i="12"/>
  <c r="M57" i="12" s="1"/>
  <c r="L66" i="12"/>
  <c r="K66" i="12"/>
  <c r="M66" i="12" s="1"/>
  <c r="L30" i="12"/>
  <c r="K30" i="12"/>
  <c r="M30" i="12" s="1"/>
  <c r="L20" i="12"/>
  <c r="K20" i="12"/>
  <c r="M20" i="12" s="1"/>
  <c r="L164" i="12"/>
  <c r="K164" i="12"/>
  <c r="M164" i="12" s="1"/>
  <c r="L119" i="12"/>
  <c r="K119" i="12"/>
  <c r="M119" i="12" s="1"/>
  <c r="L73" i="12"/>
  <c r="K73" i="12"/>
  <c r="M73" i="12" s="1"/>
  <c r="L46" i="12"/>
  <c r="K46" i="12"/>
  <c r="M46" i="12" s="1"/>
  <c r="L77" i="12"/>
  <c r="K77" i="12"/>
  <c r="M77" i="12" s="1"/>
  <c r="L151" i="12"/>
  <c r="K151" i="12"/>
  <c r="M151" i="12" s="1"/>
  <c r="L107" i="12"/>
  <c r="K107" i="12"/>
  <c r="M107" i="12" s="1"/>
  <c r="L35" i="12"/>
  <c r="K35" i="12"/>
  <c r="M35" i="12" s="1"/>
  <c r="K43" i="12"/>
  <c r="M43" i="12" s="1"/>
  <c r="L43" i="12"/>
  <c r="R2" i="12"/>
  <c r="S2" i="12"/>
  <c r="P2" i="12"/>
  <c r="T2" i="12"/>
  <c r="Q2" i="12"/>
  <c r="U2" i="12" s="1"/>
  <c r="K139" i="3"/>
  <c r="J139" i="3"/>
  <c r="H139" i="3"/>
  <c r="G139" i="3"/>
  <c r="F139" i="3"/>
  <c r="D139" i="3"/>
  <c r="K159" i="3"/>
  <c r="J159" i="3"/>
  <c r="H159" i="3"/>
  <c r="G159" i="3"/>
  <c r="F159" i="3"/>
  <c r="D159" i="3"/>
  <c r="B139" i="3"/>
  <c r="A139" i="3"/>
  <c r="B159" i="3"/>
  <c r="A159" i="3"/>
  <c r="AL33" i="1"/>
  <c r="E139" i="3" s="1"/>
  <c r="AL167" i="1"/>
  <c r="E140" i="3" s="1"/>
  <c r="AL34" i="1"/>
  <c r="E141" i="3" s="1"/>
  <c r="AL35" i="1"/>
  <c r="E144" i="3" s="1"/>
  <c r="AL36" i="1"/>
  <c r="AL168" i="1"/>
  <c r="AL37" i="1"/>
  <c r="E159" i="3" s="1"/>
  <c r="BP90" i="1"/>
  <c r="BO90" i="1"/>
  <c r="BP156" i="1"/>
  <c r="BO156" i="1"/>
  <c r="BP17" i="1"/>
  <c r="BO17" i="1"/>
  <c r="BP155" i="1"/>
  <c r="BO155" i="1"/>
  <c r="BP154" i="1"/>
  <c r="BO154" i="1"/>
  <c r="BP153" i="1"/>
  <c r="BO153" i="1"/>
  <c r="BP152" i="1"/>
  <c r="BO152" i="1"/>
  <c r="BP151" i="1"/>
  <c r="BO151" i="1"/>
  <c r="BP150" i="1"/>
  <c r="BO150" i="1"/>
  <c r="BP149" i="1"/>
  <c r="BO149" i="1"/>
  <c r="BP148" i="1"/>
  <c r="BO148" i="1"/>
  <c r="BP147" i="1"/>
  <c r="BO147" i="1"/>
  <c r="BP146" i="1"/>
  <c r="BO146" i="1"/>
  <c r="BP145" i="1"/>
  <c r="BO145" i="1"/>
  <c r="BP144" i="1"/>
  <c r="BO144" i="1"/>
  <c r="BP143" i="1"/>
  <c r="BO143" i="1"/>
  <c r="BP142" i="1"/>
  <c r="BO142" i="1"/>
  <c r="BP141" i="1"/>
  <c r="BO141" i="1"/>
  <c r="BP140" i="1"/>
  <c r="BO140" i="1"/>
  <c r="BP139" i="1"/>
  <c r="BO139" i="1"/>
  <c r="BP138" i="1"/>
  <c r="BO138" i="1"/>
  <c r="BP137" i="1"/>
  <c r="BO137" i="1"/>
  <c r="BP136" i="1"/>
  <c r="BO136" i="1"/>
  <c r="BP135" i="1"/>
  <c r="BO135" i="1"/>
  <c r="BP134" i="1"/>
  <c r="BO134" i="1"/>
  <c r="BP133" i="1"/>
  <c r="BO133" i="1"/>
  <c r="BP132" i="1"/>
  <c r="BO132" i="1"/>
  <c r="BP131" i="1"/>
  <c r="BO131" i="1"/>
  <c r="BP130" i="1"/>
  <c r="BO130" i="1"/>
  <c r="BP129" i="1"/>
  <c r="BO129" i="1"/>
  <c r="BP128" i="1"/>
  <c r="BO128" i="1"/>
  <c r="BP127" i="1"/>
  <c r="BO127" i="1"/>
  <c r="BP126" i="1"/>
  <c r="BO126" i="1"/>
  <c r="BP125" i="1"/>
  <c r="BO125" i="1"/>
  <c r="BP124" i="1"/>
  <c r="BO124" i="1"/>
  <c r="BP123" i="1"/>
  <c r="BO123" i="1"/>
  <c r="BP122" i="1"/>
  <c r="BO122" i="1"/>
  <c r="BP121" i="1"/>
  <c r="BO121" i="1"/>
  <c r="BP120" i="1"/>
  <c r="BO120" i="1"/>
  <c r="BP119" i="1"/>
  <c r="BO119" i="1"/>
  <c r="BP118" i="1"/>
  <c r="BO118" i="1"/>
  <c r="BP117" i="1"/>
  <c r="BO117" i="1"/>
  <c r="BP116" i="1"/>
  <c r="BO116" i="1"/>
  <c r="BP115" i="1"/>
  <c r="BO115" i="1"/>
  <c r="BP114" i="1"/>
  <c r="BO114" i="1"/>
  <c r="BP113" i="1"/>
  <c r="BO113" i="1"/>
  <c r="BP112" i="1"/>
  <c r="BO112" i="1"/>
  <c r="BP111" i="1"/>
  <c r="BO111" i="1"/>
  <c r="BP110" i="1"/>
  <c r="BO110" i="1"/>
  <c r="BP109" i="1"/>
  <c r="BO109" i="1"/>
  <c r="BP108" i="1"/>
  <c r="BO108" i="1"/>
  <c r="BP107" i="1"/>
  <c r="BO107" i="1"/>
  <c r="BP106" i="1"/>
  <c r="BO106" i="1"/>
  <c r="BP105" i="1"/>
  <c r="BO105" i="1"/>
  <c r="BP104" i="1"/>
  <c r="BO104" i="1"/>
  <c r="BP103" i="1"/>
  <c r="BO103" i="1"/>
  <c r="BP102" i="1"/>
  <c r="BO102" i="1"/>
  <c r="BP101" i="1"/>
  <c r="BO101" i="1"/>
  <c r="BP100" i="1"/>
  <c r="BO100" i="1"/>
  <c r="BP99" i="1"/>
  <c r="BO99" i="1"/>
  <c r="BP98" i="1"/>
  <c r="BO98" i="1"/>
  <c r="BP97" i="1"/>
  <c r="BO97" i="1"/>
  <c r="BP96" i="1"/>
  <c r="BO96" i="1"/>
  <c r="BP95" i="1"/>
  <c r="BO95" i="1"/>
  <c r="BP94" i="1"/>
  <c r="BO94" i="1"/>
  <c r="BP93" i="1"/>
  <c r="BO93" i="1"/>
  <c r="BP92" i="1"/>
  <c r="BO92" i="1"/>
  <c r="BP91" i="1"/>
  <c r="BO91" i="1"/>
  <c r="BP89" i="1"/>
  <c r="BO89" i="1"/>
  <c r="BP88" i="1"/>
  <c r="BO88" i="1"/>
  <c r="BP87" i="1"/>
  <c r="BO87" i="1"/>
  <c r="BP86" i="1"/>
  <c r="BO86" i="1"/>
  <c r="BP85" i="1"/>
  <c r="BO85" i="1"/>
  <c r="BP84" i="1"/>
  <c r="BO84" i="1"/>
  <c r="BP83" i="1"/>
  <c r="BO83" i="1"/>
  <c r="BP82" i="1"/>
  <c r="BO82" i="1"/>
  <c r="BP81" i="1"/>
  <c r="BO81" i="1"/>
  <c r="BP80" i="1"/>
  <c r="BO80" i="1"/>
  <c r="BP79" i="1"/>
  <c r="BO79" i="1"/>
  <c r="BP78" i="1"/>
  <c r="BO78" i="1"/>
  <c r="BP77" i="1"/>
  <c r="BO77" i="1"/>
  <c r="BP76" i="1"/>
  <c r="BO76" i="1"/>
  <c r="BP75" i="1"/>
  <c r="BO75" i="1"/>
  <c r="BP74" i="1"/>
  <c r="BO74" i="1"/>
  <c r="BP73" i="1"/>
  <c r="BO73" i="1"/>
  <c r="BP72" i="1"/>
  <c r="BO72" i="1"/>
  <c r="BP71" i="1"/>
  <c r="BO71" i="1"/>
  <c r="BP70" i="1"/>
  <c r="BO70" i="1"/>
  <c r="BP69" i="1"/>
  <c r="BO69" i="1"/>
  <c r="BP68" i="1"/>
  <c r="BO68" i="1"/>
  <c r="BP67" i="1"/>
  <c r="BO67" i="1"/>
  <c r="BP66" i="1"/>
  <c r="BO66" i="1"/>
  <c r="BP65" i="1"/>
  <c r="BO65" i="1"/>
  <c r="BP64" i="1"/>
  <c r="BO64" i="1"/>
  <c r="BP63" i="1"/>
  <c r="BO63" i="1"/>
  <c r="BP62" i="1"/>
  <c r="BO62" i="1"/>
  <c r="BP61" i="1"/>
  <c r="BO61" i="1"/>
  <c r="BP60" i="1"/>
  <c r="BO60" i="1"/>
  <c r="BP159" i="1"/>
  <c r="BO159" i="1"/>
  <c r="BP59" i="1"/>
  <c r="BO59" i="1"/>
  <c r="BP58" i="1"/>
  <c r="BO58" i="1"/>
  <c r="BP57" i="1"/>
  <c r="BO57" i="1"/>
  <c r="BP56" i="1"/>
  <c r="BO56" i="1"/>
  <c r="BP55" i="1"/>
  <c r="BO55" i="1"/>
  <c r="BP54" i="1"/>
  <c r="BO54" i="1"/>
  <c r="BP53" i="1"/>
  <c r="BO53" i="1"/>
  <c r="BP52" i="1"/>
  <c r="BO52" i="1"/>
  <c r="BP51" i="1"/>
  <c r="BO51" i="1"/>
  <c r="BP50" i="1"/>
  <c r="BO50" i="1"/>
  <c r="BP49" i="1"/>
  <c r="BO49" i="1"/>
  <c r="BP48" i="1"/>
  <c r="BO48" i="1"/>
  <c r="BP47" i="1"/>
  <c r="BO47" i="1"/>
  <c r="BP46" i="1"/>
  <c r="BO46" i="1"/>
  <c r="BP45" i="1"/>
  <c r="BO45" i="1"/>
  <c r="BP44" i="1"/>
  <c r="BO44" i="1"/>
  <c r="BP43" i="1"/>
  <c r="BO43" i="1"/>
  <c r="BP42" i="1"/>
  <c r="BO42" i="1"/>
  <c r="BP41" i="1"/>
  <c r="BO41" i="1"/>
  <c r="BP40" i="1"/>
  <c r="BO40" i="1"/>
  <c r="BP39" i="1"/>
  <c r="BO39" i="1"/>
  <c r="AY157" i="1"/>
  <c r="AX157" i="1"/>
  <c r="AT157" i="1"/>
  <c r="AS157" i="1"/>
  <c r="BH157" i="1"/>
  <c r="D208" i="1"/>
  <c r="D210" i="1" s="1"/>
  <c r="D211" i="1" s="1"/>
  <c r="BF90" i="1"/>
  <c r="BE90" i="1"/>
  <c r="BF156" i="1"/>
  <c r="BE156" i="1"/>
  <c r="BF17" i="1"/>
  <c r="BE17" i="1"/>
  <c r="BF155" i="1"/>
  <c r="BE155" i="1"/>
  <c r="BE154" i="1"/>
  <c r="BF153" i="1"/>
  <c r="BE153" i="1"/>
  <c r="BF152" i="1"/>
  <c r="BE152" i="1"/>
  <c r="BF151" i="1"/>
  <c r="BE151" i="1"/>
  <c r="BF150" i="1"/>
  <c r="BE150" i="1"/>
  <c r="BF149" i="1"/>
  <c r="BE149" i="1"/>
  <c r="BF148" i="1"/>
  <c r="BE148" i="1"/>
  <c r="BF147" i="1"/>
  <c r="BE147" i="1"/>
  <c r="BF146" i="1"/>
  <c r="BE146" i="1"/>
  <c r="BF145" i="1"/>
  <c r="BE145" i="1"/>
  <c r="BF144" i="1"/>
  <c r="BE144" i="1"/>
  <c r="BF143" i="1"/>
  <c r="BE143" i="1"/>
  <c r="BF142" i="1"/>
  <c r="BE142" i="1"/>
  <c r="BF141" i="1"/>
  <c r="BE141" i="1"/>
  <c r="BF140" i="1"/>
  <c r="BE140" i="1"/>
  <c r="BF139" i="1"/>
  <c r="BE139" i="1"/>
  <c r="BF138" i="1"/>
  <c r="BE138" i="1"/>
  <c r="BF137" i="1"/>
  <c r="BE137" i="1"/>
  <c r="BF136" i="1"/>
  <c r="BE136" i="1"/>
  <c r="BF135" i="1"/>
  <c r="BE135" i="1"/>
  <c r="BF134" i="1"/>
  <c r="BE134" i="1"/>
  <c r="BF133" i="1"/>
  <c r="BE133" i="1"/>
  <c r="BF132" i="1"/>
  <c r="BE132" i="1"/>
  <c r="BF131" i="1"/>
  <c r="BE131" i="1"/>
  <c r="BF130" i="1"/>
  <c r="BE130" i="1"/>
  <c r="BF129" i="1"/>
  <c r="BE129" i="1"/>
  <c r="BF128" i="1"/>
  <c r="BE128" i="1"/>
  <c r="BF127" i="1"/>
  <c r="BE127" i="1"/>
  <c r="BF126" i="1"/>
  <c r="BE126" i="1"/>
  <c r="BF125" i="1"/>
  <c r="BE125" i="1"/>
  <c r="BF124" i="1"/>
  <c r="BE124" i="1"/>
  <c r="BF123" i="1"/>
  <c r="BE123" i="1"/>
  <c r="BF122" i="1"/>
  <c r="BE122" i="1"/>
  <c r="BF121" i="1"/>
  <c r="BE121" i="1"/>
  <c r="BF120" i="1"/>
  <c r="BE120" i="1"/>
  <c r="BF119" i="1"/>
  <c r="BE119" i="1"/>
  <c r="BF118" i="1"/>
  <c r="BE118" i="1"/>
  <c r="BF117" i="1"/>
  <c r="BE117" i="1"/>
  <c r="BF116" i="1"/>
  <c r="BE116" i="1"/>
  <c r="BF115" i="1"/>
  <c r="BE115" i="1"/>
  <c r="BF114" i="1"/>
  <c r="BE114" i="1"/>
  <c r="BF113" i="1"/>
  <c r="BE113" i="1"/>
  <c r="BF112" i="1"/>
  <c r="BE112" i="1"/>
  <c r="BF111" i="1"/>
  <c r="BE111" i="1"/>
  <c r="BF110" i="1"/>
  <c r="BE110" i="1"/>
  <c r="BF109" i="1"/>
  <c r="BE109" i="1"/>
  <c r="BF108" i="1"/>
  <c r="BE108" i="1"/>
  <c r="BF107" i="1"/>
  <c r="BE107" i="1"/>
  <c r="BF106" i="1"/>
  <c r="BE106" i="1"/>
  <c r="BF105" i="1"/>
  <c r="BE105" i="1"/>
  <c r="BF104" i="1"/>
  <c r="BE104" i="1"/>
  <c r="BF103" i="1"/>
  <c r="BE103" i="1"/>
  <c r="BF102" i="1"/>
  <c r="BE102" i="1"/>
  <c r="BF101" i="1"/>
  <c r="BE101" i="1"/>
  <c r="BF100" i="1"/>
  <c r="BE100" i="1"/>
  <c r="BF99" i="1"/>
  <c r="BE99" i="1"/>
  <c r="BE98" i="1"/>
  <c r="BF97" i="1"/>
  <c r="BE97" i="1"/>
  <c r="BF96" i="1"/>
  <c r="BE96" i="1"/>
  <c r="BF95" i="1"/>
  <c r="BE95" i="1"/>
  <c r="BF94" i="1"/>
  <c r="BE94" i="1"/>
  <c r="BF93" i="1"/>
  <c r="BE93" i="1"/>
  <c r="BF92" i="1"/>
  <c r="BE92" i="1"/>
  <c r="BF91" i="1"/>
  <c r="BE91" i="1"/>
  <c r="BF89" i="1"/>
  <c r="BE89" i="1"/>
  <c r="BF88" i="1"/>
  <c r="BE88" i="1"/>
  <c r="BF87" i="1"/>
  <c r="BE87" i="1"/>
  <c r="BF86" i="1"/>
  <c r="BE86" i="1"/>
  <c r="BF85" i="1"/>
  <c r="BE85" i="1"/>
  <c r="BF84" i="1"/>
  <c r="BE84" i="1"/>
  <c r="BF83" i="1"/>
  <c r="BE83" i="1"/>
  <c r="BF82" i="1"/>
  <c r="BE82" i="1"/>
  <c r="BF81" i="1"/>
  <c r="BE81" i="1"/>
  <c r="BF80" i="1"/>
  <c r="BE80" i="1"/>
  <c r="BF79" i="1"/>
  <c r="BE79" i="1"/>
  <c r="BF78" i="1"/>
  <c r="BE78" i="1"/>
  <c r="BF77" i="1"/>
  <c r="BE77" i="1"/>
  <c r="BF76" i="1"/>
  <c r="BE76" i="1"/>
  <c r="BF75" i="1"/>
  <c r="BE75" i="1"/>
  <c r="BF74" i="1"/>
  <c r="BE74" i="1"/>
  <c r="BF73" i="1"/>
  <c r="BE73" i="1"/>
  <c r="BF72" i="1"/>
  <c r="BE72" i="1"/>
  <c r="BF71" i="1"/>
  <c r="BE71" i="1"/>
  <c r="BF70" i="1"/>
  <c r="BE70" i="1"/>
  <c r="BF69" i="1"/>
  <c r="BE69" i="1"/>
  <c r="BF68" i="1"/>
  <c r="BE68" i="1"/>
  <c r="BF67" i="1"/>
  <c r="BE67" i="1"/>
  <c r="BF66" i="1"/>
  <c r="BE66" i="1"/>
  <c r="BF65" i="1"/>
  <c r="BE65" i="1"/>
  <c r="BF64" i="1"/>
  <c r="BE64" i="1"/>
  <c r="BF63" i="1"/>
  <c r="BE63" i="1"/>
  <c r="BF62" i="1"/>
  <c r="BE62" i="1"/>
  <c r="BF61" i="1"/>
  <c r="BE61" i="1"/>
  <c r="BF60" i="1"/>
  <c r="BE60" i="1"/>
  <c r="BF159" i="1"/>
  <c r="BE159" i="1"/>
  <c r="BF59" i="1"/>
  <c r="BE59" i="1"/>
  <c r="BF58" i="1"/>
  <c r="BE58" i="1"/>
  <c r="BF57" i="1"/>
  <c r="BE57" i="1"/>
  <c r="BF56" i="1"/>
  <c r="BE56" i="1"/>
  <c r="BF55" i="1"/>
  <c r="BE55" i="1"/>
  <c r="BF54" i="1"/>
  <c r="BE54" i="1"/>
  <c r="BF53" i="1"/>
  <c r="BE53" i="1"/>
  <c r="BF52" i="1"/>
  <c r="BE52" i="1"/>
  <c r="BE51" i="1"/>
  <c r="BF50" i="1"/>
  <c r="BE50" i="1"/>
  <c r="BF49" i="1"/>
  <c r="BE49" i="1"/>
  <c r="BF48" i="1"/>
  <c r="BE48" i="1"/>
  <c r="BF47" i="1"/>
  <c r="BE47" i="1"/>
  <c r="BF46" i="1"/>
  <c r="BE46" i="1"/>
  <c r="BF45" i="1"/>
  <c r="BE45" i="1"/>
  <c r="BF44" i="1"/>
  <c r="BE44" i="1"/>
  <c r="BF43" i="1"/>
  <c r="BE43" i="1"/>
  <c r="BF42" i="1"/>
  <c r="BE42" i="1"/>
  <c r="BF41" i="1"/>
  <c r="BE41" i="1"/>
  <c r="BF40" i="1"/>
  <c r="BE40" i="1"/>
  <c r="BF39" i="1"/>
  <c r="BE39" i="1"/>
  <c r="BD157" i="1"/>
  <c r="BC157" i="1"/>
  <c r="AP101" i="10"/>
  <c r="I243" i="14" s="1"/>
  <c r="AP97" i="10"/>
  <c r="I240" i="14" s="1"/>
  <c r="AP96" i="10"/>
  <c r="I239" i="14" s="1"/>
  <c r="AP104" i="10"/>
  <c r="I246" i="14" s="1"/>
  <c r="AP95" i="10"/>
  <c r="I238" i="14" s="1"/>
  <c r="AP92" i="10"/>
  <c r="I234" i="14" s="1"/>
  <c r="AP103" i="10"/>
  <c r="I245" i="14" s="1"/>
  <c r="AP93" i="10"/>
  <c r="I236" i="14" s="1"/>
  <c r="AP94" i="10"/>
  <c r="I237" i="14" s="1"/>
  <c r="AP100" i="10"/>
  <c r="I242" i="14" s="1"/>
  <c r="AP91" i="10"/>
  <c r="I233" i="14" s="1"/>
  <c r="AP106" i="10"/>
  <c r="I235" i="14" s="1"/>
  <c r="AP99" i="10"/>
  <c r="I241" i="14" s="1"/>
  <c r="AP105" i="10"/>
  <c r="I247" i="14" s="1"/>
  <c r="AP98" i="10"/>
  <c r="AP102" i="10"/>
  <c r="I244" i="14" s="1"/>
  <c r="AP88" i="10"/>
  <c r="AP68" i="10"/>
  <c r="I4" i="14" s="1"/>
  <c r="AP67" i="10"/>
  <c r="I63" i="14" s="1"/>
  <c r="AP65" i="10"/>
  <c r="I51" i="14" s="1"/>
  <c r="AP64" i="10"/>
  <c r="I2" i="14" s="1"/>
  <c r="AP70" i="10"/>
  <c r="I231" i="14" s="1"/>
  <c r="AP50" i="10"/>
  <c r="I38" i="14" s="1"/>
  <c r="AP49" i="10"/>
  <c r="I30" i="14" s="1"/>
  <c r="AP79" i="10"/>
  <c r="AP44" i="10"/>
  <c r="I6" i="14" s="1"/>
  <c r="AP76" i="10"/>
  <c r="I222" i="14" s="1"/>
  <c r="AP42" i="10"/>
  <c r="I60" i="14" s="1"/>
  <c r="AP41" i="10"/>
  <c r="I11" i="14" s="1"/>
  <c r="AP90" i="10"/>
  <c r="I230" i="14" s="1"/>
  <c r="AP55" i="10"/>
  <c r="I53" i="14" s="1"/>
  <c r="AP54" i="10"/>
  <c r="I31" i="14" s="1"/>
  <c r="AP53" i="10"/>
  <c r="I52" i="14" s="1"/>
  <c r="AP52" i="10"/>
  <c r="AP86" i="10"/>
  <c r="I228" i="14" s="1"/>
  <c r="AP85" i="10"/>
  <c r="I227" i="14" s="1"/>
  <c r="AP84" i="10"/>
  <c r="I226" i="14" s="1"/>
  <c r="AP48" i="10"/>
  <c r="I61" i="14" s="1"/>
  <c r="AP47" i="10"/>
  <c r="I29" i="14" s="1"/>
  <c r="AP46" i="10"/>
  <c r="I14" i="14" s="1"/>
  <c r="AP45" i="10"/>
  <c r="I7" i="14" s="1"/>
  <c r="AP78" i="10"/>
  <c r="I225" i="14" s="1"/>
  <c r="AP77" i="10"/>
  <c r="I224" i="14" s="1"/>
  <c r="AP43" i="10"/>
  <c r="AP73" i="10"/>
  <c r="I221" i="14" s="1"/>
  <c r="AP72" i="10"/>
  <c r="I220" i="14" s="1"/>
  <c r="AP40" i="10"/>
  <c r="AP71" i="10"/>
  <c r="I218" i="14" s="1"/>
  <c r="AM149" i="9"/>
  <c r="H150" i="13" s="1"/>
  <c r="H176" i="13"/>
  <c r="AM145" i="9"/>
  <c r="H98" i="13" s="1"/>
  <c r="AM211" i="9"/>
  <c r="AM135" i="9"/>
  <c r="H145" i="13" s="1"/>
  <c r="AM134" i="9"/>
  <c r="H142" i="13" s="1"/>
  <c r="AM203" i="9"/>
  <c r="AM133" i="9"/>
  <c r="H133" i="13" s="1"/>
  <c r="AM132" i="9"/>
  <c r="H124" i="13" s="1"/>
  <c r="AM131" i="9"/>
  <c r="H108" i="13" s="1"/>
  <c r="AM127" i="9"/>
  <c r="H106" i="13" s="1"/>
  <c r="AM147" i="9"/>
  <c r="H65" i="13" s="1"/>
  <c r="AM209" i="9"/>
  <c r="AM139" i="9"/>
  <c r="H97" i="13" s="1"/>
  <c r="AM142" i="9"/>
  <c r="H95" i="13" s="1"/>
  <c r="AM124" i="9"/>
  <c r="H93" i="13" s="1"/>
  <c r="AM144" i="9"/>
  <c r="H87" i="13" s="1"/>
  <c r="AM150" i="9"/>
  <c r="H44" i="13" s="1"/>
  <c r="AM222" i="9"/>
  <c r="H169" i="13" s="1"/>
  <c r="AM138" i="9"/>
  <c r="H69" i="13" s="1"/>
  <c r="AM136" i="9"/>
  <c r="H56" i="13" s="1"/>
  <c r="AM210" i="9"/>
  <c r="AM126" i="9"/>
  <c r="H79" i="13" s="1"/>
  <c r="AM216" i="9"/>
  <c r="AM130" i="9"/>
  <c r="H11" i="13" s="1"/>
  <c r="AM128" i="9"/>
  <c r="H78" i="13" s="1"/>
  <c r="AM140" i="9"/>
  <c r="H6" i="13" s="1"/>
  <c r="AM129" i="9"/>
  <c r="H10" i="13" s="1"/>
  <c r="AM125" i="9"/>
  <c r="H37" i="13" s="1"/>
  <c r="AM159" i="9"/>
  <c r="H173" i="13" s="1"/>
  <c r="AM202" i="9"/>
  <c r="AM220" i="9"/>
  <c r="AM146" i="9"/>
  <c r="H4" i="13" s="1"/>
  <c r="AM148" i="9"/>
  <c r="H2" i="13" s="1"/>
  <c r="AM94" i="9"/>
  <c r="H42" i="13" s="1"/>
  <c r="AM57" i="9"/>
  <c r="H144" i="13" s="1"/>
  <c r="AM56" i="9"/>
  <c r="H96" i="13" s="1"/>
  <c r="AM32" i="9"/>
  <c r="H122" i="13" s="1"/>
  <c r="AM31" i="9"/>
  <c r="H3" i="13" s="1"/>
  <c r="AM172" i="9"/>
  <c r="AM86" i="9"/>
  <c r="H12" i="13" s="1"/>
  <c r="AM183" i="9"/>
  <c r="AM110" i="9"/>
  <c r="H14" i="13" s="1"/>
  <c r="AM215" i="9"/>
  <c r="AM64" i="9"/>
  <c r="H123" i="13" s="1"/>
  <c r="AM63" i="9"/>
  <c r="H39" i="13" s="1"/>
  <c r="AM59" i="9"/>
  <c r="H146" i="13" s="1"/>
  <c r="AM184" i="9"/>
  <c r="AM197" i="9"/>
  <c r="AM61" i="9"/>
  <c r="H102" i="13" s="1"/>
  <c r="AM44" i="9"/>
  <c r="H23" i="13" s="1"/>
  <c r="H162" i="13"/>
  <c r="AM10" i="9"/>
  <c r="H120" i="13" s="1"/>
  <c r="AM208" i="9"/>
  <c r="AM207" i="9"/>
  <c r="AM123" i="9"/>
  <c r="H45" i="13" s="1"/>
  <c r="AM47" i="9"/>
  <c r="H100" i="13" s="1"/>
  <c r="AM103" i="9"/>
  <c r="H149" i="13" s="1"/>
  <c r="AM102" i="9"/>
  <c r="H43" i="13" s="1"/>
  <c r="AM218" i="9"/>
  <c r="AM107" i="9"/>
  <c r="H126" i="13" s="1"/>
  <c r="AM214" i="9"/>
  <c r="AM118" i="9"/>
  <c r="H41" i="13" s="1"/>
  <c r="AM213" i="9"/>
  <c r="AM212" i="9"/>
  <c r="AM206" i="9"/>
  <c r="AM170" i="9"/>
  <c r="AM113" i="9"/>
  <c r="H141" i="13" s="1"/>
  <c r="AM201" i="9"/>
  <c r="AM200" i="9"/>
  <c r="AM105" i="9"/>
  <c r="H33" i="13" s="1"/>
  <c r="AM199" i="9"/>
  <c r="AM109" i="9"/>
  <c r="H140" i="13" s="1"/>
  <c r="AM198" i="9"/>
  <c r="AM97" i="9"/>
  <c r="H76" i="13" s="1"/>
  <c r="AM98" i="9"/>
  <c r="H64" i="13" s="1"/>
  <c r="AM96" i="9"/>
  <c r="H91" i="13" s="1"/>
  <c r="AM95" i="9"/>
  <c r="H32" i="13" s="1"/>
  <c r="AM99" i="9"/>
  <c r="H115" i="13" s="1"/>
  <c r="AM92" i="9"/>
  <c r="H89" i="13" s="1"/>
  <c r="AM89" i="9"/>
  <c r="H29" i="13" s="1"/>
  <c r="AM194" i="9"/>
  <c r="AM87" i="9"/>
  <c r="H28" i="13" s="1"/>
  <c r="AM116" i="9"/>
  <c r="H92" i="13" s="1"/>
  <c r="AM80" i="9"/>
  <c r="H63" i="13" s="1"/>
  <c r="AM20" i="9"/>
  <c r="H8" i="13" s="1"/>
  <c r="AM66" i="9"/>
  <c r="H137" i="13" s="1"/>
  <c r="AM65" i="9"/>
  <c r="H62" i="13" s="1"/>
  <c r="AM193" i="9"/>
  <c r="AM192" i="9"/>
  <c r="AM88" i="9"/>
  <c r="H166" i="13" s="1"/>
  <c r="AM70" i="9"/>
  <c r="H27" i="13" s="1"/>
  <c r="AM67" i="9"/>
  <c r="H85" i="13" s="1"/>
  <c r="AM225" i="9"/>
  <c r="H180" i="13" s="1"/>
  <c r="AM191" i="9"/>
  <c r="AM190" i="9"/>
  <c r="AM188" i="9"/>
  <c r="AM52" i="9"/>
  <c r="H156" i="13" s="1"/>
  <c r="AM187" i="9"/>
  <c r="AM186" i="9"/>
  <c r="AM55" i="9"/>
  <c r="H83" i="13" s="1"/>
  <c r="AM54" i="9"/>
  <c r="H54" i="13" s="1"/>
  <c r="AM53" i="9"/>
  <c r="H136" i="13" s="1"/>
  <c r="AM158" i="9"/>
  <c r="AM185" i="9"/>
  <c r="AM48" i="9"/>
  <c r="H82" i="13" s="1"/>
  <c r="AM49" i="9"/>
  <c r="H25" i="13" s="1"/>
  <c r="AM46" i="9"/>
  <c r="H24" i="13" s="1"/>
  <c r="AM42" i="9"/>
  <c r="H74" i="13" s="1"/>
  <c r="AM41" i="9"/>
  <c r="H81" i="13" s="1"/>
  <c r="AM39" i="9"/>
  <c r="H52" i="13" s="1"/>
  <c r="AM40" i="9"/>
  <c r="H51" i="13" s="1"/>
  <c r="AM27" i="9"/>
  <c r="H73" i="13" s="1"/>
  <c r="AM21" i="9"/>
  <c r="H22" i="13" s="1"/>
  <c r="AM24" i="9"/>
  <c r="H20" i="13" s="1"/>
  <c r="AM28" i="9"/>
  <c r="H49" i="13" s="1"/>
  <c r="AM22" i="9"/>
  <c r="H107" i="13" s="1"/>
  <c r="AM16" i="9"/>
  <c r="H148" i="13" s="1"/>
  <c r="AM18" i="9"/>
  <c r="H72" i="13" s="1"/>
  <c r="AM17" i="9"/>
  <c r="H47" i="13" s="1"/>
  <c r="AM12" i="9"/>
  <c r="H129" i="13" s="1"/>
  <c r="AM154" i="9"/>
  <c r="H179" i="13" s="1"/>
  <c r="AM221" i="9"/>
  <c r="H171" i="13" s="1"/>
  <c r="AM6" i="9"/>
  <c r="H17" i="13" s="1"/>
  <c r="AM153" i="9"/>
  <c r="AM3" i="9"/>
  <c r="H16" i="13" s="1"/>
  <c r="AM205" i="9"/>
  <c r="AM5" i="9"/>
  <c r="H159" i="13" s="1"/>
  <c r="AM4" i="9"/>
  <c r="H77" i="13" s="1"/>
  <c r="AM84" i="9"/>
  <c r="H9" i="13" s="1"/>
  <c r="H73" i="3"/>
  <c r="H93" i="3"/>
  <c r="H117" i="3"/>
  <c r="H29" i="3"/>
  <c r="H16" i="3"/>
  <c r="H70" i="3"/>
  <c r="H81" i="3"/>
  <c r="H137" i="3"/>
  <c r="H64" i="3"/>
  <c r="H40" i="3"/>
  <c r="H71" i="3"/>
  <c r="H76" i="3"/>
  <c r="H101" i="3"/>
  <c r="H128" i="3"/>
  <c r="H146" i="3"/>
  <c r="H13" i="3"/>
  <c r="H15" i="3"/>
  <c r="H20" i="3"/>
  <c r="H23" i="3"/>
  <c r="H26" i="3"/>
  <c r="H30" i="3"/>
  <c r="H44" i="3"/>
  <c r="H45" i="3"/>
  <c r="H46" i="3"/>
  <c r="H48" i="3"/>
  <c r="H49" i="3"/>
  <c r="H51" i="3"/>
  <c r="H56" i="3"/>
  <c r="H57" i="3"/>
  <c r="H65" i="3"/>
  <c r="H68" i="3"/>
  <c r="H72" i="3"/>
  <c r="H77" i="3"/>
  <c r="H87" i="3"/>
  <c r="H90" i="3"/>
  <c r="H99" i="3"/>
  <c r="H102" i="3"/>
  <c r="H104" i="3"/>
  <c r="H115" i="3"/>
  <c r="H122" i="3"/>
  <c r="H123" i="3"/>
  <c r="H132" i="3"/>
  <c r="H136" i="3"/>
  <c r="H138" i="3"/>
  <c r="H38" i="3"/>
  <c r="H10" i="3"/>
  <c r="H7" i="3"/>
  <c r="H17" i="3"/>
  <c r="H25" i="3"/>
  <c r="H32" i="3"/>
  <c r="H34" i="3"/>
  <c r="H60" i="3"/>
  <c r="H61" i="3"/>
  <c r="H66" i="3"/>
  <c r="H67" i="3"/>
  <c r="H111" i="3"/>
  <c r="H113" i="3"/>
  <c r="H142" i="3"/>
  <c r="H143" i="3"/>
  <c r="H147" i="3"/>
  <c r="H151" i="3"/>
  <c r="H152" i="3"/>
  <c r="H18" i="3"/>
  <c r="H22" i="3"/>
  <c r="H24" i="3"/>
  <c r="H43" i="3"/>
  <c r="H58" i="3"/>
  <c r="H79" i="3"/>
  <c r="H89" i="3"/>
  <c r="H106" i="3"/>
  <c r="H108" i="3"/>
  <c r="H110" i="3"/>
  <c r="H149" i="3"/>
  <c r="H160" i="3"/>
  <c r="H9" i="3"/>
  <c r="H42" i="3"/>
  <c r="H55" i="3"/>
  <c r="H62" i="3"/>
  <c r="H92" i="3"/>
  <c r="H144" i="3"/>
  <c r="H155" i="3"/>
  <c r="H2" i="3"/>
  <c r="H11" i="3"/>
  <c r="H12" i="3"/>
  <c r="H19" i="3"/>
  <c r="H21" i="3"/>
  <c r="H28" i="3"/>
  <c r="H35" i="3"/>
  <c r="H47" i="3"/>
  <c r="H50" i="3"/>
  <c r="H52" i="3"/>
  <c r="H59" i="3"/>
  <c r="H75" i="3"/>
  <c r="H80" i="3"/>
  <c r="H83" i="3"/>
  <c r="H84" i="3"/>
  <c r="H86" i="3"/>
  <c r="H103" i="3"/>
  <c r="H105" i="3"/>
  <c r="H114" i="3"/>
  <c r="H118" i="3"/>
  <c r="H129" i="3"/>
  <c r="H130" i="3"/>
  <c r="H141" i="3"/>
  <c r="H153" i="3"/>
  <c r="H158" i="3"/>
  <c r="H41" i="3"/>
  <c r="H54" i="3"/>
  <c r="H95" i="3"/>
  <c r="H124" i="3"/>
  <c r="H126" i="3"/>
  <c r="H69" i="3"/>
  <c r="H82" i="3"/>
  <c r="H91" i="3"/>
  <c r="H94" i="3"/>
  <c r="H96" i="3"/>
  <c r="H100" i="3"/>
  <c r="H119" i="3"/>
  <c r="H157" i="3"/>
  <c r="H3" i="3"/>
  <c r="H4" i="3"/>
  <c r="H5" i="3"/>
  <c r="H107" i="3"/>
  <c r="H116" i="3"/>
  <c r="H120" i="3"/>
  <c r="H156" i="3"/>
  <c r="H39" i="3"/>
  <c r="H85" i="3"/>
  <c r="H112" i="3"/>
  <c r="H131" i="3"/>
  <c r="H134" i="3"/>
  <c r="H140" i="3"/>
  <c r="H145" i="3"/>
  <c r="H6" i="3"/>
  <c r="H53" i="3"/>
  <c r="H74" i="3"/>
  <c r="H78" i="3"/>
  <c r="H109" i="3"/>
  <c r="H8" i="3"/>
  <c r="H31" i="3"/>
  <c r="H98" i="3"/>
  <c r="H121" i="3"/>
  <c r="H135" i="3"/>
  <c r="H150" i="3"/>
  <c r="H161" i="3"/>
  <c r="H33" i="3"/>
  <c r="H63" i="3"/>
  <c r="H133" i="3"/>
  <c r="H27" i="3"/>
  <c r="H88" i="3"/>
  <c r="H97" i="3"/>
  <c r="H125" i="3"/>
  <c r="H37" i="3"/>
  <c r="H148" i="3"/>
  <c r="H127" i="3"/>
  <c r="H154" i="3"/>
  <c r="H14" i="3"/>
  <c r="H36" i="3"/>
  <c r="AZ40" i="1"/>
  <c r="BA40" i="1"/>
  <c r="AZ41" i="1"/>
  <c r="BA41" i="1"/>
  <c r="AZ42" i="1"/>
  <c r="BA42" i="1"/>
  <c r="AZ43" i="1"/>
  <c r="BA43" i="1"/>
  <c r="AZ44" i="1"/>
  <c r="BA44" i="1"/>
  <c r="AZ45" i="1"/>
  <c r="BA45" i="1"/>
  <c r="AZ46" i="1"/>
  <c r="BA46" i="1"/>
  <c r="AZ47" i="1"/>
  <c r="BA47" i="1"/>
  <c r="AZ48" i="1"/>
  <c r="BA48" i="1"/>
  <c r="AZ49" i="1"/>
  <c r="BA49" i="1"/>
  <c r="AZ50" i="1"/>
  <c r="BA50" i="1"/>
  <c r="AZ51" i="1"/>
  <c r="AZ52" i="1"/>
  <c r="BA52" i="1"/>
  <c r="AZ53" i="1"/>
  <c r="BA53" i="1"/>
  <c r="AZ54" i="1"/>
  <c r="BA54" i="1"/>
  <c r="AZ55" i="1"/>
  <c r="BA55" i="1"/>
  <c r="AZ56" i="1"/>
  <c r="BA56" i="1"/>
  <c r="AZ57" i="1"/>
  <c r="BA57" i="1"/>
  <c r="AZ58" i="1"/>
  <c r="BA58" i="1"/>
  <c r="AZ59" i="1"/>
  <c r="BA59" i="1"/>
  <c r="AZ159" i="1"/>
  <c r="BA159" i="1"/>
  <c r="AZ60" i="1"/>
  <c r="BA60" i="1"/>
  <c r="AZ61" i="1"/>
  <c r="BA61" i="1"/>
  <c r="AZ62" i="1"/>
  <c r="BA62" i="1"/>
  <c r="AZ63" i="1"/>
  <c r="BA63" i="1"/>
  <c r="AZ64" i="1"/>
  <c r="BA64" i="1"/>
  <c r="AZ65" i="1"/>
  <c r="BA65" i="1"/>
  <c r="AZ66" i="1"/>
  <c r="BA66" i="1"/>
  <c r="AZ67" i="1"/>
  <c r="BA67" i="1"/>
  <c r="AZ68" i="1"/>
  <c r="BA68" i="1"/>
  <c r="AZ69" i="1"/>
  <c r="BA69" i="1"/>
  <c r="AZ70" i="1"/>
  <c r="BA70" i="1"/>
  <c r="AZ71" i="1"/>
  <c r="BA71" i="1"/>
  <c r="AZ72" i="1"/>
  <c r="BA72" i="1"/>
  <c r="AZ73" i="1"/>
  <c r="BA73" i="1"/>
  <c r="AZ74" i="1"/>
  <c r="BA74" i="1"/>
  <c r="AZ75" i="1"/>
  <c r="BA75" i="1"/>
  <c r="AZ76" i="1"/>
  <c r="BA76" i="1"/>
  <c r="AZ77" i="1"/>
  <c r="BA77" i="1"/>
  <c r="AZ78" i="1"/>
  <c r="BA78" i="1"/>
  <c r="AZ79" i="1"/>
  <c r="BA79" i="1"/>
  <c r="AZ80" i="1"/>
  <c r="BA80" i="1"/>
  <c r="AZ81" i="1"/>
  <c r="BA81" i="1"/>
  <c r="AZ82" i="1"/>
  <c r="BA82" i="1"/>
  <c r="AZ83" i="1"/>
  <c r="BA83" i="1"/>
  <c r="AZ84" i="1"/>
  <c r="BA84" i="1"/>
  <c r="AZ85" i="1"/>
  <c r="BA85" i="1"/>
  <c r="AZ86" i="1"/>
  <c r="BA86" i="1"/>
  <c r="AZ87" i="1"/>
  <c r="BA87" i="1"/>
  <c r="AZ88" i="1"/>
  <c r="BA88" i="1"/>
  <c r="AZ89" i="1"/>
  <c r="BA89" i="1"/>
  <c r="AZ90" i="1"/>
  <c r="BA90" i="1"/>
  <c r="AZ91" i="1"/>
  <c r="BA91" i="1"/>
  <c r="AZ92" i="1"/>
  <c r="BA92" i="1"/>
  <c r="AZ93" i="1"/>
  <c r="BA93" i="1"/>
  <c r="AZ94" i="1"/>
  <c r="BA94" i="1"/>
  <c r="AZ95" i="1"/>
  <c r="BA95" i="1"/>
  <c r="AZ96" i="1"/>
  <c r="BA96" i="1"/>
  <c r="AZ97" i="1"/>
  <c r="BA97" i="1"/>
  <c r="AZ98" i="1"/>
  <c r="AZ99" i="1"/>
  <c r="BA99" i="1"/>
  <c r="AZ100" i="1"/>
  <c r="BA100" i="1"/>
  <c r="AZ101" i="1"/>
  <c r="BA101" i="1"/>
  <c r="AZ102" i="1"/>
  <c r="BA102" i="1"/>
  <c r="AZ103" i="1"/>
  <c r="BA103" i="1"/>
  <c r="AZ104" i="1"/>
  <c r="BA104" i="1"/>
  <c r="AZ105" i="1"/>
  <c r="BA105" i="1"/>
  <c r="AZ106" i="1"/>
  <c r="BA106" i="1"/>
  <c r="AZ107" i="1"/>
  <c r="BA107" i="1"/>
  <c r="AZ108" i="1"/>
  <c r="BA108" i="1"/>
  <c r="AZ109" i="1"/>
  <c r="BA109" i="1"/>
  <c r="AZ110" i="1"/>
  <c r="BA110" i="1"/>
  <c r="AZ111" i="1"/>
  <c r="BA111" i="1"/>
  <c r="AZ112" i="1"/>
  <c r="BA112" i="1"/>
  <c r="AZ113" i="1"/>
  <c r="BA113" i="1"/>
  <c r="AZ114" i="1"/>
  <c r="BA114" i="1"/>
  <c r="AZ115" i="1"/>
  <c r="BA115" i="1"/>
  <c r="AZ116" i="1"/>
  <c r="BA116" i="1"/>
  <c r="AZ117" i="1"/>
  <c r="BA117" i="1"/>
  <c r="AZ118" i="1"/>
  <c r="BA118" i="1"/>
  <c r="AZ119" i="1"/>
  <c r="BA119" i="1"/>
  <c r="AZ120" i="1"/>
  <c r="BA120" i="1"/>
  <c r="AZ121" i="1"/>
  <c r="BA121" i="1"/>
  <c r="AZ122" i="1"/>
  <c r="BA122" i="1"/>
  <c r="AZ123" i="1"/>
  <c r="BA123" i="1"/>
  <c r="AZ124" i="1"/>
  <c r="BA124" i="1"/>
  <c r="AZ125" i="1"/>
  <c r="BA125" i="1"/>
  <c r="AZ126" i="1"/>
  <c r="BA126" i="1"/>
  <c r="AZ127" i="1"/>
  <c r="BA127" i="1"/>
  <c r="AZ128" i="1"/>
  <c r="BA128" i="1"/>
  <c r="AZ129" i="1"/>
  <c r="BA129" i="1"/>
  <c r="AZ130" i="1"/>
  <c r="BA130" i="1"/>
  <c r="AZ131" i="1"/>
  <c r="BA131" i="1"/>
  <c r="AZ132" i="1"/>
  <c r="BA132" i="1"/>
  <c r="AZ133" i="1"/>
  <c r="BA133" i="1"/>
  <c r="AZ134" i="1"/>
  <c r="BA134" i="1"/>
  <c r="AZ135" i="1"/>
  <c r="BA135" i="1"/>
  <c r="AZ136" i="1"/>
  <c r="BA136" i="1"/>
  <c r="AZ137" i="1"/>
  <c r="BA137" i="1"/>
  <c r="AZ138" i="1"/>
  <c r="BA138" i="1"/>
  <c r="AZ139" i="1"/>
  <c r="BA139" i="1"/>
  <c r="AZ140" i="1"/>
  <c r="BA140" i="1"/>
  <c r="AZ141" i="1"/>
  <c r="BA141" i="1"/>
  <c r="AZ142" i="1"/>
  <c r="BA142" i="1"/>
  <c r="AZ143" i="1"/>
  <c r="BA143" i="1"/>
  <c r="AZ144" i="1"/>
  <c r="BA144" i="1"/>
  <c r="AZ145" i="1"/>
  <c r="BA145" i="1"/>
  <c r="AZ146" i="1"/>
  <c r="BA146" i="1"/>
  <c r="AZ147" i="1"/>
  <c r="BA147" i="1"/>
  <c r="AZ148" i="1"/>
  <c r="BA148" i="1"/>
  <c r="AZ149" i="1"/>
  <c r="BA149" i="1"/>
  <c r="AZ150" i="1"/>
  <c r="BA150" i="1"/>
  <c r="AZ151" i="1"/>
  <c r="BA151" i="1"/>
  <c r="AZ152" i="1"/>
  <c r="BA152" i="1"/>
  <c r="AZ153" i="1"/>
  <c r="BA153" i="1"/>
  <c r="AZ154" i="1"/>
  <c r="AZ155" i="1"/>
  <c r="BA155" i="1"/>
  <c r="AZ17" i="1"/>
  <c r="BA17" i="1"/>
  <c r="AZ156" i="1"/>
  <c r="BA156" i="1"/>
  <c r="AZ39" i="1"/>
  <c r="BA39" i="1"/>
  <c r="AV86" i="1"/>
  <c r="AU86" i="1"/>
  <c r="AL86" i="1"/>
  <c r="E63" i="3" s="1"/>
  <c r="AG86" i="1"/>
  <c r="AH86" i="1" s="1"/>
  <c r="AV98" i="1"/>
  <c r="AU98" i="1"/>
  <c r="AU97" i="1"/>
  <c r="AV131" i="1"/>
  <c r="AU131" i="1"/>
  <c r="AV154" i="1"/>
  <c r="AU154" i="1"/>
  <c r="AV153" i="1"/>
  <c r="AU153" i="1"/>
  <c r="AV152" i="1"/>
  <c r="AU152" i="1"/>
  <c r="AV151" i="1"/>
  <c r="AU151" i="1"/>
  <c r="AV150" i="1"/>
  <c r="AU150" i="1"/>
  <c r="AV149" i="1"/>
  <c r="AU149" i="1"/>
  <c r="AV148" i="1"/>
  <c r="AU148" i="1"/>
  <c r="AV147" i="1"/>
  <c r="AU147" i="1"/>
  <c r="AV146" i="1"/>
  <c r="AU146" i="1"/>
  <c r="AV145" i="1"/>
  <c r="AU145" i="1"/>
  <c r="AV144" i="1"/>
  <c r="AU144" i="1"/>
  <c r="AV143" i="1"/>
  <c r="AU143" i="1"/>
  <c r="AV142" i="1"/>
  <c r="AU142" i="1"/>
  <c r="AV141" i="1"/>
  <c r="AU141" i="1"/>
  <c r="AV140" i="1"/>
  <c r="AU140" i="1"/>
  <c r="AV139" i="1"/>
  <c r="AU139" i="1"/>
  <c r="AV138" i="1"/>
  <c r="AU138" i="1"/>
  <c r="AV137" i="1"/>
  <c r="AU137" i="1"/>
  <c r="AV136" i="1"/>
  <c r="AU136" i="1"/>
  <c r="AV135" i="1"/>
  <c r="AU135" i="1"/>
  <c r="AV134" i="1"/>
  <c r="AU134" i="1"/>
  <c r="AV133" i="1"/>
  <c r="AU133" i="1"/>
  <c r="AV132" i="1"/>
  <c r="AU132" i="1"/>
  <c r="AV130" i="1"/>
  <c r="AU130" i="1"/>
  <c r="AV129" i="1"/>
  <c r="AU129" i="1"/>
  <c r="AV128" i="1"/>
  <c r="AU128" i="1"/>
  <c r="AV127" i="1"/>
  <c r="AU127" i="1"/>
  <c r="AV126" i="1"/>
  <c r="AU126" i="1"/>
  <c r="AV125" i="1"/>
  <c r="AU125" i="1"/>
  <c r="AV124" i="1"/>
  <c r="AU124" i="1"/>
  <c r="AV123" i="1"/>
  <c r="AU123" i="1"/>
  <c r="AV122" i="1"/>
  <c r="AU122" i="1"/>
  <c r="AV121" i="1"/>
  <c r="AU121" i="1"/>
  <c r="AV120" i="1"/>
  <c r="AU120" i="1"/>
  <c r="AV119" i="1"/>
  <c r="AU119" i="1"/>
  <c r="AV118" i="1"/>
  <c r="AU118" i="1"/>
  <c r="AV117" i="1"/>
  <c r="AU117" i="1"/>
  <c r="AV116" i="1"/>
  <c r="AU116" i="1"/>
  <c r="AV115" i="1"/>
  <c r="AU115" i="1"/>
  <c r="AV114" i="1"/>
  <c r="AU114" i="1"/>
  <c r="AV113" i="1"/>
  <c r="AU113" i="1"/>
  <c r="AV112" i="1"/>
  <c r="AU112" i="1"/>
  <c r="AV111" i="1"/>
  <c r="AU111" i="1"/>
  <c r="AV110" i="1"/>
  <c r="AU110" i="1"/>
  <c r="AV109" i="1"/>
  <c r="AU109" i="1"/>
  <c r="AV108" i="1"/>
  <c r="AU108" i="1"/>
  <c r="AV107" i="1"/>
  <c r="AU107" i="1"/>
  <c r="AV106" i="1"/>
  <c r="AU106" i="1"/>
  <c r="AV105" i="1"/>
  <c r="AU105" i="1"/>
  <c r="AV104" i="1"/>
  <c r="AU104" i="1"/>
  <c r="AV103" i="1"/>
  <c r="AU103" i="1"/>
  <c r="AV102" i="1"/>
  <c r="AU102" i="1"/>
  <c r="AV101" i="1"/>
  <c r="AU101" i="1"/>
  <c r="AV100" i="1"/>
  <c r="AU100" i="1"/>
  <c r="AV99" i="1"/>
  <c r="AU99" i="1"/>
  <c r="AV97" i="1"/>
  <c r="AV156" i="1"/>
  <c r="AU156" i="1"/>
  <c r="AV96" i="1"/>
  <c r="AU96" i="1"/>
  <c r="AV95" i="1"/>
  <c r="AU95" i="1"/>
  <c r="AV94" i="1"/>
  <c r="AU94" i="1"/>
  <c r="AV93" i="1"/>
  <c r="AU93" i="1"/>
  <c r="AV92" i="1"/>
  <c r="AU92" i="1"/>
  <c r="AV17" i="1"/>
  <c r="AU17" i="1"/>
  <c r="AV91" i="1"/>
  <c r="AU91" i="1"/>
  <c r="AV90" i="1"/>
  <c r="AU90" i="1"/>
  <c r="AV89" i="1"/>
  <c r="AU89" i="1"/>
  <c r="AV88" i="1"/>
  <c r="AU88" i="1"/>
  <c r="AV87" i="1"/>
  <c r="AU87" i="1"/>
  <c r="AV85" i="1"/>
  <c r="AU85" i="1"/>
  <c r="AV84" i="1"/>
  <c r="AU84" i="1"/>
  <c r="AV83" i="1"/>
  <c r="AU83" i="1"/>
  <c r="AV82" i="1"/>
  <c r="AU82" i="1"/>
  <c r="AV81" i="1"/>
  <c r="AU81" i="1"/>
  <c r="AV80" i="1"/>
  <c r="AU80" i="1"/>
  <c r="AV79" i="1"/>
  <c r="AU79" i="1"/>
  <c r="AV78" i="1"/>
  <c r="AU78" i="1"/>
  <c r="AV77" i="1"/>
  <c r="AU77" i="1"/>
  <c r="AV76" i="1"/>
  <c r="AU76" i="1"/>
  <c r="AV75" i="1"/>
  <c r="AU75" i="1"/>
  <c r="AV74" i="1"/>
  <c r="AU74" i="1"/>
  <c r="AV73" i="1"/>
  <c r="AU73" i="1"/>
  <c r="AV72" i="1"/>
  <c r="AU72" i="1"/>
  <c r="AV71" i="1"/>
  <c r="AU71" i="1"/>
  <c r="AV70" i="1"/>
  <c r="AU70" i="1"/>
  <c r="AV69" i="1"/>
  <c r="AU69" i="1"/>
  <c r="AV68" i="1"/>
  <c r="AU68" i="1"/>
  <c r="AV67" i="1"/>
  <c r="AU67" i="1"/>
  <c r="AV66" i="1"/>
  <c r="AU66" i="1"/>
  <c r="AV65" i="1"/>
  <c r="AU65" i="1"/>
  <c r="AV64" i="1"/>
  <c r="AU64" i="1"/>
  <c r="AV63" i="1"/>
  <c r="AU63" i="1"/>
  <c r="AV62" i="1"/>
  <c r="AU62" i="1"/>
  <c r="AV61" i="1"/>
  <c r="AU61" i="1"/>
  <c r="AV60" i="1"/>
  <c r="AU60" i="1"/>
  <c r="AV159" i="1"/>
  <c r="AU159" i="1"/>
  <c r="AV59" i="1"/>
  <c r="AU59" i="1"/>
  <c r="AV58" i="1"/>
  <c r="AU58" i="1"/>
  <c r="AV57" i="1"/>
  <c r="AU57" i="1"/>
  <c r="AV56" i="1"/>
  <c r="AU56" i="1"/>
  <c r="AV55" i="1"/>
  <c r="AU55" i="1"/>
  <c r="AV54" i="1"/>
  <c r="AU54" i="1"/>
  <c r="AV53" i="1"/>
  <c r="AU53" i="1"/>
  <c r="AV155" i="1"/>
  <c r="AU155" i="1"/>
  <c r="AV52" i="1"/>
  <c r="AU52" i="1"/>
  <c r="AV51" i="1"/>
  <c r="AU51" i="1"/>
  <c r="AV50" i="1"/>
  <c r="AU50" i="1"/>
  <c r="AV49" i="1"/>
  <c r="AU49" i="1"/>
  <c r="AV48" i="1"/>
  <c r="AU48" i="1"/>
  <c r="AV47" i="1"/>
  <c r="AU47" i="1"/>
  <c r="AV46" i="1"/>
  <c r="AU46" i="1"/>
  <c r="AV45" i="1"/>
  <c r="AU45" i="1"/>
  <c r="AV44" i="1"/>
  <c r="AU44" i="1"/>
  <c r="AV43" i="1"/>
  <c r="AU43" i="1"/>
  <c r="AV42" i="1"/>
  <c r="AU42" i="1"/>
  <c r="AV41" i="1"/>
  <c r="AU41" i="1"/>
  <c r="AV40" i="1"/>
  <c r="AU40" i="1"/>
  <c r="AV39" i="1"/>
  <c r="AU39" i="1"/>
  <c r="J27" i="4"/>
  <c r="I27" i="4"/>
  <c r="G27" i="4"/>
  <c r="F27" i="4"/>
  <c r="D27" i="4"/>
  <c r="B27" i="4"/>
  <c r="A27" i="4"/>
  <c r="AK13" i="2"/>
  <c r="E27" i="4" s="1"/>
  <c r="AL23" i="1"/>
  <c r="E98" i="3" s="1"/>
  <c r="AL24" i="1"/>
  <c r="E104" i="3" s="1"/>
  <c r="AL165" i="1"/>
  <c r="AL166" i="1"/>
  <c r="AL25" i="1"/>
  <c r="AL27" i="1"/>
  <c r="AL28" i="1"/>
  <c r="AL29" i="1"/>
  <c r="E125" i="3" s="1"/>
  <c r="AL30" i="1"/>
  <c r="AL31" i="1"/>
  <c r="E133" i="3" s="1"/>
  <c r="K109" i="3"/>
  <c r="J109" i="3"/>
  <c r="G109" i="3"/>
  <c r="F109" i="3"/>
  <c r="E109" i="3"/>
  <c r="D109" i="3"/>
  <c r="B109" i="3"/>
  <c r="A109" i="3"/>
  <c r="K98" i="3"/>
  <c r="J98" i="3"/>
  <c r="G98" i="3"/>
  <c r="F98" i="3"/>
  <c r="D98" i="3"/>
  <c r="K127" i="3"/>
  <c r="J127" i="3"/>
  <c r="G127" i="3"/>
  <c r="F127" i="3"/>
  <c r="E127" i="3"/>
  <c r="D127" i="3"/>
  <c r="K99" i="3"/>
  <c r="J99" i="3"/>
  <c r="G99" i="3"/>
  <c r="F99" i="3"/>
  <c r="D99" i="3"/>
  <c r="K31" i="3"/>
  <c r="J31" i="3"/>
  <c r="G31" i="3"/>
  <c r="F31" i="3"/>
  <c r="D31" i="3"/>
  <c r="B98" i="3"/>
  <c r="A98" i="3"/>
  <c r="B127" i="3"/>
  <c r="A127" i="3"/>
  <c r="B99" i="3"/>
  <c r="A99" i="3"/>
  <c r="B31" i="3"/>
  <c r="A31" i="3"/>
  <c r="I19" i="4"/>
  <c r="J30" i="4"/>
  <c r="I30" i="4"/>
  <c r="H30" i="4"/>
  <c r="G30" i="4"/>
  <c r="F30" i="4"/>
  <c r="D30" i="4"/>
  <c r="B30" i="4"/>
  <c r="A30" i="4"/>
  <c r="AL8" i="1"/>
  <c r="E31" i="3" s="1"/>
  <c r="K125" i="3"/>
  <c r="J125" i="3"/>
  <c r="G125" i="3"/>
  <c r="F125" i="3"/>
  <c r="D125" i="3"/>
  <c r="K150" i="3"/>
  <c r="J150" i="3"/>
  <c r="G150" i="3"/>
  <c r="F150" i="3"/>
  <c r="D150" i="3"/>
  <c r="B125" i="3"/>
  <c r="A125" i="3"/>
  <c r="B150" i="3"/>
  <c r="A150" i="3"/>
  <c r="E150" i="3"/>
  <c r="H31" i="4"/>
  <c r="D49" i="4"/>
  <c r="F49" i="4"/>
  <c r="G49" i="4"/>
  <c r="H49" i="4"/>
  <c r="I49" i="4"/>
  <c r="J49" i="4"/>
  <c r="A49" i="4"/>
  <c r="B49" i="4"/>
  <c r="AK42" i="2"/>
  <c r="E49" i="4" s="1"/>
  <c r="K156" i="3"/>
  <c r="J156" i="3"/>
  <c r="G156" i="3"/>
  <c r="F156" i="3"/>
  <c r="D156" i="3"/>
  <c r="K37" i="3"/>
  <c r="J37" i="3"/>
  <c r="G37" i="3"/>
  <c r="F37" i="3"/>
  <c r="D37" i="3"/>
  <c r="K95" i="3"/>
  <c r="J95" i="3"/>
  <c r="G95" i="3"/>
  <c r="F95" i="3"/>
  <c r="D95" i="3"/>
  <c r="K119" i="3"/>
  <c r="J119" i="3"/>
  <c r="G119" i="3"/>
  <c r="F119" i="3"/>
  <c r="D119" i="3"/>
  <c r="B156" i="3"/>
  <c r="A156" i="3"/>
  <c r="B37" i="3"/>
  <c r="A37" i="3"/>
  <c r="B95" i="3"/>
  <c r="A95" i="3"/>
  <c r="B119" i="3"/>
  <c r="A119" i="3"/>
  <c r="AL150" i="1"/>
  <c r="E156" i="3" s="1"/>
  <c r="AL22" i="1"/>
  <c r="E95" i="3" s="1"/>
  <c r="E119" i="3"/>
  <c r="D23" i="4"/>
  <c r="F23" i="4"/>
  <c r="G23" i="4"/>
  <c r="H23" i="4"/>
  <c r="I23" i="4"/>
  <c r="J23" i="4"/>
  <c r="A23" i="4"/>
  <c r="B23" i="4"/>
  <c r="AK15" i="2"/>
  <c r="E23" i="4" s="1"/>
  <c r="AH150" i="1"/>
  <c r="K70" i="3"/>
  <c r="J70" i="3"/>
  <c r="G70" i="3"/>
  <c r="F70" i="3"/>
  <c r="D70" i="3"/>
  <c r="K73" i="3"/>
  <c r="J73" i="3"/>
  <c r="G73" i="3"/>
  <c r="F73" i="3"/>
  <c r="D73" i="3"/>
  <c r="B70" i="3"/>
  <c r="A70" i="3"/>
  <c r="B73" i="3"/>
  <c r="A73" i="3"/>
  <c r="A7" i="4"/>
  <c r="B7" i="4"/>
  <c r="A18" i="4"/>
  <c r="B18" i="4"/>
  <c r="D7" i="4"/>
  <c r="F7" i="4"/>
  <c r="G7" i="4"/>
  <c r="H7" i="4"/>
  <c r="I7" i="4"/>
  <c r="J7" i="4"/>
  <c r="D18" i="4"/>
  <c r="F18" i="4"/>
  <c r="G18" i="4"/>
  <c r="H18" i="4"/>
  <c r="I18" i="4"/>
  <c r="J18" i="4"/>
  <c r="AK10" i="2"/>
  <c r="E7" i="4" s="1"/>
  <c r="AK4" i="2"/>
  <c r="E18" i="4" s="1"/>
  <c r="AK9" i="2"/>
  <c r="J31" i="4"/>
  <c r="I31" i="4"/>
  <c r="G31" i="4"/>
  <c r="F31" i="4"/>
  <c r="E31" i="4"/>
  <c r="D31" i="4"/>
  <c r="B31" i="4"/>
  <c r="A31" i="4"/>
  <c r="AL13" i="1"/>
  <c r="E50" i="3" s="1"/>
  <c r="AL3" i="1"/>
  <c r="E21" i="3" s="1"/>
  <c r="B21" i="3"/>
  <c r="D21" i="3"/>
  <c r="F21" i="3"/>
  <c r="G21" i="3"/>
  <c r="J21" i="3"/>
  <c r="K21" i="3"/>
  <c r="A50" i="3"/>
  <c r="B50" i="3"/>
  <c r="D50" i="3"/>
  <c r="F50" i="3"/>
  <c r="G50" i="3"/>
  <c r="J50" i="3"/>
  <c r="K50" i="3"/>
  <c r="A22" i="3"/>
  <c r="B22" i="3"/>
  <c r="D22" i="3"/>
  <c r="F22" i="3"/>
  <c r="G22" i="3"/>
  <c r="J22" i="3"/>
  <c r="K22" i="3"/>
  <c r="A24" i="3"/>
  <c r="B24" i="3"/>
  <c r="D24" i="3"/>
  <c r="F24" i="3"/>
  <c r="G24" i="3"/>
  <c r="J24" i="3"/>
  <c r="K24" i="3"/>
  <c r="A28" i="3"/>
  <c r="B28" i="3"/>
  <c r="D28" i="3"/>
  <c r="F28" i="3"/>
  <c r="G28" i="3"/>
  <c r="J28" i="3"/>
  <c r="K28" i="3"/>
  <c r="A29" i="3"/>
  <c r="B29" i="3"/>
  <c r="D29" i="3"/>
  <c r="F29" i="3"/>
  <c r="G29" i="3"/>
  <c r="J29" i="3"/>
  <c r="K29" i="3"/>
  <c r="A34" i="3"/>
  <c r="B34" i="3"/>
  <c r="D34" i="3"/>
  <c r="F34" i="3"/>
  <c r="G34" i="3"/>
  <c r="J34" i="3"/>
  <c r="K34" i="3"/>
  <c r="A40" i="3"/>
  <c r="B40" i="3"/>
  <c r="D40" i="3"/>
  <c r="F40" i="3"/>
  <c r="G40" i="3"/>
  <c r="J40" i="3"/>
  <c r="K40" i="3"/>
  <c r="A44" i="3"/>
  <c r="B44" i="3"/>
  <c r="D44" i="3"/>
  <c r="F44" i="3"/>
  <c r="G44" i="3"/>
  <c r="J44" i="3"/>
  <c r="K44" i="3"/>
  <c r="A49" i="3"/>
  <c r="B49" i="3"/>
  <c r="D49" i="3"/>
  <c r="F49" i="3"/>
  <c r="G49" i="3"/>
  <c r="J49" i="3"/>
  <c r="K49" i="3"/>
  <c r="A61" i="3"/>
  <c r="B61" i="3"/>
  <c r="D61" i="3"/>
  <c r="F61" i="3"/>
  <c r="G61" i="3"/>
  <c r="J61" i="3"/>
  <c r="K61" i="3"/>
  <c r="A66" i="3"/>
  <c r="B66" i="3"/>
  <c r="D66" i="3"/>
  <c r="F66" i="3"/>
  <c r="G66" i="3"/>
  <c r="J66" i="3"/>
  <c r="K66" i="3"/>
  <c r="A68" i="3"/>
  <c r="B68" i="3"/>
  <c r="D68" i="3"/>
  <c r="F68" i="3"/>
  <c r="G68" i="3"/>
  <c r="J68" i="3"/>
  <c r="K68" i="3"/>
  <c r="A76" i="3"/>
  <c r="B76" i="3"/>
  <c r="D76" i="3"/>
  <c r="F76" i="3"/>
  <c r="G76" i="3"/>
  <c r="J76" i="3"/>
  <c r="K76" i="3"/>
  <c r="A77" i="3"/>
  <c r="B77" i="3"/>
  <c r="D77" i="3"/>
  <c r="F77" i="3"/>
  <c r="G77" i="3"/>
  <c r="J77" i="3"/>
  <c r="K77" i="3"/>
  <c r="A82" i="3"/>
  <c r="B82" i="3"/>
  <c r="D82" i="3"/>
  <c r="F82" i="3"/>
  <c r="G82" i="3"/>
  <c r="J82" i="3"/>
  <c r="K82" i="3"/>
  <c r="A84" i="3"/>
  <c r="B84" i="3"/>
  <c r="D84" i="3"/>
  <c r="F84" i="3"/>
  <c r="G84" i="3"/>
  <c r="J84" i="3"/>
  <c r="K84" i="3"/>
  <c r="A92" i="3"/>
  <c r="B92" i="3"/>
  <c r="D92" i="3"/>
  <c r="F92" i="3"/>
  <c r="G92" i="3"/>
  <c r="J92" i="3"/>
  <c r="K92" i="3"/>
  <c r="A104" i="3"/>
  <c r="B104" i="3"/>
  <c r="D104" i="3"/>
  <c r="F104" i="3"/>
  <c r="G104" i="3"/>
  <c r="J104" i="3"/>
  <c r="K104" i="3"/>
  <c r="A112" i="3"/>
  <c r="B112" i="3"/>
  <c r="D112" i="3"/>
  <c r="F112" i="3"/>
  <c r="G112" i="3"/>
  <c r="J112" i="3"/>
  <c r="K112" i="3"/>
  <c r="A118" i="3"/>
  <c r="B118" i="3"/>
  <c r="D118" i="3"/>
  <c r="F118" i="3"/>
  <c r="G118" i="3"/>
  <c r="J118" i="3"/>
  <c r="K118" i="3"/>
  <c r="A133" i="3"/>
  <c r="B133" i="3"/>
  <c r="D133" i="3"/>
  <c r="F133" i="3"/>
  <c r="G133" i="3"/>
  <c r="J133" i="3"/>
  <c r="K133" i="3"/>
  <c r="A135" i="3"/>
  <c r="B135" i="3"/>
  <c r="D135" i="3"/>
  <c r="F135" i="3"/>
  <c r="G135" i="3"/>
  <c r="J135" i="3"/>
  <c r="K135" i="3"/>
  <c r="A140" i="3"/>
  <c r="B140" i="3"/>
  <c r="D140" i="3"/>
  <c r="F140" i="3"/>
  <c r="G140" i="3"/>
  <c r="J140" i="3"/>
  <c r="K140" i="3"/>
  <c r="A141" i="3"/>
  <c r="B141" i="3"/>
  <c r="D141" i="3"/>
  <c r="F141" i="3"/>
  <c r="G141" i="3"/>
  <c r="J141" i="3"/>
  <c r="K141" i="3"/>
  <c r="A144" i="3"/>
  <c r="B144" i="3"/>
  <c r="D144" i="3"/>
  <c r="F144" i="3"/>
  <c r="G144" i="3"/>
  <c r="J144" i="3"/>
  <c r="K144" i="3"/>
  <c r="A145" i="3"/>
  <c r="B145" i="3"/>
  <c r="D145" i="3"/>
  <c r="F145" i="3"/>
  <c r="G145" i="3"/>
  <c r="J145" i="3"/>
  <c r="K145" i="3"/>
  <c r="A64" i="3"/>
  <c r="B64" i="3"/>
  <c r="D64" i="3"/>
  <c r="F64" i="3"/>
  <c r="G64" i="3"/>
  <c r="J64" i="3"/>
  <c r="K64" i="3"/>
  <c r="A117" i="3"/>
  <c r="B117" i="3"/>
  <c r="D117" i="3"/>
  <c r="F117" i="3"/>
  <c r="G117" i="3"/>
  <c r="J117" i="3"/>
  <c r="K117" i="3"/>
  <c r="A2" i="3"/>
  <c r="B2" i="3"/>
  <c r="D2" i="3"/>
  <c r="F2" i="3"/>
  <c r="G2" i="3"/>
  <c r="J2" i="3"/>
  <c r="K2" i="3"/>
  <c r="A3" i="3"/>
  <c r="B3" i="3"/>
  <c r="D3" i="3"/>
  <c r="F3" i="3"/>
  <c r="G3" i="3"/>
  <c r="J3" i="3"/>
  <c r="K3" i="3"/>
  <c r="A4" i="3"/>
  <c r="B4" i="3"/>
  <c r="D4" i="3"/>
  <c r="F4" i="3"/>
  <c r="G4" i="3"/>
  <c r="J4" i="3"/>
  <c r="K4" i="3"/>
  <c r="A5" i="3"/>
  <c r="B5" i="3"/>
  <c r="D5" i="3"/>
  <c r="F5" i="3"/>
  <c r="G5" i="3"/>
  <c r="J5" i="3"/>
  <c r="K5" i="3"/>
  <c r="A6" i="3"/>
  <c r="B6" i="3"/>
  <c r="D6" i="3"/>
  <c r="F6" i="3"/>
  <c r="G6" i="3"/>
  <c r="J6" i="3"/>
  <c r="K6" i="3"/>
  <c r="A7" i="3"/>
  <c r="B7" i="3"/>
  <c r="D7" i="3"/>
  <c r="F7" i="3"/>
  <c r="G7" i="3"/>
  <c r="J7" i="3"/>
  <c r="K7" i="3"/>
  <c r="A8" i="3"/>
  <c r="B8" i="3"/>
  <c r="D8" i="3"/>
  <c r="F8" i="3"/>
  <c r="G8" i="3"/>
  <c r="J8" i="3"/>
  <c r="K8" i="3"/>
  <c r="A9" i="3"/>
  <c r="B9" i="3"/>
  <c r="D9" i="3"/>
  <c r="F9" i="3"/>
  <c r="G9" i="3"/>
  <c r="J9" i="3"/>
  <c r="K9" i="3"/>
  <c r="A10" i="3"/>
  <c r="B10" i="3"/>
  <c r="D10" i="3"/>
  <c r="F10" i="3"/>
  <c r="G10" i="3"/>
  <c r="J10" i="3"/>
  <c r="K10" i="3"/>
  <c r="A11" i="3"/>
  <c r="B11" i="3"/>
  <c r="D11" i="3"/>
  <c r="F11" i="3"/>
  <c r="G11" i="3"/>
  <c r="J11" i="3"/>
  <c r="K11" i="3"/>
  <c r="A12" i="3"/>
  <c r="B12" i="3"/>
  <c r="D12" i="3"/>
  <c r="F12" i="3"/>
  <c r="G12" i="3"/>
  <c r="J12" i="3"/>
  <c r="K12" i="3"/>
  <c r="A13" i="3"/>
  <c r="B13" i="3"/>
  <c r="D13" i="3"/>
  <c r="F13" i="3"/>
  <c r="G13" i="3"/>
  <c r="J13" i="3"/>
  <c r="K13" i="3"/>
  <c r="A14" i="3"/>
  <c r="B14" i="3"/>
  <c r="D14" i="3"/>
  <c r="F14" i="3"/>
  <c r="G14" i="3"/>
  <c r="J14" i="3"/>
  <c r="K14" i="3"/>
  <c r="A15" i="3"/>
  <c r="B15" i="3"/>
  <c r="D15" i="3"/>
  <c r="F15" i="3"/>
  <c r="G15" i="3"/>
  <c r="J15" i="3"/>
  <c r="K15" i="3"/>
  <c r="A18" i="3"/>
  <c r="B18" i="3"/>
  <c r="D18" i="3"/>
  <c r="F18" i="3"/>
  <c r="G18" i="3"/>
  <c r="J18" i="3"/>
  <c r="K18" i="3"/>
  <c r="A19" i="3"/>
  <c r="B19" i="3"/>
  <c r="D19" i="3"/>
  <c r="F19" i="3"/>
  <c r="G19" i="3"/>
  <c r="J19" i="3"/>
  <c r="K19" i="3"/>
  <c r="A20" i="3"/>
  <c r="B20" i="3"/>
  <c r="D20" i="3"/>
  <c r="F20" i="3"/>
  <c r="G20" i="3"/>
  <c r="J20" i="3"/>
  <c r="K20" i="3"/>
  <c r="A23" i="3"/>
  <c r="B23" i="3"/>
  <c r="D23" i="3"/>
  <c r="F23" i="3"/>
  <c r="G23" i="3"/>
  <c r="J23" i="3"/>
  <c r="K23" i="3"/>
  <c r="A25" i="3"/>
  <c r="B25" i="3"/>
  <c r="D25" i="3"/>
  <c r="F25" i="3"/>
  <c r="G25" i="3"/>
  <c r="J25" i="3"/>
  <c r="K25" i="3"/>
  <c r="A26" i="3"/>
  <c r="B26" i="3"/>
  <c r="D26" i="3"/>
  <c r="F26" i="3"/>
  <c r="G26" i="3"/>
  <c r="J26" i="3"/>
  <c r="K26" i="3"/>
  <c r="A27" i="3"/>
  <c r="B27" i="3"/>
  <c r="D27" i="3"/>
  <c r="F27" i="3"/>
  <c r="G27" i="3"/>
  <c r="J27" i="3"/>
  <c r="K27" i="3"/>
  <c r="A30" i="3"/>
  <c r="B30" i="3"/>
  <c r="D30" i="3"/>
  <c r="F30" i="3"/>
  <c r="G30" i="3"/>
  <c r="J30" i="3"/>
  <c r="K30" i="3"/>
  <c r="A32" i="3"/>
  <c r="B32" i="3"/>
  <c r="D32" i="3"/>
  <c r="F32" i="3"/>
  <c r="G32" i="3"/>
  <c r="J32" i="3"/>
  <c r="K32" i="3"/>
  <c r="A33" i="3"/>
  <c r="D33" i="3"/>
  <c r="F33" i="3"/>
  <c r="G33" i="3"/>
  <c r="J33" i="3"/>
  <c r="K33" i="3"/>
  <c r="A35" i="3"/>
  <c r="B35" i="3"/>
  <c r="D35" i="3"/>
  <c r="F35" i="3"/>
  <c r="G35" i="3"/>
  <c r="J35" i="3"/>
  <c r="K35" i="3"/>
  <c r="A36" i="3"/>
  <c r="B36" i="3"/>
  <c r="D36" i="3"/>
  <c r="F36" i="3"/>
  <c r="G36" i="3"/>
  <c r="J36" i="3"/>
  <c r="K36" i="3"/>
  <c r="A38" i="3"/>
  <c r="B38" i="3"/>
  <c r="D38" i="3"/>
  <c r="F38" i="3"/>
  <c r="G38" i="3"/>
  <c r="J38" i="3"/>
  <c r="K38" i="3"/>
  <c r="A39" i="3"/>
  <c r="B39" i="3"/>
  <c r="D39" i="3"/>
  <c r="F39" i="3"/>
  <c r="G39" i="3"/>
  <c r="J39" i="3"/>
  <c r="K39" i="3"/>
  <c r="A41" i="3"/>
  <c r="B41" i="3"/>
  <c r="D41" i="3"/>
  <c r="F41" i="3"/>
  <c r="G41" i="3"/>
  <c r="J41" i="3"/>
  <c r="K41" i="3"/>
  <c r="A42" i="3"/>
  <c r="B42" i="3"/>
  <c r="D42" i="3"/>
  <c r="F42" i="3"/>
  <c r="G42" i="3"/>
  <c r="J42" i="3"/>
  <c r="K42" i="3"/>
  <c r="A43" i="3"/>
  <c r="B43" i="3"/>
  <c r="D43" i="3"/>
  <c r="F43" i="3"/>
  <c r="G43" i="3"/>
  <c r="J43" i="3"/>
  <c r="K43" i="3"/>
  <c r="A45" i="3"/>
  <c r="B45" i="3"/>
  <c r="D45" i="3"/>
  <c r="F45" i="3"/>
  <c r="G45" i="3"/>
  <c r="J45" i="3"/>
  <c r="K45" i="3"/>
  <c r="A46" i="3"/>
  <c r="B46" i="3"/>
  <c r="D46" i="3"/>
  <c r="F46" i="3"/>
  <c r="G46" i="3"/>
  <c r="J46" i="3"/>
  <c r="K46" i="3"/>
  <c r="A47" i="3"/>
  <c r="B47" i="3"/>
  <c r="D47" i="3"/>
  <c r="F47" i="3"/>
  <c r="G47" i="3"/>
  <c r="J47" i="3"/>
  <c r="K47" i="3"/>
  <c r="A48" i="3"/>
  <c r="B48" i="3"/>
  <c r="D48" i="3"/>
  <c r="F48" i="3"/>
  <c r="G48" i="3"/>
  <c r="J48" i="3"/>
  <c r="K48" i="3"/>
  <c r="A51" i="3"/>
  <c r="B51" i="3"/>
  <c r="D51" i="3"/>
  <c r="F51" i="3"/>
  <c r="G51" i="3"/>
  <c r="J51" i="3"/>
  <c r="K51" i="3"/>
  <c r="A52" i="3"/>
  <c r="B52" i="3"/>
  <c r="D52" i="3"/>
  <c r="F52" i="3"/>
  <c r="G52" i="3"/>
  <c r="J52" i="3"/>
  <c r="K52" i="3"/>
  <c r="A53" i="3"/>
  <c r="B53" i="3"/>
  <c r="D53" i="3"/>
  <c r="F53" i="3"/>
  <c r="G53" i="3"/>
  <c r="J53" i="3"/>
  <c r="K53" i="3"/>
  <c r="A54" i="3"/>
  <c r="B54" i="3"/>
  <c r="D54" i="3"/>
  <c r="F54" i="3"/>
  <c r="G54" i="3"/>
  <c r="J54" i="3"/>
  <c r="K54" i="3"/>
  <c r="A55" i="3"/>
  <c r="B55" i="3"/>
  <c r="D55" i="3"/>
  <c r="F55" i="3"/>
  <c r="G55" i="3"/>
  <c r="J55" i="3"/>
  <c r="K55" i="3"/>
  <c r="A56" i="3"/>
  <c r="B56" i="3"/>
  <c r="D56" i="3"/>
  <c r="F56" i="3"/>
  <c r="G56" i="3"/>
  <c r="J56" i="3"/>
  <c r="K56" i="3"/>
  <c r="A57" i="3"/>
  <c r="B57" i="3"/>
  <c r="D57" i="3"/>
  <c r="F57" i="3"/>
  <c r="G57" i="3"/>
  <c r="J57" i="3"/>
  <c r="K57" i="3"/>
  <c r="A58" i="3"/>
  <c r="B58" i="3"/>
  <c r="D58" i="3"/>
  <c r="F58" i="3"/>
  <c r="G58" i="3"/>
  <c r="J58" i="3"/>
  <c r="K58" i="3"/>
  <c r="A59" i="3"/>
  <c r="B59" i="3"/>
  <c r="D59" i="3"/>
  <c r="F59" i="3"/>
  <c r="G59" i="3"/>
  <c r="J59" i="3"/>
  <c r="K59" i="3"/>
  <c r="A60" i="3"/>
  <c r="B60" i="3"/>
  <c r="D60" i="3"/>
  <c r="F60" i="3"/>
  <c r="G60" i="3"/>
  <c r="J60" i="3"/>
  <c r="K60" i="3"/>
  <c r="A62" i="3"/>
  <c r="B62" i="3"/>
  <c r="D62" i="3"/>
  <c r="F62" i="3"/>
  <c r="G62" i="3"/>
  <c r="J62" i="3"/>
  <c r="K62" i="3"/>
  <c r="A65" i="3"/>
  <c r="B65" i="3"/>
  <c r="D65" i="3"/>
  <c r="F65" i="3"/>
  <c r="G65" i="3"/>
  <c r="J65" i="3"/>
  <c r="K65" i="3"/>
  <c r="A67" i="3"/>
  <c r="B67" i="3"/>
  <c r="D67" i="3"/>
  <c r="F67" i="3"/>
  <c r="G67" i="3"/>
  <c r="J67" i="3"/>
  <c r="K67" i="3"/>
  <c r="A69" i="3"/>
  <c r="B69" i="3"/>
  <c r="D69" i="3"/>
  <c r="F69" i="3"/>
  <c r="G69" i="3"/>
  <c r="J69" i="3"/>
  <c r="K69" i="3"/>
  <c r="A71" i="3"/>
  <c r="B71" i="3"/>
  <c r="D71" i="3"/>
  <c r="F71" i="3"/>
  <c r="G71" i="3"/>
  <c r="J71" i="3"/>
  <c r="K71" i="3"/>
  <c r="A72" i="3"/>
  <c r="B72" i="3"/>
  <c r="D72" i="3"/>
  <c r="F72" i="3"/>
  <c r="G72" i="3"/>
  <c r="J72" i="3"/>
  <c r="K72" i="3"/>
  <c r="A74" i="3"/>
  <c r="B74" i="3"/>
  <c r="D74" i="3"/>
  <c r="F74" i="3"/>
  <c r="G74" i="3"/>
  <c r="J74" i="3"/>
  <c r="K74" i="3"/>
  <c r="A75" i="3"/>
  <c r="B75" i="3"/>
  <c r="D75" i="3"/>
  <c r="F75" i="3"/>
  <c r="G75" i="3"/>
  <c r="J75" i="3"/>
  <c r="K75" i="3"/>
  <c r="A78" i="3"/>
  <c r="B78" i="3"/>
  <c r="D78" i="3"/>
  <c r="F78" i="3"/>
  <c r="G78" i="3"/>
  <c r="J78" i="3"/>
  <c r="K78" i="3"/>
  <c r="A79" i="3"/>
  <c r="B79" i="3"/>
  <c r="D79" i="3"/>
  <c r="F79" i="3"/>
  <c r="G79" i="3"/>
  <c r="J79" i="3"/>
  <c r="K79" i="3"/>
  <c r="A80" i="3"/>
  <c r="B80" i="3"/>
  <c r="D80" i="3"/>
  <c r="F80" i="3"/>
  <c r="G80" i="3"/>
  <c r="J80" i="3"/>
  <c r="K80" i="3"/>
  <c r="A83" i="3"/>
  <c r="B83" i="3"/>
  <c r="D83" i="3"/>
  <c r="F83" i="3"/>
  <c r="G83" i="3"/>
  <c r="J83" i="3"/>
  <c r="K83" i="3"/>
  <c r="A85" i="3"/>
  <c r="B85" i="3"/>
  <c r="D85" i="3"/>
  <c r="F85" i="3"/>
  <c r="G85" i="3"/>
  <c r="J85" i="3"/>
  <c r="K85" i="3"/>
  <c r="A86" i="3"/>
  <c r="B86" i="3"/>
  <c r="D86" i="3"/>
  <c r="F86" i="3"/>
  <c r="G86" i="3"/>
  <c r="J86" i="3"/>
  <c r="K86" i="3"/>
  <c r="A87" i="3"/>
  <c r="B87" i="3"/>
  <c r="D87" i="3"/>
  <c r="F87" i="3"/>
  <c r="G87" i="3"/>
  <c r="J87" i="3"/>
  <c r="K87" i="3"/>
  <c r="A88" i="3"/>
  <c r="B88" i="3"/>
  <c r="D88" i="3"/>
  <c r="F88" i="3"/>
  <c r="G88" i="3"/>
  <c r="J88" i="3"/>
  <c r="K88" i="3"/>
  <c r="A89" i="3"/>
  <c r="B89" i="3"/>
  <c r="D89" i="3"/>
  <c r="F89" i="3"/>
  <c r="G89" i="3"/>
  <c r="J89" i="3"/>
  <c r="K89" i="3"/>
  <c r="A90" i="3"/>
  <c r="B90" i="3"/>
  <c r="D90" i="3"/>
  <c r="F90" i="3"/>
  <c r="G90" i="3"/>
  <c r="J90" i="3"/>
  <c r="K90" i="3"/>
  <c r="A91" i="3"/>
  <c r="B91" i="3"/>
  <c r="D91" i="3"/>
  <c r="F91" i="3"/>
  <c r="G91" i="3"/>
  <c r="J91" i="3"/>
  <c r="K91" i="3"/>
  <c r="A93" i="3"/>
  <c r="B93" i="3"/>
  <c r="D93" i="3"/>
  <c r="F93" i="3"/>
  <c r="G93" i="3"/>
  <c r="J93" i="3"/>
  <c r="K93" i="3"/>
  <c r="A94" i="3"/>
  <c r="B94" i="3"/>
  <c r="D94" i="3"/>
  <c r="F94" i="3"/>
  <c r="G94" i="3"/>
  <c r="J94" i="3"/>
  <c r="K94" i="3"/>
  <c r="A96" i="3"/>
  <c r="B96" i="3"/>
  <c r="D96" i="3"/>
  <c r="F96" i="3"/>
  <c r="G96" i="3"/>
  <c r="J96" i="3"/>
  <c r="K96" i="3"/>
  <c r="A97" i="3"/>
  <c r="B97" i="3"/>
  <c r="D97" i="3"/>
  <c r="F97" i="3"/>
  <c r="G97" i="3"/>
  <c r="J97" i="3"/>
  <c r="K97" i="3"/>
  <c r="A100" i="3"/>
  <c r="B100" i="3"/>
  <c r="D100" i="3"/>
  <c r="F100" i="3"/>
  <c r="G100" i="3"/>
  <c r="J100" i="3"/>
  <c r="K100" i="3"/>
  <c r="A101" i="3"/>
  <c r="B101" i="3"/>
  <c r="D101" i="3"/>
  <c r="F101" i="3"/>
  <c r="G101" i="3"/>
  <c r="J101" i="3"/>
  <c r="K101" i="3"/>
  <c r="A102" i="3"/>
  <c r="B102" i="3"/>
  <c r="D102" i="3"/>
  <c r="F102" i="3"/>
  <c r="G102" i="3"/>
  <c r="J102" i="3"/>
  <c r="K102" i="3"/>
  <c r="A103" i="3"/>
  <c r="B103" i="3"/>
  <c r="D103" i="3"/>
  <c r="F103" i="3"/>
  <c r="G103" i="3"/>
  <c r="J103" i="3"/>
  <c r="K103" i="3"/>
  <c r="A105" i="3"/>
  <c r="B105" i="3"/>
  <c r="D105" i="3"/>
  <c r="F105" i="3"/>
  <c r="G105" i="3"/>
  <c r="J105" i="3"/>
  <c r="K105" i="3"/>
  <c r="A106" i="3"/>
  <c r="B106" i="3"/>
  <c r="D106" i="3"/>
  <c r="F106" i="3"/>
  <c r="G106" i="3"/>
  <c r="J106" i="3"/>
  <c r="K106" i="3"/>
  <c r="A107" i="3"/>
  <c r="B107" i="3"/>
  <c r="D107" i="3"/>
  <c r="F107" i="3"/>
  <c r="G107" i="3"/>
  <c r="J107" i="3"/>
  <c r="K107" i="3"/>
  <c r="A108" i="3"/>
  <c r="B108" i="3"/>
  <c r="D108" i="3"/>
  <c r="F108" i="3"/>
  <c r="G108" i="3"/>
  <c r="J108" i="3"/>
  <c r="K108" i="3"/>
  <c r="A110" i="3"/>
  <c r="B110" i="3"/>
  <c r="D110" i="3"/>
  <c r="F110" i="3"/>
  <c r="G110" i="3"/>
  <c r="J110" i="3"/>
  <c r="K110" i="3"/>
  <c r="A111" i="3"/>
  <c r="B111" i="3"/>
  <c r="D111" i="3"/>
  <c r="F111" i="3"/>
  <c r="G111" i="3"/>
  <c r="J111" i="3"/>
  <c r="K111" i="3"/>
  <c r="A113" i="3"/>
  <c r="B113" i="3"/>
  <c r="D113" i="3"/>
  <c r="F113" i="3"/>
  <c r="G113" i="3"/>
  <c r="J113" i="3"/>
  <c r="K113" i="3"/>
  <c r="A114" i="3"/>
  <c r="B114" i="3"/>
  <c r="D114" i="3"/>
  <c r="F114" i="3"/>
  <c r="G114" i="3"/>
  <c r="J114" i="3"/>
  <c r="K114" i="3"/>
  <c r="A115" i="3"/>
  <c r="B115" i="3"/>
  <c r="D115" i="3"/>
  <c r="F115" i="3"/>
  <c r="G115" i="3"/>
  <c r="J115" i="3"/>
  <c r="K115" i="3"/>
  <c r="A116" i="3"/>
  <c r="B116" i="3"/>
  <c r="D116" i="3"/>
  <c r="F116" i="3"/>
  <c r="G116" i="3"/>
  <c r="J116" i="3"/>
  <c r="K116" i="3"/>
  <c r="A120" i="3"/>
  <c r="B120" i="3"/>
  <c r="D120" i="3"/>
  <c r="F120" i="3"/>
  <c r="G120" i="3"/>
  <c r="J120" i="3"/>
  <c r="K120" i="3"/>
  <c r="A121" i="3"/>
  <c r="B121" i="3"/>
  <c r="D121" i="3"/>
  <c r="F121" i="3"/>
  <c r="G121" i="3"/>
  <c r="J121" i="3"/>
  <c r="K121" i="3"/>
  <c r="A122" i="3"/>
  <c r="B122" i="3"/>
  <c r="D122" i="3"/>
  <c r="F122" i="3"/>
  <c r="G122" i="3"/>
  <c r="J122" i="3"/>
  <c r="K122" i="3"/>
  <c r="A123" i="3"/>
  <c r="B123" i="3"/>
  <c r="D123" i="3"/>
  <c r="F123" i="3"/>
  <c r="G123" i="3"/>
  <c r="J123" i="3"/>
  <c r="K123" i="3"/>
  <c r="A124" i="3"/>
  <c r="B124" i="3"/>
  <c r="D124" i="3"/>
  <c r="F124" i="3"/>
  <c r="G124" i="3"/>
  <c r="J124" i="3"/>
  <c r="K124" i="3"/>
  <c r="A126" i="3"/>
  <c r="B126" i="3"/>
  <c r="D126" i="3"/>
  <c r="F126" i="3"/>
  <c r="G126" i="3"/>
  <c r="J126" i="3"/>
  <c r="K126" i="3"/>
  <c r="A128" i="3"/>
  <c r="B128" i="3"/>
  <c r="D128" i="3"/>
  <c r="F128" i="3"/>
  <c r="G128" i="3"/>
  <c r="J128" i="3"/>
  <c r="K128" i="3"/>
  <c r="A129" i="3"/>
  <c r="B129" i="3"/>
  <c r="D129" i="3"/>
  <c r="F129" i="3"/>
  <c r="G129" i="3"/>
  <c r="J129" i="3"/>
  <c r="K129" i="3"/>
  <c r="A130" i="3"/>
  <c r="B130" i="3"/>
  <c r="D130" i="3"/>
  <c r="F130" i="3"/>
  <c r="G130" i="3"/>
  <c r="J130" i="3"/>
  <c r="K130" i="3"/>
  <c r="A131" i="3"/>
  <c r="B131" i="3"/>
  <c r="D131" i="3"/>
  <c r="F131" i="3"/>
  <c r="G131" i="3"/>
  <c r="J131" i="3"/>
  <c r="K131" i="3"/>
  <c r="A132" i="3"/>
  <c r="B132" i="3"/>
  <c r="D132" i="3"/>
  <c r="F132" i="3"/>
  <c r="G132" i="3"/>
  <c r="J132" i="3"/>
  <c r="K132" i="3"/>
  <c r="A134" i="3"/>
  <c r="B134" i="3"/>
  <c r="D134" i="3"/>
  <c r="F134" i="3"/>
  <c r="G134" i="3"/>
  <c r="J134" i="3"/>
  <c r="K134" i="3"/>
  <c r="A136" i="3"/>
  <c r="B136" i="3"/>
  <c r="D136" i="3"/>
  <c r="F136" i="3"/>
  <c r="G136" i="3"/>
  <c r="J136" i="3"/>
  <c r="K136" i="3"/>
  <c r="A137" i="3"/>
  <c r="B137" i="3"/>
  <c r="D137" i="3"/>
  <c r="F137" i="3"/>
  <c r="G137" i="3"/>
  <c r="J137" i="3"/>
  <c r="K137" i="3"/>
  <c r="A138" i="3"/>
  <c r="B138" i="3"/>
  <c r="D138" i="3"/>
  <c r="F138" i="3"/>
  <c r="G138" i="3"/>
  <c r="J138" i="3"/>
  <c r="K138" i="3"/>
  <c r="A142" i="3"/>
  <c r="B142" i="3"/>
  <c r="D142" i="3"/>
  <c r="F142" i="3"/>
  <c r="G142" i="3"/>
  <c r="J142" i="3"/>
  <c r="K142" i="3"/>
  <c r="A143" i="3"/>
  <c r="B143" i="3"/>
  <c r="D143" i="3"/>
  <c r="F143" i="3"/>
  <c r="G143" i="3"/>
  <c r="J143" i="3"/>
  <c r="K143" i="3"/>
  <c r="A146" i="3"/>
  <c r="B146" i="3"/>
  <c r="D146" i="3"/>
  <c r="F146" i="3"/>
  <c r="G146" i="3"/>
  <c r="J146" i="3"/>
  <c r="K146" i="3"/>
  <c r="A147" i="3"/>
  <c r="B147" i="3"/>
  <c r="D147" i="3"/>
  <c r="F147" i="3"/>
  <c r="G147" i="3"/>
  <c r="J147" i="3"/>
  <c r="K147" i="3"/>
  <c r="A148" i="3"/>
  <c r="B148" i="3"/>
  <c r="D148" i="3"/>
  <c r="F148" i="3"/>
  <c r="G148" i="3"/>
  <c r="J148" i="3"/>
  <c r="K148" i="3"/>
  <c r="A149" i="3"/>
  <c r="B149" i="3"/>
  <c r="D149" i="3"/>
  <c r="F149" i="3"/>
  <c r="G149" i="3"/>
  <c r="J149" i="3"/>
  <c r="K149" i="3"/>
  <c r="A151" i="3"/>
  <c r="B151" i="3"/>
  <c r="D151" i="3"/>
  <c r="F151" i="3"/>
  <c r="G151" i="3"/>
  <c r="J151" i="3"/>
  <c r="K151" i="3"/>
  <c r="A152" i="3"/>
  <c r="B152" i="3"/>
  <c r="D152" i="3"/>
  <c r="F152" i="3"/>
  <c r="G152" i="3"/>
  <c r="J152" i="3"/>
  <c r="K152" i="3"/>
  <c r="A153" i="3"/>
  <c r="B153" i="3"/>
  <c r="D153" i="3"/>
  <c r="F153" i="3"/>
  <c r="G153" i="3"/>
  <c r="J153" i="3"/>
  <c r="K153" i="3"/>
  <c r="A154" i="3"/>
  <c r="B154" i="3"/>
  <c r="D154" i="3"/>
  <c r="F154" i="3"/>
  <c r="G154" i="3"/>
  <c r="J154" i="3"/>
  <c r="K154" i="3"/>
  <c r="A155" i="3"/>
  <c r="B155" i="3"/>
  <c r="D155" i="3"/>
  <c r="F155" i="3"/>
  <c r="G155" i="3"/>
  <c r="J155" i="3"/>
  <c r="K155" i="3"/>
  <c r="A157" i="3"/>
  <c r="B157" i="3"/>
  <c r="D157" i="3"/>
  <c r="F157" i="3"/>
  <c r="G157" i="3"/>
  <c r="J157" i="3"/>
  <c r="K157" i="3"/>
  <c r="A158" i="3"/>
  <c r="B158" i="3"/>
  <c r="D158" i="3"/>
  <c r="F158" i="3"/>
  <c r="G158" i="3"/>
  <c r="J158" i="3"/>
  <c r="K158" i="3"/>
  <c r="A160" i="3"/>
  <c r="B160" i="3"/>
  <c r="D160" i="3"/>
  <c r="F160" i="3"/>
  <c r="G160" i="3"/>
  <c r="J160" i="3"/>
  <c r="K160" i="3"/>
  <c r="A161" i="3"/>
  <c r="B161" i="3"/>
  <c r="D161" i="3"/>
  <c r="F161" i="3"/>
  <c r="G161" i="3"/>
  <c r="J161" i="3"/>
  <c r="K161" i="3"/>
  <c r="A16" i="3"/>
  <c r="B16" i="3"/>
  <c r="D16" i="3"/>
  <c r="F16" i="3"/>
  <c r="G16" i="3"/>
  <c r="J16" i="3"/>
  <c r="K16" i="3"/>
  <c r="A81" i="3"/>
  <c r="B81" i="3"/>
  <c r="D81" i="3"/>
  <c r="F81" i="3"/>
  <c r="G81" i="3"/>
  <c r="J81" i="3"/>
  <c r="K81" i="3"/>
  <c r="A17" i="3"/>
  <c r="B17" i="3"/>
  <c r="D17" i="3"/>
  <c r="F17" i="3"/>
  <c r="G17" i="3"/>
  <c r="J17" i="3"/>
  <c r="K17" i="3"/>
  <c r="A63" i="3"/>
  <c r="B63" i="3"/>
  <c r="D63" i="3"/>
  <c r="F63" i="3"/>
  <c r="G63" i="3"/>
  <c r="J63" i="3"/>
  <c r="K63" i="3"/>
  <c r="A21" i="3"/>
  <c r="G26" i="4"/>
  <c r="AK17" i="2"/>
  <c r="J20" i="4"/>
  <c r="I20" i="4"/>
  <c r="H20" i="4"/>
  <c r="G20" i="4"/>
  <c r="F20" i="4"/>
  <c r="E20" i="4"/>
  <c r="D20" i="4"/>
  <c r="B20" i="4"/>
  <c r="A20" i="4"/>
  <c r="AL20" i="1"/>
  <c r="E82" i="3" s="1"/>
  <c r="E145" i="3"/>
  <c r="E112" i="3"/>
  <c r="J26" i="4"/>
  <c r="I26" i="4"/>
  <c r="H26" i="4"/>
  <c r="F26" i="4"/>
  <c r="D26" i="4"/>
  <c r="B26" i="4"/>
  <c r="A26" i="4"/>
  <c r="AK5" i="2"/>
  <c r="E26" i="4" s="1"/>
  <c r="AK2" i="2"/>
  <c r="E4" i="4"/>
  <c r="J4" i="4"/>
  <c r="I4" i="4"/>
  <c r="H4" i="4"/>
  <c r="G4" i="4"/>
  <c r="F4" i="4"/>
  <c r="D4" i="4"/>
  <c r="B4" i="4"/>
  <c r="A4" i="4"/>
  <c r="J3" i="4"/>
  <c r="I3" i="4"/>
  <c r="H3" i="4"/>
  <c r="G3" i="4"/>
  <c r="F3" i="4"/>
  <c r="D3" i="4"/>
  <c r="B3" i="4"/>
  <c r="A3" i="4"/>
  <c r="J6" i="4"/>
  <c r="I6" i="4"/>
  <c r="H6" i="4"/>
  <c r="G6" i="4"/>
  <c r="F6" i="4"/>
  <c r="D6" i="4"/>
  <c r="B6" i="4"/>
  <c r="A6" i="4"/>
  <c r="J19" i="4"/>
  <c r="H19" i="4"/>
  <c r="G19" i="4"/>
  <c r="F19" i="4"/>
  <c r="D19" i="4"/>
  <c r="B19" i="4"/>
  <c r="A19" i="4"/>
  <c r="AK6" i="2"/>
  <c r="E6" i="4" s="1"/>
  <c r="AK14" i="2"/>
  <c r="E118" i="3"/>
  <c r="AL26" i="1"/>
  <c r="E117" i="3" s="1"/>
  <c r="AL6" i="1"/>
  <c r="E28" i="3" s="1"/>
  <c r="AG180" i="1"/>
  <c r="AH180" i="1" s="1"/>
  <c r="AL180" i="1"/>
  <c r="AL147" i="1"/>
  <c r="E153" i="3" s="1"/>
  <c r="J16" i="4"/>
  <c r="I16" i="4"/>
  <c r="H16" i="4"/>
  <c r="G16" i="4"/>
  <c r="F16" i="4"/>
  <c r="D16" i="4"/>
  <c r="B16" i="4"/>
  <c r="A16" i="4"/>
  <c r="J24" i="4"/>
  <c r="I24" i="4"/>
  <c r="H24" i="4"/>
  <c r="G24" i="4"/>
  <c r="F24" i="4"/>
  <c r="D24" i="4"/>
  <c r="B24" i="4"/>
  <c r="A24" i="4"/>
  <c r="J21" i="4"/>
  <c r="I21" i="4"/>
  <c r="H21" i="4"/>
  <c r="G21" i="4"/>
  <c r="F21" i="4"/>
  <c r="D21" i="4"/>
  <c r="B21" i="4"/>
  <c r="A21" i="4"/>
  <c r="AK16" i="2"/>
  <c r="E19" i="4" s="1"/>
  <c r="AK8" i="2"/>
  <c r="E16" i="4" s="1"/>
  <c r="AK7" i="2"/>
  <c r="E24" i="4" s="1"/>
  <c r="AK3" i="2"/>
  <c r="E21" i="4" s="1"/>
  <c r="AL14" i="1"/>
  <c r="E61" i="3" s="1"/>
  <c r="AL16" i="1"/>
  <c r="E68" i="3" s="1"/>
  <c r="AL162" i="1"/>
  <c r="AL18" i="1"/>
  <c r="E76" i="3" s="1"/>
  <c r="AL19" i="1"/>
  <c r="E77" i="3" s="1"/>
  <c r="AL163" i="1"/>
  <c r="E84" i="3" s="1"/>
  <c r="AL21" i="1"/>
  <c r="E92" i="3" s="1"/>
  <c r="AL106" i="1"/>
  <c r="E94" i="3" s="1"/>
  <c r="AL4" i="1"/>
  <c r="E22" i="3" s="1"/>
  <c r="AL53" i="1"/>
  <c r="E17" i="3" s="1"/>
  <c r="AG53" i="1"/>
  <c r="AH53" i="1" s="1"/>
  <c r="AL142" i="1"/>
  <c r="E147" i="3" s="1"/>
  <c r="AL143" i="1"/>
  <c r="E148" i="3" s="1"/>
  <c r="J5" i="4"/>
  <c r="I5" i="4"/>
  <c r="H5" i="4"/>
  <c r="G5" i="4"/>
  <c r="F5" i="4"/>
  <c r="D5" i="4"/>
  <c r="B5" i="4"/>
  <c r="A5" i="4"/>
  <c r="E5" i="4"/>
  <c r="J46" i="4"/>
  <c r="I46" i="4"/>
  <c r="H46" i="4"/>
  <c r="G46" i="4"/>
  <c r="F46" i="4"/>
  <c r="D46" i="4"/>
  <c r="B46" i="4"/>
  <c r="A46" i="4"/>
  <c r="AK12" i="2"/>
  <c r="AK41" i="2"/>
  <c r="E46" i="4" s="1"/>
  <c r="J36" i="4"/>
  <c r="I36" i="4"/>
  <c r="H36" i="4"/>
  <c r="G36" i="4"/>
  <c r="F36" i="4"/>
  <c r="D36" i="4"/>
  <c r="B36" i="4"/>
  <c r="A36" i="4"/>
  <c r="AK11" i="2"/>
  <c r="E36" i="4" s="1"/>
  <c r="AK20" i="2"/>
  <c r="AL11" i="1"/>
  <c r="E44" i="3" s="1"/>
  <c r="AL67" i="1"/>
  <c r="E39" i="3" s="1"/>
  <c r="AL94" i="1"/>
  <c r="E78" i="3" s="1"/>
  <c r="AG94" i="1"/>
  <c r="AH94" i="1" s="1"/>
  <c r="AL158" i="1"/>
  <c r="E71" i="3" s="1"/>
  <c r="AG158" i="1"/>
  <c r="AH158" i="1" s="1"/>
  <c r="AL120" i="1"/>
  <c r="E113" i="3" s="1"/>
  <c r="AH120" i="1"/>
  <c r="C52" i="2"/>
  <c r="AL7" i="1"/>
  <c r="E29" i="3" s="1"/>
  <c r="J29" i="4"/>
  <c r="I29" i="4"/>
  <c r="H29" i="4"/>
  <c r="G29" i="4"/>
  <c r="F29" i="4"/>
  <c r="E29" i="4"/>
  <c r="D29" i="4"/>
  <c r="B29" i="4"/>
  <c r="A29" i="4"/>
  <c r="AL89" i="1"/>
  <c r="E69" i="3" s="1"/>
  <c r="AH89" i="1"/>
  <c r="A50" i="4"/>
  <c r="B50" i="4"/>
  <c r="D50" i="4"/>
  <c r="A14" i="4"/>
  <c r="F50" i="4"/>
  <c r="G50" i="4"/>
  <c r="H50" i="4"/>
  <c r="I50" i="4"/>
  <c r="J50" i="4"/>
  <c r="A51" i="4"/>
  <c r="B51" i="4"/>
  <c r="D51" i="4"/>
  <c r="F51" i="4"/>
  <c r="G51" i="4"/>
  <c r="H51" i="4"/>
  <c r="I51" i="4"/>
  <c r="J51" i="4"/>
  <c r="A13" i="4"/>
  <c r="B13" i="4"/>
  <c r="D13" i="4"/>
  <c r="F13" i="4"/>
  <c r="G13" i="4"/>
  <c r="H13" i="4"/>
  <c r="I13" i="4"/>
  <c r="J13" i="4"/>
  <c r="A41" i="4"/>
  <c r="B41" i="4"/>
  <c r="D41" i="4"/>
  <c r="F41" i="4"/>
  <c r="G41" i="4"/>
  <c r="H41" i="4"/>
  <c r="I41" i="4"/>
  <c r="J41" i="4"/>
  <c r="A8" i="4"/>
  <c r="B8" i="4"/>
  <c r="D8" i="4"/>
  <c r="F8" i="4"/>
  <c r="G8" i="4"/>
  <c r="H8" i="4"/>
  <c r="I8" i="4"/>
  <c r="J8" i="4"/>
  <c r="A15" i="4"/>
  <c r="B15" i="4"/>
  <c r="D15" i="4"/>
  <c r="F15" i="4"/>
  <c r="G15" i="4"/>
  <c r="H15" i="4"/>
  <c r="I15" i="4"/>
  <c r="J15" i="4"/>
  <c r="A38" i="4"/>
  <c r="B38" i="4"/>
  <c r="D38" i="4"/>
  <c r="F38" i="4"/>
  <c r="G38" i="4"/>
  <c r="H38" i="4"/>
  <c r="I38" i="4"/>
  <c r="J38" i="4"/>
  <c r="A44" i="4"/>
  <c r="B44" i="4"/>
  <c r="D44" i="4"/>
  <c r="F44" i="4"/>
  <c r="G44" i="4"/>
  <c r="H44" i="4"/>
  <c r="I44" i="4"/>
  <c r="J44" i="4"/>
  <c r="A2" i="4"/>
  <c r="B2" i="4"/>
  <c r="D2" i="4"/>
  <c r="F2" i="4"/>
  <c r="G2" i="4"/>
  <c r="H2" i="4"/>
  <c r="I2" i="4"/>
  <c r="J2" i="4"/>
  <c r="A43" i="4"/>
  <c r="B43" i="4"/>
  <c r="D43" i="4"/>
  <c r="F43" i="4"/>
  <c r="G43" i="4"/>
  <c r="H43" i="4"/>
  <c r="I43" i="4"/>
  <c r="J43" i="4"/>
  <c r="A9" i="4"/>
  <c r="B9" i="4"/>
  <c r="D9" i="4"/>
  <c r="F9" i="4"/>
  <c r="G9" i="4"/>
  <c r="H9" i="4"/>
  <c r="I9" i="4"/>
  <c r="J9" i="4"/>
  <c r="A32" i="4"/>
  <c r="B32" i="4"/>
  <c r="D32" i="4"/>
  <c r="F32" i="4"/>
  <c r="G32" i="4"/>
  <c r="H32" i="4"/>
  <c r="I32" i="4"/>
  <c r="J32" i="4"/>
  <c r="A42" i="4"/>
  <c r="B42" i="4"/>
  <c r="D42" i="4"/>
  <c r="F42" i="4"/>
  <c r="G42" i="4"/>
  <c r="H42" i="4"/>
  <c r="I42" i="4"/>
  <c r="J42" i="4"/>
  <c r="A10" i="4"/>
  <c r="B10" i="4"/>
  <c r="D10" i="4"/>
  <c r="F10" i="4"/>
  <c r="G10" i="4"/>
  <c r="H10" i="4"/>
  <c r="I10" i="4"/>
  <c r="J10" i="4"/>
  <c r="A25" i="4"/>
  <c r="B25" i="4"/>
  <c r="D25" i="4"/>
  <c r="F25" i="4"/>
  <c r="G25" i="4"/>
  <c r="H25" i="4"/>
  <c r="I25" i="4"/>
  <c r="J25" i="4"/>
  <c r="A52" i="4"/>
  <c r="B52" i="4"/>
  <c r="D52" i="4"/>
  <c r="E52" i="4"/>
  <c r="F52" i="4"/>
  <c r="G52" i="4"/>
  <c r="H52" i="4"/>
  <c r="I52" i="4"/>
  <c r="J52" i="4"/>
  <c r="A28" i="4"/>
  <c r="B28" i="4"/>
  <c r="D28" i="4"/>
  <c r="F28" i="4"/>
  <c r="G28" i="4"/>
  <c r="H28" i="4"/>
  <c r="I28" i="4"/>
  <c r="J28" i="4"/>
  <c r="A45" i="4"/>
  <c r="B45" i="4"/>
  <c r="D45" i="4"/>
  <c r="F45" i="4"/>
  <c r="G45" i="4"/>
  <c r="H45" i="4"/>
  <c r="I45" i="4"/>
  <c r="J45" i="4"/>
  <c r="A17" i="4"/>
  <c r="B17" i="4"/>
  <c r="D17" i="4"/>
  <c r="F17" i="4"/>
  <c r="G17" i="4"/>
  <c r="H17" i="4"/>
  <c r="I17" i="4"/>
  <c r="J17" i="4"/>
  <c r="A11" i="4"/>
  <c r="B11" i="4"/>
  <c r="D11" i="4"/>
  <c r="F11" i="4"/>
  <c r="G11" i="4"/>
  <c r="H11" i="4"/>
  <c r="I11" i="4"/>
  <c r="J11" i="4"/>
  <c r="A12" i="4"/>
  <c r="B12" i="4"/>
  <c r="D12" i="4"/>
  <c r="F12" i="4"/>
  <c r="G12" i="4"/>
  <c r="H12" i="4"/>
  <c r="I12" i="4"/>
  <c r="J12" i="4"/>
  <c r="A39" i="4"/>
  <c r="B39" i="4"/>
  <c r="D39" i="4"/>
  <c r="F39" i="4"/>
  <c r="G39" i="4"/>
  <c r="H39" i="4"/>
  <c r="I39" i="4"/>
  <c r="J39" i="4"/>
  <c r="A22" i="4"/>
  <c r="B22" i="4"/>
  <c r="D22" i="4"/>
  <c r="F22" i="4"/>
  <c r="G22" i="4"/>
  <c r="H22" i="4"/>
  <c r="I22" i="4"/>
  <c r="J22" i="4"/>
  <c r="A35" i="4"/>
  <c r="B35" i="4"/>
  <c r="D35" i="4"/>
  <c r="F35" i="4"/>
  <c r="G35" i="4"/>
  <c r="H35" i="4"/>
  <c r="I35" i="4"/>
  <c r="J35" i="4"/>
  <c r="A47" i="4"/>
  <c r="B47" i="4"/>
  <c r="D47" i="4"/>
  <c r="F47" i="4"/>
  <c r="G47" i="4"/>
  <c r="H47" i="4"/>
  <c r="I47" i="4"/>
  <c r="J47" i="4"/>
  <c r="A34" i="4"/>
  <c r="B34" i="4"/>
  <c r="D34" i="4"/>
  <c r="F34" i="4"/>
  <c r="G34" i="4"/>
  <c r="H34" i="4"/>
  <c r="I34" i="4"/>
  <c r="J34" i="4"/>
  <c r="A48" i="4"/>
  <c r="B48" i="4"/>
  <c r="D48" i="4"/>
  <c r="F48" i="4"/>
  <c r="G48" i="4"/>
  <c r="H48" i="4"/>
  <c r="I48" i="4"/>
  <c r="J48" i="4"/>
  <c r="A33" i="4"/>
  <c r="B33" i="4"/>
  <c r="D33" i="4"/>
  <c r="F33" i="4"/>
  <c r="G33" i="4"/>
  <c r="H33" i="4"/>
  <c r="I33" i="4"/>
  <c r="J33" i="4"/>
  <c r="B14" i="4"/>
  <c r="D14" i="4"/>
  <c r="F14" i="4"/>
  <c r="G14" i="4"/>
  <c r="H14" i="4"/>
  <c r="I14" i="4"/>
  <c r="J14" i="4"/>
  <c r="AL38" i="1"/>
  <c r="E64" i="3" s="1"/>
  <c r="AL204" i="1"/>
  <c r="AL112" i="1"/>
  <c r="E102" i="3" s="1"/>
  <c r="AH112" i="1"/>
  <c r="AL117" i="1"/>
  <c r="E108" i="3" s="1"/>
  <c r="AH117" i="1"/>
  <c r="AL55" i="1"/>
  <c r="E19" i="3" s="1"/>
  <c r="AG55" i="1"/>
  <c r="AH55" i="1" s="1"/>
  <c r="AL75" i="1"/>
  <c r="E51" i="3" s="1"/>
  <c r="AG75" i="1"/>
  <c r="AH75" i="1" s="1"/>
  <c r="AL5" i="1"/>
  <c r="E24" i="3" s="1"/>
  <c r="AL43" i="1"/>
  <c r="E6" i="3" s="1"/>
  <c r="AG43" i="1"/>
  <c r="AH43" i="1" s="1"/>
  <c r="AL32" i="1"/>
  <c r="E135" i="3" s="1"/>
  <c r="AL122" i="1"/>
  <c r="E115" i="3" s="1"/>
  <c r="AH122" i="1"/>
  <c r="AL169" i="1"/>
  <c r="AG169" i="1"/>
  <c r="AH169" i="1" s="1"/>
  <c r="AL54" i="1"/>
  <c r="E18" i="3" s="1"/>
  <c r="AG54" i="1"/>
  <c r="AH54" i="1" s="1"/>
  <c r="AL205" i="1"/>
  <c r="AG205" i="1"/>
  <c r="AH205" i="1" s="1"/>
  <c r="AL149" i="1"/>
  <c r="E155" i="3" s="1"/>
  <c r="AL90" i="1"/>
  <c r="E70" i="3" s="1"/>
  <c r="AG90" i="1"/>
  <c r="AH90" i="1" s="1"/>
  <c r="AL161" i="1"/>
  <c r="AL91" i="1"/>
  <c r="E72" i="3" s="1"/>
  <c r="AL17" i="1"/>
  <c r="E73" i="3" s="1"/>
  <c r="AL93" i="1"/>
  <c r="E75" i="3" s="1"/>
  <c r="AL99" i="1"/>
  <c r="E86" i="3" s="1"/>
  <c r="AL101" i="1"/>
  <c r="E88" i="3" s="1"/>
  <c r="AL15" i="1"/>
  <c r="E66" i="3" s="1"/>
  <c r="AL9" i="1"/>
  <c r="E34" i="3" s="1"/>
  <c r="AL10" i="1"/>
  <c r="E40" i="3" s="1"/>
  <c r="AH121" i="1"/>
  <c r="AL121" i="1"/>
  <c r="E114" i="3" s="1"/>
  <c r="AL130" i="1"/>
  <c r="E128" i="3" s="1"/>
  <c r="AG130" i="1"/>
  <c r="AH130" i="1" s="1"/>
  <c r="AL207" i="1"/>
  <c r="AH207" i="1"/>
  <c r="AL92" i="1"/>
  <c r="E74" i="3" s="1"/>
  <c r="AH92" i="1"/>
  <c r="AL156" i="1"/>
  <c r="E81" i="3" s="1"/>
  <c r="AL96" i="1"/>
  <c r="E80" i="3" s="1"/>
  <c r="AH96" i="1"/>
  <c r="AL76" i="1"/>
  <c r="E52" i="3" s="1"/>
  <c r="AG76" i="1"/>
  <c r="AH76" i="1" s="1"/>
  <c r="AL199" i="1"/>
  <c r="AL148" i="1"/>
  <c r="E154" i="3" s="1"/>
  <c r="AL129" i="1"/>
  <c r="E126" i="3" s="1"/>
  <c r="AH129" i="1"/>
  <c r="AL69" i="1"/>
  <c r="E42" i="3" s="1"/>
  <c r="AL56" i="1"/>
  <c r="E20" i="3" s="1"/>
  <c r="AG56" i="1"/>
  <c r="AH56" i="1" s="1"/>
  <c r="AL59" i="1"/>
  <c r="E26" i="3" s="1"/>
  <c r="AG59" i="1"/>
  <c r="AH59" i="1" s="1"/>
  <c r="AL134" i="1"/>
  <c r="E132" i="3" s="1"/>
  <c r="AH134" i="1"/>
  <c r="AL60" i="1"/>
  <c r="E30" i="3" s="1"/>
  <c r="AG60" i="1"/>
  <c r="AH60" i="1" s="1"/>
  <c r="AL12" i="1"/>
  <c r="E49" i="3" s="1"/>
  <c r="AL105" i="1"/>
  <c r="E93" i="3" s="1"/>
  <c r="AH105" i="1"/>
  <c r="AL102" i="1"/>
  <c r="E89" i="3" s="1"/>
  <c r="AG102" i="1"/>
  <c r="AH102" i="1" s="1"/>
  <c r="AK44" i="2"/>
  <c r="E51" i="4" s="1"/>
  <c r="AK19" i="2"/>
  <c r="E13" i="4" s="1"/>
  <c r="AK45" i="2"/>
  <c r="E41" i="4" s="1"/>
  <c r="E8" i="4"/>
  <c r="AK21" i="2"/>
  <c r="E15" i="4" s="1"/>
  <c r="AK18" i="2"/>
  <c r="AK46" i="2"/>
  <c r="E44" i="4" s="1"/>
  <c r="AK22" i="2"/>
  <c r="E2" i="4" s="1"/>
  <c r="AK47" i="2"/>
  <c r="E43" i="4" s="1"/>
  <c r="AK23" i="2"/>
  <c r="E9" i="4" s="1"/>
  <c r="AK24" i="2"/>
  <c r="E32" i="4" s="1"/>
  <c r="AK25" i="2"/>
  <c r="AK26" i="2"/>
  <c r="E10" i="4" s="1"/>
  <c r="AK27" i="2"/>
  <c r="E25" i="4" s="1"/>
  <c r="AK48" i="2"/>
  <c r="AK28" i="2"/>
  <c r="E28" i="4" s="1"/>
  <c r="AK40" i="2"/>
  <c r="E45" i="4" s="1"/>
  <c r="AK29" i="2"/>
  <c r="E17" i="4" s="1"/>
  <c r="AK30" i="2"/>
  <c r="E11" i="4" s="1"/>
  <c r="AK31" i="2"/>
  <c r="E12" i="4" s="1"/>
  <c r="AK38" i="2"/>
  <c r="E39" i="4" s="1"/>
  <c r="AK32" i="2"/>
  <c r="E22" i="4" s="1"/>
  <c r="AK33" i="2"/>
  <c r="E35" i="4" s="1"/>
  <c r="AK50" i="2"/>
  <c r="E47" i="4" s="1"/>
  <c r="AK34" i="2"/>
  <c r="E34" i="4" s="1"/>
  <c r="AK51" i="2"/>
  <c r="E48" i="4" s="1"/>
  <c r="AK35" i="2"/>
  <c r="E33" i="4" s="1"/>
  <c r="AK36" i="2"/>
  <c r="E14" i="4" s="1"/>
  <c r="AK43" i="2"/>
  <c r="E50" i="4" s="1"/>
  <c r="AL68" i="1"/>
  <c r="E41" i="3" s="1"/>
  <c r="AL39" i="1"/>
  <c r="E2" i="3" s="1"/>
  <c r="AL170" i="1"/>
  <c r="AL40" i="1"/>
  <c r="E3" i="3" s="1"/>
  <c r="AL171" i="1"/>
  <c r="AL41" i="1"/>
  <c r="E4" i="3" s="1"/>
  <c r="AL42" i="1"/>
  <c r="E5" i="3" s="1"/>
  <c r="AL172" i="1"/>
  <c r="AL44" i="1"/>
  <c r="E7" i="3" s="1"/>
  <c r="AL45" i="1"/>
  <c r="E8" i="3" s="1"/>
  <c r="AL46" i="1"/>
  <c r="E9" i="3" s="1"/>
  <c r="AL47" i="1"/>
  <c r="E10" i="3" s="1"/>
  <c r="AL48" i="1"/>
  <c r="E11" i="3" s="1"/>
  <c r="AL49" i="1"/>
  <c r="E12" i="3" s="1"/>
  <c r="AL50" i="1"/>
  <c r="E13" i="3" s="1"/>
  <c r="AL52" i="1"/>
  <c r="E15" i="3" s="1"/>
  <c r="AL155" i="1"/>
  <c r="E16" i="3" s="1"/>
  <c r="AL173" i="1"/>
  <c r="AL203" i="1"/>
  <c r="AL175" i="1"/>
  <c r="AL57" i="1"/>
  <c r="E23" i="3" s="1"/>
  <c r="AL58" i="1"/>
  <c r="E25" i="3" s="1"/>
  <c r="AL159" i="1"/>
  <c r="E27" i="3" s="1"/>
  <c r="AL176" i="1"/>
  <c r="AL177" i="1"/>
  <c r="AL61" i="1"/>
  <c r="E32" i="3" s="1"/>
  <c r="AL62" i="1"/>
  <c r="E33" i="3" s="1"/>
  <c r="AL178" i="1"/>
  <c r="AL63" i="1"/>
  <c r="E35" i="3" s="1"/>
  <c r="AL65" i="1"/>
  <c r="E37" i="3" s="1"/>
  <c r="AL64" i="1"/>
  <c r="E36" i="3" s="1"/>
  <c r="AL66" i="1"/>
  <c r="E38" i="3" s="1"/>
  <c r="AL70" i="1"/>
  <c r="E43" i="3" s="1"/>
  <c r="AL71" i="1"/>
  <c r="E45" i="3" s="1"/>
  <c r="AL72" i="1"/>
  <c r="E46" i="3" s="1"/>
  <c r="AL183" i="1"/>
  <c r="AL73" i="1"/>
  <c r="E47" i="3" s="1"/>
  <c r="AL74" i="1"/>
  <c r="E48" i="3" s="1"/>
  <c r="AL184" i="1"/>
  <c r="AL77" i="1"/>
  <c r="E53" i="3" s="1"/>
  <c r="AL78" i="1"/>
  <c r="E54" i="3" s="1"/>
  <c r="AL79" i="1"/>
  <c r="E55" i="3" s="1"/>
  <c r="AL80" i="1"/>
  <c r="E56" i="3" s="1"/>
  <c r="AL81" i="1"/>
  <c r="E57" i="3" s="1"/>
  <c r="AL82" i="1"/>
  <c r="E58" i="3" s="1"/>
  <c r="AL83" i="1"/>
  <c r="E59" i="3" s="1"/>
  <c r="AL85" i="1"/>
  <c r="E62" i="3" s="1"/>
  <c r="AL87" i="1"/>
  <c r="E65" i="3" s="1"/>
  <c r="AL88" i="1"/>
  <c r="E67" i="3" s="1"/>
  <c r="AL186" i="1"/>
  <c r="AL187" i="1"/>
  <c r="AL188" i="1"/>
  <c r="AL189" i="1"/>
  <c r="AL190" i="1"/>
  <c r="AL192" i="1"/>
  <c r="AL193" i="1"/>
  <c r="AL95" i="1"/>
  <c r="E79" i="3" s="1"/>
  <c r="AL97" i="1"/>
  <c r="E83" i="3" s="1"/>
  <c r="AL98" i="1"/>
  <c r="E85" i="3" s="1"/>
  <c r="AL100" i="1"/>
  <c r="E87" i="3" s="1"/>
  <c r="AL103" i="1"/>
  <c r="E90" i="3" s="1"/>
  <c r="AL164" i="1"/>
  <c r="AL104" i="1"/>
  <c r="E91" i="3" s="1"/>
  <c r="AL107" i="1"/>
  <c r="E96" i="3" s="1"/>
  <c r="AL108" i="1"/>
  <c r="E97" i="3" s="1"/>
  <c r="AL109" i="1"/>
  <c r="E99" i="3" s="1"/>
  <c r="AL110" i="1"/>
  <c r="E100" i="3" s="1"/>
  <c r="AL113" i="1"/>
  <c r="E103" i="3" s="1"/>
  <c r="AL114" i="1"/>
  <c r="E105" i="3" s="1"/>
  <c r="AL115" i="1"/>
  <c r="E106" i="3" s="1"/>
  <c r="AL116" i="1"/>
  <c r="E107" i="3" s="1"/>
  <c r="AL118" i="1"/>
  <c r="E110" i="3" s="1"/>
  <c r="AL194" i="1"/>
  <c r="AL119" i="1"/>
  <c r="E111" i="3" s="1"/>
  <c r="AL195" i="1"/>
  <c r="AL196" i="1"/>
  <c r="AL123" i="1"/>
  <c r="E116" i="3" s="1"/>
  <c r="AL125" i="1"/>
  <c r="E121" i="3" s="1"/>
  <c r="AL124" i="1"/>
  <c r="E120" i="3" s="1"/>
  <c r="AL126" i="1"/>
  <c r="E122" i="3" s="1"/>
  <c r="AL127" i="1"/>
  <c r="E123" i="3" s="1"/>
  <c r="AL197" i="1"/>
  <c r="AL131" i="1"/>
  <c r="E129" i="3" s="1"/>
  <c r="AL132" i="1"/>
  <c r="E130" i="3" s="1"/>
  <c r="AL133" i="1"/>
  <c r="E131" i="3" s="1"/>
  <c r="AL198" i="1"/>
  <c r="AL135" i="1"/>
  <c r="E134" i="3" s="1"/>
  <c r="AL128" i="1"/>
  <c r="E124" i="3" s="1"/>
  <c r="AL136" i="1"/>
  <c r="E136" i="3" s="1"/>
  <c r="AL137" i="1"/>
  <c r="E137" i="3" s="1"/>
  <c r="AL138" i="1"/>
  <c r="E138" i="3" s="1"/>
  <c r="AL139" i="1"/>
  <c r="E142" i="3" s="1"/>
  <c r="AL140" i="1"/>
  <c r="E143" i="3" s="1"/>
  <c r="AL206" i="1"/>
  <c r="AL141" i="1"/>
  <c r="E146" i="3" s="1"/>
  <c r="AL144" i="1"/>
  <c r="E149" i="3" s="1"/>
  <c r="AL145" i="1"/>
  <c r="E151" i="3" s="1"/>
  <c r="AL146" i="1"/>
  <c r="E152" i="3" s="1"/>
  <c r="AL151" i="1"/>
  <c r="E157" i="3" s="1"/>
  <c r="AL152" i="1"/>
  <c r="E158" i="3" s="1"/>
  <c r="AL200" i="1"/>
  <c r="AL153" i="1"/>
  <c r="E160" i="3" s="1"/>
  <c r="AL201" i="1"/>
  <c r="AL154" i="1"/>
  <c r="E161" i="3" s="1"/>
  <c r="AL84" i="1"/>
  <c r="E60" i="3" s="1"/>
  <c r="AL111" i="1"/>
  <c r="E101" i="3" s="1"/>
  <c r="AL51" i="1"/>
  <c r="E14" i="3" s="1"/>
  <c r="AH153" i="1"/>
  <c r="AH152" i="1"/>
  <c r="AH151" i="1"/>
  <c r="AH146" i="1"/>
  <c r="AH145" i="1"/>
  <c r="AH144" i="1"/>
  <c r="AH141" i="1"/>
  <c r="AH206" i="1"/>
  <c r="AH140" i="1"/>
  <c r="AH138" i="1"/>
  <c r="AH137" i="1"/>
  <c r="AH136" i="1"/>
  <c r="AH128" i="1"/>
  <c r="AH135" i="1"/>
  <c r="AH133" i="1"/>
  <c r="AH132" i="1"/>
  <c r="AH197" i="1"/>
  <c r="AH127" i="1"/>
  <c r="AH126" i="1"/>
  <c r="AH125" i="1"/>
  <c r="AH123" i="1"/>
  <c r="AH119" i="1"/>
  <c r="AH118" i="1"/>
  <c r="AH115" i="1"/>
  <c r="AH114" i="1"/>
  <c r="AH113" i="1"/>
  <c r="AH111" i="1"/>
  <c r="AH110" i="1"/>
  <c r="AH109" i="1"/>
  <c r="AH108" i="1"/>
  <c r="AH107" i="1"/>
  <c r="AH104" i="1"/>
  <c r="AH103" i="1"/>
  <c r="AH101" i="1"/>
  <c r="AH100" i="1"/>
  <c r="AH99" i="1"/>
  <c r="AH97" i="1"/>
  <c r="AH193" i="1"/>
  <c r="AH93" i="1"/>
  <c r="AH191" i="1"/>
  <c r="AH189" i="1"/>
  <c r="AH188" i="1"/>
  <c r="AH187" i="1"/>
  <c r="AH88" i="1"/>
  <c r="AH85" i="1"/>
  <c r="AG84" i="1"/>
  <c r="AH84" i="1" s="1"/>
  <c r="AG83" i="1"/>
  <c r="AH83" i="1" s="1"/>
  <c r="AG81" i="1"/>
  <c r="AH81" i="1" s="1"/>
  <c r="AG80" i="1"/>
  <c r="AH80" i="1" s="1"/>
  <c r="AG78" i="1"/>
  <c r="AH78" i="1" s="1"/>
  <c r="AG77" i="1"/>
  <c r="AH77" i="1" s="1"/>
  <c r="AG74" i="1"/>
  <c r="AH74" i="1" s="1"/>
  <c r="AG73" i="1"/>
  <c r="AH73" i="1" s="1"/>
  <c r="AG72" i="1"/>
  <c r="AH72" i="1" s="1"/>
  <c r="AG71" i="1"/>
  <c r="AH71" i="1" s="1"/>
  <c r="AG70" i="1"/>
  <c r="AH70" i="1" s="1"/>
  <c r="AG68" i="1"/>
  <c r="AH68" i="1" s="1"/>
  <c r="AG66" i="1"/>
  <c r="AH66" i="1" s="1"/>
  <c r="AG178" i="1"/>
  <c r="AH178" i="1" s="1"/>
  <c r="AG62" i="1"/>
  <c r="AH62" i="1" s="1"/>
  <c r="AG61" i="1"/>
  <c r="AH61" i="1" s="1"/>
  <c r="AG177" i="1"/>
  <c r="AH177" i="1" s="1"/>
  <c r="AG176" i="1"/>
  <c r="AH176" i="1" s="1"/>
  <c r="AG159" i="1"/>
  <c r="AH159" i="1" s="1"/>
  <c r="AG58" i="1"/>
  <c r="AH58" i="1" s="1"/>
  <c r="AG175" i="1"/>
  <c r="AH175" i="1" s="1"/>
  <c r="AG203" i="1"/>
  <c r="AH203" i="1" s="1"/>
  <c r="AG173" i="1"/>
  <c r="AH173" i="1" s="1"/>
  <c r="AG49" i="1"/>
  <c r="AH49" i="1" s="1"/>
  <c r="AG48" i="1"/>
  <c r="AH48" i="1" s="1"/>
  <c r="AG47" i="1"/>
  <c r="AH47" i="1" s="1"/>
  <c r="AG46" i="1"/>
  <c r="AH46" i="1" s="1"/>
  <c r="AG45" i="1"/>
  <c r="AH45" i="1" s="1"/>
  <c r="AG42" i="1"/>
  <c r="AH42" i="1" s="1"/>
  <c r="AG41" i="1"/>
  <c r="AH41" i="1" s="1"/>
  <c r="AG171" i="1"/>
  <c r="AH171" i="1" s="1"/>
  <c r="AG40" i="1"/>
  <c r="AH40" i="1" s="1"/>
  <c r="AG170" i="1"/>
  <c r="AH170" i="1" s="1"/>
  <c r="AG39" i="1"/>
  <c r="AH39" i="1" s="1"/>
  <c r="AG139" i="1"/>
  <c r="AH139" i="1" s="1"/>
  <c r="AG198" i="1"/>
  <c r="AH198" i="1" s="1"/>
  <c r="AG124" i="1"/>
  <c r="AH124" i="1" s="1"/>
  <c r="AG195" i="1"/>
  <c r="AH195" i="1" s="1"/>
  <c r="AG164" i="1"/>
  <c r="AH164" i="1" s="1"/>
  <c r="AG98" i="1"/>
  <c r="AH98" i="1" s="1"/>
  <c r="AG95" i="1"/>
  <c r="AH95" i="1" s="1"/>
  <c r="AG190" i="1"/>
  <c r="AH190" i="1" s="1"/>
  <c r="AG91" i="1"/>
  <c r="AH91" i="1" s="1"/>
  <c r="AG186" i="1"/>
  <c r="AH186" i="1" s="1"/>
  <c r="AG87" i="1"/>
  <c r="AH87" i="1" s="1"/>
  <c r="AG82" i="1"/>
  <c r="AH82" i="1" s="1"/>
  <c r="AG79" i="1"/>
  <c r="AH79" i="1" s="1"/>
  <c r="AG184" i="1"/>
  <c r="AH184" i="1" s="1"/>
  <c r="AG182" i="1"/>
  <c r="AH182" i="1" s="1"/>
  <c r="AG179" i="1"/>
  <c r="AH179" i="1" s="1"/>
  <c r="AG57" i="1"/>
  <c r="AH57" i="1" s="1"/>
  <c r="AG174" i="1"/>
  <c r="AH174" i="1" s="1"/>
  <c r="AG52" i="1"/>
  <c r="AH52" i="1" s="1"/>
  <c r="AG50" i="1"/>
  <c r="AH50" i="1" s="1"/>
  <c r="AG44" i="1"/>
  <c r="AH44" i="1" s="1"/>
  <c r="AG172" i="1"/>
  <c r="AH172" i="1" s="1"/>
  <c r="H248" i="14"/>
  <c r="G248" i="14"/>
  <c r="E248" i="14"/>
  <c r="H247" i="14"/>
  <c r="G247" i="14"/>
  <c r="E247" i="14"/>
  <c r="H246" i="14"/>
  <c r="G246" i="14"/>
  <c r="E246" i="14"/>
  <c r="H245" i="14"/>
  <c r="G245" i="14"/>
  <c r="E245" i="14"/>
  <c r="H244" i="14"/>
  <c r="G244" i="14"/>
  <c r="E244" i="14"/>
  <c r="H243" i="14"/>
  <c r="G243" i="14"/>
  <c r="E243" i="14"/>
  <c r="H242" i="14"/>
  <c r="G242" i="14"/>
  <c r="E242" i="14"/>
  <c r="H241" i="14"/>
  <c r="G241" i="14"/>
  <c r="E241" i="14"/>
  <c r="H240" i="14"/>
  <c r="G240" i="14"/>
  <c r="E240" i="14"/>
  <c r="H239" i="14"/>
  <c r="G239" i="14"/>
  <c r="E239" i="14"/>
  <c r="H238" i="14"/>
  <c r="G238" i="14"/>
  <c r="E238" i="14"/>
  <c r="H237" i="14"/>
  <c r="G237" i="14"/>
  <c r="E237" i="14"/>
  <c r="H236" i="14"/>
  <c r="G236" i="14"/>
  <c r="E236" i="14"/>
  <c r="H235" i="14"/>
  <c r="G235" i="14"/>
  <c r="E235" i="14"/>
  <c r="H234" i="14"/>
  <c r="G234" i="14"/>
  <c r="E234" i="14"/>
  <c r="H233" i="14"/>
  <c r="G233" i="14"/>
  <c r="E233" i="14"/>
  <c r="H232" i="14"/>
  <c r="G232" i="14"/>
  <c r="E232" i="14"/>
  <c r="H231" i="14"/>
  <c r="G231" i="14"/>
  <c r="E231" i="14"/>
  <c r="H230" i="14"/>
  <c r="G230" i="14"/>
  <c r="E230" i="14"/>
  <c r="H229" i="14"/>
  <c r="G229" i="14"/>
  <c r="E229" i="14"/>
  <c r="H228" i="14"/>
  <c r="G228" i="14"/>
  <c r="E228" i="14"/>
  <c r="H227" i="14"/>
  <c r="G227" i="14"/>
  <c r="E227" i="14"/>
  <c r="H226" i="14"/>
  <c r="G226" i="14"/>
  <c r="E226" i="14"/>
  <c r="H225" i="14"/>
  <c r="G225" i="14"/>
  <c r="E225" i="14"/>
  <c r="H224" i="14"/>
  <c r="G224" i="14"/>
  <c r="E224" i="14"/>
  <c r="H223" i="14"/>
  <c r="G223" i="14"/>
  <c r="E223" i="14"/>
  <c r="H222" i="14"/>
  <c r="G222" i="14"/>
  <c r="E222" i="14"/>
  <c r="H221" i="14"/>
  <c r="G221" i="14"/>
  <c r="E221" i="14"/>
  <c r="H220" i="14"/>
  <c r="G220" i="14"/>
  <c r="E220" i="14"/>
  <c r="H219" i="14"/>
  <c r="G219" i="14"/>
  <c r="E219" i="14"/>
  <c r="H218" i="14"/>
  <c r="G218" i="14"/>
  <c r="E218" i="14"/>
  <c r="H217" i="14"/>
  <c r="G217" i="14"/>
  <c r="E217" i="14"/>
  <c r="H216" i="14"/>
  <c r="G216" i="14"/>
  <c r="E216" i="14"/>
  <c r="H215" i="14"/>
  <c r="G215" i="14"/>
  <c r="E215" i="14"/>
  <c r="H214" i="14"/>
  <c r="G214" i="14"/>
  <c r="E214" i="14"/>
  <c r="H213" i="14"/>
  <c r="G213" i="14"/>
  <c r="E213" i="14"/>
  <c r="H212" i="14"/>
  <c r="G212" i="14"/>
  <c r="E212" i="14"/>
  <c r="H211" i="14"/>
  <c r="G211" i="14"/>
  <c r="E211" i="14"/>
  <c r="H210" i="14"/>
  <c r="G210" i="14"/>
  <c r="E210" i="14"/>
  <c r="H209" i="14"/>
  <c r="G209" i="14"/>
  <c r="E209" i="14"/>
  <c r="H208" i="14"/>
  <c r="G208" i="14"/>
  <c r="E208" i="14"/>
  <c r="H207" i="14"/>
  <c r="G207" i="14"/>
  <c r="E207" i="14"/>
  <c r="H206" i="14"/>
  <c r="G206" i="14"/>
  <c r="E206" i="14"/>
  <c r="H205" i="14"/>
  <c r="G205" i="14"/>
  <c r="E205" i="14"/>
  <c r="H204" i="14"/>
  <c r="G204" i="14"/>
  <c r="E204" i="14"/>
  <c r="H203" i="14"/>
  <c r="G203" i="14"/>
  <c r="E203" i="14"/>
  <c r="H202" i="14"/>
  <c r="G202" i="14"/>
  <c r="E202" i="14"/>
  <c r="H201" i="14"/>
  <c r="G201" i="14"/>
  <c r="E201" i="14"/>
  <c r="H200" i="14"/>
  <c r="G200" i="14"/>
  <c r="E200" i="14"/>
  <c r="H199" i="14"/>
  <c r="G199" i="14"/>
  <c r="E199" i="14"/>
  <c r="H198" i="14"/>
  <c r="G198" i="14"/>
  <c r="E198" i="14"/>
  <c r="H197" i="14"/>
  <c r="G197" i="14"/>
  <c r="E197" i="14"/>
  <c r="H196" i="14"/>
  <c r="G196" i="14"/>
  <c r="E196" i="14"/>
  <c r="H195" i="14"/>
  <c r="G195" i="14"/>
  <c r="E195" i="14"/>
  <c r="H194" i="14"/>
  <c r="G194" i="14"/>
  <c r="E194" i="14"/>
  <c r="H193" i="14"/>
  <c r="G193" i="14"/>
  <c r="E193" i="14"/>
  <c r="H192" i="14"/>
  <c r="G192" i="14"/>
  <c r="E192" i="14"/>
  <c r="H191" i="14"/>
  <c r="G191" i="14"/>
  <c r="E191" i="14"/>
  <c r="H190" i="14"/>
  <c r="G190" i="14"/>
  <c r="E190" i="14"/>
  <c r="H189" i="14"/>
  <c r="G189" i="14"/>
  <c r="E189" i="14"/>
  <c r="H188" i="14"/>
  <c r="G188" i="14"/>
  <c r="E188" i="14"/>
  <c r="H187" i="14"/>
  <c r="G187" i="14"/>
  <c r="E187" i="14"/>
  <c r="H186" i="14"/>
  <c r="G186" i="14"/>
  <c r="E186" i="14"/>
  <c r="H185" i="14"/>
  <c r="G185" i="14"/>
  <c r="E185" i="14"/>
  <c r="H184" i="14"/>
  <c r="G184" i="14"/>
  <c r="E184" i="14"/>
  <c r="H183" i="14"/>
  <c r="G183" i="14"/>
  <c r="E183" i="14"/>
  <c r="H182" i="14"/>
  <c r="G182" i="14"/>
  <c r="E182" i="14"/>
  <c r="H181" i="14"/>
  <c r="G181" i="14"/>
  <c r="E181" i="14"/>
  <c r="H180" i="14"/>
  <c r="G180" i="14"/>
  <c r="E180" i="14"/>
  <c r="H179" i="14"/>
  <c r="G179" i="14"/>
  <c r="E179" i="14"/>
  <c r="H178" i="14"/>
  <c r="G178" i="14"/>
  <c r="E178" i="14"/>
  <c r="H177" i="14"/>
  <c r="G177" i="14"/>
  <c r="E177" i="14"/>
  <c r="H176" i="14"/>
  <c r="G176" i="14"/>
  <c r="E176" i="14"/>
  <c r="H175" i="14"/>
  <c r="G175" i="14"/>
  <c r="E175" i="14"/>
  <c r="H174" i="14"/>
  <c r="G174" i="14"/>
  <c r="E174" i="14"/>
  <c r="H173" i="14"/>
  <c r="G173" i="14"/>
  <c r="E173" i="14"/>
  <c r="H172" i="14"/>
  <c r="G172" i="14"/>
  <c r="E172" i="14"/>
  <c r="H171" i="14"/>
  <c r="G171" i="14"/>
  <c r="E171" i="14"/>
  <c r="H170" i="14"/>
  <c r="G170" i="14"/>
  <c r="E170" i="14"/>
  <c r="H169" i="14"/>
  <c r="G169" i="14"/>
  <c r="E169" i="14"/>
  <c r="H168" i="14"/>
  <c r="G168" i="14"/>
  <c r="E168" i="14"/>
  <c r="H167" i="14"/>
  <c r="G167" i="14"/>
  <c r="E167" i="14"/>
  <c r="H166" i="14"/>
  <c r="G166" i="14"/>
  <c r="E166" i="14"/>
  <c r="H165" i="14"/>
  <c r="G165" i="14"/>
  <c r="E165" i="14"/>
  <c r="H164" i="14"/>
  <c r="G164" i="14"/>
  <c r="E164" i="14"/>
  <c r="H163" i="14"/>
  <c r="G163" i="14"/>
  <c r="E163" i="14"/>
  <c r="H162" i="14"/>
  <c r="G162" i="14"/>
  <c r="E162" i="14"/>
  <c r="H161" i="14"/>
  <c r="G161" i="14"/>
  <c r="E161" i="14"/>
  <c r="H160" i="14"/>
  <c r="G160" i="14"/>
  <c r="E160" i="14"/>
  <c r="H159" i="14"/>
  <c r="G159" i="14"/>
  <c r="E159" i="14"/>
  <c r="H158" i="14"/>
  <c r="G158" i="14"/>
  <c r="E158" i="14"/>
  <c r="H157" i="14"/>
  <c r="G157" i="14"/>
  <c r="E157" i="14"/>
  <c r="H156" i="14"/>
  <c r="G156" i="14"/>
  <c r="E156" i="14"/>
  <c r="H155" i="14"/>
  <c r="G155" i="14"/>
  <c r="E155" i="14"/>
  <c r="H154" i="14"/>
  <c r="G154" i="14"/>
  <c r="E154" i="14"/>
  <c r="H153" i="14"/>
  <c r="G153" i="14"/>
  <c r="E153" i="14"/>
  <c r="H152" i="14"/>
  <c r="G152" i="14"/>
  <c r="E152" i="14"/>
  <c r="H151" i="14"/>
  <c r="G151" i="14"/>
  <c r="E151" i="14"/>
  <c r="H150" i="14"/>
  <c r="G150" i="14"/>
  <c r="E150" i="14"/>
  <c r="H149" i="14"/>
  <c r="G149" i="14"/>
  <c r="E149" i="14"/>
  <c r="H148" i="14"/>
  <c r="G148" i="14"/>
  <c r="E148" i="14"/>
  <c r="H147" i="14"/>
  <c r="G147" i="14"/>
  <c r="E147" i="14"/>
  <c r="H146" i="14"/>
  <c r="G146" i="14"/>
  <c r="E146" i="14"/>
  <c r="H145" i="14"/>
  <c r="G145" i="14"/>
  <c r="E145" i="14"/>
  <c r="H144" i="14"/>
  <c r="G144" i="14"/>
  <c r="E144" i="14"/>
  <c r="H143" i="14"/>
  <c r="G143" i="14"/>
  <c r="E143" i="14"/>
  <c r="H142" i="14"/>
  <c r="G142" i="14"/>
  <c r="E142" i="14"/>
  <c r="H141" i="14"/>
  <c r="G141" i="14"/>
  <c r="E141" i="14"/>
  <c r="H140" i="14"/>
  <c r="G140" i="14"/>
  <c r="E140" i="14"/>
  <c r="H139" i="14"/>
  <c r="G139" i="14"/>
  <c r="E139" i="14"/>
  <c r="H138" i="14"/>
  <c r="G138" i="14"/>
  <c r="E138" i="14"/>
  <c r="H137" i="14"/>
  <c r="G137" i="14"/>
  <c r="E137" i="14"/>
  <c r="H136" i="14"/>
  <c r="G136" i="14"/>
  <c r="E136" i="14"/>
  <c r="H135" i="14"/>
  <c r="G135" i="14"/>
  <c r="E135" i="14"/>
  <c r="H134" i="14"/>
  <c r="G134" i="14"/>
  <c r="E134" i="14"/>
  <c r="H133" i="14"/>
  <c r="G133" i="14"/>
  <c r="E133" i="14"/>
  <c r="H132" i="14"/>
  <c r="G132" i="14"/>
  <c r="E132" i="14"/>
  <c r="H131" i="14"/>
  <c r="G131" i="14"/>
  <c r="E131" i="14"/>
  <c r="H130" i="14"/>
  <c r="G130" i="14"/>
  <c r="E130" i="14"/>
  <c r="H129" i="14"/>
  <c r="G129" i="14"/>
  <c r="E129" i="14"/>
  <c r="H128" i="14"/>
  <c r="G128" i="14"/>
  <c r="E128" i="14"/>
  <c r="H127" i="14"/>
  <c r="G127" i="14"/>
  <c r="E127" i="14"/>
  <c r="H126" i="14"/>
  <c r="G126" i="14"/>
  <c r="E126" i="14"/>
  <c r="H125" i="14"/>
  <c r="G125" i="14"/>
  <c r="E125" i="14"/>
  <c r="H124" i="14"/>
  <c r="G124" i="14"/>
  <c r="E124" i="14"/>
  <c r="H123" i="14"/>
  <c r="G123" i="14"/>
  <c r="E123" i="14"/>
  <c r="H122" i="14"/>
  <c r="G122" i="14"/>
  <c r="E122" i="14"/>
  <c r="H121" i="14"/>
  <c r="G121" i="14"/>
  <c r="E121" i="14"/>
  <c r="H120" i="14"/>
  <c r="G120" i="14"/>
  <c r="E120" i="14"/>
  <c r="H119" i="14"/>
  <c r="G119" i="14"/>
  <c r="E119" i="14"/>
  <c r="H118" i="14"/>
  <c r="G118" i="14"/>
  <c r="E118" i="14"/>
  <c r="H117" i="14"/>
  <c r="G117" i="14"/>
  <c r="E117" i="14"/>
  <c r="H116" i="14"/>
  <c r="G116" i="14"/>
  <c r="E116" i="14"/>
  <c r="H115" i="14"/>
  <c r="G115" i="14"/>
  <c r="E115" i="14"/>
  <c r="H114" i="14"/>
  <c r="G114" i="14"/>
  <c r="E114" i="14"/>
  <c r="H113" i="14"/>
  <c r="G113" i="14"/>
  <c r="E113" i="14"/>
  <c r="H112" i="14"/>
  <c r="G112" i="14"/>
  <c r="E112" i="14"/>
  <c r="H111" i="14"/>
  <c r="G111" i="14"/>
  <c r="E111" i="14"/>
  <c r="H110" i="14"/>
  <c r="G110" i="14"/>
  <c r="E110" i="14"/>
  <c r="H109" i="14"/>
  <c r="G109" i="14"/>
  <c r="E109" i="14"/>
  <c r="H108" i="14"/>
  <c r="G108" i="14"/>
  <c r="E108" i="14"/>
  <c r="H107" i="14"/>
  <c r="G107" i="14"/>
  <c r="E107" i="14"/>
  <c r="H106" i="14"/>
  <c r="G106" i="14"/>
  <c r="E106" i="14"/>
  <c r="H105" i="14"/>
  <c r="G105" i="14"/>
  <c r="E105" i="14"/>
  <c r="H104" i="14"/>
  <c r="G104" i="14"/>
  <c r="E104" i="14"/>
  <c r="H103" i="14"/>
  <c r="G103" i="14"/>
  <c r="E103" i="14"/>
  <c r="H102" i="14"/>
  <c r="G102" i="14"/>
  <c r="E102" i="14"/>
  <c r="H101" i="14"/>
  <c r="G101" i="14"/>
  <c r="E101" i="14"/>
  <c r="H100" i="14"/>
  <c r="G100" i="14"/>
  <c r="E100" i="14"/>
  <c r="H99" i="14"/>
  <c r="G99" i="14"/>
  <c r="E99" i="14"/>
  <c r="H98" i="14"/>
  <c r="G98" i="14"/>
  <c r="E98" i="14"/>
  <c r="H97" i="14"/>
  <c r="G97" i="14"/>
  <c r="E97" i="14"/>
  <c r="H96" i="14"/>
  <c r="G96" i="14"/>
  <c r="E96" i="14"/>
  <c r="H95" i="14"/>
  <c r="G95" i="14"/>
  <c r="E95" i="14"/>
  <c r="H94" i="14"/>
  <c r="G94" i="14"/>
  <c r="E94" i="14"/>
  <c r="H93" i="14"/>
  <c r="G93" i="14"/>
  <c r="E93" i="14"/>
  <c r="H92" i="14"/>
  <c r="G92" i="14"/>
  <c r="E92" i="14"/>
  <c r="H91" i="14"/>
  <c r="G91" i="14"/>
  <c r="E91" i="14"/>
  <c r="H90" i="14"/>
  <c r="G90" i="14"/>
  <c r="E90" i="14"/>
  <c r="H89" i="14"/>
  <c r="G89" i="14"/>
  <c r="E89" i="14"/>
  <c r="H88" i="14"/>
  <c r="G88" i="14"/>
  <c r="E88" i="14"/>
  <c r="H87" i="14"/>
  <c r="G87" i="14"/>
  <c r="E87" i="14"/>
  <c r="H81" i="14"/>
  <c r="G81" i="14"/>
  <c r="E81" i="14"/>
  <c r="H78" i="14"/>
  <c r="G78" i="14"/>
  <c r="E78" i="14"/>
  <c r="H76" i="14"/>
  <c r="G76" i="14"/>
  <c r="E76" i="14"/>
  <c r="H74" i="14"/>
  <c r="G74" i="14"/>
  <c r="E74" i="14"/>
  <c r="H73" i="14"/>
  <c r="G73" i="14"/>
  <c r="E73" i="14"/>
  <c r="H72" i="14"/>
  <c r="G72" i="14"/>
  <c r="E72" i="14"/>
  <c r="H71" i="14"/>
  <c r="G71" i="14"/>
  <c r="E71" i="14"/>
  <c r="H70" i="14"/>
  <c r="G70" i="14"/>
  <c r="E70" i="14"/>
  <c r="H69" i="14"/>
  <c r="G69" i="14"/>
  <c r="E69" i="14"/>
  <c r="H68" i="14"/>
  <c r="G68" i="14"/>
  <c r="E68" i="14"/>
  <c r="H66" i="14"/>
  <c r="G66" i="14"/>
  <c r="E66" i="14"/>
  <c r="H65" i="14"/>
  <c r="G65" i="14"/>
  <c r="E65" i="14"/>
  <c r="H64" i="14"/>
  <c r="G64" i="14"/>
  <c r="E64" i="14"/>
  <c r="H63" i="14"/>
  <c r="G63" i="14"/>
  <c r="E63" i="14"/>
  <c r="H62" i="14"/>
  <c r="G62" i="14"/>
  <c r="E62" i="14"/>
  <c r="H61" i="14"/>
  <c r="G61" i="14"/>
  <c r="E61" i="14"/>
  <c r="H60" i="14"/>
  <c r="G60" i="14"/>
  <c r="E60" i="14"/>
  <c r="H59" i="14"/>
  <c r="G59" i="14"/>
  <c r="E59" i="14"/>
  <c r="H58" i="14"/>
  <c r="G58" i="14"/>
  <c r="E58" i="14"/>
  <c r="H57" i="14"/>
  <c r="G57" i="14"/>
  <c r="E57" i="14"/>
  <c r="H56" i="14"/>
  <c r="G56" i="14"/>
  <c r="E56" i="14"/>
  <c r="H55" i="14"/>
  <c r="G55" i="14"/>
  <c r="E55" i="14"/>
  <c r="H53" i="14"/>
  <c r="G53" i="14"/>
  <c r="E53" i="14"/>
  <c r="H52" i="14"/>
  <c r="G52" i="14"/>
  <c r="E52" i="14"/>
  <c r="H51" i="14"/>
  <c r="G51" i="14"/>
  <c r="E51" i="14"/>
  <c r="H50" i="14"/>
  <c r="G50" i="14"/>
  <c r="E50" i="14"/>
  <c r="H49" i="14"/>
  <c r="G49" i="14"/>
  <c r="E49" i="14"/>
  <c r="H47" i="14"/>
  <c r="G47" i="14"/>
  <c r="E47" i="14"/>
  <c r="H45" i="14"/>
  <c r="G45" i="14"/>
  <c r="E45" i="14"/>
  <c r="H44" i="14"/>
  <c r="G44" i="14"/>
  <c r="E44" i="14"/>
  <c r="H43" i="14"/>
  <c r="G43" i="14"/>
  <c r="E43" i="14"/>
  <c r="H42" i="14"/>
  <c r="G42" i="14"/>
  <c r="E42" i="14"/>
  <c r="H41" i="14"/>
  <c r="G41" i="14"/>
  <c r="E41" i="14"/>
  <c r="H40" i="14"/>
  <c r="G40" i="14"/>
  <c r="E40" i="14"/>
  <c r="H38" i="14"/>
  <c r="G38" i="14"/>
  <c r="E38" i="14"/>
  <c r="H37" i="14"/>
  <c r="G37" i="14"/>
  <c r="E37" i="14"/>
  <c r="H36" i="14"/>
  <c r="G36" i="14"/>
  <c r="E36" i="14"/>
  <c r="H35" i="14"/>
  <c r="G35" i="14"/>
  <c r="E35" i="14"/>
  <c r="H34" i="14"/>
  <c r="G34" i="14"/>
  <c r="E34" i="14"/>
  <c r="H32" i="14"/>
  <c r="G32" i="14"/>
  <c r="E32" i="14"/>
  <c r="H31" i="14"/>
  <c r="G31" i="14"/>
  <c r="E31" i="14"/>
  <c r="H30" i="14"/>
  <c r="G30" i="14"/>
  <c r="E30" i="14"/>
  <c r="H29" i="14"/>
  <c r="G29" i="14"/>
  <c r="E29" i="14"/>
  <c r="H28" i="14"/>
  <c r="G28" i="14"/>
  <c r="E28" i="14"/>
  <c r="H27" i="14"/>
  <c r="G27" i="14"/>
  <c r="E27" i="14"/>
  <c r="H26" i="14"/>
  <c r="G26" i="14"/>
  <c r="E26" i="14"/>
  <c r="H25" i="14"/>
  <c r="G25" i="14"/>
  <c r="E25" i="14"/>
  <c r="H24" i="14"/>
  <c r="G24" i="14"/>
  <c r="E24" i="14"/>
  <c r="H23" i="14"/>
  <c r="G23" i="14"/>
  <c r="E23" i="14"/>
  <c r="H22" i="14"/>
  <c r="G22" i="14"/>
  <c r="E22" i="14"/>
  <c r="H21" i="14"/>
  <c r="G21" i="14"/>
  <c r="E21" i="14"/>
  <c r="H20" i="14"/>
  <c r="G20" i="14"/>
  <c r="E20" i="14"/>
  <c r="H14" i="14"/>
  <c r="G14" i="14"/>
  <c r="E14" i="14"/>
  <c r="H11" i="14"/>
  <c r="G11" i="14"/>
  <c r="E11" i="14"/>
  <c r="H17" i="14"/>
  <c r="G17" i="14"/>
  <c r="E17" i="14"/>
  <c r="H18" i="14"/>
  <c r="G18" i="14"/>
  <c r="E18" i="14"/>
  <c r="H16" i="14"/>
  <c r="G16" i="14"/>
  <c r="E16" i="14"/>
  <c r="H15" i="14"/>
  <c r="G15" i="14"/>
  <c r="E15" i="14"/>
  <c r="H13" i="14"/>
  <c r="G13" i="14"/>
  <c r="E13" i="14"/>
  <c r="H12" i="14"/>
  <c r="G12" i="14"/>
  <c r="E12" i="14"/>
  <c r="H10" i="14"/>
  <c r="G10" i="14"/>
  <c r="E10" i="14"/>
  <c r="H9" i="14"/>
  <c r="G9" i="14"/>
  <c r="E9" i="14"/>
  <c r="H7" i="14"/>
  <c r="G7" i="14"/>
  <c r="E7" i="14"/>
  <c r="H6" i="14"/>
  <c r="G6" i="14"/>
  <c r="E6" i="14"/>
  <c r="H4" i="14"/>
  <c r="G4" i="14"/>
  <c r="E4" i="14"/>
  <c r="H3" i="14"/>
  <c r="G3" i="14"/>
  <c r="E3" i="14"/>
  <c r="H2" i="14"/>
  <c r="G2" i="14"/>
  <c r="E2" i="14"/>
  <c r="L177" i="13"/>
  <c r="G177" i="13"/>
  <c r="F177" i="13"/>
  <c r="L176" i="13"/>
  <c r="G176" i="13"/>
  <c r="F176" i="13"/>
  <c r="L175" i="13"/>
  <c r="G175" i="13"/>
  <c r="F175" i="13"/>
  <c r="L174" i="13"/>
  <c r="G174" i="13"/>
  <c r="F174" i="13"/>
  <c r="L173" i="13"/>
  <c r="G173" i="13"/>
  <c r="F173" i="13"/>
  <c r="L172" i="13"/>
  <c r="G172" i="13"/>
  <c r="F172" i="13"/>
  <c r="L171" i="13"/>
  <c r="G171" i="13"/>
  <c r="F171" i="13"/>
  <c r="L170" i="13"/>
  <c r="G170" i="13"/>
  <c r="F170" i="13"/>
  <c r="L169" i="13"/>
  <c r="G169" i="13"/>
  <c r="F169" i="13"/>
  <c r="L168" i="13"/>
  <c r="G168" i="13"/>
  <c r="F168" i="13"/>
  <c r="L167" i="13"/>
  <c r="G167" i="13"/>
  <c r="F167" i="13"/>
  <c r="L166" i="13"/>
  <c r="G166" i="13"/>
  <c r="F166" i="13"/>
  <c r="L163" i="13"/>
  <c r="G163" i="13"/>
  <c r="F163" i="13"/>
  <c r="L162" i="13"/>
  <c r="G162" i="13"/>
  <c r="F162" i="13"/>
  <c r="L161" i="13"/>
  <c r="G161" i="13"/>
  <c r="F161" i="13"/>
  <c r="L160" i="13"/>
  <c r="G160" i="13"/>
  <c r="F160" i="13"/>
  <c r="L159" i="13"/>
  <c r="G159" i="13"/>
  <c r="F159" i="13"/>
  <c r="L158" i="13"/>
  <c r="G158" i="13"/>
  <c r="F158" i="13"/>
  <c r="L157" i="13"/>
  <c r="G157" i="13"/>
  <c r="F157" i="13"/>
  <c r="L156" i="13"/>
  <c r="G156" i="13"/>
  <c r="F156" i="13"/>
  <c r="L155" i="13"/>
  <c r="G155" i="13"/>
  <c r="F155" i="13"/>
  <c r="L154" i="13"/>
  <c r="G154" i="13"/>
  <c r="F154" i="13"/>
  <c r="L153" i="13"/>
  <c r="G153" i="13"/>
  <c r="F153" i="13"/>
  <c r="L152" i="13"/>
  <c r="G152" i="13"/>
  <c r="F152" i="13"/>
  <c r="L150" i="13"/>
  <c r="G150" i="13"/>
  <c r="F150" i="13"/>
  <c r="L164" i="13"/>
  <c r="G164" i="13"/>
  <c r="F164" i="13"/>
  <c r="L149" i="13"/>
  <c r="G149" i="13"/>
  <c r="F149" i="13"/>
  <c r="L148" i="13"/>
  <c r="G148" i="13"/>
  <c r="F148" i="13"/>
  <c r="L147" i="13"/>
  <c r="G147" i="13"/>
  <c r="F147" i="13"/>
  <c r="L146" i="13"/>
  <c r="G146" i="13"/>
  <c r="F146" i="13"/>
  <c r="L145" i="13"/>
  <c r="G145" i="13"/>
  <c r="F145" i="13"/>
  <c r="L144" i="13"/>
  <c r="G144" i="13"/>
  <c r="F144" i="13"/>
  <c r="L142" i="13"/>
  <c r="G142" i="13"/>
  <c r="F142" i="13"/>
  <c r="L141" i="13"/>
  <c r="G141" i="13"/>
  <c r="F141" i="13"/>
  <c r="L140" i="13"/>
  <c r="G140" i="13"/>
  <c r="F140" i="13"/>
  <c r="L139" i="13"/>
  <c r="G139" i="13"/>
  <c r="F139" i="13"/>
  <c r="L138" i="13"/>
  <c r="G138" i="13"/>
  <c r="F138" i="13"/>
  <c r="L137" i="13"/>
  <c r="G137" i="13"/>
  <c r="F137" i="13"/>
  <c r="L136" i="13"/>
  <c r="G136" i="13"/>
  <c r="F136" i="13"/>
  <c r="L135" i="13"/>
  <c r="G135" i="13"/>
  <c r="F135" i="13"/>
  <c r="L134" i="13"/>
  <c r="G134" i="13"/>
  <c r="F134" i="13"/>
  <c r="L133" i="13"/>
  <c r="G133" i="13"/>
  <c r="F133" i="13"/>
  <c r="L132" i="13"/>
  <c r="G132" i="13"/>
  <c r="F132" i="13"/>
  <c r="L131" i="13"/>
  <c r="G131" i="13"/>
  <c r="F131" i="13"/>
  <c r="L143" i="13"/>
  <c r="G143" i="13"/>
  <c r="F143" i="13"/>
  <c r="L130" i="13"/>
  <c r="G130" i="13"/>
  <c r="F130" i="13"/>
  <c r="L129" i="13"/>
  <c r="G129" i="13"/>
  <c r="F129" i="13"/>
  <c r="L127" i="13"/>
  <c r="G127" i="13"/>
  <c r="F127" i="13"/>
  <c r="L126" i="13"/>
  <c r="G126" i="13"/>
  <c r="F126" i="13"/>
  <c r="L125" i="13"/>
  <c r="G125" i="13"/>
  <c r="F125" i="13"/>
  <c r="L124" i="13"/>
  <c r="G124" i="13"/>
  <c r="F124" i="13"/>
  <c r="L123" i="13"/>
  <c r="G123" i="13"/>
  <c r="F123" i="13"/>
  <c r="L122" i="13"/>
  <c r="G122" i="13"/>
  <c r="F122" i="13"/>
  <c r="L121" i="13"/>
  <c r="G121" i="13"/>
  <c r="F121" i="13"/>
  <c r="L120" i="13"/>
  <c r="G120" i="13"/>
  <c r="F120" i="13"/>
  <c r="L119" i="13"/>
  <c r="G119" i="13"/>
  <c r="F119" i="13"/>
  <c r="L118" i="13"/>
  <c r="G118" i="13"/>
  <c r="F118" i="13"/>
  <c r="L117" i="13"/>
  <c r="G117" i="13"/>
  <c r="F117" i="13"/>
  <c r="L116" i="13"/>
  <c r="G116" i="13"/>
  <c r="F116" i="13"/>
  <c r="L115" i="13"/>
  <c r="G115" i="13"/>
  <c r="F115" i="13"/>
  <c r="L114" i="13"/>
  <c r="G114" i="13"/>
  <c r="F114" i="13"/>
  <c r="L113" i="13"/>
  <c r="G113" i="13"/>
  <c r="F113" i="13"/>
  <c r="L112" i="13"/>
  <c r="G112" i="13"/>
  <c r="F112" i="13"/>
  <c r="L111" i="13"/>
  <c r="G111" i="13"/>
  <c r="F111" i="13"/>
  <c r="L110" i="13"/>
  <c r="G110" i="13"/>
  <c r="F110" i="13"/>
  <c r="L109" i="13"/>
  <c r="G109" i="13"/>
  <c r="F109" i="13"/>
  <c r="L108" i="13"/>
  <c r="G108" i="13"/>
  <c r="F108" i="13"/>
  <c r="L107" i="13"/>
  <c r="G107" i="13"/>
  <c r="F107" i="13"/>
  <c r="L106" i="13"/>
  <c r="G106" i="13"/>
  <c r="F106" i="13"/>
  <c r="L105" i="13"/>
  <c r="G105" i="13"/>
  <c r="F105" i="13"/>
  <c r="L104" i="13"/>
  <c r="G104" i="13"/>
  <c r="F104" i="13"/>
  <c r="L102" i="13"/>
  <c r="G102" i="13"/>
  <c r="F102" i="13"/>
  <c r="L101" i="13"/>
  <c r="G101" i="13"/>
  <c r="F101" i="13"/>
  <c r="L100" i="13"/>
  <c r="G100" i="13"/>
  <c r="F100" i="13"/>
  <c r="L99" i="13"/>
  <c r="G99" i="13"/>
  <c r="F99" i="13"/>
  <c r="L98" i="13"/>
  <c r="G98" i="13"/>
  <c r="F98" i="13"/>
  <c r="L97" i="13"/>
  <c r="G97" i="13"/>
  <c r="F97" i="13"/>
  <c r="L96" i="13"/>
  <c r="G96" i="13"/>
  <c r="F96" i="13"/>
  <c r="L95" i="13"/>
  <c r="G95" i="13"/>
  <c r="F95" i="13"/>
  <c r="L94" i="13"/>
  <c r="G94" i="13"/>
  <c r="F94" i="13"/>
  <c r="L93" i="13"/>
  <c r="G93" i="13"/>
  <c r="F93" i="13"/>
  <c r="L92" i="13"/>
  <c r="G92" i="13"/>
  <c r="F92" i="13"/>
  <c r="L91" i="13"/>
  <c r="G91" i="13"/>
  <c r="F91" i="13"/>
  <c r="L90" i="13"/>
  <c r="G90" i="13"/>
  <c r="F90" i="13"/>
  <c r="L89" i="13"/>
  <c r="G89" i="13"/>
  <c r="F89" i="13"/>
  <c r="L88" i="13"/>
  <c r="G88" i="13"/>
  <c r="F88" i="13"/>
  <c r="L87" i="13"/>
  <c r="G87" i="13"/>
  <c r="F87" i="13"/>
  <c r="L86" i="13"/>
  <c r="G86" i="13"/>
  <c r="F86" i="13"/>
  <c r="L85" i="13"/>
  <c r="G85" i="13"/>
  <c r="F85" i="13"/>
  <c r="L84" i="13"/>
  <c r="G84" i="13"/>
  <c r="F84" i="13"/>
  <c r="L83" i="13"/>
  <c r="G83" i="13"/>
  <c r="F83" i="13"/>
  <c r="L82" i="13"/>
  <c r="G82" i="13"/>
  <c r="F82" i="13"/>
  <c r="L81" i="13"/>
  <c r="G81" i="13"/>
  <c r="F81" i="13"/>
  <c r="L79" i="13"/>
  <c r="G79" i="13"/>
  <c r="F79" i="13"/>
  <c r="L78" i="13"/>
  <c r="G78" i="13"/>
  <c r="F78" i="13"/>
  <c r="L77" i="13"/>
  <c r="G77" i="13"/>
  <c r="F77" i="13"/>
  <c r="L76" i="13"/>
  <c r="G76" i="13"/>
  <c r="F76" i="13"/>
  <c r="L75" i="13"/>
  <c r="G75" i="13"/>
  <c r="F75" i="13"/>
  <c r="L74" i="13"/>
  <c r="G74" i="13"/>
  <c r="F74" i="13"/>
  <c r="L73" i="13"/>
  <c r="G73" i="13"/>
  <c r="F73" i="13"/>
  <c r="L72" i="13"/>
  <c r="G72" i="13"/>
  <c r="F72" i="13"/>
  <c r="L70" i="13"/>
  <c r="G70" i="13"/>
  <c r="F70" i="13"/>
  <c r="L69" i="13"/>
  <c r="G69" i="13"/>
  <c r="F69" i="13"/>
  <c r="L68" i="13"/>
  <c r="G68" i="13"/>
  <c r="F68" i="13"/>
  <c r="L67" i="13"/>
  <c r="G67" i="13"/>
  <c r="F67" i="13"/>
  <c r="L66" i="13"/>
  <c r="G66" i="13"/>
  <c r="F66" i="13"/>
  <c r="L65" i="13"/>
  <c r="G65" i="13"/>
  <c r="F65" i="13"/>
  <c r="L64" i="13"/>
  <c r="G64" i="13"/>
  <c r="F64" i="13"/>
  <c r="L63" i="13"/>
  <c r="G63" i="13"/>
  <c r="F63" i="13"/>
  <c r="L62" i="13"/>
  <c r="G62" i="13"/>
  <c r="F62" i="13"/>
  <c r="L61" i="13"/>
  <c r="G61" i="13"/>
  <c r="F61" i="13"/>
  <c r="L60" i="13"/>
  <c r="G60" i="13"/>
  <c r="F60" i="13"/>
  <c r="L59" i="13"/>
  <c r="G59" i="13"/>
  <c r="F59" i="13"/>
  <c r="L58" i="13"/>
  <c r="G58" i="13"/>
  <c r="F58" i="13"/>
  <c r="L57" i="13"/>
  <c r="G57" i="13"/>
  <c r="F57" i="13"/>
  <c r="L56" i="13"/>
  <c r="G56" i="13"/>
  <c r="F56" i="13"/>
  <c r="L55" i="13"/>
  <c r="G55" i="13"/>
  <c r="F55" i="13"/>
  <c r="L54" i="13"/>
  <c r="G54" i="13"/>
  <c r="F54" i="13"/>
  <c r="L53" i="13"/>
  <c r="G53" i="13"/>
  <c r="F53" i="13"/>
  <c r="L52" i="13"/>
  <c r="G52" i="13"/>
  <c r="F52" i="13"/>
  <c r="L51" i="13"/>
  <c r="G51" i="13"/>
  <c r="F51" i="13"/>
  <c r="L50" i="13"/>
  <c r="G50" i="13"/>
  <c r="F50" i="13"/>
  <c r="L49" i="13"/>
  <c r="G49" i="13"/>
  <c r="F49" i="13"/>
  <c r="L48" i="13"/>
  <c r="G48" i="13"/>
  <c r="F48" i="13"/>
  <c r="L47" i="13"/>
  <c r="G47" i="13"/>
  <c r="F47" i="13"/>
  <c r="L182" i="13"/>
  <c r="G182" i="13"/>
  <c r="F182" i="13"/>
  <c r="L45" i="13"/>
  <c r="G45" i="13"/>
  <c r="F45" i="13"/>
  <c r="L44" i="13"/>
  <c r="G44" i="13"/>
  <c r="F44" i="13"/>
  <c r="L43" i="13"/>
  <c r="G43" i="13"/>
  <c r="F43" i="13"/>
  <c r="L42" i="13"/>
  <c r="G42" i="13"/>
  <c r="F42" i="13"/>
  <c r="L41" i="13"/>
  <c r="G41" i="13"/>
  <c r="F41" i="13"/>
  <c r="L40" i="13"/>
  <c r="G40" i="13"/>
  <c r="F40" i="13"/>
  <c r="L39" i="13"/>
  <c r="G39" i="13"/>
  <c r="F39" i="13"/>
  <c r="L38" i="13"/>
  <c r="G38" i="13"/>
  <c r="F38" i="13"/>
  <c r="L183" i="13"/>
  <c r="G183" i="13"/>
  <c r="F183" i="13"/>
  <c r="L37" i="13"/>
  <c r="G37" i="13"/>
  <c r="F37" i="13"/>
  <c r="L36" i="13"/>
  <c r="G36" i="13"/>
  <c r="F36" i="13"/>
  <c r="L35" i="13"/>
  <c r="G35" i="13"/>
  <c r="F35" i="13"/>
  <c r="L34" i="13"/>
  <c r="G34" i="13"/>
  <c r="F34" i="13"/>
  <c r="L33" i="13"/>
  <c r="G33" i="13"/>
  <c r="F33" i="13"/>
  <c r="L32" i="13"/>
  <c r="G32" i="13"/>
  <c r="F32" i="13"/>
  <c r="L31" i="13"/>
  <c r="G31" i="13"/>
  <c r="F31" i="13"/>
  <c r="L30" i="13"/>
  <c r="G30" i="13"/>
  <c r="F30" i="13"/>
  <c r="L29" i="13"/>
  <c r="G29" i="13"/>
  <c r="F29" i="13"/>
  <c r="L28" i="13"/>
  <c r="G28" i="13"/>
  <c r="F28" i="13"/>
  <c r="L181" i="13"/>
  <c r="G181" i="13"/>
  <c r="F181" i="13"/>
  <c r="L27" i="13"/>
  <c r="G27" i="13"/>
  <c r="F27" i="13"/>
  <c r="L180" i="13"/>
  <c r="G180" i="13"/>
  <c r="F180" i="13"/>
  <c r="L26" i="13"/>
  <c r="G26" i="13"/>
  <c r="F26" i="13"/>
  <c r="L25" i="13"/>
  <c r="G25" i="13"/>
  <c r="F25" i="13"/>
  <c r="L24" i="13"/>
  <c r="G24" i="13"/>
  <c r="F24" i="13"/>
  <c r="L23" i="13"/>
  <c r="G23" i="13"/>
  <c r="F23" i="13"/>
  <c r="L22" i="13"/>
  <c r="G22" i="13"/>
  <c r="F22" i="13"/>
  <c r="L21" i="13"/>
  <c r="G21" i="13"/>
  <c r="F21" i="13"/>
  <c r="L20" i="13"/>
  <c r="G20" i="13"/>
  <c r="F20" i="13"/>
  <c r="L19" i="13"/>
  <c r="G19" i="13"/>
  <c r="F19" i="13"/>
  <c r="L18" i="13"/>
  <c r="G18" i="13"/>
  <c r="F18" i="13"/>
  <c r="L179" i="13"/>
  <c r="G179" i="13"/>
  <c r="F179" i="13"/>
  <c r="L17" i="13"/>
  <c r="G17" i="13"/>
  <c r="F17" i="13"/>
  <c r="L16" i="13"/>
  <c r="G16" i="13"/>
  <c r="F16" i="13"/>
  <c r="L14" i="13"/>
  <c r="G14" i="13"/>
  <c r="F14" i="13"/>
  <c r="L178" i="13"/>
  <c r="G178" i="13"/>
  <c r="F178" i="13"/>
  <c r="L13" i="13"/>
  <c r="G13" i="13"/>
  <c r="F13" i="13"/>
  <c r="L12" i="13"/>
  <c r="G12" i="13"/>
  <c r="F12" i="13"/>
  <c r="L11" i="13"/>
  <c r="G11" i="13"/>
  <c r="F11" i="13"/>
  <c r="L10" i="13"/>
  <c r="G10" i="13"/>
  <c r="F10" i="13"/>
  <c r="L9" i="13"/>
  <c r="G9" i="13"/>
  <c r="F9" i="13"/>
  <c r="L8" i="13"/>
  <c r="G8" i="13"/>
  <c r="F8" i="13"/>
  <c r="L7" i="13"/>
  <c r="G7" i="13"/>
  <c r="F7" i="13"/>
  <c r="L6" i="13"/>
  <c r="G6" i="13"/>
  <c r="F6" i="13"/>
  <c r="L4" i="13"/>
  <c r="G4" i="13"/>
  <c r="F4" i="13"/>
  <c r="L3" i="13"/>
  <c r="G3" i="13"/>
  <c r="F3" i="13"/>
  <c r="L2" i="13"/>
  <c r="G2" i="13"/>
  <c r="F2" i="13"/>
  <c r="I219" i="14" l="1"/>
  <c r="I79" i="14"/>
  <c r="I223" i="14"/>
  <c r="I48" i="14"/>
  <c r="H147" i="13"/>
  <c r="I232" i="14"/>
  <c r="I229" i="14"/>
  <c r="I65" i="14"/>
  <c r="H59" i="13"/>
  <c r="BT157" i="1"/>
  <c r="V2" i="12"/>
  <c r="W2" i="12"/>
  <c r="BP157" i="1"/>
  <c r="BO157" i="1"/>
  <c r="BF157" i="1"/>
  <c r="BE157" i="1"/>
  <c r="E42" i="4"/>
  <c r="E30" i="4"/>
  <c r="E38" i="4"/>
  <c r="E3" i="4"/>
  <c r="AZ157" i="1"/>
  <c r="BA157" i="1"/>
  <c r="AV157" i="1"/>
  <c r="B33" i="3"/>
  <c r="X2" i="12" l="1"/>
  <c r="Y2" i="12"/>
  <c r="AR226" i="9"/>
  <c r="D157" i="1"/>
  <c r="E157" i="1"/>
  <c r="AU15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 Nelson</author>
  </authors>
  <commentList>
    <comment ref="M1" authorId="0" shapeId="0" xr:uid="{0691A8B1-4D09-48E8-BF3E-E36DDD98FB3B}">
      <text>
        <r>
          <rPr>
            <sz val="11"/>
            <color theme="1"/>
            <rFont val="Aptos Narrow"/>
            <family val="2"/>
            <scheme val="minor"/>
          </rPr>
          <t xml:space="preserve">Cody Nelson:
Site Director has been updated with the correct site information.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<sst xmlns="http://schemas.openxmlformats.org/spreadsheetml/2006/main" count="16883" uniqueCount="4989">
  <si>
    <t>STATUS</t>
  </si>
  <si>
    <t>FY24</t>
  </si>
  <si>
    <t>FY25</t>
  </si>
  <si>
    <t>Camp Code</t>
  </si>
  <si>
    <t>Site Name</t>
  </si>
  <si>
    <t>Facility Name</t>
  </si>
  <si>
    <t>Site address</t>
  </si>
  <si>
    <t>Site city</t>
  </si>
  <si>
    <t>State</t>
  </si>
  <si>
    <t>Zip</t>
  </si>
  <si>
    <t>Email</t>
  </si>
  <si>
    <t>First Name</t>
  </si>
  <si>
    <t>Last name</t>
  </si>
  <si>
    <t>Director address</t>
  </si>
  <si>
    <t>Director city</t>
  </si>
  <si>
    <t>Home #</t>
  </si>
  <si>
    <t>Cell #</t>
  </si>
  <si>
    <t>Work #</t>
  </si>
  <si>
    <t>START</t>
  </si>
  <si>
    <t>END</t>
  </si>
  <si>
    <t>COR. DATES</t>
  </si>
  <si>
    <t>COR. TIMES</t>
  </si>
  <si>
    <t>CFM DATES</t>
  </si>
  <si>
    <t>CFM TIMES</t>
  </si>
  <si>
    <t>Notes</t>
  </si>
  <si>
    <t>MAX</t>
  </si>
  <si>
    <t>LY$</t>
  </si>
  <si>
    <t>S$</t>
  </si>
  <si>
    <t>DP$</t>
  </si>
  <si>
    <t>USBA LANDING PAGE</t>
  </si>
  <si>
    <t>NEW</t>
  </si>
  <si>
    <t>SUM</t>
  </si>
  <si>
    <t>2ND</t>
  </si>
  <si>
    <t>RET</t>
  </si>
  <si>
    <t>26v25#</t>
  </si>
  <si>
    <t>26v25%</t>
  </si>
  <si>
    <t>A-NEW</t>
  </si>
  <si>
    <t>x</t>
  </si>
  <si>
    <t>USBDBP</t>
  </si>
  <si>
    <t>Baseball Plus (Feb./Mar. Sessions)</t>
  </si>
  <si>
    <t>400 Duffy Ave</t>
  </si>
  <si>
    <t>Hicksville</t>
  </si>
  <si>
    <t>NY</t>
  </si>
  <si>
    <t>thebaseballwhisperer@gmail.com</t>
  </si>
  <si>
    <t>Roger</t>
  </si>
  <si>
    <t>Mischel</t>
  </si>
  <si>
    <t>347-992-1736</t>
  </si>
  <si>
    <t>Fridays: Feb. 27; Mar. 6, 13, 20</t>
  </si>
  <si>
    <t>6pm-9pm</t>
  </si>
  <si>
    <t>X</t>
  </si>
  <si>
    <t>USBDCHCA</t>
  </si>
  <si>
    <t>Cincinnati Hills Christian Academy (Upper School)</t>
  </si>
  <si>
    <t>11525 Snider Rd</t>
  </si>
  <si>
    <t>Cincinnati</t>
  </si>
  <si>
    <t>OH</t>
  </si>
  <si>
    <t>tony.schulz@chca-oh.org</t>
  </si>
  <si>
    <t>Tony</t>
  </si>
  <si>
    <t>Schulz</t>
  </si>
  <si>
    <t>513-638-1463</t>
  </si>
  <si>
    <t>513-247-0900 #218</t>
  </si>
  <si>
    <t>Sundays: Jan. 18, 25 (PPD); Feb. 1, 15; Mar. 7 (PPD), 14 (PPD); Apr. 19 (M/U)</t>
  </si>
  <si>
    <t>2pm-6:30pm</t>
  </si>
  <si>
    <t>https://usbaseballacademy.com/cincinnati-baseball-camp/</t>
  </si>
  <si>
    <t>USBDCIC</t>
  </si>
  <si>
    <t>Citrus College</t>
  </si>
  <si>
    <t>1000 W Foothill Blvd</t>
  </si>
  <si>
    <t>Glendora</t>
  </si>
  <si>
    <t>CA</t>
  </si>
  <si>
    <t>91741</t>
  </si>
  <si>
    <t>asmith@citruscollege.edu</t>
  </si>
  <si>
    <t xml:space="preserve">Andy </t>
  </si>
  <si>
    <t>Smith</t>
  </si>
  <si>
    <t>702-523-1578</t>
  </si>
  <si>
    <t>Sundays: Jan. 11, 18, 25; Feb. 1</t>
  </si>
  <si>
    <t>9am-1:30pm</t>
  </si>
  <si>
    <t>https://usbaseballacademy.com/glendora-baseball-camp/</t>
  </si>
  <si>
    <t>USBDCOC</t>
  </si>
  <si>
    <t>Coalinga College</t>
  </si>
  <si>
    <t>300 W Cherry Lane</t>
  </si>
  <si>
    <t>Coalinga</t>
  </si>
  <si>
    <t>93210</t>
  </si>
  <si>
    <t>jacobcastro8025@my.whccd.edu</t>
  </si>
  <si>
    <t>Jacob</t>
  </si>
  <si>
    <t>Castro</t>
  </si>
  <si>
    <t>909-472-9495</t>
  </si>
  <si>
    <t>Noon-4:30pm</t>
  </si>
  <si>
    <t>https://usbaseballacademy.com/coalinga-baseball-camp/</t>
  </si>
  <si>
    <t>USBDCBC</t>
  </si>
  <si>
    <t>Columbia Basin College</t>
  </si>
  <si>
    <t>2600 N 20th Ave</t>
  </si>
  <si>
    <t>Pasco</t>
  </si>
  <si>
    <t>WA</t>
  </si>
  <si>
    <t>smcgovern@columbiabasin.edu</t>
  </si>
  <si>
    <t>Stefan</t>
  </si>
  <si>
    <t>McGovern</t>
  </si>
  <si>
    <t>415-377-7794</t>
  </si>
  <si>
    <t>Sundays: Jan. 18, 25 (PPD); Feb. 1, 8; Mar. 1 (M/U)</t>
  </si>
  <si>
    <t>10am-2:30pm</t>
  </si>
  <si>
    <t>https://usbaseballacademy.com/pasco-baseball-camp/</t>
  </si>
  <si>
    <t>USBDCCC</t>
  </si>
  <si>
    <t>Community Christian College</t>
  </si>
  <si>
    <t>The Packing House</t>
  </si>
  <si>
    <t>27165 San Bernardino Ave</t>
  </si>
  <si>
    <t>Redlands</t>
  </si>
  <si>
    <t>92374</t>
  </si>
  <si>
    <t>mbugarin@cccollege.edu</t>
  </si>
  <si>
    <t>Marcos</t>
  </si>
  <si>
    <t>Bugarin</t>
  </si>
  <si>
    <t>626-222-3588</t>
  </si>
  <si>
    <t>Sundays: Dec. 21, 28; Jan. 4, 11</t>
  </si>
  <si>
    <t>https://usbaseballacademy.com/redlands-baseball-camp/</t>
  </si>
  <si>
    <t>USBDDG</t>
  </si>
  <si>
    <t>Dave Griffin's Sports Complex (Feb/Mar Sessions)</t>
  </si>
  <si>
    <t>1200 W Main St</t>
  </si>
  <si>
    <t>Griffith</t>
  </si>
  <si>
    <t>IN</t>
  </si>
  <si>
    <t>david.griffin@pnw.edu</t>
  </si>
  <si>
    <t>Dave</t>
  </si>
  <si>
    <t>Griffin</t>
  </si>
  <si>
    <t>8332 Wyman Dr</t>
  </si>
  <si>
    <t>St. John</t>
  </si>
  <si>
    <t>219-765-6242</t>
  </si>
  <si>
    <t>219-989-8018</t>
  </si>
  <si>
    <t>Sundays: Feb. 15, 22; Mar. 1, 8</t>
  </si>
  <si>
    <t>https://usbaseballacademy.com/hammond-baseball-camp/</t>
  </si>
  <si>
    <t>USBDDCA</t>
  </si>
  <si>
    <t>Destiny Chrisitan Academy</t>
  </si>
  <si>
    <t>3401 Mayhew Rd</t>
  </si>
  <si>
    <t>Sacramento</t>
  </si>
  <si>
    <t>jesse.russell@dcasac.org</t>
  </si>
  <si>
    <t>Jesse</t>
  </si>
  <si>
    <t>Russell</t>
  </si>
  <si>
    <t>916-675-2526</t>
  </si>
  <si>
    <t>Saturdays: Jan. 10, 17, 24, 31</t>
  </si>
  <si>
    <t>https://usbaseballacademy.com/sacramento-baseball-camp-2/</t>
  </si>
  <si>
    <t>USBDELS</t>
  </si>
  <si>
    <t>Elsik HS</t>
  </si>
  <si>
    <t>12601 High Star</t>
  </si>
  <si>
    <t>Houston</t>
  </si>
  <si>
    <t>TX</t>
  </si>
  <si>
    <t>chuckmcelroysports16@yahoo.com</t>
  </si>
  <si>
    <t>Chuck</t>
  </si>
  <si>
    <t>McElroy</t>
  </si>
  <si>
    <t>238 S Egret Bay Blvd #153</t>
  </si>
  <si>
    <t>League City</t>
  </si>
  <si>
    <t>832-731-8306</t>
  </si>
  <si>
    <t>Sat./Sun.: Jan. 3, 4, 10, 11</t>
  </si>
  <si>
    <t>https://usbaseballacademy.com/houston-baseball-camp/</t>
  </si>
  <si>
    <t>USBDEHC</t>
  </si>
  <si>
    <t>Ezell Harding Christian School</t>
  </si>
  <si>
    <t>574 Bell Rd</t>
  </si>
  <si>
    <t>Antioch</t>
  </si>
  <si>
    <t>TN</t>
  </si>
  <si>
    <t>jackson.austin11@gmail.com</t>
  </si>
  <si>
    <t>Austin</t>
  </si>
  <si>
    <t>Jackson</t>
  </si>
  <si>
    <t>20 Beech Forge Dr</t>
  </si>
  <si>
    <t>615-306-3758</t>
  </si>
  <si>
    <t>Sundays: Jan. 4, 11, 18, 25 (PPD); Feb. 8 (M/U)</t>
  </si>
  <si>
    <t>https://usbaseballacademy.com/antioch-tn-baseball-camp/</t>
  </si>
  <si>
    <t>USBDFTH</t>
  </si>
  <si>
    <t>Foothill HS</t>
  </si>
  <si>
    <t>5000 McCloud Dr</t>
  </si>
  <si>
    <t>cflbear@yahoo.com</t>
  </si>
  <si>
    <t>Mike</t>
  </si>
  <si>
    <t>Heller</t>
  </si>
  <si>
    <t>510-529-1975</t>
  </si>
  <si>
    <t>Sundays: Jan. 4, 11, 18, 25</t>
  </si>
  <si>
    <t>1pm-5:30pm</t>
  </si>
  <si>
    <t>https://usbaseballacademy.com/sacramento-baseball-camp/</t>
  </si>
  <si>
    <t>USBDFC</t>
  </si>
  <si>
    <t>Franklin Central HS</t>
  </si>
  <si>
    <t>6215 S. Franklin Rd</t>
  </si>
  <si>
    <t>Indianapolis</t>
  </si>
  <si>
    <t>garyvaught6@gmail.com</t>
  </si>
  <si>
    <t>Gary</t>
  </si>
  <si>
    <t>Vaught</t>
  </si>
  <si>
    <t>241 Rooses Dr.</t>
  </si>
  <si>
    <t>317-752-6791</t>
  </si>
  <si>
    <t>Sundays: Jan. 18; Feb. 1, 8, 22</t>
  </si>
  <si>
    <t>Door N11</t>
  </si>
  <si>
    <t>https://usbaseballacademy.com/indianapolis-baseball-camp-2/</t>
  </si>
  <si>
    <t>USBDHEM</t>
  </si>
  <si>
    <t>Hemet HS</t>
  </si>
  <si>
    <t>41701 Stetson Ave</t>
  </si>
  <si>
    <t>Hemet</t>
  </si>
  <si>
    <t>sbrown1@hemetusd.org</t>
  </si>
  <si>
    <t>Steven</t>
  </si>
  <si>
    <t>Brown</t>
  </si>
  <si>
    <t>951-490-5772</t>
  </si>
  <si>
    <t>Saturdays: Jan. 10, 24; Feb. 14, 28</t>
  </si>
  <si>
    <t>https://usbaseballacademy.com/hemet-baseball-camp/</t>
  </si>
  <si>
    <t>USBDHG</t>
  </si>
  <si>
    <t>Honey Grove HS</t>
  </si>
  <si>
    <t>1208 17th St</t>
  </si>
  <si>
    <t>Honey Grove</t>
  </si>
  <si>
    <t>rddaniels@hgisd.net</t>
  </si>
  <si>
    <t>Don</t>
  </si>
  <si>
    <t>Daniels</t>
  </si>
  <si>
    <t>903-267-3684</t>
  </si>
  <si>
    <t>Saturdays: Jan. 10, 17, 24 (PPD), 31; Feb. 7 (M/U)</t>
  </si>
  <si>
    <t>https://usbaseballacademy.com/honey-grove-baseball-camp/</t>
  </si>
  <si>
    <t>USBDKAN</t>
  </si>
  <si>
    <t>Kankakee CC</t>
  </si>
  <si>
    <t>100 College Dr</t>
  </si>
  <si>
    <t>Kankakee</t>
  </si>
  <si>
    <t>IL</t>
  </si>
  <si>
    <t>60901</t>
  </si>
  <si>
    <t>bshafer@kcc.edu</t>
  </si>
  <si>
    <t>Bryce</t>
  </si>
  <si>
    <t>Shafer</t>
  </si>
  <si>
    <t>815-370-5851</t>
  </si>
  <si>
    <t>Sundays: Jan. 4, 11, 18, 25 (PPD); Feb. 1 (M/U)</t>
  </si>
  <si>
    <t>https://usbaseballacademy.com/kankakee-baseball-camp/</t>
  </si>
  <si>
    <t>USBDMER</t>
  </si>
  <si>
    <t>Merced HS  - WINTER BREAK</t>
  </si>
  <si>
    <t>205 W. Olive Ave</t>
  </si>
  <si>
    <t>Merced</t>
  </si>
  <si>
    <t>pryschuk.n@monet.k12.ca.us</t>
  </si>
  <si>
    <t>Nick</t>
  </si>
  <si>
    <t>Pryschuk</t>
  </si>
  <si>
    <t xml:space="preserve">329 Leffler Place </t>
  </si>
  <si>
    <t>Turlock</t>
  </si>
  <si>
    <t>209-534-5354</t>
  </si>
  <si>
    <t>Fri.-Mon.: December 19, 20, 21, 22</t>
  </si>
  <si>
    <t>USBDMFS</t>
  </si>
  <si>
    <t>Moorestown Friends School</t>
  </si>
  <si>
    <t>110 E. Main St</t>
  </si>
  <si>
    <t>Moorestown</t>
  </si>
  <si>
    <t>NJ</t>
  </si>
  <si>
    <t>08057</t>
  </si>
  <si>
    <t>jspencerlinzie@mfriends.org</t>
  </si>
  <si>
    <t>Justin</t>
  </si>
  <si>
    <t>Spencer-Linzie</t>
  </si>
  <si>
    <t>609-902-7762</t>
  </si>
  <si>
    <t>Saturdays: Jan. 3, 10, 24, 31</t>
  </si>
  <si>
    <t>11am-3:30pm</t>
  </si>
  <si>
    <t>https://usbaseballacademy.com/moorestown-baseball-camp/</t>
  </si>
  <si>
    <t>USBDMOP</t>
  </si>
  <si>
    <t>Moorpark HS</t>
  </si>
  <si>
    <t>4500 Tierra Rejada Rd</t>
  </si>
  <si>
    <t>Moorpark</t>
  </si>
  <si>
    <t>moorparkbsbl@gmail.com</t>
  </si>
  <si>
    <t>Aaron</t>
  </si>
  <si>
    <t>Garcia</t>
  </si>
  <si>
    <t>805-390-7193</t>
  </si>
  <si>
    <t>Sundays: Jan. 4 (PPD), 11, 18, 25; Feb. 1 (M/U)</t>
  </si>
  <si>
    <t>https://usbaseballacademy.com/moorpark-baseball-camp/</t>
  </si>
  <si>
    <t>USBDNCU</t>
  </si>
  <si>
    <t>North Country Union HS</t>
  </si>
  <si>
    <t>209 Veterans Ave</t>
  </si>
  <si>
    <t>Newport</t>
  </si>
  <si>
    <t>VT</t>
  </si>
  <si>
    <t>05855</t>
  </si>
  <si>
    <t>mclacourse@gmail.com</t>
  </si>
  <si>
    <t>LaCourse</t>
  </si>
  <si>
    <t>802-279-9034</t>
  </si>
  <si>
    <t>Sundays: Jan. 25; Feb. 1, 8, 15</t>
  </si>
  <si>
    <t>https://usbaseballacademy.com/newport-vt-baseball-camp/</t>
  </si>
  <si>
    <t>USBDPER</t>
  </si>
  <si>
    <t>Perry HS</t>
  </si>
  <si>
    <t>1 Success Blvd</t>
  </si>
  <si>
    <t>Perry</t>
  </si>
  <si>
    <t>plattm@perry-lake.org</t>
  </si>
  <si>
    <t>Matt</t>
  </si>
  <si>
    <t>Platt</t>
  </si>
  <si>
    <t>440-669-0712</t>
  </si>
  <si>
    <t>Saturdays: Jan. 17, 31; Feb. 7, 14</t>
  </si>
  <si>
    <t>https://usbaseballacademy.com/perry-baseball-camp/</t>
  </si>
  <si>
    <t>USBDPCS</t>
  </si>
  <si>
    <t>Plumstead Christian School</t>
  </si>
  <si>
    <t>5765 Old Easton Rd</t>
  </si>
  <si>
    <t>Plumsteadville</t>
  </si>
  <si>
    <t>PA</t>
  </si>
  <si>
    <t>wbrown@plumsteadchristian.org</t>
  </si>
  <si>
    <t>Wes</t>
  </si>
  <si>
    <t>215 962-9290</t>
  </si>
  <si>
    <t>Saturdays: Jan. 24, 31; Feb. 7, 21</t>
  </si>
  <si>
    <t>https://usbaseballacademy.com/plumsteadville-baseball-camp/</t>
  </si>
  <si>
    <t>USBDBAY</t>
  </si>
  <si>
    <t>Queensborough CC (Feb/Mar Sessions)</t>
  </si>
  <si>
    <t>222-05 56th Ave</t>
  </si>
  <si>
    <t>Queens</t>
  </si>
  <si>
    <t>info@pegsbaseball.com</t>
  </si>
  <si>
    <t>19 Forge Lane</t>
  </si>
  <si>
    <t>Levittown</t>
  </si>
  <si>
    <t>Sundays: Feb. 15, 22 (PPD); Mar. 1, 8, 15 (M/U)</t>
  </si>
  <si>
    <t>https://usbaseballacademy.com/queens-baseball-camp/</t>
  </si>
  <si>
    <t>USBDROO</t>
  </si>
  <si>
    <t>Roosevelt HS</t>
  </si>
  <si>
    <t>4029 28th Ave S</t>
  </si>
  <si>
    <t>Minneapolis</t>
  </si>
  <si>
    <t>MN</t>
  </si>
  <si>
    <t>timerickson5@gmail.com</t>
  </si>
  <si>
    <t>Tim</t>
  </si>
  <si>
    <t>Erickson</t>
  </si>
  <si>
    <t>5325 Woodlawn Blvd</t>
  </si>
  <si>
    <t>952-451-2273</t>
  </si>
  <si>
    <t>https://usbaseballacademy.com/minneapolis-baseball-camp/</t>
  </si>
  <si>
    <t>USBDSAC</t>
  </si>
  <si>
    <t>Santiam Christian HS</t>
  </si>
  <si>
    <t>7220 NE Arnold Ave</t>
  </si>
  <si>
    <t>Adair Village</t>
  </si>
  <si>
    <t>OR</t>
  </si>
  <si>
    <t>nosackm@santiam.org</t>
  </si>
  <si>
    <t>Nosack</t>
  </si>
  <si>
    <t>541-231-5683</t>
  </si>
  <si>
    <t>Saturdays: Feb. 7, 14, 21, 28</t>
  </si>
  <si>
    <t>https://usbaseballacademy.com/adair-village-baseball-camp/</t>
  </si>
  <si>
    <t>USBDSW</t>
  </si>
  <si>
    <t>Southwestern HS - WINTER BREAK</t>
  </si>
  <si>
    <t>167 S. Maincross St</t>
  </si>
  <si>
    <t>Hanover</t>
  </si>
  <si>
    <t>dthurston@swjcs.us</t>
  </si>
  <si>
    <t xml:space="preserve">Dan </t>
  </si>
  <si>
    <t>Thurston</t>
  </si>
  <si>
    <t>812-701-5343</t>
  </si>
  <si>
    <t>Sat.-Tues.: Dec. 20, 21, 22, 23</t>
  </si>
  <si>
    <t>https://usbaseballacademy.com/hanover-baseball-camp/</t>
  </si>
  <si>
    <t>USBDSCT</t>
  </si>
  <si>
    <t>St. Cloud Technical CC</t>
  </si>
  <si>
    <t>Sartell HS</t>
  </si>
  <si>
    <t>3101 Pine Cone Rd N</t>
  </si>
  <si>
    <t>Sartell</t>
  </si>
  <si>
    <t>alex.haapajoki@minnesotanorth.edu</t>
  </si>
  <si>
    <t>Alex</t>
  </si>
  <si>
    <t>Haapajoki</t>
  </si>
  <si>
    <t>218-839-7893</t>
  </si>
  <si>
    <t>Sundays: Jan. 18, 25; Feb. 8, 15</t>
  </si>
  <si>
    <t>8:30am-1pm</t>
  </si>
  <si>
    <t>https://usbaseballacademy.com/sartell-baseball-camp/</t>
  </si>
  <si>
    <t>USBDSEU</t>
  </si>
  <si>
    <t>St. Elizabeth University</t>
  </si>
  <si>
    <t>2 Convent Rd</t>
  </si>
  <si>
    <t>Morristown</t>
  </si>
  <si>
    <t>dfurbeck@steu.edu</t>
  </si>
  <si>
    <t>Daniel</t>
  </si>
  <si>
    <t>Furbeck</t>
  </si>
  <si>
    <t>973-747-7274</t>
  </si>
  <si>
    <t>Sundays: Jan. 25 (PPD); Feb. 1, 8, 15, 22 (M/U) (PPD), March 8 (PPD), 22 (M/U)</t>
  </si>
  <si>
    <t>https://usbaseballacademy.com/morristown-baseball-camp/</t>
  </si>
  <si>
    <t>USBDTA</t>
  </si>
  <si>
    <t>Stolen Bases Academy (March Sessions)</t>
  </si>
  <si>
    <t>600 E. Western Ave</t>
  </si>
  <si>
    <t>Lombard</t>
  </si>
  <si>
    <t>dccoach@hotmail.com</t>
  </si>
  <si>
    <t>Sean</t>
  </si>
  <si>
    <t>Bieterman</t>
  </si>
  <si>
    <t>343 Elm</t>
  </si>
  <si>
    <t>Villa Park</t>
  </si>
  <si>
    <t>630-334-7326</t>
  </si>
  <si>
    <t>Sundays: Mar. 1, 8, 15, 22</t>
  </si>
  <si>
    <t>https://usbaseballacademy.com/lombard-baseball-camp/</t>
  </si>
  <si>
    <t>USBDSZ</t>
  </si>
  <si>
    <t>Strike Zone Academy (March Sessions)</t>
  </si>
  <si>
    <t>2900 South 110th St</t>
  </si>
  <si>
    <t>Omaha</t>
  </si>
  <si>
    <t>NE</t>
  </si>
  <si>
    <t>jsiwa@strikezoneomaha.com</t>
  </si>
  <si>
    <t>Joe</t>
  </si>
  <si>
    <t>Siwa</t>
  </si>
  <si>
    <t>5101 South 82nd St</t>
  </si>
  <si>
    <t>Ralston</t>
  </si>
  <si>
    <t>402-398-1238</t>
  </si>
  <si>
    <t>402-669-2892</t>
  </si>
  <si>
    <t>Sundays: Mar. 8, 15, 22, 29</t>
  </si>
  <si>
    <t>8am-11am</t>
  </si>
  <si>
    <t>H&amp;P Only</t>
  </si>
  <si>
    <t>https://usbaseballacademy.com/omaha-baseball-camp/</t>
  </si>
  <si>
    <t>USBDTC</t>
  </si>
  <si>
    <t>Tri Central HS</t>
  </si>
  <si>
    <t>2115 W 500 N</t>
  </si>
  <si>
    <t>Sharpsville</t>
  </si>
  <si>
    <t>sarnold@tccs.k12.in.us</t>
  </si>
  <si>
    <t>Shane</t>
  </si>
  <si>
    <t>Arnold</t>
  </si>
  <si>
    <t>765-776-2618</t>
  </si>
  <si>
    <t>Sundays: Feb. 22; Mar. 1, 8, 15</t>
  </si>
  <si>
    <t>https://usbaseballacademy.com/sharpsville-baseball-camp/</t>
  </si>
  <si>
    <t>USBDUNI</t>
  </si>
  <si>
    <t>University HS</t>
  </si>
  <si>
    <t>4771 Campus Dr</t>
  </si>
  <si>
    <t>Irvine</t>
  </si>
  <si>
    <t>pitching2469@gmail.com</t>
  </si>
  <si>
    <t>Anderson</t>
  </si>
  <si>
    <t xml:space="preserve"> 949-500-9198 </t>
  </si>
  <si>
    <t>https://usbaseballacademy.com/orange-county-irvine-baseball-camp/</t>
  </si>
  <si>
    <t>USBDQUE</t>
  </si>
  <si>
    <t>USBA Bellerose</t>
  </si>
  <si>
    <t>Padavan-Preller Field</t>
  </si>
  <si>
    <t>236-02 Hillside Ave</t>
  </si>
  <si>
    <t>Queens Village</t>
  </si>
  <si>
    <t>Mon.-Thurs.: Apr. 6, 7, 8, 9</t>
  </si>
  <si>
    <t>9am-3pm</t>
  </si>
  <si>
    <t>https://usbaseballacademy.com/spring-break-baseball-camp-in-queens-village/</t>
  </si>
  <si>
    <t>USBDUSCO</t>
  </si>
  <si>
    <t>USBA Columbia</t>
  </si>
  <si>
    <t>Jefferson Middle School</t>
  </si>
  <si>
    <t>13 Rogers St</t>
  </si>
  <si>
    <t>Columbia</t>
  </si>
  <si>
    <t>MO</t>
  </si>
  <si>
    <t>thman58@gmail.com</t>
  </si>
  <si>
    <t>Thaddues</t>
  </si>
  <si>
    <t>Hamilton</t>
  </si>
  <si>
    <t>573-999-3591</t>
  </si>
  <si>
    <t>Sundays: Jan. 18, 25 (PPD); Feb. 1, 8, 15 (M/U)</t>
  </si>
  <si>
    <t>https://usbaseballacademy.com/columbia-baseball-camp/</t>
  </si>
  <si>
    <t>USBDUKIS</t>
  </si>
  <si>
    <t>USBA Kissimmee</t>
  </si>
  <si>
    <t>Cypress Creek HS</t>
  </si>
  <si>
    <t>101 Bear Crossing Dr</t>
  </si>
  <si>
    <t>Orlando</t>
  </si>
  <si>
    <t>FL</t>
  </si>
  <si>
    <t>32824</t>
  </si>
  <si>
    <t>jesusrivera1622@yahoo.com</t>
  </si>
  <si>
    <t>Jesus</t>
  </si>
  <si>
    <t>Rivera</t>
  </si>
  <si>
    <t>407-508-5333</t>
  </si>
  <si>
    <t>Saturdays: Jan. 17, 24, 31; Feb. 7</t>
  </si>
  <si>
    <t>https://usbaseballacademy.com/orlando-kissimmee-baseball-camp/</t>
  </si>
  <si>
    <t>USBDLIC</t>
  </si>
  <si>
    <t>USBA Long Island City</t>
  </si>
  <si>
    <t>Elite Per4ormance</t>
  </si>
  <si>
    <t>34-01 38th Ave</t>
  </si>
  <si>
    <t>Long Island City</t>
  </si>
  <si>
    <t>leftyedgarolmos@gmail.com</t>
  </si>
  <si>
    <t>Edgar</t>
  </si>
  <si>
    <t>Olmos</t>
  </si>
  <si>
    <t>818-317-9449</t>
  </si>
  <si>
    <t>9am-12pm</t>
  </si>
  <si>
    <t>https://usbaseballacademy.com/long-island-city-baseball-camp/</t>
  </si>
  <si>
    <t>USBDWL</t>
  </si>
  <si>
    <t>Warren Local HS</t>
  </si>
  <si>
    <t>130 Warrior Dr</t>
  </si>
  <si>
    <t>Vincent</t>
  </si>
  <si>
    <t>chad.porter@warrenlocal.org</t>
  </si>
  <si>
    <t>Chad</t>
  </si>
  <si>
    <t>Porter</t>
  </si>
  <si>
    <t>1 Woodberry Circle</t>
  </si>
  <si>
    <t>Parkersburg</t>
  </si>
  <si>
    <t>WV</t>
  </si>
  <si>
    <t>304-482-9611</t>
  </si>
  <si>
    <t>Sundays: Feb. 22; Mar. 1, 8, 22</t>
  </si>
  <si>
    <t>A-NEW-WINTER BREAK</t>
  </si>
  <si>
    <t>USBDHF</t>
  </si>
  <si>
    <t>Hitting Factory - WINTER BREAK</t>
  </si>
  <si>
    <t>7870 N Leilani Lane</t>
  </si>
  <si>
    <t>Marana</t>
  </si>
  <si>
    <t>AZ</t>
  </si>
  <si>
    <t>85743</t>
  </si>
  <si>
    <t>hitman44@hotmail.com</t>
  </si>
  <si>
    <t>Chop</t>
  </si>
  <si>
    <t>925-785-1736</t>
  </si>
  <si>
    <t>Mon.-Thurs.: Dec. 29, 30, 31; January 1</t>
  </si>
  <si>
    <t>https://usbaseballacademy.com/winter-break-baseball-camp-in-marana/</t>
  </si>
  <si>
    <t>B-RET</t>
  </si>
  <si>
    <t>USBDAC</t>
  </si>
  <si>
    <t>Adrian College</t>
  </si>
  <si>
    <t>110 South Madison St</t>
  </si>
  <si>
    <t>Adrian</t>
  </si>
  <si>
    <t>MI</t>
  </si>
  <si>
    <t>crainey@adrian.edu</t>
  </si>
  <si>
    <t>Craig</t>
  </si>
  <si>
    <t>Rainey</t>
  </si>
  <si>
    <t>770 Lakeshire Trail 201W</t>
  </si>
  <si>
    <t>517-902-1986</t>
  </si>
  <si>
    <t>517-264-3977</t>
  </si>
  <si>
    <t>Sundays: Jan 18, 25; Feb. 1, 8</t>
  </si>
  <si>
    <t>10am-1pm</t>
  </si>
  <si>
    <t>10am H&amp;P; 1130 FBC</t>
  </si>
  <si>
    <t>https://usbaseballacademy.com/adrian-baseball-camp/</t>
  </si>
  <si>
    <t>USBDALL</t>
  </si>
  <si>
    <t>Alliance HS</t>
  </si>
  <si>
    <t>400 Glamorgan St.</t>
  </si>
  <si>
    <t>Alliance</t>
  </si>
  <si>
    <t>grafficeje@alliancecityschools.org</t>
  </si>
  <si>
    <t>Jeff</t>
  </si>
  <si>
    <t>Graffice</t>
  </si>
  <si>
    <t>1540 Northwood Ave</t>
  </si>
  <si>
    <t>330-581-3361</t>
  </si>
  <si>
    <t>Sundays: Feb. 1, 8, 15, 22</t>
  </si>
  <si>
    <t>https://usbaseballacademy.com/alliance-baseball-camp/</t>
  </si>
  <si>
    <t>USBDAR</t>
  </si>
  <si>
    <t xml:space="preserve">Anoka-Ramsey CC  </t>
  </si>
  <si>
    <t>11200 Mississippi Blvd NW</t>
  </si>
  <si>
    <t>Coon Rapids</t>
  </si>
  <si>
    <t>coachholmgren@yahoo.com</t>
  </si>
  <si>
    <t>Ryan</t>
  </si>
  <si>
    <t>Holmgren</t>
  </si>
  <si>
    <t>651-308-1652</t>
  </si>
  <si>
    <t>https://usbaseballacademy.com/coon-rapids-baseball-camp/</t>
  </si>
  <si>
    <t>USBDARC</t>
  </si>
  <si>
    <t>Arcadia HS</t>
  </si>
  <si>
    <t>756 Raider Dr.</t>
  </si>
  <si>
    <t>Arcadia</t>
  </si>
  <si>
    <t>WI</t>
  </si>
  <si>
    <t>pronschinsken@arcadia.k12.wi.us</t>
  </si>
  <si>
    <t>Nate</t>
  </si>
  <si>
    <t>Pronschinske</t>
  </si>
  <si>
    <t>35433 Wayne St</t>
  </si>
  <si>
    <t>Independence</t>
  </si>
  <si>
    <t>715-533-8319</t>
  </si>
  <si>
    <t>https://usbaseballacademy.com/arcadia-baseball-camp/</t>
  </si>
  <si>
    <t>USBDARH</t>
  </si>
  <si>
    <t>Arcata HS</t>
  </si>
  <si>
    <t>1720 M St</t>
  </si>
  <si>
    <t>Arcata</t>
  </si>
  <si>
    <t>tghisetti@nohum.k12.ca.us</t>
  </si>
  <si>
    <t>Troy</t>
  </si>
  <si>
    <t>Ghisetti</t>
  </si>
  <si>
    <t>1251 Lonestar Dr</t>
  </si>
  <si>
    <t>McKinleyville</t>
  </si>
  <si>
    <t>707-839-1299</t>
  </si>
  <si>
    <t>707-845-4846</t>
  </si>
  <si>
    <t>707-825-2400</t>
  </si>
  <si>
    <t>Sundays: Feb. 8, 15, 22; Mar. 1</t>
  </si>
  <si>
    <t>https://usbaseballacademy.com/arcata-baseball-camp/</t>
  </si>
  <si>
    <t>USBDALA</t>
  </si>
  <si>
    <t xml:space="preserve">Ascend Leadership Academy  </t>
  </si>
  <si>
    <t>Southern Lee HS Field #2</t>
  </si>
  <si>
    <t>2303 Tramway Park Rd.</t>
  </si>
  <si>
    <t>Sanford</t>
  </si>
  <si>
    <t>NC</t>
  </si>
  <si>
    <t>mcounter@alaschoolsnc.org</t>
  </si>
  <si>
    <t>Morgan</t>
  </si>
  <si>
    <t>Counter</t>
  </si>
  <si>
    <t>129 Beautiful Lane</t>
  </si>
  <si>
    <t>919-897-4541</t>
  </si>
  <si>
    <t>Saturdays: Jan. 10 (PPD), 17 (PPD) 24 (PPD), 31 (PPD); Feb. 7, 14 (M/U), 21 (M/U), 28 (M/U)</t>
  </si>
  <si>
    <t>https://usbaseballacademy.com/sanford-baseball-camp/</t>
  </si>
  <si>
    <t>USBDACC</t>
  </si>
  <si>
    <t xml:space="preserve">Aurora Central Catholic HS  </t>
  </si>
  <si>
    <t>1255 Edgelawn Dr</t>
  </si>
  <si>
    <t>Aurora</t>
  </si>
  <si>
    <t>rswann12@att.net</t>
  </si>
  <si>
    <t>Rich</t>
  </si>
  <si>
    <t>Swann</t>
  </si>
  <si>
    <t>39W856 Midfield Dr</t>
  </si>
  <si>
    <t>630-945-0110</t>
  </si>
  <si>
    <t>https://usbaseballacademy.com/aurora-baseball-camp/</t>
  </si>
  <si>
    <t>USBDBBA</t>
  </si>
  <si>
    <t>Ballistic Baseball Academy</t>
  </si>
  <si>
    <t>200 McClurg Rd</t>
  </si>
  <si>
    <t>Boardman</t>
  </si>
  <si>
    <t>chris.cosentino5@gmail.com</t>
  </si>
  <si>
    <t>Chris</t>
  </si>
  <si>
    <t>Cosentino</t>
  </si>
  <si>
    <t>330-502-3367</t>
  </si>
  <si>
    <t>https://usbaseballacademy.com/youngstown-baseball-camp/</t>
  </si>
  <si>
    <t>Baseball Plus (January Sessions)</t>
  </si>
  <si>
    <t>Fridays: Jan. 9, 16, 23, 30</t>
  </si>
  <si>
    <t>hitting and pitching only</t>
  </si>
  <si>
    <t>https://usbaseballacademy.com/hicksville-baseball-camp/</t>
  </si>
  <si>
    <t>USBDBELL</t>
  </si>
  <si>
    <t xml:space="preserve">Bellbrook HS  </t>
  </si>
  <si>
    <t>3737 Upper Bellbrook Rd</t>
  </si>
  <si>
    <t>Bellbrook</t>
  </si>
  <si>
    <t>jonathan.venters@gmail.com</t>
  </si>
  <si>
    <t>Jon</t>
  </si>
  <si>
    <t>Venters</t>
  </si>
  <si>
    <t>971 Conifer Trail</t>
  </si>
  <si>
    <t>937-372-8427</t>
  </si>
  <si>
    <t>937-768-0219</t>
  </si>
  <si>
    <t>https://usbaseballacademy.com/bellbrook-baseball-camp/</t>
  </si>
  <si>
    <t>USBDBC</t>
  </si>
  <si>
    <t>Benedict College</t>
  </si>
  <si>
    <t>1703 Pinehurst Rd.</t>
  </si>
  <si>
    <t>SC</t>
  </si>
  <si>
    <t>selwyn.young@benedict.edu</t>
  </si>
  <si>
    <t>Selwyn</t>
  </si>
  <si>
    <t>Young</t>
  </si>
  <si>
    <t>213-804-2456</t>
  </si>
  <si>
    <t>Sundays: Jan. 18 (PPD), 24 (M/U), 25; Feb. 1, 8</t>
  </si>
  <si>
    <t>https://usbaseballacademy.com/columbia-sc-baseball-camp/</t>
  </si>
  <si>
    <t>USBDBET</t>
  </si>
  <si>
    <t>Bethel HS</t>
  </si>
  <si>
    <t>36000 Clearpond Rd.</t>
  </si>
  <si>
    <t>Shawnee</t>
  </si>
  <si>
    <t>OK</t>
  </si>
  <si>
    <t>bandyg@bethel.k12.ok.us</t>
  </si>
  <si>
    <t>Bandy</t>
  </si>
  <si>
    <t>3900 Low Meadow</t>
  </si>
  <si>
    <t>Edmond</t>
  </si>
  <si>
    <t>402-710-0445</t>
  </si>
  <si>
    <t>Sundays: Jan. 4, 11, 25 (PPD); Feb. 1, 8 (M/U)</t>
  </si>
  <si>
    <t>https://usbaseballacademy.com/shawnee-baseball-camp/</t>
  </si>
  <si>
    <t>USBDROS</t>
  </si>
  <si>
    <t>Bishop Foley HS</t>
  </si>
  <si>
    <t>32000 N. Campbell Rd.</t>
  </si>
  <si>
    <t>Madison Heights</t>
  </si>
  <si>
    <t>metrodetroitbaseball@gmail.com</t>
  </si>
  <si>
    <t>McEvoy</t>
  </si>
  <si>
    <t>203 Dewey St.</t>
  </si>
  <si>
    <t>Royal Oak</t>
  </si>
  <si>
    <t>313-378-8457</t>
  </si>
  <si>
    <t>Sundays: Apr. 12, 19, 26; May 3</t>
  </si>
  <si>
    <t>https://usbaseballacademy.com/detroit-waterford-township-baseball-camp/</t>
  </si>
  <si>
    <t>USBDBUS</t>
  </si>
  <si>
    <t>Bushnell University</t>
  </si>
  <si>
    <t>Hamlin Middle School Sports Complex</t>
  </si>
  <si>
    <t>326 Centennial Blvd</t>
  </si>
  <si>
    <t>Springfield</t>
  </si>
  <si>
    <t>estacy@bushnell.edu </t>
  </si>
  <si>
    <t>Ethan</t>
  </si>
  <si>
    <t>Stacy</t>
  </si>
  <si>
    <t>360-919-4427</t>
  </si>
  <si>
    <t>https://usbaseballacademy.com/eugene-baseball-camp/</t>
  </si>
  <si>
    <t>USBDCAP</t>
  </si>
  <si>
    <t>Capital HS</t>
  </si>
  <si>
    <t>4851 Paseo Del Sol</t>
  </si>
  <si>
    <t>Santa Fe</t>
  </si>
  <si>
    <t>NM</t>
  </si>
  <si>
    <t>mimiller@sfps.k12.nm.us</t>
  </si>
  <si>
    <t>Miller</t>
  </si>
  <si>
    <t>505-492-6247</t>
  </si>
  <si>
    <t>https://usbaseballacademy.com/santa-fe-baseball-camp/</t>
  </si>
  <si>
    <t>USBDCG</t>
  </si>
  <si>
    <t>Central Gwinnett HS</t>
  </si>
  <si>
    <t>564 W. Crogan St.</t>
  </si>
  <si>
    <t>Lawrenceville</t>
  </si>
  <si>
    <t>GA</t>
  </si>
  <si>
    <t>karl.craig@gcpsk12.org</t>
  </si>
  <si>
    <t>Karl</t>
  </si>
  <si>
    <t>3657 Talon View Ct.</t>
  </si>
  <si>
    <t>Auburn</t>
  </si>
  <si>
    <t>678-349-1321</t>
  </si>
  <si>
    <t>Sundays: Jan. 11, 18, 25 (PPD); Feb. 1 (PPD), 8 (M/U), 15 (M/U)</t>
  </si>
  <si>
    <t>https://usbaseballacademy.com/lawrenceville-baseball-camp/</t>
  </si>
  <si>
    <t>USBDCC</t>
  </si>
  <si>
    <t xml:space="preserve">Chemeketa CC  </t>
  </si>
  <si>
    <t>4000 Lancaster Dr. NE</t>
  </si>
  <si>
    <t>Salem</t>
  </si>
  <si>
    <t>gmoser1@chemeketa.edu</t>
  </si>
  <si>
    <t>Gerhett</t>
  </si>
  <si>
    <t>Moser</t>
  </si>
  <si>
    <t>4 Bolivar St</t>
  </si>
  <si>
    <t>Lake Oswego</t>
  </si>
  <si>
    <t>503-803-5656</t>
  </si>
  <si>
    <t>Sundays: Jan. 18, 25; Feb. 1, 8</t>
  </si>
  <si>
    <t>https://usbaseballacademy.com/salem-oregon-baseball-camp/</t>
  </si>
  <si>
    <t>USBDCHU</t>
  </si>
  <si>
    <t>Chugiak HS</t>
  </si>
  <si>
    <t>16525 S. Birchwood Loop Rd.</t>
  </si>
  <si>
    <t>Chugiak</t>
  </si>
  <si>
    <t>AK</t>
  </si>
  <si>
    <t>joe.fitka@yahoo.com</t>
  </si>
  <si>
    <t>Fitka</t>
  </si>
  <si>
    <t>6339 Air Guard Rd</t>
  </si>
  <si>
    <t>Anchorage</t>
  </si>
  <si>
    <t>907-306-8570</t>
  </si>
  <si>
    <t>https://usbaseballacademy.com/anchorage-baseball-camp/</t>
  </si>
  <si>
    <t>USBDCLA</t>
  </si>
  <si>
    <t>Clarke County HS</t>
  </si>
  <si>
    <t>151 South Church St</t>
  </si>
  <si>
    <t>Grove Hill</t>
  </si>
  <si>
    <t>AL</t>
  </si>
  <si>
    <t>wbuford@clarkecountyschools.org</t>
  </si>
  <si>
    <t>Will</t>
  </si>
  <si>
    <t>Buford</t>
  </si>
  <si>
    <t>1220 Travis St.</t>
  </si>
  <si>
    <t>Thomasville</t>
  </si>
  <si>
    <t>334-830-7132</t>
  </si>
  <si>
    <t>https://usbaseballacademy.com/grove-hill-baseball-camp/</t>
  </si>
  <si>
    <t>USBDCA</t>
  </si>
  <si>
    <t>Coastal Alabama CC South</t>
  </si>
  <si>
    <t>1900 US Hwy 31</t>
  </si>
  <si>
    <t xml:space="preserve">Bay Minette </t>
  </si>
  <si>
    <t>jd.pruitt@coastalalabama.edu</t>
  </si>
  <si>
    <t>JD</t>
  </si>
  <si>
    <t>Pruitt</t>
  </si>
  <si>
    <t>10526 Brodick Loop</t>
  </si>
  <si>
    <t>Spanish Fort</t>
  </si>
  <si>
    <t>334-714-7994</t>
  </si>
  <si>
    <t>Sat./Sun.: Jan. 10 (PPD), 11, 17, 18, 25 (PPD); Feb. 7 (M/U)</t>
  </si>
  <si>
    <t>https://usbaseballacademy.com/bay-minette-baseball-camp/</t>
  </si>
  <si>
    <t>USBDCSS</t>
  </si>
  <si>
    <t>College of Saint Scholastica</t>
  </si>
  <si>
    <t>1200 Kenwood Ave</t>
  </si>
  <si>
    <t>Duluth</t>
  </si>
  <si>
    <t>brepking@css.edu</t>
  </si>
  <si>
    <t>Brooks</t>
  </si>
  <si>
    <t>Repking</t>
  </si>
  <si>
    <t>4891 Tamarack Ln. Unit E</t>
  </si>
  <si>
    <t>Hermantown</t>
  </si>
  <si>
    <t>715-470-0416</t>
  </si>
  <si>
    <t>8am-12:30pm</t>
  </si>
  <si>
    <t>https://usbaseballacademy.com/duluth-baseball-camp/</t>
  </si>
  <si>
    <t>USBDDM</t>
  </si>
  <si>
    <t>Dallas Molina HS</t>
  </si>
  <si>
    <t>2355 Duncanville Rd</t>
  </si>
  <si>
    <t>Dallas</t>
  </si>
  <si>
    <t>hensmith@dallasisd.org</t>
  </si>
  <si>
    <t>Henry</t>
  </si>
  <si>
    <t>1002 Wabash Trail</t>
  </si>
  <si>
    <t>Mansfield</t>
  </si>
  <si>
    <t>817-937-6549</t>
  </si>
  <si>
    <t>Sundays: Jan. 4, 11, 18, 25 (PPD); Feb. 1 (PPD), 8 (M/U)</t>
  </si>
  <si>
    <t>Hitting 24. Pitching 10, Fielding 36 and NO catching.</t>
  </si>
  <si>
    <t>https://usbaseballacademy.com/dallas-baseball-camp/</t>
  </si>
  <si>
    <t>Dave Griffin's Sports Complex (January Sessions)</t>
  </si>
  <si>
    <t>USBDDCC</t>
  </si>
  <si>
    <t xml:space="preserve">Delaware County Christian  </t>
  </si>
  <si>
    <t>462 Malin Rd</t>
  </si>
  <si>
    <t>Newtown Square</t>
  </si>
  <si>
    <t>jwisnewski@dccs.org</t>
  </si>
  <si>
    <t>Wisnewski</t>
  </si>
  <si>
    <t>509 Walnut Hill Rd.</t>
  </si>
  <si>
    <t>West Chester</t>
  </si>
  <si>
    <t>610-357-5881</t>
  </si>
  <si>
    <t>Saturdays: Feb. 21, 28; Mar. 14, 21</t>
  </si>
  <si>
    <t>No Catching</t>
  </si>
  <si>
    <t>https://usbaseballacademy.com/philadelphia-newtown-square-baseball-camp/</t>
  </si>
  <si>
    <t>USBDDRY</t>
  </si>
  <si>
    <t xml:space="preserve">Dryden HS  </t>
  </si>
  <si>
    <t>118 Freeville Rd</t>
  </si>
  <si>
    <t>Dryden</t>
  </si>
  <si>
    <t>jpascarella75@live.com</t>
  </si>
  <si>
    <t>John</t>
  </si>
  <si>
    <t>Pascarella</t>
  </si>
  <si>
    <t>184 McClintock Road</t>
  </si>
  <si>
    <t>607-339-9432</t>
  </si>
  <si>
    <t>https://usbaseballacademy.com/dryden-baseball-camp/</t>
  </si>
  <si>
    <t>USBDDUG</t>
  </si>
  <si>
    <t>Dugout Baseball</t>
  </si>
  <si>
    <t>400 E. Wilson Bridge Rd</t>
  </si>
  <si>
    <t>Columbus</t>
  </si>
  <si>
    <t>brian.j.mohr13@gmail.com</t>
  </si>
  <si>
    <t>Brian</t>
  </si>
  <si>
    <t>Mohr</t>
  </si>
  <si>
    <t>614-432-2423</t>
  </si>
  <si>
    <t>Sundays: Dec. 7, 14, 21, 28</t>
  </si>
  <si>
    <t>https://usbaseballacademy.com/columbus-oh-baseball-camp/</t>
  </si>
  <si>
    <t>USBDDUG2</t>
  </si>
  <si>
    <t>Dugout Baseball  March camp</t>
  </si>
  <si>
    <t>Saturdays: Mar. 7, 14 (PPD), 21, 28; Apr. 11 (M/U)</t>
  </si>
  <si>
    <t>USBDED</t>
  </si>
  <si>
    <t>Edison HS</t>
  </si>
  <si>
    <t>540 E California Ave</t>
  </si>
  <si>
    <t>Fresno</t>
  </si>
  <si>
    <t>Mon.-Thurs.: Jan. 5, 6, 7, 8</t>
  </si>
  <si>
    <t>https://usbaseballacademy.com/fresno-baseball-camp/</t>
  </si>
  <si>
    <t>USBDEPG</t>
  </si>
  <si>
    <t xml:space="preserve">El Paso-Gridley HS  </t>
  </si>
  <si>
    <t>El Paso Gridley Middle School</t>
  </si>
  <si>
    <t>403 S. McLean St.</t>
  </si>
  <si>
    <t>Gridley</t>
  </si>
  <si>
    <t>stephenkrominga@gmail.com</t>
  </si>
  <si>
    <t>Stephen</t>
  </si>
  <si>
    <t>Krominga</t>
  </si>
  <si>
    <t>997 Grant St</t>
  </si>
  <si>
    <t>El Paso</t>
  </si>
  <si>
    <t>815-674-9702</t>
  </si>
  <si>
    <t>Saturdays: Feb. 7, 21, 28; Mar. 7</t>
  </si>
  <si>
    <t>https://usbaseballacademy.com/gridley-baseball-camp/</t>
  </si>
  <si>
    <t>USBDECN1</t>
  </si>
  <si>
    <t>Erie CC North</t>
  </si>
  <si>
    <t>Bell Center</t>
  </si>
  <si>
    <t>6205 Main St</t>
  </si>
  <si>
    <t>Buffalo</t>
  </si>
  <si>
    <t>bauth@ecc.edu</t>
  </si>
  <si>
    <t>Bauth</t>
  </si>
  <si>
    <t>16 Windsor Ridge Drive</t>
  </si>
  <si>
    <t>Lancaster</t>
  </si>
  <si>
    <t>716-685-2291</t>
  </si>
  <si>
    <t>716-982-8618</t>
  </si>
  <si>
    <t>Saturdays: Jan. 24, 31; Feb. 7, 14</t>
  </si>
  <si>
    <t>https://usbaseballacademy.com/buffalo-baseball-camp/</t>
  </si>
  <si>
    <t>USBDEXC</t>
  </si>
  <si>
    <t>Excelsior Charter School</t>
  </si>
  <si>
    <t>Victorville CC Field</t>
  </si>
  <si>
    <t>18422 Bear Valley Rd</t>
  </si>
  <si>
    <t>Victorville</t>
  </si>
  <si>
    <t>fthomas340@gmail.com</t>
  </si>
  <si>
    <t>Fernando</t>
  </si>
  <si>
    <t>Thomas</t>
  </si>
  <si>
    <t>11142 Blue Mesa Ave</t>
  </si>
  <si>
    <t>Adelanto</t>
  </si>
  <si>
    <t>626-205-0430</t>
  </si>
  <si>
    <t>https://usbaseballacademy.com/victorville-baseball-camp/</t>
  </si>
  <si>
    <t>USBDET</t>
  </si>
  <si>
    <t xml:space="preserve">Exeter Township HS  </t>
  </si>
  <si>
    <t>201 E 37th St</t>
  </si>
  <si>
    <t>Reading</t>
  </si>
  <si>
    <t>jmfreese@exetersd.org</t>
  </si>
  <si>
    <t>Freese</t>
  </si>
  <si>
    <t>23A Doral Drive</t>
  </si>
  <si>
    <t>610-858-2491</t>
  </si>
  <si>
    <t>610-779-3060</t>
  </si>
  <si>
    <t>Sundays: Jan. 11, 18 (PPD); Feb. 1, 8, 15 (M/U)</t>
  </si>
  <si>
    <t>https://usbaseballacademy.com/reading-baseball-camp/</t>
  </si>
  <si>
    <t>USBDFNW</t>
  </si>
  <si>
    <t>F.A.S.T of NW Ohio</t>
  </si>
  <si>
    <t>3477 S Dixie Hwy</t>
  </si>
  <si>
    <t>Lima</t>
  </si>
  <si>
    <t>danielgjones17@hotmail.com</t>
  </si>
  <si>
    <t>Danny</t>
  </si>
  <si>
    <t>Jones</t>
  </si>
  <si>
    <t>822 N. Jefferson Street</t>
  </si>
  <si>
    <t>419-302-5497</t>
  </si>
  <si>
    <t>Sundays: Jan. 4, 11, 18, 25 (PPD); Feb. 1, 8, 15 (M/U)</t>
  </si>
  <si>
    <t>8am-Noon</t>
  </si>
  <si>
    <t>https://usbaseballacademy.com/lima-baseball-camp/</t>
  </si>
  <si>
    <t>USBDFLC</t>
  </si>
  <si>
    <t>Finger Lakes CC</t>
  </si>
  <si>
    <t>3325 Marvin Sands Dr</t>
  </si>
  <si>
    <t>Canandaigua</t>
  </si>
  <si>
    <t>james.angora14@gmail.com</t>
  </si>
  <si>
    <t>JT</t>
  </si>
  <si>
    <t>Angora</t>
  </si>
  <si>
    <t>3322 Dandelion Trail</t>
  </si>
  <si>
    <t>Cannandaigua</t>
  </si>
  <si>
    <t>585-315-5112</t>
  </si>
  <si>
    <t>Sundays: Jan. 4, 11, 18, 25 (PPD), 31 (M/U)</t>
  </si>
  <si>
    <t>https://usbaseballacademy.com/canandaigua-baseball-camp/</t>
  </si>
  <si>
    <t>USBDFLH</t>
  </si>
  <si>
    <t>Firelands HS</t>
  </si>
  <si>
    <t>Firelands Middle School</t>
  </si>
  <si>
    <t>10643 Vermilion Rd</t>
  </si>
  <si>
    <t>Oberlin</t>
  </si>
  <si>
    <t>dransom0010@gmail.com</t>
  </si>
  <si>
    <t>Dan</t>
  </si>
  <si>
    <t>Ransom</t>
  </si>
  <si>
    <t>8098 Rice Rd.</t>
  </si>
  <si>
    <t>Amherst</t>
  </si>
  <si>
    <t>440-965-4255</t>
  </si>
  <si>
    <t>440-724-9036</t>
  </si>
  <si>
    <t>https://usbaseballacademy.com/cleveland-south-amherst-baseball-camp/</t>
  </si>
  <si>
    <t>USBDFSH</t>
  </si>
  <si>
    <t>Firestone HS</t>
  </si>
  <si>
    <t>470 Castle Blvd</t>
  </si>
  <si>
    <t>Akron</t>
  </si>
  <si>
    <t>jeffrygsloan@gmail.com</t>
  </si>
  <si>
    <t>Sloan</t>
  </si>
  <si>
    <t>1867 Larchmont Rd.</t>
  </si>
  <si>
    <t>330-329-0637</t>
  </si>
  <si>
    <t>Sundays: Jan. 4, 18, 25 (PPD); Feb. 1, 8 (M/U)</t>
  </si>
  <si>
    <t>https://usbaseballacademy.com/akron-baseball-camp/</t>
  </si>
  <si>
    <t>USBDFRI</t>
  </si>
  <si>
    <t xml:space="preserve">Fridley HS  </t>
  </si>
  <si>
    <t>6000 W Moore Lake Dr</t>
  </si>
  <si>
    <t>Fridley</t>
  </si>
  <si>
    <t>daniel.nalepka@fridley.k12.mn.us</t>
  </si>
  <si>
    <t>Nalepka</t>
  </si>
  <si>
    <t>426 147th Lane NE</t>
  </si>
  <si>
    <t>Ham Lake</t>
  </si>
  <si>
    <t>612-669-4798</t>
  </si>
  <si>
    <t>Sundays: Jan. 4, 11, 18 (PPD), 25; Feb. 8 (M/U)</t>
  </si>
  <si>
    <t>https://usbaseballacademy.com/fridley-baseball-camp/</t>
  </si>
  <si>
    <t>USBDHIN</t>
  </si>
  <si>
    <t>Gateway HS</t>
  </si>
  <si>
    <t>1300 S Sable Blvd</t>
  </si>
  <si>
    <t>CO</t>
  </si>
  <si>
    <t>teamrocksports@gmail.com</t>
  </si>
  <si>
    <t xml:space="preserve">Dixon </t>
  </si>
  <si>
    <t>20503 East Union Circle</t>
  </si>
  <si>
    <t>303-994-6351</t>
  </si>
  <si>
    <t>Sundays: Jan. 18, 25; Feb. 1, 15</t>
  </si>
  <si>
    <t>https://usbaseballacademy.com/denver-aurora-baseball-camp/</t>
  </si>
  <si>
    <t>USBDGCC</t>
  </si>
  <si>
    <t>Genesee CC</t>
  </si>
  <si>
    <t>Richard Call Arena</t>
  </si>
  <si>
    <t>1 College Rd</t>
  </si>
  <si>
    <t>Batavia</t>
  </si>
  <si>
    <t>ssherman@genesee.edu</t>
  </si>
  <si>
    <t>Skip</t>
  </si>
  <si>
    <t xml:space="preserve">Sherman </t>
  </si>
  <si>
    <t>17295 Taylor Rd.</t>
  </si>
  <si>
    <t>Holley</t>
  </si>
  <si>
    <t>585-350-9397</t>
  </si>
  <si>
    <t>Sundays: Feb. 8, 22; Mar. 1, 8</t>
  </si>
  <si>
    <t>https://usbaseballacademy.com/batavia-baseball-camp/</t>
  </si>
  <si>
    <t>USBDGC</t>
  </si>
  <si>
    <t xml:space="preserve">Geneva College </t>
  </si>
  <si>
    <t>3200 College Ave</t>
  </si>
  <si>
    <t>Beaver Falls</t>
  </si>
  <si>
    <t>awsumner@geneva.edu</t>
  </si>
  <si>
    <t>Alan</t>
  </si>
  <si>
    <t>Sumner</t>
  </si>
  <si>
    <t>123 Smith Lane</t>
  </si>
  <si>
    <t>724-847-0467</t>
  </si>
  <si>
    <t>412-974-8410</t>
  </si>
  <si>
    <t>724-847-6647</t>
  </si>
  <si>
    <t>https://usbaseballacademy.com/beaver-falls-baseball-camp/</t>
  </si>
  <si>
    <t>USBDGCU</t>
  </si>
  <si>
    <t>Georgian Court University</t>
  </si>
  <si>
    <t>900 Lakewood Ave</t>
  </si>
  <si>
    <t>Lakewood</t>
  </si>
  <si>
    <t>afreeman@georgian.edu</t>
  </si>
  <si>
    <t>Arlan</t>
  </si>
  <si>
    <t>Freeman</t>
  </si>
  <si>
    <t>181 Long Hill Rd Apt F5</t>
  </si>
  <si>
    <t>Little Falls</t>
  </si>
  <si>
    <t>O7424</t>
  </si>
  <si>
    <t>207-939-2867</t>
  </si>
  <si>
    <t>Saturdays: Jan. 17, 24, 31; Feb. 14</t>
  </si>
  <si>
    <t>https://usbaseballacademy.com/lakewood-baseball-camp-nj/</t>
  </si>
  <si>
    <t>USBDGSC</t>
  </si>
  <si>
    <t>Glendale Sports Complex</t>
  </si>
  <si>
    <t>2200 Fern Lane</t>
  </si>
  <si>
    <t>Glendale</t>
  </si>
  <si>
    <t>spiropsaltis@aol.com</t>
  </si>
  <si>
    <t>Spiro</t>
  </si>
  <si>
    <t>Psaltis</t>
  </si>
  <si>
    <t>5769 Summit Crest Dr</t>
  </si>
  <si>
    <t>La Canada</t>
  </si>
  <si>
    <t>818-253-6503</t>
  </si>
  <si>
    <t>https://usbaseballacademy.com/los-angeles-glendale-baseball-camp/</t>
  </si>
  <si>
    <t>USBDGSG</t>
  </si>
  <si>
    <t>Golden State Grind</t>
  </si>
  <si>
    <t>Heritage HS</t>
  </si>
  <si>
    <t>101 American Ave</t>
  </si>
  <si>
    <t>Brentwood</t>
  </si>
  <si>
    <t>billduby@gmail.com</t>
  </si>
  <si>
    <t>Bill</t>
  </si>
  <si>
    <t>Duby</t>
  </si>
  <si>
    <t>242 Valley Dr.</t>
  </si>
  <si>
    <t>Pleasant Hill</t>
  </si>
  <si>
    <t>925-383-1819</t>
  </si>
  <si>
    <t>925-480-7375</t>
  </si>
  <si>
    <t>Sundays: Jan. 4 (PPD), 11, 18, 25; Feb. 1, 15, 22 (M/U)</t>
  </si>
  <si>
    <t>Noon-4pm</t>
  </si>
  <si>
    <t>https://usbaseballacademy.com/antioch-baseball-camp/</t>
  </si>
  <si>
    <t>USBDGCH</t>
  </si>
  <si>
    <t xml:space="preserve">Greeley Central HS   </t>
  </si>
  <si>
    <t>1515 14th Ave</t>
  </si>
  <si>
    <t>Greeley</t>
  </si>
  <si>
    <t>jrahn@greeleyschools.org</t>
  </si>
  <si>
    <t>Josh</t>
  </si>
  <si>
    <t>Rahn</t>
  </si>
  <si>
    <t>2105 74th Ave</t>
  </si>
  <si>
    <t>708-337-3009</t>
  </si>
  <si>
    <t>https://usbaseballacademy.com/greeley-baseball-camp/</t>
  </si>
  <si>
    <t>USBDGLH</t>
  </si>
  <si>
    <t>Gull Lake HS</t>
  </si>
  <si>
    <t>7753 N 34th St</t>
  </si>
  <si>
    <t>Richland</t>
  </si>
  <si>
    <t>rwalters@gulllakecs.org</t>
  </si>
  <si>
    <t>Reggie</t>
  </si>
  <si>
    <t>Walters</t>
  </si>
  <si>
    <t>11073 E. CD Ave.</t>
  </si>
  <si>
    <t>269-377-3025</t>
  </si>
  <si>
    <t>Time change on Feb. 8. Sessions start at 11am</t>
  </si>
  <si>
    <t>https://usbaseballacademy.com/richland-baseball-camp/</t>
  </si>
  <si>
    <t>USBDHU</t>
  </si>
  <si>
    <t>Hamline University</t>
  </si>
  <si>
    <t>1536 Hewitt Ave</t>
  </si>
  <si>
    <t>St Paul</t>
  </si>
  <si>
    <t>jweyandt02@hamline.edu</t>
  </si>
  <si>
    <t>Jim</t>
  </si>
  <si>
    <t>Weyandt</t>
  </si>
  <si>
    <t>1901 Jewel Drive</t>
  </si>
  <si>
    <t>Woodbury</t>
  </si>
  <si>
    <t>651-523-2326</t>
  </si>
  <si>
    <t>651-307-1926</t>
  </si>
  <si>
    <t>651-523-2035</t>
  </si>
  <si>
    <t>Saturdays: Jan. 10, 17, 24, 31; Feb. 7, 14</t>
  </si>
  <si>
    <t>11am-4pm</t>
  </si>
  <si>
    <t>https://usbaseballacademy.com/st-paul-baseball-camp/</t>
  </si>
  <si>
    <t>USBDHV</t>
  </si>
  <si>
    <t>Hidden Valley HS</t>
  </si>
  <si>
    <t>5000 Titan Trail</t>
  </si>
  <si>
    <t>Roanoke</t>
  </si>
  <si>
    <t>VA</t>
  </si>
  <si>
    <t>slough36@gmail.com</t>
  </si>
  <si>
    <t xml:space="preserve">Kevin </t>
  </si>
  <si>
    <t>Slough</t>
  </si>
  <si>
    <t>540-353-6234</t>
  </si>
  <si>
    <t>Saturdays: Jan. 17, 24 (PPD), 31 (PPD); Feb. 7, 14 (M/U), 21 (M/U)</t>
  </si>
  <si>
    <t>https://usbaseballacademy.com/roanoke-baseball-camp/</t>
  </si>
  <si>
    <t>USBDHB</t>
  </si>
  <si>
    <t xml:space="preserve">Hilliard Bradley HS </t>
  </si>
  <si>
    <t>2800 Walker Rd</t>
  </si>
  <si>
    <t>Hilliard</t>
  </si>
  <si>
    <t>greg.behan11@gmail.com</t>
  </si>
  <si>
    <t>Greg</t>
  </si>
  <si>
    <t>Behan</t>
  </si>
  <si>
    <t>614-593-5442</t>
  </si>
  <si>
    <t>Sundays: Feb. 22; Mar. 8, 15, 22</t>
  </si>
  <si>
    <t>Sundays: Feb. 22; Mar. 1, 15, 22</t>
  </si>
  <si>
    <t>https://usbaseballacademy.com/hilliard-baseball-camp/</t>
  </si>
  <si>
    <t>USBDHC</t>
  </si>
  <si>
    <t xml:space="preserve">Hocking College  </t>
  </si>
  <si>
    <t>3301 Hocking Pkwy</t>
  </si>
  <si>
    <t>Nelsonville</t>
  </si>
  <si>
    <t>grovej@hocking.edu</t>
  </si>
  <si>
    <t>Jared</t>
  </si>
  <si>
    <t>Grove</t>
  </si>
  <si>
    <t>1064 Gertrude Avenue</t>
  </si>
  <si>
    <t>Logan</t>
  </si>
  <si>
    <t>717-830-5496</t>
  </si>
  <si>
    <t>Sundays: Jan. 4, 11, 18, 25 (PPD), Feb. 1 (M/U)</t>
  </si>
  <si>
    <t>Time change on Jan 25**</t>
  </si>
  <si>
    <t>https://usbaseballacademy.com/nelsonville-baseball-camp/</t>
  </si>
  <si>
    <t>USBDJM</t>
  </si>
  <si>
    <t>James Monroe HS</t>
  </si>
  <si>
    <t>Mid Valley Diamond #5</t>
  </si>
  <si>
    <t>17301 W. Oxnard St.</t>
  </si>
  <si>
    <t>Encino</t>
  </si>
  <si>
    <t>omckora1@hotmail.com</t>
  </si>
  <si>
    <t>Omar</t>
  </si>
  <si>
    <t>Carrillo</t>
  </si>
  <si>
    <t>8427 Tobias Ave Unit 41</t>
  </si>
  <si>
    <t>Panorama City</t>
  </si>
  <si>
    <t>818-642-3511</t>
  </si>
  <si>
    <t>https://usbaseballacademy.com/north-hills-baseball-camp/</t>
  </si>
  <si>
    <t>USBDKF</t>
  </si>
  <si>
    <t>Kettering Fairmont HS</t>
  </si>
  <si>
    <t>3301 Shroyer Rd</t>
  </si>
  <si>
    <t>Dayton</t>
  </si>
  <si>
    <t>matt.adams@ketteringschools.org</t>
  </si>
  <si>
    <t>Adams</t>
  </si>
  <si>
    <t>937-231-2696</t>
  </si>
  <si>
    <t>Sundays: Jan. 25 (PPD); Feb. 1, 8, 15, 22 (M/U)</t>
  </si>
  <si>
    <t>https://usbaseballacademy.com/dayton-baseball-camp/</t>
  </si>
  <si>
    <t>USBDLHS</t>
  </si>
  <si>
    <t>Lehman HS- WINTER BREAK</t>
  </si>
  <si>
    <t>1700 Lehman Rd</t>
  </si>
  <si>
    <t>Kyle</t>
  </si>
  <si>
    <t>Jacob.Kaase@hayscisd.net</t>
  </si>
  <si>
    <t>Kaase</t>
  </si>
  <si>
    <t>512-922-8841</t>
  </si>
  <si>
    <t>Mon.-Tues.: Dec. 22, 23, 29, 30</t>
  </si>
  <si>
    <t>https://usbaseballacademy.com/kyle-baseball-camp/</t>
  </si>
  <si>
    <t>USBDMJ</t>
  </si>
  <si>
    <t>Madison St. Joe HS</t>
  </si>
  <si>
    <t>308 New Mannsdale Rd</t>
  </si>
  <si>
    <t>Madison</t>
  </si>
  <si>
    <t>MS</t>
  </si>
  <si>
    <t>cha100@madison-schools.com</t>
  </si>
  <si>
    <t xml:space="preserve">Eddie </t>
  </si>
  <si>
    <t>Easley</t>
  </si>
  <si>
    <t>113 Palin Dr </t>
  </si>
  <si>
    <t>601-606-0377</t>
  </si>
  <si>
    <t>https://usbaseballacademy.com/madison-ms-baseball-camp/</t>
  </si>
  <si>
    <t>USBDMP</t>
  </si>
  <si>
    <t>Mercyhurst Prep HS</t>
  </si>
  <si>
    <t>538 E Grandview Blvd</t>
  </si>
  <si>
    <t>Erie</t>
  </si>
  <si>
    <t>durk18@velocity.net</t>
  </si>
  <si>
    <t>Randy</t>
  </si>
  <si>
    <t>Durkoske</t>
  </si>
  <si>
    <t>1026 W. 33rd St.</t>
  </si>
  <si>
    <t>814-866-6164</t>
  </si>
  <si>
    <t>814-860-4285</t>
  </si>
  <si>
    <t>https://usbaseballacademy.com/erie-baseball-camp/</t>
  </si>
  <si>
    <t>USBDMES</t>
  </si>
  <si>
    <t>Mesa CC</t>
  </si>
  <si>
    <t>1833 W Southern</t>
  </si>
  <si>
    <t>Mesa</t>
  </si>
  <si>
    <t>tcirelli@mesacc.edu</t>
  </si>
  <si>
    <t>Cirelli</t>
  </si>
  <si>
    <t>8348 E. Columbus Ave</t>
  </si>
  <si>
    <t>Scottsdale</t>
  </si>
  <si>
    <t>480-296-8959</t>
  </si>
  <si>
    <t>480-461-7562</t>
  </si>
  <si>
    <t>https://usbaseballacademy.com/mesa-baseball-camp/</t>
  </si>
  <si>
    <t>USBDMT</t>
  </si>
  <si>
    <t>Morgan Township HS</t>
  </si>
  <si>
    <t>299 S State Road 49</t>
  </si>
  <si>
    <t>Valparaiso</t>
  </si>
  <si>
    <t>jedwardsmith8@gmail.com</t>
  </si>
  <si>
    <t>812-798-5663</t>
  </si>
  <si>
    <t>Saturdays: Feb. 14, 21, 28; Mar. 7</t>
  </si>
  <si>
    <t>1:30pm-6pm</t>
  </si>
  <si>
    <t>https://usbaseballacademy.com/valparaiso-baseball-camp/</t>
  </si>
  <si>
    <t>USBDMSC</t>
  </si>
  <si>
    <t xml:space="preserve">Mount Saint Charles Academy  </t>
  </si>
  <si>
    <t>800 Logee St</t>
  </si>
  <si>
    <t>Woonsocket</t>
  </si>
  <si>
    <t>RI</t>
  </si>
  <si>
    <t>liasui@mtstcharles.org</t>
  </si>
  <si>
    <t xml:space="preserve">Idris </t>
  </si>
  <si>
    <t>Liasu</t>
  </si>
  <si>
    <t>401-419-6985</t>
  </si>
  <si>
    <t>Sundays: Jan. 11, 18, 25 (PPD); Feb. 1, 8 (M/U)</t>
  </si>
  <si>
    <t>https://usbaseballacademy.com/woonsocket-baseball-camp/</t>
  </si>
  <si>
    <t>USBDMBC</t>
  </si>
  <si>
    <t>Mt. Bethel Christian Academy Upper School</t>
  </si>
  <si>
    <t>2509 Post Oak Tritt Rd</t>
  </si>
  <si>
    <t>Marietta</t>
  </si>
  <si>
    <t>eric.mcafee@mtbethelchristian.org</t>
  </si>
  <si>
    <t>Eric</t>
  </si>
  <si>
    <t>McAfee</t>
  </si>
  <si>
    <t>310 Knotts Circle</t>
  </si>
  <si>
    <t>Woodstock</t>
  </si>
  <si>
    <t>770-905-7772</t>
  </si>
  <si>
    <t>Sundays: Jan. 18, 25 (PPD); Feb. 1, 15, 22 (M/U)</t>
  </si>
  <si>
    <t>https://usbaseballacademy.com/marietta-baseball-camp/</t>
  </si>
  <si>
    <t>USBDNPU</t>
  </si>
  <si>
    <t>North Park University</t>
  </si>
  <si>
    <t>3205 W Carmen Ave</t>
  </si>
  <si>
    <t>Chicago</t>
  </si>
  <si>
    <t>ljohnson6@northpark.edu</t>
  </si>
  <si>
    <t>Luke</t>
  </si>
  <si>
    <t>Johnson</t>
  </si>
  <si>
    <t>830 N Washington</t>
  </si>
  <si>
    <t>Wheaton</t>
  </si>
  <si>
    <t>630-728-2879</t>
  </si>
  <si>
    <t>630-728-2849</t>
  </si>
  <si>
    <t>773-244-5675</t>
  </si>
  <si>
    <t>https://usbaseballacademy.com/chicago-baseball-camp/</t>
  </si>
  <si>
    <t>USBDBTW</t>
  </si>
  <si>
    <t>Norview HS</t>
  </si>
  <si>
    <t>6501 Chesapeake Blvd</t>
  </si>
  <si>
    <t>Norfolk</t>
  </si>
  <si>
    <t>berryt1978@gmail.com</t>
  </si>
  <si>
    <t>Thad</t>
  </si>
  <si>
    <t>Berry</t>
  </si>
  <si>
    <t>8447 Chesapeake Blvd</t>
  </si>
  <si>
    <t>859-285-7731</t>
  </si>
  <si>
    <t>https://usbaseballacademy.com/norfolk-baseball-camp/</t>
  </si>
  <si>
    <t>USBDNU</t>
  </si>
  <si>
    <t>Norwich University</t>
  </si>
  <si>
    <t>Shapiro Field House</t>
  </si>
  <si>
    <t>158 Harmon Dr</t>
  </si>
  <si>
    <t>Northfield</t>
  </si>
  <si>
    <t>wwhaley@norwich.edu</t>
  </si>
  <si>
    <t>Billy</t>
  </si>
  <si>
    <t>Whaley</t>
  </si>
  <si>
    <t>264 Quarry Hill Rd Apt. 304</t>
  </si>
  <si>
    <t>South Burlington</t>
  </si>
  <si>
    <t>802-279-4633</t>
  </si>
  <si>
    <t>802-485-2238</t>
  </si>
  <si>
    <t>Grades 2 up</t>
  </si>
  <si>
    <t>https://usbaseballacademy.com/montpelier-northfield-baseball-camp/</t>
  </si>
  <si>
    <t>USBDND</t>
  </si>
  <si>
    <t>Notre Dame HS</t>
  </si>
  <si>
    <t>3417 Church Rd</t>
  </si>
  <si>
    <t>Easton</t>
  </si>
  <si>
    <t>mbedics@ndcrusaders.org</t>
  </si>
  <si>
    <t>Bedics</t>
  </si>
  <si>
    <t>1030 Oldstone Rd.</t>
  </si>
  <si>
    <t>Allentown</t>
  </si>
  <si>
    <t>610-965-7908</t>
  </si>
  <si>
    <t>610-217-1065</t>
  </si>
  <si>
    <t>Sundays: Jan. 4, 11, 18, 25 (PPD); Feb. 22 (M/U)</t>
  </si>
  <si>
    <t>https://usbaseballacademy.com/easton-baseball-camp/</t>
  </si>
  <si>
    <t>USBDOL</t>
  </si>
  <si>
    <t>Oak Lawn HS</t>
  </si>
  <si>
    <t>9400 Southwest Hwy</t>
  </si>
  <si>
    <t>Oak Lawn</t>
  </si>
  <si>
    <t>williamgerny@gmail.com</t>
  </si>
  <si>
    <t>Gerny</t>
  </si>
  <si>
    <t>3538 Grand Blvd</t>
  </si>
  <si>
    <t>Brookfield</t>
  </si>
  <si>
    <t>708-218-5588</t>
  </si>
  <si>
    <t>708-424-5278</t>
  </si>
  <si>
    <t>https://usbaseballacademy.com/oak-lawn-baseball-camp/</t>
  </si>
  <si>
    <t>USBDPAC</t>
  </si>
  <si>
    <t>Pacific University</t>
  </si>
  <si>
    <t>Stoller Athletic Center</t>
  </si>
  <si>
    <t>2331 Main St.</t>
  </si>
  <si>
    <t>Forest Grove</t>
  </si>
  <si>
    <t>upwoodjd@pacificu.edu</t>
  </si>
  <si>
    <t>Jake</t>
  </si>
  <si>
    <t>Upwood</t>
  </si>
  <si>
    <t>315-530-2631</t>
  </si>
  <si>
    <t>https://usbaseballacademy.com/forest-grove-baseball-camp/</t>
  </si>
  <si>
    <t>USBDPH</t>
  </si>
  <si>
    <t>Paradise Honors HS</t>
  </si>
  <si>
    <t>12775 N. 175th Ave</t>
  </si>
  <si>
    <t>Surprise</t>
  </si>
  <si>
    <t>jmslofton1@yahoo.com</t>
  </si>
  <si>
    <t>James</t>
  </si>
  <si>
    <t>Lofton</t>
  </si>
  <si>
    <t>5859 N. 187th Lane</t>
  </si>
  <si>
    <t>Litchfield Park</t>
  </si>
  <si>
    <t>623-499-1623</t>
  </si>
  <si>
    <t>Sundays: Jan. 4, 11 (PPD), 18, 25; Feb. 1 (M/U)</t>
  </si>
  <si>
    <t>https://usbaseballacademy.com/surprise-baseball-camp/</t>
  </si>
  <si>
    <t>USBDPKS</t>
  </si>
  <si>
    <t>Perkiomen School NLC</t>
  </si>
  <si>
    <t>200 Seminary St</t>
  </si>
  <si>
    <t>Pennsburg</t>
  </si>
  <si>
    <t>kbaker@perkiomen.org</t>
  </si>
  <si>
    <t>Ken</t>
  </si>
  <si>
    <t>Baker</t>
  </si>
  <si>
    <t>196 State St</t>
  </si>
  <si>
    <t>East Greenville</t>
  </si>
  <si>
    <t>267-909-0361</t>
  </si>
  <si>
    <t>Sundays: Jan. 25 (PPD); Feb. 1 (M/U), 8, 15, 22</t>
  </si>
  <si>
    <t>https://usbaseballacademy.com/pennsburg-baseball-camp/</t>
  </si>
  <si>
    <t>USBDPC</t>
  </si>
  <si>
    <t>Phoenix Christian HS</t>
  </si>
  <si>
    <t>1751 W Indian School Rd</t>
  </si>
  <si>
    <t>Phoenix</t>
  </si>
  <si>
    <t>mjband@cox.net</t>
  </si>
  <si>
    <t>Mark</t>
  </si>
  <si>
    <t>Band</t>
  </si>
  <si>
    <t>8031 North 15th Ave</t>
  </si>
  <si>
    <t>602-943-3942</t>
  </si>
  <si>
    <t>602-320-9248</t>
  </si>
  <si>
    <t>Saturdays: Dec. 20, 27; Jan. 3, 10</t>
  </si>
  <si>
    <t>https://usbaseballacademy.com/phoenix-baseball-camp/</t>
  </si>
  <si>
    <t>USBDPS</t>
  </si>
  <si>
    <t>Plainfield South HS</t>
  </si>
  <si>
    <t>7800 West Caton Farm Rd.</t>
  </si>
  <si>
    <t>Plainfield</t>
  </si>
  <si>
    <t>khalvers@psd202.org</t>
  </si>
  <si>
    <t xml:space="preserve">Keith </t>
  </si>
  <si>
    <t>Halverson</t>
  </si>
  <si>
    <t>708-302-9076</t>
  </si>
  <si>
    <t>Sundays: Jan. 25; Feb. 1, 15, 22</t>
  </si>
  <si>
    <t>9am-Noon</t>
  </si>
  <si>
    <t>https://usbaseballacademy.com/plainfield-baseball-camp/</t>
  </si>
  <si>
    <t>USBDPR</t>
  </si>
  <si>
    <t>Principia College</t>
  </si>
  <si>
    <t>1 Maybeck Place</t>
  </si>
  <si>
    <t>Elsah</t>
  </si>
  <si>
    <t>chris.marston@principia.edu</t>
  </si>
  <si>
    <t>Marston</t>
  </si>
  <si>
    <t>2278 Bay Tree Dr</t>
  </si>
  <si>
    <t>Saint Peters</t>
  </si>
  <si>
    <t>636-626-9353</t>
  </si>
  <si>
    <t>https://usbaseballacademy.com/elsah-baseball-camp/</t>
  </si>
  <si>
    <t>USBDPROC</t>
  </si>
  <si>
    <t xml:space="preserve">Proctor HS  </t>
  </si>
  <si>
    <t>131 Ninth Ave</t>
  </si>
  <si>
    <t>Proctor</t>
  </si>
  <si>
    <t>duluthdukes@gmail.com</t>
  </si>
  <si>
    <t>Anthony</t>
  </si>
  <si>
    <t>Bush</t>
  </si>
  <si>
    <t>4306 Dodge St.</t>
  </si>
  <si>
    <t>218-606-2285</t>
  </si>
  <si>
    <t>612-385-1733 Joe</t>
  </si>
  <si>
    <t>https://usbaseballacademy.com/duluth-proctor-baseball-camp/</t>
  </si>
  <si>
    <t>Queensborough CC (January Sessions)</t>
  </si>
  <si>
    <t>USBDQUI</t>
  </si>
  <si>
    <t>Quincy HS</t>
  </si>
  <si>
    <t>18 Colfax St</t>
  </si>
  <si>
    <t>Quincy</t>
  </si>
  <si>
    <t>irishpjd@gmail.com</t>
  </si>
  <si>
    <t>Pat</t>
  </si>
  <si>
    <t>Dillon</t>
  </si>
  <si>
    <t>2780 Hemlock Beach Rd</t>
  </si>
  <si>
    <t>517-425-9711</t>
  </si>
  <si>
    <t>Sundays: Jan. 25 (PPD); Feb. 1, 8 (M/U), 15, 22</t>
  </si>
  <si>
    <t>https://usbaseballacademy.com/quincy-baseball-camp/</t>
  </si>
  <si>
    <t>USBDRC</t>
  </si>
  <si>
    <t xml:space="preserve">Ramapo College  </t>
  </si>
  <si>
    <t>505 Ramapo Valley Rd</t>
  </si>
  <si>
    <t>Mahwah</t>
  </si>
  <si>
    <t>rrinsky@ramapo.edu</t>
  </si>
  <si>
    <t xml:space="preserve">Rinsky </t>
  </si>
  <si>
    <t>28 Sunset Trail</t>
  </si>
  <si>
    <t>Denville</t>
  </si>
  <si>
    <t>O7834</t>
  </si>
  <si>
    <t>973-951-0771</t>
  </si>
  <si>
    <t>Saturdays: Jan. 3, 10, 17, 24</t>
  </si>
  <si>
    <t>https://usbaseballacademy.com/bergen-county-mahwah-baseball-camp/</t>
  </si>
  <si>
    <t>USBDRICH</t>
  </si>
  <si>
    <t>Richwoods HS</t>
  </si>
  <si>
    <t>6301 N University</t>
  </si>
  <si>
    <t>Peoria</t>
  </si>
  <si>
    <t>michael_dunne@att.net</t>
  </si>
  <si>
    <t>Dunne</t>
  </si>
  <si>
    <t>5115 W Ancient Oak Dr.</t>
  </si>
  <si>
    <t>Peiora</t>
  </si>
  <si>
    <t>309-427-0849</t>
  </si>
  <si>
    <t>309-693-4400</t>
  </si>
  <si>
    <t>Sundays: Jan. 4, 11, 18, 25; Feb. 1, 15</t>
  </si>
  <si>
    <t>10am-3pm</t>
  </si>
  <si>
    <t>https://usbaseballacademy.com/peoria-baseball-camp/</t>
  </si>
  <si>
    <t>USBDRVC</t>
  </si>
  <si>
    <t>Rock Valley College</t>
  </si>
  <si>
    <t>3301 N Mulford Rd</t>
  </si>
  <si>
    <t>Rockford</t>
  </si>
  <si>
    <t>c.herren@rockvalleycollege.edu</t>
  </si>
  <si>
    <t xml:space="preserve">Herren </t>
  </si>
  <si>
    <t>5107 Tree Swallow Bend</t>
  </si>
  <si>
    <t>Loves Park</t>
  </si>
  <si>
    <t>815-921-3820</t>
  </si>
  <si>
    <t>785-554-1689</t>
  </si>
  <si>
    <t>https://usbaseballacademy.com/rockford-baseball-camp/</t>
  </si>
  <si>
    <t>USBDRUC</t>
  </si>
  <si>
    <t>Russell County HS</t>
  </si>
  <si>
    <t>2166 S Highway 127</t>
  </si>
  <si>
    <t>Russell Springs</t>
  </si>
  <si>
    <t>KY</t>
  </si>
  <si>
    <t>david.rexroat@russell.kyschools.us</t>
  </si>
  <si>
    <t>David</t>
  </si>
  <si>
    <t>Rexroat</t>
  </si>
  <si>
    <t>1842 N Main ST</t>
  </si>
  <si>
    <t>Jamestown</t>
  </si>
  <si>
    <t>270-566-1757</t>
  </si>
  <si>
    <t>Sundays: Jan. 18, 25 (PPD); Feb. 1 (PPD), 8, 15 (M/U), 22 (M/U)</t>
  </si>
  <si>
    <t>https://usbaseballacademy.com/russell-springs-baseball-camp/</t>
  </si>
  <si>
    <t>USBDRUS</t>
  </si>
  <si>
    <t>Russell HS</t>
  </si>
  <si>
    <t>709 Red Devil Ln</t>
  </si>
  <si>
    <t>tim.rice@russellind.kyschools.us</t>
  </si>
  <si>
    <t>Rice</t>
  </si>
  <si>
    <t>2419 Bradley Dr</t>
  </si>
  <si>
    <t>Ashland</t>
  </si>
  <si>
    <t>606-571-2355</t>
  </si>
  <si>
    <t>https://usbaseballacademy.com/russell-baseball-camp/</t>
  </si>
  <si>
    <t>USBDSVP</t>
  </si>
  <si>
    <t xml:space="preserve">Saint Vincent Pallotti HS  </t>
  </si>
  <si>
    <t>113 Saint Marys Pl</t>
  </si>
  <si>
    <t>Laurel</t>
  </si>
  <si>
    <t>MD</t>
  </si>
  <si>
    <t>thorobreedworkouts@gmail.com</t>
  </si>
  <si>
    <t>Derek</t>
  </si>
  <si>
    <t>Dixon</t>
  </si>
  <si>
    <t>410-946-7730</t>
  </si>
  <si>
    <t>Sundays: Feb. 1, 15, 22; Mar. 1</t>
  </si>
  <si>
    <t>https://usbaseballacademy.com/laurel-baseball-camp/</t>
  </si>
  <si>
    <t>USBDSCC</t>
  </si>
  <si>
    <t>Salem CC</t>
  </si>
  <si>
    <t>460 Hollywood Ave</t>
  </si>
  <si>
    <t>Carneys Point</t>
  </si>
  <si>
    <t>jholt@salemcc.edu</t>
  </si>
  <si>
    <t xml:space="preserve">Holt </t>
  </si>
  <si>
    <t>409 Highland Ave</t>
  </si>
  <si>
    <t>Westville</t>
  </si>
  <si>
    <t>O8093</t>
  </si>
  <si>
    <t>609-202-1162</t>
  </si>
  <si>
    <t>https://usbaseballacademy.com/carneys-point-baseball-camp/</t>
  </si>
  <si>
    <t>USBDSDC</t>
  </si>
  <si>
    <t>San Diego City College (January Sessions)</t>
  </si>
  <si>
    <t>Morley Field</t>
  </si>
  <si>
    <t>2221 Morley Field Dr</t>
  </si>
  <si>
    <t>San Diego</t>
  </si>
  <si>
    <t>cbrown@sdccd.edu</t>
  </si>
  <si>
    <t>14809 Presilla Dr</t>
  </si>
  <si>
    <t>Jamul</t>
  </si>
  <si>
    <t>619-212-0928</t>
  </si>
  <si>
    <t>619-388-3705</t>
  </si>
  <si>
    <t>https://usbaseballacademy.com/san-diego-baseball-camp/</t>
  </si>
  <si>
    <t>USBDSC</t>
  </si>
  <si>
    <t xml:space="preserve">Sand Creek HS </t>
  </si>
  <si>
    <t>7005 N Carefree</t>
  </si>
  <si>
    <t>Colorado Springs</t>
  </si>
  <si>
    <t>schsbaseball@d49.org</t>
  </si>
  <si>
    <t>Dominic</t>
  </si>
  <si>
    <t>San Felippo</t>
  </si>
  <si>
    <t>4610 Dapple Grey lane</t>
  </si>
  <si>
    <t>440-574-1645</t>
  </si>
  <si>
    <t>ED 719-648-0035</t>
  </si>
  <si>
    <t>https://usbaseballacademy.com/sand-creek-hs-colorado-springs-baseball-camp/</t>
  </si>
  <si>
    <t>USBDSU</t>
  </si>
  <si>
    <t>Seattle University</t>
  </si>
  <si>
    <t>Redhawk Center</t>
  </si>
  <si>
    <t>550 14th Ave</t>
  </si>
  <si>
    <t>Seattle</t>
  </si>
  <si>
    <t>lrivera3@seattleu.edu</t>
  </si>
  <si>
    <t>Leo</t>
  </si>
  <si>
    <t>8305 30th Ave NW</t>
  </si>
  <si>
    <t>206-234-9682</t>
  </si>
  <si>
    <t>Sat./Sun.: Jan. 10, 11, 17, 18</t>
  </si>
  <si>
    <t>https://usbaseballacademy.com/seattle-baseball-camp/</t>
  </si>
  <si>
    <t>USBDSMP</t>
  </si>
  <si>
    <t>Simpson University</t>
  </si>
  <si>
    <t>2211 College U Dr</t>
  </si>
  <si>
    <t>Redding</t>
  </si>
  <si>
    <t>dtating@simpsonu.edu</t>
  </si>
  <si>
    <t>Tating</t>
  </si>
  <si>
    <t>24270 Oklahoma Ave</t>
  </si>
  <si>
    <t>Red Bluff</t>
  </si>
  <si>
    <t>530-527-7166</t>
  </si>
  <si>
    <t>530-526-1086</t>
  </si>
  <si>
    <t>https://usbaseballacademy.com/redding-baseball-camp/</t>
  </si>
  <si>
    <t>USBDAMJ</t>
  </si>
  <si>
    <t>Solano CC</t>
  </si>
  <si>
    <t>4000 Suisun Valley Rd</t>
  </si>
  <si>
    <t>Fairfield</t>
  </si>
  <si>
    <t>kylestafford22@gmail.com</t>
  </si>
  <si>
    <t>Stafford</t>
  </si>
  <si>
    <t>1601 California Dr Unit B</t>
  </si>
  <si>
    <t>Vacaville</t>
  </si>
  <si>
    <t>916-752-3389</t>
  </si>
  <si>
    <t>https://usbaseballacademy.com/fairfield-baseball-camp/</t>
  </si>
  <si>
    <t>USBDSSF</t>
  </si>
  <si>
    <t>South San Francisco HS</t>
  </si>
  <si>
    <t>400 B St</t>
  </si>
  <si>
    <t>South San Francisco</t>
  </si>
  <si>
    <t>mschaukowitch@ssfusd.org</t>
  </si>
  <si>
    <t>Schaukowitch</t>
  </si>
  <si>
    <t>319 Northwood Dr.</t>
  </si>
  <si>
    <t>650-270-9180</t>
  </si>
  <si>
    <t>https://usbaseballacademy.com/south-san-francisco-baseball-camp/</t>
  </si>
  <si>
    <t>USBDSFO</t>
  </si>
  <si>
    <t xml:space="preserve">St. Francis HS (OH)  </t>
  </si>
  <si>
    <t>2323 W. Bancroft St.</t>
  </si>
  <si>
    <t>Toledo</t>
  </si>
  <si>
    <t>redgell@sfsknights.org</t>
  </si>
  <si>
    <t>Bobby</t>
  </si>
  <si>
    <t>Edgell</t>
  </si>
  <si>
    <t>2421 Cheltenham</t>
  </si>
  <si>
    <t>419-290-1413</t>
  </si>
  <si>
    <t>https://usbaseballacademy.com/toledo-baseball-camp/</t>
  </si>
  <si>
    <t>USBDSF</t>
  </si>
  <si>
    <t>St. Francis HS (WI)</t>
  </si>
  <si>
    <t>4225 S. Lake Dr.</t>
  </si>
  <si>
    <t>St. Francis</t>
  </si>
  <si>
    <t>tomaichanthony@gmail.com</t>
  </si>
  <si>
    <t>Tomaich</t>
  </si>
  <si>
    <t>1220 Williams Ave</t>
  </si>
  <si>
    <t>South Milwaukee</t>
  </si>
  <si>
    <t>262-902-8389</t>
  </si>
  <si>
    <t>https://usbaseballacademy.com/cudahy-baseball-camp/</t>
  </si>
  <si>
    <t>USBDSGT</t>
  </si>
  <si>
    <t>St. Georges Tech HS</t>
  </si>
  <si>
    <t>555 Hyetts Corner Dr</t>
  </si>
  <si>
    <t>Middletown</t>
  </si>
  <si>
    <t>DE</t>
  </si>
  <si>
    <t>william.rodgers@nccvt.k12.de.us</t>
  </si>
  <si>
    <t>Rodgers</t>
  </si>
  <si>
    <t>737 Stanford White Way</t>
  </si>
  <si>
    <t>302-322-3619</t>
  </si>
  <si>
    <t>302-650-8071</t>
  </si>
  <si>
    <t>302-449-3360</t>
  </si>
  <si>
    <t>Sundays: Jan. 4, 11, 18; Feb. 1, 8, 15</t>
  </si>
  <si>
    <t>9am-2pm</t>
  </si>
  <si>
    <t>https://usbaseballacademy.com/middletown-baseball-camp/</t>
  </si>
  <si>
    <t>USBDSMC</t>
  </si>
  <si>
    <t>St. Mary's College</t>
  </si>
  <si>
    <t>18952 E Fisher Rd</t>
  </si>
  <si>
    <t>St Mary's City</t>
  </si>
  <si>
    <t>bfstratchko@smcm.edu</t>
  </si>
  <si>
    <t>Bernie</t>
  </si>
  <si>
    <t xml:space="preserve">Stratchko </t>
  </si>
  <si>
    <t>5516 Little Brook Dr</t>
  </si>
  <si>
    <t>LaPlata</t>
  </si>
  <si>
    <t>301-399-6960</t>
  </si>
  <si>
    <t>240-895-4312</t>
  </si>
  <si>
    <t>Noon-5pm</t>
  </si>
  <si>
    <t>https://usbaseballacademy.com/lexington-park-st-marys-city-baseball-camp/</t>
  </si>
  <si>
    <t>Stolen Bases Academy (Jan/Feb Sessions)</t>
  </si>
  <si>
    <t>12:30pm-5pm</t>
  </si>
  <si>
    <t>Strike Zone Academy (Jan/Feb Sessions)</t>
  </si>
  <si>
    <t>USBDSM</t>
  </si>
  <si>
    <t>Sunrise Mountain HS</t>
  </si>
  <si>
    <t>2575 Los Feliz St.</t>
  </si>
  <si>
    <t>Las Vegas</t>
  </si>
  <si>
    <t>NV</t>
  </si>
  <si>
    <t>hoskibc@nv.ccsd.net</t>
  </si>
  <si>
    <t>Brady</t>
  </si>
  <si>
    <t>Hoskins</t>
  </si>
  <si>
    <t>9772 Alpine Style Dr </t>
  </si>
  <si>
    <t>702-461-3088</t>
  </si>
  <si>
    <t>https://usbaseballacademy.com/las-vegas-baseball-camp/</t>
  </si>
  <si>
    <t>USBDSNY</t>
  </si>
  <si>
    <t xml:space="preserve">SUNY-Canton  </t>
  </si>
  <si>
    <t>34 Cornell Dr</t>
  </si>
  <si>
    <t>Canton</t>
  </si>
  <si>
    <t>stevensr@canton.edu</t>
  </si>
  <si>
    <t>Stevens</t>
  </si>
  <si>
    <t>607-339-1876</t>
  </si>
  <si>
    <t>https://usbaseballacademy.com/canton-baseball-camp/</t>
  </si>
  <si>
    <t>USBDSUT</t>
  </si>
  <si>
    <t>Sutter Union HS</t>
  </si>
  <si>
    <t>2665 Acacia Ave</t>
  </si>
  <si>
    <t>Sutter</t>
  </si>
  <si>
    <t>speterson@sutterhigh.k12.ca.us</t>
  </si>
  <si>
    <t>Stewart</t>
  </si>
  <si>
    <t>Peterson</t>
  </si>
  <si>
    <t>8360 Ranch Road</t>
  </si>
  <si>
    <t>530-300-6527</t>
  </si>
  <si>
    <t>https://usbaseballacademy.com/sutter-baseball-camp/</t>
  </si>
  <si>
    <t>USBDTJD</t>
  </si>
  <si>
    <t>The John Dickinson School</t>
  </si>
  <si>
    <t>1801 Milltown Rd</t>
  </si>
  <si>
    <t>Wilmington</t>
  </si>
  <si>
    <t>cword82@gmail.com</t>
  </si>
  <si>
    <t>Duban</t>
  </si>
  <si>
    <t xml:space="preserve">Word </t>
  </si>
  <si>
    <t>6 Elm Drive</t>
  </si>
  <si>
    <t>Newark</t>
  </si>
  <si>
    <t>302-766-3082</t>
  </si>
  <si>
    <t>302-598-6868 John</t>
  </si>
  <si>
    <t>https://usbaseballacademy.com/wilmington-baseball-camp/</t>
  </si>
  <si>
    <t>USBDTU</t>
  </si>
  <si>
    <t>Towson University</t>
  </si>
  <si>
    <t>7537 Auburn Dr</t>
  </si>
  <si>
    <t>Towson</t>
  </si>
  <si>
    <t>mtyner@towson.edu</t>
  </si>
  <si>
    <t>Tyner</t>
  </si>
  <si>
    <t>7104 Sheffield Rd</t>
  </si>
  <si>
    <t>Baltimore</t>
  </si>
  <si>
    <t>804-247-2217</t>
  </si>
  <si>
    <t>https://usbaseballacademy.com/towson-baseball-camp/</t>
  </si>
  <si>
    <t>USBDTPP</t>
  </si>
  <si>
    <t>Triple Play P3rformance</t>
  </si>
  <si>
    <t>5223 Raeford Rd</t>
  </si>
  <si>
    <t>Fayetteville</t>
  </si>
  <si>
    <t>tripleplayp3rformance@gmail.com</t>
  </si>
  <si>
    <t>Brower</t>
  </si>
  <si>
    <t>8215 Dunholme Dr.</t>
  </si>
  <si>
    <t>910-723-5477</t>
  </si>
  <si>
    <t>https://usbaseballacademy.com/fayetteville-baseball-camp/</t>
  </si>
  <si>
    <t>USBDUPG</t>
  </si>
  <si>
    <t>University of Pitt-Greensburg</t>
  </si>
  <si>
    <t>150 Finoli Dr</t>
  </si>
  <si>
    <t>Greensburg</t>
  </si>
  <si>
    <t>sga10@pitt.edu</t>
  </si>
  <si>
    <t>Scott</t>
  </si>
  <si>
    <t>1001 Orchard Ave.</t>
  </si>
  <si>
    <t>724-205-8629</t>
  </si>
  <si>
    <t>724-836-1785</t>
  </si>
  <si>
    <t>https://usbaseballacademy.com/pittsburgh-greensburg-baseball-camp/</t>
  </si>
  <si>
    <t>USBDUSF</t>
  </si>
  <si>
    <t>University of St Francis</t>
  </si>
  <si>
    <t>500 Wilcox St</t>
  </si>
  <si>
    <t>Joliet</t>
  </si>
  <si>
    <t>bmichalak@stfrancis.edu</t>
  </si>
  <si>
    <t xml:space="preserve">Michalak </t>
  </si>
  <si>
    <t>612 Bishops Gate</t>
  </si>
  <si>
    <t>New Lenox</t>
  </si>
  <si>
    <t>815-740-3406</t>
  </si>
  <si>
    <t>815-573-3634</t>
  </si>
  <si>
    <t>Sundays: Dec. 27 (Sat.); Jan. 4, 18, 25; Feb. 1, 8</t>
  </si>
  <si>
    <t>Noon-3pm</t>
  </si>
  <si>
    <t>https://usbaseballacademy.com/joliet-baseball-camp/</t>
  </si>
  <si>
    <t>USBDUSEU</t>
  </si>
  <si>
    <t>Altoona HS</t>
  </si>
  <si>
    <t>1903 Bartlett Ave</t>
  </si>
  <si>
    <t>Altoona</t>
  </si>
  <si>
    <t>dvarsho@eauclaireexpress.com</t>
  </si>
  <si>
    <t>Dale</t>
  </si>
  <si>
    <t>Varsho</t>
  </si>
  <si>
    <t>6913 Julius Dr</t>
  </si>
  <si>
    <t>Eau Claire</t>
  </si>
  <si>
    <t>715-577-8255</t>
  </si>
  <si>
    <t>715-839-7788</t>
  </si>
  <si>
    <t>See email for skill locations</t>
  </si>
  <si>
    <t>https://usbaseballacademy.com/eau-claire-altoona-baseball-camp/</t>
  </si>
  <si>
    <t>USBDDP</t>
  </si>
  <si>
    <t xml:space="preserve">USBA Davenport   </t>
  </si>
  <si>
    <t>Davenport HS</t>
  </si>
  <si>
    <t>4525 County Road 547 N</t>
  </si>
  <si>
    <t>Davenport</t>
  </si>
  <si>
    <t>troy.stevens@polk-fl.net</t>
  </si>
  <si>
    <t>303-910-1832</t>
  </si>
  <si>
    <t>https://usbaseballacademy.com/davenport-baseball-camp/</t>
  </si>
  <si>
    <t>USBDUSIN</t>
  </si>
  <si>
    <t>USBA Independence</t>
  </si>
  <si>
    <t>The Dugout KC</t>
  </si>
  <si>
    <t>4466 S. Noland Rd.</t>
  </si>
  <si>
    <t>Kansas City-Independence</t>
  </si>
  <si>
    <t>coachjosh@spyacad.com</t>
  </si>
  <si>
    <t>Lewis</t>
  </si>
  <si>
    <t>816-550-4168 christy</t>
  </si>
  <si>
    <t>816-969-0559</t>
  </si>
  <si>
    <t>816-313-5634</t>
  </si>
  <si>
    <t>https://usbaseballacademy.com/independence-baseball-camp/</t>
  </si>
  <si>
    <t>USBDUSLY</t>
  </si>
  <si>
    <t>USBA Lynchburg</t>
  </si>
  <si>
    <t>Brookville HS</t>
  </si>
  <si>
    <t>100 Laxton Rd</t>
  </si>
  <si>
    <t>Lynchburg</t>
  </si>
  <si>
    <t>randy.tomlin@gmail.com</t>
  </si>
  <si>
    <t>Tomlin</t>
  </si>
  <si>
    <t>3105 Cranehill Dr</t>
  </si>
  <si>
    <t>434-941-8511</t>
  </si>
  <si>
    <t>https://usbaseballacademy.com/lynchburg-baseball-camp/</t>
  </si>
  <si>
    <t>USBDTB1</t>
  </si>
  <si>
    <t>USBA Murfreesboro (January Sessions)</t>
  </si>
  <si>
    <t>Lead Off Baseball Academy</t>
  </si>
  <si>
    <t>605 River Rock Blvd</t>
  </si>
  <si>
    <t>Murfreesboro</t>
  </si>
  <si>
    <t>michaelrosati77@gmail.com</t>
  </si>
  <si>
    <t>Rosati</t>
  </si>
  <si>
    <t>413 Plantation Blvd</t>
  </si>
  <si>
    <t>Lebanon</t>
  </si>
  <si>
    <t>661-755-4560</t>
  </si>
  <si>
    <t>https://usbaseballacademy.com/murfreesboro-baseball-camp/</t>
  </si>
  <si>
    <t>USBDTB2</t>
  </si>
  <si>
    <t xml:space="preserve">USBA Murfreesboro (March Sessions) </t>
  </si>
  <si>
    <t>Saturdays: Mar. 7, 14, 21, 28</t>
  </si>
  <si>
    <t>USBDUSO</t>
  </si>
  <si>
    <t xml:space="preserve">USBA Ocala  </t>
  </si>
  <si>
    <t>St John Lutheran HS</t>
  </si>
  <si>
    <t>1915 SE Lake Weir Ave</t>
  </si>
  <si>
    <t>Ocala</t>
  </si>
  <si>
    <t>p.theile@yahoo.com</t>
  </si>
  <si>
    <t>Paul</t>
  </si>
  <si>
    <t>Theile</t>
  </si>
  <si>
    <t xml:space="preserve">4010 NE 58th Cir </t>
  </si>
  <si>
    <t>Silver Springs</t>
  </si>
  <si>
    <t>352-615-0936</t>
  </si>
  <si>
    <t>https://usbaseballacademy.com/ocala-baseball-camp/</t>
  </si>
  <si>
    <t>USBDBMC</t>
  </si>
  <si>
    <t>USBA Orlando (January Sessions)</t>
  </si>
  <si>
    <t xml:space="preserve">Bishop Moore Catholic HS </t>
  </si>
  <si>
    <t>3901 Edgewater Dr</t>
  </si>
  <si>
    <t>dejaioliver90@gmail.com</t>
  </si>
  <si>
    <t>Dejai</t>
  </si>
  <si>
    <t>Oliver</t>
  </si>
  <si>
    <t>7410 Machett Rd</t>
  </si>
  <si>
    <t>407-947-1881</t>
  </si>
  <si>
    <t>https://usbaseballacademy.com/orlando-baseball-camp/</t>
  </si>
  <si>
    <t>USBDUSPA</t>
  </si>
  <si>
    <t>USBA Pasadena</t>
  </si>
  <si>
    <t>Bay Area Texas Baseball</t>
  </si>
  <si>
    <t>14500 Village Evergreen Trail</t>
  </si>
  <si>
    <t>https://usbaseballacademy.com/houston-pasadena-baseball-camp/</t>
  </si>
  <si>
    <t>USBDDH</t>
  </si>
  <si>
    <t>USBA San Francisco (NEW SITE)</t>
  </si>
  <si>
    <t>Moscone Park</t>
  </si>
  <si>
    <t>1800 Chestnut St</t>
  </si>
  <si>
    <t>San Francisco</t>
  </si>
  <si>
    <t>caleanderson415@gmail.com</t>
  </si>
  <si>
    <t xml:space="preserve">Cale </t>
  </si>
  <si>
    <t>415-531-2038</t>
  </si>
  <si>
    <t>Sundays: Jan. 18, 25; Feb. 1, 8, 15 (PPD), 21 (M/U)</t>
  </si>
  <si>
    <t>https://usbaseballacademy.com/san-francisco-baseball-camp/</t>
  </si>
  <si>
    <t>USBDSTC</t>
  </si>
  <si>
    <t>USBA St. Charles</t>
  </si>
  <si>
    <t>The Coliseum</t>
  </si>
  <si>
    <t>5850 SR-N</t>
  </si>
  <si>
    <t>Cottleville</t>
  </si>
  <si>
    <t>owner.innerg@gmail.com</t>
  </si>
  <si>
    <t>Gerrion</t>
  </si>
  <si>
    <t>Grim</t>
  </si>
  <si>
    <t>636-577-1933</t>
  </si>
  <si>
    <t>Saturdays: Mar. 14, 21, 28; Apr. 4</t>
  </si>
  <si>
    <t>https://usbaseballacademy.com/cottleville-baseball-camp/</t>
  </si>
  <si>
    <t>USBDFBA</t>
  </si>
  <si>
    <t xml:space="preserve">USBA Uniontown  </t>
  </si>
  <si>
    <t>Fayette Ball Academy</t>
  </si>
  <si>
    <t>135 Oliver Blvd Rd</t>
  </si>
  <si>
    <t>Uniontown</t>
  </si>
  <si>
    <t>ezr239@psu.edu</t>
  </si>
  <si>
    <t>Encapera</t>
  </si>
  <si>
    <t>2018 Broadway Ave</t>
  </si>
  <si>
    <t>Pittsburgh</t>
  </si>
  <si>
    <t>412-596-3515</t>
  </si>
  <si>
    <t>https://usbaseballacademy.com/uniontown-baseball-camp/</t>
  </si>
  <si>
    <t>USBDWAT</t>
  </si>
  <si>
    <t>USBA Waterbury</t>
  </si>
  <si>
    <t>The Hit Club</t>
  </si>
  <si>
    <t>135 South Main St. 4th Floor</t>
  </si>
  <si>
    <t>Thomaston</t>
  </si>
  <si>
    <t>CT</t>
  </si>
  <si>
    <t>carm@thehitclub.com</t>
  </si>
  <si>
    <t>Carm</t>
  </si>
  <si>
    <t>Farese</t>
  </si>
  <si>
    <t>860-483-1879</t>
  </si>
  <si>
    <t>Saturdays: Jan. 31; Feb. 17, 14, 21</t>
  </si>
  <si>
    <t>https://usbaseballacademy.com/waterbury-baseball-camp/</t>
  </si>
  <si>
    <t>USBDVAL</t>
  </si>
  <si>
    <t>Vallivue HS</t>
  </si>
  <si>
    <t>1407 E. Homedale Rd.</t>
  </si>
  <si>
    <t>Caldwell</t>
  </si>
  <si>
    <t>ID</t>
  </si>
  <si>
    <t>todd.zucker@vallivue.org</t>
  </si>
  <si>
    <t>Todd</t>
  </si>
  <si>
    <t>Zucker</t>
  </si>
  <si>
    <t>14448 Bighorn Dr</t>
  </si>
  <si>
    <t>Nampa</t>
  </si>
  <si>
    <t>208-565-6040</t>
  </si>
  <si>
    <t>https://usbaseballacademy.com/caldwell-baseball-camp/</t>
  </si>
  <si>
    <t>USBDVSU</t>
  </si>
  <si>
    <t xml:space="preserve">Vermont State University  </t>
  </si>
  <si>
    <t>1001 College Rd</t>
  </si>
  <si>
    <t>Lyndonville</t>
  </si>
  <si>
    <t>cameron.curler@vermontstate.edu</t>
  </si>
  <si>
    <t>Cameron</t>
  </si>
  <si>
    <t>Curler</t>
  </si>
  <si>
    <t>O5851</t>
  </si>
  <si>
    <t>802-345-2641</t>
  </si>
  <si>
    <t>Sundays: Jan 18, 25 (PPD); Feb. 1, 8, 15 (M/U)</t>
  </si>
  <si>
    <t>https://usbaseballacademy.com/lyndonville-baseball-camp/</t>
  </si>
  <si>
    <t>USBDWM</t>
  </si>
  <si>
    <t>Watkins Memorial HS</t>
  </si>
  <si>
    <t>1954 Warrior Way SW</t>
  </si>
  <si>
    <t>Etna</t>
  </si>
  <si>
    <t>dschone@laca.org</t>
  </si>
  <si>
    <t>Schone</t>
  </si>
  <si>
    <t>183 Brandon Dr.</t>
  </si>
  <si>
    <t>Pataskala</t>
  </si>
  <si>
    <t>614-207-1633</t>
  </si>
  <si>
    <t>419-935-8491</t>
  </si>
  <si>
    <t>Sundays: Jan. 11, 18, 25 (PPD); Feb. 1, 8, 15, 22 (M/U)</t>
  </si>
  <si>
    <t>1pm-6pm</t>
  </si>
  <si>
    <t>https://usbaseballacademy.com/pataskala-baseball-camp/</t>
  </si>
  <si>
    <t>USBDYK</t>
  </si>
  <si>
    <t>York HS</t>
  </si>
  <si>
    <t>9300 George Washington Mem Hwy</t>
  </si>
  <si>
    <t>Yorktown</t>
  </si>
  <si>
    <t>nham@ycsd.york.va.us</t>
  </si>
  <si>
    <t>Ham</t>
  </si>
  <si>
    <t>569 Crown Point Dr.</t>
  </si>
  <si>
    <t>Newport News</t>
  </si>
  <si>
    <t>757-968-9131</t>
  </si>
  <si>
    <t>Sundays: Feb. 15 (PPD), 22; Mar. 1, 8, 15 (M/U)</t>
  </si>
  <si>
    <t>https://usbaseballacademy.com/yorktown-baseball-camp/</t>
  </si>
  <si>
    <t>B-RET-WINTER BREAK</t>
  </si>
  <si>
    <t>USBDCSH</t>
  </si>
  <si>
    <t>Cantwell Sacred Heart of Mary - WINTER BREAK</t>
  </si>
  <si>
    <t>329 N Garfield Ave</t>
  </si>
  <si>
    <t>Montebello</t>
  </si>
  <si>
    <t>dsifuentes@cshm.org</t>
  </si>
  <si>
    <t>Sifuentes</t>
  </si>
  <si>
    <t>2524 Hitchcock Dr</t>
  </si>
  <si>
    <t>Alhambra</t>
  </si>
  <si>
    <t>626-297-3323</t>
  </si>
  <si>
    <t>drian</t>
  </si>
  <si>
    <t>https://usbaseballacademy.com/los-angeles-montebello-baseball-camp/</t>
  </si>
  <si>
    <t>USBDMBC2</t>
  </si>
  <si>
    <t>Mt. Bethel Christian Academy Upper School - WINTER BREAK</t>
  </si>
  <si>
    <t>Mt. Paran North Church</t>
  </si>
  <si>
    <t>1700 Allgood Road</t>
  </si>
  <si>
    <t>Z-OUT</t>
  </si>
  <si>
    <t>Z-OUT-ADMIN</t>
  </si>
  <si>
    <t>USBDLIT</t>
  </si>
  <si>
    <t>Lithonia HS</t>
  </si>
  <si>
    <t>2440 Phillips Rd</t>
  </si>
  <si>
    <t>Lithonia</t>
  </si>
  <si>
    <t>fontayne_washington@dekalbschoolsga.org</t>
  </si>
  <si>
    <t>Fontayne</t>
  </si>
  <si>
    <t>Washington</t>
  </si>
  <si>
    <t>62 Country Club dr</t>
  </si>
  <si>
    <t>Stockbridge</t>
  </si>
  <si>
    <t>678-557-7869</t>
  </si>
  <si>
    <t>https://usbaseballacademy.com/lithonia-baseball-camp/</t>
  </si>
  <si>
    <t>Z-OUT-LOW ENROLLMENT</t>
  </si>
  <si>
    <t>USBDCD</t>
  </si>
  <si>
    <t>College of the Desert</t>
  </si>
  <si>
    <t>43-500 Monterey Ave</t>
  </si>
  <si>
    <t>Palm Desert</t>
  </si>
  <si>
    <t>sam_dimatteo@yahoo.com</t>
  </si>
  <si>
    <t xml:space="preserve">Sam </t>
  </si>
  <si>
    <t>Dimatteo</t>
  </si>
  <si>
    <t>724-622-7682</t>
  </si>
  <si>
    <t>https://usbaseballacademy.com/palm-desert-baseball-camp/</t>
  </si>
  <si>
    <t>Delaware County Christian School Spring Break</t>
  </si>
  <si>
    <t>Mon.-Thurs: Mar. 30-Apr. 2</t>
  </si>
  <si>
    <t>USBDJOH</t>
  </si>
  <si>
    <t>Johansen HS  - WINTER BREAK</t>
  </si>
  <si>
    <t>641 Norseman Dr</t>
  </si>
  <si>
    <t>Modesto</t>
  </si>
  <si>
    <t>USBDMVH</t>
  </si>
  <si>
    <t>Midland Valley HS</t>
  </si>
  <si>
    <t>227 Mustang Dr</t>
  </si>
  <si>
    <t>Grainteville</t>
  </si>
  <si>
    <t>29829</t>
  </si>
  <si>
    <t>brichardson@acpsd.net</t>
  </si>
  <si>
    <t>Brad</t>
  </si>
  <si>
    <t>Richardson</t>
  </si>
  <si>
    <t>803-593-7100</t>
  </si>
  <si>
    <t>https://usbaseballacademy.com/graniteville-baseball-camp/</t>
  </si>
  <si>
    <t>USBDNS</t>
  </si>
  <si>
    <t>North Springs HS</t>
  </si>
  <si>
    <t>7447 Roswell Rd NE</t>
  </si>
  <si>
    <t>Atlanta</t>
  </si>
  <si>
    <t>crowderh@fultonschools.org</t>
  </si>
  <si>
    <t>DeWayne</t>
  </si>
  <si>
    <t>Crowder</t>
  </si>
  <si>
    <t>404-645-5470</t>
  </si>
  <si>
    <t>https://usbaseballacademy.com/atlanta-baseball-camp/</t>
  </si>
  <si>
    <t>USBDPSE</t>
  </si>
  <si>
    <t>Percy Sutton Educational Complex</t>
  </si>
  <si>
    <t>6 Edgecombe Ave FL 4</t>
  </si>
  <si>
    <t>New York</t>
  </si>
  <si>
    <t>jcollins8@schools.nyc.gov</t>
  </si>
  <si>
    <t>Jermel</t>
  </si>
  <si>
    <t>Collins</t>
  </si>
  <si>
    <t>75-34 Bell Blvd. Apt LE</t>
  </si>
  <si>
    <t>Oakland Gardens</t>
  </si>
  <si>
    <t>347-754-0917</t>
  </si>
  <si>
    <t>https://usbaseballacademy.com/new-york-baseball-camp/</t>
  </si>
  <si>
    <t>Rust College</t>
  </si>
  <si>
    <t>150 Rust Ave</t>
  </si>
  <si>
    <t>Holly Springs</t>
  </si>
  <si>
    <t>jbates@rustcollege.edu</t>
  </si>
  <si>
    <t>Bates</t>
  </si>
  <si>
    <t>662-216-6820</t>
  </si>
  <si>
    <t>https://usbaseballacademy.com/holly-springs-baseball-camp/</t>
  </si>
  <si>
    <t>San Diego City College (February Sessions)</t>
  </si>
  <si>
    <t>USBDUSBU</t>
  </si>
  <si>
    <t>USBA Bushnell</t>
  </si>
  <si>
    <t>South Sumter HS</t>
  </si>
  <si>
    <t>706 N. Main St.</t>
  </si>
  <si>
    <t>Bushnell</t>
  </si>
  <si>
    <t>cintorondo12@icloud.com</t>
  </si>
  <si>
    <t>Jacinto</t>
  </si>
  <si>
    <t>Arredondo</t>
  </si>
  <si>
    <t>352-457-1599</t>
  </si>
  <si>
    <t>https://usbaseballacademy.com/bushnell-baseball-camp/</t>
  </si>
  <si>
    <t>USBA Orlando (Feb/Mar Sessions)</t>
  </si>
  <si>
    <t>Conway LL Baseball Complex</t>
  </si>
  <si>
    <t>4400 Kennedy Ave</t>
  </si>
  <si>
    <t xml:space="preserve">FL </t>
  </si>
  <si>
    <t>Z-OUT-NOT RETURNING</t>
  </si>
  <si>
    <t>USBDAI</t>
  </si>
  <si>
    <t xml:space="preserve">Alameda International HS  </t>
  </si>
  <si>
    <t>1255 S. Wadsworth Blvd.</t>
  </si>
  <si>
    <t> 80232</t>
  </si>
  <si>
    <t>tom.dillingham@outlook.com</t>
  </si>
  <si>
    <t>Tom</t>
  </si>
  <si>
    <t>Dillingham</t>
  </si>
  <si>
    <t>8102 W 22nd Way</t>
  </si>
  <si>
    <t>720-480-8955</t>
  </si>
  <si>
    <t>https://usbaseballacademy.com/lakewood-baseball-camp/</t>
  </si>
  <si>
    <t>USBDAT</t>
  </si>
  <si>
    <t>Alexandria Technical CC  NLC / Facility</t>
  </si>
  <si>
    <t>NorthStar Sports Complex</t>
  </si>
  <si>
    <t>3888 Pioneer Road SE</t>
  </si>
  <si>
    <t>Alexandria</t>
  </si>
  <si>
    <t>jason.fischer@alextech.edu</t>
  </si>
  <si>
    <t>Jason</t>
  </si>
  <si>
    <t>Fischer</t>
  </si>
  <si>
    <t>1417 Lavender Ave S</t>
  </si>
  <si>
    <t>320-282-8683</t>
  </si>
  <si>
    <t>https://usbaseballacademy.com/alexandria-baseball-camp/</t>
  </si>
  <si>
    <t>USBDAND</t>
  </si>
  <si>
    <t>Anderson County HS  admin</t>
  </si>
  <si>
    <t>1 Bearcat Dr</t>
  </si>
  <si>
    <t>Lawrenceburg</t>
  </si>
  <si>
    <t>l.barnes@anderson.kyschools.us</t>
  </si>
  <si>
    <t>LW</t>
  </si>
  <si>
    <t>Barnes</t>
  </si>
  <si>
    <t>1508 Ruddy Rd</t>
  </si>
  <si>
    <t>502-664-7540</t>
  </si>
  <si>
    <t>https://usbaseballacademy.com/lawrenceburg-baseball-camp/</t>
  </si>
  <si>
    <t>USBDARD</t>
  </si>
  <si>
    <t>Ardmore HS   NLC</t>
  </si>
  <si>
    <t>701 Veterans Blvd</t>
  </si>
  <si>
    <t>Ardmore</t>
  </si>
  <si>
    <t>cjkennedy@ardmoreschools.org</t>
  </si>
  <si>
    <t>CJ</t>
  </si>
  <si>
    <t>Kennedy</t>
  </si>
  <si>
    <t>903-522-2034</t>
  </si>
  <si>
    <t>https://usbaseballacademy.com/ardmore-baseball-camp/</t>
  </si>
  <si>
    <t>USBDCR</t>
  </si>
  <si>
    <t>Cardinal Ritter HS  (Dave Scott)</t>
  </si>
  <si>
    <t>3360 W 30th St</t>
  </si>
  <si>
    <t>dscott@cardinalritter.org</t>
  </si>
  <si>
    <t>4994 Olympia Dr.</t>
  </si>
  <si>
    <t>317-440-8071</t>
  </si>
  <si>
    <t>https://usbaseballacademy.com/cardinal-ritter-hs-indianapolis-baseball-camp/</t>
  </si>
  <si>
    <t>USBDCHS</t>
  </si>
  <si>
    <t>Century HS</t>
  </si>
  <si>
    <t>2000 SE Century Blvd</t>
  </si>
  <si>
    <t>Hillsboro</t>
  </si>
  <si>
    <t>kondok@hsd.k12.or.us</t>
  </si>
  <si>
    <t>Keean</t>
  </si>
  <si>
    <t>Kondo</t>
  </si>
  <si>
    <t>707-372-4683</t>
  </si>
  <si>
    <t>https://usbaseballacademy.com/hillsboro-baseball-camp/</t>
  </si>
  <si>
    <t>USBDCHC</t>
  </si>
  <si>
    <t>Chillicothe HS  injury TM-10/28</t>
  </si>
  <si>
    <t>Cavalier Athletic Center</t>
  </si>
  <si>
    <t>1245 Western Ave</t>
  </si>
  <si>
    <t>Chillicothe</t>
  </si>
  <si>
    <t>thomasjbarr@gmail.com</t>
  </si>
  <si>
    <t>Barr</t>
  </si>
  <si>
    <t>13299 Marietta Rd</t>
  </si>
  <si>
    <t>Kingston</t>
  </si>
  <si>
    <t>740-703-1184</t>
  </si>
  <si>
    <t>https://usbaseballacademy.com/chillicothe-baseball-camp/</t>
  </si>
  <si>
    <t>USBDCU</t>
  </si>
  <si>
    <t xml:space="preserve">Concordia University  </t>
  </si>
  <si>
    <t>Greenhills School</t>
  </si>
  <si>
    <t>850 Greenhills Dr</t>
  </si>
  <si>
    <t>Ann Arbor</t>
  </si>
  <si>
    <t>zachary.johnston@cuaa.edu</t>
  </si>
  <si>
    <t>Zach</t>
  </si>
  <si>
    <t xml:space="preserve">Johnston </t>
  </si>
  <si>
    <t>4090 Geddes Rd.</t>
  </si>
  <si>
    <t>616-902-3563</t>
  </si>
  <si>
    <t>https://usbaseballacademy.com/ann-arbor-baseball-camp/</t>
  </si>
  <si>
    <t>USBDCRC</t>
  </si>
  <si>
    <t xml:space="preserve">Crown College  </t>
  </si>
  <si>
    <t>8700 College View Dr</t>
  </si>
  <si>
    <t>St. Bonifacius</t>
  </si>
  <si>
    <t>sedbrookc@crown.edu</t>
  </si>
  <si>
    <t>Colt</t>
  </si>
  <si>
    <t>Sedbrook</t>
  </si>
  <si>
    <t>17034 Rogers Rd</t>
  </si>
  <si>
    <t>Eden Prairie</t>
  </si>
  <si>
    <t>952-446-4567</t>
  </si>
  <si>
    <t>https://usbaseballacademy.com/st-bonifacius-baseball-camp/</t>
  </si>
  <si>
    <t>USBDDEL</t>
  </si>
  <si>
    <t>Delta College   NLC health</t>
  </si>
  <si>
    <t>1961 Delta Rd</t>
  </si>
  <si>
    <t>University Center</t>
  </si>
  <si>
    <t>billycork05@gmail.com</t>
  </si>
  <si>
    <t>Cork</t>
  </si>
  <si>
    <t>1901 Bro Mor</t>
  </si>
  <si>
    <t>Saginaw</t>
  </si>
  <si>
    <t>989-928-7131</t>
  </si>
  <si>
    <t>https://usbaseballacademy.com/university-center-baseball-camp/</t>
  </si>
  <si>
    <t>USBDDOD</t>
  </si>
  <si>
    <t>Dodge City CC  NO</t>
  </si>
  <si>
    <t>2501 N 14th Ave</t>
  </si>
  <si>
    <t>Dodge City</t>
  </si>
  <si>
    <t>KS</t>
  </si>
  <si>
    <t>jkelly@dc3.edu</t>
  </si>
  <si>
    <t>JM</t>
  </si>
  <si>
    <t>Kelly</t>
  </si>
  <si>
    <t>11292 River Rd</t>
  </si>
  <si>
    <t>409-679-1815</t>
  </si>
  <si>
    <t>https://usbaseballacademy.com/dodge-city-baseball-camp/</t>
  </si>
  <si>
    <t>USBDECT</t>
  </si>
  <si>
    <t>East Central HS   SUMMER ONLY</t>
  </si>
  <si>
    <t>7173 FM 1628</t>
  </si>
  <si>
    <t>San Antonio</t>
  </si>
  <si>
    <t>hector.delgadillo@ecisd.net</t>
  </si>
  <si>
    <t>Hector</t>
  </si>
  <si>
    <t>Delgadillo</t>
  </si>
  <si>
    <t>212 W Theo Ave</t>
  </si>
  <si>
    <t>210-347-5935</t>
  </si>
  <si>
    <t>https://usbaseballacademy.com/san-antonio-baseball-camp-ech/</t>
  </si>
  <si>
    <t>USBDFSC</t>
  </si>
  <si>
    <t>Fairfield Sports Complex</t>
  </si>
  <si>
    <t>Ouano Field</t>
  </si>
  <si>
    <t>16055 Mason Rd</t>
  </si>
  <si>
    <t>Cypress</t>
  </si>
  <si>
    <t>harryshelton6@yahoo.com</t>
  </si>
  <si>
    <t>Harry</t>
  </si>
  <si>
    <t>Shelton</t>
  </si>
  <si>
    <t>5011 Brewcastle Lane</t>
  </si>
  <si>
    <t>Katy</t>
  </si>
  <si>
    <t>407-963-6977</t>
  </si>
  <si>
    <t>https://usbaseballacademy.com/cypress-baseball-camp/</t>
  </si>
  <si>
    <t>USBDFLC2</t>
  </si>
  <si>
    <t>Finger Lakes CC - WINTER BREAK</t>
  </si>
  <si>
    <t>sean.marren@flcc.edu</t>
  </si>
  <si>
    <t>Marren</t>
  </si>
  <si>
    <t>5967 Chipmunk Circle</t>
  </si>
  <si>
    <t>Farmington,</t>
  </si>
  <si>
    <t>585-785-1729</t>
  </si>
  <si>
    <t>585-739-8701</t>
  </si>
  <si>
    <t>USBDFOR</t>
  </si>
  <si>
    <t>Forreston HS  staffing</t>
  </si>
  <si>
    <t>601 E Main St</t>
  </si>
  <si>
    <t>Forreston</t>
  </si>
  <si>
    <t>mmcclellan@fvdistrict221.org</t>
  </si>
  <si>
    <t>McClellan</t>
  </si>
  <si>
    <t>2526 Austin Place</t>
  </si>
  <si>
    <t>Beloit</t>
  </si>
  <si>
    <t>608-289-7157</t>
  </si>
  <si>
    <t>https://usbaseballacademy.com/forreston-baseball-camp/</t>
  </si>
  <si>
    <t>USBDHU2</t>
  </si>
  <si>
    <t>Hamline University - WINTER BREAK</t>
  </si>
  <si>
    <t>USBDJC</t>
  </si>
  <si>
    <t>Johnson County HS  10/6</t>
  </si>
  <si>
    <t>Pete Pavusek Memorial Stadium</t>
  </si>
  <si>
    <t>290 Fairground Lane</t>
  </si>
  <si>
    <t>Mountain City</t>
  </si>
  <si>
    <t>premierpitchingplus@gmail.com</t>
  </si>
  <si>
    <t>Perkins</t>
  </si>
  <si>
    <t>423-291-1701</t>
  </si>
  <si>
    <t>https://usbaseballacademy.com/mountain-city-baseball-camp/</t>
  </si>
  <si>
    <t>USBDLS</t>
  </si>
  <si>
    <t xml:space="preserve">Lakeside HS </t>
  </si>
  <si>
    <t>32593 Riverside Dr</t>
  </si>
  <si>
    <t>Lake Elsinore</t>
  </si>
  <si>
    <t>casey.flannery@leusd.k12.ca.us</t>
  </si>
  <si>
    <t>Casey</t>
  </si>
  <si>
    <t>Flannery</t>
  </si>
  <si>
    <t>1706 Via Sevilla St</t>
  </si>
  <si>
    <t>Corona</t>
  </si>
  <si>
    <t>951-566-6240</t>
  </si>
  <si>
    <t>https://usbaseballacademy.com/lake-elsinore-baseball-camp/</t>
  </si>
  <si>
    <t>USBDLB</t>
  </si>
  <si>
    <t>Liberty-Benton HS</t>
  </si>
  <si>
    <t>9190 County Road 9</t>
  </si>
  <si>
    <t>Findlay</t>
  </si>
  <si>
    <t>mrader@liberty-benton.org</t>
  </si>
  <si>
    <t>Rader</t>
  </si>
  <si>
    <t>9056 TR 45</t>
  </si>
  <si>
    <t>419-306-8958</t>
  </si>
  <si>
    <t>419-424-5351</t>
  </si>
  <si>
    <t>https://usbaseballacademy.com/findlay-baseball-camp/</t>
  </si>
  <si>
    <t>USBDMAN</t>
  </si>
  <si>
    <t>Manning HS LM-10/14</t>
  </si>
  <si>
    <t>2155 Paxville Hwy</t>
  </si>
  <si>
    <t>Manning</t>
  </si>
  <si>
    <t>raymond.gibbs@clarendoncsd.org</t>
  </si>
  <si>
    <t>Ray</t>
  </si>
  <si>
    <t>Gibbs</t>
  </si>
  <si>
    <t>6987 Tobias Rd</t>
  </si>
  <si>
    <t>803-825-1440</t>
  </si>
  <si>
    <t>https://usbaseballacademy.com/manning-baseball-camp/</t>
  </si>
  <si>
    <t>USBDMAT</t>
  </si>
  <si>
    <t>Mattawan HS   9/17</t>
  </si>
  <si>
    <t>56720 Murray St</t>
  </si>
  <si>
    <t>Mattawan</t>
  </si>
  <si>
    <t>brv02@aol.com</t>
  </si>
  <si>
    <t>Brett</t>
  </si>
  <si>
    <t>Vaughn</t>
  </si>
  <si>
    <t>8340 Logan Bay</t>
  </si>
  <si>
    <t>Kalamazoo</t>
  </si>
  <si>
    <t>616-648-2761</t>
  </si>
  <si>
    <t>https://usbaseballacademy.com/mattawan-baseball-camp/</t>
  </si>
  <si>
    <t>USBDMC</t>
  </si>
  <si>
    <t>McCollum HS</t>
  </si>
  <si>
    <t>500 W Formosa Blvd</t>
  </si>
  <si>
    <t>ivan.mason@myhisd.net</t>
  </si>
  <si>
    <t>Ivan</t>
  </si>
  <si>
    <t>Mason</t>
  </si>
  <si>
    <t>210-268-9964</t>
  </si>
  <si>
    <t>https://usbaseballacademy.com/san-antonio-baseball-camp/</t>
  </si>
  <si>
    <t>USBDROS2</t>
  </si>
  <si>
    <t>Metro Detroit Baseball - WINTER BREAK</t>
  </si>
  <si>
    <t>29235 Stephenson Hwy</t>
  </si>
  <si>
    <t>https://usbaseballacademy.com/detroit-royal-oak-baseball-camp/</t>
  </si>
  <si>
    <t>USBDMBA</t>
  </si>
  <si>
    <t>Morse Baseball Academy</t>
  </si>
  <si>
    <t>474 Stanford Ave</t>
  </si>
  <si>
    <t>Danville</t>
  </si>
  <si>
    <t>tpbmorse@yahoo.com</t>
  </si>
  <si>
    <t>Morse</t>
  </si>
  <si>
    <t>133 Creekside Dr.</t>
  </si>
  <si>
    <t>859-326-1131</t>
  </si>
  <si>
    <t>859-236-6009</t>
  </si>
  <si>
    <t>https://usbaseballacademy.com/danville-baseball-camp/</t>
  </si>
  <si>
    <t>USBDSDC2</t>
  </si>
  <si>
    <t>San Diego City College - WINTER BREAK</t>
  </si>
  <si>
    <t>USBDSAN</t>
  </si>
  <si>
    <t xml:space="preserve">Sandia HS </t>
  </si>
  <si>
    <t>7801 Candelaria Rd NE</t>
  </si>
  <si>
    <t>Albuquerque</t>
  </si>
  <si>
    <t>marc.hilton@aps.edu / giantsm@aol.com</t>
  </si>
  <si>
    <t>Marc</t>
  </si>
  <si>
    <t>Hilton</t>
  </si>
  <si>
    <t>505-907-9826</t>
  </si>
  <si>
    <t>https://usbaseballacademy.com/albuquerque-baseball-camp/</t>
  </si>
  <si>
    <t>USBDSMP2</t>
  </si>
  <si>
    <t>Simpson University - WINTER BREAK</t>
  </si>
  <si>
    <t>dtating@simpson.edu</t>
  </si>
  <si>
    <t>USBDSTEB</t>
  </si>
  <si>
    <t>Stebbins HS</t>
  </si>
  <si>
    <t>1900 Harshman Rd</t>
  </si>
  <si>
    <t>Riverside</t>
  </si>
  <si>
    <t>wesstomoff@gmail.com</t>
  </si>
  <si>
    <t>Stomoff</t>
  </si>
  <si>
    <t>1610 Phyllis Ave</t>
  </si>
  <si>
    <t>Miamisburg</t>
  </si>
  <si>
    <t>937-609-8671</t>
  </si>
  <si>
    <t>937-237-4250</t>
  </si>
  <si>
    <t>https://usbaseballacademy.com/dayton-riverside-baseball-camp/</t>
  </si>
  <si>
    <t>USBDTWS</t>
  </si>
  <si>
    <t xml:space="preserve">The Walker School   NLC </t>
  </si>
  <si>
    <t>700 Cobb Pkwy N</t>
  </si>
  <si>
    <t>baseball@thewalkerschool.org</t>
  </si>
  <si>
    <t>Demetrius</t>
  </si>
  <si>
    <t>Banks</t>
  </si>
  <si>
    <t>546 Oak Dr</t>
  </si>
  <si>
    <t>Hapeville</t>
  </si>
  <si>
    <t>404-488-1932</t>
  </si>
  <si>
    <t>https://usbaseballacademy.com/marietta-baseball-camp-the-walker-school/</t>
  </si>
  <si>
    <t>USBDKH</t>
  </si>
  <si>
    <t xml:space="preserve">USBA Kuna - WINTER BREAK  </t>
  </si>
  <si>
    <t>Diamond Development Center</t>
  </si>
  <si>
    <t>11199 W Silver Hawk Lane</t>
  </si>
  <si>
    <t>Kuna</t>
  </si>
  <si>
    <t>dgbouvier@kunaschools.org</t>
  </si>
  <si>
    <t>Bouvier</t>
  </si>
  <si>
    <t>208-899-1080</t>
  </si>
  <si>
    <t>https://usbaseballacademy.com/kuna-baseball-camp/</t>
  </si>
  <si>
    <t>USBDWSH</t>
  </si>
  <si>
    <t xml:space="preserve">Washington HS  </t>
  </si>
  <si>
    <t>4747 W. Washington St.</t>
  </si>
  <si>
    <t>South Bend</t>
  </si>
  <si>
    <t>lhammond@sbcsc.k12.in.us</t>
  </si>
  <si>
    <t>Laurence</t>
  </si>
  <si>
    <t>Hammond</t>
  </si>
  <si>
    <t>302-363-0213</t>
  </si>
  <si>
    <t>https://usbaseballacademy.com/south-bend-baseball-camp/</t>
  </si>
  <si>
    <t>USBDWBT</t>
  </si>
  <si>
    <t>World Baseball Academy  NO</t>
  </si>
  <si>
    <t>29327 South Plum Creek</t>
  </si>
  <si>
    <t>Spring</t>
  </si>
  <si>
    <t>https://usbaseballacademy.com/spring-baseball-camp/</t>
  </si>
  <si>
    <t>Z-OUT-REPLACING</t>
  </si>
  <si>
    <t>USBDCAB</t>
  </si>
  <si>
    <t>CenCal Athletics Baseball Academy</t>
  </si>
  <si>
    <t>024 site</t>
  </si>
  <si>
    <t>1005 E. Pescadero Ave</t>
  </si>
  <si>
    <t>Tracy</t>
  </si>
  <si>
    <t>USBDCEN</t>
  </si>
  <si>
    <t>Center HS - replaced with Foothills</t>
  </si>
  <si>
    <t>Wilson C. Riles Middle School</t>
  </si>
  <si>
    <t>4747 PFE Road</t>
  </si>
  <si>
    <t>Roseville</t>
  </si>
  <si>
    <t>jaw@centerusd.org</t>
  </si>
  <si>
    <t>Wise</t>
  </si>
  <si>
    <t>1953 Ambridge Dr.</t>
  </si>
  <si>
    <t>916-547-7733</t>
  </si>
  <si>
    <t>https://usbaseballacademy.com/sacramento-roseville-baseball-camp/</t>
  </si>
  <si>
    <t>USBDIR</t>
  </si>
  <si>
    <t>Ironwood Ridge HS - Replaced with Hitting Factory</t>
  </si>
  <si>
    <t>2475 W. Naranja Dr.</t>
  </si>
  <si>
    <t>Oro Valley</t>
  </si>
  <si>
    <t>1078 W Garden Grove Dr</t>
  </si>
  <si>
    <t>https://usbaseballacademy.com/winter-break-baseball-camp-in-oro-valley/</t>
  </si>
  <si>
    <t>USBDUBM</t>
  </si>
  <si>
    <t>USBA Bloomington  facility (Rosevelt HS)</t>
  </si>
  <si>
    <t>MSA Batting Cages</t>
  </si>
  <si>
    <t>2020 W. 98th St</t>
  </si>
  <si>
    <t>Bloomington</t>
  </si>
  <si>
    <t>https://usbaseballacademy.com/bloomington-baseball-camp/</t>
  </si>
  <si>
    <t>USBDUIDY</t>
  </si>
  <si>
    <t>USBA Indianapolis no facility (Dave Scott)</t>
  </si>
  <si>
    <t>Batter's Box Training</t>
  </si>
  <si>
    <t>3510 S Keystone Ave Suite A</t>
  </si>
  <si>
    <t>ejdevarie@gmail.com</t>
  </si>
  <si>
    <t>EJ</t>
  </si>
  <si>
    <t>Devarie</t>
  </si>
  <si>
    <t>8303 Picadilly Lane</t>
  </si>
  <si>
    <t>407-617-3757</t>
  </si>
  <si>
    <t>https://usbaseballacademy.com/indianapolis-baseball-camp/</t>
  </si>
  <si>
    <t>USBDCL</t>
  </si>
  <si>
    <t>USBA Rancho Cucamonga NLC  replaced Citrus College</t>
  </si>
  <si>
    <t>Los Osos HS</t>
  </si>
  <si>
    <t>6001 Milliken Ave</t>
  </si>
  <si>
    <t>Rancho Cucamonga</t>
  </si>
  <si>
    <t>andrew.smith@chaffey.edu</t>
  </si>
  <si>
    <t>Andy</t>
  </si>
  <si>
    <t>1812 N Island Dr.</t>
  </si>
  <si>
    <t>Fullerton</t>
  </si>
  <si>
    <t>https://usbaseballacademy.com/rancho-cucamonga-baseball-camp/</t>
  </si>
  <si>
    <t>CAMP CODE</t>
  </si>
  <si>
    <t>Camp Name</t>
  </si>
  <si>
    <t>Facility</t>
  </si>
  <si>
    <t>Address</t>
  </si>
  <si>
    <t>Last Name</t>
  </si>
  <si>
    <t>Dates</t>
  </si>
  <si>
    <t>Times</t>
  </si>
  <si>
    <t>SD Updated</t>
  </si>
  <si>
    <t>Website</t>
  </si>
  <si>
    <t>USBA Landing Page</t>
  </si>
  <si>
    <t>Craft Landing Page</t>
  </si>
  <si>
    <t>Contract Sent</t>
  </si>
  <si>
    <t>Contract Rec</t>
  </si>
  <si>
    <t>Flyer</t>
  </si>
  <si>
    <t>Flyer Sent</t>
  </si>
  <si>
    <t>FB Ads Launched</t>
  </si>
  <si>
    <t>COI Rec</t>
  </si>
  <si>
    <t>Coaches DB CXT</t>
  </si>
  <si>
    <t>Final Details</t>
  </si>
  <si>
    <t>BG Check Sent</t>
  </si>
  <si>
    <t>BG Check Complete</t>
  </si>
  <si>
    <t>Roster Email</t>
  </si>
  <si>
    <t>Director Email</t>
  </si>
  <si>
    <t>T-Shirts</t>
  </si>
  <si>
    <t>Payment</t>
  </si>
  <si>
    <t>Perkiomen School</t>
  </si>
  <si>
    <t>USBA Altoona</t>
  </si>
  <si>
    <t>zzzzz</t>
  </si>
  <si>
    <t>SITE</t>
  </si>
  <si>
    <t>USBDALAS</t>
  </si>
  <si>
    <t>American Leadership Academy Ironwood</t>
  </si>
  <si>
    <t>850 W Combs Rd.</t>
  </si>
  <si>
    <t>Queen Creek</t>
  </si>
  <si>
    <t>aurelia.edina@gmail.com</t>
  </si>
  <si>
    <t>Aurelia</t>
  </si>
  <si>
    <t>Bailey</t>
  </si>
  <si>
    <t>39501 N George Ave</t>
  </si>
  <si>
    <t>432-556-6456</t>
  </si>
  <si>
    <t>https://ussoftballacademy.com/queen-creek-softball-camp/</t>
  </si>
  <si>
    <t>USBDBMS</t>
  </si>
  <si>
    <t>Brick Memorial HS</t>
  </si>
  <si>
    <t>2001 Lanes Mill Rd.</t>
  </si>
  <si>
    <t>Brick</t>
  </si>
  <si>
    <t>O8724</t>
  </si>
  <si>
    <t>crodriguez1@brickschools.org</t>
  </si>
  <si>
    <t>Christina</t>
  </si>
  <si>
    <t>Rodriguez</t>
  </si>
  <si>
    <t xml:space="preserve">1428 Davidson Avenue </t>
  </si>
  <si>
    <t>908-910-0564</t>
  </si>
  <si>
    <t>Sundays: Feb 1, 8, 22; March 1</t>
  </si>
  <si>
    <t>https://ussoftballacademy.com/brick-softball-camp/</t>
  </si>
  <si>
    <t>USBDBHLS</t>
  </si>
  <si>
    <t>Burnt Hills-Ballston Lake HS</t>
  </si>
  <si>
    <t>O'Rourke Middle School</t>
  </si>
  <si>
    <t>173 Lake Hill Rd</t>
  </si>
  <si>
    <t>Burnt Hills</t>
  </si>
  <si>
    <t>CMcDaniel@bhbl.org</t>
  </si>
  <si>
    <t>Caitlyn</t>
  </si>
  <si>
    <t>McDaniel</t>
  </si>
  <si>
    <t>69 Charlton Rd.</t>
  </si>
  <si>
    <t>Ballston Lake</t>
  </si>
  <si>
    <t>518-281-2267</t>
  </si>
  <si>
    <t>https://ussoftballacademy.com/burnt-hills-softball-camp/</t>
  </si>
  <si>
    <t>USBDGCS</t>
  </si>
  <si>
    <t>Gibault Catholic HS</t>
  </si>
  <si>
    <t>Fr. Edwin Hustedde Gymnasium</t>
  </si>
  <si>
    <t>501 Columbia Ave.</t>
  </si>
  <si>
    <t>Waterloo</t>
  </si>
  <si>
    <t>bollonem@outlook.com</t>
  </si>
  <si>
    <t>Maggie</t>
  </si>
  <si>
    <t>Bollone</t>
  </si>
  <si>
    <t>6920 Bluffside Rd.</t>
  </si>
  <si>
    <t>618-410-0509</t>
  </si>
  <si>
    <t>Sundays: Feb. 15, 22; March 1, 8</t>
  </si>
  <si>
    <t>https://ussoftballacademy.com/waterloo-softball-camp/</t>
  </si>
  <si>
    <t>USBDMAFS</t>
  </si>
  <si>
    <t>Marco Antonio Firebaugh HS</t>
  </si>
  <si>
    <t>Softball Field</t>
  </si>
  <si>
    <t>5246 Martin Luther King Jr Blvd</t>
  </si>
  <si>
    <t>Lynwood</t>
  </si>
  <si>
    <t>calcorta1@yahoo.com</t>
  </si>
  <si>
    <t>Alcorta</t>
  </si>
  <si>
    <t>11656 Lugo Park Ave</t>
  </si>
  <si>
    <t>323-944-9403</t>
  </si>
  <si>
    <t>https://ussoftballacademy.com/lynwood-softball-camp/</t>
  </si>
  <si>
    <t>USBDNDCS</t>
  </si>
  <si>
    <t>Notre Dame Cathedral Latin School</t>
  </si>
  <si>
    <t>13000 Auburn Rd.</t>
  </si>
  <si>
    <t>Chardon</t>
  </si>
  <si>
    <t>tiger.alexander@ndcl.org</t>
  </si>
  <si>
    <t>Tiger</t>
  </si>
  <si>
    <t>Alexander</t>
  </si>
  <si>
    <t>70 Sanford St.</t>
  </si>
  <si>
    <t>Painesville</t>
  </si>
  <si>
    <t>440-497-7583</t>
  </si>
  <si>
    <t>Sundays: Feb. 8, 15, 22; March 1</t>
  </si>
  <si>
    <t>https://ussoftballacademy.com/chardon-softball-camp/</t>
  </si>
  <si>
    <t>USBDPSUS</t>
  </si>
  <si>
    <t>Penn State University-New Kensington</t>
  </si>
  <si>
    <t>Athletic Center</t>
  </si>
  <si>
    <t>3550 7th St Rd.</t>
  </si>
  <si>
    <t>New Kensington</t>
  </si>
  <si>
    <t>ecm149@psu.edu</t>
  </si>
  <si>
    <t>Marlo</t>
  </si>
  <si>
    <t>13 Driftwood Dr</t>
  </si>
  <si>
    <t>203-252-1530</t>
  </si>
  <si>
    <t>Sundays: Jan. 18, 25(PPD); Feb. 1, 8, 15 (M/U)</t>
  </si>
  <si>
    <t>https://ussoftballacademy.com/new-kensington-softball-camp/</t>
  </si>
  <si>
    <t>USBDROYS</t>
  </si>
  <si>
    <t>Royal HS</t>
  </si>
  <si>
    <t>34499 Royal Rd.</t>
  </si>
  <si>
    <t>Brookshire</t>
  </si>
  <si>
    <t>algarcia@royal-isd.net</t>
  </si>
  <si>
    <t>Alyssa</t>
  </si>
  <si>
    <t>281-904-5306</t>
  </si>
  <si>
    <t>Sundays: March 1, 8, 15, 22</t>
  </si>
  <si>
    <t>https://ussoftballacademy.com/brookshire-softball-camp/</t>
  </si>
  <si>
    <t>USBDSCS</t>
  </si>
  <si>
    <t>Sand Creek HS</t>
  </si>
  <si>
    <t>7005 N Carefree Cir.</t>
  </si>
  <si>
    <t>Dalyfitness@ymail.com</t>
  </si>
  <si>
    <t>Tyler</t>
  </si>
  <si>
    <t>Daly</t>
  </si>
  <si>
    <t>5362 Statute Dr</t>
  </si>
  <si>
    <t>719-287-5367</t>
  </si>
  <si>
    <t>https://ussoftballacademy.com/colorado-springs-softball-camp/</t>
  </si>
  <si>
    <t>USBDSOS</t>
  </si>
  <si>
    <t>Sluggers of Ohio Inc.</t>
  </si>
  <si>
    <t>9862 South Ave.</t>
  </si>
  <si>
    <t>Youngstown</t>
  </si>
  <si>
    <t>bill.amero@gmail.com</t>
  </si>
  <si>
    <t>Amero</t>
  </si>
  <si>
    <t>Poland</t>
  </si>
  <si>
    <t>330-501-7506</t>
  </si>
  <si>
    <t>Saturdays: April 4, 11, 18, 25</t>
  </si>
  <si>
    <t>https://ussoftballacademy.com/youngstown-softball-camp/</t>
  </si>
  <si>
    <t>USBDTAS</t>
  </si>
  <si>
    <t xml:space="preserve">Stolen Bases Academy </t>
  </si>
  <si>
    <t>600 E. Western Ave.</t>
  </si>
  <si>
    <t>343 Elm St.</t>
  </si>
  <si>
    <t>Saturdays: Feb. 21, 28; March 7, 14</t>
  </si>
  <si>
    <t>https://ussoftballacademy.com/lombard-softball-camp/</t>
  </si>
  <si>
    <t>USBDATLS</t>
  </si>
  <si>
    <t>USSA Atlanta</t>
  </si>
  <si>
    <t>Skelton Softball &amp; Tennis Center</t>
  </si>
  <si>
    <t>Fischer Rd.</t>
  </si>
  <si>
    <t>Newnan</t>
  </si>
  <si>
    <t>carleigh.baker@cowetaschools.net</t>
  </si>
  <si>
    <t>Carleigh</t>
  </si>
  <si>
    <t>40 Mcintosh Estates Court</t>
  </si>
  <si>
    <t>Sharpsburg</t>
  </si>
  <si>
    <t>678-416-0081</t>
  </si>
  <si>
    <t>Sundays: Feb. 15 (PPD), 22; March 1, 8, 15 (M/U)</t>
  </si>
  <si>
    <t>https://ussoftballacademy.com/newnan-softball-camp/</t>
  </si>
  <si>
    <t>USBDDPTS</t>
  </si>
  <si>
    <t>USSA Davenport</t>
  </si>
  <si>
    <t>amenmusic33@gmail.com</t>
  </si>
  <si>
    <t>Gus</t>
  </si>
  <si>
    <t>Mendoza</t>
  </si>
  <si>
    <t>3451 Cortland Dr.</t>
  </si>
  <si>
    <t>281-889-8876</t>
  </si>
  <si>
    <t>Saturdays: Jan. 10, 17, 31(PPD); Feb. 7, 21 (M/U)</t>
  </si>
  <si>
    <t>10:30am-3pm</t>
  </si>
  <si>
    <t>https://ussoftballacademy.com/davenport-softball-camp/</t>
  </si>
  <si>
    <t>USBDCPS</t>
  </si>
  <si>
    <t>USSA Racine</t>
  </si>
  <si>
    <t>St. Catherine's HS</t>
  </si>
  <si>
    <t>1200 Park Ave.</t>
  </si>
  <si>
    <t>Racine</t>
  </si>
  <si>
    <t>zprideaux@sienacatholicschools.org</t>
  </si>
  <si>
    <t>Prideaux</t>
  </si>
  <si>
    <t>262-989-8087</t>
  </si>
  <si>
    <t>https://ussoftballacademy.com/racine-softball-camp/</t>
  </si>
  <si>
    <t>USBDVSUS</t>
  </si>
  <si>
    <t>Vermont State University - Castleton</t>
  </si>
  <si>
    <t>Spartan Athletic Complex – SHAPE Gymnasium</t>
  </si>
  <si>
    <t>190 University Dr.</t>
  </si>
  <si>
    <t>Castleton</t>
  </si>
  <si>
    <t>O5735</t>
  </si>
  <si>
    <t>eric.kraut@vermontstate.edu</t>
  </si>
  <si>
    <t>Kraut</t>
  </si>
  <si>
    <t>315 Maple hill Rd</t>
  </si>
  <si>
    <t>Belmont</t>
  </si>
  <si>
    <t xml:space="preserve">VT </t>
  </si>
  <si>
    <t>O5730</t>
  </si>
  <si>
    <t>952-452-0513</t>
  </si>
  <si>
    <t>Sundays: Jan. 25(PPD); Feb. 1, 8, 15 (M/U), 22 (PPD); March 1 (M/U)</t>
  </si>
  <si>
    <t>https://ussoftballacademy.com/castleton-softball-camp/</t>
  </si>
  <si>
    <t>USBDWUS</t>
  </si>
  <si>
    <t>Washington Union HS</t>
  </si>
  <si>
    <t>404 W Lincoln Ave</t>
  </si>
  <si>
    <t>victoria.hildebrandt@wusd.ws</t>
  </si>
  <si>
    <t>Tori</t>
  </si>
  <si>
    <t>Hildebrandt</t>
  </si>
  <si>
    <t>6041 S Elm Ave</t>
  </si>
  <si>
    <t>559-289-3633</t>
  </si>
  <si>
    <t>https://ussoftballacademy.com/fresno-softball-camp/</t>
  </si>
  <si>
    <t>USBDDCCS</t>
  </si>
  <si>
    <t>Bishop Dunne Catholic School (NEW SITE)</t>
  </si>
  <si>
    <t>3900 Rugged Dr.</t>
  </si>
  <si>
    <t>taneshiaburgess@gmail.com</t>
  </si>
  <si>
    <t>Taneshia</t>
  </si>
  <si>
    <t>Burgess</t>
  </si>
  <si>
    <t>2819 Silkwood St</t>
  </si>
  <si>
    <t>214-533-1386</t>
  </si>
  <si>
    <t>Sundays: Jan. 4, 11, 18(PPD), 25(PPD); Feb. 1 (M/U), 15 (M/U)</t>
  </si>
  <si>
    <t>https://ussoftballacademy.com/dallas-softball-camp/</t>
  </si>
  <si>
    <t>USBDCUS</t>
  </si>
  <si>
    <t>Capital University</t>
  </si>
  <si>
    <t>The Capital Center</t>
  </si>
  <si>
    <t>2360 E Mound St.</t>
  </si>
  <si>
    <t>Bexley</t>
  </si>
  <si>
    <t>akirk2@capital.edu, Bpope@capital.edu</t>
  </si>
  <si>
    <t xml:space="preserve">Anna </t>
  </si>
  <si>
    <t>Kirk-Hamilton</t>
  </si>
  <si>
    <t>8409 Eldorado Dr.</t>
  </si>
  <si>
    <t xml:space="preserve">Powell </t>
  </si>
  <si>
    <t>614-580-9396</t>
  </si>
  <si>
    <t>Sundays: Jan. 11, 18; Feb. 1, 8</t>
  </si>
  <si>
    <t>https://ussoftballacademy.com/bexley-softball-camp/</t>
  </si>
  <si>
    <t>USBDCSHS</t>
  </si>
  <si>
    <t>Chippewa Senior HS</t>
  </si>
  <si>
    <t>Chippewa Intermediate School</t>
  </si>
  <si>
    <t>100 Valley View Rd.</t>
  </si>
  <si>
    <t>Doylestown</t>
  </si>
  <si>
    <t>gregan@south-central.org</t>
  </si>
  <si>
    <t>Glenn</t>
  </si>
  <si>
    <t>Regan</t>
  </si>
  <si>
    <t>615 Church St.</t>
  </si>
  <si>
    <t>330-715-2828</t>
  </si>
  <si>
    <t>https://ussoftballacademy.com/doylestown-softball-camp/</t>
  </si>
  <si>
    <t>USBDCVS</t>
  </si>
  <si>
    <t>Crestview HS</t>
  </si>
  <si>
    <t>Crestview Middle School</t>
  </si>
  <si>
    <t>1575 State Route 96</t>
  </si>
  <si>
    <t>cunninghamtruckrepair@gmail.com</t>
  </si>
  <si>
    <t>Cunningham</t>
  </si>
  <si>
    <t>SOFTBALL- 1575 State Route 96</t>
  </si>
  <si>
    <t>419-961-4076</t>
  </si>
  <si>
    <t>https://ussoftballacademy.com/ashland-softball-camp/</t>
  </si>
  <si>
    <t>USBDDYS</t>
  </si>
  <si>
    <t>Dysart HS</t>
  </si>
  <si>
    <t>11425 N Dysart Rd.</t>
  </si>
  <si>
    <t>El Mirage</t>
  </si>
  <si>
    <t>bobbrumbaugh602@gmail.com</t>
  </si>
  <si>
    <t xml:space="preserve">Bob </t>
  </si>
  <si>
    <t>Brumbaugh</t>
  </si>
  <si>
    <t>13316 W Statler St.</t>
  </si>
  <si>
    <t>602-706-7052</t>
  </si>
  <si>
    <t>Saturdays: Jan. 3, 10 (PPD), 17, 24; Feb. 7 (M/U)</t>
  </si>
  <si>
    <t>https://ussoftballacademy.com/el-mirage-softball-camp/</t>
  </si>
  <si>
    <t>USBDJCS</t>
  </si>
  <si>
    <t>Johnson Creek HS</t>
  </si>
  <si>
    <t>455 Atzalan St.</t>
  </si>
  <si>
    <t>Johnson Creek</t>
  </si>
  <si>
    <t>loganpeot@johnsoncreekschools.org</t>
  </si>
  <si>
    <t>Peot</t>
  </si>
  <si>
    <t>136 N Maple Terrace</t>
  </si>
  <si>
    <t>Oconomowoc</t>
  </si>
  <si>
    <t>920-660-1761</t>
  </si>
  <si>
    <t>Sundays: Jan. 11 (PPD), 18, 25; Feb. 1, 15 (M/U)</t>
  </si>
  <si>
    <t>https://ussoftballacademy.com/johnson-creek-softball-camp/</t>
  </si>
  <si>
    <t>USBDMSCS</t>
  </si>
  <si>
    <t>Mount Saint Charles Academy</t>
  </si>
  <si>
    <t>800 Logee St.</t>
  </si>
  <si>
    <t>robertsasso@me.com</t>
  </si>
  <si>
    <t>Sasso</t>
  </si>
  <si>
    <t>52 Thurber Blvd.</t>
  </si>
  <si>
    <t>Smithfield</t>
  </si>
  <si>
    <t>401-743-5771</t>
  </si>
  <si>
    <t>Sundays: March 1, 8, 22, 29</t>
  </si>
  <si>
    <t>https://ussoftballacademy.com/woonsocket-softball-camp/</t>
  </si>
  <si>
    <t>USBDMBCS</t>
  </si>
  <si>
    <t>Mt. Bethel Christian Academy</t>
  </si>
  <si>
    <t>coach9ball@gmail.com</t>
  </si>
  <si>
    <t>Eller</t>
  </si>
  <si>
    <t>12140 Wildwood Springs Dr</t>
  </si>
  <si>
    <t>Roswell</t>
  </si>
  <si>
    <t>404-405-1215</t>
  </si>
  <si>
    <t>Sundays: Feb. 22; March 1, 8 (PPD), 15, 22 (M/U) (PPD), 29 (M/U)</t>
  </si>
  <si>
    <t>https://ussoftballacademy.com/marietta-softball-camp/</t>
  </si>
  <si>
    <t>USBDNHS</t>
  </si>
  <si>
    <t>North HS</t>
  </si>
  <si>
    <t>34050 Glen Dr.</t>
  </si>
  <si>
    <t>Eastlake</t>
  </si>
  <si>
    <t>remof7@gmail.com</t>
  </si>
  <si>
    <t>Ferrari</t>
  </si>
  <si>
    <t>1387 Brooks Dr.</t>
  </si>
  <si>
    <t>Willoughby</t>
  </si>
  <si>
    <t>440-478-4563</t>
  </si>
  <si>
    <t>Sundays: Jan. 11, 18, 25(PPD); Feb. 1, 8 (M/U)</t>
  </si>
  <si>
    <t>https://ussoftballacademy.com/eastlake-softball-camp/</t>
  </si>
  <si>
    <t>USBDNPUS</t>
  </si>
  <si>
    <t>Helwig Rec Center</t>
  </si>
  <si>
    <t>3205 W Carmen Ave.</t>
  </si>
  <si>
    <t>kanderson5@northpark.edu</t>
  </si>
  <si>
    <t>Katie</t>
  </si>
  <si>
    <t>6875 N Northwest HWY 2 C</t>
  </si>
  <si>
    <t>847-840-7765</t>
  </si>
  <si>
    <t>Sundays: Feb. 15, 22; March 1, 15</t>
  </si>
  <si>
    <t>https://ussoftballacademy.com/chicago-softball-camp/</t>
  </si>
  <si>
    <t>USBDSGTS</t>
  </si>
  <si>
    <t>Red Lion Christian Academy</t>
  </si>
  <si>
    <t>Lions Den @ RLCA</t>
  </si>
  <si>
    <t>1390 Red Lion Rd</t>
  </si>
  <si>
    <t>Bear</t>
  </si>
  <si>
    <t>allaboutsoftball7@gmail.com</t>
  </si>
  <si>
    <t>Wampler</t>
  </si>
  <si>
    <t>303 Bank St</t>
  </si>
  <si>
    <t>Chesapeake City</t>
  </si>
  <si>
    <t>302-218-3336</t>
  </si>
  <si>
    <t>https://ussoftballacademy.com/bear-softball-camp/</t>
  </si>
  <si>
    <t>USBDSNYS</t>
  </si>
  <si>
    <t>SUNY-Canton</t>
  </si>
  <si>
    <t>34 Cornell Dr.</t>
  </si>
  <si>
    <t>waitek@canton.edu</t>
  </si>
  <si>
    <t>Kelsy</t>
  </si>
  <si>
    <t>Waite</t>
  </si>
  <si>
    <t>58 Miner St</t>
  </si>
  <si>
    <t>315-705-5161</t>
  </si>
  <si>
    <t>3:30pm-8pm</t>
  </si>
  <si>
    <t>https://ussoftballacademy.com/canton-softball-camp/</t>
  </si>
  <si>
    <t>USBDUPGS</t>
  </si>
  <si>
    <t>150 Finoli Dr.</t>
  </si>
  <si>
    <t>chm143@pitt.edu</t>
  </si>
  <si>
    <t xml:space="preserve">Chuck </t>
  </si>
  <si>
    <t>Myers</t>
  </si>
  <si>
    <t>29 Seneca Dr.</t>
  </si>
  <si>
    <t xml:space="preserve">   </t>
  </si>
  <si>
    <t>724-244-7993</t>
  </si>
  <si>
    <t>Sundays: Jan. 11, 18, 25 (PPD); Feb. 1, 15 (M/U)</t>
  </si>
  <si>
    <t>3pm-7:30pm</t>
  </si>
  <si>
    <t>https://ussoftballacademy.com/pittsburgh-greensburg-softball-camp/</t>
  </si>
  <si>
    <t>USBDUSAS</t>
  </si>
  <si>
    <t>USSA Alabaster</t>
  </si>
  <si>
    <t>Thompson Middle School</t>
  </si>
  <si>
    <t>100 Warrior Dr.</t>
  </si>
  <si>
    <t>Alabaster</t>
  </si>
  <si>
    <t>anthonyburden111@yahoo.com</t>
  </si>
  <si>
    <t xml:space="preserve">Tony </t>
  </si>
  <si>
    <t>Burden</t>
  </si>
  <si>
    <t>505 Rosebury Rd.</t>
  </si>
  <si>
    <t>Helena</t>
  </si>
  <si>
    <t>205-331-6901</t>
  </si>
  <si>
    <t>https://ussoftballacademy.com/alabaster-softball-camp/</t>
  </si>
  <si>
    <t>USBDLES</t>
  </si>
  <si>
    <t>USSA Lake Elsinore</t>
  </si>
  <si>
    <t xml:space="preserve">Christensen Park </t>
  </si>
  <si>
    <t>36300 Piedmont Dr.</t>
  </si>
  <si>
    <t>natalie25p@gmail.com</t>
  </si>
  <si>
    <t>Natalie</t>
  </si>
  <si>
    <t>Mills</t>
  </si>
  <si>
    <t>1776 California St. Apt 3</t>
  </si>
  <si>
    <t>Mountain View</t>
  </si>
  <si>
    <t>435-210-8713</t>
  </si>
  <si>
    <t>https://ussoftballacademy.com/wildomar-softball-camp/</t>
  </si>
  <si>
    <t>USBDSTCS</t>
  </si>
  <si>
    <t>USSA St. Charles</t>
  </si>
  <si>
    <t>46 Barrington Dr.</t>
  </si>
  <si>
    <t>Sundays: March 22, 29; April 12, 19</t>
  </si>
  <si>
    <t>https://ussoftballacademy.com/cottleville-softball-camp/</t>
  </si>
  <si>
    <t>USBDTISS</t>
  </si>
  <si>
    <t>USSA Wichita</t>
  </si>
  <si>
    <t>The Independent School</t>
  </si>
  <si>
    <t>8317 E Douglas Ave.</t>
  </si>
  <si>
    <t>Wichita</t>
  </si>
  <si>
    <t>coachray3223@gmail.com</t>
  </si>
  <si>
    <t>Rayshell</t>
  </si>
  <si>
    <t>Humphrey-Zambrano</t>
  </si>
  <si>
    <t>2805 N Richmond St</t>
  </si>
  <si>
    <t>785-376-9232</t>
  </si>
  <si>
    <t>Sundays: March 8, 15, 22, 29</t>
  </si>
  <si>
    <t>https://ussoftballacademy.com/wichita-softball-camp/</t>
  </si>
  <si>
    <t>USBDWBWS</t>
  </si>
  <si>
    <t xml:space="preserve">West Brunswick HS </t>
  </si>
  <si>
    <t>550 Whiteville Rd NW</t>
  </si>
  <si>
    <t>Shallotte</t>
  </si>
  <si>
    <t>oscott@bcswan.net</t>
  </si>
  <si>
    <t>Olivia</t>
  </si>
  <si>
    <t>1783 Scrubjay CT SE</t>
  </si>
  <si>
    <t>Bolivia</t>
  </si>
  <si>
    <t>910-840-5121</t>
  </si>
  <si>
    <t>Saturdays: March 7, 14, 21, 28</t>
  </si>
  <si>
    <t>https://ussoftballacademy.com/shallotte-softball-camp/</t>
  </si>
  <si>
    <t>USBDYCS</t>
  </si>
  <si>
    <t>Yuma Catholic HS</t>
  </si>
  <si>
    <t>2100 W 28th St.</t>
  </si>
  <si>
    <t>Yuma</t>
  </si>
  <si>
    <t>jlackey@yumacatholic.org</t>
  </si>
  <si>
    <t>Jarred</t>
  </si>
  <si>
    <t>Lackey</t>
  </si>
  <si>
    <t>4579 W 27th Lane</t>
  </si>
  <si>
    <t>928-210-7051</t>
  </si>
  <si>
    <t>https://ussoftballacademy.com/yuma-softball-camp/</t>
  </si>
  <si>
    <t>Y-QUESTIONABLE</t>
  </si>
  <si>
    <t>USBDDPFS</t>
  </si>
  <si>
    <t>USSA Detroit</t>
  </si>
  <si>
    <t>Dues Playfield</t>
  </si>
  <si>
    <t>2201 Antietam Rd</t>
  </si>
  <si>
    <t>Detroit</t>
  </si>
  <si>
    <t>nclancy@npfeschools.org</t>
  </si>
  <si>
    <t xml:space="preserve">Nicole </t>
  </si>
  <si>
    <t>Clancy</t>
  </si>
  <si>
    <t xml:space="preserve">313-614-9066 </t>
  </si>
  <si>
    <t>https://ussoftballacademy.com/detroit-softball-camp/</t>
  </si>
  <si>
    <t>z</t>
  </si>
  <si>
    <t>USBDRIDS</t>
  </si>
  <si>
    <t>Ridgeland HS</t>
  </si>
  <si>
    <t>586 Sunnybrook Rd.</t>
  </si>
  <si>
    <t>Ridgeland</t>
  </si>
  <si>
    <t>ncadle005@gmail.com</t>
  </si>
  <si>
    <t>Cadle</t>
  </si>
  <si>
    <t>226 Memory Oaks Dr.</t>
  </si>
  <si>
    <t>Raymond</t>
  </si>
  <si>
    <t>662-284-6016</t>
  </si>
  <si>
    <t>https://ussoftballacademy.com/ridgeland-softball-camp/</t>
  </si>
  <si>
    <t>USBDWCHS</t>
  </si>
  <si>
    <t>USSA Columbus</t>
  </si>
  <si>
    <t>Dugout Baseball Club</t>
  </si>
  <si>
    <t>400 E. Wilson Bridge Rd.</t>
  </si>
  <si>
    <t>400 E Wilson Bridge Rd., Suite O</t>
  </si>
  <si>
    <t>Worthington</t>
  </si>
  <si>
    <t>Monday/Tuesday: Dec. 22, 23, 29, 30</t>
  </si>
  <si>
    <t>USBDSJAS</t>
  </si>
  <si>
    <t>USSA St. Augustine</t>
  </si>
  <si>
    <t>Saint Joseph Academy Softball Field</t>
  </si>
  <si>
    <t>1082 S Whitney St.</t>
  </si>
  <si>
    <t>St. Augustine</t>
  </si>
  <si>
    <t>mnorquist1980@gmail.com</t>
  </si>
  <si>
    <t>Michael</t>
  </si>
  <si>
    <t>Norquist</t>
  </si>
  <si>
    <t>https://ussoftballacademy.com/st-augustine-softball-camp/</t>
  </si>
  <si>
    <t>USBDAVS</t>
  </si>
  <si>
    <t>Apple Valley HS</t>
  </si>
  <si>
    <t>11837 Navajo Rd</t>
  </si>
  <si>
    <t>Apple Valley</t>
  </si>
  <si>
    <t>jaimecerf@gmail.com</t>
  </si>
  <si>
    <t>Alfonso</t>
  </si>
  <si>
    <t>Zamora</t>
  </si>
  <si>
    <t>11085 Dandelion Ln</t>
  </si>
  <si>
    <t>760-486-4469</t>
  </si>
  <si>
    <t>https://ussoftballacademy.com/apple-valley-softball-camp/</t>
  </si>
  <si>
    <t>USBDCAPS</t>
  </si>
  <si>
    <t xml:space="preserve">Capital HS  </t>
  </si>
  <si>
    <t>dennis76h@yahoo.com</t>
  </si>
  <si>
    <t>Dennis</t>
  </si>
  <si>
    <t>Hernandez</t>
  </si>
  <si>
    <t>2256 Manuelito, Lane</t>
  </si>
  <si>
    <t>Sante Fe</t>
  </si>
  <si>
    <t>505-469-4010</t>
  </si>
  <si>
    <t>https://ussoftballacademy.com/santa-fe-softball-camp/</t>
  </si>
  <si>
    <t>USBDCVYS</t>
  </si>
  <si>
    <t>Cedar Valley HS</t>
  </si>
  <si>
    <t>1389 Aviator Ave</t>
  </si>
  <si>
    <t>Eagle Mountain</t>
  </si>
  <si>
    <t>UT</t>
  </si>
  <si>
    <t>samuelvidal@alpinedistrict.org</t>
  </si>
  <si>
    <t>Sam</t>
  </si>
  <si>
    <t>Vidal</t>
  </si>
  <si>
    <t>4745 N Brandon Park Dr</t>
  </si>
  <si>
    <t>801-989-6723</t>
  </si>
  <si>
    <t>Saturdays: Jan. 17, 24; Feb. 7, 14</t>
  </si>
  <si>
    <t>https://ussoftballacademy.com/eagle-mountain-softball-camp/</t>
  </si>
  <si>
    <t>USBDDLS</t>
  </si>
  <si>
    <t xml:space="preserve">DeLaSalle HS </t>
  </si>
  <si>
    <t>One DeLaSalle Drive</t>
  </si>
  <si>
    <t>tom.heinecke@delasalle.com</t>
  </si>
  <si>
    <t>Heinecke</t>
  </si>
  <si>
    <t>708 5th St NE</t>
  </si>
  <si>
    <t>612-616-7673</t>
  </si>
  <si>
    <t>https://ussoftballacademy.com/minneapolis-softball-camp/</t>
  </si>
  <si>
    <t>USBDFHSS</t>
  </si>
  <si>
    <t>Flushing HS- coaching change, LMM w/ AD no response</t>
  </si>
  <si>
    <t>5039 Deland Rd.</t>
  </si>
  <si>
    <t>Flushing</t>
  </si>
  <si>
    <t xml:space="preserve">gusgood@yahoo.com </t>
  </si>
  <si>
    <t>Good</t>
  </si>
  <si>
    <t>5368 Durwood Dr.</t>
  </si>
  <si>
    <t>Swartz Creek</t>
  </si>
  <si>
    <t>810-397-9677</t>
  </si>
  <si>
    <t>Sundays: Jan. 4, 18, 25; Feb. 1</t>
  </si>
  <si>
    <t>https://ussoftballacademy.com/flushing-softball-camp/</t>
  </si>
  <si>
    <t>USBDPSCS</t>
  </si>
  <si>
    <t xml:space="preserve">Proctor Softball Club   </t>
  </si>
  <si>
    <t>Rails Indoor Turf Complex</t>
  </si>
  <si>
    <t>800 N Boundary Ave</t>
  </si>
  <si>
    <t>kgaffers@aol.com</t>
  </si>
  <si>
    <t>6199 Old Miller Trunk Hwy</t>
  </si>
  <si>
    <t>218-340-8071</t>
  </si>
  <si>
    <t>https://ussoftballacademy.com/proctor-softball-camp/</t>
  </si>
  <si>
    <t>USBDMCCS</t>
  </si>
  <si>
    <t>USSA Miami</t>
  </si>
  <si>
    <t>Miami Carol City Senior HS</t>
  </si>
  <si>
    <t>3301 NW 183rd St</t>
  </si>
  <si>
    <t>Miami Gardens</t>
  </si>
  <si>
    <t>toyjohnson28@gmail.com</t>
  </si>
  <si>
    <t>Shatoya</t>
  </si>
  <si>
    <t>3814 SW 68th Ave</t>
  </si>
  <si>
    <t>Miramar</t>
  </si>
  <si>
    <t>786-651-7018</t>
  </si>
  <si>
    <t>https://ussoftballacademy.com/miami-gardens-softball-camp/</t>
  </si>
  <si>
    <t>USBDLLS</t>
  </si>
  <si>
    <t>USSA Tampa</t>
  </si>
  <si>
    <t>Land O'Lakes HS</t>
  </si>
  <si>
    <t>20325 Gator Lane</t>
  </si>
  <si>
    <t>Land O'Lakes</t>
  </si>
  <si>
    <t>mwilkins@pasco.k12.fl.us</t>
  </si>
  <si>
    <t>Mitch</t>
  </si>
  <si>
    <t>Wilkins</t>
  </si>
  <si>
    <t>4550 Bay Blvd #1246</t>
  </si>
  <si>
    <t>Port Richey</t>
  </si>
  <si>
    <t>813-431-8261</t>
  </si>
  <si>
    <t xml:space="preserve">Sundays: March 15, 22, 29; April 5 </t>
  </si>
  <si>
    <t>https://ussoftballacademy.com/tampa-land-olakes-softball-camp/</t>
  </si>
  <si>
    <t>USBDVHS</t>
  </si>
  <si>
    <t>Versailles HS</t>
  </si>
  <si>
    <t>913 W Newton St.</t>
  </si>
  <si>
    <t>Versailles</t>
  </si>
  <si>
    <t>kirkd@versaillestigers.org</t>
  </si>
  <si>
    <t>Dabecka</t>
  </si>
  <si>
    <t>Kirk</t>
  </si>
  <si>
    <t>913 W Newton St</t>
  </si>
  <si>
    <t>816-263-2116</t>
  </si>
  <si>
    <t>https://ussoftballacademy.com/versailles-softball-camp/</t>
  </si>
  <si>
    <t>Dallas Christian HS</t>
  </si>
  <si>
    <t>Flushing HS-Not coaching</t>
  </si>
  <si>
    <t xml:space="preserve">Apple Valley HS  </t>
  </si>
  <si>
    <t>Proctor Softball Club</t>
  </si>
  <si>
    <t>STATUS#2</t>
  </si>
  <si>
    <t>HELD @</t>
  </si>
  <si>
    <t>Primary Email</t>
  </si>
  <si>
    <t>2ND SD EMAIL (DO NOT SEND DETAILS)</t>
  </si>
  <si>
    <t>Session Fee 1</t>
  </si>
  <si>
    <t>UNQ</t>
  </si>
  <si>
    <t>(+) Weeks</t>
  </si>
  <si>
    <t>FB1</t>
  </si>
  <si>
    <t>FB2</t>
  </si>
  <si>
    <t>USBDAH</t>
  </si>
  <si>
    <t>USBA Athens</t>
  </si>
  <si>
    <t>Athens Sandlot Fields</t>
  </si>
  <si>
    <t>398 W. State St.</t>
  </si>
  <si>
    <t>Athens</t>
  </si>
  <si>
    <t>tnuzum@athenscsd.org</t>
  </si>
  <si>
    <t>Nuzum</t>
  </si>
  <si>
    <t>11096 Lakepoint Dr</t>
  </si>
  <si>
    <t>Glouster</t>
  </si>
  <si>
    <t>740-591-6312</t>
  </si>
  <si>
    <t>July 27-30</t>
  </si>
  <si>
    <t>https://usbaseballacademy.com/summer-baseball-camp-in-athens/</t>
  </si>
  <si>
    <t>C-2ND</t>
  </si>
  <si>
    <t>June 15-18</t>
  </si>
  <si>
    <t>https://usbaseballacademy.com/summer-baseball-camp-in-alliance/</t>
  </si>
  <si>
    <t>USBDANP</t>
  </si>
  <si>
    <t>USBA Annapolis - Week 1</t>
  </si>
  <si>
    <t>Harvest Bible Chapel</t>
  </si>
  <si>
    <t>585 Old Oak Road</t>
  </si>
  <si>
    <t>Annapolis</t>
  </si>
  <si>
    <t>June 29-July 2</t>
  </si>
  <si>
    <t>https://usbaseballacademy.com/summer-baseball-camp-in-annapolis/</t>
  </si>
  <si>
    <t>C-3RD</t>
  </si>
  <si>
    <t>USBA Annapolis - Week 2</t>
  </si>
  <si>
    <t>https://usbaseballacademy.com/summer-baseball-camp-in-arcata/</t>
  </si>
  <si>
    <t>USBDBAST</t>
  </si>
  <si>
    <t>Bastrop HS - Week 2</t>
  </si>
  <si>
    <t>1155 Lovers Lane</t>
  </si>
  <si>
    <t>Bastrop</t>
  </si>
  <si>
    <t>dcarrillo@bisdtx.org</t>
  </si>
  <si>
    <t>214 Flint Ridge St</t>
  </si>
  <si>
    <t>432-934-4674</t>
  </si>
  <si>
    <t>https://usbaseballacademy.com/summer-baseball-camp-in-bastrop/</t>
  </si>
  <si>
    <t>USBDBAX</t>
  </si>
  <si>
    <t>USBA Baxter- Week 1</t>
  </si>
  <si>
    <t>Oscar Kristofferson Park</t>
  </si>
  <si>
    <t>5672 Baxter Lions Rd. N.</t>
  </si>
  <si>
    <t>Baxter</t>
  </si>
  <si>
    <t>https://usbaseballacademy.com/summer-baseball-camp-in-baxter/</t>
  </si>
  <si>
    <t>USBA Baxter- Week 2</t>
  </si>
  <si>
    <t>O-ROGER-RET</t>
  </si>
  <si>
    <t>O-ROGER</t>
  </si>
  <si>
    <t>USBA Bayside - Week 1</t>
  </si>
  <si>
    <t>Crocheron Park</t>
  </si>
  <si>
    <t>214-41 34th Ave</t>
  </si>
  <si>
    <t>Bayside</t>
  </si>
  <si>
    <t>11361</t>
  </si>
  <si>
    <t>July 13-16</t>
  </si>
  <si>
    <t>https://usbaseballacademy.com/summer-baseball-camp-in-bayside/</t>
  </si>
  <si>
    <t>USBA Bayside - Week 2</t>
  </si>
  <si>
    <t>Ballistic Baseball Academy - Week 2</t>
  </si>
  <si>
    <t>Boardman HS</t>
  </si>
  <si>
    <t>7777 Glenwood Ave</t>
  </si>
  <si>
    <t>3087 Olde Winter Trail</t>
  </si>
  <si>
    <t>July 20-23</t>
  </si>
  <si>
    <t>https://usbaseballacademy.com/summer-baseball-camp-in-boardman/</t>
  </si>
  <si>
    <t>C-4TH</t>
  </si>
  <si>
    <t>Ballistic Baseball Academy - Week 3</t>
  </si>
  <si>
    <t>August 10-13</t>
  </si>
  <si>
    <t>USBDBCS</t>
  </si>
  <si>
    <t>Brentwood Christian School</t>
  </si>
  <si>
    <t>11908 N Lamar Blvd</t>
  </si>
  <si>
    <t>cbollinger@brentwoodchristian.org</t>
  </si>
  <si>
    <t>Charles</t>
  </si>
  <si>
    <t>Bollinger</t>
  </si>
  <si>
    <t>12812 Noyes Lane</t>
  </si>
  <si>
    <t>512-835-5983</t>
  </si>
  <si>
    <t>https://usbaseballacademy.com/summer-baseball-camp-in-austin/</t>
  </si>
  <si>
    <t>USBDBEC</t>
  </si>
  <si>
    <t>Bethesda Christian School</t>
  </si>
  <si>
    <t>4700 N Beach St</t>
  </si>
  <si>
    <t>Fort Worth</t>
  </si>
  <si>
    <t>brandon.helm@me.com; towen@bcsfw.org</t>
  </si>
  <si>
    <t>Brandon</t>
  </si>
  <si>
    <t>Helm</t>
  </si>
  <si>
    <t>4417 Sugar Maple Dr</t>
  </si>
  <si>
    <t>Arlington</t>
  </si>
  <si>
    <t>817-946-8979</t>
  </si>
  <si>
    <t>https://usbaseballacademy.com/summer-baseball-camp-in-fort-worth/</t>
  </si>
  <si>
    <t>USBA Orlando</t>
  </si>
  <si>
    <t>Conway Little League</t>
  </si>
  <si>
    <t>https://usbaseballacademy.com/summer-baseball-camp-in-orlando/</t>
  </si>
  <si>
    <t>D-RET</t>
  </si>
  <si>
    <t>USBDBTJV</t>
  </si>
  <si>
    <t>Bartram Trail HS - Week 1</t>
  </si>
  <si>
    <t>7399 Longleaf Pine Pkwy</t>
  </si>
  <si>
    <t>St. Johns</t>
  </si>
  <si>
    <t>bernardo.otero@stjohns.k12.fl.us</t>
  </si>
  <si>
    <t>Bernardo</t>
  </si>
  <si>
    <t>Otero</t>
  </si>
  <si>
    <t>215 Audubon Place Unit 3112</t>
  </si>
  <si>
    <t>St Johns</t>
  </si>
  <si>
    <t>904-525-9083</t>
  </si>
  <si>
    <t>June 22-25</t>
  </si>
  <si>
    <t>https://usbaseballacademy.com/summer-baseball-camp-in-jacksonville-st-johns/</t>
  </si>
  <si>
    <t>Bartram Trail HS - Week 2</t>
  </si>
  <si>
    <t>Bartram Trail HS - Week 3</t>
  </si>
  <si>
    <t>8447 Chesapeake Blvd.</t>
  </si>
  <si>
    <t>June 8-11</t>
  </si>
  <si>
    <t>https://usbaseballacademy.com/summer-baseball-camp-in-norfolk/</t>
  </si>
  <si>
    <t>Bay Minette</t>
  </si>
  <si>
    <t>https://usbaseballacademy.com/summer-baseball-camp-in-bay-minette/</t>
  </si>
  <si>
    <t>nisalazar@sfps.k12.nm.us</t>
  </si>
  <si>
    <t>Salazar</t>
  </si>
  <si>
    <t>https://usbaseballacademy.com/summer-baseball-camp-in-santa-fe/</t>
  </si>
  <si>
    <t>USBDCAR</t>
  </si>
  <si>
    <t>Carter HS</t>
  </si>
  <si>
    <t>1819 W Wheatland Rd</t>
  </si>
  <si>
    <t>jonathajohnson@dallasisd.org</t>
  </si>
  <si>
    <t>Jonathan</t>
  </si>
  <si>
    <t>210 West Ct. Glenn Heights, Texas 75154</t>
  </si>
  <si>
    <t>Glenn Heights</t>
  </si>
  <si>
    <t>469-390-1153</t>
  </si>
  <si>
    <t>https://usbaseballacademy.com/summer-baseball-camp-in-dallas-carter/</t>
  </si>
  <si>
    <t>Chemeketa CC</t>
  </si>
  <si>
    <t>https://usbaseballacademy.com/summer-baseball-camp-in-salem/</t>
  </si>
  <si>
    <t>Community Christian College - Week 1</t>
  </si>
  <si>
    <t>https://usbaseballacademy.com/summer-baseball-camp-in-redlands/</t>
  </si>
  <si>
    <t>Community Christian College - Week 2</t>
  </si>
  <si>
    <t>sdimatteo@collegeofthedesert.edu</t>
  </si>
  <si>
    <t>44456 San Pascual Ave</t>
  </si>
  <si>
    <t>https://usbaseballacademy.com/summer-baseball-camp-in-palm-desert/</t>
  </si>
  <si>
    <t>mike.yocca@gcpsk12.org</t>
  </si>
  <si>
    <t>Yocca</t>
  </si>
  <si>
    <t>`</t>
  </si>
  <si>
    <t>https://usbaseballacademy.com/summer-baseball-camp-in-lawrenceville/</t>
  </si>
  <si>
    <t>Citrus College - Week 1</t>
  </si>
  <si>
    <t>https://usbaseballacademy.com/summer-baseball-camp-in-glendora/</t>
  </si>
  <si>
    <t>Citrus College - Week 2</t>
  </si>
  <si>
    <t>V-ANDRE-RET</t>
  </si>
  <si>
    <t>X-ANDRE</t>
  </si>
  <si>
    <t>USBDCNT</t>
  </si>
  <si>
    <t>USBA Franklin - Week 1</t>
  </si>
  <si>
    <t>Fly Park</t>
  </si>
  <si>
    <t>3620 N. Chapel Rd.</t>
  </si>
  <si>
    <t>Franklin</t>
  </si>
  <si>
    <t>margiet907615@gmail.com</t>
  </si>
  <si>
    <t>Andre</t>
  </si>
  <si>
    <t>Toliver</t>
  </si>
  <si>
    <t>2725 Cato Ridge Dr</t>
  </si>
  <si>
    <t>Nashville</t>
  </si>
  <si>
    <t>907-382-9104</t>
  </si>
  <si>
    <t>June 1-4</t>
  </si>
  <si>
    <t>https://usbaseballacademy.com/summer-baseball-camp-in-franklin-tn/</t>
  </si>
  <si>
    <t>USBA Franklin - Week 2</t>
  </si>
  <si>
    <t>V-ANDRE-NEW</t>
  </si>
  <si>
    <t>USBA Franklin - Week 3</t>
  </si>
  <si>
    <t>Cantwell Sacred Heart of Mary</t>
  </si>
  <si>
    <t>July 27, 28; Aug 3, 4</t>
  </si>
  <si>
    <t>8am-2pm</t>
  </si>
  <si>
    <t>https://usbaseballacademy.com/summer-baseball-camp-in-los-angeles-montebello/</t>
  </si>
  <si>
    <t>USBDCTN</t>
  </si>
  <si>
    <t>Zion Christian Academy</t>
  </si>
  <si>
    <t>6901 Old Zion Rd.</t>
  </si>
  <si>
    <t>berglundandrew@yahoo.com</t>
  </si>
  <si>
    <t>Berglund</t>
  </si>
  <si>
    <t>June 23-26</t>
  </si>
  <si>
    <t>https://usbaseballacademy.com/summer-baseball-camp-in-columbia-tn/</t>
  </si>
  <si>
    <t>USBDCV</t>
  </si>
  <si>
    <t>USBA Chula Vista - Week 2</t>
  </si>
  <si>
    <t>Los Del Flow Batting Cages</t>
  </si>
  <si>
    <t>549 E. Naples St.</t>
  </si>
  <si>
    <t>Chula Vista</t>
  </si>
  <si>
    <t>Joselsilva19@yahoo.com</t>
  </si>
  <si>
    <t>Jose</t>
  </si>
  <si>
    <t>Silva</t>
  </si>
  <si>
    <t>6110 Parkside Ave</t>
  </si>
  <si>
    <t>https://usbaseballacademy.com/summer-baseball-camp-in-chula-vista/</t>
  </si>
  <si>
    <t>USBA Chula Vista - Week 3</t>
  </si>
  <si>
    <t>August 3-6</t>
  </si>
  <si>
    <t>https://usbaseballacademy.com/summer-baseball-camp-in-sacramento/</t>
  </si>
  <si>
    <t>Dave Griffin's Sports Complex</t>
  </si>
  <si>
    <t>https://usbaseballacademy.com/summer-baseball-camp-in-griffith/</t>
  </si>
  <si>
    <t>https://usbaseballacademy.com/summer-baseball-camp-in-dallas/</t>
  </si>
  <si>
    <t>Dryden HS</t>
  </si>
  <si>
    <t>July 6-9</t>
  </si>
  <si>
    <t>https://usbaseballacademy.com/summer-baseball-camp-in-dryden/</t>
  </si>
  <si>
    <t>USBDECN</t>
  </si>
  <si>
    <t>Erie CC North - Week 1</t>
  </si>
  <si>
    <t>https://usbaseballacademy.com/summer-baseball-camp-in-buffalo/</t>
  </si>
  <si>
    <t>Erie CC North - Week 2</t>
  </si>
  <si>
    <t>T-NICK-RET</t>
  </si>
  <si>
    <t>T-NICK</t>
  </si>
  <si>
    <t>329 Leffler Place</t>
  </si>
  <si>
    <t>https://usbaseballacademy.com/summer-baseball-camp-in-fresno/</t>
  </si>
  <si>
    <t>USBDELC</t>
  </si>
  <si>
    <t>Eagles Landing Christian Academy</t>
  </si>
  <si>
    <t>2400 GA-42 N.</t>
  </si>
  <si>
    <t>McDonough</t>
  </si>
  <si>
    <t>geraldpoleon@elcachargers.org</t>
  </si>
  <si>
    <t>Gerald</t>
  </si>
  <si>
    <t>Poleon</t>
  </si>
  <si>
    <t>863-274-0715</t>
  </si>
  <si>
    <t>https://usbaseballacademy.com/summer-baseball-camp-in-mcdonough-elca/</t>
  </si>
  <si>
    <t>https://usbaseballacademy.com/summer-baseball-camp-in-victorville/</t>
  </si>
  <si>
    <t>USBA Uniontown</t>
  </si>
  <si>
    <t>Hutchison Park</t>
  </si>
  <si>
    <t>68 Reservoir Rd.</t>
  </si>
  <si>
    <t>Hopwood</t>
  </si>
  <si>
    <t>https://usbaseballacademy.com/summer-baseball-camp-in-uniontown/</t>
  </si>
  <si>
    <t>Famington</t>
  </si>
  <si>
    <t>https://usbaseballacademy.com/summer-baseball-camp-in-canandaigua/</t>
  </si>
  <si>
    <t>Shawnee HS</t>
  </si>
  <si>
    <t>3333 Zurmehly Rd</t>
  </si>
  <si>
    <t>https://usbaseballacademy.com/summer-baseball-camp-in-lima/</t>
  </si>
  <si>
    <t>Genesee CC - Week 2</t>
  </si>
  <si>
    <t>Sherman</t>
  </si>
  <si>
    <t>https://usbaseballacademy.com/summer-baseball-camp-in-batavia/</t>
  </si>
  <si>
    <t>https://usbaseballacademy.com/summer-baseball-camp-in-lakewood-nj/</t>
  </si>
  <si>
    <t>https://usbaseballacademy.com/summer-baseball-camp-in-richland/</t>
  </si>
  <si>
    <t>https://usbaseballacademy.com/summer-baseball-camp-in-glendale/</t>
  </si>
  <si>
    <t>Golden State Grind - Week 1</t>
  </si>
  <si>
    <t>Golden State Grind Headquarters</t>
  </si>
  <si>
    <t>1745 Arnold Industrial Way</t>
  </si>
  <si>
    <t>Concord</t>
  </si>
  <si>
    <t>https://usbaseballacademy.com/summer-baseball-camp-in-concord-ca/</t>
  </si>
  <si>
    <t>Golden State Grind - Week 2</t>
  </si>
  <si>
    <t>USBDGT</t>
  </si>
  <si>
    <t>USBA Georgetown - Week 1</t>
  </si>
  <si>
    <t>Sports at the Beach</t>
  </si>
  <si>
    <t>22518 Lewes Georgetown Hwy</t>
  </si>
  <si>
    <t>Georgetown</t>
  </si>
  <si>
    <t>Just1swing@yahoo.com</t>
  </si>
  <si>
    <t>Stoney</t>
  </si>
  <si>
    <t>Briggs</t>
  </si>
  <si>
    <t>10918 Pine Dr.</t>
  </si>
  <si>
    <t>Seaford</t>
  </si>
  <si>
    <t>https://usbaseballacademy.com/summer-baseball-camp-in-georgetown/</t>
  </si>
  <si>
    <t>USBA Georgetown - Week 2</t>
  </si>
  <si>
    <t>USBDHCC</t>
  </si>
  <si>
    <t>Hill Country Christian School - Week 2</t>
  </si>
  <si>
    <t>Five Tool Park</t>
  </si>
  <si>
    <t>605 Old Zorn Rd</t>
  </si>
  <si>
    <t>San Marcos</t>
  </si>
  <si>
    <t>mjuarez@hillcountryschool.net</t>
  </si>
  <si>
    <t>Juarez</t>
  </si>
  <si>
    <t>2005 Crystal River Parkway #10201</t>
  </si>
  <si>
    <t>512-508-5961</t>
  </si>
  <si>
    <t>https://usbaseballacademy.com/summer-baseball-camp-in-san-marcos/</t>
  </si>
  <si>
    <t>USBDHEN</t>
  </si>
  <si>
    <t>USBA Hendersonville</t>
  </si>
  <si>
    <t>Drake Creeks Park</t>
  </si>
  <si>
    <t>120 E. Main St</t>
  </si>
  <si>
    <t>Hendersonville</t>
  </si>
  <si>
    <t>https://usbaseballacademy.com/summer-baseball-camp-in-hendersonville/</t>
  </si>
  <si>
    <t>USBDHOO</t>
  </si>
  <si>
    <t>Hoover HS</t>
  </si>
  <si>
    <t>5550 N 1st St</t>
  </si>
  <si>
    <t>david.Jones2@fresnounified.org</t>
  </si>
  <si>
    <t>1585 W. Robinwood Ln</t>
  </si>
  <si>
    <t>559-265-2971</t>
  </si>
  <si>
    <t>https://usbaseballacademy.com/summer-baseball-camp-in-fresno-hoover/</t>
  </si>
  <si>
    <t>Johansen HS</t>
  </si>
  <si>
    <t>July 7-10</t>
  </si>
  <si>
    <t>https://usbaseballacademy.com/summer-baseball-camp-in-modesto/</t>
  </si>
  <si>
    <t>https://usbaseballacademy.com/summer-baseball-camp-in-kankakee/</t>
  </si>
  <si>
    <t>USBDLL</t>
  </si>
  <si>
    <t>USBA Lakeland - Week 1</t>
  </si>
  <si>
    <t>Hunt Fountain Park</t>
  </si>
  <si>
    <t>2020 Duff Road</t>
  </si>
  <si>
    <t>Lakeland</t>
  </si>
  <si>
    <t>Derrickgibson24@yahoo.com</t>
  </si>
  <si>
    <t>Derrick</t>
  </si>
  <si>
    <t>Gibson</t>
  </si>
  <si>
    <t>210 Melina Ave</t>
  </si>
  <si>
    <t>Dundee</t>
  </si>
  <si>
    <t>https://usbaseballacademy.com/summer-baseball-camp-in-lakeland/</t>
  </si>
  <si>
    <t>USBA Lakeland - Week 2</t>
  </si>
  <si>
    <t>Highlands Babe Ruth Baseball Complex</t>
  </si>
  <si>
    <t>3930 Ball Park Rd.</t>
  </si>
  <si>
    <t>Mt Bethel Christian Academy - Week 1</t>
  </si>
  <si>
    <t>Mt. Paran Sports Complex</t>
  </si>
  <si>
    <t>https://usbaseballacademy.com/summer-baseball-camp-in-marietta/</t>
  </si>
  <si>
    <t>Mt Bethel Christian Academy - Week 2</t>
  </si>
  <si>
    <t>USBDMCCH</t>
  </si>
  <si>
    <t>Marian Central Catholic HS</t>
  </si>
  <si>
    <t>1001 McHenry Ave</t>
  </si>
  <si>
    <t>mattschmidt20@yahoo.com</t>
  </si>
  <si>
    <t>Schmidt</t>
  </si>
  <si>
    <t>1513 Commodore CT Unit #4</t>
  </si>
  <si>
    <t>Schaumburg</t>
  </si>
  <si>
    <t>847-664-9962</t>
  </si>
  <si>
    <t>https://usbaseballacademy.com/summer-baseball-camp-in-woodstock/</t>
  </si>
  <si>
    <t>USBDMCD</t>
  </si>
  <si>
    <t>McDonough HS</t>
  </si>
  <si>
    <t>155 Postmaster Dr.</t>
  </si>
  <si>
    <t>7967 Lake Ridge Dr</t>
  </si>
  <si>
    <t>Jonesboro</t>
  </si>
  <si>
    <t>https://usbaseballacademy.com/summer-baseball-camp-in-mcdonough/</t>
  </si>
  <si>
    <t>Merced HS</t>
  </si>
  <si>
    <t>https://usbaseballacademy.com/summer-baseball-camp-in-merced/</t>
  </si>
  <si>
    <t>Mesa CC - Week 1</t>
  </si>
  <si>
    <t>No Max</t>
  </si>
  <si>
    <t>https://usbaseballacademy.com/summer-baseball-camp-in-mesa/</t>
  </si>
  <si>
    <t>609 Market Street </t>
  </si>
  <si>
    <t xml:space="preserve">Gloucester City </t>
  </si>
  <si>
    <t>O8030</t>
  </si>
  <si>
    <t>https://usbaseballacademy.com/summer-baseball-camp-in-moorestown/</t>
  </si>
  <si>
    <t>Madison St. Joe HS - Week 1</t>
  </si>
  <si>
    <t>Eddie</t>
  </si>
  <si>
    <t>113 Palin Dr</t>
  </si>
  <si>
    <t>https://usbaseballacademy.com/summer-baseball-camp-in-madison/</t>
  </si>
  <si>
    <t>Madison St. Joe HS - Week 2</t>
  </si>
  <si>
    <t>SPI</t>
  </si>
  <si>
    <t>214 Parkway East</t>
  </si>
  <si>
    <t>USBDMOD</t>
  </si>
  <si>
    <t>Modesto HS</t>
  </si>
  <si>
    <t>18 H ST</t>
  </si>
  <si>
    <t>mattos_5@yahoo.com</t>
  </si>
  <si>
    <t>Mattos</t>
  </si>
  <si>
    <t>6528 Catkin Ct.</t>
  </si>
  <si>
    <t>Hughson</t>
  </si>
  <si>
    <t>209-480-6162</t>
  </si>
  <si>
    <t>https://usbaseballacademy.com/summer-baseball-camp-in-modesto-modesto-hs/</t>
  </si>
  <si>
    <t>1626 Bridgeport Ln. Camarillo CA 93010</t>
  </si>
  <si>
    <t>Camarillo</t>
  </si>
  <si>
    <t>https://usbaseballacademy.com/summer-baseball-camp-in-moorpark/</t>
  </si>
  <si>
    <t>1026 W.33rd St</t>
  </si>
  <si>
    <t>https://usbaseballacademy.com/summer-baseball-camp-in-erie/</t>
  </si>
  <si>
    <t>https://usbaseballacademy.com/summer-baseball-camp-in-easton/</t>
  </si>
  <si>
    <t>USBDNEW</t>
  </si>
  <si>
    <t>Newton HS</t>
  </si>
  <si>
    <t>1 Ram Way</t>
  </si>
  <si>
    <t>Covington</t>
  </si>
  <si>
    <t>jordan.delvin@newton.k12.ga.us</t>
  </si>
  <si>
    <t>Delvin</t>
  </si>
  <si>
    <t>Jordan</t>
  </si>
  <si>
    <t>10156 Benton Woods Drive</t>
  </si>
  <si>
    <t>706-601-3612</t>
  </si>
  <si>
    <t>https://usbaseballacademy.com/summer-baseball-camp-in-covington/</t>
  </si>
  <si>
    <t>https://usbaseballacademy.com/summer-baseball-camp-in-chicago/</t>
  </si>
  <si>
    <t>USBDOH</t>
  </si>
  <si>
    <t>Ottawa Hills HS</t>
  </si>
  <si>
    <t>2532 Evergreen Rd</t>
  </si>
  <si>
    <t>chardman@ohschools.org</t>
  </si>
  <si>
    <t>Hardman</t>
  </si>
  <si>
    <t>2333 Manchester Blvd.</t>
  </si>
  <si>
    <t>Ottawa Hills</t>
  </si>
  <si>
    <t>419-410-8096</t>
  </si>
  <si>
    <t>https://usbaseballacademy.com/summer-baseball-camp-in-toledo/</t>
  </si>
  <si>
    <t>215-962-9290</t>
  </si>
  <si>
    <t>https://usbaseballacademy.com/summer-baseball-camp-in-plumsteadville/</t>
  </si>
  <si>
    <t>USBDPP</t>
  </si>
  <si>
    <t>Purdue Polytechnic HS</t>
  </si>
  <si>
    <t>Forest Manor Park</t>
  </si>
  <si>
    <t>2000 Forest Manor Ave</t>
  </si>
  <si>
    <t>dbaker@pphs.purdue.edu</t>
  </si>
  <si>
    <t>Donald</t>
  </si>
  <si>
    <t>233 N Oxford Street</t>
  </si>
  <si>
    <t>210-996-4695</t>
  </si>
  <si>
    <t>https://usbaseballacademy.com/summer-baseball-camp-in-indianapolis/</t>
  </si>
  <si>
    <t>USBA Duluth</t>
  </si>
  <si>
    <t>Lake Park Athletic Complex</t>
  </si>
  <si>
    <t>3525 Riley Rd</t>
  </si>
  <si>
    <t>https://usbaseballacademy.com/summer-baseball-camp-in-duluth/</t>
  </si>
  <si>
    <t>Keith</t>
  </si>
  <si>
    <t>605 Burgundy Ct.</t>
  </si>
  <si>
    <t>Oswego</t>
  </si>
  <si>
    <t>https://usbaseballacademy.com/summer-baseball-camp-in-plainfield/</t>
  </si>
  <si>
    <t>11427</t>
  </si>
  <si>
    <t>https://usbaseballacademy.com/summer-baseball-camp-in-bellerose/</t>
  </si>
  <si>
    <t>USBDRCP</t>
  </si>
  <si>
    <t>USBA Dawsonville - Week 1</t>
  </si>
  <si>
    <t>Rock Creek Park</t>
  </si>
  <si>
    <t>445 Martin Rd.</t>
  </si>
  <si>
    <t>Dawsonville</t>
  </si>
  <si>
    <t>Tlong1295@yahoo.com</t>
  </si>
  <si>
    <t>Terrence</t>
  </si>
  <si>
    <t>Long</t>
  </si>
  <si>
    <t>1800 Granite Peak Way</t>
  </si>
  <si>
    <t>Stone Mountain</t>
  </si>
  <si>
    <t>https://usbaseballacademy.com/summer-baseball-camp-in-dawsonville/</t>
  </si>
  <si>
    <t>Richwoods HS - Week 1</t>
  </si>
  <si>
    <t>https://usbaseballacademy.com/summer-baseball-camp-in-peoria/</t>
  </si>
  <si>
    <t>32000 N Campbell Rd</t>
  </si>
  <si>
    <t>https://usbaseballacademy.com/summer-baseball-camp-in-detroit-madison-heights/</t>
  </si>
  <si>
    <t>709 Red Devil Ln.</t>
  </si>
  <si>
    <t>2419 Bradley DR</t>
  </si>
  <si>
    <t>https://usbaseballacademy.com/summer-baseball-camp-in-russell/</t>
  </si>
  <si>
    <t>https://usbaseballacademy.com/summer-baseball-camp-in-adair-village/</t>
  </si>
  <si>
    <t>https://usbaseballacademy.com/summer-baseball-camp-in-colorado-springs/</t>
  </si>
  <si>
    <t>San Diego City College - Week 1</t>
  </si>
  <si>
    <t>https://usbaseballacademy.com/summer-baseball-camp-in-san-diego/</t>
  </si>
  <si>
    <t>San Diego City College - Week 2</t>
  </si>
  <si>
    <t>USBDSEA</t>
  </si>
  <si>
    <t>USBA Seaford</t>
  </si>
  <si>
    <t>Nanticoke LL Baseball</t>
  </si>
  <si>
    <t>101 Little League Dr</t>
  </si>
  <si>
    <t>https://usbaseballacademy.com/summer-baseball-camp-in-seaford/</t>
  </si>
  <si>
    <t>St. Georges Tech HS - Week 1</t>
  </si>
  <si>
    <t>19709</t>
  </si>
  <si>
    <t>https://usbaseballacademy.com/summer-baseball-camp-in-middletown/</t>
  </si>
  <si>
    <t>St. Georges Tech HS - Week 2</t>
  </si>
  <si>
    <t>9772 Alpine Style Dr</t>
  </si>
  <si>
    <t>https://usbaseballacademy.com/summer-baseball-camp-in-las-vegas/</t>
  </si>
  <si>
    <t>Stratchko</t>
  </si>
  <si>
    <t>https://usbaseballacademy.com/summer-baseball-camp-in-st-marys-city/</t>
  </si>
  <si>
    <t>2211 College View Dr</t>
  </si>
  <si>
    <t>wkessel@simpsonu.edu</t>
  </si>
  <si>
    <t>Wilson</t>
  </si>
  <si>
    <t>Kessel</t>
  </si>
  <si>
    <t>651 Rogue River Way</t>
  </si>
  <si>
    <t>206-799-1423</t>
  </si>
  <si>
    <t>https://usbaseballacademy.com/summer-baseball-camp-in-redding/</t>
  </si>
  <si>
    <t>USBDSOC</t>
  </si>
  <si>
    <t>Somerset Academy Collegiate HS</t>
  </si>
  <si>
    <t>4802 Vance Jackson Rd</t>
  </si>
  <si>
    <t>joel.sofet@somersetacademytx.org</t>
  </si>
  <si>
    <t>Joel</t>
  </si>
  <si>
    <t>Sofet AD</t>
  </si>
  <si>
    <t>210-383-4077</t>
  </si>
  <si>
    <t>https://usbaseballacademy.com/summer-baseball-camp-in-san-antonio/</t>
  </si>
  <si>
    <t>USBDSTA</t>
  </si>
  <si>
    <t>Staley HS</t>
  </si>
  <si>
    <t>2800 NE Shoal Creek Pkwy</t>
  </si>
  <si>
    <t>Kansas City</t>
  </si>
  <si>
    <t>dionandre.josenberger@nkcschools.org</t>
  </si>
  <si>
    <t>Dionandre</t>
  </si>
  <si>
    <t>Josenberger</t>
  </si>
  <si>
    <t>9401 N Revere Ave</t>
  </si>
  <si>
    <t>816-602-4235</t>
  </si>
  <si>
    <t>https://usbaseballacademy.com/summer-baseball-camp-in-kansas-city/</t>
  </si>
  <si>
    <t>USBA St. Charles - Week 1</t>
  </si>
  <si>
    <t>Players Edge</t>
  </si>
  <si>
    <t>3020 N. Highway 94</t>
  </si>
  <si>
    <t>St. Charles</t>
  </si>
  <si>
    <t>https://usbaseballacademy.com/summer-baseball-camp-in-cottleville/</t>
  </si>
  <si>
    <t>USBA St. Charles - Week 2</t>
  </si>
  <si>
    <t>https://usbaseballacademy.com/summer-baseball-camp-in-sutter-2/</t>
  </si>
  <si>
    <t>Stolen Bases Academy</t>
  </si>
  <si>
    <t>https://usbaseballacademy.com/summer-baseball-camp-in-lombard/</t>
  </si>
  <si>
    <t>USBDTAC</t>
  </si>
  <si>
    <t>USBA Tacoma</t>
  </si>
  <si>
    <t>Puyallup Recreation Center</t>
  </si>
  <si>
    <t>808 Valley Ave NW</t>
  </si>
  <si>
    <t>Puyallup</t>
  </si>
  <si>
    <t>antoinemcleod@yahoo.com</t>
  </si>
  <si>
    <t>Antoine</t>
  </si>
  <si>
    <t>Mcleod</t>
  </si>
  <si>
    <t>9923 330 Street E</t>
  </si>
  <si>
    <t>Eatonville</t>
  </si>
  <si>
    <t>https://usbaseballacademy.com/summer-baseball-camp-in-puyallup/</t>
  </si>
  <si>
    <t>USBDTCA</t>
  </si>
  <si>
    <t>USBA Philadelphia</t>
  </si>
  <si>
    <t>The Christian Academy</t>
  </si>
  <si>
    <t>4301 Chandler Dr.</t>
  </si>
  <si>
    <t>Brookhaven</t>
  </si>
  <si>
    <t>e</t>
  </si>
  <si>
    <t>509 Walnut Hill Rd</t>
  </si>
  <si>
    <t>https://usbaseballacademy.com/summer-baseball-camp-in-philadelphia-brookhaven/</t>
  </si>
  <si>
    <t>USBDTMH</t>
  </si>
  <si>
    <t>USBA North Las Vegas</t>
  </si>
  <si>
    <t>Richard Tam Park</t>
  </si>
  <si>
    <t>4631 Rockpine Dr</t>
  </si>
  <si>
    <t>North Las Vegas</t>
  </si>
  <si>
    <t>excuselessbaseball@gmail.com</t>
  </si>
  <si>
    <t>Owens</t>
  </si>
  <si>
    <t>4016 Cotton Gum Ct</t>
  </si>
  <si>
    <t>786-400-8576</t>
  </si>
  <si>
    <t>https://usbaseballacademy.com/summer-baseball-camp-in-north-las-vegas/</t>
  </si>
  <si>
    <t>John B. Schuerholz Park</t>
  </si>
  <si>
    <t>Osler Dr.</t>
  </si>
  <si>
    <t>bspect2@students.towson.edu</t>
  </si>
  <si>
    <t>Ben</t>
  </si>
  <si>
    <t>Spector</t>
  </si>
  <si>
    <t>110 Strathdon</t>
  </si>
  <si>
    <t>Lutherville-Timonium</t>
  </si>
  <si>
    <t>240-409-6068</t>
  </si>
  <si>
    <t>https://usbaseballacademy.com/summer-baseball-camp-in-towson/</t>
  </si>
  <si>
    <t>USBDTUC</t>
  </si>
  <si>
    <t>USBA Tucson</t>
  </si>
  <si>
    <t>Purple Heart Park</t>
  </si>
  <si>
    <t>9800 E. Rita Road</t>
  </si>
  <si>
    <t>Tucson</t>
  </si>
  <si>
    <t>Valdezmex22@gmail.com</t>
  </si>
  <si>
    <t>Renee</t>
  </si>
  <si>
    <t>Valdez</t>
  </si>
  <si>
    <t>737 E. Graybill Dr.</t>
  </si>
  <si>
    <t>https://usbaseballacademy.com/summer-baseball-camp-in-tucson/</t>
  </si>
  <si>
    <t>USBDTWV</t>
  </si>
  <si>
    <t>Twin Valley South HS</t>
  </si>
  <si>
    <t>100 Education Dr</t>
  </si>
  <si>
    <t>West Alexandria</t>
  </si>
  <si>
    <t>jesse.brown2112@gmail.com</t>
  </si>
  <si>
    <t>61 Hope Ave</t>
  </si>
  <si>
    <t>937-581-6343</t>
  </si>
  <si>
    <t>https://usbaseballacademy.com/summer-baseball-camp-in-west-alexandria/</t>
  </si>
  <si>
    <t>USBA Bloomington - Week 1</t>
  </si>
  <si>
    <t>Gene Kelly Fields</t>
  </si>
  <si>
    <t>200 E. 104th St.</t>
  </si>
  <si>
    <t>https://usbaseballacademy.com/summer-baseball-camp-in-bloomington/</t>
  </si>
  <si>
    <t>USBA Bloomington - Week 2</t>
  </si>
  <si>
    <t>949-500-9198</t>
  </si>
  <si>
    <t>https://usbaseballacademy.com/summer-baseball-camp-in-irvine-2/</t>
  </si>
  <si>
    <t>https://usbaseballacademy.com/summer-baseball-camp-in-greensburg-pennsylvania/</t>
  </si>
  <si>
    <t>USBDUPK</t>
  </si>
  <si>
    <t>Upper Perkiomen HS</t>
  </si>
  <si>
    <t>Upper Perk Youth Baseball Association Kistler-Bitting Fields</t>
  </si>
  <si>
    <t>1348 Tagart Road</t>
  </si>
  <si>
    <t>robert_saeger@merck.com</t>
  </si>
  <si>
    <t>Saeger</t>
  </si>
  <si>
    <t>4214 Geryville Pike</t>
  </si>
  <si>
    <t>267-566-5004</t>
  </si>
  <si>
    <t>https://usbaseballacademy.com/summer-baseball-camp-in-pennsburg/</t>
  </si>
  <si>
    <t>USBDUSAN</t>
  </si>
  <si>
    <t>USBA Anchorage</t>
  </si>
  <si>
    <t>Dimond West LL Complex</t>
  </si>
  <si>
    <t>9100 Jade St.</t>
  </si>
  <si>
    <t>https://usbaseballacademy.com/summer-baseball-camp-in-anchorage/</t>
  </si>
  <si>
    <t>Liberty Christian Academy</t>
  </si>
  <si>
    <t>3701 Candlers Mountain Rd</t>
  </si>
  <si>
    <t>3105 Cranehill Dr.</t>
  </si>
  <si>
    <t>https://usbaseballacademy.com/summer-baseball-camp-in-lynchburg/</t>
  </si>
  <si>
    <t>USBDUSWA</t>
  </si>
  <si>
    <t>USBA Washington Court House</t>
  </si>
  <si>
    <t>Eagles Field</t>
  </si>
  <si>
    <t>320 Sycamore St.</t>
  </si>
  <si>
    <t>Washington Court House</t>
  </si>
  <si>
    <t>tituslotz@icloud.com</t>
  </si>
  <si>
    <t>Ty</t>
  </si>
  <si>
    <t>Lotz</t>
  </si>
  <si>
    <t>614-301-6220</t>
  </si>
  <si>
    <t>https://usbaseballacademy.com/summer-baseball-camp-in-washington-court-house/</t>
  </si>
  <si>
    <t>Vermont State University Lyndon</t>
  </si>
  <si>
    <t>Skip Pound Baseball Complex</t>
  </si>
  <si>
    <t>https://usbaseballacademy.com/summer-baseball-camp-in-lyndonville/</t>
  </si>
  <si>
    <t>USBDWB</t>
  </si>
  <si>
    <t>USBA Charlotte</t>
  </si>
  <si>
    <t>Charlotte Little League Ball Park</t>
  </si>
  <si>
    <t>100 Ball Park St</t>
  </si>
  <si>
    <t>Charlotte</t>
  </si>
  <si>
    <t>https://usbaseballacademy.com/summer-baseball-camp-in-white-bluff/</t>
  </si>
  <si>
    <t>USBDWCH</t>
  </si>
  <si>
    <t>USBA Columbus (OH) - Week 1</t>
  </si>
  <si>
    <t>Worthington Christian HS</t>
  </si>
  <si>
    <t>1485 Lazelle Rd.</t>
  </si>
  <si>
    <t>43081</t>
  </si>
  <si>
    <t>400 E Wilson Bridge Rd, Suite O</t>
  </si>
  <si>
    <t>https://usbaseballacademy.com/summer-baseball-camp-in-worthington/</t>
  </si>
  <si>
    <t>https://usbaseballacademy.com/summer-baseball-camp-in-etna/</t>
  </si>
  <si>
    <t>X-ERIC-RET</t>
  </si>
  <si>
    <t>Y-ERIC</t>
  </si>
  <si>
    <t>USBDZADD</t>
  </si>
  <si>
    <t>USBA Addison</t>
  </si>
  <si>
    <t>Centennial Park</t>
  </si>
  <si>
    <t>975 N. Rohlwing Rd.</t>
  </si>
  <si>
    <t>Addison</t>
  </si>
  <si>
    <t>crossroadsbaseballseries@gmail.com</t>
  </si>
  <si>
    <t>ncg@nelsongord.com</t>
  </si>
  <si>
    <t>Nelson</t>
  </si>
  <si>
    <t>Gord</t>
  </si>
  <si>
    <t>4214 N. Salem Dr.</t>
  </si>
  <si>
    <t>Arlington Heights</t>
  </si>
  <si>
    <t>847-877-1117</t>
  </si>
  <si>
    <t>https://usbaseballacademy.com/summer-baseball-camp-in-addison/</t>
  </si>
  <si>
    <t>USBDZBEL</t>
  </si>
  <si>
    <t>USBA Belville</t>
  </si>
  <si>
    <t>Beast - North Carolina</t>
  </si>
  <si>
    <t>181 Venture Dr.</t>
  </si>
  <si>
    <t>Belville</t>
  </si>
  <si>
    <t>rje5025@gmail.com</t>
  </si>
  <si>
    <t>Ruben</t>
  </si>
  <si>
    <t>Echavarria</t>
  </si>
  <si>
    <t>18 Chickadee Way</t>
  </si>
  <si>
    <t>Hempstead</t>
  </si>
  <si>
    <t>631-431-4837</t>
  </si>
  <si>
    <t>https://usbaseballacademy.com/summer-baseball-camp-in-belville/</t>
  </si>
  <si>
    <t>USBDZBG</t>
  </si>
  <si>
    <t>USBA Butler</t>
  </si>
  <si>
    <t>Pullman Park</t>
  </si>
  <si>
    <t>100 Pullman Park Pl.</t>
  </si>
  <si>
    <t>Butler</t>
  </si>
  <si>
    <t>ironandoilbaseball@gmail.com</t>
  </si>
  <si>
    <t>Shawn</t>
  </si>
  <si>
    <t>116 September Dr</t>
  </si>
  <si>
    <t>814-598-8691</t>
  </si>
  <si>
    <t>https://usbaseballacademy.com/summer-baseball-camp-in-butler/</t>
  </si>
  <si>
    <t>USBDZBS</t>
  </si>
  <si>
    <t>Bryan Station HS</t>
  </si>
  <si>
    <t>201 Eastin Rd.</t>
  </si>
  <si>
    <t>Lexington</t>
  </si>
  <si>
    <t>erik.hagen@fayette.kyschools.us</t>
  </si>
  <si>
    <t>Erik</t>
  </si>
  <si>
    <t>Hagen</t>
  </si>
  <si>
    <t>553 Lin Wal Rd.</t>
  </si>
  <si>
    <t>859-509-9111</t>
  </si>
  <si>
    <t>https://usbaseballacademy.com/summer-baseball-camp-in-lexington/</t>
  </si>
  <si>
    <t>USBDZBUFG</t>
  </si>
  <si>
    <t>USBA Buffalo Grove</t>
  </si>
  <si>
    <t>Emmerich Park</t>
  </si>
  <si>
    <t>150 Raupp Blvd</t>
  </si>
  <si>
    <t>Buffalo Grove</t>
  </si>
  <si>
    <t>https://usbaseballacademy.com/summer-baseball-camp-in-buffalo-grove/</t>
  </si>
  <si>
    <t>USBDZCOL</t>
  </si>
  <si>
    <t>USBA Columbus (IN)</t>
  </si>
  <si>
    <t>Lincoln Park</t>
  </si>
  <si>
    <t>2501 Lincoln Park Dr.</t>
  </si>
  <si>
    <t>lmarshall@franklincollege.edu</t>
  </si>
  <si>
    <t>Lance</t>
  </si>
  <si>
    <t>Marshall</t>
  </si>
  <si>
    <t>1260 Hillview Dr.</t>
  </si>
  <si>
    <t>317-514-3713</t>
  </si>
  <si>
    <t>https://usbaseballacademy.com/summer-baseball-camp-in-columbus-in/</t>
  </si>
  <si>
    <t>USBDZCP</t>
  </si>
  <si>
    <t>USBA Crown Point</t>
  </si>
  <si>
    <t>Great Lakes Sports Hub</t>
  </si>
  <si>
    <t>1301 Merrillville Rd.</t>
  </si>
  <si>
    <t>Crown Point</t>
  </si>
  <si>
    <t>bobby@5stargreatlakes.com</t>
  </si>
  <si>
    <t>Morris</t>
  </si>
  <si>
    <t>219-677-2183</t>
  </si>
  <si>
    <t>https://usbaseballacademy.com/summer-baseball-camp-in-crown-point/</t>
  </si>
  <si>
    <t>USBDZDCH</t>
  </si>
  <si>
    <t>Decatur Central HS</t>
  </si>
  <si>
    <t>5251 Kentucky Ave</t>
  </si>
  <si>
    <t>swinkelseth@decaturproud.org</t>
  </si>
  <si>
    <t>Winkelseth</t>
  </si>
  <si>
    <t>Decatur Central HS Attn: Sean Winkleseth 5251 Kentucky Ave</t>
  </si>
  <si>
    <t>734-635-2458</t>
  </si>
  <si>
    <t>https://usbaseballacademy.com/summer-baseball-camp-in-indianapolis-2/</t>
  </si>
  <si>
    <t>USBDZELK</t>
  </si>
  <si>
    <t>USBA Mishawaka</t>
  </si>
  <si>
    <t>Penn Park</t>
  </si>
  <si>
    <t>500 Grand Blvd</t>
  </si>
  <si>
    <t>Osceola</t>
  </si>
  <si>
    <t>Blondellbrian@gmail.com</t>
  </si>
  <si>
    <t>Blondell</t>
  </si>
  <si>
    <t>10560 Brems Ct.</t>
  </si>
  <si>
    <t>574-310-3924</t>
  </si>
  <si>
    <t>https://usbaseballacademy.com/summer-baseball-camp-in-mishawaka-2/</t>
  </si>
  <si>
    <t>USBDZFC</t>
  </si>
  <si>
    <t>Franklin College</t>
  </si>
  <si>
    <t>Grizzly Park</t>
  </si>
  <si>
    <t>1220 Park Avenue</t>
  </si>
  <si>
    <t>260 Hillview Dr.</t>
  </si>
  <si>
    <t>https://usbaseballacademy.com/summer-baseball-camp-in-franklin-in/</t>
  </si>
  <si>
    <t>USBDZFI</t>
  </si>
  <si>
    <t>USBA Fishers</t>
  </si>
  <si>
    <t>Hamilton Southeastern-Olio Fields</t>
  </si>
  <si>
    <t>14181 126th St.</t>
  </si>
  <si>
    <t>Fishers</t>
  </si>
  <si>
    <t>koryseitz11@gmail.com</t>
  </si>
  <si>
    <t>Kory</t>
  </si>
  <si>
    <t>Seitz</t>
  </si>
  <si>
    <t>777 Park Dr.</t>
  </si>
  <si>
    <t>Fortville</t>
  </si>
  <si>
    <t>317-727-5483</t>
  </si>
  <si>
    <t>https://usbaseballacademy.com/summer-baseball-camp-in-fishers/</t>
  </si>
  <si>
    <t>USBDZGR</t>
  </si>
  <si>
    <t>USBA Grand Rapids</t>
  </si>
  <si>
    <t>Western Little League</t>
  </si>
  <si>
    <t>2550 Burritt St. NW</t>
  </si>
  <si>
    <t>Grand Rapids</t>
  </si>
  <si>
    <t>gbeemer50@gmail.com</t>
  </si>
  <si>
    <t>Gregg</t>
  </si>
  <si>
    <t>Beemer</t>
  </si>
  <si>
    <t>7610 North Main St.</t>
  </si>
  <si>
    <t>937-307-7988</t>
  </si>
  <si>
    <t>https://usbaseballacademy.com/summer-baseball-camp-in-grand-rapids/</t>
  </si>
  <si>
    <t>USBDZHU</t>
  </si>
  <si>
    <t>Huntington University</t>
  </si>
  <si>
    <t>2303 College Ave</t>
  </si>
  <si>
    <t>Huntington</t>
  </si>
  <si>
    <t>jweaver@huntington.edu</t>
  </si>
  <si>
    <t>Jamar</t>
  </si>
  <si>
    <t>Weaver</t>
  </si>
  <si>
    <t>990 Ray St.</t>
  </si>
  <si>
    <t>260-350-7926</t>
  </si>
  <si>
    <t>https://usbaseballacademy.com/summer-baseball-camp-in-huntington/</t>
  </si>
  <si>
    <t>X-ERIC-NEW</t>
  </si>
  <si>
    <t>USBDZHUN</t>
  </si>
  <si>
    <t>USBA Huntley</t>
  </si>
  <si>
    <t>Tomaso Sports Park</t>
  </si>
  <si>
    <t>11950 Ackman Rd</t>
  </si>
  <si>
    <t>Huntley</t>
  </si>
  <si>
    <t>https://usbaseballacademy.com/summer-baseball-camp-in-huntley/</t>
  </si>
  <si>
    <t>USBDZLIV</t>
  </si>
  <si>
    <t>USBA Livonia - Week 1</t>
  </si>
  <si>
    <t>Trinity Elite Sports Dome</t>
  </si>
  <si>
    <t>18600 Haggerty Rd</t>
  </si>
  <si>
    <t>Livonia</t>
  </si>
  <si>
    <t>rfay@schoolcraft.edu</t>
  </si>
  <si>
    <t>Rob</t>
  </si>
  <si>
    <t>Fay</t>
  </si>
  <si>
    <t>22141 Cleveland St. #105</t>
  </si>
  <si>
    <t>Dearborn</t>
  </si>
  <si>
    <t>734-260-3266</t>
  </si>
  <si>
    <t>https://usbaseballacademy.com/summer-baseball-camp-in-livonia-2/</t>
  </si>
  <si>
    <t>USBA Livonia - Week 2</t>
  </si>
  <si>
    <t>USBDZMIL</t>
  </si>
  <si>
    <t>Millikin University</t>
  </si>
  <si>
    <t>1271 W. Decatur St.</t>
  </si>
  <si>
    <t>Decatur</t>
  </si>
  <si>
    <t>Btownsend@millikin.edu</t>
  </si>
  <si>
    <t>Townsend</t>
  </si>
  <si>
    <t>1184 West Main St.</t>
  </si>
  <si>
    <t>815-228-4007</t>
  </si>
  <si>
    <t>https://usbaseballacademy.com/summer-baseball-camp-in-decatur/</t>
  </si>
  <si>
    <t>USBDZMP</t>
  </si>
  <si>
    <t>USBA Mount Prospect</t>
  </si>
  <si>
    <t>Meadows Park</t>
  </si>
  <si>
    <t>1401 W. Gregory St.</t>
  </si>
  <si>
    <t>Mount Prospect</t>
  </si>
  <si>
    <t>https://usbaseballacademy.com/summer-baseball-camp-in-mount-prospect/</t>
  </si>
  <si>
    <t>USBDZNM</t>
  </si>
  <si>
    <t>USBA Englewood</t>
  </si>
  <si>
    <t>323 Union Blvd</t>
  </si>
  <si>
    <t>Clayton</t>
  </si>
  <si>
    <t>https://usbaseballacademy.com/summer-baseball-camp-in-englewood/</t>
  </si>
  <si>
    <t>USBDZPAL</t>
  </si>
  <si>
    <t>USBA Palatine</t>
  </si>
  <si>
    <t>The Softball Field</t>
  </si>
  <si>
    <t>445 N. Benton St.</t>
  </si>
  <si>
    <t>Palatine</t>
  </si>
  <si>
    <t>https://usbaseballacademy.com/summer-baseball-camp-in-palatine/</t>
  </si>
  <si>
    <t>USBDZPHS</t>
  </si>
  <si>
    <t>Pendleton HS</t>
  </si>
  <si>
    <t>1 Arabian Dr.</t>
  </si>
  <si>
    <t>Pendleton</t>
  </si>
  <si>
    <t>mvosburgh@smcsc.com</t>
  </si>
  <si>
    <t>Vosburgh</t>
  </si>
  <si>
    <t>374 S. County Road 350 East</t>
  </si>
  <si>
    <t>765-714-4582</t>
  </si>
  <si>
    <t>https://usbaseballacademy.com/summer-baseball-camp-in-pendleton/</t>
  </si>
  <si>
    <t>USBDZPIT</t>
  </si>
  <si>
    <t>USBA Pittsburgh-Verona</t>
  </si>
  <si>
    <t>Friendship Park</t>
  </si>
  <si>
    <t>1340 Hunter Road</t>
  </si>
  <si>
    <t>Verona</t>
  </si>
  <si>
    <t>tjones@rawlingstigers.com</t>
  </si>
  <si>
    <t>4301 Paradise Dr.</t>
  </si>
  <si>
    <t>Gibsonia</t>
  </si>
  <si>
    <t>412-889-4899</t>
  </si>
  <si>
    <t>https://usbaseballacademy.com/summer-baseball-camp-in-pittsburgh-verona/</t>
  </si>
  <si>
    <t>USBDZPV</t>
  </si>
  <si>
    <t>USBA Pineville</t>
  </si>
  <si>
    <t>Ward 9 Sports Complex</t>
  </si>
  <si>
    <t>3312 Donahue Ferry Rd.</t>
  </si>
  <si>
    <t>Pineville</t>
  </si>
  <si>
    <t>LA</t>
  </si>
  <si>
    <t>jimmy@gameday.productions.com</t>
  </si>
  <si>
    <t>Jimmy</t>
  </si>
  <si>
    <t>Greer</t>
  </si>
  <si>
    <t>245 Mary Hill Rd.</t>
  </si>
  <si>
    <t>David Brasher: 318-729-0131</t>
  </si>
  <si>
    <t>https://usbaseballacademy.com/summer-baseball-camp-in-pineville/</t>
  </si>
  <si>
    <t>USBDZRM</t>
  </si>
  <si>
    <t>USBA Arlington Heights-Rolling Meadows</t>
  </si>
  <si>
    <t>Rolling Meadows Community Center</t>
  </si>
  <si>
    <t>3705 Pheasant Dr., #2634</t>
  </si>
  <si>
    <t>Rolling Meadows</t>
  </si>
  <si>
    <t>https://usbaseballacademy.com/summer-baseball-camp-in-rolling-meadows/</t>
  </si>
  <si>
    <t>USBDZTU</t>
  </si>
  <si>
    <t>Trine University</t>
  </si>
  <si>
    <t>817 Thunder Ave</t>
  </si>
  <si>
    <t>Angola</t>
  </si>
  <si>
    <t>ratcliffeb@trine.edu</t>
  </si>
  <si>
    <t>Ratcliffe</t>
  </si>
  <si>
    <t>528 Maple Knoll Dr.</t>
  </si>
  <si>
    <t>Garrett</t>
  </si>
  <si>
    <t>260-417-0026</t>
  </si>
  <si>
    <t>https://usbaseballacademy.com/summer-baseball-camp-in-angola/</t>
  </si>
  <si>
    <t>USBDZWBA</t>
  </si>
  <si>
    <t>World Baseball Academy</t>
  </si>
  <si>
    <t>1701 Freeman St.</t>
  </si>
  <si>
    <t>Fort Wayne</t>
  </si>
  <si>
    <t>nephebus@gmail.com</t>
  </si>
  <si>
    <t>Newell</t>
  </si>
  <si>
    <t>Phebus</t>
  </si>
  <si>
    <t>https://usbaseballacademy.com/summer-baseball-camp-in-fort-wayne/</t>
  </si>
  <si>
    <t>USBDZWEST</t>
  </si>
  <si>
    <t>USBA Westfield</t>
  </si>
  <si>
    <t>Monon Fields</t>
  </si>
  <si>
    <t>19400 Tomlinson Rd</t>
  </si>
  <si>
    <t>Westfield</t>
  </si>
  <si>
    <t>connorg413@gmail.com</t>
  </si>
  <si>
    <t>Connor</t>
  </si>
  <si>
    <t>Gordon</t>
  </si>
  <si>
    <t>2587 Milano Dr.</t>
  </si>
  <si>
    <t>Carmel</t>
  </si>
  <si>
    <t>317-625-7354</t>
  </si>
  <si>
    <t>https://usbaseballacademy.com/summer-baseball-camp-in-westfield/</t>
  </si>
  <si>
    <t>Z-A</t>
  </si>
  <si>
    <t>Anoka-Ramsey CC</t>
  </si>
  <si>
    <t>Wintercrest Park</t>
  </si>
  <si>
    <t>10300 Woodcrest Dr. NW</t>
  </si>
  <si>
    <t>https://usbaseballacademy.com/summer-baseball-camp-in-coon-rapids/</t>
  </si>
  <si>
    <t>Ballistic Baseball Academy - Week 1</t>
  </si>
  <si>
    <t>Bastrop HS - Week 1</t>
  </si>
  <si>
    <t>USBDBWS</t>
  </si>
  <si>
    <t>Booker T. Washington Senior HS</t>
  </si>
  <si>
    <t>1200 NW 6th Ave</t>
  </si>
  <si>
    <t>Miami</t>
  </si>
  <si>
    <t>338898@dadeschools.net</t>
  </si>
  <si>
    <t>Jorge</t>
  </si>
  <si>
    <t>Carbonell</t>
  </si>
  <si>
    <t>786-200-8008</t>
  </si>
  <si>
    <t>https://usbaseballacademy.com/summer-baseball-camp-in-miami-2/</t>
  </si>
  <si>
    <t>USBDBCP</t>
  </si>
  <si>
    <t>Butler College Prep</t>
  </si>
  <si>
    <t>Hillside Commons</t>
  </si>
  <si>
    <t>4950 Washington St.</t>
  </si>
  <si>
    <t>Hillside</t>
  </si>
  <si>
    <t>johnwooden42@yahoo.com</t>
  </si>
  <si>
    <t>Wooden</t>
  </si>
  <si>
    <t>21912 Jeffery Ave</t>
  </si>
  <si>
    <t>Sauk Village</t>
  </si>
  <si>
    <t>708-270-2957</t>
  </si>
  <si>
    <t>https://usbaseballacademy.com/summer-baseball-camp-in-hillside/</t>
  </si>
  <si>
    <t>Genesee CC - Week 1</t>
  </si>
  <si>
    <t>USBDZGH</t>
  </si>
  <si>
    <t>Girard HS</t>
  </si>
  <si>
    <t>1135 Lake St.</t>
  </si>
  <si>
    <t>Girard</t>
  </si>
  <si>
    <t>johntramontano@gmail.com</t>
  </si>
  <si>
    <t>Tramantano</t>
  </si>
  <si>
    <t>19 Wilcox St.</t>
  </si>
  <si>
    <t>814-881-8726</t>
  </si>
  <si>
    <t>https://usbaseballacademy.com/summer-baseball-camp-in-girard/</t>
  </si>
  <si>
    <t>Hill Country Christian School - Week 1</t>
  </si>
  <si>
    <t>1208 17th St.</t>
  </si>
  <si>
    <t>https://usbaseballacademy.com/summer-baseball-camp-in-honey-grove/</t>
  </si>
  <si>
    <t>Mesa CC - Week 2</t>
  </si>
  <si>
    <t>https://usbaseballacademy.com/summer-baseball-camp-in-quincy/</t>
  </si>
  <si>
    <t>Richwoods HS - Week 2</t>
  </si>
  <si>
    <t>USBDSCL</t>
  </si>
  <si>
    <t>South Oak Cliff HS</t>
  </si>
  <si>
    <t>2445 E. Ledbetter Dr.</t>
  </si>
  <si>
    <t>legaut@dallasisd.org</t>
  </si>
  <si>
    <t>LD</t>
  </si>
  <si>
    <t>Gaut</t>
  </si>
  <si>
    <t>972-815-6666</t>
  </si>
  <si>
    <t>https://usbaseballacademy.com/summer-baseball-camp-in-dallas-2/</t>
  </si>
  <si>
    <t>https://usbaseballacademy.com/summer-baseball-camp-in-st-francis/</t>
  </si>
  <si>
    <t>USBDSTL</t>
  </si>
  <si>
    <t>Sterling College</t>
  </si>
  <si>
    <t>125 Cooper Ave</t>
  </si>
  <si>
    <t>Sterling</t>
  </si>
  <si>
    <t>jacob.hansen@sterling.edu</t>
  </si>
  <si>
    <t>Hansen</t>
  </si>
  <si>
    <t>217 N. 10th St.</t>
  </si>
  <si>
    <t>661-487-0348</t>
  </si>
  <si>
    <t>https://usbaseballacademy.com/summer-baseball-camp-in-sterling/</t>
  </si>
  <si>
    <t>USBDZPH</t>
  </si>
  <si>
    <t>USBA Arlington Heights-Prospect Heights</t>
  </si>
  <si>
    <t>Phantom Field</t>
  </si>
  <si>
    <t>536 N. Schoenbeck Rd.</t>
  </si>
  <si>
    <t>https://usbaseballacademy.com/summer-baseball-camp-in-arlington-heights-prospect-heights</t>
  </si>
  <si>
    <t> </t>
  </si>
  <si>
    <t>536 N. Schoenbeck Rd. Arlington Heights, IL 60004</t>
  </si>
  <si>
    <t>USBA Chula Vista - Week 1</t>
  </si>
  <si>
    <t>USBA Columbus (OH) - Week 2</t>
  </si>
  <si>
    <t>USBDCB</t>
  </si>
  <si>
    <t>USBA Council Bluffs</t>
  </si>
  <si>
    <t>Council Bluffs Sports Complex</t>
  </si>
  <si>
    <t>2900 Richard Downing Ave</t>
  </si>
  <si>
    <t>Council Bluffs</t>
  </si>
  <si>
    <t>IA</t>
  </si>
  <si>
    <t>https://usbaseballacademy.com/summer-baseball-camp-in-council-bluffs/</t>
  </si>
  <si>
    <t>USBA Dawsonville - Week 2</t>
  </si>
  <si>
    <t>USBDCPF</t>
  </si>
  <si>
    <t>USBA Flushing - Week 1</t>
  </si>
  <si>
    <t>25079 Ulmer St.</t>
  </si>
  <si>
    <t>College Point</t>
  </si>
  <si>
    <t>https://usbaseballacademy.com/summer-baseball-camp-in-college-point/</t>
  </si>
  <si>
    <t>USBA Flushing - Week 2</t>
  </si>
  <si>
    <t>USBDGRE</t>
  </si>
  <si>
    <t>USBA Greenville</t>
  </si>
  <si>
    <t>Ray Jones Family Athletic Complex</t>
  </si>
  <si>
    <t>200 County Park Dr.</t>
  </si>
  <si>
    <t>Greenville</t>
  </si>
  <si>
    <t>https://usbaseballacademy.com/summer-baseball-camp-in-greenville/</t>
  </si>
  <si>
    <t>USBDZLB</t>
  </si>
  <si>
    <t>USBA Leechburg</t>
  </si>
  <si>
    <t>Kiski Area HS</t>
  </si>
  <si>
    <t>240 Hyde Park Rd</t>
  </si>
  <si>
    <t>Leechburg</t>
  </si>
  <si>
    <t>https://usbaseballacademy.com/summer-baseball-camp-in-leechburg/</t>
  </si>
  <si>
    <t>USBDOMA</t>
  </si>
  <si>
    <t>USBA Omaha</t>
  </si>
  <si>
    <t>Hillside Little League</t>
  </si>
  <si>
    <t>8042 Western Ave</t>
  </si>
  <si>
    <t>https://usbaseballacademy.com/summer-baseball-camp-in-omaha/</t>
  </si>
  <si>
    <t>USBDPIT</t>
  </si>
  <si>
    <t>USBA Pittsburgh-Trafford</t>
  </si>
  <si>
    <t>UMPC All-American Park</t>
  </si>
  <si>
    <t>28 Stewart Station</t>
  </si>
  <si>
    <t>Trafford</t>
  </si>
  <si>
    <t>https://usbaseballacademy.com/summer-baseball-camp-in-pittsburgh-trafford/</t>
  </si>
  <si>
    <t>USBDUSCT</t>
  </si>
  <si>
    <t>USBA St. Cloud - Week 1</t>
  </si>
  <si>
    <t>Whitney Park</t>
  </si>
  <si>
    <t>1529 Northway Dr.</t>
  </si>
  <si>
    <t>St. Cloud</t>
  </si>
  <si>
    <t>https://usbaseballacademy.com/summer-baseball-camp-in-st-cloud/</t>
  </si>
  <si>
    <t>USBA St. Cloud - Week 2</t>
  </si>
  <si>
    <t>USBDZWD</t>
  </si>
  <si>
    <t>USBA Wood Dale</t>
  </si>
  <si>
    <t>Community Park</t>
  </si>
  <si>
    <t>795 N. Wood Dale Rd.</t>
  </si>
  <si>
    <t>Wood Dale</t>
  </si>
  <si>
    <t>https://usbaseballacademy.com/summer-baseball-camp-in-wood-dale/</t>
  </si>
  <si>
    <t>USBDWW</t>
  </si>
  <si>
    <t>Winton Woods HS</t>
  </si>
  <si>
    <t>1231 W Kemper Rd</t>
  </si>
  <si>
    <t>mcclendon.david@wintonwoods.org</t>
  </si>
  <si>
    <t>McClendon</t>
  </si>
  <si>
    <t>5063 Grandview Place</t>
  </si>
  <si>
    <t>513-413-8797</t>
  </si>
  <si>
    <t>https://usbaseballacademy.com/summer-baseball-camp-in-cincinnati/</t>
  </si>
  <si>
    <t>USBDBSA</t>
  </si>
  <si>
    <t>Bellevue Sports Athletic Association</t>
  </si>
  <si>
    <t>621 McPherson Dr.</t>
  </si>
  <si>
    <t>https://usbaseballacademy.com/summer-baseball-camp-in-bellevue/</t>
  </si>
  <si>
    <t>Chelsea Baseball Complex</t>
  </si>
  <si>
    <t>177 Grand Slam Drive</t>
  </si>
  <si>
    <t>Chelsea</t>
  </si>
  <si>
    <t>Jeremyc1010@yahoo.com</t>
  </si>
  <si>
    <t>Jeremy</t>
  </si>
  <si>
    <t>Castillo</t>
  </si>
  <si>
    <t>350 Crossbrook Dr.</t>
  </si>
  <si>
    <t>https://usbaseballacademy.com/summer-baseball-camp-in-chelsea/</t>
  </si>
  <si>
    <t>Finger Lakes CC - Week 2</t>
  </si>
  <si>
    <t>USBDGSG3</t>
  </si>
  <si>
    <t>Golden State Grind - Week 3</t>
  </si>
  <si>
    <t>Greeley Central HS</t>
  </si>
  <si>
    <t>https://usbaseballacademy.com/summer-baseball-camp-in-greeley/</t>
  </si>
  <si>
    <t>Hilliard Bradley HS</t>
  </si>
  <si>
    <t>david_starling@hboe.org</t>
  </si>
  <si>
    <t>Starling</t>
  </si>
  <si>
    <t>7687 Godfrey Circle</t>
  </si>
  <si>
    <t>Reynoldsburg</t>
  </si>
  <si>
    <t>614-563-4453</t>
  </si>
  <si>
    <t>https://usbaseballacademy.com/summer-baseball-camp-in-hilliard/</t>
  </si>
  <si>
    <t>Lead Off Baseball Academy - Week 1</t>
  </si>
  <si>
    <t>6910 Stroop Lane</t>
  </si>
  <si>
    <t>Smyrna</t>
  </si>
  <si>
    <t>Michaelrosati77@gmail.com</t>
  </si>
  <si>
    <t>https://usbaseballacademy.com/summer-baseball-camp-inmyrna/</t>
  </si>
  <si>
    <t>Lehman HS - Week 1 4/22</t>
  </si>
  <si>
    <t>177 Portulaca Ct.</t>
  </si>
  <si>
    <t>Driftwood</t>
  </si>
  <si>
    <t>https://usbaseballacademy.com/summer-baseball-camp-in-kyle</t>
  </si>
  <si>
    <t>|</t>
  </si>
  <si>
    <t>Lehman HS - Week 2</t>
  </si>
  <si>
    <t>Idris</t>
  </si>
  <si>
    <t>https://usbaseballacademy.com/summer-baseball-camp-in-woonsocket/</t>
  </si>
  <si>
    <t>USBDMSJ</t>
  </si>
  <si>
    <t>Mount San Jacinto College</t>
  </si>
  <si>
    <t>1499 N State St</t>
  </si>
  <si>
    <t>San Jacinto</t>
  </si>
  <si>
    <t>ehurtado@msjc.edu</t>
  </si>
  <si>
    <t>Ed</t>
  </si>
  <si>
    <t>Hurtado</t>
  </si>
  <si>
    <t>307 S. Smith Ave. #75</t>
  </si>
  <si>
    <t>951-704-4289</t>
  </si>
  <si>
    <t>https://usbaseballacademy.com/summer-baseball-camp-inan-jacinto/</t>
  </si>
  <si>
    <t>https://usbaseballacademy.com/summer-baseball-camp-in-russellprings/</t>
  </si>
  <si>
    <t>USBDAMJ1</t>
  </si>
  <si>
    <t>Solano CC - Week 1</t>
  </si>
  <si>
    <t>204 Edwards St</t>
  </si>
  <si>
    <t>Winters</t>
  </si>
  <si>
    <t>https://usbaseballacademy.com/summer-baseball-camp-in-fairfield/</t>
  </si>
  <si>
    <t>USBDAMJ2</t>
  </si>
  <si>
    <t>Solano CC - Week 2</t>
  </si>
  <si>
    <t>USBDSUM</t>
  </si>
  <si>
    <t>Summerville HS</t>
  </si>
  <si>
    <t>17555 Tuolumne Rd.</t>
  </si>
  <si>
    <t>Tuolumne</t>
  </si>
  <si>
    <t>https://usbaseballacademy.com/summer-baseball-camp-in-tuolumne/</t>
  </si>
  <si>
    <t>USBDTH</t>
  </si>
  <si>
    <t>Taft HS NLC</t>
  </si>
  <si>
    <t>11600 Culebra Rd</t>
  </si>
  <si>
    <t>billy.craft@nisd.net</t>
  </si>
  <si>
    <t>Craft</t>
  </si>
  <si>
    <t>8815 Silent Oaks</t>
  </si>
  <si>
    <t>210-827-5125</t>
  </si>
  <si>
    <t>https://usbaseballacademy.com/summer-baseball-camp-inan-antonio/</t>
  </si>
  <si>
    <t>USBDTU2</t>
  </si>
  <si>
    <t>Towson University - Week 2</t>
  </si>
  <si>
    <t>mruppenthal@towson.edu</t>
  </si>
  <si>
    <t>Ruppenthal</t>
  </si>
  <si>
    <t>﻿1601 Mussula Rd</t>
  </si>
  <si>
    <t>248-885-2310</t>
  </si>
  <si>
    <t>USBDUPG2</t>
  </si>
  <si>
    <t>University of Pitt-Greensburg - Week 2</t>
  </si>
  <si>
    <t>USBDUSC</t>
  </si>
  <si>
    <t>University of South Carolina Sumter</t>
  </si>
  <si>
    <t>100 University Dr</t>
  </si>
  <si>
    <t>Sumter</t>
  </si>
  <si>
    <t>thomp759@email.sc.edu</t>
  </si>
  <si>
    <t>Thompson</t>
  </si>
  <si>
    <t>879 Bay Blossom Ave</t>
  </si>
  <si>
    <t>864-590-1912</t>
  </si>
  <si>
    <t>https://usbaseballacademy.com/summer-baseball-camp-inumter/</t>
  </si>
  <si>
    <t>USBDZATL1</t>
  </si>
  <si>
    <t>USBA Braselton - Week 1</t>
  </si>
  <si>
    <t>Mulberry River Sports Complex</t>
  </si>
  <si>
    <t>1675 GA Hwy 211</t>
  </si>
  <si>
    <t>Hoschton</t>
  </si>
  <si>
    <t>jedwards@galibertybaseball.com</t>
  </si>
  <si>
    <t>Edwards</t>
  </si>
  <si>
    <t>5358 Fox Den Rd.</t>
  </si>
  <si>
    <t>Oakwood</t>
  </si>
  <si>
    <t>678-777-6853</t>
  </si>
  <si>
    <t>https://usbaseballacademy.com/summer-baseball-camp-in-braselton/</t>
  </si>
  <si>
    <t>USBDZATL2</t>
  </si>
  <si>
    <t>USBA Braselton - Week 2</t>
  </si>
  <si>
    <t>USBA Buffalo Grove - Week 2</t>
  </si>
  <si>
    <t>USBDCIN</t>
  </si>
  <si>
    <t>USBA Cincinnati</t>
  </si>
  <si>
    <t>Princeton HS</t>
  </si>
  <si>
    <t>100 Viking Way</t>
  </si>
  <si>
    <t>vhay513@gmail.com</t>
  </si>
  <si>
    <t>Vince</t>
  </si>
  <si>
    <t>Harrison</t>
  </si>
  <si>
    <t>4346 East Chase Run</t>
  </si>
  <si>
    <t>Liberty Township</t>
  </si>
  <si>
    <t>513-258-1615</t>
  </si>
  <si>
    <t>USBA Davenport</t>
  </si>
  <si>
    <t>https://usbaseballacademy.com/summer-baseball-camp-in-davenport/</t>
  </si>
  <si>
    <t>USBDUSFR</t>
  </si>
  <si>
    <t>USBA Freeport - Week 1</t>
  </si>
  <si>
    <t>Glacken Park</t>
  </si>
  <si>
    <t>51 Terrance Ave</t>
  </si>
  <si>
    <t>Freeport</t>
  </si>
  <si>
    <t>https://usbaseballacademy.com/summer-baseball-camp-in-freeport/</t>
  </si>
  <si>
    <t>USBA Freeport - Week 2</t>
  </si>
  <si>
    <t>USBDZGAL</t>
  </si>
  <si>
    <t>USBA Gallatin</t>
  </si>
  <si>
    <t>Municipal Park</t>
  </si>
  <si>
    <t>160 Municipal Park Dr.</t>
  </si>
  <si>
    <t>Gallatin</t>
  </si>
  <si>
    <t>jphazelbaker@gmail.com</t>
  </si>
  <si>
    <t>Hazelbaker</t>
  </si>
  <si>
    <t>126 Harsh Lane</t>
  </si>
  <si>
    <t>Castalian Springs</t>
  </si>
  <si>
    <t>765-212-7068</t>
  </si>
  <si>
    <t>https://usbaseballacademy.com/summer-baseball-camp-in-gallatin/</t>
  </si>
  <si>
    <t>USBDZHW</t>
  </si>
  <si>
    <t>USBA Hawthorn Woods</t>
  </si>
  <si>
    <t>Lake Zurich HS</t>
  </si>
  <si>
    <t>300 Church St.</t>
  </si>
  <si>
    <t>Lake Zurich</t>
  </si>
  <si>
    <t>https://usbaseballacademy.com/summer-baseball-camp-in-lake-zurich-hawthorn-woods/</t>
  </si>
  <si>
    <t>USBDZKO</t>
  </si>
  <si>
    <t>USBA Kokomo</t>
  </si>
  <si>
    <t>Kokomo Municipal Stadium</t>
  </si>
  <si>
    <t>400 S. Union St.</t>
  </si>
  <si>
    <t>Kokomo</t>
  </si>
  <si>
    <t>molank076@gmail.com</t>
  </si>
  <si>
    <t>Plank</t>
  </si>
  <si>
    <t>6905 W. 400 N.</t>
  </si>
  <si>
    <t>972-841-8250</t>
  </si>
  <si>
    <t>https://usbaseballacademy.com/summer-baseball-camp-in-kokomo/</t>
  </si>
  <si>
    <t>USBDKH1</t>
  </si>
  <si>
    <t>USBA Kuna - Week 1</t>
  </si>
  <si>
    <t>https://usbaseballacademy.com/summer-baseball-camp-in-kuna/</t>
  </si>
  <si>
    <t>USBDKH2</t>
  </si>
  <si>
    <t>USBA Kuna - Week 2</t>
  </si>
  <si>
    <t>USBA Mon Valley</t>
  </si>
  <si>
    <t>Divirgilio Complex</t>
  </si>
  <si>
    <t>129 Recreation Dr.</t>
  </si>
  <si>
    <t>Belle Vernon</t>
  </si>
  <si>
    <t>USBDJL</t>
  </si>
  <si>
    <t>USBA Nashville</t>
  </si>
  <si>
    <t>https://usbaseballacademy.com/summer-baseball-camp-in-nashville/</t>
  </si>
  <si>
    <t>USBA Palatine - Week 1</t>
  </si>
  <si>
    <t>St. Teresa School</t>
  </si>
  <si>
    <t>USBDZPCH</t>
  </si>
  <si>
    <t>USBA Portage</t>
  </si>
  <si>
    <t>West Portage Little League</t>
  </si>
  <si>
    <t>6669 S. 12th St.</t>
  </si>
  <si>
    <t>Portage</t>
  </si>
  <si>
    <t>mickeylosey14@gmail.com</t>
  </si>
  <si>
    <t>Mickey</t>
  </si>
  <si>
    <t>Losey</t>
  </si>
  <si>
    <t>7626 Wendy Lane</t>
  </si>
  <si>
    <t>269-993-8561</t>
  </si>
  <si>
    <t>https://usbaseballacademy.com/summer-baseball-camp-in-portage-mi/</t>
  </si>
  <si>
    <t>USBA Rancho Cucamonga</t>
  </si>
  <si>
    <t>LaVerne LL</t>
  </si>
  <si>
    <t>1505 Holly Oak St</t>
  </si>
  <si>
    <t>La Verne</t>
  </si>
  <si>
    <t>2771 N Garey Ave Unit 181</t>
  </si>
  <si>
    <t>Pomano</t>
  </si>
  <si>
    <t>https://usbaseballacademy.com/summer-baseball-camp-in-rancho-cucamonga/</t>
  </si>
  <si>
    <t>USBDUSSF</t>
  </si>
  <si>
    <t>USBA Springfield</t>
  </si>
  <si>
    <t>Carleton Davidson Stadium</t>
  </si>
  <si>
    <t>1101 Mitchell Blvd</t>
  </si>
  <si>
    <t>https://usbaseballacademy.com/summer-baseball-camp-in-springfield/</t>
  </si>
  <si>
    <t>USBDZWC</t>
  </si>
  <si>
    <t>Wabash College</t>
  </si>
  <si>
    <t>714 Jennison St.</t>
  </si>
  <si>
    <t>Crawfordsville</t>
  </si>
  <si>
    <t>martinj@wabash.edu</t>
  </si>
  <si>
    <t>Martin</t>
  </si>
  <si>
    <t>301 W. Wabash Ave</t>
  </si>
  <si>
    <t>317-258-9161</t>
  </si>
  <si>
    <t>https://usbaseballacademy.com/summer-baseball-camp-in-crawfordsville/</t>
  </si>
  <si>
    <t>Z-OUT-OTHER ISSUES-COACH FIRED</t>
  </si>
  <si>
    <t>Ascend Leadership Academy</t>
  </si>
  <si>
    <t>Lett Park - Field #2</t>
  </si>
  <si>
    <t>301 Gilbert Lett Dr.</t>
  </si>
  <si>
    <t>Broadway</t>
  </si>
  <si>
    <t>https://usbaseballacademy.com/summer-baseball-camp-in-sanford/</t>
  </si>
  <si>
    <t>Z-OUT-DATE ISSUE WITH START OF SCHOOL</t>
  </si>
  <si>
    <t>USBDZMUN</t>
  </si>
  <si>
    <t>USBA Muncie</t>
  </si>
  <si>
    <t>Yorktown Sports Park</t>
  </si>
  <si>
    <t>100-476 S. 600 W. Rd.</t>
  </si>
  <si>
    <t>Muncie</t>
  </si>
  <si>
    <t>rubaskyt09@gmail.com</t>
  </si>
  <si>
    <t>Rubasky</t>
  </si>
  <si>
    <t>700 High Street Unit 108</t>
  </si>
  <si>
    <t>570-582-4974</t>
  </si>
  <si>
    <t>https://usbaseballacademy.com/summer-baseball-camp-in-muncie/</t>
  </si>
  <si>
    <t>Z-OUT-OTHER ISSUES-COACH INJURED</t>
  </si>
  <si>
    <t>USBDBIR</t>
  </si>
  <si>
    <t>Birmingham HS</t>
  </si>
  <si>
    <t>17000 Haynes St</t>
  </si>
  <si>
    <t>Van Nuys</t>
  </si>
  <si>
    <t>https://usbaseballacademy.com/summer-baseball-camp-in-van-nuys/</t>
  </si>
  <si>
    <t>Z-OUT-OTHER ISSUES-FACILITY</t>
  </si>
  <si>
    <t>USBDAA</t>
  </si>
  <si>
    <t>Atlantis Academy</t>
  </si>
  <si>
    <t>9600 SW 107th Ave</t>
  </si>
  <si>
    <t>ateixidor21@gmail.com</t>
  </si>
  <si>
    <t>Alfredo</t>
  </si>
  <si>
    <t>Teixidor</t>
  </si>
  <si>
    <t>2635 SW 133 Ave</t>
  </si>
  <si>
    <t>786-319-7444</t>
  </si>
  <si>
    <t>https://usbaseballacademy.com/summer-baseball-camp-in-miami/</t>
  </si>
  <si>
    <t>Z-OUT-OTHER ISSUES-HEALTH</t>
  </si>
  <si>
    <t>USBDMLC</t>
  </si>
  <si>
    <t>Mallard Creek HS</t>
  </si>
  <si>
    <t>3825 Johnston Oehler Rd</t>
  </si>
  <si>
    <t>randy.p.barber@gmail.com</t>
  </si>
  <si>
    <t>Barber</t>
  </si>
  <si>
    <t>6203 Oak Cove Ln.</t>
  </si>
  <si>
    <t>704-453-1280</t>
  </si>
  <si>
    <t>https://usbaseballacademy.com/summer-baseball-camp-in-charlotte/</t>
  </si>
  <si>
    <t>Secondary Email</t>
  </si>
  <si>
    <t>Director #</t>
  </si>
  <si>
    <t>Director</t>
  </si>
  <si>
    <t>Start Date</t>
  </si>
  <si>
    <t>LL Flyer</t>
  </si>
  <si>
    <t>CONT</t>
  </si>
  <si>
    <t>CORESPONDING DATES</t>
  </si>
  <si>
    <t>CORRES. TIMES</t>
  </si>
  <si>
    <t>SUMMER DATES</t>
  </si>
  <si>
    <t>CONF. TIMES</t>
  </si>
  <si>
    <t>MAX #</t>
  </si>
  <si>
    <t>Dyn P Fee</t>
  </si>
  <si>
    <t>PB</t>
  </si>
  <si>
    <t>FM</t>
  </si>
  <si>
    <t>FS</t>
  </si>
  <si>
    <t>USSA Landing Page</t>
  </si>
  <si>
    <t>Brick Memorial HS - Week 1</t>
  </si>
  <si>
    <t>2000 Lanes Mill Rd.</t>
  </si>
  <si>
    <t>https://ussoftballacademy.com/summer-softball-camp-in-brick/</t>
  </si>
  <si>
    <t>Brick Memorial HS - Week 2</t>
  </si>
  <si>
    <t>USBDBRUS</t>
  </si>
  <si>
    <t>Bruton HS</t>
  </si>
  <si>
    <t>185 E Rochambeau Dr.</t>
  </si>
  <si>
    <t>Williamsburg</t>
  </si>
  <si>
    <t>aperdue@ycsd.york.va.us</t>
  </si>
  <si>
    <t>Adam</t>
  </si>
  <si>
    <t>Perdue</t>
  </si>
  <si>
    <t>420 Shelton Rd.</t>
  </si>
  <si>
    <t>Hampton</t>
  </si>
  <si>
    <t>843-446-5916</t>
  </si>
  <si>
    <t>https://ussoftballacademy.com/summer-softball-camp-in-williamsburg/</t>
  </si>
  <si>
    <t>USBDCDS</t>
  </si>
  <si>
    <t>43-500 Monterey Ave.</t>
  </si>
  <si>
    <t>kfinan@collegeofthedesert.edu</t>
  </si>
  <si>
    <t>Kelli</t>
  </si>
  <si>
    <t>Finan</t>
  </si>
  <si>
    <t>45270 Desert Eagle Ct.</t>
  </si>
  <si>
    <t>La Quinta</t>
  </si>
  <si>
    <t>760-485-8811</t>
  </si>
  <si>
    <t>https://ussoftballacademy.com/summer-softball-camp-in-palm-desert/</t>
  </si>
  <si>
    <t>USBDDCAS</t>
  </si>
  <si>
    <t>Destiny Christian Academy</t>
  </si>
  <si>
    <t>3401 Mayhew Rd.</t>
  </si>
  <si>
    <t>9521 River Rose Way</t>
  </si>
  <si>
    <t>https://ussoftballacademy.com/summer-softball-camp-in-sacramento/</t>
  </si>
  <si>
    <t>USBDVCAS</t>
  </si>
  <si>
    <t>Driven Sports Academy</t>
  </si>
  <si>
    <t>Village Christian Academy</t>
  </si>
  <si>
    <t>908 S. McPherson Church Rd.</t>
  </si>
  <si>
    <t>steve.brock321@gmail.com</t>
  </si>
  <si>
    <t>Steve</t>
  </si>
  <si>
    <t>Brock</t>
  </si>
  <si>
    <t>2539 Huntington Rd.</t>
  </si>
  <si>
    <t>910-600-1880</t>
  </si>
  <si>
    <t>https://ussoftballacademy.com/summer-softball-camp-in-fayetteville/</t>
  </si>
  <si>
    <t>USBDEHS</t>
  </si>
  <si>
    <t>East Hall HS</t>
  </si>
  <si>
    <t>East Hall Community Park</t>
  </si>
  <si>
    <t>3911 P Davidson Rd.</t>
  </si>
  <si>
    <t>Gainesville</t>
  </si>
  <si>
    <t>anuel.burce@hallco.org</t>
  </si>
  <si>
    <t>Anuel</t>
  </si>
  <si>
    <t>Burce</t>
  </si>
  <si>
    <t>3534 E Hall Rd.  ATTN: Anuel Burce</t>
  </si>
  <si>
    <t xml:space="preserve">678-316-3037 </t>
  </si>
  <si>
    <t>https://ussoftballacademy.com/summer-softball-camp-in-gainesville/</t>
  </si>
  <si>
    <t>USBDEDS</t>
  </si>
  <si>
    <t>Softball Field (on Walnut Ave.)</t>
  </si>
  <si>
    <t>540 E California Ave.</t>
  </si>
  <si>
    <t>https://ussoftballacademy.com/summer-softball-camp-in-fresno/</t>
  </si>
  <si>
    <t>USBDFNWS</t>
  </si>
  <si>
    <t>F.A.S.T. of NW Ohio</t>
  </si>
  <si>
    <t>3333 Zurmehly Rd.</t>
  </si>
  <si>
    <t>https://ussoftballacademy.com/summer-softball-camp-in-lima/</t>
  </si>
  <si>
    <t>USBDGCCS</t>
  </si>
  <si>
    <t>1 College Rd.</t>
  </si>
  <si>
    <t>https://ussoftballacademy.com/summer-softball-camp-in-batavia/</t>
  </si>
  <si>
    <t>USBDJOHS</t>
  </si>
  <si>
    <t>641 Norseman Dr.</t>
  </si>
  <si>
    <t>https://ussoftballacademy.com/summer-softball-camp-in-modesto/</t>
  </si>
  <si>
    <t>USBDLBS</t>
  </si>
  <si>
    <t>Lemon Bay HS</t>
  </si>
  <si>
    <t>Softball Field - Behind tennis courts</t>
  </si>
  <si>
    <t>2201 Placida Rd.</t>
  </si>
  <si>
    <t>Englewood</t>
  </si>
  <si>
    <t>kasi.shaffer@yourcharlotteschools.net</t>
  </si>
  <si>
    <t>Kasi</t>
  </si>
  <si>
    <t>Shaffer</t>
  </si>
  <si>
    <t>9303 Agate St.</t>
  </si>
  <si>
    <t>Port Charlotte</t>
  </si>
  <si>
    <t>941-456-5431</t>
  </si>
  <si>
    <t>https://ussoftballacademy.com/summer-softball-camp-in-englewood/</t>
  </si>
  <si>
    <t>5246 Martin Luther King Jr Blvd.</t>
  </si>
  <si>
    <t>lissettesandoval@mylusd.org</t>
  </si>
  <si>
    <t>Lissette</t>
  </si>
  <si>
    <t>Sandoval</t>
  </si>
  <si>
    <t>10310 San Jose Ave, Unit B</t>
  </si>
  <si>
    <t>South Gate</t>
  </si>
  <si>
    <t xml:space="preserve">626-533-6758 </t>
  </si>
  <si>
    <t>https://ussoftballacademy.com/summer-softball-camp-in-lynwood/</t>
  </si>
  <si>
    <t>USBDMERS</t>
  </si>
  <si>
    <t>205 W Olive Ave.</t>
  </si>
  <si>
    <t>https://ussoftballacademy.com/summer-softball-camp-in-merced/</t>
  </si>
  <si>
    <t>USBDMESS</t>
  </si>
  <si>
    <t>1833 W Southern Ave.</t>
  </si>
  <si>
    <t>perry.clark@mesacc.edu</t>
  </si>
  <si>
    <t>Clark</t>
  </si>
  <si>
    <t>1514 E. Weathervane Lane</t>
  </si>
  <si>
    <t>Tempe</t>
  </si>
  <si>
    <t>630-460-1426</t>
  </si>
  <si>
    <t>https://ussoftballacademy.com/summer-softball-camp-in-mesa/</t>
  </si>
  <si>
    <t>USBDPFS</t>
  </si>
  <si>
    <t>Pflugerville HS</t>
  </si>
  <si>
    <t>1301 W Pecan St.</t>
  </si>
  <si>
    <t>Pflugerville</t>
  </si>
  <si>
    <t>mpeterson75248@gmail.com</t>
  </si>
  <si>
    <t>2035 Redwing Way</t>
  </si>
  <si>
    <t>Round Rock</t>
  </si>
  <si>
    <t xml:space="preserve">TX </t>
  </si>
  <si>
    <t>972-971-6328</t>
  </si>
  <si>
    <t>https://ussoftballacademy.com/summer-softball-camp-in-pflugerville/</t>
  </si>
  <si>
    <t>USBDQUIS</t>
  </si>
  <si>
    <t>Quincy Community Schools</t>
  </si>
  <si>
    <t>18 Colfax St.</t>
  </si>
  <si>
    <t>craiga@quincyschools.org</t>
  </si>
  <si>
    <t>Andrew</t>
  </si>
  <si>
    <t>6 S Main St.</t>
  </si>
  <si>
    <t>517-861-1843</t>
  </si>
  <si>
    <t>https://ussoftballacademy.com/summer-softball-camp-in-quincy/</t>
  </si>
  <si>
    <t>USBDRCHS</t>
  </si>
  <si>
    <t>Rancho HS</t>
  </si>
  <si>
    <t>1900 Searles Ave.</t>
  </si>
  <si>
    <t>parridv@nv.ccsd.net</t>
  </si>
  <si>
    <t>Dexter</t>
  </si>
  <si>
    <t>Parrish</t>
  </si>
  <si>
    <t>1641 Menopeak St.</t>
  </si>
  <si>
    <t>725-263-8308</t>
  </si>
  <si>
    <t>https://ussoftballacademy.com/summer-softball-camp-in-las-vegas/</t>
  </si>
  <si>
    <t>USBDROLS</t>
  </si>
  <si>
    <t>Rolesville HS</t>
  </si>
  <si>
    <t>1099 E Young St.</t>
  </si>
  <si>
    <t>Rolesville</t>
  </si>
  <si>
    <t>daccardo@wcpss.net</t>
  </si>
  <si>
    <t>Dee</t>
  </si>
  <si>
    <t>Accardo</t>
  </si>
  <si>
    <t>1099 East Young St</t>
  </si>
  <si>
    <t>919-671-4630</t>
  </si>
  <si>
    <t>https://ussoftballacademy.com/summer-softball-camp-in-rolesville/</t>
  </si>
  <si>
    <t>USBDSACS</t>
  </si>
  <si>
    <t>4802 Vance Jackson Rd.</t>
  </si>
  <si>
    <t>regina.garza@somersetacademytx.org</t>
  </si>
  <si>
    <t>Regina</t>
  </si>
  <si>
    <t>Garza</t>
  </si>
  <si>
    <t>504 4th St</t>
  </si>
  <si>
    <t>Natalia</t>
  </si>
  <si>
    <t>830-346-7958</t>
  </si>
  <si>
    <t>https://ussoftballacademy.com/summer-softball-camp-in-san-antonio/</t>
  </si>
  <si>
    <t>USBDSSCS</t>
  </si>
  <si>
    <t>Southside Charter HS</t>
  </si>
  <si>
    <t>Southside Middle School</t>
  </si>
  <si>
    <t>70 Scott Dr.</t>
  </si>
  <si>
    <t>Southside</t>
  </si>
  <si>
    <t>AR</t>
  </si>
  <si>
    <t>lauren.mcclellan@southsideschools.org</t>
  </si>
  <si>
    <t>Lexi</t>
  </si>
  <si>
    <t>605 North Park Rd, Apt A</t>
  </si>
  <si>
    <t>Batesville</t>
  </si>
  <si>
    <t>479-213-2294</t>
  </si>
  <si>
    <t>https://ussoftballacademy.com/summer-softball-camp-in-southside/</t>
  </si>
  <si>
    <t>USBDSTFS</t>
  </si>
  <si>
    <t>St. Francis HS</t>
  </si>
  <si>
    <t>bsorens@sfsd.k12.wi.us</t>
  </si>
  <si>
    <t>Bridget</t>
  </si>
  <si>
    <t>Sorensen</t>
  </si>
  <si>
    <t>4225 S Lake Dr</t>
  </si>
  <si>
    <t>262-902-5483</t>
  </si>
  <si>
    <t>https://ussoftballacademy.com/summer-softball-camp-in-st-francis/</t>
  </si>
  <si>
    <t>USBDGTS</t>
  </si>
  <si>
    <t>555 Hyetts Corner Dr.</t>
  </si>
  <si>
    <t>jordan.weicker@nccvt.k12.de.us</t>
  </si>
  <si>
    <t>Weicker</t>
  </si>
  <si>
    <t>302-383-2731</t>
  </si>
  <si>
    <t>https://ussoftballacademy.com/summer-softball-camp-in-middletown/</t>
  </si>
  <si>
    <t>USBDSWS</t>
  </si>
  <si>
    <t>Stillwater HS</t>
  </si>
  <si>
    <t>Couch Park Softball Field</t>
  </si>
  <si>
    <t>900 E Alcott Ave.</t>
  </si>
  <si>
    <t>Stillwater</t>
  </si>
  <si>
    <t>klinsenmeyer@stillwaterschools.com</t>
  </si>
  <si>
    <t>Karie</t>
  </si>
  <si>
    <t>Linsenmeyer</t>
  </si>
  <si>
    <t>2320 Enchanted Lane</t>
  </si>
  <si>
    <t>405-880-3822</t>
  </si>
  <si>
    <t>https://ussoftballacademy.com/summer-softball-camp-in-stillwater/</t>
  </si>
  <si>
    <t>https://ussoftballacademy.com/summer-softball-camp-in-lombard/</t>
  </si>
  <si>
    <t>USBDSMS</t>
  </si>
  <si>
    <t>stewadr@nv.ccsd.net</t>
  </si>
  <si>
    <t>9481 Havasu Canyon Ave.</t>
  </si>
  <si>
    <t>702-595-7671</t>
  </si>
  <si>
    <t>https://ussoftballacademy.com/summer-softball-camp-in-las-vegas-2/</t>
  </si>
  <si>
    <t>USBDTVS</t>
  </si>
  <si>
    <t>Temecula Valley HS</t>
  </si>
  <si>
    <t>31555 Rancho Vista Rd.</t>
  </si>
  <si>
    <t>Temecula</t>
  </si>
  <si>
    <t>jomessersmith@gmail.com</t>
  </si>
  <si>
    <t>Jo</t>
  </si>
  <si>
    <t>Messersmith</t>
  </si>
  <si>
    <t>35602 Yellowstone St.</t>
  </si>
  <si>
    <t>Winchester</t>
  </si>
  <si>
    <t>858-248-1038</t>
  </si>
  <si>
    <t>https://ussoftballacademy.com/summer-softball-camp-in-temecula/</t>
  </si>
  <si>
    <t>USBDANNS</t>
  </si>
  <si>
    <t>USSA Annapolis</t>
  </si>
  <si>
    <t>585 Old Oak Rd.</t>
  </si>
  <si>
    <t>111 Clyde Ave</t>
  </si>
  <si>
    <t>https://ussoftballacademy.com/summer-softball-camp-in-annapolis/</t>
  </si>
  <si>
    <t>USBDATHS</t>
  </si>
  <si>
    <t>USSA Athens</t>
  </si>
  <si>
    <t>398 W State St.</t>
  </si>
  <si>
    <t>https://ussoftballacademy.com/summer-softball-camp-in-athens/</t>
  </si>
  <si>
    <t>USBDCBS</t>
  </si>
  <si>
    <t>USSA Chambersburg</t>
  </si>
  <si>
    <t xml:space="preserve">Scotland Youth League - Fields B &amp; C </t>
  </si>
  <si>
    <t>Scotland Youth League</t>
  </si>
  <si>
    <t>Chambersburg</t>
  </si>
  <si>
    <t>Jrebok33@gmail.com</t>
  </si>
  <si>
    <t>Rebok</t>
  </si>
  <si>
    <t>211 Heritage Rd.</t>
  </si>
  <si>
    <t>717-729-1399</t>
  </si>
  <si>
    <t>https://ussoftballacademy.com/summer-softball-camp-in-chambersburg/</t>
  </si>
  <si>
    <t>https://ussoftballacademy.com/summer-softball-camp-in-worthington/</t>
  </si>
  <si>
    <t>USBDDOVS</t>
  </si>
  <si>
    <t>USSA Dover</t>
  </si>
  <si>
    <t>Dover Little League</t>
  </si>
  <si>
    <t>200 Electric Ave.</t>
  </si>
  <si>
    <t>Dover</t>
  </si>
  <si>
    <t>19904</t>
  </si>
  <si>
    <t>303 Bank St.</t>
  </si>
  <si>
    <t>https://ussoftballacademy.com/summer-softball-camp-in-dover/</t>
  </si>
  <si>
    <t>USBDGEOS</t>
  </si>
  <si>
    <t>USSA Georgetown</t>
  </si>
  <si>
    <t>Sussex Academy Arts &amp; Science High School</t>
  </si>
  <si>
    <t>21150 Airport Rd.</t>
  </si>
  <si>
    <t>19947</t>
  </si>
  <si>
    <t>https://ussoftballacademy.com/summer-softball-camp-in-georgetown/</t>
  </si>
  <si>
    <t>USBDMAS</t>
  </si>
  <si>
    <t>USSA Lawton</t>
  </si>
  <si>
    <t>MacArthur Middle School</t>
  </si>
  <si>
    <t>510 NE 45th St.</t>
  </si>
  <si>
    <t>Lawton</t>
  </si>
  <si>
    <t>609 NW Elm Ave.</t>
  </si>
  <si>
    <t>Cache</t>
  </si>
  <si>
    <t>912-980-1776</t>
  </si>
  <si>
    <t>https://ussoftballacademy.com/summer-softball-camp-in-lawton/</t>
  </si>
  <si>
    <t>USBDORLS</t>
  </si>
  <si>
    <t>USSA Orlando</t>
  </si>
  <si>
    <t>4400 Kennedy Ave.</t>
  </si>
  <si>
    <t>wpmorlando@gmail.com</t>
  </si>
  <si>
    <t>Stan</t>
  </si>
  <si>
    <t>Woods</t>
  </si>
  <si>
    <t>407-376-6772</t>
  </si>
  <si>
    <t>https://ussoftballacademy.com/summer-softball-camp-in-orlando/</t>
  </si>
  <si>
    <t>USBDVSCS</t>
  </si>
  <si>
    <t>Spartan Softball Field</t>
  </si>
  <si>
    <t>220 College Dr.</t>
  </si>
  <si>
    <t>315 Maple Hill Rd.</t>
  </si>
  <si>
    <t>https://ussoftballacademy.com/summer-softball-camp-in-castleton/</t>
  </si>
  <si>
    <t>USBDVSLS</t>
  </si>
  <si>
    <t>Vermont State University - Lyndon</t>
  </si>
  <si>
    <t>Skip Pound Baseball &amp; Softball Complex</t>
  </si>
  <si>
    <t>1001 College Rd.</t>
  </si>
  <si>
    <t>O5852</t>
  </si>
  <si>
    <t>amp00888@vermontstate.edu</t>
  </si>
  <si>
    <t>Antonia</t>
  </si>
  <si>
    <t>Peretti</t>
  </si>
  <si>
    <t>54 Alpine St</t>
  </si>
  <si>
    <t>774-273-3034</t>
  </si>
  <si>
    <t>https://ussoftballacademy.com/summer-softball-camp-in-lyndonville/</t>
  </si>
  <si>
    <t>USBDWWS</t>
  </si>
  <si>
    <t>1231 W Kemper Rd.</t>
  </si>
  <si>
    <t>gray.sheena@wintonwoods.org</t>
  </si>
  <si>
    <t>Sheena</t>
  </si>
  <si>
    <t>Gray</t>
  </si>
  <si>
    <t>3263 Pickburry Dr</t>
  </si>
  <si>
    <t>513-910-0380</t>
  </si>
  <si>
    <t>https://ussoftballacademy.com/summer-softball-camp-in-cincinnati/</t>
  </si>
  <si>
    <t>Indian Meadows Park</t>
  </si>
  <si>
    <t>Jason Morris Way</t>
  </si>
  <si>
    <t>East Glenville</t>
  </si>
  <si>
    <t>cmcdaniel@bhbl.org</t>
  </si>
  <si>
    <t>https://ussoftballacademy.com/summeroftball-camp-in-east-glenville/</t>
  </si>
  <si>
    <t>USBDGSGS</t>
  </si>
  <si>
    <t>https://ussoftballacademy.com/summer-softball-camp-in-concord/</t>
  </si>
  <si>
    <t>USBDHGS</t>
  </si>
  <si>
    <t>Hellgate HS</t>
  </si>
  <si>
    <t>Softball Complex</t>
  </si>
  <si>
    <t>1500 Lincoln Hills Dr.</t>
  </si>
  <si>
    <t>Missoula</t>
  </si>
  <si>
    <t>MT</t>
  </si>
  <si>
    <t>Trey.magnuson@gmail.com</t>
  </si>
  <si>
    <t>Trey</t>
  </si>
  <si>
    <t>Magnuson</t>
  </si>
  <si>
    <t>15421 Boyer Lane</t>
  </si>
  <si>
    <t>Frenchtown</t>
  </si>
  <si>
    <t>323-899-1520</t>
  </si>
  <si>
    <t>https://ussoftballacademy.com/summer-softball-camp-in-missoula/</t>
  </si>
  <si>
    <t xml:space="preserve">North Park University </t>
  </si>
  <si>
    <t>Holmgren Athletic Complex</t>
  </si>
  <si>
    <t>3055 W Foster Ave.</t>
  </si>
  <si>
    <t>https://ussoftballacademy.com/summer-softball-camp-in-chicago/</t>
  </si>
  <si>
    <t>Notre Dame-Cathedral Latin School</t>
  </si>
  <si>
    <t>https://ussoftballacademy.com/summer-softball-camp-in-chardon/</t>
  </si>
  <si>
    <t xml:space="preserve">Red Lion Christian Academy </t>
  </si>
  <si>
    <t>Varsity Softball Field</t>
  </si>
  <si>
    <t>1390 Red Lion Rd.</t>
  </si>
  <si>
    <t>https://ussoftballacademy.com/summer-softball-camp-in-bear/</t>
  </si>
  <si>
    <t>USBDUBMS</t>
  </si>
  <si>
    <t>USSA Bloomington - Week 1</t>
  </si>
  <si>
    <t>200 E 104th St.</t>
  </si>
  <si>
    <t>5325 Woodlawn Blvd.</t>
  </si>
  <si>
    <t>https://ussoftballacademy.com/summer-softball-camp-in-bloomington/</t>
  </si>
  <si>
    <t>USSA Bloomington - Week 2</t>
  </si>
  <si>
    <t>USBDJVS</t>
  </si>
  <si>
    <t>USSA Jacksonville - Week 1</t>
  </si>
  <si>
    <t>Bartram Trail HS</t>
  </si>
  <si>
    <t>https://ussoftballacademy.com/summer-softball-camp-in-jacksonville-st-johns/</t>
  </si>
  <si>
    <t>USSA Jacksonville - Week 2</t>
  </si>
  <si>
    <t>USSA Jacksonville - Week 3</t>
  </si>
  <si>
    <t>1776 California St., Apt 3</t>
  </si>
  <si>
    <t>https://ussoftballacademy.com/summeroftball-camp-in-lake-elsinore/</t>
  </si>
  <si>
    <t>Crawford Park</t>
  </si>
  <si>
    <t>5199 Chester Ln.</t>
  </si>
  <si>
    <t>Caledonia</t>
  </si>
  <si>
    <t>https://ussoftballacademy.com/summer-softball-camp-in-caledonia/</t>
  </si>
  <si>
    <t>USSA St. Charles - Week 1</t>
  </si>
  <si>
    <t>Player's Edge</t>
  </si>
  <si>
    <t>https://ussoftballacademy.com/summer-softball-camp-in-st-charles/</t>
  </si>
  <si>
    <t>USSA St. Charles - Week 2</t>
  </si>
  <si>
    <t>O-ROGER-NEW</t>
  </si>
  <si>
    <t>USBDCPFS</t>
  </si>
  <si>
    <t>College Point Fields - Week 2</t>
  </si>
  <si>
    <t>https://ussoftballacademy.com/summer-softball-camp-in-college-point/</t>
  </si>
  <si>
    <t>USBDBAYS</t>
  </si>
  <si>
    <t>USSA Bayside - Week 1</t>
  </si>
  <si>
    <t>214-41 34th Ave.</t>
  </si>
  <si>
    <t>https://ussoftballacademy.com/summer-softball-camp-in-bayside/</t>
  </si>
  <si>
    <t>USSA Bayside - Week 2</t>
  </si>
  <si>
    <t>USBDBELS</t>
  </si>
  <si>
    <t>USSA Bellerose</t>
  </si>
  <si>
    <t>Padavan-Preller Fields</t>
  </si>
  <si>
    <t>236-02 Hillside Ave.</t>
  </si>
  <si>
    <t>https://ussoftballacademy.com/summer-softball-camp-in-queens/</t>
  </si>
  <si>
    <t>X-ANDRE-NEW</t>
  </si>
  <si>
    <t>USBDUSANS</t>
  </si>
  <si>
    <t>USSA Anchorage</t>
  </si>
  <si>
    <t>910 W 77th Avenue; Andre Toliver c/o John Ticket</t>
  </si>
  <si>
    <t>https://ussoftballacademy.com/summer-softball-camp-in-anchorage/</t>
  </si>
  <si>
    <t>USBDWBFS</t>
  </si>
  <si>
    <t>USSA Charlotte</t>
  </si>
  <si>
    <t>Argullo5150@gmail.com</t>
  </si>
  <si>
    <t>Gullo</t>
  </si>
  <si>
    <t>2725 Cato Ridge Dr.</t>
  </si>
  <si>
    <t>https://ussoftballacademy.com/summer-softball-camp-in-white-bluff/</t>
  </si>
  <si>
    <t>USSA Chula Vista</t>
  </si>
  <si>
    <t>Mater Dei Catholic HS</t>
  </si>
  <si>
    <t>1615 Mater Dei Dr.</t>
  </si>
  <si>
    <t>lizcentrullo@yahoo.com</t>
  </si>
  <si>
    <t>Liz</t>
  </si>
  <si>
    <t>Centrullo</t>
  </si>
  <si>
    <t>https://ussoftballacademy.com/summer-softball-camp-in-chula-vista/</t>
  </si>
  <si>
    <t>USBDCAS</t>
  </si>
  <si>
    <t>USSA Columbia</t>
  </si>
  <si>
    <t>707 26th Avenue N #5</t>
  </si>
  <si>
    <t>https://ussoftballacademy.com/summer-softball-camp-in-columbia/</t>
  </si>
  <si>
    <t>X-ANDRE-RET</t>
  </si>
  <si>
    <t>USBDCNTS</t>
  </si>
  <si>
    <t>USSA Franklin - Week 1</t>
  </si>
  <si>
    <t>3640 N. Chapel Rd.</t>
  </si>
  <si>
    <t>Christinacarlson21@gmail.com</t>
  </si>
  <si>
    <t>Carlson</t>
  </si>
  <si>
    <t>108 Birchwood Ct.</t>
  </si>
  <si>
    <t>https://ussoftballacademy.com/summer-softball-camp-in-franklin/</t>
  </si>
  <si>
    <t>USSA Franklin - Week 2</t>
  </si>
  <si>
    <t>USSA Franklin - Week 3</t>
  </si>
  <si>
    <t>USBDHVS</t>
  </si>
  <si>
    <t>USSA Hendersonville</t>
  </si>
  <si>
    <t>Drakes Creek Park</t>
  </si>
  <si>
    <t>120 E Main St.</t>
  </si>
  <si>
    <t>https://ussoftballacademy.com/summer-softball-camp-in-hendersonville/</t>
  </si>
  <si>
    <t>USBDTUCS</t>
  </si>
  <si>
    <t>USSA Tucson</t>
  </si>
  <si>
    <t>9800 E Rita Rd.</t>
  </si>
  <si>
    <t>Rene</t>
  </si>
  <si>
    <t>https://ussoftballacademy.com/summer-softball-camp-in-tucson/</t>
  </si>
  <si>
    <t>USBDBSAS</t>
  </si>
  <si>
    <t>asdtoliver@gmail.com</t>
  </si>
  <si>
    <t>https://ussoftballacademy.com/summeroftball-camp-in-nashville/</t>
  </si>
  <si>
    <t>USBDBCOS1</t>
  </si>
  <si>
    <t>Burke County HS - Week 1</t>
  </si>
  <si>
    <t>1057 Burke Veterans Pkwy</t>
  </si>
  <si>
    <t>Waynesboro</t>
  </si>
  <si>
    <t>mflowers@burke.k12.ga.us</t>
  </si>
  <si>
    <t>Flowers</t>
  </si>
  <si>
    <t>217 Spring Valley Rd.</t>
  </si>
  <si>
    <t>706-339-6343</t>
  </si>
  <si>
    <t>https://ussoftballacademy.com/summeroftball-camp-in-waynesboro/</t>
  </si>
  <si>
    <t>276 S. Nelson Rd.</t>
  </si>
  <si>
    <t>https://ussoftballacademy.com/summeroftball-camp-in-columbus/</t>
  </si>
  <si>
    <t>USBDCFS</t>
  </si>
  <si>
    <t>Carolina Forest HS</t>
  </si>
  <si>
    <t>700 Gardner Lacy Rd.</t>
  </si>
  <si>
    <t>Myrtle Beach</t>
  </si>
  <si>
    <t>rhoward001@horrycountyschools.net</t>
  </si>
  <si>
    <t>Richard</t>
  </si>
  <si>
    <t>Howard</t>
  </si>
  <si>
    <t>4354 McCorsley Ave .</t>
  </si>
  <si>
    <t>Little River</t>
  </si>
  <si>
    <t>951-970-3709</t>
  </si>
  <si>
    <t>https://ussoftballacademy.com/summeroftball-camp-in-myrtle-beach/</t>
  </si>
  <si>
    <t>College Point Fields - Week 1</t>
  </si>
  <si>
    <t>USBDGSGS3</t>
  </si>
  <si>
    <t>https://ussoftballacademy.com/summeroftball-camp-in-concord/</t>
  </si>
  <si>
    <t>Mt. Bethel Christian Academy - Week 1</t>
  </si>
  <si>
    <t>2509 Post Oak Tritt Rd.</t>
  </si>
  <si>
    <t>12140 Wildwood Springs Dr.</t>
  </si>
  <si>
    <t>https://ussoftballacademy.com/summeroftball-camp-in-marietta/</t>
  </si>
  <si>
    <t>Mt. Bethel Christian Academy - Week 2</t>
  </si>
  <si>
    <t xml:space="preserve">Royal HS </t>
  </si>
  <si>
    <t>2110 Blue Jay Way</t>
  </si>
  <si>
    <t>Pattison</t>
  </si>
  <si>
    <t>https://ussoftballacademy.com/summer-softball-camp-in-brookshire/</t>
  </si>
  <si>
    <t>USBDSRS</t>
  </si>
  <si>
    <t>Shiprock HS</t>
  </si>
  <si>
    <t>US-64</t>
  </si>
  <si>
    <t>Shiprock</t>
  </si>
  <si>
    <t>petet@centralschools.org</t>
  </si>
  <si>
    <t>Thoer</t>
  </si>
  <si>
    <t>Peterman</t>
  </si>
  <si>
    <t>76 C County Rd. 6500 ATTN: Chanda Keeto</t>
  </si>
  <si>
    <t>Kirtland</t>
  </si>
  <si>
    <t>505-716-1507</t>
  </si>
  <si>
    <t>https://ussoftballacademy.com/summer-softball-camp-in-shiprock/</t>
  </si>
  <si>
    <t>USBDCOUS</t>
  </si>
  <si>
    <t>USSA Council Bluffs</t>
  </si>
  <si>
    <t>2900 Richard Downing Ave.</t>
  </si>
  <si>
    <t>51501</t>
  </si>
  <si>
    <t>https://ussoftballacademy.com/summer-softball-camp-in-council-bluffs/</t>
  </si>
  <si>
    <t>USBDDAWS</t>
  </si>
  <si>
    <t>USSA Dawsonville</t>
  </si>
  <si>
    <t>Rock Creek Sports Complex</t>
  </si>
  <si>
    <t>aryananorman@icloud.com</t>
  </si>
  <si>
    <t>Aryana</t>
  </si>
  <si>
    <t>Norman</t>
  </si>
  <si>
    <t>https://ussoftballacademy.com/summer-softball-camp-in-dawsonville/</t>
  </si>
  <si>
    <t>USBDGRNS</t>
  </si>
  <si>
    <t>USSA Greenville</t>
  </si>
  <si>
    <t>141 McMurry Circle</t>
  </si>
  <si>
    <t>https://ussoftballacademy.com/summer-softball-camp-in-greenville/</t>
  </si>
  <si>
    <t>USBDUHS</t>
  </si>
  <si>
    <t>USSA Irvine</t>
  </si>
  <si>
    <t>4771 Campus Dr.</t>
  </si>
  <si>
    <t>https://ussoftballacademy.com/summeroftball-camp-in-irvine/</t>
  </si>
  <si>
    <t>USBDKHS1</t>
  </si>
  <si>
    <t>USSA Kuna - Week 1</t>
  </si>
  <si>
    <t>1144 E Winding Creek Dr.</t>
  </si>
  <si>
    <t>Eagle</t>
  </si>
  <si>
    <t>https://ussoftballacademy.com/summeroftball-camp-in-kuna/</t>
  </si>
  <si>
    <t>USBDKHS2</t>
  </si>
  <si>
    <t>USSA Kuna - Week 2</t>
  </si>
  <si>
    <t>USSA Omaha</t>
  </si>
  <si>
    <t>8042 Western Ave.</t>
  </si>
  <si>
    <t>https://ussoftballacademy.com/summer-softball-camp-in-omaha/</t>
  </si>
  <si>
    <t>USBDSEAS</t>
  </si>
  <si>
    <t>USSA Seaford</t>
  </si>
  <si>
    <t>Nanticoke Little League</t>
  </si>
  <si>
    <t>101 Little League Drive</t>
  </si>
  <si>
    <t>https://ussoftballacademy.com/summeroftball-camp-in-seaford/</t>
  </si>
  <si>
    <t>Newman University Softball Field</t>
  </si>
  <si>
    <t>3100 W McCormick St.</t>
  </si>
  <si>
    <t>https://ussoftballacademy.com/summeroftball-camp-in-wichita/</t>
  </si>
  <si>
    <t>X-ERIC-PENDING</t>
  </si>
  <si>
    <t>USBDZCUS1</t>
  </si>
  <si>
    <t>Concordia University Ann Arbor - Week 1</t>
  </si>
  <si>
    <t>Play at the Cage</t>
  </si>
  <si>
    <t>1950 Holmes Rd.</t>
  </si>
  <si>
    <t>Ann Arbor-Ypsilanti</t>
  </si>
  <si>
    <t>Hailey</t>
  </si>
  <si>
    <t>Cavanagh</t>
  </si>
  <si>
    <t>12500 Whittaker Rd.</t>
  </si>
  <si>
    <t>Milan</t>
  </si>
  <si>
    <t>734-999-7959</t>
  </si>
  <si>
    <t>https://ussoftballacademy.com/summeroftball-camp-in-ann-arbor/</t>
  </si>
  <si>
    <t>USBDZCUS2</t>
  </si>
  <si>
    <t>Concordia University Ann Arbor - Week 2</t>
  </si>
  <si>
    <t>USBDZCORS</t>
  </si>
  <si>
    <t>Cornerstone University</t>
  </si>
  <si>
    <t>978 Leffingwell Ave. NE</t>
  </si>
  <si>
    <t>Kelsey</t>
  </si>
  <si>
    <t>Kooistra</t>
  </si>
  <si>
    <t>1001 E Beltline Rd. - Cornerstone University, Attn: Kelsey Kooistra</t>
  </si>
  <si>
    <t>616-826-3017</t>
  </si>
  <si>
    <t>https://ussoftballacademy.com/summeroftball-camp-in-grand-rapids/</t>
  </si>
  <si>
    <t>USBDZILCS</t>
  </si>
  <si>
    <t>Illiana Christian HS</t>
  </si>
  <si>
    <t>10920 Calumet Ave.</t>
  </si>
  <si>
    <t>Dyer</t>
  </si>
  <si>
    <t>Nicole</t>
  </si>
  <si>
    <t>Terpstra</t>
  </si>
  <si>
    <t>835 White Hawk Dr.</t>
  </si>
  <si>
    <t>219-313-1536</t>
  </si>
  <si>
    <t>https://ussoftballacademy.com/summeroftball-camp-in-dyer/</t>
  </si>
  <si>
    <t>USBDZITS</t>
  </si>
  <si>
    <t>Indiana Tech</t>
  </si>
  <si>
    <t>377 E Tillman Rd</t>
  </si>
  <si>
    <t>Kristin</t>
  </si>
  <si>
    <t>Mihalic</t>
  </si>
  <si>
    <t>1600 East Washington Blvd.</t>
  </si>
  <si>
    <t>734-664-2449</t>
  </si>
  <si>
    <t>https://ussoftballacademy.com/summeroftball-camp-in-fort-wayne/</t>
  </si>
  <si>
    <t>USBDZLEWS</t>
  </si>
  <si>
    <t>Lewis University</t>
  </si>
  <si>
    <t>Flyers Ln.</t>
  </si>
  <si>
    <t>Romeoville</t>
  </si>
  <si>
    <t>Cierra</t>
  </si>
  <si>
    <t>Taylor</t>
  </si>
  <si>
    <t>755 Bon Terre Rd.</t>
  </si>
  <si>
    <t>708-261-4341</t>
  </si>
  <si>
    <t>https://ussoftballacademy.com/summeroftball-camp-in-romeoville/</t>
  </si>
  <si>
    <t>USBDZSJSS</t>
  </si>
  <si>
    <t>San Jose State University</t>
  </si>
  <si>
    <t>1239 South 10th St.</t>
  </si>
  <si>
    <t>San Jose</t>
  </si>
  <si>
    <t>Moore</t>
  </si>
  <si>
    <t>45 N. 8th Street, Unit 6</t>
  </si>
  <si>
    <t>331-775-1992</t>
  </si>
  <si>
    <t>https://ussoftballacademy.com/summeroftball-camp-in-san-jose/</t>
  </si>
  <si>
    <t>USBDZLPS</t>
  </si>
  <si>
    <t>Clifty Park Field #13</t>
  </si>
  <si>
    <t>225 S Marr Rd.</t>
  </si>
  <si>
    <t>Skinner</t>
  </si>
  <si>
    <t>1277 Worcester Dr.</t>
  </si>
  <si>
    <t>Greenwood</t>
  </si>
  <si>
    <t>907-952-7860</t>
  </si>
  <si>
    <t>https://ussoftballacademy.com/summeroftball-camp-in-columbus-2/</t>
  </si>
  <si>
    <t>USBDZCPS</t>
  </si>
  <si>
    <t>USSA Crown Point</t>
  </si>
  <si>
    <t xml:space="preserve">crossroadsbaseballseries@gmail.com </t>
  </si>
  <si>
    <t>https://ussoftballacademy.com/summeroftball-camp-in-crown-point/</t>
  </si>
  <si>
    <t>USBDZFSS</t>
  </si>
  <si>
    <t>USSA Fishers</t>
  </si>
  <si>
    <t>HSE JV Field - Olio Fields</t>
  </si>
  <si>
    <t>Casie</t>
  </si>
  <si>
    <t>Fletcher</t>
  </si>
  <si>
    <t>15405 East 146th St.</t>
  </si>
  <si>
    <t>Noblesville</t>
  </si>
  <si>
    <t>317-504-9346</t>
  </si>
  <si>
    <t>https://ussoftballacademy.com/summeroftball-camp-in-fishers/</t>
  </si>
  <si>
    <t>USBDZMFS</t>
  </si>
  <si>
    <t>USSA Northville</t>
  </si>
  <si>
    <t>Mission Fields</t>
  </si>
  <si>
    <t>40000 Six Mile Rd.</t>
  </si>
  <si>
    <t>Northville</t>
  </si>
  <si>
    <t>https://ussoftballacademy.com/summeroftball-camp-in-northville/</t>
  </si>
  <si>
    <t>USBDZPNVS</t>
  </si>
  <si>
    <t>USSA Pineville</t>
  </si>
  <si>
    <t>3311 Donahue Ferry Rd.</t>
  </si>
  <si>
    <t>318-729-0131</t>
  </si>
  <si>
    <t>https://ussoftballacademy.com/summeroftball-camp-in-pineville/</t>
  </si>
  <si>
    <t>USBDZRMS</t>
  </si>
  <si>
    <t>USSA Rolling Meadows</t>
  </si>
  <si>
    <t>446 N. Austin Blvd., Apt. 1G</t>
  </si>
  <si>
    <t>Oak Park</t>
  </si>
  <si>
    <t>https://ussoftballacademy.com/summeroftball-camp-in-rolling-meadows/</t>
  </si>
  <si>
    <t>USBDZWFS</t>
  </si>
  <si>
    <t>USSA Westfield</t>
  </si>
  <si>
    <t>Heyman</t>
  </si>
  <si>
    <t>14765 Edgebrook Dr.</t>
  </si>
  <si>
    <t>765-413-8994</t>
  </si>
  <si>
    <t>https://ussoftballacademy.com/summeroftball-camp-in-westfield/</t>
  </si>
  <si>
    <t>USBDZWHHS</t>
  </si>
  <si>
    <t>William Henry Harrison HS</t>
  </si>
  <si>
    <t>5701 N. 50 W.</t>
  </si>
  <si>
    <t>West Lafayette</t>
  </si>
  <si>
    <t>https://ussoftballacademy.com/summeroftball-camp-in-lafayette/</t>
  </si>
  <si>
    <t>Y-ERIC-QUESTIONABLE</t>
  </si>
  <si>
    <t>USBDZCUCS</t>
  </si>
  <si>
    <t>Concordia University Chicago</t>
  </si>
  <si>
    <t>7400 Augusta St.</t>
  </si>
  <si>
    <t>River Forest</t>
  </si>
  <si>
    <t>Sarah</t>
  </si>
  <si>
    <t>O'Malley-Fisher</t>
  </si>
  <si>
    <t>1833 Portsmouth Ave.</t>
  </si>
  <si>
    <t>Westchester</t>
  </si>
  <si>
    <t>708-989-1216</t>
  </si>
  <si>
    <t>https://ussoftballacademy.com/summeroftball-camp-in-river-forest/</t>
  </si>
  <si>
    <t>Held At</t>
  </si>
  <si>
    <t>Sonora HS</t>
  </si>
  <si>
    <t>Last update: 1/19</t>
  </si>
  <si>
    <t>CAMP NAME</t>
  </si>
  <si>
    <t>EMAIL DATE</t>
  </si>
  <si>
    <t>CN</t>
  </si>
  <si>
    <t># in ANK</t>
  </si>
  <si>
    <t>SD: BG CHK</t>
  </si>
  <si>
    <t>SD: SCF</t>
  </si>
  <si>
    <t>SD: AAT</t>
  </si>
  <si>
    <t>STAFF: BG CHK</t>
  </si>
  <si>
    <t>STAFF: SCF</t>
  </si>
  <si>
    <t>STAFF: AAT</t>
  </si>
  <si>
    <t>Lehman HS</t>
  </si>
  <si>
    <t>Waiting on Applicant</t>
  </si>
  <si>
    <t>Expired</t>
  </si>
  <si>
    <t>Waiting on Provider</t>
  </si>
  <si>
    <t>Queensborough CC</t>
  </si>
  <si>
    <t>In Progress</t>
  </si>
  <si>
    <t>Baseball Plus</t>
  </si>
  <si>
    <t xml:space="preserve">USBA Orlando  </t>
  </si>
  <si>
    <t>USBA Pasadena (use Elsik HS)</t>
  </si>
  <si>
    <t xml:space="preserve">Coalinga College </t>
  </si>
  <si>
    <t xml:space="preserve">Salem CC </t>
  </si>
  <si>
    <t xml:space="preserve">San Diego City College  </t>
  </si>
  <si>
    <t xml:space="preserve">Watkins Memorial HS </t>
  </si>
  <si>
    <t>Ballistic Baseball Academy   207</t>
  </si>
  <si>
    <t xml:space="preserve">Excelsior Charter School  </t>
  </si>
  <si>
    <t>Hidden Valley HS  221</t>
  </si>
  <si>
    <t>USBA Kissimmee  207</t>
  </si>
  <si>
    <t xml:space="preserve">Bellbrook HS </t>
  </si>
  <si>
    <t>Chemeketa CC   T-207</t>
  </si>
  <si>
    <t>Firelands HS  SE-215</t>
  </si>
  <si>
    <t>Gateway HS   T-215</t>
  </si>
  <si>
    <t>Norwich University 215</t>
  </si>
  <si>
    <t xml:space="preserve">Rock Valley College </t>
  </si>
  <si>
    <t>Russell County HS 222</t>
  </si>
  <si>
    <t>SUNY-Canton   215</t>
  </si>
  <si>
    <t>USBA Columbia  215</t>
  </si>
  <si>
    <t>USBA San Francisco 208</t>
  </si>
  <si>
    <t>Erie CC North SE-1/29</t>
  </si>
  <si>
    <t>emailed bg checks</t>
  </si>
  <si>
    <t>Plumstead Christian School SE-2/3</t>
  </si>
  <si>
    <t>Stolen Bases Academy SE- 2/3</t>
  </si>
  <si>
    <t>Strike Zone Academy SE-2/3</t>
  </si>
  <si>
    <t>Kettering Fairmont HS  SE-2/3</t>
  </si>
  <si>
    <t>North Country Union HS  SE-2/3</t>
  </si>
  <si>
    <t>Perkiomen School T-2/3</t>
  </si>
  <si>
    <t xml:space="preserve">Principia College </t>
  </si>
  <si>
    <t>Quincy HS  T-2/2</t>
  </si>
  <si>
    <t>St. Elizabeth University SE-2/3</t>
  </si>
  <si>
    <t>Vallivue HS SE-2/3</t>
  </si>
  <si>
    <t>Delaware County Christian School - Spring Break</t>
  </si>
  <si>
    <t>Last update: 2/4</t>
  </si>
  <si>
    <t>Bishop Dunne Catholic School</t>
  </si>
  <si>
    <t>activation sent</t>
  </si>
  <si>
    <t>Crystal Soto</t>
  </si>
  <si>
    <t>In prog</t>
  </si>
  <si>
    <t>T's Academy</t>
  </si>
  <si>
    <t>Year</t>
  </si>
  <si>
    <t>Sport</t>
  </si>
  <si>
    <t>Season</t>
  </si>
  <si>
    <t>Class Code</t>
  </si>
  <si>
    <t>Type</t>
  </si>
  <si>
    <t>Amount</t>
  </si>
  <si>
    <t xml:space="preserve">Camp Start </t>
  </si>
  <si>
    <t>$Breakdown</t>
  </si>
  <si>
    <t>FY26</t>
  </si>
  <si>
    <t>BASEBALL</t>
  </si>
  <si>
    <t>WINTER</t>
  </si>
  <si>
    <t>Phoenix Christian</t>
  </si>
  <si>
    <t>Mark Band</t>
  </si>
  <si>
    <t xml:space="preserve">BONUS </t>
  </si>
  <si>
    <t>Jacob Kaase</t>
  </si>
  <si>
    <t>Glendale Sports</t>
  </si>
  <si>
    <t>Spiro Psaltis</t>
  </si>
  <si>
    <t>Golden State</t>
  </si>
  <si>
    <t xml:space="preserve">Bill Duby </t>
  </si>
  <si>
    <t>Fridley HS</t>
  </si>
  <si>
    <t>Dan Nalepka</t>
  </si>
  <si>
    <t>Notre Dame</t>
  </si>
  <si>
    <t>Mike Bedics</t>
  </si>
  <si>
    <t>Richwoods</t>
  </si>
  <si>
    <t>Mike Dunn</t>
  </si>
  <si>
    <t>Eksik</t>
  </si>
  <si>
    <t>Chuck McElroy</t>
  </si>
  <si>
    <t>Edison</t>
  </si>
  <si>
    <t>Nick Pryschuk</t>
  </si>
  <si>
    <t>St Georges Tech</t>
  </si>
  <si>
    <t>Jeff Rodgers</t>
  </si>
  <si>
    <t>Queensborough</t>
  </si>
  <si>
    <t>Roger Mischel #1</t>
  </si>
  <si>
    <t>U of Pitt @ Greensburg</t>
  </si>
  <si>
    <t>Scott Adams</t>
  </si>
  <si>
    <t>Moorepark HS</t>
  </si>
  <si>
    <t>Aaron Garcia</t>
  </si>
  <si>
    <t>Dale Varsho</t>
  </si>
  <si>
    <t>St Marys College</t>
  </si>
  <si>
    <t>Bernie Strachko</t>
  </si>
  <si>
    <t>Foothills HS</t>
  </si>
  <si>
    <t>Jeff Wise</t>
  </si>
  <si>
    <t>REFERRAL</t>
  </si>
  <si>
    <t>Dallas Molina</t>
  </si>
  <si>
    <t>Henry Smith</t>
  </si>
  <si>
    <t>Brooks Reping</t>
  </si>
  <si>
    <t>Saint Elizabeth</t>
  </si>
  <si>
    <t>Ryan Rinsky</t>
  </si>
  <si>
    <t>Seattle U</t>
  </si>
  <si>
    <t>Leo Rivera</t>
  </si>
  <si>
    <t>Dejai Oliver</t>
  </si>
  <si>
    <t>Andy Smith #1</t>
  </si>
  <si>
    <t>San Diego CC</t>
  </si>
  <si>
    <t>Chris Brown #1</t>
  </si>
  <si>
    <t>Coastal Alabama</t>
  </si>
  <si>
    <t>JD Pruitt</t>
  </si>
  <si>
    <t>Justin Freese</t>
  </si>
  <si>
    <t>DONATION</t>
  </si>
  <si>
    <t>Cody send</t>
  </si>
  <si>
    <t>Hamline U</t>
  </si>
  <si>
    <t>Jim Weyandt</t>
  </si>
  <si>
    <t>Central Gwinnett</t>
  </si>
  <si>
    <t>Karl  Craig</t>
  </si>
  <si>
    <t>Pacific U</t>
  </si>
  <si>
    <t>Jake Upwood</t>
  </si>
  <si>
    <t>Watkins Memorial</t>
  </si>
  <si>
    <t>Don Schone</t>
  </si>
  <si>
    <t>USBA Ocala</t>
  </si>
  <si>
    <t>Paul Theile</t>
  </si>
  <si>
    <t>Craig Rainey</t>
  </si>
  <si>
    <t>Georgian Court</t>
  </si>
  <si>
    <t>Arlan Freeman</t>
  </si>
  <si>
    <t xml:space="preserve">Jon Venters </t>
  </si>
  <si>
    <t># at Kettering Fairmont</t>
  </si>
  <si>
    <t>Cincinnati Hills CH</t>
  </si>
  <si>
    <t xml:space="preserve">Tony Schultz </t>
  </si>
  <si>
    <t>Firelands</t>
  </si>
  <si>
    <t>Dan Ransom</t>
  </si>
  <si>
    <t>Stefan McGovern</t>
  </si>
  <si>
    <t>Gull Lake</t>
  </si>
  <si>
    <t>Reggie Walters</t>
  </si>
  <si>
    <t>Franklin Central</t>
  </si>
  <si>
    <t>Gary Vaught</t>
  </si>
  <si>
    <t>Mt Bethel Christian</t>
  </si>
  <si>
    <t>Eric McAfee</t>
  </si>
  <si>
    <t>North Park U</t>
  </si>
  <si>
    <t>Luke Johnson</t>
  </si>
  <si>
    <t xml:space="preserve">Ryan Stevens </t>
  </si>
  <si>
    <t>Dryden BB Winter &amp; Summer &amp; SUNY SOFTBALL</t>
  </si>
  <si>
    <t>Sutter Union</t>
  </si>
  <si>
    <t>Stewart Peterson</t>
  </si>
  <si>
    <t>Thaddeus Hamilton</t>
  </si>
  <si>
    <t>Vermont State</t>
  </si>
  <si>
    <t>Cameron Curler</t>
  </si>
  <si>
    <t>$500 bonus plus  $42 North Country  HS reg</t>
  </si>
  <si>
    <t>Tony Cirelli</t>
  </si>
  <si>
    <t>BONUS</t>
  </si>
  <si>
    <t>Gerhett Moser</t>
  </si>
  <si>
    <t xml:space="preserve">St Cloud Tech </t>
  </si>
  <si>
    <t>Jason Fisher</t>
  </si>
  <si>
    <t>$21, 200</t>
  </si>
  <si>
    <t>Erie CC</t>
  </si>
  <si>
    <t>Joe Bauth</t>
  </si>
  <si>
    <t>SD PAY</t>
  </si>
  <si>
    <t>$47 per reg add on</t>
  </si>
  <si>
    <t>Stolen Bases</t>
  </si>
  <si>
    <t>Sean Bieterman</t>
  </si>
  <si>
    <t>Geneva College</t>
  </si>
  <si>
    <t>Alan Sumner</t>
  </si>
  <si>
    <t>Strike Zone</t>
  </si>
  <si>
    <t xml:space="preserve">Joe Siwa </t>
  </si>
  <si>
    <t>Bobby Edgell</t>
  </si>
  <si>
    <t>Anoka-Ramsey</t>
  </si>
  <si>
    <t>Ryan Holmgren</t>
  </si>
  <si>
    <t>Mercyhurst Prep</t>
  </si>
  <si>
    <t>Randy Durkoske</t>
  </si>
  <si>
    <t>Morgan Township</t>
  </si>
  <si>
    <t>John Smith</t>
  </si>
  <si>
    <t>Nick Ham</t>
  </si>
  <si>
    <t>University HS Baseball</t>
  </si>
  <si>
    <t>Jesse Anderson</t>
  </si>
  <si>
    <t>St Francis, WI</t>
  </si>
  <si>
    <t>Anthony Tomaich</t>
  </si>
  <si>
    <t>Dave Griffin Sports</t>
  </si>
  <si>
    <t>Dave Griffin #2</t>
  </si>
  <si>
    <t>Roger Mischel  #2</t>
  </si>
  <si>
    <t>Plumstead Christian</t>
  </si>
  <si>
    <t xml:space="preserve">Jeff Wisnewski </t>
  </si>
  <si>
    <t>Warren Local</t>
  </si>
  <si>
    <t>Chad Porter</t>
  </si>
  <si>
    <t xml:space="preserve">Hilliard Bradley </t>
  </si>
  <si>
    <t>Greg Behan</t>
  </si>
  <si>
    <t>Bill Gerny</t>
  </si>
  <si>
    <t>Sean Beiterman #2</t>
  </si>
  <si>
    <t>Joe Siwa #2</t>
  </si>
  <si>
    <t>Ryan Encapera</t>
  </si>
  <si>
    <t>LL BONUS</t>
  </si>
  <si>
    <t>Pat Dillon</t>
  </si>
  <si>
    <t>SOFTBALL</t>
  </si>
  <si>
    <t>Sand Creek Softball</t>
  </si>
  <si>
    <t>Dominic San Felippo</t>
  </si>
  <si>
    <t>Davenport HS Softball</t>
  </si>
  <si>
    <t>Troy Stevens</t>
  </si>
  <si>
    <t>Paid with USBA Davenport PAYOUT</t>
  </si>
  <si>
    <t>SUNY-Canton Softball</t>
  </si>
  <si>
    <t>Ryan Stevens</t>
  </si>
  <si>
    <t>Referral</t>
  </si>
  <si>
    <t>UNIVERSITY OF PITT-GREENSBURG</t>
  </si>
  <si>
    <t>Natalie Mills</t>
  </si>
  <si>
    <t>Matt McPeek</t>
  </si>
  <si>
    <t>Sand Creek</t>
  </si>
  <si>
    <t>Paid with Sand Creek PAYOUT</t>
  </si>
  <si>
    <t>Logan Peot</t>
  </si>
  <si>
    <t>LL Bonus</t>
  </si>
  <si>
    <t>TOTAL</t>
  </si>
  <si>
    <t>ADRIAN COLLEGE</t>
  </si>
  <si>
    <t>ALLIANCE HS</t>
  </si>
  <si>
    <t>BELLBROOK HS</t>
  </si>
  <si>
    <t>BUSHNELL</t>
  </si>
  <si>
    <t>WINTER_BREAK</t>
  </si>
  <si>
    <t>CANTWELL SACRED HEART</t>
  </si>
  <si>
    <t>CENTER HS</t>
  </si>
  <si>
    <t>CHILLICOTHE HS</t>
  </si>
  <si>
    <t>COASTAL ALABAMA</t>
  </si>
  <si>
    <t>COLLEGE OF THE DESERT</t>
  </si>
  <si>
    <t>CONCORDIA UNIVERSITY</t>
  </si>
  <si>
    <t>DODGE CITY CC</t>
  </si>
  <si>
    <t>EAST CENTRAL HS</t>
  </si>
  <si>
    <t>ERIE CC  NO plue per reg &amp; rent</t>
  </si>
  <si>
    <t>USBDFS</t>
  </si>
  <si>
    <t>FAIRFIELD SPORTS</t>
  </si>
  <si>
    <t>JOE OLIVER</t>
  </si>
  <si>
    <t>FINGER LAKES CC</t>
  </si>
  <si>
    <t>GENEVA COLLEGE</t>
  </si>
  <si>
    <t>GEORGIAN COURT UNIVERSITY</t>
  </si>
  <si>
    <t>GLENDALE SPORTS COMPLEX</t>
  </si>
  <si>
    <t>GOLDEN ST GRIND</t>
  </si>
  <si>
    <t>GULL LAKE HS</t>
  </si>
  <si>
    <t>HAMLINE UNIVERSITY</t>
  </si>
  <si>
    <t>HIDDEN VALLEY HS</t>
  </si>
  <si>
    <t>HILLIARD BRADLEY HS</t>
  </si>
  <si>
    <t>JOHN DICKINSON HS</t>
  </si>
  <si>
    <t>MESA CC</t>
  </si>
  <si>
    <t>METRO DETROIT</t>
  </si>
  <si>
    <t>MORGAN TOWNSHIP HS</t>
  </si>
  <si>
    <t>MT BETHEL CHRISTIAN</t>
  </si>
  <si>
    <t>?</t>
  </si>
  <si>
    <t>NORTH PARK UNIVERSITY</t>
  </si>
  <si>
    <t>NORVIEW HS</t>
  </si>
  <si>
    <t>NOTRE DAME HS</t>
  </si>
  <si>
    <t>OAK LAWN HS</t>
  </si>
  <si>
    <t>PACIFIC UNIVERSITY</t>
  </si>
  <si>
    <t>RICHWOODS HS</t>
  </si>
  <si>
    <t>SAN DIEGO CITY COLLEGE</t>
  </si>
  <si>
    <t>SANDIA HS</t>
  </si>
  <si>
    <t>SOLANO CC</t>
  </si>
  <si>
    <t>SOUTH SAN FRANCISCO</t>
  </si>
  <si>
    <t>ST GEORGE TECH HS</t>
  </si>
  <si>
    <t>ST. MARY'S COLLEGE OF MD</t>
  </si>
  <si>
    <t>STEBBINS HS</t>
  </si>
  <si>
    <t>SUNY-CANTON</t>
  </si>
  <si>
    <t>SUTTER UNION HS</t>
  </si>
  <si>
    <t>USBA ALTOONA</t>
  </si>
  <si>
    <t>USBA BLOOMINGTON</t>
  </si>
  <si>
    <t>USBA KUNA</t>
  </si>
  <si>
    <t>USBA RANCHO CUCAMONGA</t>
  </si>
  <si>
    <t>VERMONT ST UNIVERSITY</t>
  </si>
  <si>
    <t>WATKINS MEMORIAL HS</t>
  </si>
  <si>
    <t>WORLD BASEBALL ACADEMY</t>
  </si>
  <si>
    <t>DELASALLE HS</t>
  </si>
  <si>
    <t>JOHNSON COUNTY HS</t>
  </si>
  <si>
    <t>RIDGELAND HS</t>
  </si>
  <si>
    <t>EDDIE EASLEY</t>
  </si>
  <si>
    <t>USSA MIAMI</t>
  </si>
  <si>
    <t>USSA WICHITA</t>
  </si>
  <si>
    <t>SUMMER</t>
  </si>
  <si>
    <t>USSA JACKSONVILLE</t>
  </si>
  <si>
    <t>YEAR</t>
  </si>
  <si>
    <t>PAYEE NAME</t>
  </si>
  <si>
    <t>ACH</t>
  </si>
  <si>
    <t>CBM</t>
  </si>
  <si>
    <t>NOTES</t>
  </si>
  <si>
    <t>Alexandria Technical HS</t>
  </si>
  <si>
    <t>North Star Sports Complex</t>
  </si>
  <si>
    <t>Ballistic  Baseball Academy</t>
  </si>
  <si>
    <t>All-Star Baseball Academy</t>
  </si>
  <si>
    <t>Pegs Baseball</t>
  </si>
  <si>
    <t>Centennial HS Baseball</t>
  </si>
  <si>
    <t>Centennial HS Softball</t>
  </si>
  <si>
    <t>Dugout Baseball &amp; Performance</t>
  </si>
  <si>
    <t>Dugout Baseball Week 2</t>
  </si>
  <si>
    <t>SUNY Erie Community College</t>
  </si>
  <si>
    <t>F.A.S.T. of NW OH</t>
  </si>
  <si>
    <t>Fast Lima</t>
  </si>
  <si>
    <t>Aurora Public Schools</t>
  </si>
  <si>
    <t>City of Glendale</t>
  </si>
  <si>
    <t>HAMLINE</t>
  </si>
  <si>
    <t>Top Prospect Athletics</t>
  </si>
  <si>
    <t>Mesa Community College</t>
  </si>
  <si>
    <t xml:space="preserve"> </t>
  </si>
  <si>
    <t>Notre Dame HS Baseball</t>
  </si>
  <si>
    <t>Saint Vincent Pallotti HS</t>
  </si>
  <si>
    <t>San Diego City College</t>
  </si>
  <si>
    <t>MLT Sports Investments</t>
  </si>
  <si>
    <t xml:space="preserve">T's Academy </t>
  </si>
  <si>
    <t>Altoon HS Baseball</t>
  </si>
  <si>
    <t>Facilitron</t>
  </si>
  <si>
    <t>USBA Dawsonville Week 1</t>
  </si>
  <si>
    <t>USBA Dawsonville Week 2</t>
  </si>
  <si>
    <t>XTP Appomattox LLC</t>
  </si>
  <si>
    <t>Baseball Plus Feb/Mar Sessions</t>
  </si>
  <si>
    <t>Baseball Plus January Sessions</t>
  </si>
  <si>
    <t>December</t>
  </si>
  <si>
    <t>March Camp</t>
  </si>
  <si>
    <t>Moorestown Friends</t>
  </si>
  <si>
    <t>Queensborough CC February Sessions</t>
  </si>
  <si>
    <t>Queensborough CC January Sessions</t>
  </si>
  <si>
    <t>St Cloud Tech</t>
  </si>
  <si>
    <t>1st payment for January dates</t>
  </si>
  <si>
    <t>2nd payment for February dates</t>
  </si>
  <si>
    <t>Jan/Feb Camp</t>
  </si>
  <si>
    <t>Stolen Bases Academy (Softball)</t>
  </si>
  <si>
    <t>Sunrise Mountain</t>
  </si>
  <si>
    <t>USBA Lakeland Week 1 &amp; 2</t>
  </si>
  <si>
    <t>Polk County Leisure Services</t>
  </si>
  <si>
    <t>USBA Long Island</t>
  </si>
  <si>
    <t>BHS Baseball Program</t>
  </si>
  <si>
    <t>USBA Murfreesboro (Jan&amp;Feb)</t>
  </si>
  <si>
    <t>USBA Georgetown Week 1</t>
  </si>
  <si>
    <t>USBA Georgetown Week 2</t>
  </si>
  <si>
    <t>USBA Franklin Week 1 Baseball &amp; Softball</t>
  </si>
  <si>
    <t>USBA Columbus (OH)</t>
  </si>
  <si>
    <t>Mesa CC Softball</t>
  </si>
  <si>
    <t>San Diego City College Week 1&amp;2</t>
  </si>
  <si>
    <t>USSA Columbus (OH)</t>
  </si>
  <si>
    <t>TTL Reg</t>
  </si>
  <si>
    <t>SD Pay</t>
  </si>
  <si>
    <t>Bonus</t>
  </si>
  <si>
    <t>EQ Allow</t>
  </si>
  <si>
    <t xml:space="preserve">BG </t>
  </si>
  <si>
    <t>TTL Pay</t>
  </si>
  <si>
    <t>APR</t>
  </si>
  <si>
    <t>APR + EQ</t>
  </si>
  <si>
    <t>Month End</t>
  </si>
  <si>
    <t>TTL REG</t>
  </si>
  <si>
    <t>TTL SD PAY</t>
  </si>
  <si>
    <t>TTL BONUS</t>
  </si>
  <si>
    <t>TTL EQ</t>
  </si>
  <si>
    <t>TTL BG</t>
  </si>
  <si>
    <t>CPR (no EQ)</t>
  </si>
  <si>
    <t>CPR</t>
  </si>
  <si>
    <t>v LY</t>
  </si>
  <si>
    <t>v Budget</t>
  </si>
  <si>
    <t>WINTER BUDGET FY26</t>
  </si>
  <si>
    <t>REG/SKILLS</t>
  </si>
  <si>
    <t>CAMPERS</t>
  </si>
  <si>
    <t>WINTER ACTUAL FY25</t>
  </si>
  <si>
    <t>FEBRUARY</t>
  </si>
  <si>
    <t>AMERICAN LEADERSHIP ACADEMY IRONWOOD</t>
  </si>
  <si>
    <t>JANUARY</t>
  </si>
  <si>
    <t>ANOKA-RAMSEY CC</t>
  </si>
  <si>
    <t>ARCADIA HS</t>
  </si>
  <si>
    <t>ARCATA HS</t>
  </si>
  <si>
    <t>MARCH</t>
  </si>
  <si>
    <t>ASCEND LEADERSHIP ACADEMY</t>
  </si>
  <si>
    <t>AURORA CENTRAL CATHOLIC HS</t>
  </si>
  <si>
    <t>BALLISTIC BASEBALL ACADEMY</t>
  </si>
  <si>
    <t>BASEBALL PLUS</t>
  </si>
  <si>
    <t>Sum of TTL Pay</t>
  </si>
  <si>
    <t>Sum of TTL Reg</t>
  </si>
  <si>
    <t xml:space="preserve">Sum of BG </t>
  </si>
  <si>
    <t>BASEBALL PLUS (FEB./MAR.)</t>
  </si>
  <si>
    <t>BENEDICT COLLEGE</t>
  </si>
  <si>
    <t>BETHEL HS</t>
  </si>
  <si>
    <t>DECEMBER</t>
  </si>
  <si>
    <t>USBDBDCS</t>
  </si>
  <si>
    <t>BISHOP DUNNE CATHOLIC SCHOOL</t>
  </si>
  <si>
    <t>APRIL</t>
  </si>
  <si>
    <t>BISHOP FOLEY HS</t>
  </si>
  <si>
    <t>(blank)</t>
  </si>
  <si>
    <t>BRICK MEMORIAL HS</t>
  </si>
  <si>
    <t>Grand Total</t>
  </si>
  <si>
    <t>BURNT HILLS-BALLSTON LAKE HS</t>
  </si>
  <si>
    <t>BUSHNELL UNIV</t>
  </si>
  <si>
    <t>CANTWELL SACRED HEART OF MARY</t>
  </si>
  <si>
    <t>CAPITAL HS</t>
  </si>
  <si>
    <t>CAPITAL UNIVERSITY</t>
  </si>
  <si>
    <t>CENTRAL GWINNETT HS</t>
  </si>
  <si>
    <t>CHEMEKETA CC</t>
  </si>
  <si>
    <t>CHIPPEWA SENIOR HS</t>
  </si>
  <si>
    <t>CHUGIAK HS</t>
  </si>
  <si>
    <t>CINCINNATI HILLS CHRISTIAN ACADEMY</t>
  </si>
  <si>
    <t>CITRUS COLLEGE</t>
  </si>
  <si>
    <t>CLARKE COUNTY HS</t>
  </si>
  <si>
    <t>COALINGA COLLEGE</t>
  </si>
  <si>
    <t>COASTAL ALABAMA CC</t>
  </si>
  <si>
    <t>COLLEGE OF SAINT SCHOLASTIC</t>
  </si>
  <si>
    <t>COLUMBIA BASIN COLLEGE</t>
  </si>
  <si>
    <t>COMMUNITY CHRISTIAN</t>
  </si>
  <si>
    <t>CRESTVIEW HS</t>
  </si>
  <si>
    <t>DALLAS MOLINA HS</t>
  </si>
  <si>
    <t>DAVE GRIFFIN'S SPORTS COMPLEX (FEBRUARY)</t>
  </si>
  <si>
    <t>DAVE GRIFFIN'S SPORTS COMPLEX (JANUARY)</t>
  </si>
  <si>
    <t>DELAWARE CHRISTIAN COUNTY SCHOOL</t>
  </si>
  <si>
    <t>DESTINY CHRISTIAN ACADEMY</t>
  </si>
  <si>
    <t>DRYDEN HS</t>
  </si>
  <si>
    <t>DUGOUT BASEBALL</t>
  </si>
  <si>
    <t>DYSART HS</t>
  </si>
  <si>
    <t>EDISON HS</t>
  </si>
  <si>
    <t>EL PASO-GRIDLEY HS</t>
  </si>
  <si>
    <t>ELSIK HS</t>
  </si>
  <si>
    <t>ERIE CC NORTH</t>
  </si>
  <si>
    <t>EXCELSIOR CHARTER SCHOOL</t>
  </si>
  <si>
    <t>EXETER TOWNSHIP HS</t>
  </si>
  <si>
    <t>EZELL HARDING CHRISTIAN SCHOOL</t>
  </si>
  <si>
    <t>FAST OF NW OH</t>
  </si>
  <si>
    <t>FIRELANDS HS</t>
  </si>
  <si>
    <t>FIRESTONE HS</t>
  </si>
  <si>
    <t>FOOTHILL HS</t>
  </si>
  <si>
    <t>FRANKLIN CENTRAL HS</t>
  </si>
  <si>
    <t>FRIDLEY HS</t>
  </si>
  <si>
    <t>GATEWAY HS</t>
  </si>
  <si>
    <t>GENESEE CC</t>
  </si>
  <si>
    <t>GIBAULT CATHOLIC HS</t>
  </si>
  <si>
    <t>GOLDEN STATE GRIND</t>
  </si>
  <si>
    <t>GREELEY CENTRAL HS</t>
  </si>
  <si>
    <t>HEMET HS</t>
  </si>
  <si>
    <t>HITTING FACTORY</t>
  </si>
  <si>
    <t>HOCKING COLLEGE</t>
  </si>
  <si>
    <t>HONEY GROVE HS</t>
  </si>
  <si>
    <t>JAMES MONROE HS</t>
  </si>
  <si>
    <t>JOHNSON CREEK HS</t>
  </si>
  <si>
    <t>KANKAKEE CC</t>
  </si>
  <si>
    <t>KETTERING FAIRMONT HS</t>
  </si>
  <si>
    <t>LEHMAN HS</t>
  </si>
  <si>
    <t>MADISON ST. JOSEPH</t>
  </si>
  <si>
    <t>MARCO ANTONIO FIREBAUGH HS</t>
  </si>
  <si>
    <t>MERCED HS</t>
  </si>
  <si>
    <t>MERCYHURST PREP HS</t>
  </si>
  <si>
    <t>MOORESTOWN FRIENDS SCHOOL</t>
  </si>
  <si>
    <t>MOORPARK HS</t>
  </si>
  <si>
    <t>MOUNT SAINT CHARLES ACADEMY</t>
  </si>
  <si>
    <t>MT. BETHEL CHRISTIAN ACADEMY</t>
  </si>
  <si>
    <t>MT. BETHEL CHRISTIAN ACADEMY SOFTBALL</t>
  </si>
  <si>
    <t>MT. BETHEL CHRISTIAN ACADEMY WINTER BREAK</t>
  </si>
  <si>
    <t>NORTH COUNTRY UNION HS</t>
  </si>
  <si>
    <t>NORTH HS</t>
  </si>
  <si>
    <t>NORTH PARK UNIVERSITY (SOFTBALL)</t>
  </si>
  <si>
    <t>NORWICH UNIVERSITY</t>
  </si>
  <si>
    <t>NOTRE DAME CATHEDRAL LATIN SCHOOL</t>
  </si>
  <si>
    <t>PARADISE HONORS HS</t>
  </si>
  <si>
    <t>PENN STATE UNIVERSITY-NEW KENSINGTON</t>
  </si>
  <si>
    <t>PERKIOMEN SCHOOL</t>
  </si>
  <si>
    <t>PERRY HS</t>
  </si>
  <si>
    <t>PHOENIX CHRISTIAN HS</t>
  </si>
  <si>
    <t>PLAINFIELD SOUTH HS</t>
  </si>
  <si>
    <t>PLUMSTEAD CHRISTIAN SCHOOL</t>
  </si>
  <si>
    <t>PRINCIPIA COLLEGE</t>
  </si>
  <si>
    <t>PROCTOR HS</t>
  </si>
  <si>
    <t>QUEENSBOROUGH CC</t>
  </si>
  <si>
    <t>QUEENSBOROUGH CC (FEB/MAR)</t>
  </si>
  <si>
    <t>QUINCY HS</t>
  </si>
  <si>
    <t>RAMAPO COLLEGE</t>
  </si>
  <si>
    <t>RED LION CHRISTIAN ACADEMY</t>
  </si>
  <si>
    <t>ROCK VALLEY COLLEGE</t>
  </si>
  <si>
    <t>ROOSEVELT HS</t>
  </si>
  <si>
    <t>ROYAL HS</t>
  </si>
  <si>
    <t>RUSSELL COUNTY HS</t>
  </si>
  <si>
    <t>RUSSELL HS</t>
  </si>
  <si>
    <t>SAINT VINCENT PALLOTTI HS</t>
  </si>
  <si>
    <t>SALEM CC</t>
  </si>
  <si>
    <t>SAND CREEK HS</t>
  </si>
  <si>
    <t>SAND CREEK HS (SOFTBALL)</t>
  </si>
  <si>
    <t>SANTIAM CHRISTIAN HS</t>
  </si>
  <si>
    <t>SEATTLE UNIV</t>
  </si>
  <si>
    <t>SIMPSON UNIVERSITY</t>
  </si>
  <si>
    <t>SLUGGERS OF OHIO LLC</t>
  </si>
  <si>
    <t>SOUTH SAN FRANCISCO HS</t>
  </si>
  <si>
    <t>SOUTHWESTERN HS</t>
  </si>
  <si>
    <t>ST. CLOUD TECH CC</t>
  </si>
  <si>
    <t>ST. ELIZABETH UNIVERSITY</t>
  </si>
  <si>
    <t>ST. FRANCIS HS (OH)</t>
  </si>
  <si>
    <t>ST. FRANCIS HS (WI)</t>
  </si>
  <si>
    <t>ST. GEORGES TECH HS</t>
  </si>
  <si>
    <t>ST. MARY'S COLLEGE</t>
  </si>
  <si>
    <t>STOLEN BASES ACADEMY</t>
  </si>
  <si>
    <t>STOLEN BASES ACADEMY (MARCH SESSIONS)</t>
  </si>
  <si>
    <t>STOLEN BASES ACADEMY SOFTBALL</t>
  </si>
  <si>
    <t>STRIKE ZONE ACADEMY</t>
  </si>
  <si>
    <t>SUNRISE MOUNTAIN</t>
  </si>
  <si>
    <t>SUNY CANTON</t>
  </si>
  <si>
    <t>THE JOHN DICKINSON SCHOOL</t>
  </si>
  <si>
    <t>TOWSON UNIVERSITY</t>
  </si>
  <si>
    <t>TRI CENTRAL HS</t>
  </si>
  <si>
    <t>TRIPLE PLAY P3RFORMANCE</t>
  </si>
  <si>
    <t>UNIV. OF PITT-GREENSBURG</t>
  </si>
  <si>
    <t>UNIVERSITY HS</t>
  </si>
  <si>
    <t>UNIVERSITY OF PITT-GREENSBURG (SOFTBALL)</t>
  </si>
  <si>
    <t>USBA BELLEROSE</t>
  </si>
  <si>
    <t>USBA COLUMBIA</t>
  </si>
  <si>
    <t>USBA DAVENPORT</t>
  </si>
  <si>
    <t>USBA INDEPENDENCE</t>
  </si>
  <si>
    <t>USBA KISSIMMEE</t>
  </si>
  <si>
    <t>USBA LONG ISLAND CITY</t>
  </si>
  <si>
    <t>USBA LYNCHBURG</t>
  </si>
  <si>
    <t>USBA MUFREESBORO</t>
  </si>
  <si>
    <t>USBA OCALA</t>
  </si>
  <si>
    <t>USBA ORLANDO</t>
  </si>
  <si>
    <t>USBA PASADENA</t>
  </si>
  <si>
    <t>USBA SAN FRANCISCO</t>
  </si>
  <si>
    <t>USBA ST. CHARLES</t>
  </si>
  <si>
    <t>USBA UNIONTOWN</t>
  </si>
  <si>
    <t>USBA WATERBURY</t>
  </si>
  <si>
    <t>USSA ALABASTER</t>
  </si>
  <si>
    <t>USSA ATLANTA</t>
  </si>
  <si>
    <t>USSA DAVENPORT</t>
  </si>
  <si>
    <t>USSA LAKE ELSINORE</t>
  </si>
  <si>
    <t>USSA RACINE</t>
  </si>
  <si>
    <t>USSA ST. CHARLES</t>
  </si>
  <si>
    <t>VALLIVUE HS</t>
  </si>
  <si>
    <t>VERMONT STATE UNIVERSITY</t>
  </si>
  <si>
    <t>VERMONT STATE UNIVERSITY-CASTLETON</t>
  </si>
  <si>
    <t>WARREN LOCAL HS</t>
  </si>
  <si>
    <t>WASHINGTON UNION HS</t>
  </si>
  <si>
    <t>USBDWBS</t>
  </si>
  <si>
    <t>WEST BRUNSWICK HS</t>
  </si>
  <si>
    <t>YORK HS</t>
  </si>
  <si>
    <t>YUMA CATHOLIC HS</t>
  </si>
  <si>
    <t>JUNE</t>
  </si>
  <si>
    <t>BETHESDA CHRISTIAN SCHOOL</t>
  </si>
  <si>
    <t>COASTAL ALABAMA CC SOUTH</t>
  </si>
  <si>
    <t>F.A.S.T. OF NW OHIO</t>
  </si>
  <si>
    <t>MADISON ST. JOE HS WEEK 1</t>
  </si>
  <si>
    <t>MILLIKIN UNIVERSITY</t>
  </si>
  <si>
    <t>NORTH PARK UNIVERSITY SOFTBALL</t>
  </si>
  <si>
    <t>RICHWOODS HS WEEK 1</t>
  </si>
  <si>
    <t>ST. GEORGES TECH HS WEEK 1</t>
  </si>
  <si>
    <t>TRINE UNIVERSITY</t>
  </si>
  <si>
    <t>USBA COLUMBUS (IN)</t>
  </si>
  <si>
    <t>USBA CROWN POINT</t>
  </si>
  <si>
    <t>USBA DAWSONVILLE - WEEK 1</t>
  </si>
  <si>
    <t>USBA FRANKLIN - WEEK 1</t>
  </si>
  <si>
    <t>USBA NORTH LAS VEGAS</t>
  </si>
  <si>
    <t>USBA PINEVILLE</t>
  </si>
  <si>
    <t>USBA ST. CHARLES WEEK 1</t>
  </si>
  <si>
    <t>USBA TUCSON</t>
  </si>
  <si>
    <t>USSA FRANKLIN - WEEK 1</t>
  </si>
  <si>
    <t>USSA LAWTON</t>
  </si>
  <si>
    <t>USSA TUCSON</t>
  </si>
  <si>
    <t>MESA CC - WEEK 1</t>
  </si>
  <si>
    <t>STILLWATER HS</t>
  </si>
  <si>
    <t>WINTON WOODS HS</t>
  </si>
  <si>
    <t>SOMERSET ACADEMY COLLEGIATE SCHOOL</t>
  </si>
  <si>
    <t>USBDMDTS</t>
  </si>
  <si>
    <t>PFLUGERVILLE HS</t>
  </si>
  <si>
    <t>GOLDSON STATE GRIND - WEEK 1</t>
  </si>
  <si>
    <t>USBA SEAFORD</t>
  </si>
  <si>
    <t>USBA LAKELAND - WEEK 1</t>
  </si>
  <si>
    <t>USBA WESTFIELD</t>
  </si>
  <si>
    <t>USBA HUNTLEY</t>
  </si>
  <si>
    <t>USBA BELVILLE</t>
  </si>
  <si>
    <t>USBA BAXTER  - WEEK 1</t>
  </si>
  <si>
    <t>CARTER HS</t>
  </si>
  <si>
    <t>SOMERSET ACADEMY CHRISTIAN SCHOOL</t>
  </si>
  <si>
    <t>MODESTO HS</t>
  </si>
  <si>
    <t>USBA COLUMBUS (OH)</t>
  </si>
  <si>
    <t>BRATRAM TRAIL HS - WEEK 1</t>
  </si>
  <si>
    <t>COMMUNITY CHRISTIAN COLLEGE</t>
  </si>
  <si>
    <t>DAVE GRIFFIN'S SPORTS COMPLEX</t>
  </si>
  <si>
    <t>GOLDEN STATE GRIND - WEEK 1</t>
  </si>
  <si>
    <t>MCDONOUGH HS</t>
  </si>
  <si>
    <t>MT. BETHEL CHRISTIAN ACADEMY - WEEK 1</t>
  </si>
  <si>
    <t>OTTAWA HILLS HS</t>
  </si>
  <si>
    <t>USBA BLOOMINGTON - WEEK 1</t>
  </si>
  <si>
    <t>HUNTINGTON UNIVERSITY</t>
  </si>
  <si>
    <t>USBA ARLINGTON HEIGHTS-ROLLING MEADOWS</t>
  </si>
  <si>
    <t>USBA CHARLOTTE</t>
  </si>
  <si>
    <t>USBA LIVONIA - WEEK 1</t>
  </si>
  <si>
    <t>USBDZCAS</t>
  </si>
  <si>
    <t>USSA COLUMBIA</t>
  </si>
  <si>
    <t>USSA JACKSONVILLE - WEEK 1</t>
  </si>
  <si>
    <t>USSA CHARLOTTE</t>
  </si>
  <si>
    <t>USSA CHAMBERSBURG</t>
  </si>
  <si>
    <t>USSA BLOOMINGTON - WEEK 1</t>
  </si>
  <si>
    <t>RANCHO HS</t>
  </si>
  <si>
    <t>ROLESVILLE HS</t>
  </si>
  <si>
    <t>LEMON BAY HS</t>
  </si>
  <si>
    <t>EAST HALL HS</t>
  </si>
  <si>
    <t>JULY</t>
  </si>
  <si>
    <t>SUNRISE MOUNTAIN HS</t>
  </si>
  <si>
    <t>TEMECULA VALLEY HS</t>
  </si>
  <si>
    <t>USSA COLUMBUS</t>
  </si>
  <si>
    <t>USSA JACKSONVILLE - WEEK 2</t>
  </si>
  <si>
    <t>USBA ANNAPOLIS - WEEK 1</t>
  </si>
  <si>
    <t>BARTRAM TRAIL HS - WEEK 2</t>
  </si>
  <si>
    <t>STALEY HS</t>
  </si>
  <si>
    <t>USBA BUTLER</t>
  </si>
  <si>
    <t>USBA BUFFALO GROVE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</si>
</sst>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#,##0_);[Red]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&quot;$&quot;#,##0"/>
    <numFmt numFmtId="166" formatCode="00000"/>
    <numFmt numFmtId="167" formatCode="_([$$-409]* #,##0.00_);_([$$-409]* \(#,##0.00\);_([$$-409]* &quot;-&quot;??_);_(@_)"/>
    <numFmt numFmtId="168" formatCode="&quot;$&quot;#,##0.00"/>
    <numFmt numFmtId="169" formatCode="m/d;@"/>
  </numFmts>
  <fonts count="4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0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rgb="FFFFFFF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242424"/>
      <name val="Aptos Narrow"/>
      <family val="2"/>
      <scheme val="minor"/>
    </font>
    <font>
      <sz val="11"/>
      <color theme="0"/>
      <name val="Calibri"/>
      <family val="2"/>
    </font>
    <font>
      <sz val="11"/>
      <color rgb="FFFFFFFF"/>
      <name val="Calibri"/>
      <family val="2"/>
    </font>
    <font>
      <sz val="11"/>
      <color rgb="FF000000"/>
      <name val="Aptos Narrow"/>
      <family val="2"/>
    </font>
    <font>
      <sz val="12"/>
      <color theme="1"/>
      <name val="Aptos Narrow"/>
      <family val="2"/>
      <scheme val="minor"/>
    </font>
    <font>
      <sz val="11"/>
      <color theme="10"/>
      <name val="Aptos Narrow"/>
      <family val="2"/>
      <scheme val="minor"/>
    </font>
    <font>
      <sz val="11"/>
      <color rgb="FF242424"/>
      <name val="Calibri"/>
      <family val="2"/>
    </font>
    <font>
      <sz val="11"/>
      <color theme="0"/>
      <name val="Calibri"/>
    </font>
    <font>
      <sz val="11"/>
      <color rgb="FFFFFFFF"/>
      <name val="Aptos Narrow"/>
      <scheme val="minor"/>
    </font>
    <font>
      <sz val="11"/>
      <color theme="1"/>
      <name val="Aptos Narrow"/>
      <scheme val="minor"/>
    </font>
    <font>
      <sz val="11"/>
      <color rgb="FF000000"/>
      <name val="Aptos Narrow"/>
      <scheme val="minor"/>
    </font>
    <font>
      <sz val="11"/>
      <color theme="1"/>
      <name val="Calibri"/>
    </font>
    <font>
      <u/>
      <sz val="11"/>
      <color theme="10"/>
      <name val="Aptos Narrow"/>
      <scheme val="minor"/>
    </font>
    <font>
      <sz val="11"/>
      <color rgb="FF000000"/>
      <name val="Aptos Narrow"/>
    </font>
    <font>
      <sz val="11"/>
      <color rgb="FF242424"/>
      <name val="Aptos Narrow"/>
      <scheme val="minor"/>
    </font>
    <font>
      <sz val="11"/>
      <color theme="0"/>
      <name val="Aptos Narrow"/>
      <scheme val="minor"/>
    </font>
    <font>
      <u/>
      <sz val="11"/>
      <color rgb="FF000000"/>
      <name val="Aptos Narrow"/>
      <scheme val="minor"/>
    </font>
    <font>
      <sz val="10"/>
      <color theme="1"/>
      <name val="Aptos Narrow"/>
      <scheme val="minor"/>
    </font>
    <font>
      <sz val="11"/>
      <color rgb="FF242424"/>
      <name val="Aptos"/>
      <family val="2"/>
      <charset val="1"/>
    </font>
    <font>
      <b/>
      <sz val="11"/>
      <color rgb="FFFFFFFF"/>
      <name val="Aptos Narrow"/>
      <scheme val="minor"/>
    </font>
    <font>
      <b/>
      <sz val="11"/>
      <color theme="0"/>
      <name val="Aptos Narrow"/>
      <scheme val="minor"/>
    </font>
    <font>
      <sz val="12"/>
      <color rgb="FF000000"/>
      <name val="Aptos Narrow"/>
      <scheme val="minor"/>
    </font>
    <font>
      <b/>
      <sz val="11"/>
      <color theme="1"/>
      <name val="Aptos Narrow"/>
      <scheme val="minor"/>
    </font>
    <font>
      <sz val="12"/>
      <color theme="1"/>
      <name val="Aptos Narrow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60">
    <xf numFmtId="0" fontId="0" fillId="0" borderId="0" xfId="0"/>
    <xf numFmtId="165" fontId="6" fillId="0" borderId="1" xfId="0" applyNumberFormat="1" applyFont="1" applyBorder="1" applyAlignment="1">
      <alignment horizontal="center"/>
    </xf>
    <xf numFmtId="0" fontId="8" fillId="2" borderId="1" xfId="0" applyFont="1" applyFill="1" applyBorder="1"/>
    <xf numFmtId="0" fontId="9" fillId="5" borderId="1" xfId="0" applyFont="1" applyFill="1" applyBorder="1"/>
    <xf numFmtId="0" fontId="9" fillId="5" borderId="1" xfId="0" applyFont="1" applyFill="1" applyBorder="1" applyAlignment="1">
      <alignment horizontal="center"/>
    </xf>
    <xf numFmtId="0" fontId="0" fillId="2" borderId="0" xfId="0" applyFill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1" xfId="0" applyFont="1" applyFill="1" applyBorder="1"/>
    <xf numFmtId="167" fontId="10" fillId="4" borderId="1" xfId="0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0" borderId="1" xfId="0" applyFont="1" applyBorder="1"/>
    <xf numFmtId="0" fontId="1" fillId="4" borderId="0" xfId="0" applyFont="1" applyFill="1"/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/>
    <xf numFmtId="0" fontId="1" fillId="0" borderId="0" xfId="0" applyFont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165" fontId="7" fillId="7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4" fontId="8" fillId="0" borderId="0" xfId="0" applyNumberFormat="1" applyFont="1" applyAlignment="1">
      <alignment horizontal="center"/>
    </xf>
    <xf numFmtId="0" fontId="2" fillId="0" borderId="0" xfId="0" applyFont="1"/>
    <xf numFmtId="0" fontId="1" fillId="6" borderId="1" xfId="0" applyFont="1" applyFill="1" applyBorder="1" applyAlignment="1">
      <alignment horizontal="center"/>
    </xf>
    <xf numFmtId="0" fontId="1" fillId="6" borderId="1" xfId="0" applyFont="1" applyFill="1" applyBorder="1"/>
    <xf numFmtId="167" fontId="10" fillId="6" borderId="1" xfId="0" applyNumberFormat="1" applyFont="1" applyFill="1" applyBorder="1" applyAlignment="1">
      <alignment horizontal="center"/>
    </xf>
    <xf numFmtId="0" fontId="1" fillId="6" borderId="0" xfId="0" applyFont="1" applyFill="1"/>
    <xf numFmtId="167" fontId="1" fillId="2" borderId="1" xfId="0" applyNumberFormat="1" applyFont="1" applyFill="1" applyBorder="1"/>
    <xf numFmtId="168" fontId="10" fillId="2" borderId="1" xfId="0" applyNumberFormat="1" applyFont="1" applyFill="1" applyBorder="1" applyAlignment="1">
      <alignment horizontal="center"/>
    </xf>
    <xf numFmtId="165" fontId="6" fillId="4" borderId="1" xfId="0" applyNumberFormat="1" applyFont="1" applyFill="1" applyBorder="1" applyAlignment="1">
      <alignment horizontal="center"/>
    </xf>
    <xf numFmtId="165" fontId="7" fillId="4" borderId="1" xfId="0" applyNumberFormat="1" applyFont="1" applyFill="1" applyBorder="1" applyAlignment="1">
      <alignment horizontal="center"/>
    </xf>
    <xf numFmtId="167" fontId="1" fillId="6" borderId="1" xfId="0" applyNumberFormat="1" applyFont="1" applyFill="1" applyBorder="1"/>
    <xf numFmtId="168" fontId="10" fillId="6" borderId="1" xfId="0" applyNumberFormat="1" applyFont="1" applyFill="1" applyBorder="1" applyAlignment="1">
      <alignment horizontal="center"/>
    </xf>
    <xf numFmtId="165" fontId="6" fillId="6" borderId="1" xfId="0" applyNumberFormat="1" applyFont="1" applyFill="1" applyBorder="1" applyAlignment="1">
      <alignment horizontal="center"/>
    </xf>
    <xf numFmtId="165" fontId="7" fillId="6" borderId="1" xfId="0" applyNumberFormat="1" applyFont="1" applyFill="1" applyBorder="1" applyAlignment="1">
      <alignment horizontal="center"/>
    </xf>
    <xf numFmtId="167" fontId="1" fillId="4" borderId="1" xfId="0" applyNumberFormat="1" applyFont="1" applyFill="1" applyBorder="1"/>
    <xf numFmtId="168" fontId="10" fillId="4" borderId="1" xfId="0" applyNumberFormat="1" applyFont="1" applyFill="1" applyBorder="1" applyAlignment="1">
      <alignment horizontal="center"/>
    </xf>
    <xf numFmtId="168" fontId="1" fillId="4" borderId="1" xfId="0" applyNumberFormat="1" applyFont="1" applyFill="1" applyBorder="1" applyAlignment="1">
      <alignment horizontal="center"/>
    </xf>
    <xf numFmtId="0" fontId="0" fillId="0" borderId="1" xfId="1" applyFont="1" applyBorder="1"/>
    <xf numFmtId="0" fontId="0" fillId="6" borderId="1" xfId="0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10" fillId="7" borderId="1" xfId="0" applyFont="1" applyFill="1" applyBorder="1"/>
    <xf numFmtId="0" fontId="10" fillId="6" borderId="1" xfId="0" applyFont="1" applyFill="1" applyBorder="1"/>
    <xf numFmtId="0" fontId="10" fillId="2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/>
    <xf numFmtId="167" fontId="10" fillId="8" borderId="1" xfId="0" applyNumberFormat="1" applyFont="1" applyFill="1" applyBorder="1" applyAlignment="1">
      <alignment horizontal="center"/>
    </xf>
    <xf numFmtId="0" fontId="1" fillId="0" borderId="1" xfId="0" applyFont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6" borderId="1" xfId="0" applyFont="1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2" borderId="1" xfId="0" applyFont="1" applyFill="1" applyBorder="1" applyAlignment="1">
      <alignment horizontal="center"/>
    </xf>
    <xf numFmtId="0" fontId="1" fillId="2" borderId="1" xfId="0" applyFont="1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4" borderId="1" xfId="0" applyFont="1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16" fillId="4" borderId="1" xfId="0" applyFont="1" applyFill="1" applyBorder="1"/>
    <xf numFmtId="0" fontId="1" fillId="6" borderId="1" xfId="0" applyFont="1" applyFill="1" applyBorder="1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2" borderId="1" xfId="0" applyFont="1" applyFill="1" applyBorder="1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0" borderId="1" xfId="0" applyFont="1" applyBorder="1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4" borderId="1" xfId="0" applyFont="1" applyFill="1" applyBorder="1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6" borderId="1" xfId="0" applyFill="1" applyBorder="1"/>
    <xf numFmtId="0" fontId="0" fillId="6" borderId="1" xfId="1" applyFont="1" applyFill="1" applyBorder="1"/>
    <xf numFmtId="0" fontId="9" fillId="5" borderId="1" xfId="0" applyFont="1" applyFill="1" applyBorder="1" applyAlignment="1">
      <alignment horizontal="left"/>
    </xf>
    <xf numFmtId="0" fontId="1" fillId="7" borderId="1" xfId="0" applyFont="1" applyFill="1" applyBorder="1"/>
    <xf numFmtId="0" fontId="1" fillId="7" borderId="5" xfId="0" applyFont="1" applyFill="1" applyBorder="1"/>
    <xf numFmtId="0" fontId="1" fillId="7" borderId="1" xfId="0" applyFont="1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7" borderId="1" xfId="0" applyFont="1" applyFill="1" applyBorder="1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7" fillId="2" borderId="1" xfId="0" applyFont="1" applyFill="1" applyBorder="1" applyAlignment="1">
      <alignment horizontal="center"/>
    </xf>
    <xf numFmtId="0" fontId="17" fillId="2" borderId="1" xfId="0" applyFont="1" applyFill="1" applyBorder="1"/>
    <xf numFmtId="0" fontId="15" fillId="2" borderId="1" xfId="0" applyFont="1" applyFill="1" applyBorder="1"/>
    <xf numFmtId="0" fontId="17" fillId="2" borderId="2" xfId="0" applyFont="1" applyFill="1" applyBorder="1"/>
    <xf numFmtId="0" fontId="17" fillId="3" borderId="1" xfId="0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164" fontId="18" fillId="3" borderId="1" xfId="0" applyNumberFormat="1" applyFont="1" applyFill="1" applyBorder="1" applyAlignment="1">
      <alignment horizontal="center"/>
    </xf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4" fillId="0" borderId="1" xfId="0" applyFont="1" applyBorder="1"/>
    <xf numFmtId="168" fontId="1" fillId="6" borderId="1" xfId="0" applyNumberFormat="1" applyFont="1" applyFill="1" applyBorder="1" applyAlignment="1">
      <alignment horizontal="center"/>
    </xf>
    <xf numFmtId="0" fontId="13" fillId="6" borderId="1" xfId="0" applyFont="1" applyFill="1" applyBorder="1"/>
    <xf numFmtId="0" fontId="0" fillId="2" borderId="1" xfId="0" applyFill="1" applyBorder="1"/>
    <xf numFmtId="0" fontId="0" fillId="7" borderId="1" xfId="0" applyFill="1" applyBorder="1"/>
    <xf numFmtId="0" fontId="3" fillId="7" borderId="1" xfId="1" applyFill="1" applyBorder="1"/>
    <xf numFmtId="0" fontId="10" fillId="6" borderId="1" xfId="0" applyFont="1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/>
    </xf>
    <xf numFmtId="166" fontId="10" fillId="6" borderId="1" xfId="0" applyNumberFormat="1" applyFont="1" applyFill="1" applyBorder="1" applyAlignment="1">
      <alignment horizontal="center"/>
    </xf>
    <xf numFmtId="164" fontId="10" fillId="7" borderId="1" xfId="0" applyNumberFormat="1" applyFont="1" applyFill="1" applyBorder="1" applyAlignment="1">
      <alignment horizontal="center"/>
    </xf>
    <xf numFmtId="0" fontId="7" fillId="6" borderId="1" xfId="0" applyFont="1" applyFill="1" applyBorder="1"/>
    <xf numFmtId="0" fontId="0" fillId="7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0" fillId="11" borderId="1" xfId="0" applyFont="1" applyFill="1" applyBorder="1"/>
    <xf numFmtId="0" fontId="9" fillId="3" borderId="2" xfId="0" applyFont="1" applyFill="1" applyBorder="1"/>
    <xf numFmtId="0" fontId="8" fillId="2" borderId="2" xfId="0" applyFont="1" applyFill="1" applyBorder="1"/>
    <xf numFmtId="165" fontId="6" fillId="12" borderId="1" xfId="0" applyNumberFormat="1" applyFont="1" applyFill="1" applyBorder="1" applyAlignment="1">
      <alignment horizontal="center"/>
    </xf>
    <xf numFmtId="165" fontId="7" fillId="12" borderId="1" xfId="0" applyNumberFormat="1" applyFont="1" applyFill="1" applyBorder="1" applyAlignment="1">
      <alignment horizontal="center"/>
    </xf>
    <xf numFmtId="0" fontId="15" fillId="13" borderId="1" xfId="0" applyFont="1" applyFill="1" applyBorder="1" applyAlignment="1">
      <alignment horizontal="center"/>
    </xf>
    <xf numFmtId="165" fontId="6" fillId="13" borderId="1" xfId="0" applyNumberFormat="1" applyFont="1" applyFill="1" applyBorder="1" applyAlignment="1">
      <alignment horizontal="center"/>
    </xf>
    <xf numFmtId="165" fontId="7" fillId="13" borderId="1" xfId="0" applyNumberFormat="1" applyFont="1" applyFill="1" applyBorder="1" applyAlignment="1">
      <alignment horizontal="center"/>
    </xf>
    <xf numFmtId="0" fontId="0" fillId="11" borderId="1" xfId="0" applyFill="1" applyBorder="1"/>
    <xf numFmtId="165" fontId="6" fillId="6" borderId="3" xfId="0" applyNumberFormat="1" applyFont="1" applyFill="1" applyBorder="1" applyAlignment="1">
      <alignment horizontal="center"/>
    </xf>
    <xf numFmtId="165" fontId="7" fillId="6" borderId="3" xfId="0" applyNumberFormat="1" applyFont="1" applyFill="1" applyBorder="1" applyAlignment="1">
      <alignment horizontal="center"/>
    </xf>
    <xf numFmtId="165" fontId="6" fillId="11" borderId="1" xfId="0" applyNumberFormat="1" applyFont="1" applyFill="1" applyBorder="1" applyAlignment="1">
      <alignment horizontal="center"/>
    </xf>
    <xf numFmtId="165" fontId="7" fillId="11" borderId="1" xfId="0" applyNumberFormat="1" applyFont="1" applyFill="1" applyBorder="1" applyAlignment="1">
      <alignment horizontal="center"/>
    </xf>
    <xf numFmtId="165" fontId="6" fillId="14" borderId="1" xfId="0" applyNumberFormat="1" applyFont="1" applyFill="1" applyBorder="1" applyAlignment="1">
      <alignment horizontal="center"/>
    </xf>
    <xf numFmtId="165" fontId="7" fillId="14" borderId="1" xfId="0" applyNumberFormat="1" applyFont="1" applyFill="1" applyBorder="1" applyAlignment="1">
      <alignment horizontal="center"/>
    </xf>
    <xf numFmtId="166" fontId="1" fillId="6" borderId="1" xfId="0" applyNumberFormat="1" applyFont="1" applyFill="1" applyBorder="1" applyAlignment="1">
      <alignment horizontal="center"/>
    </xf>
    <xf numFmtId="166" fontId="1" fillId="8" borderId="1" xfId="0" applyNumberFormat="1" applyFont="1" applyFill="1" applyBorder="1" applyAlignment="1">
      <alignment horizontal="center"/>
    </xf>
    <xf numFmtId="166" fontId="1" fillId="2" borderId="1" xfId="0" applyNumberFormat="1" applyFont="1" applyFill="1" applyBorder="1" applyAlignment="1">
      <alignment horizontal="center"/>
    </xf>
    <xf numFmtId="166" fontId="1" fillId="4" borderId="1" xfId="0" applyNumberFormat="1" applyFont="1" applyFill="1" applyBorder="1" applyAlignment="1">
      <alignment horizontal="center"/>
    </xf>
    <xf numFmtId="0" fontId="1" fillId="7" borderId="4" xfId="0" applyFont="1" applyFill="1" applyBorder="1"/>
    <xf numFmtId="0" fontId="10" fillId="2" borderId="1" xfId="0" applyFont="1" applyFill="1" applyBorder="1"/>
    <xf numFmtId="0" fontId="1" fillId="7" borderId="1" xfId="0" applyFont="1" applyFill="1" applyBorder="1" applyAlignment="1">
      <alignment horizontal="center"/>
    </xf>
    <xf numFmtId="0" fontId="11" fillId="2" borderId="1" xfId="0" applyFont="1" applyFill="1" applyBorder="1"/>
    <xf numFmtId="166" fontId="1" fillId="7" borderId="1" xfId="0" applyNumberFormat="1" applyFont="1" applyFill="1" applyBorder="1" applyAlignment="1">
      <alignment horizontal="center"/>
    </xf>
    <xf numFmtId="167" fontId="10" fillId="7" borderId="1" xfId="0" applyNumberFormat="1" applyFont="1" applyFill="1" applyBorder="1" applyAlignment="1">
      <alignment horizontal="center"/>
    </xf>
    <xf numFmtId="0" fontId="1" fillId="9" borderId="1" xfId="0" applyFont="1" applyFill="1" applyBorder="1"/>
    <xf numFmtId="0" fontId="13" fillId="2" borderId="1" xfId="0" applyFont="1" applyFill="1" applyBorder="1"/>
    <xf numFmtId="0" fontId="13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1" fontId="17" fillId="2" borderId="1" xfId="0" applyNumberFormat="1" applyFont="1" applyFill="1" applyBorder="1" applyAlignment="1">
      <alignment horizontal="center"/>
    </xf>
    <xf numFmtId="0" fontId="11" fillId="7" borderId="1" xfId="0" applyFont="1" applyFill="1" applyBorder="1" applyAlignment="1">
      <alignment horizontal="center"/>
    </xf>
    <xf numFmtId="0" fontId="12" fillId="7" borderId="1" xfId="0" applyFont="1" applyFill="1" applyBorder="1" applyAlignment="1">
      <alignment horizontal="center"/>
    </xf>
    <xf numFmtId="164" fontId="12" fillId="7" borderId="1" xfId="0" applyNumberFormat="1" applyFont="1" applyFill="1" applyBorder="1" applyAlignment="1">
      <alignment horizontal="center"/>
    </xf>
    <xf numFmtId="0" fontId="1" fillId="7" borderId="1" xfId="1" applyFont="1" applyFill="1" applyBorder="1"/>
    <xf numFmtId="0" fontId="10" fillId="7" borderId="1" xfId="0" applyFont="1" applyFill="1" applyBorder="1" applyAlignment="1">
      <alignment horizontal="left"/>
    </xf>
    <xf numFmtId="0" fontId="10" fillId="7" borderId="3" xfId="0" applyFont="1" applyFill="1" applyBorder="1"/>
    <xf numFmtId="0" fontId="10" fillId="7" borderId="5" xfId="1" applyFont="1" applyFill="1" applyBorder="1"/>
    <xf numFmtId="0" fontId="0" fillId="7" borderId="5" xfId="0" applyFill="1" applyBorder="1"/>
    <xf numFmtId="0" fontId="0" fillId="7" borderId="1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7" borderId="1" xfId="0" applyFill="1" applyBorder="1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1" xfId="0" applyBorder="1" applyAlignment="1">
      <alignment horizontal="center"/>
    </xf>
    <xf numFmtId="0" fontId="10" fillId="0" borderId="1" xfId="0" applyFont="1" applyBorder="1"/>
    <xf numFmtId="0" fontId="0" fillId="0" borderId="1" xfId="0" applyBorder="1"/>
    <xf numFmtId="169" fontId="0" fillId="0" borderId="1" xfId="0" applyNumberFormat="1" applyBorder="1" applyAlignment="1">
      <alignment horizontal="center"/>
    </xf>
    <xf numFmtId="14" fontId="0" fillId="7" borderId="1" xfId="0" applyNumberFormat="1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1" fillId="6" borderId="1" xfId="1" applyFont="1" applyFill="1" applyBorder="1"/>
    <xf numFmtId="166" fontId="10" fillId="7" borderId="1" xfId="0" applyNumberFormat="1" applyFont="1" applyFill="1" applyBorder="1" applyAlignment="1">
      <alignment horizontal="center"/>
    </xf>
    <xf numFmtId="0" fontId="20" fillId="8" borderId="1" xfId="0" applyFont="1" applyFill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0" fillId="7" borderId="2" xfId="0" applyFill="1" applyBorder="1"/>
    <xf numFmtId="0" fontId="10" fillId="7" borderId="1" xfId="1" applyFont="1" applyFill="1" applyBorder="1"/>
    <xf numFmtId="0" fontId="10" fillId="7" borderId="2" xfId="0" applyFont="1" applyFill="1" applyBorder="1"/>
    <xf numFmtId="0" fontId="10" fillId="7" borderId="2" xfId="0" applyFont="1" applyFill="1" applyBorder="1" applyAlignment="1">
      <alignment horizontal="center"/>
    </xf>
    <xf numFmtId="0" fontId="10" fillId="6" borderId="1" xfId="1" applyFont="1" applyFill="1" applyBorder="1"/>
    <xf numFmtId="0" fontId="21" fillId="6" borderId="1" xfId="1" applyFont="1" applyFill="1" applyBorder="1" applyAlignment="1">
      <alignment horizontal="left"/>
    </xf>
    <xf numFmtId="0" fontId="0" fillId="9" borderId="0" xfId="0" applyFill="1"/>
    <xf numFmtId="0" fontId="5" fillId="7" borderId="1" xfId="0" applyFont="1" applyFill="1" applyBorder="1"/>
    <xf numFmtId="0" fontId="5" fillId="6" borderId="1" xfId="0" applyFont="1" applyFill="1" applyBorder="1"/>
    <xf numFmtId="0" fontId="9" fillId="3" borderId="1" xfId="0" applyFont="1" applyFill="1" applyBorder="1"/>
    <xf numFmtId="0" fontId="0" fillId="6" borderId="1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4" borderId="0" xfId="0" applyFill="1"/>
    <xf numFmtId="164" fontId="11" fillId="2" borderId="1" xfId="0" applyNumberFormat="1" applyFont="1" applyFill="1" applyBorder="1" applyAlignment="1">
      <alignment horizontal="center"/>
    </xf>
    <xf numFmtId="0" fontId="0" fillId="6" borderId="0" xfId="0" applyFill="1"/>
    <xf numFmtId="0" fontId="15" fillId="16" borderId="1" xfId="0" applyFont="1" applyFill="1" applyBorder="1"/>
    <xf numFmtId="0" fontId="15" fillId="17" borderId="1" xfId="0" applyFont="1" applyFill="1" applyBorder="1"/>
    <xf numFmtId="0" fontId="15" fillId="18" borderId="1" xfId="0" applyFont="1" applyFill="1" applyBorder="1"/>
    <xf numFmtId="0" fontId="17" fillId="2" borderId="1" xfId="0" applyFont="1" applyFill="1" applyBorder="1" applyAlignment="1">
      <alignment horizontal="left"/>
    </xf>
    <xf numFmtId="10" fontId="17" fillId="2" borderId="1" xfId="0" applyNumberFormat="1" applyFont="1" applyFill="1" applyBorder="1" applyAlignment="1">
      <alignment horizontal="center"/>
    </xf>
    <xf numFmtId="0" fontId="0" fillId="15" borderId="1" xfId="0" applyFill="1" applyBorder="1"/>
    <xf numFmtId="0" fontId="10" fillId="0" borderId="1" xfId="0" applyFont="1" applyBorder="1" applyAlignment="1">
      <alignment horizontal="center"/>
    </xf>
    <xf numFmtId="169" fontId="0" fillId="2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6" fillId="2" borderId="1" xfId="0" applyFont="1" applyFill="1" applyBorder="1"/>
    <xf numFmtId="0" fontId="7" fillId="2" borderId="1" xfId="0" applyFont="1" applyFill="1" applyBorder="1" applyAlignment="1">
      <alignment horizontal="center"/>
    </xf>
    <xf numFmtId="14" fontId="6" fillId="16" borderId="1" xfId="0" applyNumberFormat="1" applyFont="1" applyFill="1" applyBorder="1"/>
    <xf numFmtId="14" fontId="6" fillId="13" borderId="1" xfId="0" applyNumberFormat="1" applyFont="1" applyFill="1" applyBorder="1" applyAlignment="1">
      <alignment horizontal="center"/>
    </xf>
    <xf numFmtId="0" fontId="6" fillId="17" borderId="1" xfId="0" applyFont="1" applyFill="1" applyBorder="1" applyAlignment="1">
      <alignment horizontal="center"/>
    </xf>
    <xf numFmtId="0" fontId="6" fillId="18" borderId="1" xfId="0" applyFont="1" applyFill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0" borderId="4" xfId="0" applyFont="1" applyBorder="1"/>
    <xf numFmtId="0" fontId="6" fillId="6" borderId="1" xfId="1" applyFont="1" applyFill="1" applyBorder="1"/>
    <xf numFmtId="0" fontId="6" fillId="6" borderId="1" xfId="0" applyFont="1" applyFill="1" applyBorder="1"/>
    <xf numFmtId="0" fontId="6" fillId="0" borderId="5" xfId="0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10" fillId="0" borderId="1" xfId="1" applyFont="1" applyBorder="1"/>
    <xf numFmtId="0" fontId="6" fillId="16" borderId="1" xfId="0" applyFont="1" applyFill="1" applyBorder="1" applyAlignment="1">
      <alignment horizontal="center"/>
    </xf>
    <xf numFmtId="0" fontId="6" fillId="13" borderId="1" xfId="0" applyFont="1" applyFill="1" applyBorder="1" applyAlignment="1">
      <alignment horizontal="center"/>
    </xf>
    <xf numFmtId="0" fontId="6" fillId="17" borderId="1" xfId="0" applyFont="1" applyFill="1" applyBorder="1"/>
    <xf numFmtId="0" fontId="6" fillId="18" borderId="1" xfId="0" applyFont="1" applyFill="1" applyBorder="1"/>
    <xf numFmtId="0" fontId="6" fillId="7" borderId="1" xfId="0" applyFont="1" applyFill="1" applyBorder="1"/>
    <xf numFmtId="0" fontId="6" fillId="10" borderId="1" xfId="0" applyFont="1" applyFill="1" applyBorder="1"/>
    <xf numFmtId="0" fontId="6" fillId="6" borderId="1" xfId="0" applyFont="1" applyFill="1" applyBorder="1" applyAlignment="1">
      <alignment horizontal="center"/>
    </xf>
    <xf numFmtId="0" fontId="6" fillId="6" borderId="0" xfId="1" applyFont="1" applyFill="1" applyBorder="1"/>
    <xf numFmtId="0" fontId="6" fillId="0" borderId="2" xfId="0" applyFont="1" applyBorder="1"/>
    <xf numFmtId="0" fontId="6" fillId="0" borderId="8" xfId="0" applyFont="1" applyBorder="1"/>
    <xf numFmtId="0" fontId="6" fillId="6" borderId="3" xfId="0" applyFont="1" applyFill="1" applyBorder="1"/>
    <xf numFmtId="0" fontId="6" fillId="0" borderId="3" xfId="0" applyFont="1" applyBorder="1"/>
    <xf numFmtId="0" fontId="6" fillId="0" borderId="2" xfId="0" applyFont="1" applyBorder="1" applyAlignment="1">
      <alignment horizontal="center"/>
    </xf>
    <xf numFmtId="0" fontId="7" fillId="6" borderId="2" xfId="0" applyFont="1" applyFill="1" applyBorder="1"/>
    <xf numFmtId="0" fontId="6" fillId="6" borderId="2" xfId="1" applyFont="1" applyFill="1" applyBorder="1"/>
    <xf numFmtId="0" fontId="6" fillId="6" borderId="2" xfId="0" applyFont="1" applyFill="1" applyBorder="1"/>
    <xf numFmtId="0" fontId="6" fillId="6" borderId="2" xfId="0" applyFont="1" applyFill="1" applyBorder="1" applyAlignment="1">
      <alignment horizontal="center"/>
    </xf>
    <xf numFmtId="0" fontId="6" fillId="4" borderId="1" xfId="0" applyFont="1" applyFill="1" applyBorder="1"/>
    <xf numFmtId="0" fontId="6" fillId="6" borderId="3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7" fillId="6" borderId="3" xfId="0" applyFont="1" applyFill="1" applyBorder="1"/>
    <xf numFmtId="0" fontId="7" fillId="6" borderId="3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6" fillId="16" borderId="2" xfId="0" applyFont="1" applyFill="1" applyBorder="1" applyAlignment="1">
      <alignment horizontal="center"/>
    </xf>
    <xf numFmtId="0" fontId="6" fillId="13" borderId="2" xfId="0" applyFont="1" applyFill="1" applyBorder="1" applyAlignment="1">
      <alignment horizontal="center"/>
    </xf>
    <xf numFmtId="0" fontId="6" fillId="17" borderId="2" xfId="0" applyFont="1" applyFill="1" applyBorder="1"/>
    <xf numFmtId="0" fontId="19" fillId="6" borderId="1" xfId="0" applyFont="1" applyFill="1" applyBorder="1"/>
    <xf numFmtId="0" fontId="19" fillId="6" borderId="1" xfId="0" applyFont="1" applyFill="1" applyBorder="1" applyAlignment="1">
      <alignment horizontal="center"/>
    </xf>
    <xf numFmtId="0" fontId="7" fillId="7" borderId="1" xfId="0" applyFont="1" applyFill="1" applyBorder="1"/>
    <xf numFmtId="0" fontId="6" fillId="18" borderId="2" xfId="0" applyFont="1" applyFill="1" applyBorder="1"/>
    <xf numFmtId="0" fontId="6" fillId="7" borderId="1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6" fillId="0" borderId="1" xfId="1" applyFont="1" applyFill="1" applyBorder="1"/>
    <xf numFmtId="0" fontId="10" fillId="0" borderId="1" xfId="1" applyFont="1" applyFill="1" applyBorder="1"/>
    <xf numFmtId="0" fontId="6" fillId="11" borderId="1" xfId="0" applyFont="1" applyFill="1" applyBorder="1" applyAlignment="1">
      <alignment horizontal="center"/>
    </xf>
    <xf numFmtId="0" fontId="6" fillId="11" borderId="1" xfId="0" applyFont="1" applyFill="1" applyBorder="1"/>
    <xf numFmtId="0" fontId="7" fillId="11" borderId="1" xfId="0" applyFont="1" applyFill="1" applyBorder="1"/>
    <xf numFmtId="0" fontId="7" fillId="11" borderId="1" xfId="0" applyFont="1" applyFill="1" applyBorder="1" applyAlignment="1">
      <alignment horizontal="center"/>
    </xf>
    <xf numFmtId="0" fontId="10" fillId="11" borderId="1" xfId="1" applyFont="1" applyFill="1" applyBorder="1"/>
    <xf numFmtId="10" fontId="6" fillId="18" borderId="1" xfId="0" applyNumberFormat="1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6" borderId="7" xfId="0" applyFont="1" applyFill="1" applyBorder="1"/>
    <xf numFmtId="0" fontId="6" fillId="16" borderId="3" xfId="0" applyFont="1" applyFill="1" applyBorder="1" applyAlignment="1">
      <alignment horizontal="center"/>
    </xf>
    <xf numFmtId="0" fontId="6" fillId="13" borderId="3" xfId="0" applyFont="1" applyFill="1" applyBorder="1" applyAlignment="1">
      <alignment horizontal="center"/>
    </xf>
    <xf numFmtId="0" fontId="6" fillId="17" borderId="3" xfId="0" applyFont="1" applyFill="1" applyBorder="1" applyAlignment="1">
      <alignment horizontal="center"/>
    </xf>
    <xf numFmtId="0" fontId="6" fillId="6" borderId="4" xfId="0" applyFont="1" applyFill="1" applyBorder="1"/>
    <xf numFmtId="0" fontId="6" fillId="6" borderId="5" xfId="0" applyFont="1" applyFill="1" applyBorder="1"/>
    <xf numFmtId="0" fontId="7" fillId="6" borderId="1" xfId="0" applyFont="1" applyFill="1" applyBorder="1" applyAlignment="1">
      <alignment horizontal="left"/>
    </xf>
    <xf numFmtId="10" fontId="6" fillId="6" borderId="1" xfId="0" applyNumberFormat="1" applyFont="1" applyFill="1" applyBorder="1" applyAlignment="1">
      <alignment horizontal="center"/>
    </xf>
    <xf numFmtId="0" fontId="7" fillId="7" borderId="1" xfId="0" applyFont="1" applyFill="1" applyBorder="1" applyAlignment="1">
      <alignment horizontal="left"/>
    </xf>
    <xf numFmtId="165" fontId="17" fillId="2" borderId="1" xfId="0" applyNumberFormat="1" applyFont="1" applyFill="1" applyBorder="1" applyAlignment="1">
      <alignment horizontal="center"/>
    </xf>
    <xf numFmtId="0" fontId="6" fillId="12" borderId="1" xfId="0" applyFont="1" applyFill="1" applyBorder="1"/>
    <xf numFmtId="0" fontId="6" fillId="4" borderId="1" xfId="0" applyFont="1" applyFill="1" applyBorder="1" applyAlignment="1">
      <alignment horizontal="center"/>
    </xf>
    <xf numFmtId="10" fontId="6" fillId="0" borderId="1" xfId="0" applyNumberFormat="1" applyFont="1" applyBorder="1" applyAlignment="1">
      <alignment horizontal="center"/>
    </xf>
    <xf numFmtId="0" fontId="6" fillId="13" borderId="1" xfId="0" applyFont="1" applyFill="1" applyBorder="1"/>
    <xf numFmtId="0" fontId="7" fillId="13" borderId="1" xfId="0" applyFont="1" applyFill="1" applyBorder="1" applyAlignment="1">
      <alignment horizontal="center"/>
    </xf>
    <xf numFmtId="0" fontId="7" fillId="13" borderId="1" xfId="0" applyFont="1" applyFill="1" applyBorder="1"/>
    <xf numFmtId="0" fontId="6" fillId="16" borderId="1" xfId="0" applyFont="1" applyFill="1" applyBorder="1"/>
    <xf numFmtId="0" fontId="7" fillId="4" borderId="1" xfId="0" applyFont="1" applyFill="1" applyBorder="1" applyAlignment="1">
      <alignment horizontal="center"/>
    </xf>
    <xf numFmtId="0" fontId="7" fillId="4" borderId="1" xfId="0" applyFont="1" applyFill="1" applyBorder="1"/>
    <xf numFmtId="0" fontId="6" fillId="14" borderId="1" xfId="0" applyFont="1" applyFill="1" applyBorder="1" applyAlignment="1">
      <alignment horizontal="center"/>
    </xf>
    <xf numFmtId="0" fontId="6" fillId="14" borderId="1" xfId="0" applyFont="1" applyFill="1" applyBorder="1"/>
    <xf numFmtId="0" fontId="7" fillId="14" borderId="1" xfId="0" applyFont="1" applyFill="1" applyBorder="1" applyAlignment="1">
      <alignment horizontal="center"/>
    </xf>
    <xf numFmtId="0" fontId="7" fillId="14" borderId="1" xfId="0" applyFont="1" applyFill="1" applyBorder="1"/>
    <xf numFmtId="0" fontId="7" fillId="4" borderId="1" xfId="0" applyFont="1" applyFill="1" applyBorder="1" applyAlignment="1">
      <alignment horizontal="left"/>
    </xf>
    <xf numFmtId="0" fontId="6" fillId="13" borderId="1" xfId="1" applyFont="1" applyFill="1" applyBorder="1"/>
    <xf numFmtId="0" fontId="6" fillId="4" borderId="1" xfId="0" applyFont="1" applyFill="1" applyBorder="1" applyAlignment="1">
      <alignment horizontal="left"/>
    </xf>
    <xf numFmtId="0" fontId="6" fillId="12" borderId="1" xfId="0" applyFont="1" applyFill="1" applyBorder="1" applyAlignment="1">
      <alignment horizontal="center"/>
    </xf>
    <xf numFmtId="0" fontId="7" fillId="12" borderId="1" xfId="0" applyFont="1" applyFill="1" applyBorder="1" applyAlignment="1">
      <alignment horizontal="center"/>
    </xf>
    <xf numFmtId="0" fontId="7" fillId="12" borderId="1" xfId="0" applyFont="1" applyFill="1" applyBorder="1"/>
    <xf numFmtId="0" fontId="7" fillId="12" borderId="1" xfId="0" applyFont="1" applyFill="1" applyBorder="1" applyAlignment="1">
      <alignment horizontal="left"/>
    </xf>
    <xf numFmtId="0" fontId="6" fillId="1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left"/>
    </xf>
    <xf numFmtId="169" fontId="11" fillId="2" borderId="1" xfId="0" applyNumberFormat="1" applyFont="1" applyFill="1" applyBorder="1" applyAlignment="1">
      <alignment horizontal="center"/>
    </xf>
    <xf numFmtId="0" fontId="11" fillId="15" borderId="1" xfId="0" applyFont="1" applyFill="1" applyBorder="1" applyAlignment="1">
      <alignment horizontal="center"/>
    </xf>
    <xf numFmtId="10" fontId="6" fillId="7" borderId="1" xfId="0" applyNumberFormat="1" applyFont="1" applyFill="1" applyBorder="1"/>
    <xf numFmtId="10" fontId="6" fillId="7" borderId="2" xfId="0" applyNumberFormat="1" applyFont="1" applyFill="1" applyBorder="1"/>
    <xf numFmtId="10" fontId="6" fillId="0" borderId="1" xfId="0" applyNumberFormat="1" applyFont="1" applyBorder="1"/>
    <xf numFmtId="10" fontId="6" fillId="7" borderId="1" xfId="0" applyNumberFormat="1" applyFont="1" applyFill="1" applyBorder="1" applyAlignment="1">
      <alignment horizontal="center"/>
    </xf>
    <xf numFmtId="10" fontId="6" fillId="7" borderId="3" xfId="0" applyNumberFormat="1" applyFont="1" applyFill="1" applyBorder="1" applyAlignment="1">
      <alignment horizontal="center"/>
    </xf>
    <xf numFmtId="10" fontId="15" fillId="0" borderId="1" xfId="0" applyNumberFormat="1" applyFont="1" applyBorder="1"/>
    <xf numFmtId="0" fontId="6" fillId="4" borderId="2" xfId="0" applyFont="1" applyFill="1" applyBorder="1" applyAlignment="1">
      <alignment horizontal="center"/>
    </xf>
    <xf numFmtId="0" fontId="6" fillId="4" borderId="2" xfId="0" applyFont="1" applyFill="1" applyBorder="1"/>
    <xf numFmtId="0" fontId="10" fillId="4" borderId="1" xfId="1" applyFont="1" applyFill="1" applyBorder="1"/>
    <xf numFmtId="0" fontId="10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8" borderId="0" xfId="0" applyFill="1"/>
    <xf numFmtId="0" fontId="3" fillId="6" borderId="1" xfId="1" applyFill="1" applyBorder="1"/>
    <xf numFmtId="0" fontId="11" fillId="4" borderId="1" xfId="0" applyFont="1" applyFill="1" applyBorder="1" applyAlignment="1">
      <alignment horizontal="center"/>
    </xf>
    <xf numFmtId="0" fontId="10" fillId="4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/>
    </xf>
    <xf numFmtId="164" fontId="12" fillId="4" borderId="1" xfId="0" applyNumberFormat="1" applyFont="1" applyFill="1" applyBorder="1" applyAlignment="1">
      <alignment horizontal="center"/>
    </xf>
    <xf numFmtId="0" fontId="11" fillId="4" borderId="1" xfId="0" applyFont="1" applyFill="1" applyBorder="1"/>
    <xf numFmtId="0" fontId="1" fillId="6" borderId="3" xfId="0" applyFont="1" applyFill="1" applyBorder="1"/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/>
    <xf numFmtId="0" fontId="1" fillId="4" borderId="5" xfId="0" applyFont="1" applyFill="1" applyBorder="1"/>
    <xf numFmtId="0" fontId="1" fillId="7" borderId="3" xfId="0" applyFont="1" applyFill="1" applyBorder="1"/>
    <xf numFmtId="0" fontId="1" fillId="7" borderId="3" xfId="0" applyFont="1" applyFill="1" applyBorder="1" applyAlignment="1">
      <alignment horizontal="center"/>
    </xf>
    <xf numFmtId="0" fontId="1" fillId="6" borderId="5" xfId="0" applyFont="1" applyFill="1" applyBorder="1"/>
    <xf numFmtId="0" fontId="0" fillId="6" borderId="1" xfId="0" applyFill="1" applyBorder="1" applyAlignment="1">
      <alignment horizontal="left"/>
    </xf>
    <xf numFmtId="0" fontId="26" fillId="6" borderId="1" xfId="0" applyFont="1" applyFill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5" fillId="0" borderId="1" xfId="0" applyFont="1" applyBorder="1"/>
    <xf numFmtId="0" fontId="26" fillId="0" borderId="1" xfId="0" applyFont="1" applyBorder="1" applyAlignment="1">
      <alignment horizontal="center"/>
    </xf>
    <xf numFmtId="0" fontId="0" fillId="0" borderId="2" xfId="0" applyBorder="1"/>
    <xf numFmtId="0" fontId="24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24" fillId="2" borderId="1" xfId="0" applyFont="1" applyFill="1" applyBorder="1" applyAlignment="1">
      <alignment horizontal="center"/>
    </xf>
    <xf numFmtId="0" fontId="24" fillId="2" borderId="1" xfId="0" applyFont="1" applyFill="1" applyBorder="1"/>
    <xf numFmtId="0" fontId="25" fillId="2" borderId="1" xfId="0" applyFont="1" applyFill="1" applyBorder="1"/>
    <xf numFmtId="0" fontId="26" fillId="0" borderId="1" xfId="0" applyFont="1" applyBorder="1" applyAlignment="1">
      <alignment horizontal="left"/>
    </xf>
    <xf numFmtId="0" fontId="26" fillId="0" borderId="1" xfId="0" applyFont="1" applyBorder="1"/>
    <xf numFmtId="0" fontId="24" fillId="2" borderId="1" xfId="0" applyFont="1" applyFill="1" applyBorder="1" applyAlignment="1">
      <alignment horizontal="left"/>
    </xf>
    <xf numFmtId="0" fontId="24" fillId="2" borderId="1" xfId="0" applyFont="1" applyFill="1" applyBorder="1" applyAlignment="1">
      <alignment horizontal="left" vertical="center"/>
    </xf>
    <xf numFmtId="42" fontId="24" fillId="2" borderId="1" xfId="0" applyNumberFormat="1" applyFont="1" applyFill="1" applyBorder="1" applyAlignment="1">
      <alignment horizontal="center"/>
    </xf>
    <xf numFmtId="0" fontId="0" fillId="4" borderId="5" xfId="0" applyFill="1" applyBorder="1"/>
    <xf numFmtId="0" fontId="1" fillId="10" borderId="1" xfId="0" applyFont="1" applyFill="1" applyBorder="1"/>
    <xf numFmtId="0" fontId="10" fillId="10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20" fillId="10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9" borderId="1" xfId="0" applyFill="1" applyBorder="1"/>
    <xf numFmtId="0" fontId="5" fillId="19" borderId="1" xfId="0" applyFont="1" applyFill="1" applyBorder="1"/>
    <xf numFmtId="0" fontId="0" fillId="19" borderId="1" xfId="0" applyFill="1" applyBorder="1" applyAlignment="1">
      <alignment horizontal="center"/>
    </xf>
    <xf numFmtId="0" fontId="0" fillId="19" borderId="1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19" borderId="0" xfId="0" applyFill="1"/>
    <xf numFmtId="0" fontId="6" fillId="19" borderId="1" xfId="0" applyFont="1" applyFill="1" applyBorder="1"/>
    <xf numFmtId="14" fontId="6" fillId="0" borderId="1" xfId="0" applyNumberFormat="1" applyFont="1" applyBorder="1"/>
    <xf numFmtId="0" fontId="6" fillId="0" borderId="3" xfId="0" applyFont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25" fillId="7" borderId="1" xfId="0" applyFont="1" applyFill="1" applyBorder="1"/>
    <xf numFmtId="0" fontId="0" fillId="0" borderId="4" xfId="0" applyBorder="1"/>
    <xf numFmtId="0" fontId="11" fillId="2" borderId="2" xfId="0" applyFont="1" applyFill="1" applyBorder="1"/>
    <xf numFmtId="0" fontId="0" fillId="2" borderId="5" xfId="0" applyFill="1" applyBorder="1"/>
    <xf numFmtId="0" fontId="11" fillId="2" borderId="2" xfId="0" applyFont="1" applyFill="1" applyBorder="1" applyAlignment="1">
      <alignment horizontal="center"/>
    </xf>
    <xf numFmtId="0" fontId="6" fillId="6" borderId="10" xfId="0" applyFont="1" applyFill="1" applyBorder="1"/>
    <xf numFmtId="0" fontId="10" fillId="7" borderId="0" xfId="0" applyFont="1" applyFill="1"/>
    <xf numFmtId="0" fontId="1" fillId="6" borderId="0" xfId="0" applyFont="1" applyFill="1" applyAlignment="1">
      <alignment horizontal="center"/>
    </xf>
    <xf numFmtId="0" fontId="11" fillId="2" borderId="0" xfId="0" applyFont="1" applyFill="1"/>
    <xf numFmtId="0" fontId="1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14" fontId="0" fillId="8" borderId="1" xfId="0" applyNumberForma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6" fillId="7" borderId="2" xfId="0" applyFont="1" applyFill="1" applyBorder="1"/>
    <xf numFmtId="0" fontId="7" fillId="7" borderId="2" xfId="0" applyFont="1" applyFill="1" applyBorder="1"/>
    <xf numFmtId="0" fontId="6" fillId="6" borderId="0" xfId="0" applyFont="1" applyFill="1"/>
    <xf numFmtId="0" fontId="6" fillId="0" borderId="6" xfId="0" applyFont="1" applyBorder="1"/>
    <xf numFmtId="0" fontId="7" fillId="6" borderId="10" xfId="0" applyFont="1" applyFill="1" applyBorder="1"/>
    <xf numFmtId="0" fontId="7" fillId="6" borderId="10" xfId="0" applyFont="1" applyFill="1" applyBorder="1" applyAlignment="1">
      <alignment horizontal="center"/>
    </xf>
    <xf numFmtId="166" fontId="10" fillId="6" borderId="8" xfId="0" applyNumberFormat="1" applyFont="1" applyFill="1" applyBorder="1" applyAlignment="1">
      <alignment horizontal="center"/>
    </xf>
    <xf numFmtId="49" fontId="0" fillId="6" borderId="5" xfId="0" applyNumberFormat="1" applyFill="1" applyBorder="1" applyAlignment="1">
      <alignment horizontal="center"/>
    </xf>
    <xf numFmtId="0" fontId="6" fillId="0" borderId="7" xfId="0" applyFont="1" applyBorder="1"/>
    <xf numFmtId="166" fontId="10" fillId="11" borderId="1" xfId="0" applyNumberFormat="1" applyFont="1" applyFill="1" applyBorder="1" applyAlignment="1">
      <alignment horizontal="center"/>
    </xf>
    <xf numFmtId="49" fontId="1" fillId="6" borderId="8" xfId="0" applyNumberFormat="1" applyFont="1" applyFill="1" applyBorder="1" applyAlignment="1">
      <alignment horizontal="center"/>
    </xf>
    <xf numFmtId="0" fontId="6" fillId="6" borderId="10" xfId="1" applyFont="1" applyFill="1" applyBorder="1"/>
    <xf numFmtId="0" fontId="6" fillId="11" borderId="1" xfId="1" applyFont="1" applyFill="1" applyBorder="1"/>
    <xf numFmtId="0" fontId="6" fillId="0" borderId="9" xfId="0" applyFont="1" applyBorder="1"/>
    <xf numFmtId="0" fontId="6" fillId="7" borderId="8" xfId="0" applyFont="1" applyFill="1" applyBorder="1"/>
    <xf numFmtId="0" fontId="6" fillId="4" borderId="8" xfId="0" applyFont="1" applyFill="1" applyBorder="1"/>
    <xf numFmtId="0" fontId="7" fillId="7" borderId="2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7" fillId="0" borderId="2" xfId="0" applyFont="1" applyBorder="1"/>
    <xf numFmtId="0" fontId="7" fillId="4" borderId="2" xfId="0" applyFont="1" applyFill="1" applyBorder="1"/>
    <xf numFmtId="165" fontId="6" fillId="7" borderId="2" xfId="0" applyNumberFormat="1" applyFont="1" applyFill="1" applyBorder="1" applyAlignment="1">
      <alignment horizontal="center"/>
    </xf>
    <xf numFmtId="165" fontId="6" fillId="0" borderId="2" xfId="0" applyNumberFormat="1" applyFont="1" applyBorder="1" applyAlignment="1">
      <alignment horizontal="center"/>
    </xf>
    <xf numFmtId="165" fontId="6" fillId="4" borderId="2" xfId="0" applyNumberFormat="1" applyFont="1" applyFill="1" applyBorder="1" applyAlignment="1">
      <alignment horizontal="center"/>
    </xf>
    <xf numFmtId="165" fontId="7" fillId="7" borderId="2" xfId="0" applyNumberFormat="1" applyFont="1" applyFill="1" applyBorder="1" applyAlignment="1">
      <alignment horizontal="center"/>
    </xf>
    <xf numFmtId="165" fontId="7" fillId="0" borderId="2" xfId="0" applyNumberFormat="1" applyFont="1" applyBorder="1" applyAlignment="1">
      <alignment horizontal="center"/>
    </xf>
    <xf numFmtId="165" fontId="7" fillId="4" borderId="2" xfId="0" applyNumberFormat="1" applyFont="1" applyFill="1" applyBorder="1" applyAlignment="1">
      <alignment horizontal="center"/>
    </xf>
    <xf numFmtId="0" fontId="10" fillId="0" borderId="2" xfId="1" applyFont="1" applyBorder="1"/>
    <xf numFmtId="10" fontId="6" fillId="4" borderId="2" xfId="0" applyNumberFormat="1" applyFont="1" applyFill="1" applyBorder="1"/>
    <xf numFmtId="10" fontId="6" fillId="4" borderId="1" xfId="0" applyNumberFormat="1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  <xf numFmtId="0" fontId="0" fillId="13" borderId="0" xfId="0" applyFill="1"/>
    <xf numFmtId="0" fontId="0" fillId="10" borderId="0" xfId="0" applyFill="1"/>
    <xf numFmtId="0" fontId="0" fillId="10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20" borderId="0" xfId="0" applyFill="1"/>
    <xf numFmtId="0" fontId="0" fillId="20" borderId="0" xfId="0" applyFill="1" applyAlignment="1">
      <alignment horizontal="center"/>
    </xf>
    <xf numFmtId="16" fontId="0" fillId="20" borderId="0" xfId="0" applyNumberFormat="1" applyFill="1" applyAlignment="1">
      <alignment horizontal="center"/>
    </xf>
    <xf numFmtId="0" fontId="0" fillId="20" borderId="1" xfId="0" applyFill="1" applyBorder="1"/>
    <xf numFmtId="0" fontId="4" fillId="19" borderId="1" xfId="0" applyFont="1" applyFill="1" applyBorder="1"/>
    <xf numFmtId="0" fontId="33" fillId="6" borderId="1" xfId="0" applyFont="1" applyFill="1" applyBorder="1" applyAlignment="1">
      <alignment horizontal="center"/>
    </xf>
    <xf numFmtId="9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0" fontId="6" fillId="6" borderId="0" xfId="0" applyFont="1" applyFill="1" applyAlignment="1">
      <alignment horizontal="center"/>
    </xf>
    <xf numFmtId="6" fontId="0" fillId="20" borderId="0" xfId="0" applyNumberFormat="1" applyFill="1"/>
    <xf numFmtId="10" fontId="6" fillId="0" borderId="2" xfId="0" applyNumberFormat="1" applyFont="1" applyBorder="1" applyAlignment="1">
      <alignment horizontal="center"/>
    </xf>
    <xf numFmtId="10" fontId="6" fillId="0" borderId="3" xfId="0" applyNumberFormat="1" applyFont="1" applyBorder="1" applyAlignment="1">
      <alignment horizontal="center"/>
    </xf>
    <xf numFmtId="10" fontId="6" fillId="4" borderId="2" xfId="0" applyNumberFormat="1" applyFont="1" applyFill="1" applyBorder="1" applyAlignment="1">
      <alignment horizontal="center"/>
    </xf>
    <xf numFmtId="10" fontId="15" fillId="0" borderId="1" xfId="0" applyNumberFormat="1" applyFont="1" applyBorder="1" applyAlignment="1">
      <alignment horizontal="center"/>
    </xf>
    <xf numFmtId="0" fontId="13" fillId="6" borderId="1" xfId="0" applyFont="1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13" fillId="7" borderId="1" xfId="0" applyFont="1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27" fillId="7" borderId="0" xfId="0" applyFont="1" applyFill="1" applyAlignment="1">
      <alignment horizontal="center"/>
    </xf>
    <xf numFmtId="0" fontId="3" fillId="0" borderId="1" xfId="1" applyBorder="1"/>
    <xf numFmtId="0" fontId="0" fillId="2" borderId="2" xfId="0" applyFill="1" applyBorder="1"/>
    <xf numFmtId="0" fontId="0" fillId="7" borderId="2" xfId="0" applyFill="1" applyBorder="1" applyAlignment="1">
      <alignment horizontal="center"/>
    </xf>
    <xf numFmtId="16" fontId="0" fillId="7" borderId="0" xfId="0" applyNumberFormat="1" applyFill="1" applyAlignment="1">
      <alignment horizontal="center"/>
    </xf>
    <xf numFmtId="0" fontId="6" fillId="4" borderId="1" xfId="1" applyFont="1" applyFill="1" applyBorder="1"/>
    <xf numFmtId="0" fontId="0" fillId="4" borderId="1" xfId="1" applyFont="1" applyFill="1" applyBorder="1"/>
    <xf numFmtId="10" fontId="6" fillId="4" borderId="1" xfId="0" applyNumberFormat="1" applyFont="1" applyFill="1" applyBorder="1"/>
    <xf numFmtId="0" fontId="0" fillId="21" borderId="0" xfId="0" applyFill="1"/>
    <xf numFmtId="0" fontId="5" fillId="4" borderId="1" xfId="0" applyFont="1" applyFill="1" applyBorder="1"/>
    <xf numFmtId="0" fontId="0" fillId="4" borderId="1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6" fontId="0" fillId="7" borderId="0" xfId="0" applyNumberFormat="1" applyFill="1"/>
    <xf numFmtId="167" fontId="0" fillId="0" borderId="0" xfId="0" applyNumberFormat="1"/>
    <xf numFmtId="0" fontId="0" fillId="22" borderId="0" xfId="0" applyFill="1"/>
    <xf numFmtId="0" fontId="0" fillId="22" borderId="0" xfId="0" applyFill="1" applyAlignment="1">
      <alignment horizontal="center"/>
    </xf>
    <xf numFmtId="0" fontId="0" fillId="20" borderId="2" xfId="0" applyFill="1" applyBorder="1"/>
    <xf numFmtId="0" fontId="10" fillId="20" borderId="2" xfId="0" applyFont="1" applyFill="1" applyBorder="1"/>
    <xf numFmtId="0" fontId="0" fillId="20" borderId="1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20" borderId="1" xfId="0" applyFill="1" applyBorder="1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20" borderId="1" xfId="0" applyFont="1" applyFill="1" applyBorder="1"/>
    <xf numFmtId="0" fontId="0" fillId="20" borderId="5" xfId="0" applyFill="1" applyBorder="1"/>
    <xf numFmtId="0" fontId="29" fillId="7" borderId="1" xfId="0" applyFont="1" applyFill="1" applyBorder="1"/>
    <xf numFmtId="3" fontId="0" fillId="7" borderId="0" xfId="0" applyNumberFormat="1" applyFill="1"/>
    <xf numFmtId="0" fontId="0" fillId="7" borderId="4" xfId="0" applyFill="1" applyBorder="1"/>
    <xf numFmtId="0" fontId="0" fillId="0" borderId="7" xfId="0" applyBorder="1" applyAlignment="1">
      <alignment horizontal="center"/>
    </xf>
    <xf numFmtId="14" fontId="0" fillId="10" borderId="1" xfId="0" applyNumberFormat="1" applyFill="1" applyBorder="1" applyAlignment="1">
      <alignment horizontal="center"/>
    </xf>
    <xf numFmtId="0" fontId="13" fillId="4" borderId="1" xfId="0" applyFont="1" applyFill="1" applyBorder="1"/>
    <xf numFmtId="0" fontId="10" fillId="4" borderId="1" xfId="0" applyFont="1" applyFill="1" applyBorder="1" applyAlignment="1">
      <alignment horizontal="left"/>
    </xf>
    <xf numFmtId="164" fontId="10" fillId="4" borderId="1" xfId="0" applyNumberFormat="1" applyFont="1" applyFill="1" applyBorder="1" applyAlignment="1">
      <alignment horizontal="center"/>
    </xf>
    <xf numFmtId="0" fontId="3" fillId="4" borderId="1" xfId="1" applyFill="1" applyBorder="1"/>
    <xf numFmtId="0" fontId="0" fillId="4" borderId="1" xfId="0" applyFill="1" applyBorder="1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  <xf numFmtId="44" fontId="0" fillId="0" borderId="0" xfId="0" applyNumberFormat="1"/>
    <xf numFmtId="1" fontId="0" fillId="0" borderId="0" xfId="0" applyNumberFormat="1" applyAlignment="1">
      <alignment horizontal="center"/>
    </xf>
    <xf numFmtId="49" fontId="11" fillId="2" borderId="0" xfId="0" applyNumberFormat="1" applyFont="1" applyFill="1"/>
    <xf numFmtId="1" fontId="11" fillId="2" borderId="0" xfId="0" applyNumberFormat="1" applyFont="1" applyFill="1" applyAlignment="1">
      <alignment horizontal="center"/>
    </xf>
    <xf numFmtId="0" fontId="7" fillId="19" borderId="1" xfId="0" applyFont="1" applyFill="1" applyBorder="1"/>
    <xf numFmtId="49" fontId="11" fillId="2" borderId="0" xfId="0" applyNumberFormat="1" applyFont="1" applyFill="1" applyAlignment="1">
      <alignment horizontal="center"/>
    </xf>
    <xf numFmtId="44" fontId="0" fillId="0" borderId="0" xfId="0" applyNumberFormat="1" applyAlignment="1">
      <alignment horizontal="center"/>
    </xf>
    <xf numFmtId="0" fontId="0" fillId="10" borderId="1" xfId="0" applyFill="1" applyBorder="1"/>
    <xf numFmtId="167" fontId="11" fillId="2" borderId="1" xfId="0" applyNumberFormat="1" applyFont="1" applyFill="1" applyBorder="1"/>
    <xf numFmtId="167" fontId="11" fillId="2" borderId="1" xfId="0" applyNumberFormat="1" applyFont="1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167" fontId="0" fillId="20" borderId="1" xfId="0" applyNumberFormat="1" applyFill="1" applyBorder="1"/>
    <xf numFmtId="167" fontId="0" fillId="20" borderId="1" xfId="0" applyNumberFormat="1" applyFill="1" applyBorder="1" applyAlignment="1">
      <alignment horizontal="center"/>
    </xf>
    <xf numFmtId="167" fontId="0" fillId="7" borderId="1" xfId="0" applyNumberFormat="1" applyFill="1" applyBorder="1"/>
    <xf numFmtId="167" fontId="0" fillId="7" borderId="2" xfId="0" applyNumberFormat="1" applyFill="1" applyBorder="1"/>
    <xf numFmtId="14" fontId="0" fillId="4" borderId="1" xfId="0" applyNumberForma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0" xfId="0" pivotButton="1"/>
    <xf numFmtId="0" fontId="27" fillId="0" borderId="3" xfId="0" applyFont="1" applyBorder="1" applyAlignment="1">
      <alignment horizontal="center"/>
    </xf>
    <xf numFmtId="0" fontId="25" fillId="4" borderId="1" xfId="0" applyFont="1" applyFill="1" applyBorder="1" applyAlignment="1">
      <alignment horizontal="center" vertical="center"/>
    </xf>
    <xf numFmtId="0" fontId="30" fillId="4" borderId="1" xfId="0" applyFont="1" applyFill="1" applyBorder="1" applyAlignment="1">
      <alignment horizontal="center"/>
    </xf>
    <xf numFmtId="0" fontId="26" fillId="8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/>
    </xf>
    <xf numFmtId="0" fontId="34" fillId="6" borderId="1" xfId="0" applyFont="1" applyFill="1" applyBorder="1"/>
    <xf numFmtId="0" fontId="19" fillId="7" borderId="1" xfId="0" applyFont="1" applyFill="1" applyBorder="1"/>
    <xf numFmtId="0" fontId="19" fillId="7" borderId="1" xfId="0" applyFont="1" applyFill="1" applyBorder="1" applyAlignment="1">
      <alignment horizontal="center"/>
    </xf>
    <xf numFmtId="166" fontId="10" fillId="4" borderId="1" xfId="0" applyNumberFormat="1" applyFont="1" applyFill="1" applyBorder="1" applyAlignment="1">
      <alignment horizontal="center"/>
    </xf>
    <xf numFmtId="0" fontId="6" fillId="6" borderId="8" xfId="0" applyFont="1" applyFill="1" applyBorder="1"/>
    <xf numFmtId="10" fontId="6" fillId="0" borderId="2" xfId="0" applyNumberFormat="1" applyFont="1" applyBorder="1"/>
    <xf numFmtId="0" fontId="8" fillId="15" borderId="0" xfId="0" applyFont="1" applyFill="1"/>
    <xf numFmtId="0" fontId="0" fillId="15" borderId="0" xfId="0" applyFill="1"/>
    <xf numFmtId="0" fontId="26" fillId="6" borderId="1" xfId="0" applyFont="1" applyFill="1" applyBorder="1" applyAlignment="1">
      <alignment horizontal="center" vertical="center"/>
    </xf>
    <xf numFmtId="167" fontId="0" fillId="7" borderId="1" xfId="0" applyNumberFormat="1" applyFill="1" applyBorder="1" applyAlignment="1">
      <alignment horizontal="center"/>
    </xf>
    <xf numFmtId="0" fontId="0" fillId="20" borderId="4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5" fillId="0" borderId="2" xfId="0" applyFont="1" applyBorder="1"/>
    <xf numFmtId="0" fontId="15" fillId="0" borderId="3" xfId="0" applyFont="1" applyBorder="1"/>
    <xf numFmtId="0" fontId="0" fillId="0" borderId="3" xfId="0" applyBorder="1"/>
    <xf numFmtId="0" fontId="11" fillId="2" borderId="4" xfId="0" applyFont="1" applyFill="1" applyBorder="1" applyAlignment="1">
      <alignment horizontal="left"/>
    </xf>
    <xf numFmtId="0" fontId="11" fillId="2" borderId="5" xfId="0" applyFont="1" applyFill="1" applyBorder="1" applyAlignment="1">
      <alignment horizontal="center"/>
    </xf>
    <xf numFmtId="0" fontId="15" fillId="4" borderId="1" xfId="0" applyFont="1" applyFill="1" applyBorder="1"/>
    <xf numFmtId="14" fontId="0" fillId="0" borderId="1" xfId="0" applyNumberFormat="1" applyBorder="1" applyAlignment="1">
      <alignment horizontal="center"/>
    </xf>
    <xf numFmtId="16" fontId="0" fillId="7" borderId="1" xfId="0" applyNumberFormat="1" applyFill="1" applyBorder="1" applyAlignment="1">
      <alignment horizontal="center"/>
    </xf>
    <xf numFmtId="0" fontId="25" fillId="4" borderId="1" xfId="0" applyFont="1" applyFill="1" applyBorder="1" applyAlignment="1">
      <alignment horizontal="center"/>
    </xf>
    <xf numFmtId="0" fontId="25" fillId="4" borderId="1" xfId="0" applyFont="1" applyFill="1" applyBorder="1" applyAlignment="1">
      <alignment horizontal="left"/>
    </xf>
    <xf numFmtId="0" fontId="25" fillId="4" borderId="1" xfId="0" applyFont="1" applyFill="1" applyBorder="1"/>
    <xf numFmtId="0" fontId="26" fillId="4" borderId="1" xfId="0" applyFont="1" applyFill="1" applyBorder="1" applyAlignment="1">
      <alignment horizontal="center"/>
    </xf>
    <xf numFmtId="0" fontId="27" fillId="4" borderId="1" xfId="0" applyFont="1" applyFill="1" applyBorder="1" applyAlignment="1">
      <alignment horizontal="center"/>
    </xf>
    <xf numFmtId="0" fontId="25" fillId="4" borderId="1" xfId="0" applyFont="1" applyFill="1" applyBorder="1" applyAlignment="1">
      <alignment horizontal="left" vertical="center"/>
    </xf>
    <xf numFmtId="165" fontId="25" fillId="4" borderId="1" xfId="0" applyNumberFormat="1" applyFont="1" applyFill="1" applyBorder="1" applyAlignment="1">
      <alignment horizontal="center"/>
    </xf>
    <xf numFmtId="0" fontId="28" fillId="4" borderId="1" xfId="1" applyFont="1" applyFill="1" applyBorder="1" applyAlignment="1">
      <alignment horizontal="left"/>
    </xf>
    <xf numFmtId="0" fontId="25" fillId="6" borderId="1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/>
    </xf>
    <xf numFmtId="0" fontId="7" fillId="4" borderId="3" xfId="0" applyFont="1" applyFill="1" applyBorder="1"/>
    <xf numFmtId="0" fontId="7" fillId="4" borderId="3" xfId="0" applyFont="1" applyFill="1" applyBorder="1" applyAlignment="1">
      <alignment horizontal="center"/>
    </xf>
    <xf numFmtId="166" fontId="10" fillId="4" borderId="3" xfId="0" applyNumberFormat="1" applyFont="1" applyFill="1" applyBorder="1" applyAlignment="1">
      <alignment horizontal="center"/>
    </xf>
    <xf numFmtId="0" fontId="6" fillId="4" borderId="3" xfId="0" applyFont="1" applyFill="1" applyBorder="1"/>
    <xf numFmtId="0" fontId="25" fillId="6" borderId="1" xfId="0" applyFont="1" applyFill="1" applyBorder="1" applyAlignment="1">
      <alignment horizontal="center"/>
    </xf>
    <xf numFmtId="0" fontId="26" fillId="6" borderId="1" xfId="0" applyFont="1" applyFill="1" applyBorder="1" applyAlignment="1">
      <alignment horizontal="left"/>
    </xf>
    <xf numFmtId="0" fontId="26" fillId="6" borderId="1" xfId="0" applyFont="1" applyFill="1" applyBorder="1"/>
    <xf numFmtId="0" fontId="25" fillId="6" borderId="1" xfId="0" applyFont="1" applyFill="1" applyBorder="1"/>
    <xf numFmtId="0" fontId="24" fillId="6" borderId="1" xfId="0" applyFont="1" applyFill="1" applyBorder="1"/>
    <xf numFmtId="0" fontId="26" fillId="2" borderId="1" xfId="0" applyFont="1" applyFill="1" applyBorder="1"/>
    <xf numFmtId="0" fontId="28" fillId="6" borderId="1" xfId="1" applyFont="1" applyFill="1" applyBorder="1" applyAlignment="1">
      <alignment horizontal="left"/>
    </xf>
    <xf numFmtId="0" fontId="35" fillId="3" borderId="1" xfId="0" applyFont="1" applyFill="1" applyBorder="1"/>
    <xf numFmtId="0" fontId="36" fillId="2" borderId="1" xfId="0" applyFont="1" applyFill="1" applyBorder="1"/>
    <xf numFmtId="0" fontId="36" fillId="2" borderId="1" xfId="0" applyFont="1" applyFill="1" applyBorder="1" applyAlignment="1">
      <alignment horizontal="center"/>
    </xf>
    <xf numFmtId="0" fontId="25" fillId="2" borderId="1" xfId="0" applyFont="1" applyFill="1" applyBorder="1" applyAlignment="1">
      <alignment horizontal="center"/>
    </xf>
    <xf numFmtId="0" fontId="35" fillId="5" borderId="1" xfId="0" applyFont="1" applyFill="1" applyBorder="1" applyAlignment="1">
      <alignment vertical="center"/>
    </xf>
    <xf numFmtId="0" fontId="0" fillId="0" borderId="1" xfId="0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2" borderId="1" xfId="0" applyFill="1" applyBorder="1" applyAlignment="1">
      <alignment vertical="center"/>
    </xf>
    <xf numFmtId="0" fontId="0" fillId="6" borderId="1" xfId="0" applyFill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7" borderId="0" xfId="0" applyFill="1" applyAlignment="1">
      <alignment horizontal="right"/>
    </xf>
    <xf numFmtId="166" fontId="10" fillId="7" borderId="2" xfId="0" applyNumberFormat="1" applyFont="1" applyFill="1" applyBorder="1" applyAlignment="1">
      <alignment horizontal="center"/>
    </xf>
    <xf numFmtId="0" fontId="27" fillId="7" borderId="1" xfId="0" applyFont="1" applyFill="1" applyBorder="1" applyAlignment="1">
      <alignment horizontal="center"/>
    </xf>
    <xf numFmtId="0" fontId="6" fillId="11" borderId="5" xfId="0" applyFont="1" applyFill="1" applyBorder="1"/>
    <xf numFmtId="0" fontId="25" fillId="22" borderId="1" xfId="0" applyFont="1" applyFill="1" applyBorder="1" applyAlignment="1">
      <alignment horizontal="center" vertical="center"/>
    </xf>
    <xf numFmtId="0" fontId="26" fillId="9" borderId="1" xfId="0" applyFont="1" applyFill="1" applyBorder="1" applyAlignment="1">
      <alignment horizontal="center"/>
    </xf>
    <xf numFmtId="0" fontId="25" fillId="9" borderId="1" xfId="0" applyFont="1" applyFill="1" applyBorder="1" applyAlignment="1">
      <alignment horizontal="center"/>
    </xf>
    <xf numFmtId="0" fontId="25" fillId="9" borderId="1" xfId="0" applyFont="1" applyFill="1" applyBorder="1"/>
    <xf numFmtId="0" fontId="26" fillId="9" borderId="1" xfId="0" applyFont="1" applyFill="1" applyBorder="1"/>
    <xf numFmtId="0" fontId="26" fillId="9" borderId="1" xfId="0" applyFont="1" applyFill="1" applyBorder="1" applyAlignment="1">
      <alignment horizontal="left"/>
    </xf>
    <xf numFmtId="0" fontId="25" fillId="9" borderId="1" xfId="0" applyFont="1" applyFill="1" applyBorder="1" applyAlignment="1">
      <alignment horizontal="left"/>
    </xf>
    <xf numFmtId="166" fontId="25" fillId="9" borderId="1" xfId="0" applyNumberFormat="1" applyFont="1" applyFill="1" applyBorder="1" applyAlignment="1">
      <alignment horizontal="center"/>
    </xf>
    <xf numFmtId="166" fontId="26" fillId="9" borderId="1" xfId="0" applyNumberFormat="1" applyFont="1" applyFill="1" applyBorder="1" applyAlignment="1">
      <alignment horizontal="center"/>
    </xf>
    <xf numFmtId="0" fontId="26" fillId="9" borderId="1" xfId="0" applyFont="1" applyFill="1" applyBorder="1" applyAlignment="1">
      <alignment horizontal="center" vertical="center"/>
    </xf>
    <xf numFmtId="42" fontId="26" fillId="9" borderId="1" xfId="0" applyNumberFormat="1" applyFont="1" applyFill="1" applyBorder="1" applyAlignment="1">
      <alignment horizontal="center"/>
    </xf>
    <xf numFmtId="0" fontId="26" fillId="9" borderId="1" xfId="1" applyFont="1" applyFill="1" applyBorder="1"/>
    <xf numFmtId="0" fontId="24" fillId="9" borderId="1" xfId="0" applyFont="1" applyFill="1" applyBorder="1"/>
    <xf numFmtId="0" fontId="10" fillId="9" borderId="1" xfId="0" applyFont="1" applyFill="1" applyBorder="1"/>
    <xf numFmtId="0" fontId="0" fillId="9" borderId="1" xfId="0" applyFill="1" applyBorder="1" applyAlignment="1">
      <alignment horizontal="left"/>
    </xf>
    <xf numFmtId="0" fontId="13" fillId="4" borderId="1" xfId="0" applyFont="1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16" fontId="0" fillId="2" borderId="0" xfId="0" applyNumberFormat="1" applyFill="1" applyAlignment="1">
      <alignment horizontal="center"/>
    </xf>
    <xf numFmtId="6" fontId="0" fillId="20" borderId="0" xfId="0" applyNumberFormat="1" applyFill="1" applyAlignment="1">
      <alignment horizontal="center"/>
    </xf>
    <xf numFmtId="0" fontId="25" fillId="7" borderId="1" xfId="0" applyFont="1" applyFill="1" applyBorder="1" applyAlignment="1">
      <alignment horizontal="center"/>
    </xf>
    <xf numFmtId="0" fontId="26" fillId="7" borderId="1" xfId="0" applyFont="1" applyFill="1" applyBorder="1" applyAlignment="1">
      <alignment horizontal="center"/>
    </xf>
    <xf numFmtId="0" fontId="26" fillId="7" borderId="1" xfId="0" applyFont="1" applyFill="1" applyBorder="1" applyAlignment="1">
      <alignment horizontal="left"/>
    </xf>
    <xf numFmtId="0" fontId="26" fillId="7" borderId="1" xfId="0" applyFont="1" applyFill="1" applyBorder="1"/>
    <xf numFmtId="0" fontId="26" fillId="7" borderId="1" xfId="0" applyFont="1" applyFill="1" applyBorder="1" applyAlignment="1">
      <alignment horizontal="center" vertical="center"/>
    </xf>
    <xf numFmtId="0" fontId="26" fillId="7" borderId="1" xfId="0" applyFont="1" applyFill="1" applyBorder="1" applyAlignment="1">
      <alignment horizontal="left" vertical="center"/>
    </xf>
    <xf numFmtId="42" fontId="26" fillId="7" borderId="1" xfId="0" applyNumberFormat="1" applyFont="1" applyFill="1" applyBorder="1" applyAlignment="1">
      <alignment horizontal="center"/>
    </xf>
    <xf numFmtId="0" fontId="24" fillId="7" borderId="1" xfId="0" applyFont="1" applyFill="1" applyBorder="1"/>
    <xf numFmtId="167" fontId="0" fillId="8" borderId="2" xfId="0" applyNumberFormat="1" applyFill="1" applyBorder="1"/>
    <xf numFmtId="167" fontId="0" fillId="8" borderId="1" xfId="0" applyNumberFormat="1" applyFill="1" applyBorder="1"/>
    <xf numFmtId="0" fontId="10" fillId="7" borderId="4" xfId="0" applyFont="1" applyFill="1" applyBorder="1" applyAlignment="1">
      <alignment horizontal="left"/>
    </xf>
    <xf numFmtId="0" fontId="10" fillId="7" borderId="5" xfId="0" applyFont="1" applyFill="1" applyBorder="1"/>
    <xf numFmtId="0" fontId="10" fillId="10" borderId="2" xfId="0" applyFont="1" applyFill="1" applyBorder="1"/>
    <xf numFmtId="0" fontId="10" fillId="10" borderId="2" xfId="0" applyFont="1" applyFill="1" applyBorder="1" applyAlignment="1">
      <alignment horizontal="center"/>
    </xf>
    <xf numFmtId="0" fontId="1" fillId="7" borderId="2" xfId="0" applyFont="1" applyFill="1" applyBorder="1"/>
    <xf numFmtId="0" fontId="1" fillId="7" borderId="2" xfId="0" applyFont="1" applyFill="1" applyBorder="1" applyAlignment="1">
      <alignment horizontal="center"/>
    </xf>
    <xf numFmtId="0" fontId="25" fillId="6" borderId="1" xfId="1" applyFont="1" applyFill="1" applyBorder="1"/>
    <xf numFmtId="0" fontId="26" fillId="6" borderId="1" xfId="0" applyFont="1" applyFill="1" applyBorder="1" applyAlignment="1">
      <alignment horizontal="left" vertical="center"/>
    </xf>
    <xf numFmtId="42" fontId="26" fillId="6" borderId="1" xfId="0" applyNumberFormat="1" applyFont="1" applyFill="1" applyBorder="1" applyAlignment="1">
      <alignment horizontal="center"/>
    </xf>
    <xf numFmtId="0" fontId="26" fillId="8" borderId="1" xfId="0" applyFont="1" applyFill="1" applyBorder="1" applyAlignment="1">
      <alignment horizontal="center"/>
    </xf>
    <xf numFmtId="0" fontId="26" fillId="8" borderId="1" xfId="0" applyFont="1" applyFill="1" applyBorder="1" applyAlignment="1">
      <alignment horizontal="left"/>
    </xf>
    <xf numFmtId="0" fontId="25" fillId="8" borderId="1" xfId="0" applyFont="1" applyFill="1" applyBorder="1"/>
    <xf numFmtId="0" fontId="26" fillId="8" borderId="1" xfId="0" applyFont="1" applyFill="1" applyBorder="1"/>
    <xf numFmtId="0" fontId="32" fillId="8" borderId="1" xfId="1" applyFont="1" applyFill="1" applyBorder="1" applyAlignment="1">
      <alignment horizontal="left"/>
    </xf>
    <xf numFmtId="0" fontId="28" fillId="8" borderId="1" xfId="1" applyFont="1" applyFill="1" applyBorder="1" applyAlignment="1">
      <alignment horizontal="left"/>
    </xf>
    <xf numFmtId="0" fontId="0" fillId="11" borderId="0" xfId="0" applyFill="1"/>
    <xf numFmtId="0" fontId="26" fillId="4" borderId="1" xfId="1" applyFont="1" applyFill="1" applyBorder="1"/>
    <xf numFmtId="167" fontId="0" fillId="7" borderId="2" xfId="0" applyNumberFormat="1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16" fontId="0" fillId="10" borderId="0" xfId="0" applyNumberFormat="1" applyFill="1" applyAlignment="1">
      <alignment horizontal="center"/>
    </xf>
    <xf numFmtId="6" fontId="0" fillId="10" borderId="0" xfId="0" applyNumberFormat="1" applyFill="1"/>
    <xf numFmtId="6" fontId="0" fillId="11" borderId="0" xfId="0" applyNumberFormat="1" applyFill="1"/>
    <xf numFmtId="6" fontId="0" fillId="2" borderId="0" xfId="0" applyNumberFormat="1" applyFill="1"/>
    <xf numFmtId="6" fontId="0" fillId="0" borderId="0" xfId="0" applyNumberFormat="1"/>
    <xf numFmtId="0" fontId="26" fillId="2" borderId="1" xfId="0" applyFont="1" applyFill="1" applyBorder="1" applyAlignment="1">
      <alignment horizontal="center"/>
    </xf>
    <xf numFmtId="0" fontId="26" fillId="2" borderId="1" xfId="0" applyFont="1" applyFill="1" applyBorder="1" applyAlignment="1">
      <alignment horizontal="left"/>
    </xf>
    <xf numFmtId="0" fontId="26" fillId="2" borderId="1" xfId="0" applyFont="1" applyFill="1" applyBorder="1" applyAlignment="1">
      <alignment horizontal="center" vertical="center"/>
    </xf>
    <xf numFmtId="42" fontId="26" fillId="2" borderId="1" xfId="0" applyNumberFormat="1" applyFont="1" applyFill="1" applyBorder="1" applyAlignment="1">
      <alignment horizontal="center"/>
    </xf>
    <xf numFmtId="0" fontId="28" fillId="2" borderId="1" xfId="1" applyFont="1" applyFill="1" applyBorder="1" applyAlignment="1">
      <alignment horizontal="left"/>
    </xf>
    <xf numFmtId="0" fontId="25" fillId="6" borderId="1" xfId="0" applyFont="1" applyFill="1" applyBorder="1" applyAlignment="1">
      <alignment horizontal="left"/>
    </xf>
    <xf numFmtId="0" fontId="25" fillId="6" borderId="1" xfId="0" applyFont="1" applyFill="1" applyBorder="1" applyAlignment="1">
      <alignment horizontal="left" vertical="center"/>
    </xf>
    <xf numFmtId="0" fontId="26" fillId="6" borderId="1" xfId="1" applyFont="1" applyFill="1" applyBorder="1"/>
    <xf numFmtId="166" fontId="26" fillId="6" borderId="1" xfId="0" applyNumberFormat="1" applyFont="1" applyFill="1" applyBorder="1" applyAlignment="1">
      <alignment horizontal="center"/>
    </xf>
    <xf numFmtId="166" fontId="25" fillId="6" borderId="1" xfId="0" applyNumberFormat="1" applyFont="1" applyFill="1" applyBorder="1"/>
    <xf numFmtId="0" fontId="25" fillId="2" borderId="1" xfId="0" applyFont="1" applyFill="1" applyBorder="1" applyAlignment="1">
      <alignment horizontal="left"/>
    </xf>
    <xf numFmtId="166" fontId="25" fillId="2" borderId="1" xfId="0" applyNumberFormat="1" applyFont="1" applyFill="1" applyBorder="1" applyAlignment="1">
      <alignment horizontal="center"/>
    </xf>
    <xf numFmtId="166" fontId="26" fillId="2" borderId="1" xfId="0" applyNumberFormat="1" applyFont="1" applyFill="1" applyBorder="1" applyAlignment="1">
      <alignment horizontal="center"/>
    </xf>
    <xf numFmtId="0" fontId="31" fillId="2" borderId="1" xfId="0" applyFont="1" applyFill="1" applyBorder="1" applyAlignment="1">
      <alignment horizontal="center"/>
    </xf>
    <xf numFmtId="165" fontId="25" fillId="7" borderId="1" xfId="0" applyNumberFormat="1" applyFont="1" applyFill="1" applyBorder="1" applyAlignment="1">
      <alignment horizontal="center"/>
    </xf>
    <xf numFmtId="0" fontId="28" fillId="7" borderId="1" xfId="1" applyFont="1" applyFill="1" applyBorder="1"/>
    <xf numFmtId="165" fontId="26" fillId="6" borderId="1" xfId="0" applyNumberFormat="1" applyFont="1" applyFill="1" applyBorder="1" applyAlignment="1">
      <alignment horizontal="center"/>
    </xf>
    <xf numFmtId="42" fontId="28" fillId="6" borderId="1" xfId="1" applyNumberFormat="1" applyFont="1" applyFill="1" applyBorder="1" applyAlignment="1">
      <alignment horizontal="left"/>
    </xf>
    <xf numFmtId="165" fontId="25" fillId="6" borderId="1" xfId="0" applyNumberFormat="1" applyFont="1" applyFill="1" applyBorder="1" applyAlignment="1">
      <alignment horizontal="center"/>
    </xf>
    <xf numFmtId="0" fontId="30" fillId="6" borderId="1" xfId="0" applyFont="1" applyFill="1" applyBorder="1"/>
    <xf numFmtId="0" fontId="30" fillId="6" borderId="1" xfId="0" applyFont="1" applyFill="1" applyBorder="1" applyAlignment="1">
      <alignment horizontal="center"/>
    </xf>
    <xf numFmtId="0" fontId="26" fillId="6" borderId="1" xfId="0" applyFont="1" applyFill="1" applyBorder="1" applyAlignment="1">
      <alignment horizontal="left" vertical="center" wrapText="1"/>
    </xf>
    <xf numFmtId="0" fontId="26" fillId="0" borderId="2" xfId="0" applyFont="1" applyBorder="1"/>
    <xf numFmtId="0" fontId="25" fillId="20" borderId="1" xfId="0" applyFont="1" applyFill="1" applyBorder="1"/>
    <xf numFmtId="0" fontId="25" fillId="22" borderId="1" xfId="0" applyFont="1" applyFill="1" applyBorder="1" applyAlignment="1">
      <alignment horizontal="center"/>
    </xf>
    <xf numFmtId="0" fontId="26" fillId="22" borderId="1" xfId="0" applyFont="1" applyFill="1" applyBorder="1" applyAlignment="1">
      <alignment horizontal="left"/>
    </xf>
    <xf numFmtId="0" fontId="26" fillId="22" borderId="1" xfId="0" applyFont="1" applyFill="1" applyBorder="1" applyAlignment="1">
      <alignment horizontal="center"/>
    </xf>
    <xf numFmtId="0" fontId="26" fillId="22" borderId="1" xfId="0" applyFont="1" applyFill="1" applyBorder="1"/>
    <xf numFmtId="0" fontId="25" fillId="22" borderId="1" xfId="0" applyFont="1" applyFill="1" applyBorder="1" applyAlignment="1">
      <alignment horizontal="left"/>
    </xf>
    <xf numFmtId="0" fontId="25" fillId="22" borderId="1" xfId="0" applyFont="1" applyFill="1" applyBorder="1"/>
    <xf numFmtId="0" fontId="26" fillId="22" borderId="1" xfId="0" applyFont="1" applyFill="1" applyBorder="1" applyAlignment="1">
      <alignment horizontal="left" vertical="center"/>
    </xf>
    <xf numFmtId="0" fontId="26" fillId="22" borderId="1" xfId="0" applyFont="1" applyFill="1" applyBorder="1" applyAlignment="1">
      <alignment horizontal="center" vertical="center"/>
    </xf>
    <xf numFmtId="165" fontId="25" fillId="22" borderId="1" xfId="0" applyNumberFormat="1" applyFont="1" applyFill="1" applyBorder="1" applyAlignment="1">
      <alignment horizontal="center"/>
    </xf>
    <xf numFmtId="0" fontId="28" fillId="22" borderId="1" xfId="1" applyFont="1" applyFill="1" applyBorder="1" applyAlignment="1">
      <alignment horizontal="left"/>
    </xf>
    <xf numFmtId="165" fontId="26" fillId="22" borderId="1" xfId="0" applyNumberFormat="1" applyFont="1" applyFill="1" applyBorder="1" applyAlignment="1">
      <alignment horizontal="center"/>
    </xf>
    <xf numFmtId="0" fontId="25" fillId="22" borderId="1" xfId="0" applyFont="1" applyFill="1" applyBorder="1" applyAlignment="1">
      <alignment horizontal="left" vertical="center"/>
    </xf>
    <xf numFmtId="0" fontId="26" fillId="0" borderId="2" xfId="0" applyFont="1" applyBorder="1" applyAlignment="1">
      <alignment horizontal="center"/>
    </xf>
    <xf numFmtId="0" fontId="26" fillId="8" borderId="1" xfId="1" applyFont="1" applyFill="1" applyBorder="1"/>
    <xf numFmtId="0" fontId="26" fillId="4" borderId="1" xfId="0" applyFont="1" applyFill="1" applyBorder="1"/>
    <xf numFmtId="0" fontId="30" fillId="4" borderId="1" xfId="0" applyFont="1" applyFill="1" applyBorder="1"/>
    <xf numFmtId="16" fontId="26" fillId="4" borderId="1" xfId="0" applyNumberFormat="1" applyFont="1" applyFill="1" applyBorder="1" applyAlignment="1">
      <alignment horizontal="center"/>
    </xf>
    <xf numFmtId="0" fontId="26" fillId="4" borderId="1" xfId="0" applyFont="1" applyFill="1" applyBorder="1" applyAlignment="1">
      <alignment horizontal="left"/>
    </xf>
    <xf numFmtId="0" fontId="26" fillId="4" borderId="1" xfId="0" applyFont="1" applyFill="1" applyBorder="1" applyAlignment="1">
      <alignment horizontal="left" vertical="center"/>
    </xf>
    <xf numFmtId="0" fontId="26" fillId="4" borderId="1" xfId="0" applyFont="1" applyFill="1" applyBorder="1" applyAlignment="1">
      <alignment horizontal="center" vertical="center"/>
    </xf>
    <xf numFmtId="165" fontId="26" fillId="4" borderId="1" xfId="0" applyNumberFormat="1" applyFont="1" applyFill="1" applyBorder="1" applyAlignment="1">
      <alignment horizontal="center"/>
    </xf>
    <xf numFmtId="0" fontId="26" fillId="7" borderId="1" xfId="1" applyFont="1" applyFill="1" applyBorder="1"/>
    <xf numFmtId="49" fontId="26" fillId="4" borderId="1" xfId="0" applyNumberFormat="1" applyFont="1" applyFill="1" applyBorder="1" applyAlignment="1">
      <alignment horizontal="center"/>
    </xf>
    <xf numFmtId="0" fontId="25" fillId="4" borderId="1" xfId="1" applyFont="1" applyFill="1" applyBorder="1"/>
    <xf numFmtId="0" fontId="25" fillId="7" borderId="1" xfId="1" applyFont="1" applyFill="1" applyBorder="1"/>
    <xf numFmtId="0" fontId="6" fillId="0" borderId="0" xfId="0" applyFont="1"/>
    <xf numFmtId="0" fontId="22" fillId="6" borderId="0" xfId="0" applyFont="1" applyFill="1"/>
    <xf numFmtId="0" fontId="7" fillId="6" borderId="6" xfId="0" applyFont="1" applyFill="1" applyBorder="1"/>
    <xf numFmtId="0" fontId="6" fillId="0" borderId="0" xfId="0" applyFont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6" fillId="6" borderId="10" xfId="0" applyFont="1" applyFill="1" applyBorder="1" applyAlignment="1">
      <alignment horizontal="center"/>
    </xf>
    <xf numFmtId="0" fontId="10" fillId="6" borderId="8" xfId="0" applyFont="1" applyFill="1" applyBorder="1" applyAlignment="1">
      <alignment horizontal="center"/>
    </xf>
    <xf numFmtId="0" fontId="10" fillId="6" borderId="2" xfId="0" applyFont="1" applyFill="1" applyBorder="1"/>
    <xf numFmtId="49" fontId="0" fillId="6" borderId="1" xfId="0" applyNumberFormat="1" applyFill="1" applyBorder="1" applyAlignment="1">
      <alignment horizontal="center"/>
    </xf>
    <xf numFmtId="0" fontId="10" fillId="6" borderId="10" xfId="0" applyFont="1" applyFill="1" applyBorder="1" applyAlignment="1">
      <alignment horizontal="center"/>
    </xf>
    <xf numFmtId="0" fontId="6" fillId="7" borderId="0" xfId="0" applyFont="1" applyFill="1"/>
    <xf numFmtId="14" fontId="36" fillId="0" borderId="1" xfId="0" applyNumberFormat="1" applyFont="1" applyBorder="1" applyAlignment="1">
      <alignment horizontal="center"/>
    </xf>
    <xf numFmtId="0" fontId="0" fillId="11" borderId="1" xfId="0" applyFill="1" applyBorder="1" applyAlignment="1">
      <alignment horizontal="center"/>
    </xf>
    <xf numFmtId="167" fontId="0" fillId="11" borderId="1" xfId="0" applyNumberFormat="1" applyFill="1" applyBorder="1"/>
    <xf numFmtId="0" fontId="0" fillId="10" borderId="2" xfId="0" applyFill="1" applyBorder="1"/>
    <xf numFmtId="42" fontId="25" fillId="4" borderId="1" xfId="0" applyNumberFormat="1" applyFont="1" applyFill="1" applyBorder="1" applyAlignment="1">
      <alignment horizontal="center"/>
    </xf>
    <xf numFmtId="167" fontId="0" fillId="0" borderId="1" xfId="0" applyNumberFormat="1" applyBorder="1"/>
    <xf numFmtId="0" fontId="6" fillId="7" borderId="0" xfId="0" applyFont="1" applyFill="1" applyAlignment="1">
      <alignment horizontal="center"/>
    </xf>
    <xf numFmtId="0" fontId="6" fillId="11" borderId="0" xfId="0" applyFont="1" applyFill="1"/>
    <xf numFmtId="0" fontId="19" fillId="4" borderId="2" xfId="0" applyFont="1" applyFill="1" applyBorder="1"/>
    <xf numFmtId="0" fontId="19" fillId="4" borderId="2" xfId="0" applyFont="1" applyFill="1" applyBorder="1" applyAlignment="1">
      <alignment horizontal="center"/>
    </xf>
    <xf numFmtId="166" fontId="19" fillId="4" borderId="2" xfId="0" applyNumberFormat="1" applyFont="1" applyFill="1" applyBorder="1"/>
    <xf numFmtId="0" fontId="6" fillId="4" borderId="2" xfId="1" applyFont="1" applyFill="1" applyBorder="1"/>
    <xf numFmtId="0" fontId="6" fillId="4" borderId="4" xfId="0" applyFont="1" applyFill="1" applyBorder="1"/>
    <xf numFmtId="0" fontId="6" fillId="4" borderId="5" xfId="0" applyFont="1" applyFill="1" applyBorder="1"/>
    <xf numFmtId="0" fontId="10" fillId="7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left"/>
    </xf>
    <xf numFmtId="0" fontId="0" fillId="2" borderId="1" xfId="0" applyFill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35" fillId="3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" xfId="0" applyFill="1" applyBorder="1"/>
    <xf numFmtId="0" fontId="0" fillId="9" borderId="1" xfId="0" applyFill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7" borderId="1" xfId="0" applyFill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35" fillId="5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9" borderId="1" xfId="0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6" borderId="1" xfId="0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2" borderId="1" xfId="0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1" xfId="0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3" fillId="7" borderId="1" xfId="1" applyFill="1" applyBorder="1" applyAlignment="1">
      <alignment horizontal="left"/>
    </xf>
    <xf numFmtId="0" fontId="36" fillId="2" borderId="1" xfId="0" applyFont="1" applyFill="1" applyBorder="1" applyAlignment="1">
      <alignment horizontal="left"/>
    </xf>
    <xf numFmtId="0" fontId="0" fillId="7" borderId="1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3" fillId="9" borderId="1" xfId="1" applyFill="1" applyBorder="1" applyAlignment="1">
      <alignment horizontal="left"/>
    </xf>
    <xf numFmtId="0" fontId="1" fillId="9" borderId="1" xfId="0" applyFont="1" applyFill="1" applyBorder="1" applyAlignment="1">
      <alignment horizontal="center"/>
    </xf>
    <xf numFmtId="0" fontId="10" fillId="9" borderId="1" xfId="0" applyFont="1" applyFill="1" applyBorder="1" applyAlignment="1">
      <alignment horizontal="left"/>
    </xf>
    <xf numFmtId="0" fontId="26" fillId="6" borderId="1" xfId="1" applyFont="1" applyFill="1" applyBorder="1" applyAlignment="1">
      <alignment horizontal="left"/>
    </xf>
    <xf numFmtId="0" fontId="25" fillId="7" borderId="1" xfId="0" applyFont="1" applyFill="1" applyBorder="1" applyAlignment="1">
      <alignment horizontal="left"/>
    </xf>
    <xf numFmtId="0" fontId="25" fillId="7" borderId="1" xfId="0" applyFont="1" applyFill="1" applyBorder="1" applyAlignment="1">
      <alignment horizontal="left" vertical="center"/>
    </xf>
    <xf numFmtId="0" fontId="25" fillId="7" borderId="1" xfId="0" applyFont="1" applyFill="1" applyBorder="1" applyAlignment="1">
      <alignment horizontal="center" vertical="center"/>
    </xf>
    <xf numFmtId="0" fontId="26" fillId="23" borderId="1" xfId="0" applyFont="1" applyFill="1" applyBorder="1" applyAlignment="1">
      <alignment horizontal="center"/>
    </xf>
    <xf numFmtId="0" fontId="26" fillId="23" borderId="1" xfId="0" applyFont="1" applyFill="1" applyBorder="1" applyAlignment="1">
      <alignment horizontal="left"/>
    </xf>
    <xf numFmtId="0" fontId="25" fillId="23" borderId="1" xfId="0" applyFont="1" applyFill="1" applyBorder="1" applyAlignment="1">
      <alignment horizontal="center"/>
    </xf>
    <xf numFmtId="0" fontId="25" fillId="23" borderId="1" xfId="0" applyFont="1" applyFill="1" applyBorder="1"/>
    <xf numFmtId="0" fontId="25" fillId="23" borderId="1" xfId="0" applyFont="1" applyFill="1" applyBorder="1" applyAlignment="1">
      <alignment horizontal="left"/>
    </xf>
    <xf numFmtId="0" fontId="26" fillId="23" borderId="1" xfId="1" applyFont="1" applyFill="1" applyBorder="1"/>
    <xf numFmtId="0" fontId="25" fillId="23" borderId="1" xfId="0" applyFont="1" applyFill="1" applyBorder="1" applyAlignment="1">
      <alignment horizontal="center" vertical="center"/>
    </xf>
    <xf numFmtId="0" fontId="25" fillId="23" borderId="1" xfId="0" applyFont="1" applyFill="1" applyBorder="1" applyAlignment="1">
      <alignment horizontal="left" vertical="center"/>
    </xf>
    <xf numFmtId="165" fontId="25" fillId="23" borderId="1" xfId="0" applyNumberFormat="1" applyFont="1" applyFill="1" applyBorder="1" applyAlignment="1">
      <alignment horizontal="center"/>
    </xf>
    <xf numFmtId="0" fontId="28" fillId="23" borderId="1" xfId="1" applyFont="1" applyFill="1" applyBorder="1" applyAlignment="1">
      <alignment horizontal="left"/>
    </xf>
    <xf numFmtId="0" fontId="26" fillId="23" borderId="1" xfId="0" applyFont="1" applyFill="1" applyBorder="1"/>
    <xf numFmtId="0" fontId="26" fillId="23" borderId="1" xfId="0" applyFont="1" applyFill="1" applyBorder="1" applyAlignment="1">
      <alignment horizontal="center" vertical="center"/>
    </xf>
    <xf numFmtId="0" fontId="26" fillId="23" borderId="1" xfId="0" applyFont="1" applyFill="1" applyBorder="1" applyAlignment="1">
      <alignment horizontal="left" vertical="center"/>
    </xf>
    <xf numFmtId="165" fontId="26" fillId="23" borderId="1" xfId="0" applyNumberFormat="1" applyFont="1" applyFill="1" applyBorder="1" applyAlignment="1">
      <alignment horizontal="center"/>
    </xf>
    <xf numFmtId="0" fontId="25" fillId="6" borderId="1" xfId="0" applyFont="1" applyFill="1" applyBorder="1" applyAlignment="1">
      <alignment wrapText="1"/>
    </xf>
    <xf numFmtId="166" fontId="25" fillId="4" borderId="1" xfId="0" applyNumberFormat="1" applyFont="1" applyFill="1" applyBorder="1" applyAlignment="1">
      <alignment horizontal="center"/>
    </xf>
    <xf numFmtId="166" fontId="26" fillId="4" borderId="1" xfId="0" applyNumberFormat="1" applyFont="1" applyFill="1" applyBorder="1" applyAlignment="1">
      <alignment horizontal="center"/>
    </xf>
    <xf numFmtId="0" fontId="26" fillId="4" borderId="1" xfId="1" applyFont="1" applyFill="1" applyBorder="1" applyAlignment="1">
      <alignment horizontal="left"/>
    </xf>
    <xf numFmtId="42" fontId="26" fillId="4" borderId="1" xfId="0" applyNumberFormat="1" applyFont="1" applyFill="1" applyBorder="1" applyAlignment="1">
      <alignment horizontal="center"/>
    </xf>
    <xf numFmtId="0" fontId="24" fillId="4" borderId="1" xfId="0" applyFont="1" applyFill="1" applyBorder="1"/>
    <xf numFmtId="0" fontId="32" fillId="4" borderId="1" xfId="1" applyFont="1" applyFill="1" applyBorder="1" applyAlignment="1">
      <alignment horizontal="left"/>
    </xf>
    <xf numFmtId="0" fontId="3" fillId="6" borderId="1" xfId="1" applyFill="1" applyBorder="1" applyAlignment="1">
      <alignment horizontal="left"/>
    </xf>
    <xf numFmtId="42" fontId="25" fillId="7" borderId="1" xfId="0" applyNumberFormat="1" applyFont="1" applyFill="1" applyBorder="1" applyAlignment="1">
      <alignment horizontal="center"/>
    </xf>
    <xf numFmtId="0" fontId="0" fillId="0" borderId="1" xfId="0" applyBorder="1" applyAlignment="1">
      <alignment vertical="center"/>
    </xf>
    <xf numFmtId="0" fontId="25" fillId="4" borderId="1" xfId="0" applyFont="1" applyFill="1" applyBorder="1" applyAlignment="1">
      <alignment wrapText="1"/>
    </xf>
    <xf numFmtId="0" fontId="25" fillId="10" borderId="1" xfId="0" applyFont="1" applyFill="1" applyBorder="1"/>
    <xf numFmtId="0" fontId="0" fillId="7" borderId="1" xfId="0" applyFill="1" applyBorder="1" applyAlignment="1">
      <alignment horizontal="center" vertical="center"/>
    </xf>
    <xf numFmtId="49" fontId="10" fillId="7" borderId="1" xfId="0" applyNumberFormat="1" applyFont="1" applyFill="1" applyBorder="1" applyAlignment="1">
      <alignment horizontal="center"/>
    </xf>
    <xf numFmtId="0" fontId="5" fillId="19" borderId="0" xfId="0" applyFont="1" applyFill="1"/>
    <xf numFmtId="0" fontId="25" fillId="7" borderId="2" xfId="0" applyFont="1" applyFill="1" applyBorder="1"/>
    <xf numFmtId="0" fontId="25" fillId="7" borderId="2" xfId="0" applyFont="1" applyFill="1" applyBorder="1" applyAlignment="1">
      <alignment horizontal="center"/>
    </xf>
    <xf numFmtId="0" fontId="25" fillId="24" borderId="1" xfId="0" applyFont="1" applyFill="1" applyBorder="1" applyAlignment="1">
      <alignment horizontal="center"/>
    </xf>
    <xf numFmtId="0" fontId="26" fillId="24" borderId="1" xfId="0" applyFont="1" applyFill="1" applyBorder="1" applyAlignment="1">
      <alignment horizontal="left"/>
    </xf>
    <xf numFmtId="0" fontId="26" fillId="24" borderId="1" xfId="0" applyFont="1" applyFill="1" applyBorder="1"/>
    <xf numFmtId="0" fontId="25" fillId="24" borderId="1" xfId="0" applyFont="1" applyFill="1" applyBorder="1"/>
    <xf numFmtId="0" fontId="28" fillId="7" borderId="1" xfId="1" applyFont="1" applyFill="1" applyBorder="1" applyAlignment="1">
      <alignment horizontal="left"/>
    </xf>
    <xf numFmtId="49" fontId="26" fillId="7" borderId="1" xfId="0" applyNumberFormat="1" applyFont="1" applyFill="1" applyBorder="1" applyAlignment="1">
      <alignment horizontal="center"/>
    </xf>
    <xf numFmtId="0" fontId="37" fillId="4" borderId="1" xfId="0" applyFont="1" applyFill="1" applyBorder="1"/>
    <xf numFmtId="0" fontId="10" fillId="9" borderId="1" xfId="1" applyFont="1" applyFill="1" applyBorder="1"/>
    <xf numFmtId="0" fontId="26" fillId="2" borderId="1" xfId="1" applyFont="1" applyFill="1" applyBorder="1"/>
    <xf numFmtId="0" fontId="25" fillId="22" borderId="1" xfId="1" applyFont="1" applyFill="1" applyBorder="1"/>
    <xf numFmtId="0" fontId="25" fillId="23" borderId="1" xfId="1" applyFont="1" applyFill="1" applyBorder="1"/>
    <xf numFmtId="0" fontId="26" fillId="7" borderId="5" xfId="0" applyFont="1" applyFill="1" applyBorder="1" applyAlignment="1">
      <alignment horizontal="left" vertical="center"/>
    </xf>
    <xf numFmtId="169" fontId="25" fillId="4" borderId="1" xfId="0" applyNumberFormat="1" applyFont="1" applyFill="1" applyBorder="1" applyAlignment="1">
      <alignment horizontal="left"/>
    </xf>
    <xf numFmtId="0" fontId="31" fillId="4" borderId="1" xfId="0" applyFont="1" applyFill="1" applyBorder="1" applyAlignment="1">
      <alignment horizontal="center"/>
    </xf>
    <xf numFmtId="0" fontId="26" fillId="7" borderId="2" xfId="0" applyFont="1" applyFill="1" applyBorder="1"/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4" borderId="1" xfId="0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31" fillId="2" borderId="1" xfId="0" applyFont="1" applyFill="1" applyBorder="1" applyAlignment="1">
      <alignment horizontal="left"/>
    </xf>
    <xf numFmtId="0" fontId="31" fillId="2" borderId="1" xfId="0" applyFont="1" applyFill="1" applyBorder="1"/>
    <xf numFmtId="0" fontId="31" fillId="2" borderId="1" xfId="0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left" vertical="center"/>
    </xf>
    <xf numFmtId="165" fontId="31" fillId="2" borderId="1" xfId="0" applyNumberFormat="1" applyFont="1" applyFill="1" applyBorder="1" applyAlignment="1">
      <alignment horizontal="center"/>
    </xf>
    <xf numFmtId="0" fontId="3" fillId="8" borderId="1" xfId="1" applyFill="1" applyBorder="1" applyAlignment="1">
      <alignment horizontal="left"/>
    </xf>
    <xf numFmtId="0" fontId="3" fillId="9" borderId="1" xfId="1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165" fontId="0" fillId="4" borderId="1" xfId="0" applyNumberFormat="1" applyFill="1" applyBorder="1" applyAlignment="1">
      <alignment horizontal="center"/>
    </xf>
    <xf numFmtId="0" fontId="3" fillId="4" borderId="1" xfId="1" applyFill="1" applyBorder="1" applyAlignment="1">
      <alignment horizontal="left"/>
    </xf>
    <xf numFmtId="0" fontId="10" fillId="4" borderId="1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/>
    </xf>
    <xf numFmtId="165" fontId="10" fillId="4" borderId="1" xfId="0" applyNumberFormat="1" applyFont="1" applyFill="1" applyBorder="1" applyAlignment="1">
      <alignment horizontal="center"/>
    </xf>
    <xf numFmtId="49" fontId="25" fillId="6" borderId="1" xfId="0" applyNumberFormat="1" applyFont="1" applyFill="1" applyBorder="1" applyAlignment="1">
      <alignment horizontal="center"/>
    </xf>
    <xf numFmtId="14" fontId="31" fillId="2" borderId="1" xfId="0" applyNumberFormat="1" applyFont="1" applyFill="1" applyBorder="1" applyAlignment="1">
      <alignment horizontal="center"/>
    </xf>
    <xf numFmtId="0" fontId="30" fillId="7" borderId="1" xfId="0" applyFont="1" applyFill="1" applyBorder="1"/>
    <xf numFmtId="165" fontId="25" fillId="0" borderId="1" xfId="0" applyNumberFormat="1" applyFont="1" applyBorder="1" applyAlignment="1">
      <alignment horizontal="center"/>
    </xf>
    <xf numFmtId="0" fontId="25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left" vertical="center"/>
    </xf>
    <xf numFmtId="165" fontId="25" fillId="2" borderId="1" xfId="0" applyNumberFormat="1" applyFont="1" applyFill="1" applyBorder="1" applyAlignment="1">
      <alignment horizontal="center"/>
    </xf>
    <xf numFmtId="169" fontId="25" fillId="7" borderId="1" xfId="0" applyNumberFormat="1" applyFont="1" applyFill="1" applyBorder="1" applyAlignment="1">
      <alignment horizontal="left"/>
    </xf>
    <xf numFmtId="0" fontId="26" fillId="6" borderId="5" xfId="0" applyFont="1" applyFill="1" applyBorder="1" applyAlignment="1">
      <alignment horizontal="left"/>
    </xf>
    <xf numFmtId="0" fontId="6" fillId="4" borderId="0" xfId="0" applyFont="1" applyFill="1"/>
    <xf numFmtId="0" fontId="6" fillId="4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167" fontId="0" fillId="0" borderId="2" xfId="0" applyNumberFormat="1" applyBorder="1"/>
    <xf numFmtId="0" fontId="25" fillId="10" borderId="1" xfId="0" applyFont="1" applyFill="1" applyBorder="1" applyAlignment="1">
      <alignment horizontal="center"/>
    </xf>
    <xf numFmtId="0" fontId="25" fillId="7" borderId="8" xfId="0" applyFont="1" applyFill="1" applyBorder="1"/>
    <xf numFmtId="1" fontId="25" fillId="7" borderId="1" xfId="0" applyNumberFormat="1" applyFont="1" applyFill="1" applyBorder="1" applyAlignment="1">
      <alignment horizontal="center"/>
    </xf>
    <xf numFmtId="1" fontId="25" fillId="23" borderId="1" xfId="0" applyNumberFormat="1" applyFont="1" applyFill="1" applyBorder="1" applyAlignment="1">
      <alignment horizontal="center"/>
    </xf>
    <xf numFmtId="1" fontId="26" fillId="23" borderId="1" xfId="0" applyNumberFormat="1" applyFont="1" applyFill="1" applyBorder="1" applyAlignment="1">
      <alignment horizontal="center"/>
    </xf>
    <xf numFmtId="0" fontId="25" fillId="19" borderId="1" xfId="0" applyFont="1" applyFill="1" applyBorder="1" applyAlignment="1">
      <alignment horizontal="center"/>
    </xf>
    <xf numFmtId="0" fontId="25" fillId="19" borderId="1" xfId="0" applyFont="1" applyFill="1" applyBorder="1"/>
    <xf numFmtId="1" fontId="25" fillId="4" borderId="1" xfId="0" applyNumberFormat="1" applyFont="1" applyFill="1" applyBorder="1" applyAlignment="1">
      <alignment horizontal="center"/>
    </xf>
    <xf numFmtId="1" fontId="26" fillId="7" borderId="1" xfId="0" applyNumberFormat="1" applyFont="1" applyFill="1" applyBorder="1" applyAlignment="1">
      <alignment horizontal="center"/>
    </xf>
    <xf numFmtId="1" fontId="25" fillId="2" borderId="1" xfId="0" applyNumberFormat="1" applyFont="1" applyFill="1" applyBorder="1" applyAlignment="1">
      <alignment horizontal="center"/>
    </xf>
    <xf numFmtId="1" fontId="26" fillId="4" borderId="1" xfId="0" applyNumberFormat="1" applyFont="1" applyFill="1" applyBorder="1" applyAlignment="1">
      <alignment horizontal="center"/>
    </xf>
    <xf numFmtId="1" fontId="25" fillId="0" borderId="1" xfId="0" applyNumberFormat="1" applyFont="1" applyBorder="1" applyAlignment="1">
      <alignment horizontal="center"/>
    </xf>
    <xf numFmtId="0" fontId="25" fillId="25" borderId="1" xfId="0" applyFont="1" applyFill="1" applyBorder="1" applyAlignment="1">
      <alignment horizontal="center"/>
    </xf>
    <xf numFmtId="1" fontId="25" fillId="25" borderId="1" xfId="0" applyNumberFormat="1" applyFont="1" applyFill="1" applyBorder="1" applyAlignment="1">
      <alignment horizontal="center"/>
    </xf>
    <xf numFmtId="1" fontId="26" fillId="25" borderId="1" xfId="0" applyNumberFormat="1" applyFont="1" applyFill="1" applyBorder="1" applyAlignment="1">
      <alignment horizontal="center"/>
    </xf>
    <xf numFmtId="0" fontId="26" fillId="25" borderId="1" xfId="0" applyFont="1" applyFill="1" applyBorder="1" applyAlignment="1">
      <alignment horizontal="center"/>
    </xf>
    <xf numFmtId="14" fontId="31" fillId="2" borderId="1" xfId="0" applyNumberFormat="1" applyFont="1" applyFill="1" applyBorder="1"/>
    <xf numFmtId="0" fontId="26" fillId="19" borderId="1" xfId="0" applyFont="1" applyFill="1" applyBorder="1"/>
    <xf numFmtId="0" fontId="10" fillId="2" borderId="1" xfId="0" applyFont="1" applyFill="1" applyBorder="1" applyAlignment="1">
      <alignment horizontal="left"/>
    </xf>
    <xf numFmtId="0" fontId="0" fillId="8" borderId="1" xfId="0" applyFill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8" fillId="4" borderId="1" xfId="1" applyFont="1" applyFill="1" applyBorder="1"/>
    <xf numFmtId="165" fontId="26" fillId="7" borderId="1" xfId="0" applyNumberFormat="1" applyFont="1" applyFill="1" applyBorder="1" applyAlignment="1">
      <alignment horizontal="center"/>
    </xf>
    <xf numFmtId="1" fontId="26" fillId="0" borderId="1" xfId="0" applyNumberFormat="1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14" fontId="0" fillId="2" borderId="1" xfId="0" applyNumberFormat="1" applyFill="1" applyBorder="1"/>
    <xf numFmtId="6" fontId="25" fillId="7" borderId="1" xfId="0" applyNumberFormat="1" applyFont="1" applyFill="1" applyBorder="1" applyAlignment="1">
      <alignment horizontal="center"/>
    </xf>
    <xf numFmtId="165" fontId="26" fillId="9" borderId="1" xfId="0" applyNumberFormat="1" applyFont="1" applyFill="1" applyBorder="1" applyAlignment="1">
      <alignment horizontal="center"/>
    </xf>
    <xf numFmtId="0" fontId="12" fillId="2" borderId="1" xfId="0" applyFont="1" applyFill="1" applyBorder="1"/>
    <xf numFmtId="0" fontId="12" fillId="2" borderId="1" xfId="0" applyFont="1" applyFill="1" applyBorder="1" applyAlignment="1">
      <alignment horizontal="left"/>
    </xf>
    <xf numFmtId="0" fontId="10" fillId="8" borderId="1" xfId="0" applyFont="1" applyFill="1" applyBorder="1"/>
    <xf numFmtId="0" fontId="10" fillId="8" borderId="1" xfId="0" applyFont="1" applyFill="1" applyBorder="1" applyAlignment="1">
      <alignment horizontal="left"/>
    </xf>
    <xf numFmtId="0" fontId="35" fillId="2" borderId="1" xfId="0" applyFont="1" applyFill="1" applyBorder="1" applyAlignment="1">
      <alignment vertical="center"/>
    </xf>
    <xf numFmtId="166" fontId="26" fillId="7" borderId="1" xfId="0" applyNumberFormat="1" applyFont="1" applyFill="1" applyBorder="1" applyAlignment="1">
      <alignment horizontal="center"/>
    </xf>
    <xf numFmtId="0" fontId="26" fillId="26" borderId="1" xfId="0" applyFont="1" applyFill="1" applyBorder="1" applyAlignment="1">
      <alignment horizontal="center"/>
    </xf>
    <xf numFmtId="0" fontId="25" fillId="26" borderId="1" xfId="0" applyFont="1" applyFill="1" applyBorder="1" applyAlignment="1">
      <alignment horizontal="center"/>
    </xf>
    <xf numFmtId="0" fontId="25" fillId="26" borderId="1" xfId="0" applyFont="1" applyFill="1" applyBorder="1"/>
    <xf numFmtId="0" fontId="26" fillId="26" borderId="1" xfId="0" applyFont="1" applyFill="1" applyBorder="1"/>
    <xf numFmtId="0" fontId="26" fillId="26" borderId="1" xfId="0" applyFont="1" applyFill="1" applyBorder="1" applyAlignment="1">
      <alignment horizontal="left"/>
    </xf>
    <xf numFmtId="0" fontId="25" fillId="26" borderId="1" xfId="0" applyFont="1" applyFill="1" applyBorder="1" applyAlignment="1">
      <alignment horizontal="left"/>
    </xf>
    <xf numFmtId="166" fontId="25" fillId="26" borderId="1" xfId="0" applyNumberFormat="1" applyFont="1" applyFill="1" applyBorder="1" applyAlignment="1">
      <alignment horizontal="center"/>
    </xf>
    <xf numFmtId="0" fontId="26" fillId="26" borderId="1" xfId="1" applyFont="1" applyFill="1" applyBorder="1"/>
    <xf numFmtId="0" fontId="26" fillId="26" borderId="1" xfId="0" applyFont="1" applyFill="1" applyBorder="1" applyAlignment="1">
      <alignment horizontal="center" vertical="center"/>
    </xf>
    <xf numFmtId="165" fontId="26" fillId="26" borderId="1" xfId="0" applyNumberFormat="1" applyFont="1" applyFill="1" applyBorder="1" applyAlignment="1">
      <alignment horizontal="center"/>
    </xf>
    <xf numFmtId="42" fontId="26" fillId="26" borderId="1" xfId="0" applyNumberFormat="1" applyFont="1" applyFill="1" applyBorder="1" applyAlignment="1">
      <alignment horizontal="center"/>
    </xf>
    <xf numFmtId="0" fontId="3" fillId="26" borderId="1" xfId="1" applyFill="1" applyBorder="1" applyAlignment="1">
      <alignment horizontal="left"/>
    </xf>
    <xf numFmtId="0" fontId="10" fillId="26" borderId="1" xfId="0" applyFont="1" applyFill="1" applyBorder="1"/>
    <xf numFmtId="0" fontId="10" fillId="26" borderId="1" xfId="0" applyFont="1" applyFill="1" applyBorder="1" applyAlignment="1">
      <alignment horizontal="left"/>
    </xf>
    <xf numFmtId="0" fontId="25" fillId="26" borderId="1" xfId="1" applyFont="1" applyFill="1" applyBorder="1"/>
    <xf numFmtId="0" fontId="25" fillId="26" borderId="1" xfId="0" applyFont="1" applyFill="1" applyBorder="1" applyAlignment="1">
      <alignment horizontal="center" vertical="center"/>
    </xf>
    <xf numFmtId="0" fontId="0" fillId="26" borderId="1" xfId="0" applyFill="1" applyBorder="1" applyAlignment="1">
      <alignment horizontal="center"/>
    </xf>
    <xf numFmtId="0" fontId="0" fillId="26" borderId="1" xfId="0" applyFill="1" applyBorder="1" applyAlignment="1">
      <alignment horizontal="left"/>
    </xf>
    <xf numFmtId="0" fontId="0" fillId="26" borderId="1" xfId="0" applyFill="1" applyBorder="1"/>
    <xf numFmtId="0" fontId="0" fillId="26" borderId="1" xfId="0" applyFill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26" borderId="1" xfId="0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23" borderId="1" xfId="0" applyFont="1" applyFill="1" applyBorder="1" applyAlignment="1">
      <alignment horizontal="center"/>
    </xf>
    <xf numFmtId="0" fontId="25" fillId="7" borderId="9" xfId="0" applyFont="1" applyFill="1" applyBorder="1" applyAlignment="1">
      <alignment horizontal="center"/>
    </xf>
    <xf numFmtId="0" fontId="38" fillId="23" borderId="1" xfId="0" applyFont="1" applyFill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38" fillId="22" borderId="1" xfId="0" applyFont="1" applyFill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38" fillId="6" borderId="1" xfId="0" applyFont="1" applyFill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38" fillId="7" borderId="1" xfId="0" applyFont="1" applyFill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38" fillId="24" borderId="1" xfId="0" applyFont="1" applyFill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38" fillId="0" borderId="1" xfId="0" applyFont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39" fillId="6" borderId="1" xfId="0" applyFont="1" applyFill="1" applyBorder="1"/>
    <xf numFmtId="0" fontId="38" fillId="4" borderId="1" xfId="0" applyFont="1" applyFill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38" fillId="0" borderId="1" xfId="0" applyFont="1" applyBorder="1" applyAlignment="1">
      <alignment vertical="center"/>
    </xf>
    <xf numFmtId="0" fontId="1" fillId="4" borderId="2" xfId="0" applyFont="1" applyFill="1" applyBorder="1"/>
    <xf numFmtId="0" fontId="1" fillId="4" borderId="2" xfId="0" applyFont="1" applyFill="1" applyBorder="1" applyAlignment="1">
      <alignment horizontal="center"/>
    </xf>
    <xf numFmtId="166" fontId="1" fillId="4" borderId="2" xfId="0" applyNumberFormat="1" applyFont="1" applyFill="1" applyBorder="1" applyAlignment="1">
      <alignment horizontal="center"/>
    </xf>
    <xf numFmtId="0" fontId="25" fillId="4" borderId="5" xfId="0" applyFont="1" applyFill="1" applyBorder="1"/>
    <xf numFmtId="0" fontId="25" fillId="4" borderId="1" xfId="1" applyFont="1" applyFill="1" applyBorder="1" applyAlignment="1">
      <alignment horizontal="center"/>
    </xf>
    <xf numFmtId="0" fontId="26" fillId="10" borderId="1" xfId="0" applyFont="1" applyFill="1" applyBorder="1"/>
    <xf numFmtId="0" fontId="26" fillId="10" borderId="1" xfId="0" applyFont="1" applyFill="1" applyBorder="1" applyAlignment="1">
      <alignment horizontal="left"/>
    </xf>
    <xf numFmtId="0" fontId="25" fillId="10" borderId="1" xfId="0" applyFont="1" applyFill="1" applyBorder="1" applyAlignment="1">
      <alignment horizontal="left"/>
    </xf>
    <xf numFmtId="0" fontId="25" fillId="10" borderId="1" xfId="0" applyFont="1" applyFill="1" applyBorder="1" applyAlignment="1">
      <alignment wrapText="1"/>
    </xf>
    <xf numFmtId="0" fontId="26" fillId="10" borderId="1" xfId="0" applyFont="1" applyFill="1" applyBorder="1" applyAlignment="1">
      <alignment horizontal="center"/>
    </xf>
    <xf numFmtId="0" fontId="0" fillId="27" borderId="1" xfId="0" applyFill="1" applyBorder="1" applyAlignment="1">
      <alignment horizontal="center"/>
    </xf>
    <xf numFmtId="0" fontId="0" fillId="27" borderId="1" xfId="0" applyFill="1" applyBorder="1" applyAlignment="1">
      <alignment horizontal="left"/>
    </xf>
    <xf numFmtId="0" fontId="26" fillId="27" borderId="1" xfId="0" applyFont="1" applyFill="1" applyBorder="1"/>
    <xf numFmtId="0" fontId="0" fillId="27" borderId="1" xfId="0" applyFill="1" applyBorder="1"/>
    <xf numFmtId="0" fontId="0" fillId="27" borderId="1" xfId="0" applyFill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27" borderId="1" xfId="0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5" fillId="28" borderId="1" xfId="0" applyFont="1" applyFill="1" applyBorder="1"/>
    <xf numFmtId="0" fontId="25" fillId="29" borderId="1" xfId="0" applyFont="1" applyFill="1" applyBorder="1" applyAlignment="1">
      <alignment horizontal="center"/>
    </xf>
    <xf numFmtId="0" fontId="26" fillId="29" borderId="1" xfId="0" applyFont="1" applyFill="1" applyBorder="1" applyAlignment="1">
      <alignment horizontal="center"/>
    </xf>
    <xf numFmtId="0" fontId="38" fillId="2" borderId="1" xfId="0" applyFont="1" applyFill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9" fontId="26" fillId="29" borderId="1" xfId="0" applyNumberFormat="1" applyFont="1" applyFill="1" applyBorder="1" applyAlignment="1">
      <alignment horizontal="center"/>
    </xf>
    <xf numFmtId="9" fontId="11" fillId="2" borderId="1" xfId="0" applyNumberFormat="1" applyFont="1" applyFill="1" applyBorder="1" applyAlignment="1">
      <alignment horizontal="center"/>
    </xf>
    <xf numFmtId="9" fontId="10" fillId="29" borderId="1" xfId="0" applyNumberFormat="1" applyFont="1" applyFill="1" applyBorder="1" applyAlignment="1">
      <alignment horizontal="center"/>
    </xf>
    <xf numFmtId="0" fontId="26" fillId="19" borderId="1" xfId="0" applyFont="1" applyFill="1" applyBorder="1" applyAlignment="1">
      <alignment horizontal="center"/>
    </xf>
    <xf numFmtId="0" fontId="25" fillId="29" borderId="1" xfId="0" applyFont="1" applyFill="1" applyBorder="1"/>
    <xf numFmtId="10" fontId="10" fillId="29" borderId="1" xfId="0" applyNumberFormat="1" applyFont="1" applyFill="1" applyBorder="1" applyAlignment="1">
      <alignment horizontal="center"/>
    </xf>
    <xf numFmtId="0" fontId="26" fillId="7" borderId="2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25" fillId="7" borderId="5" xfId="0" applyFont="1" applyFill="1" applyBorder="1"/>
    <xf numFmtId="0" fontId="0" fillId="20" borderId="1" xfId="0" applyFill="1" applyBorder="1" applyAlignment="1">
      <alignment horizontal="left"/>
    </xf>
    <xf numFmtId="0" fontId="26" fillId="20" borderId="1" xfId="0" applyFont="1" applyFill="1" applyBorder="1"/>
    <xf numFmtId="0" fontId="0" fillId="20" borderId="1" xfId="0" applyFill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20" borderId="1" xfId="0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6" fillId="20" borderId="1" xfId="0" applyFont="1" applyFill="1" applyBorder="1" applyAlignment="1">
      <alignment horizontal="left"/>
    </xf>
    <xf numFmtId="0" fontId="26" fillId="20" borderId="1" xfId="0" applyFont="1" applyFill="1" applyBorder="1" applyAlignment="1">
      <alignment horizontal="center"/>
    </xf>
    <xf numFmtId="0" fontId="25" fillId="20" borderId="1" xfId="0" applyFont="1" applyFill="1" applyBorder="1" applyAlignment="1">
      <alignment horizontal="center"/>
    </xf>
    <xf numFmtId="0" fontId="25" fillId="20" borderId="1" xfId="0" applyFont="1" applyFill="1" applyBorder="1" applyAlignment="1">
      <alignment horizontal="left"/>
    </xf>
    <xf numFmtId="0" fontId="26" fillId="20" borderId="1" xfId="1" applyFont="1" applyFill="1" applyBorder="1"/>
    <xf numFmtId="0" fontId="25" fillId="20" borderId="1" xfId="1" applyFont="1" applyFill="1" applyBorder="1"/>
    <xf numFmtId="0" fontId="25" fillId="20" borderId="1" xfId="0" applyFont="1" applyFill="1" applyBorder="1" applyAlignment="1">
      <alignment horizontal="center" vertical="center"/>
    </xf>
    <xf numFmtId="0" fontId="25" fillId="20" borderId="1" xfId="0" applyFont="1" applyFill="1" applyBorder="1" applyAlignment="1">
      <alignment horizontal="left" vertical="center"/>
    </xf>
    <xf numFmtId="165" fontId="25" fillId="20" borderId="1" xfId="0" applyNumberFormat="1" applyFont="1" applyFill="1" applyBorder="1" applyAlignment="1">
      <alignment horizontal="center"/>
    </xf>
    <xf numFmtId="0" fontId="28" fillId="20" borderId="1" xfId="1" applyFont="1" applyFill="1" applyBorder="1" applyAlignment="1">
      <alignment horizontal="left"/>
    </xf>
    <xf numFmtId="1" fontId="25" fillId="20" borderId="1" xfId="0" applyNumberFormat="1" applyFont="1" applyFill="1" applyBorder="1" applyAlignment="1">
      <alignment horizontal="center"/>
    </xf>
    <xf numFmtId="9" fontId="26" fillId="20" borderId="1" xfId="0" applyNumberFormat="1" applyFont="1" applyFill="1" applyBorder="1" applyAlignment="1">
      <alignment horizontal="center"/>
    </xf>
    <xf numFmtId="10" fontId="10" fillId="20" borderId="1" xfId="0" applyNumberFormat="1" applyFont="1" applyFill="1" applyBorder="1" applyAlignment="1">
      <alignment horizontal="center"/>
    </xf>
    <xf numFmtId="0" fontId="26" fillId="20" borderId="1" xfId="0" applyFont="1" applyFill="1" applyBorder="1" applyAlignment="1">
      <alignment horizontal="left" vertical="center"/>
    </xf>
    <xf numFmtId="0" fontId="26" fillId="20" borderId="1" xfId="0" applyFont="1" applyFill="1" applyBorder="1" applyAlignment="1">
      <alignment horizontal="center" vertical="center"/>
    </xf>
    <xf numFmtId="165" fontId="26" fillId="20" borderId="1" xfId="0" applyNumberFormat="1" applyFont="1" applyFill="1" applyBorder="1" applyAlignment="1">
      <alignment horizontal="center"/>
    </xf>
    <xf numFmtId="9" fontId="10" fillId="20" borderId="1" xfId="0" applyNumberFormat="1" applyFont="1" applyFill="1" applyBorder="1" applyAlignment="1">
      <alignment horizontal="center"/>
    </xf>
    <xf numFmtId="1" fontId="26" fillId="20" borderId="1" xfId="0" applyNumberFormat="1" applyFont="1" applyFill="1" applyBorder="1" applyAlignment="1">
      <alignment horizontal="center"/>
    </xf>
    <xf numFmtId="0" fontId="28" fillId="20" borderId="1" xfId="1" applyFont="1" applyFill="1" applyBorder="1"/>
    <xf numFmtId="166" fontId="26" fillId="20" borderId="1" xfId="0" applyNumberFormat="1" applyFont="1" applyFill="1" applyBorder="1" applyAlignment="1">
      <alignment horizontal="left"/>
    </xf>
    <xf numFmtId="166" fontId="26" fillId="20" borderId="1" xfId="0" applyNumberFormat="1" applyFont="1" applyFill="1" applyBorder="1" applyAlignment="1">
      <alignment horizontal="center"/>
    </xf>
    <xf numFmtId="0" fontId="26" fillId="20" borderId="1" xfId="1" applyFont="1" applyFill="1" applyBorder="1" applyAlignment="1">
      <alignment horizontal="center"/>
    </xf>
    <xf numFmtId="10" fontId="26" fillId="20" borderId="1" xfId="0" applyNumberFormat="1" applyFont="1" applyFill="1" applyBorder="1" applyAlignment="1">
      <alignment horizontal="center"/>
    </xf>
    <xf numFmtId="0" fontId="10" fillId="20" borderId="1" xfId="1" applyFont="1" applyFill="1" applyBorder="1"/>
    <xf numFmtId="0" fontId="3" fillId="20" borderId="1" xfId="1" applyFill="1" applyBorder="1" applyAlignment="1">
      <alignment horizontal="left"/>
    </xf>
    <xf numFmtId="49" fontId="26" fillId="20" borderId="1" xfId="0" applyNumberFormat="1" applyFont="1" applyFill="1" applyBorder="1" applyAlignment="1">
      <alignment horizontal="center"/>
    </xf>
    <xf numFmtId="166" fontId="25" fillId="20" borderId="1" xfId="0" applyNumberFormat="1" applyFont="1" applyFill="1" applyBorder="1" applyAlignment="1">
      <alignment horizontal="center"/>
    </xf>
    <xf numFmtId="42" fontId="26" fillId="20" borderId="1" xfId="0" applyNumberFormat="1" applyFont="1" applyFill="1" applyBorder="1" applyAlignment="1">
      <alignment horizontal="center"/>
    </xf>
    <xf numFmtId="0" fontId="10" fillId="20" borderId="1" xfId="0" applyFont="1" applyFill="1" applyBorder="1" applyAlignment="1">
      <alignment horizontal="left"/>
    </xf>
    <xf numFmtId="0" fontId="24" fillId="20" borderId="1" xfId="0" applyFont="1" applyFill="1" applyBorder="1"/>
    <xf numFmtId="0" fontId="26" fillId="20" borderId="4" xfId="0" applyFont="1" applyFill="1" applyBorder="1"/>
    <xf numFmtId="16" fontId="26" fillId="20" borderId="1" xfId="0" applyNumberFormat="1" applyFont="1" applyFill="1" applyBorder="1" applyAlignment="1">
      <alignment horizontal="center"/>
    </xf>
    <xf numFmtId="0" fontId="10" fillId="20" borderId="1" xfId="0" applyFont="1" applyFill="1" applyBorder="1" applyAlignment="1">
      <alignment horizontal="center" vertical="center"/>
    </xf>
    <xf numFmtId="0" fontId="26" fillId="20" borderId="5" xfId="0" applyFont="1" applyFill="1" applyBorder="1" applyAlignment="1">
      <alignment horizontal="left" vertical="center"/>
    </xf>
    <xf numFmtId="0" fontId="29" fillId="20" borderId="1" xfId="0" applyFont="1" applyFill="1" applyBorder="1"/>
    <xf numFmtId="0" fontId="29" fillId="20" borderId="1" xfId="0" applyFont="1" applyFill="1" applyBorder="1" applyAlignment="1">
      <alignment horizontal="center"/>
    </xf>
    <xf numFmtId="0" fontId="3" fillId="20" borderId="1" xfId="1" applyFill="1" applyBorder="1"/>
    <xf numFmtId="0" fontId="1" fillId="20" borderId="1" xfId="0" applyFont="1" applyFill="1" applyBorder="1"/>
    <xf numFmtId="0" fontId="1" fillId="20" borderId="1" xfId="0" applyFont="1" applyFill="1" applyBorder="1" applyAlignment="1">
      <alignment horizontal="center"/>
    </xf>
    <xf numFmtId="0" fontId="26" fillId="20" borderId="3" xfId="0" applyFont="1" applyFill="1" applyBorder="1"/>
    <xf numFmtId="0" fontId="26" fillId="20" borderId="5" xfId="0" applyFont="1" applyFill="1" applyBorder="1"/>
    <xf numFmtId="0" fontId="10" fillId="20" borderId="1" xfId="0" applyFont="1" applyFill="1" applyBorder="1" applyAlignment="1">
      <alignment horizontal="center"/>
    </xf>
    <xf numFmtId="166" fontId="10" fillId="20" borderId="1" xfId="0" applyNumberFormat="1" applyFont="1" applyFill="1" applyBorder="1" applyAlignment="1">
      <alignment horizontal="center"/>
    </xf>
    <xf numFmtId="0" fontId="25" fillId="20" borderId="3" xfId="0" applyFont="1" applyFill="1" applyBorder="1" applyAlignment="1">
      <alignment horizontal="center"/>
    </xf>
    <xf numFmtId="10" fontId="10" fillId="23" borderId="1" xfId="0" applyNumberFormat="1" applyFont="1" applyFill="1" applyBorder="1" applyAlignment="1">
      <alignment horizontal="center"/>
    </xf>
    <xf numFmtId="49" fontId="25" fillId="20" borderId="1" xfId="0" applyNumberFormat="1" applyFont="1" applyFill="1" applyBorder="1" applyAlignment="1">
      <alignment horizontal="center"/>
    </xf>
    <xf numFmtId="16" fontId="25" fillId="20" borderId="1" xfId="0" applyNumberFormat="1" applyFont="1" applyFill="1" applyBorder="1" applyAlignment="1">
      <alignment horizontal="center"/>
    </xf>
    <xf numFmtId="0" fontId="25" fillId="20" borderId="1" xfId="1" applyFont="1" applyFill="1" applyBorder="1" applyAlignment="1">
      <alignment horizontal="left" wrapText="1"/>
    </xf>
    <xf numFmtId="164" fontId="25" fillId="20" borderId="1" xfId="0" applyNumberFormat="1" applyFont="1" applyFill="1" applyBorder="1" applyAlignment="1">
      <alignment horizontal="center"/>
    </xf>
    <xf numFmtId="0" fontId="30" fillId="20" borderId="1" xfId="0" applyFont="1" applyFill="1" applyBorder="1" applyAlignment="1">
      <alignment wrapText="1" readingOrder="1"/>
    </xf>
    <xf numFmtId="0" fontId="25" fillId="20" borderId="1" xfId="0" applyFont="1" applyFill="1" applyBorder="1" applyAlignment="1">
      <alignment wrapText="1"/>
    </xf>
    <xf numFmtId="0" fontId="30" fillId="20" borderId="1" xfId="0" applyFont="1" applyFill="1" applyBorder="1"/>
    <xf numFmtId="0" fontId="26" fillId="20" borderId="5" xfId="0" applyFont="1" applyFill="1" applyBorder="1" applyAlignment="1">
      <alignment horizontal="center"/>
    </xf>
    <xf numFmtId="0" fontId="25" fillId="20" borderId="4" xfId="0" applyFont="1" applyFill="1" applyBorder="1"/>
    <xf numFmtId="0" fontId="1" fillId="20" borderId="4" xfId="0" applyFont="1" applyFill="1" applyBorder="1"/>
    <xf numFmtId="0" fontId="1" fillId="20" borderId="3" xfId="0" applyFont="1" applyFill="1" applyBorder="1"/>
    <xf numFmtId="0" fontId="1" fillId="20" borderId="3" xfId="0" applyFont="1" applyFill="1" applyBorder="1" applyAlignment="1">
      <alignment horizontal="center"/>
    </xf>
    <xf numFmtId="0" fontId="10" fillId="7" borderId="0" xfId="1" applyFont="1" applyFill="1" applyBorder="1"/>
    <xf numFmtId="0" fontId="1" fillId="7" borderId="6" xfId="0" applyFont="1" applyFill="1" applyBorder="1"/>
    <xf numFmtId="0" fontId="26" fillId="7" borderId="4" xfId="0" applyFont="1" applyFill="1" applyBorder="1" applyAlignment="1">
      <alignment horizontal="left"/>
    </xf>
    <xf numFmtId="0" fontId="26" fillId="20" borderId="4" xfId="0" applyFont="1" applyFill="1" applyBorder="1" applyAlignment="1">
      <alignment horizontal="left"/>
    </xf>
    <xf numFmtId="0" fontId="26" fillId="6" borderId="4" xfId="0" applyFont="1" applyFill="1" applyBorder="1"/>
    <xf numFmtId="0" fontId="25" fillId="7" borderId="9" xfId="0" applyFont="1" applyFill="1" applyBorder="1"/>
    <xf numFmtId="0" fontId="1" fillId="7" borderId="7" xfId="0" applyFont="1" applyFill="1" applyBorder="1"/>
    <xf numFmtId="0" fontId="26" fillId="6" borderId="5" xfId="0" applyFont="1" applyFill="1" applyBorder="1"/>
    <xf numFmtId="0" fontId="1" fillId="20" borderId="5" xfId="0" applyFont="1" applyFill="1" applyBorder="1"/>
    <xf numFmtId="0" fontId="0" fillId="7" borderId="3" xfId="0" applyFill="1" applyBorder="1" applyAlignment="1">
      <alignment horizontal="center"/>
    </xf>
    <xf numFmtId="0" fontId="26" fillId="20" borderId="4" xfId="0" applyFont="1" applyFill="1" applyBorder="1" applyAlignment="1">
      <alignment horizontal="center"/>
    </xf>
    <xf numFmtId="0" fontId="0" fillId="7" borderId="3" xfId="0" applyFill="1" applyBorder="1"/>
    <xf numFmtId="166" fontId="25" fillId="20" borderId="1" xfId="0" applyNumberFormat="1" applyFont="1" applyFill="1" applyBorder="1"/>
    <xf numFmtId="0" fontId="26" fillId="6" borderId="4" xfId="0" applyFont="1" applyFill="1" applyBorder="1" applyAlignment="1">
      <alignment horizontal="center"/>
    </xf>
    <xf numFmtId="0" fontId="1" fillId="20" borderId="4" xfId="0" applyFont="1" applyFill="1" applyBorder="1" applyAlignment="1">
      <alignment horizontal="center"/>
    </xf>
    <xf numFmtId="0" fontId="26" fillId="20" borderId="3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20" borderId="3" xfId="0" applyFont="1" applyFill="1" applyBorder="1" applyAlignment="1">
      <alignment horizontal="center"/>
    </xf>
    <xf numFmtId="0" fontId="25" fillId="20" borderId="2" xfId="0" applyFont="1" applyFill="1" applyBorder="1" applyAlignment="1">
      <alignment horizontal="center"/>
    </xf>
    <xf numFmtId="0" fontId="26" fillId="6" borderId="3" xfId="0" applyFont="1" applyFill="1" applyBorder="1" applyAlignment="1">
      <alignment horizontal="center" vertical="center"/>
    </xf>
    <xf numFmtId="0" fontId="26" fillId="20" borderId="5" xfId="0" applyFont="1" applyFill="1" applyBorder="1" applyAlignment="1">
      <alignment horizontal="left"/>
    </xf>
    <xf numFmtId="0" fontId="25" fillId="7" borderId="7" xfId="0" applyFont="1" applyFill="1" applyBorder="1"/>
    <xf numFmtId="0" fontId="25" fillId="20" borderId="5" xfId="0" applyFont="1" applyFill="1" applyBorder="1"/>
    <xf numFmtId="49" fontId="10" fillId="4" borderId="1" xfId="0" applyNumberFormat="1" applyFont="1" applyFill="1" applyBorder="1" applyAlignment="1">
      <alignment horizontal="center"/>
    </xf>
    <xf numFmtId="0" fontId="25" fillId="4" borderId="2" xfId="0" applyFont="1" applyFill="1" applyBorder="1"/>
    <xf numFmtId="0" fontId="25" fillId="4" borderId="2" xfId="0" applyFont="1" applyFill="1" applyBorder="1" applyAlignment="1">
      <alignment horizontal="center"/>
    </xf>
    <xf numFmtId="10" fontId="10" fillId="4" borderId="1" xfId="0" applyNumberFormat="1" applyFont="1" applyFill="1" applyBorder="1" applyAlignment="1">
      <alignment horizontal="center"/>
    </xf>
    <xf numFmtId="9" fontId="26" fillId="4" borderId="1" xfId="0" applyNumberFormat="1" applyFont="1" applyFill="1" applyBorder="1" applyAlignment="1">
      <alignment horizontal="center"/>
    </xf>
    <xf numFmtId="0" fontId="26" fillId="4" borderId="3" xfId="0" applyFont="1" applyFill="1" applyBorder="1" applyAlignment="1">
      <alignment horizontal="center" vertical="center"/>
    </xf>
    <xf numFmtId="0" fontId="25" fillId="4" borderId="2" xfId="0" applyFont="1" applyFill="1" applyBorder="1" applyAlignment="1">
      <alignment horizontal="center" vertical="center"/>
    </xf>
    <xf numFmtId="0" fontId="26" fillId="4" borderId="4" xfId="0" applyFont="1" applyFill="1" applyBorder="1" applyAlignment="1">
      <alignment horizontal="left"/>
    </xf>
    <xf numFmtId="0" fontId="26" fillId="4" borderId="5" xfId="0" applyFont="1" applyFill="1" applyBorder="1"/>
    <xf numFmtId="0" fontId="0" fillId="20" borderId="1" xfId="0" applyFill="1" applyBorder="1" applyAlignment="1">
      <alignment vertical="center"/>
    </xf>
    <xf numFmtId="0" fontId="25" fillId="10" borderId="1" xfId="0" applyFont="1" applyFill="1" applyBorder="1" applyAlignment="1">
      <alignment horizontal="center" vertical="center"/>
    </xf>
    <xf numFmtId="0" fontId="26" fillId="10" borderId="1" xfId="0" applyFont="1" applyFill="1" applyBorder="1" applyAlignment="1">
      <alignment horizontal="left" vertical="center"/>
    </xf>
    <xf numFmtId="0" fontId="26" fillId="10" borderId="1" xfId="0" applyFont="1" applyFill="1" applyBorder="1" applyAlignment="1">
      <alignment horizontal="center" vertical="center"/>
    </xf>
    <xf numFmtId="165" fontId="25" fillId="10" borderId="1" xfId="0" applyNumberFormat="1" applyFont="1" applyFill="1" applyBorder="1" applyAlignment="1">
      <alignment horizontal="center"/>
    </xf>
    <xf numFmtId="165" fontId="26" fillId="10" borderId="1" xfId="0" applyNumberFormat="1" applyFont="1" applyFill="1" applyBorder="1" applyAlignment="1">
      <alignment horizontal="center"/>
    </xf>
    <xf numFmtId="0" fontId="28" fillId="10" borderId="1" xfId="1" applyFont="1" applyFill="1" applyBorder="1" applyAlignment="1">
      <alignment horizontal="left"/>
    </xf>
    <xf numFmtId="1" fontId="25" fillId="10" borderId="1" xfId="0" applyNumberFormat="1" applyFont="1" applyFill="1" applyBorder="1" applyAlignment="1">
      <alignment horizontal="center"/>
    </xf>
    <xf numFmtId="10" fontId="10" fillId="10" borderId="1" xfId="0" applyNumberFormat="1" applyFont="1" applyFill="1" applyBorder="1" applyAlignment="1">
      <alignment horizontal="center"/>
    </xf>
    <xf numFmtId="9" fontId="10" fillId="4" borderId="1" xfId="0" applyNumberFormat="1" applyFont="1" applyFill="1" applyBorder="1" applyAlignment="1">
      <alignment horizontal="center"/>
    </xf>
    <xf numFmtId="166" fontId="26" fillId="4" borderId="1" xfId="0" applyNumberFormat="1" applyFont="1" applyFill="1" applyBorder="1" applyAlignment="1">
      <alignment horizontal="left"/>
    </xf>
    <xf numFmtId="0" fontId="28" fillId="4" borderId="1" xfId="1" applyFont="1" applyFill="1" applyBorder="1" applyAlignment="1">
      <alignment horizontal="center"/>
    </xf>
    <xf numFmtId="0" fontId="25" fillId="13" borderId="1" xfId="0" applyFont="1" applyFill="1" applyBorder="1"/>
    <xf numFmtId="0" fontId="25" fillId="13" borderId="1" xfId="0" applyFont="1" applyFill="1" applyBorder="1" applyAlignment="1">
      <alignment horizontal="center"/>
    </xf>
    <xf numFmtId="0" fontId="38" fillId="13" borderId="1" xfId="0" applyFont="1" applyFill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6" fillId="13" borderId="1" xfId="0" applyFont="1" applyFill="1" applyBorder="1"/>
    <xf numFmtId="0" fontId="26" fillId="13" borderId="1" xfId="0" applyFont="1" applyFill="1" applyBorder="1" applyAlignment="1">
      <alignment horizontal="left"/>
    </xf>
    <xf numFmtId="0" fontId="39" fillId="13" borderId="1" xfId="0" applyFont="1" applyFill="1" applyBorder="1"/>
    <xf numFmtId="0" fontId="10" fillId="9" borderId="1" xfId="0" applyFont="1" applyFill="1" applyBorder="1" applyAlignment="1">
      <alignment horizontal="center"/>
    </xf>
    <xf numFmtId="14" fontId="12" fillId="2" borderId="1" xfId="0" applyNumberFormat="1" applyFont="1" applyFill="1" applyBorder="1"/>
    <xf numFmtId="0" fontId="1" fillId="20" borderId="2" xfId="0" applyFont="1" applyFill="1" applyBorder="1"/>
    <xf numFmtId="0" fontId="1" fillId="20" borderId="7" xfId="0" applyFont="1" applyFill="1" applyBorder="1" applyAlignment="1">
      <alignment horizontal="center"/>
    </xf>
    <xf numFmtId="49" fontId="10" fillId="20" borderId="1" xfId="0" applyNumberFormat="1" applyFont="1" applyFill="1" applyBorder="1" applyAlignment="1">
      <alignment horizontal="center"/>
    </xf>
    <xf numFmtId="0" fontId="1" fillId="20" borderId="8" xfId="0" applyFont="1" applyFill="1" applyBorder="1"/>
    <xf numFmtId="0" fontId="1" fillId="20" borderId="2" xfId="0" applyFont="1" applyFill="1" applyBorder="1" applyAlignment="1">
      <alignment horizontal="center"/>
    </xf>
    <xf numFmtId="0" fontId="1" fillId="20" borderId="9" xfId="0" applyFont="1" applyFill="1" applyBorder="1" applyAlignment="1">
      <alignment horizontal="center"/>
    </xf>
    <xf numFmtId="0" fontId="29" fillId="4" borderId="1" xfId="0" applyFont="1" applyFill="1" applyBorder="1"/>
    <xf numFmtId="0" fontId="25" fillId="4" borderId="5" xfId="0" applyFont="1" applyFill="1" applyBorder="1" applyAlignment="1">
      <alignment horizontal="center"/>
    </xf>
    <xf numFmtId="0" fontId="26" fillId="4" borderId="5" xfId="0" applyFont="1" applyFill="1" applyBorder="1" applyAlignment="1">
      <alignment horizontal="left"/>
    </xf>
    <xf numFmtId="0" fontId="29" fillId="4" borderId="1" xfId="0" applyFont="1" applyFill="1" applyBorder="1" applyAlignment="1">
      <alignment horizontal="center"/>
    </xf>
    <xf numFmtId="0" fontId="26" fillId="4" borderId="5" xfId="0" applyFont="1" applyFill="1" applyBorder="1" applyAlignment="1">
      <alignment horizontal="center"/>
    </xf>
    <xf numFmtId="0" fontId="25" fillId="4" borderId="5" xfId="0" applyFont="1" applyFill="1" applyBorder="1" applyAlignment="1">
      <alignment horizontal="left"/>
    </xf>
    <xf numFmtId="0" fontId="26" fillId="4" borderId="5" xfId="1" applyFont="1" applyFill="1" applyBorder="1"/>
    <xf numFmtId="0" fontId="25" fillId="4" borderId="5" xfId="1" applyFont="1" applyFill="1" applyBorder="1"/>
    <xf numFmtId="0" fontId="25" fillId="4" borderId="5" xfId="0" applyFont="1" applyFill="1" applyBorder="1" applyAlignment="1">
      <alignment horizontal="center" vertical="center"/>
    </xf>
    <xf numFmtId="0" fontId="25" fillId="4" borderId="5" xfId="0" applyFont="1" applyFill="1" applyBorder="1" applyAlignment="1">
      <alignment horizontal="left" vertical="center"/>
    </xf>
    <xf numFmtId="0" fontId="29" fillId="2" borderId="1" xfId="0" applyFont="1" applyFill="1" applyBorder="1"/>
    <xf numFmtId="6" fontId="29" fillId="4" borderId="1" xfId="0" applyNumberFormat="1" applyFont="1" applyFill="1" applyBorder="1" applyAlignment="1">
      <alignment horizontal="center"/>
    </xf>
    <xf numFmtId="165" fontId="25" fillId="4" borderId="5" xfId="0" applyNumberFormat="1" applyFont="1" applyFill="1" applyBorder="1" applyAlignment="1">
      <alignment horizontal="center"/>
    </xf>
    <xf numFmtId="0" fontId="28" fillId="4" borderId="5" xfId="1" applyFont="1" applyFill="1" applyBorder="1" applyAlignment="1">
      <alignment horizontal="left"/>
    </xf>
    <xf numFmtId="1" fontId="25" fillId="4" borderId="5" xfId="0" applyNumberFormat="1" applyFont="1" applyFill="1" applyBorder="1" applyAlignment="1">
      <alignment horizontal="center"/>
    </xf>
    <xf numFmtId="0" fontId="36" fillId="4" borderId="1" xfId="0" applyFont="1" applyFill="1" applyBorder="1"/>
    <xf numFmtId="0" fontId="25" fillId="10" borderId="1" xfId="0" applyFont="1" applyFill="1" applyBorder="1" applyAlignment="1">
      <alignment horizontal="right"/>
    </xf>
    <xf numFmtId="0" fontId="25" fillId="20" borderId="2" xfId="0" applyFont="1" applyFill="1" applyBorder="1"/>
    <xf numFmtId="0" fontId="25" fillId="20" borderId="0" xfId="0" applyFont="1" applyFill="1" applyBorder="1" applyAlignment="1">
      <alignment horizontal="center"/>
    </xf>
    <xf numFmtId="0" fontId="25" fillId="20" borderId="0" xfId="0" applyFont="1" applyFill="1" applyBorder="1"/>
    <xf numFmtId="0" fontId="25" fillId="20" borderId="9" xfId="0" applyFont="1" applyFill="1" applyBorder="1" applyAlignment="1">
      <alignment horizontal="center"/>
    </xf>
    <xf numFmtId="0" fontId="25" fillId="20" borderId="0" xfId="0" applyFont="1" applyFill="1" applyBorder="1" applyAlignment="1">
      <alignment horizontal="left"/>
    </xf>
    <xf numFmtId="0" fontId="25" fillId="20" borderId="2" xfId="0" applyFont="1" applyFill="1" applyBorder="1" applyAlignment="1">
      <alignment horizontal="left"/>
    </xf>
    <xf numFmtId="0" fontId="10" fillId="20" borderId="2" xfId="1" applyFont="1" applyFill="1" applyBorder="1"/>
    <xf numFmtId="0" fontId="25" fillId="20" borderId="8" xfId="0" applyFont="1" applyFill="1" applyBorder="1" applyAlignment="1">
      <alignment horizontal="left"/>
    </xf>
    <xf numFmtId="0" fontId="26" fillId="6" borderId="8" xfId="0" applyFont="1" applyFill="1" applyBorder="1"/>
    <xf numFmtId="0" fontId="26" fillId="6" borderId="2" xfId="0" applyFont="1" applyFill="1" applyBorder="1" applyAlignment="1">
      <alignment horizontal="left"/>
    </xf>
    <xf numFmtId="0" fontId="26" fillId="6" borderId="2" xfId="0" applyFont="1" applyFill="1" applyBorder="1" applyAlignment="1">
      <alignment horizontal="center"/>
    </xf>
    <xf numFmtId="0" fontId="26" fillId="6" borderId="9" xfId="0" applyFont="1" applyFill="1" applyBorder="1" applyAlignment="1">
      <alignment horizontal="left"/>
    </xf>
    <xf numFmtId="0" fontId="25" fillId="20" borderId="0" xfId="0" applyFont="1" applyFill="1" applyBorder="1" applyAlignment="1">
      <alignment horizontal="center" vertical="center"/>
    </xf>
    <xf numFmtId="0" fontId="25" fillId="4" borderId="0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284"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fgColor rgb="FFFF0000"/>
          <bgColor indexed="65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22/11/relationships/FeaturePropertyBag" Target="featurePropertyBag/featurePropertyBag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xcel Services" refreshedDate="46116.38943703704" createdVersion="8" refreshedVersion="8" minRefreshableVersion="3" recordCount="180" xr:uid="{B9F029DF-999B-4A7C-8A2F-F4068135FA58}">
  <cacheSource type="worksheet">
    <worksheetSource ref="A1:N181" sheet="MONEY BREAKDOWNS"/>
  </cacheSource>
  <cacheFields count="14">
    <cacheField name="Season" numFmtId="0">
      <sharedItems containsBlank="1"/>
    </cacheField>
    <cacheField name="Sport" numFmtId="0">
      <sharedItems containsBlank="1"/>
    </cacheField>
    <cacheField name="Camp Code" numFmtId="0">
      <sharedItems containsBlank="1"/>
    </cacheField>
    <cacheField name="Class Code" numFmtId="0">
      <sharedItems containsNonDate="0" containsString="0" containsBlank="1"/>
    </cacheField>
    <cacheField name="Camp Name" numFmtId="0">
      <sharedItems containsBlank="1"/>
    </cacheField>
    <cacheField name="TTL Reg" numFmtId="0">
      <sharedItems containsString="0" containsBlank="1" containsNumber="1" containsInteger="1" minValue="14" maxValue="312"/>
    </cacheField>
    <cacheField name="SD Pay" numFmtId="44">
      <sharedItems containsString="0" containsBlank="1" containsNumber="1" containsInteger="1" minValue="588" maxValue="13104"/>
    </cacheField>
    <cacheField name="Bonus" numFmtId="44">
      <sharedItems containsString="0" containsBlank="1" containsNumber="1" containsInteger="1" minValue="0" maxValue="2500"/>
    </cacheField>
    <cacheField name="EQ Allow" numFmtId="44">
      <sharedItems containsString="0" containsBlank="1" containsNumber="1" containsInteger="1" minValue="0" maxValue="750"/>
    </cacheField>
    <cacheField name="BG " numFmtId="44">
      <sharedItems containsString="0" containsBlank="1" containsNumber="1" minValue="0" maxValue="165"/>
    </cacheField>
    <cacheField name="TTL Pay" numFmtId="44">
      <sharedItems containsSemiMixedTypes="0" containsString="0" containsNumber="1" containsInteger="1" minValue="0" maxValue="15854"/>
    </cacheField>
    <cacheField name="APR" numFmtId="44">
      <sharedItems containsMixedTypes="1" containsNumber="1" minValue="32" maxValue="120"/>
    </cacheField>
    <cacheField name="APR + EQ" numFmtId="44">
      <sharedItems containsMixedTypes="1" containsNumber="1" minValue="37.952380952380949" maxValue="137.85714285714286"/>
    </cacheField>
    <cacheField name="Month End" numFmtId="44">
      <sharedItems containsBlank="1" count="6">
        <s v="FEBRUARY"/>
        <s v="JANUARY"/>
        <s v="MARCH"/>
        <s v="DECEMBER"/>
        <s v="APRIL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0">
  <r>
    <s v="WINTER"/>
    <s v="BASEBALL"/>
    <s v="USBDAC"/>
    <m/>
    <s v="ADRIAN COLLEGE"/>
    <n v="86"/>
    <n v="3612"/>
    <n v="2000"/>
    <n v="250"/>
    <n v="105"/>
    <n v="5862"/>
    <n v="42"/>
    <n v="68.162790697674424"/>
    <x v="0"/>
  </r>
  <r>
    <s v="WINTER"/>
    <s v="BASEBALL"/>
    <s v="USBDALL"/>
    <m/>
    <s v="ALLIANCE HS"/>
    <n v="98"/>
    <n v="4116"/>
    <m/>
    <n v="250"/>
    <n v="105"/>
    <n v="4366"/>
    <n v="42"/>
    <n v="44.551020408163268"/>
    <x v="0"/>
  </r>
  <r>
    <s v="WINTER"/>
    <s v="SOFTBALL"/>
    <s v="USBDALAS"/>
    <m/>
    <s v="AMERICAN LEADERSHIP ACADEMY IRONWOOD"/>
    <n v="33"/>
    <n v="1386"/>
    <n v="0"/>
    <n v="250"/>
    <n v="45"/>
    <n v="1636"/>
    <n v="42"/>
    <n v="49.575757575757578"/>
    <x v="1"/>
  </r>
  <r>
    <s v="WINTER"/>
    <s v="BASEBALL"/>
    <s v="USBDAR"/>
    <m/>
    <s v="ANOKA-RAMSEY CC"/>
    <n v="197"/>
    <n v="8274"/>
    <n v="1500"/>
    <n v="250"/>
    <n v="0"/>
    <n v="10024"/>
    <n v="42"/>
    <n v="50.883248730964468"/>
    <x v="0"/>
  </r>
  <r>
    <s v="WINTER"/>
    <s v="BASEBALL"/>
    <s v="USBDARC"/>
    <m/>
    <s v="ARCADIA HS"/>
    <n v="40"/>
    <n v="1680"/>
    <m/>
    <n v="250"/>
    <n v="45"/>
    <n v="1930"/>
    <n v="42"/>
    <n v="48.25"/>
    <x v="0"/>
  </r>
  <r>
    <s v="WINTER"/>
    <s v="BASEBALL"/>
    <s v="USBDARH"/>
    <m/>
    <s v="ARCATA HS"/>
    <n v="55"/>
    <n v="2310"/>
    <n v="0"/>
    <n v="250"/>
    <n v="0"/>
    <n v="2560"/>
    <n v="42"/>
    <n v="46.545454545454547"/>
    <x v="2"/>
  </r>
  <r>
    <s v="WINTER"/>
    <s v="BASEBALL"/>
    <s v="USBDALA"/>
    <m/>
    <s v="ASCEND LEADERSHIP ACADEMY"/>
    <n v="57"/>
    <n v="2394"/>
    <n v="0"/>
    <n v="250"/>
    <n v="0"/>
    <n v="2644"/>
    <n v="42"/>
    <n v="46.385964912280699"/>
    <x v="0"/>
  </r>
  <r>
    <s v="WINTER"/>
    <s v="BASEBALL"/>
    <s v="USBDACC"/>
    <m/>
    <s v="AURORA CENTRAL CATHOLIC HS"/>
    <n v="149"/>
    <n v="6258"/>
    <n v="0"/>
    <n v="250"/>
    <n v="105"/>
    <n v="6508"/>
    <n v="42"/>
    <n v="43.677852348993291"/>
    <x v="2"/>
  </r>
  <r>
    <s v="WINTER"/>
    <s v="BASEBALL"/>
    <s v="USBDBBA"/>
    <m/>
    <s v="BALLISTIC BASEBALL ACADEMY"/>
    <n v="78"/>
    <n v="3276"/>
    <n v="0"/>
    <n v="250"/>
    <n v="60"/>
    <n v="3526"/>
    <n v="42"/>
    <n v="45.205128205128204"/>
    <x v="0"/>
  </r>
  <r>
    <s v="WINTER"/>
    <s v="BASEBALL"/>
    <s v="USBDBP"/>
    <m/>
    <s v="BASEBALL PLUS"/>
    <n v="58"/>
    <n v="2436"/>
    <n v="0"/>
    <n v="250"/>
    <n v="0"/>
    <n v="2686"/>
    <n v="42"/>
    <n v="46.310344827586206"/>
    <x v="1"/>
  </r>
  <r>
    <s v="WINTER"/>
    <s v="BASEBALL"/>
    <s v="USBDBP"/>
    <m/>
    <s v="BASEBALL PLUS (FEB./MAR.)"/>
    <n v="28"/>
    <n v="1176"/>
    <n v="0"/>
    <n v="0"/>
    <n v="0"/>
    <n v="1176"/>
    <n v="42"/>
    <n v="42"/>
    <x v="2"/>
  </r>
  <r>
    <s v="WINTER"/>
    <s v="BASEBALL"/>
    <s v="USBDBELL"/>
    <m/>
    <s v="BELLBROOK HS"/>
    <n v="95"/>
    <n v="3990"/>
    <n v="1000"/>
    <n v="250"/>
    <n v="75"/>
    <n v="5240"/>
    <n v="42"/>
    <n v="55.157894736842103"/>
    <x v="0"/>
  </r>
  <r>
    <s v="WINTER"/>
    <s v="BASEBALL"/>
    <s v="USBDBC"/>
    <m/>
    <s v="BENEDICT COLLEGE"/>
    <n v="61"/>
    <n v="2562"/>
    <n v="0"/>
    <n v="250"/>
    <n v="0"/>
    <n v="2812"/>
    <n v="42"/>
    <n v="46.098360655737707"/>
    <x v="0"/>
  </r>
  <r>
    <s v="WINTER"/>
    <s v="BASEBALL"/>
    <s v="USBDBET"/>
    <m/>
    <s v="BETHEL HS"/>
    <n v="18"/>
    <n v="756"/>
    <n v="0"/>
    <n v="250"/>
    <n v="30"/>
    <n v="1006"/>
    <n v="42"/>
    <n v="55.888888888888886"/>
    <x v="0"/>
  </r>
  <r>
    <s v="WINTER"/>
    <s v="SOFTBALL"/>
    <s v="USBDBDCS"/>
    <m/>
    <s v="BISHOP DUNNE CATHOLIC SCHOOL"/>
    <n v="58"/>
    <n v="2436"/>
    <n v="0"/>
    <n v="250"/>
    <n v="15"/>
    <n v="2686"/>
    <n v="42"/>
    <n v="46.310344827586206"/>
    <x v="0"/>
  </r>
  <r>
    <s v="WINTER"/>
    <s v="SOFTBALL"/>
    <s v="USBDBMS"/>
    <m/>
    <s v="BRICK MEMORIAL HS"/>
    <n v="160"/>
    <n v="6720"/>
    <n v="0"/>
    <n v="750"/>
    <n v="45"/>
    <n v="7470"/>
    <n v="42"/>
    <n v="46.6875"/>
    <x v="2"/>
  </r>
  <r>
    <s v="WINTER"/>
    <s v="SOFTBALL"/>
    <s v="USBDBHLS"/>
    <m/>
    <s v="BURNT HILLS-BALLSTON LAKE HS"/>
    <n v="45"/>
    <n v="1890"/>
    <n v="0"/>
    <n v="250"/>
    <n v="75"/>
    <n v="2140"/>
    <n v="42"/>
    <n v="47.555555555555557"/>
    <x v="0"/>
  </r>
  <r>
    <s v="WINTER"/>
    <s v="BASEBALL"/>
    <s v="USBDBUS"/>
    <m/>
    <s v="BUSHNELL UNIV"/>
    <n v="108"/>
    <n v="4537"/>
    <n v="0"/>
    <n v="250"/>
    <n v="105"/>
    <n v="4787"/>
    <n v="42.00925925925926"/>
    <n v="44.324074074074076"/>
    <x v="1"/>
  </r>
  <r>
    <s v="WINTER"/>
    <s v="BASEBALL"/>
    <s v="USBDCSH"/>
    <m/>
    <s v="CANTWELL SACRED HEART OF MARY"/>
    <n v="32"/>
    <n v="3840"/>
    <n v="0"/>
    <n v="250"/>
    <n v="0"/>
    <n v="4090"/>
    <n v="120"/>
    <n v="127.8125"/>
    <x v="3"/>
  </r>
  <r>
    <s v="WINTER"/>
    <s v="BASEBALL"/>
    <s v="USBDCAP"/>
    <m/>
    <s v="CAPITAL HS"/>
    <n v="44"/>
    <n v="1848"/>
    <n v="0"/>
    <n v="250"/>
    <n v="0"/>
    <n v="2098"/>
    <n v="42"/>
    <n v="47.68181818181818"/>
    <x v="0"/>
  </r>
  <r>
    <s v="WINTER"/>
    <s v="SOFTBALL"/>
    <s v="USBDCUS"/>
    <m/>
    <s v="CAPITAL UNIVERSITY"/>
    <n v="59"/>
    <n v="2478"/>
    <n v="0"/>
    <n v="250"/>
    <n v="45"/>
    <n v="2728"/>
    <n v="42"/>
    <n v="46.237288135593218"/>
    <x v="0"/>
  </r>
  <r>
    <s v="WINTER"/>
    <s v="BASEBALL"/>
    <s v="USBDCG"/>
    <m/>
    <s v="CENTRAL GWINNETT HS"/>
    <n v="104"/>
    <n v="4368"/>
    <n v="1500"/>
    <n v="250"/>
    <n v="75"/>
    <n v="6118"/>
    <n v="42"/>
    <n v="58.82692307692308"/>
    <x v="0"/>
  </r>
  <r>
    <s v="WINTER"/>
    <s v="BASEBALL"/>
    <s v="USBDCC"/>
    <m/>
    <s v="CHEMEKETA CC"/>
    <n v="179"/>
    <n v="7518"/>
    <n v="1000"/>
    <n v="250"/>
    <n v="150"/>
    <n v="8768"/>
    <n v="42"/>
    <n v="48.983240223463689"/>
    <x v="0"/>
  </r>
  <r>
    <s v="WINTER"/>
    <s v="SOFTBALL"/>
    <s v="USBDCSHS"/>
    <m/>
    <s v="CHIPPEWA SENIOR HS"/>
    <n v="29"/>
    <n v="1218"/>
    <n v="0"/>
    <n v="250"/>
    <n v="30"/>
    <n v="1468"/>
    <n v="42"/>
    <n v="50.620689655172413"/>
    <x v="0"/>
  </r>
  <r>
    <s v="WINTER"/>
    <s v="BASEBALL"/>
    <s v="USBDCHU"/>
    <m/>
    <s v="CHUGIAK HS"/>
    <n v="145"/>
    <n v="6090"/>
    <n v="0"/>
    <n v="250"/>
    <n v="80"/>
    <n v="6340"/>
    <n v="42"/>
    <n v="43.724137931034484"/>
    <x v="1"/>
  </r>
  <r>
    <s v="WINTER"/>
    <s v="BASEBALL"/>
    <s v="USBDCHCA"/>
    <m/>
    <s v="CINCINNATI HILLS CHRISTIAN ACADEMY"/>
    <n v="82"/>
    <n v="3444"/>
    <n v="2000"/>
    <n v="250"/>
    <n v="90"/>
    <n v="5694"/>
    <n v="42"/>
    <n v="69.439024390243901"/>
    <x v="4"/>
  </r>
  <r>
    <s v="WINTER"/>
    <s v="BASEBALL"/>
    <s v="USBDCIC"/>
    <m/>
    <s v="CITRUS COLLEGE"/>
    <n v="192"/>
    <n v="8064"/>
    <n v="1000"/>
    <n v="250"/>
    <n v="165"/>
    <n v="9314"/>
    <n v="42"/>
    <n v="48.510416666666664"/>
    <x v="0"/>
  </r>
  <r>
    <s v="WINTER"/>
    <s v="BASEBALL"/>
    <s v="USBDCLA"/>
    <m/>
    <s v="CLARKE COUNTY HS"/>
    <n v="14"/>
    <n v="588"/>
    <n v="0"/>
    <n v="250"/>
    <n v="0"/>
    <n v="838"/>
    <n v="42"/>
    <n v="59.857142857142854"/>
    <x v="1"/>
  </r>
  <r>
    <s v="WINTER"/>
    <s v="BASEBALL"/>
    <s v="USBDCOC"/>
    <m/>
    <s v="COALINGA COLLEGE"/>
    <n v="32"/>
    <n v="1344"/>
    <n v="0"/>
    <n v="250"/>
    <n v="0"/>
    <n v="1594"/>
    <n v="42"/>
    <n v="49.8125"/>
    <x v="0"/>
  </r>
  <r>
    <s v="WINTER"/>
    <s v="BASEBALL"/>
    <s v="USBDCA"/>
    <m/>
    <s v="COASTAL ALABAMA CC"/>
    <n v="57"/>
    <n v="2395"/>
    <n v="1500"/>
    <n v="250"/>
    <n v="45"/>
    <n v="4145"/>
    <n v="42.017543859649123"/>
    <n v="72.719298245614041"/>
    <x v="0"/>
  </r>
  <r>
    <s v="WINTER"/>
    <s v="BASEBALL"/>
    <s v="USBDCSS"/>
    <m/>
    <s v="COLLEGE OF SAINT SCHOLASTIC"/>
    <n v="150"/>
    <n v="6300"/>
    <n v="500"/>
    <n v="250"/>
    <n v="120"/>
    <n v="7050"/>
    <n v="42"/>
    <n v="47"/>
    <x v="1"/>
  </r>
  <r>
    <s v="WINTER"/>
    <s v="BASEBALL"/>
    <s v="USBDCBC"/>
    <m/>
    <s v="COLUMBIA BASIN COLLEGE"/>
    <n v="85"/>
    <n v="3570"/>
    <n v="500"/>
    <n v="250"/>
    <n v="0"/>
    <n v="4320"/>
    <n v="42"/>
    <n v="50.823529411764703"/>
    <x v="2"/>
  </r>
  <r>
    <s v="WINTER"/>
    <s v="BASEBALL"/>
    <s v="USBDCCC"/>
    <m/>
    <s v="COMMUNITY CHRISTIAN"/>
    <n v="73"/>
    <n v="3066"/>
    <n v="0"/>
    <n v="250"/>
    <n v="75"/>
    <n v="3316"/>
    <n v="42"/>
    <n v="45.424657534246577"/>
    <x v="1"/>
  </r>
  <r>
    <s v="WINTER"/>
    <s v="SOFTBALL"/>
    <s v="USBDCVS"/>
    <m/>
    <s v="CRESTVIEW HS"/>
    <n v="54"/>
    <n v="2268"/>
    <n v="0"/>
    <n v="250"/>
    <n v="45"/>
    <n v="2518"/>
    <n v="42"/>
    <n v="46.629629629629626"/>
    <x v="0"/>
  </r>
  <r>
    <s v="WINTER"/>
    <s v="BASEBALL"/>
    <s v="USBDDM"/>
    <m/>
    <s v="DALLAS MOLINA HS"/>
    <n v="76"/>
    <n v="3192"/>
    <n v="1000"/>
    <n v="250"/>
    <n v="0"/>
    <n v="4442"/>
    <n v="42"/>
    <n v="58.44736842105263"/>
    <x v="1"/>
  </r>
  <r>
    <s v="WINTER"/>
    <s v="BASEBALL"/>
    <s v="USBDDG"/>
    <m/>
    <s v="DAVE GRIFFIN'S SPORTS COMPLEX (FEBRUARY)"/>
    <n v="72"/>
    <n v="3024"/>
    <n v="1500"/>
    <n v="250"/>
    <n v="0"/>
    <n v="4774"/>
    <n v="42"/>
    <n v="66.305555555555557"/>
    <x v="2"/>
  </r>
  <r>
    <s v="WINTER"/>
    <s v="BASEBALL"/>
    <s v="USBDDG"/>
    <m/>
    <s v="DAVE GRIFFIN'S SPORTS COMPLEX (JANUARY)"/>
    <n v="82"/>
    <n v="3444"/>
    <n v="0"/>
    <n v="250"/>
    <n v="55"/>
    <n v="3694"/>
    <n v="42"/>
    <n v="45.048780487804876"/>
    <x v="1"/>
  </r>
  <r>
    <s v="WINTER"/>
    <s v="BASEBALL"/>
    <s v="USBDDCA"/>
    <m/>
    <s v="DESTINY CHRISTIAN ACADEMY"/>
    <n v="40"/>
    <n v="1680"/>
    <n v="0"/>
    <n v="250"/>
    <n v="60"/>
    <n v="1930"/>
    <n v="42"/>
    <n v="48.25"/>
    <x v="1"/>
  </r>
  <r>
    <s v="WINTER"/>
    <s v="BASEBALL"/>
    <s v="USBDDRY"/>
    <m/>
    <s v="DRYDEN HS"/>
    <n v="61"/>
    <n v="2562"/>
    <n v="0"/>
    <n v="250"/>
    <n v="45"/>
    <n v="2812"/>
    <n v="42"/>
    <n v="46.098360655737707"/>
    <x v="0"/>
  </r>
  <r>
    <s v="WINTER"/>
    <s v="BASEBALL"/>
    <s v="USBDDUG"/>
    <m/>
    <s v="DUGOUT BASEBALL"/>
    <n v="42"/>
    <n v="1344"/>
    <n v="0"/>
    <n v="250"/>
    <n v="0"/>
    <n v="1594"/>
    <n v="32"/>
    <n v="37.952380952380949"/>
    <x v="3"/>
  </r>
  <r>
    <s v="WINTER"/>
    <s v="SOFTBALL"/>
    <s v="USBDDYS"/>
    <m/>
    <s v="DYSART HS"/>
    <n v="20"/>
    <n v="840"/>
    <m/>
    <n v="250"/>
    <n v="45"/>
    <n v="1090"/>
    <n v="42"/>
    <n v="54.5"/>
    <x v="0"/>
  </r>
  <r>
    <s v="WINTER"/>
    <s v="BASEBALL"/>
    <s v="USBDED"/>
    <m/>
    <s v="EDISON HS"/>
    <n v="17"/>
    <n v="714"/>
    <n v="500"/>
    <n v="250"/>
    <n v="0"/>
    <n v="1464"/>
    <n v="42"/>
    <n v="86.117647058823536"/>
    <x v="1"/>
  </r>
  <r>
    <s v="WINTER"/>
    <s v="BASEBALL"/>
    <s v="USBDEPG"/>
    <m/>
    <s v="EL PASO-GRIDLEY HS"/>
    <n v="50"/>
    <n v="2100"/>
    <n v="0"/>
    <n v="250"/>
    <n v="45"/>
    <n v="2350"/>
    <n v="42"/>
    <n v="47"/>
    <x v="2"/>
  </r>
  <r>
    <s v="WINTER"/>
    <s v="BASEBALL"/>
    <s v="USBDELS"/>
    <m/>
    <s v="ELSIK HS"/>
    <n v="22"/>
    <n v="924"/>
    <n v="500"/>
    <n v="250"/>
    <n v="0"/>
    <n v="1674"/>
    <n v="42"/>
    <n v="76.090909090909093"/>
    <x v="1"/>
  </r>
  <r>
    <s v="WINTER"/>
    <s v="BASEBALL"/>
    <s v="USBDECN1"/>
    <m/>
    <s v="ERIE CC NORTH"/>
    <n v="189"/>
    <n v="8883"/>
    <n v="0"/>
    <n v="250"/>
    <n v="150"/>
    <n v="9133"/>
    <n v="47"/>
    <n v="48.322751322751323"/>
    <x v="0"/>
  </r>
  <r>
    <s v="WINTER"/>
    <s v="BASEBALL"/>
    <s v="USBDEXC"/>
    <m/>
    <s v="EXCELSIOR CHARTER SCHOOL"/>
    <n v="75"/>
    <n v="3150"/>
    <n v="0"/>
    <n v="250"/>
    <n v="60"/>
    <n v="3400"/>
    <n v="42"/>
    <n v="45.333333333333336"/>
    <x v="0"/>
  </r>
  <r>
    <s v="WINTER"/>
    <s v="BASEBALL"/>
    <s v="USBDET"/>
    <m/>
    <s v="EXETER TOWNSHIP HS"/>
    <n v="164"/>
    <n v="6888"/>
    <n v="0"/>
    <n v="250"/>
    <n v="120"/>
    <n v="7138"/>
    <n v="42"/>
    <n v="43.524390243902438"/>
    <x v="0"/>
  </r>
  <r>
    <s v="WINTER"/>
    <s v="BASEBALL"/>
    <s v="USBDEHC"/>
    <m/>
    <s v="EZELL HARDING CHRISTIAN SCHOOL"/>
    <n v="29"/>
    <n v="1218"/>
    <m/>
    <n v="250"/>
    <n v="45"/>
    <n v="1468"/>
    <n v="42"/>
    <n v="50.620689655172413"/>
    <x v="0"/>
  </r>
  <r>
    <s v="WINTER"/>
    <s v="BASEBALL"/>
    <s v="USBDFNW"/>
    <m/>
    <s v="FAST OF NW OH"/>
    <n v="92"/>
    <n v="3864"/>
    <n v="0"/>
    <n v="250"/>
    <n v="90"/>
    <n v="4114"/>
    <n v="42"/>
    <n v="44.717391304347828"/>
    <x v="0"/>
  </r>
  <r>
    <s v="WINTER"/>
    <s v="BASEBALL"/>
    <s v="USBDFLC"/>
    <m/>
    <s v="FINGER LAKES CC"/>
    <n v="55"/>
    <n v="2310"/>
    <n v="0"/>
    <n v="250"/>
    <n v="60"/>
    <n v="2560"/>
    <n v="42"/>
    <n v="46.545454545454547"/>
    <x v="1"/>
  </r>
  <r>
    <s v="WINTER"/>
    <s v="BASEBALL"/>
    <s v="USBDFLH"/>
    <m/>
    <s v="FIRELANDS HS"/>
    <n v="63"/>
    <n v="2646"/>
    <n v="500"/>
    <n v="250"/>
    <n v="75"/>
    <n v="3396"/>
    <n v="42"/>
    <n v="53.904761904761905"/>
    <x v="0"/>
  </r>
  <r>
    <s v="WINTER"/>
    <s v="BASEBALL"/>
    <s v="USBDFSH"/>
    <m/>
    <s v="FIRESTONE HS"/>
    <n v="89"/>
    <n v="3738"/>
    <n v="0"/>
    <n v="250"/>
    <n v="75"/>
    <n v="3988"/>
    <n v="42"/>
    <n v="44.80898876404494"/>
    <x v="0"/>
  </r>
  <r>
    <s v="WINTER"/>
    <s v="BASEBALL"/>
    <s v="USBDFTH"/>
    <m/>
    <s v="FOOTHILL HS"/>
    <n v="44"/>
    <n v="1848"/>
    <n v="0"/>
    <n v="250"/>
    <n v="75"/>
    <n v="2098"/>
    <n v="42"/>
    <n v="47.68181818181818"/>
    <x v="1"/>
  </r>
  <r>
    <s v="WINTER"/>
    <s v="BASEBALL"/>
    <s v="USBDFC"/>
    <m/>
    <s v="FRANKLIN CENTRAL HS"/>
    <n v="93"/>
    <n v="3906"/>
    <n v="500"/>
    <n v="250"/>
    <n v="0"/>
    <n v="4656"/>
    <n v="42"/>
    <n v="50.064516129032256"/>
    <x v="0"/>
  </r>
  <r>
    <s v="WINTER"/>
    <s v="BASEBALL"/>
    <s v="USBDFRI"/>
    <m/>
    <s v="FRIDLEY HS"/>
    <n v="55"/>
    <n v="2310"/>
    <n v="500"/>
    <n v="250"/>
    <n v="50"/>
    <n v="3060"/>
    <n v="42"/>
    <n v="55.636363636363633"/>
    <x v="0"/>
  </r>
  <r>
    <s v="WINTER"/>
    <s v="BASEBALL"/>
    <s v="USBDHIN"/>
    <m/>
    <s v="GATEWAY HS"/>
    <n v="113"/>
    <n v="4746"/>
    <n v="0"/>
    <n v="250"/>
    <n v="75"/>
    <n v="4996"/>
    <n v="42"/>
    <n v="44.212389380530972"/>
    <x v="0"/>
  </r>
  <r>
    <s v="WINTER"/>
    <s v="BASEBALL"/>
    <s v="USBDGCC"/>
    <m/>
    <s v="GENESEE CC"/>
    <n v="113"/>
    <n v="4746"/>
    <n v="0"/>
    <n v="250"/>
    <n v="60"/>
    <n v="4996"/>
    <n v="42"/>
    <n v="44.212389380530972"/>
    <x v="2"/>
  </r>
  <r>
    <s v="WINTER"/>
    <s v="BASEBALL"/>
    <s v="USBDGC"/>
    <m/>
    <s v="GENEVA COLLEGE"/>
    <n v="96"/>
    <n v="4032"/>
    <n v="750"/>
    <n v="250"/>
    <n v="90"/>
    <n v="5032"/>
    <n v="42"/>
    <n v="52.416666666666664"/>
    <x v="0"/>
  </r>
  <r>
    <s v="WINTER"/>
    <s v="BASEBALL"/>
    <s v="USBDGCU"/>
    <m/>
    <s v="GEORGIAN COURT UNIVERSITY"/>
    <n v="115"/>
    <n v="4830"/>
    <n v="1500"/>
    <n v="250"/>
    <n v="105"/>
    <n v="6580"/>
    <n v="42"/>
    <n v="57.217391304347828"/>
    <x v="0"/>
  </r>
  <r>
    <s v="WINTER"/>
    <s v="SOFTBALL"/>
    <s v="USBDGCS"/>
    <m/>
    <s v="GIBAULT CATHOLIC HS"/>
    <n v="69"/>
    <n v="2898"/>
    <n v="0"/>
    <n v="250"/>
    <n v="0"/>
    <n v="3148"/>
    <n v="42"/>
    <n v="45.623188405797102"/>
    <x v="2"/>
  </r>
  <r>
    <s v="WINTER"/>
    <s v="BASEBALL"/>
    <s v="USBDGSC"/>
    <m/>
    <s v="GLENDALE SPORTS COMPLEX"/>
    <n v="122"/>
    <n v="5124"/>
    <n v="1000"/>
    <n v="250"/>
    <n v="120"/>
    <n v="6374"/>
    <n v="42"/>
    <n v="52.245901639344261"/>
    <x v="0"/>
  </r>
  <r>
    <s v="WINTER"/>
    <s v="BASEBALL"/>
    <s v="USBDGSG"/>
    <m/>
    <s v="GOLDEN STATE GRIND"/>
    <n v="20"/>
    <n v="840"/>
    <n v="500"/>
    <n v="250"/>
    <n v="45"/>
    <n v="1590"/>
    <n v="42"/>
    <n v="79.5"/>
    <x v="0"/>
  </r>
  <r>
    <s v="WINTER"/>
    <s v="BASEBALL"/>
    <s v="USBDGCH"/>
    <m/>
    <s v="GREELEY CENTRAL HS"/>
    <n v="28"/>
    <n v="1176"/>
    <n v="0"/>
    <n v="250"/>
    <n v="0"/>
    <n v="1426"/>
    <n v="42"/>
    <n v="50.928571428571431"/>
    <x v="0"/>
  </r>
  <r>
    <s v="WINTER"/>
    <s v="BASEBALL"/>
    <s v="USBDGLH"/>
    <m/>
    <s v="GULL LAKE HS"/>
    <n v="99"/>
    <n v="4158"/>
    <n v="500"/>
    <n v="250"/>
    <n v="90"/>
    <n v="4908"/>
    <n v="42"/>
    <n v="49.575757575757578"/>
    <x v="0"/>
  </r>
  <r>
    <s v="WINTER"/>
    <s v="BASEBALL"/>
    <s v="USBDHU"/>
    <m/>
    <s v="HAMLINE UNIVERSITY"/>
    <n v="295"/>
    <n v="12390"/>
    <n v="1500"/>
    <n v="250"/>
    <n v="0"/>
    <n v="14140"/>
    <n v="42"/>
    <n v="47.932203389830505"/>
    <x v="0"/>
  </r>
  <r>
    <s v="WINTER"/>
    <s v="BASEBALL"/>
    <s v="USBDHEM"/>
    <m/>
    <s v="HEMET HS"/>
    <n v="60"/>
    <n v="2520"/>
    <n v="0"/>
    <n v="250"/>
    <n v="45"/>
    <n v="2770"/>
    <n v="42"/>
    <n v="46.166666666666664"/>
    <x v="0"/>
  </r>
  <r>
    <s v="WINTER"/>
    <s v="BASEBALL"/>
    <s v="USBDHV"/>
    <m/>
    <s v="HIDDEN VALLEY HS"/>
    <n v="76"/>
    <n v="3192"/>
    <n v="0"/>
    <n v="250"/>
    <n v="105"/>
    <n v="3442"/>
    <n v="42"/>
    <n v="45.289473684210527"/>
    <x v="0"/>
  </r>
  <r>
    <s v="WINTER"/>
    <s v="BASEBALL"/>
    <s v="USBDHF"/>
    <m/>
    <s v="HITTING FACTORY"/>
    <n v="43"/>
    <n v="5160"/>
    <n v="0"/>
    <n v="250"/>
    <n v="0"/>
    <n v="5410"/>
    <n v="120"/>
    <n v="125.81395348837209"/>
    <x v="1"/>
  </r>
  <r>
    <s v="WINTER"/>
    <s v="BASEBALL"/>
    <s v="USBDHC"/>
    <m/>
    <s v="HOCKING COLLEGE"/>
    <n v="77"/>
    <n v="3234"/>
    <n v="0"/>
    <n v="250"/>
    <n v="71.75"/>
    <n v="3484"/>
    <n v="42"/>
    <n v="45.246753246753244"/>
    <x v="0"/>
  </r>
  <r>
    <s v="WINTER"/>
    <s v="BASEBALL"/>
    <s v="USBDHG"/>
    <m/>
    <s v="HONEY GROVE HS"/>
    <n v="20"/>
    <n v="840"/>
    <n v="0"/>
    <n v="250"/>
    <n v="45"/>
    <n v="1090"/>
    <n v="42"/>
    <n v="54.5"/>
    <x v="0"/>
  </r>
  <r>
    <s v="WINTER"/>
    <s v="BASEBALL"/>
    <s v="USBDJM"/>
    <m/>
    <s v="JAMES MONROE HS"/>
    <n v="29"/>
    <n v="1218"/>
    <n v="0"/>
    <n v="250"/>
    <n v="30"/>
    <n v="1468"/>
    <n v="42"/>
    <n v="50.620689655172413"/>
    <x v="1"/>
  </r>
  <r>
    <s v="WINTER"/>
    <s v="SOFTBALL"/>
    <s v="USBDJCS"/>
    <m/>
    <s v="JOHNSON CREEK HS"/>
    <n v="43"/>
    <n v="1806"/>
    <n v="500"/>
    <n v="250"/>
    <n v="30"/>
    <n v="2556"/>
    <n v="42"/>
    <n v="59.441860465116278"/>
    <x v="0"/>
  </r>
  <r>
    <s v="WINTER"/>
    <s v="BASEBALL"/>
    <s v="USBDKAN"/>
    <m/>
    <s v="KANKAKEE CC"/>
    <n v="98"/>
    <n v="4366"/>
    <n v="0"/>
    <n v="250"/>
    <n v="0"/>
    <n v="4616"/>
    <n v="44.551020408163268"/>
    <n v="47.102040816326529"/>
    <x v="0"/>
  </r>
  <r>
    <s v="WINTER"/>
    <s v="BASEBALL"/>
    <s v="USBDKF"/>
    <m/>
    <s v="KETTERING FAIRMONT HS"/>
    <n v="125"/>
    <n v="5250"/>
    <n v="0"/>
    <n v="250"/>
    <n v="120"/>
    <n v="5500"/>
    <n v="42"/>
    <n v="44"/>
    <x v="0"/>
  </r>
  <r>
    <s v="WINTER"/>
    <s v="BASEBALL"/>
    <s v="USBDLHS"/>
    <m/>
    <s v="LEHMAN HS"/>
    <n v="73"/>
    <n v="3066"/>
    <n v="500"/>
    <n v="250"/>
    <n v="0"/>
    <n v="3816"/>
    <n v="42"/>
    <n v="52.273972602739725"/>
    <x v="3"/>
  </r>
  <r>
    <s v="WINTER"/>
    <s v="BASEBALL"/>
    <s v="USBDMJ"/>
    <m/>
    <s v="MADISON ST. JOSEPH"/>
    <n v="54"/>
    <n v="2268"/>
    <n v="0"/>
    <n v="250"/>
    <n v="30"/>
    <n v="2518"/>
    <n v="42"/>
    <n v="46.629629629629626"/>
    <x v="0"/>
  </r>
  <r>
    <s v="WINTER"/>
    <s v="SOFTBALL"/>
    <s v="USBDMAFS"/>
    <m/>
    <s v="MARCO ANTONIO FIREBAUGH HS"/>
    <n v="71"/>
    <n v="2982"/>
    <n v="0"/>
    <n v="250"/>
    <n v="60"/>
    <n v="3232"/>
    <n v="42"/>
    <n v="45.521126760563384"/>
    <x v="0"/>
  </r>
  <r>
    <s v="WINTER"/>
    <s v="BASEBALL"/>
    <s v="USBDMER"/>
    <m/>
    <s v="MERCED HS"/>
    <n v="18"/>
    <n v="756"/>
    <n v="0"/>
    <n v="250"/>
    <n v="0"/>
    <n v="1006"/>
    <n v="42"/>
    <n v="55.888888888888886"/>
    <x v="3"/>
  </r>
  <r>
    <s v="WINTER"/>
    <s v="BASEBALL"/>
    <s v="USBDMP"/>
    <m/>
    <s v="MERCYHURST PREP HS"/>
    <n v="76"/>
    <n v="3192"/>
    <n v="500"/>
    <n v="250"/>
    <n v="60"/>
    <n v="3942"/>
    <n v="42"/>
    <n v="51.868421052631582"/>
    <x v="2"/>
  </r>
  <r>
    <s v="WINTER"/>
    <s v="BASEBALL"/>
    <s v="USBDMES"/>
    <m/>
    <s v="MESA CC"/>
    <n v="94"/>
    <n v="3948"/>
    <n v="500"/>
    <n v="250"/>
    <n v="75"/>
    <n v="4698"/>
    <n v="42"/>
    <n v="49.978723404255319"/>
    <x v="0"/>
  </r>
  <r>
    <s v="WINTER"/>
    <s v="BASEBALL"/>
    <s v="USBDMFS"/>
    <m/>
    <s v="MOORESTOWN FRIENDS SCHOOL"/>
    <n v="101"/>
    <n v="4242"/>
    <n v="0"/>
    <n v="250"/>
    <n v="0"/>
    <n v="4492"/>
    <n v="42"/>
    <n v="44.475247524752476"/>
    <x v="1"/>
  </r>
  <r>
    <s v="WINTER"/>
    <s v="BASEBALL"/>
    <s v="USBDMOP"/>
    <m/>
    <s v="MOORPARK HS"/>
    <n v="55"/>
    <n v="2310"/>
    <n v="500"/>
    <n v="250"/>
    <n v="45"/>
    <n v="3060"/>
    <n v="42"/>
    <n v="55.636363636363633"/>
    <x v="0"/>
  </r>
  <r>
    <s v="WINTER"/>
    <s v="BASEBALL"/>
    <s v="USBDMT"/>
    <m/>
    <s v="MORGAN TOWNSHIP HS"/>
    <n v="118"/>
    <n v="4956"/>
    <n v="1500"/>
    <n v="250"/>
    <n v="120"/>
    <n v="6706"/>
    <n v="42"/>
    <n v="56.83050847457627"/>
    <x v="2"/>
  </r>
  <r>
    <s v="WINTER"/>
    <s v="BASEBALL"/>
    <s v="USBDMSC"/>
    <m/>
    <s v="MOUNT SAINT CHARLES ACADEMY"/>
    <n v="93"/>
    <n v="3906"/>
    <n v="0"/>
    <n v="250"/>
    <n v="0"/>
    <n v="4156"/>
    <n v="42"/>
    <n v="44.688172043010752"/>
    <x v="0"/>
  </r>
  <r>
    <s v="WINTER"/>
    <s v="SOFTBALL"/>
    <s v="USBDMSCS"/>
    <m/>
    <s v="MOUNT SAINT CHARLES ACADEMY"/>
    <n v="112"/>
    <n v="4704"/>
    <n v="0"/>
    <n v="250"/>
    <n v="0"/>
    <n v="4954"/>
    <n v="42"/>
    <n v="44.232142857142854"/>
    <x v="2"/>
  </r>
  <r>
    <s v="WINTER"/>
    <s v="BASEBALL"/>
    <s v="USBDMBC"/>
    <m/>
    <s v="MT. BETHEL CHRISTIAN ACADEMY"/>
    <n v="106"/>
    <n v="4452"/>
    <n v="2000"/>
    <n v="250"/>
    <n v="90"/>
    <n v="6702"/>
    <n v="42"/>
    <n v="63.226415094339622"/>
    <x v="0"/>
  </r>
  <r>
    <s v="WINTER"/>
    <s v="SOFTBALL"/>
    <s v="USBDMBCS"/>
    <m/>
    <s v="MT. BETHEL CHRISTIAN ACADEMY SOFTBALL"/>
    <n v="38"/>
    <n v="1596"/>
    <n v="0"/>
    <n v="250"/>
    <n v="0"/>
    <n v="1846"/>
    <n v="42"/>
    <n v="48.578947368421055"/>
    <x v="2"/>
  </r>
  <r>
    <s v="WINTER"/>
    <s v="BASEBALL"/>
    <s v="USBDMBC2"/>
    <m/>
    <s v="MT. BETHEL CHRISTIAN ACADEMY WINTER BREAK"/>
    <n v="14"/>
    <n v="1680"/>
    <n v="0"/>
    <n v="250"/>
    <n v="0"/>
    <n v="1930"/>
    <n v="120"/>
    <n v="137.85714285714286"/>
    <x v="3"/>
  </r>
  <r>
    <s v="WINTER"/>
    <s v="BASEBALL"/>
    <s v="USBDNCU"/>
    <m/>
    <s v="NORTH COUNTRY UNION HS"/>
    <n v="44"/>
    <n v="1848"/>
    <n v="0"/>
    <n v="250"/>
    <n v="60"/>
    <n v="2098"/>
    <n v="42"/>
    <n v="47.68181818181818"/>
    <x v="0"/>
  </r>
  <r>
    <s v="WINTER"/>
    <s v="SOFTBALL"/>
    <s v="USBDNHS"/>
    <m/>
    <s v="NORTH HS"/>
    <n v="44"/>
    <n v="1848"/>
    <n v="0"/>
    <n v="250"/>
    <n v="45"/>
    <n v="2098"/>
    <n v="42"/>
    <n v="47.68181818181818"/>
    <x v="0"/>
  </r>
  <r>
    <s v="WINTER"/>
    <s v="BASEBALL"/>
    <s v="USBDNPU"/>
    <m/>
    <s v="NORTH PARK UNIVERSITY"/>
    <n v="312"/>
    <n v="13104"/>
    <n v="2500"/>
    <n v="250"/>
    <n v="165"/>
    <n v="15854"/>
    <n v="42"/>
    <n v="50.814102564102562"/>
    <x v="0"/>
  </r>
  <r>
    <s v="WINTER"/>
    <s v="SOFTBALL"/>
    <s v="USBDNPUS"/>
    <m/>
    <s v="NORTH PARK UNIVERSITY (SOFTBALL)"/>
    <n v="230"/>
    <n v="9660"/>
    <n v="1000"/>
    <n v="250"/>
    <n v="0"/>
    <n v="10910"/>
    <n v="42"/>
    <n v="47.434782608695649"/>
    <x v="2"/>
  </r>
  <r>
    <s v="WINTER"/>
    <s v="BASEBALL"/>
    <s v="USBDNU"/>
    <m/>
    <s v="NORWICH UNIVERSITY"/>
    <n v="90"/>
    <n v="3780"/>
    <n v="0"/>
    <n v="250"/>
    <n v="90"/>
    <n v="4030"/>
    <n v="42"/>
    <n v="44.777777777777779"/>
    <x v="0"/>
  </r>
  <r>
    <s v="WINTER"/>
    <s v="SOFTBALL"/>
    <s v="USBDNDCS"/>
    <m/>
    <s v="NOTRE DAME CATHEDRAL LATIN SCHOOL"/>
    <n v="127"/>
    <n v="5334"/>
    <n v="0"/>
    <n v="250"/>
    <n v="30"/>
    <n v="5584"/>
    <n v="42"/>
    <n v="43.968503937007874"/>
    <x v="2"/>
  </r>
  <r>
    <s v="WINTER"/>
    <s v="BASEBALL"/>
    <s v="USBDND"/>
    <m/>
    <s v="NOTRE DAME HS"/>
    <n v="80"/>
    <n v="3360"/>
    <n v="500"/>
    <n v="250"/>
    <n v="75"/>
    <n v="4110"/>
    <n v="42"/>
    <n v="51.375"/>
    <x v="0"/>
  </r>
  <r>
    <s v="WINTER"/>
    <s v="BASEBALL"/>
    <s v="USBDOL"/>
    <m/>
    <s v="OAK LAWN HS"/>
    <n v="152"/>
    <n v="6384"/>
    <n v="500"/>
    <n v="250"/>
    <n v="0"/>
    <n v="7134"/>
    <n v="42"/>
    <n v="46.934210526315788"/>
    <x v="2"/>
  </r>
  <r>
    <s v="WINTER"/>
    <s v="BASEBALL"/>
    <s v="USBDPAC"/>
    <m/>
    <s v="PACIFIC UNIVERSITY"/>
    <n v="131"/>
    <n v="5502"/>
    <n v="500"/>
    <n v="250"/>
    <n v="100"/>
    <n v="6252"/>
    <n v="42"/>
    <n v="47.725190839694655"/>
    <x v="0"/>
  </r>
  <r>
    <s v="WINTER"/>
    <s v="BASEBALL"/>
    <s v="USBDPH"/>
    <m/>
    <s v="PARADISE HONORS HS"/>
    <n v="74"/>
    <n v="3108"/>
    <n v="0"/>
    <n v="250"/>
    <n v="75"/>
    <n v="3358"/>
    <n v="42"/>
    <n v="45.378378378378379"/>
    <x v="0"/>
  </r>
  <r>
    <s v="WINTER"/>
    <s v="SOFTBALL"/>
    <s v="USBDPSUS"/>
    <m/>
    <s v="PENN STATE UNIVERSITY-NEW KENSINGTON"/>
    <n v="20"/>
    <n v="840"/>
    <n v="0"/>
    <n v="250"/>
    <n v="30"/>
    <n v="1090"/>
    <n v="42"/>
    <n v="54.5"/>
    <x v="0"/>
  </r>
  <r>
    <s v="WINTER"/>
    <s v="BASEBALL"/>
    <s v="USBDPKS"/>
    <m/>
    <s v="PERKIOMEN SCHOOL"/>
    <n v="134"/>
    <n v="5628"/>
    <n v="0"/>
    <n v="250"/>
    <n v="90"/>
    <n v="5878"/>
    <n v="42"/>
    <n v="43.865671641791046"/>
    <x v="0"/>
  </r>
  <r>
    <s v="WINTER"/>
    <s v="BASEBALL"/>
    <s v="USBDPER"/>
    <m/>
    <s v="PERRY HS"/>
    <n v="115"/>
    <n v="4830"/>
    <n v="0"/>
    <n v="250"/>
    <n v="100"/>
    <n v="5080"/>
    <n v="42"/>
    <n v="44.173913043478258"/>
    <x v="0"/>
  </r>
  <r>
    <s v="WINTER"/>
    <s v="BASEBALL"/>
    <s v="USBDPC"/>
    <m/>
    <s v="PHOENIX CHRISTIAN HS"/>
    <n v="89"/>
    <n v="3738"/>
    <n v="1000"/>
    <n v="250"/>
    <n v="75"/>
    <n v="4988"/>
    <n v="42"/>
    <n v="56.044943820224717"/>
    <x v="1"/>
  </r>
  <r>
    <s v="WINTER"/>
    <s v="BASEBALL"/>
    <s v="USBDPS"/>
    <m/>
    <s v="PLAINFIELD SOUTH HS"/>
    <n v="125"/>
    <n v="5250"/>
    <m/>
    <n v="250"/>
    <n v="45"/>
    <n v="5500"/>
    <n v="42"/>
    <n v="44"/>
    <x v="0"/>
  </r>
  <r>
    <s v="WINTER"/>
    <s v="BASEBALL"/>
    <s v="USBDPCS"/>
    <m/>
    <s v="PLUMSTEAD CHRISTIAN SCHOOL"/>
    <n v="51"/>
    <n v="2142"/>
    <m/>
    <n v="250"/>
    <n v="60"/>
    <n v="2392"/>
    <n v="42"/>
    <n v="46.901960784313722"/>
    <x v="0"/>
  </r>
  <r>
    <s v="WINTER"/>
    <s v="BASEBALL"/>
    <s v="USBDPR"/>
    <m/>
    <s v="PRINCIPIA COLLEGE"/>
    <n v="47"/>
    <n v="1974"/>
    <n v="0"/>
    <n v="250"/>
    <n v="45"/>
    <n v="2224"/>
    <n v="42"/>
    <n v="47.319148936170215"/>
    <x v="0"/>
  </r>
  <r>
    <s v="WINTER"/>
    <s v="BASEBALL"/>
    <s v="USBDPROC"/>
    <m/>
    <s v="PROCTOR HS"/>
    <n v="108"/>
    <n v="4536"/>
    <n v="500"/>
    <n v="250"/>
    <n v="0"/>
    <n v="5286"/>
    <n v="42"/>
    <n v="48.944444444444443"/>
    <x v="2"/>
  </r>
  <r>
    <s v="WINTER"/>
    <s v="BASEBALL"/>
    <s v="USBDBAY"/>
    <m/>
    <s v="QUEENSBOROUGH CC"/>
    <n v="144"/>
    <n v="6048"/>
    <n v="1000"/>
    <n v="250"/>
    <n v="0"/>
    <n v="7298"/>
    <n v="42"/>
    <n v="50.680555555555557"/>
    <x v="0"/>
  </r>
  <r>
    <s v="WINTER"/>
    <s v="BASEBALL"/>
    <s v="USBDBAY"/>
    <m/>
    <s v="QUEENSBOROUGH CC (FEB/MAR)"/>
    <n v="111"/>
    <n v="4662"/>
    <n v="2000"/>
    <n v="250"/>
    <n v="0"/>
    <n v="6912"/>
    <n v="42"/>
    <n v="62.270270270270274"/>
    <x v="2"/>
  </r>
  <r>
    <s v="WINTER"/>
    <s v="BASEBALL"/>
    <s v="USBDQUI"/>
    <m/>
    <s v="QUINCY HS"/>
    <n v="60"/>
    <n v="2520"/>
    <n v="500"/>
    <n v="250"/>
    <n v="60"/>
    <n v="3270"/>
    <n v="42"/>
    <n v="54.5"/>
    <x v="0"/>
  </r>
  <r>
    <s v="WINTER"/>
    <s v="BASEBALL"/>
    <s v="USBDRC"/>
    <m/>
    <s v="RAMAPO COLLEGE"/>
    <n v="104"/>
    <n v="4368"/>
    <n v="1000"/>
    <n v="250"/>
    <n v="84"/>
    <n v="5618"/>
    <n v="42"/>
    <n v="54.019230769230766"/>
    <x v="1"/>
  </r>
  <r>
    <s v="WINTER"/>
    <s v="SOFTBALL"/>
    <s v="USBDSGTS"/>
    <m/>
    <s v="RED LION CHRISTIAN ACADEMY"/>
    <n v="52"/>
    <n v="2184"/>
    <n v="0"/>
    <n v="250"/>
    <n v="0"/>
    <n v="2434"/>
    <n v="42"/>
    <n v="46.807692307692307"/>
    <x v="2"/>
  </r>
  <r>
    <s v="WINTER"/>
    <s v="BASEBALL"/>
    <s v="USBDRICH"/>
    <m/>
    <s v="RICHWOODS HS"/>
    <n v="116"/>
    <n v="4872"/>
    <n v="500"/>
    <n v="250"/>
    <n v="45"/>
    <n v="5622"/>
    <n v="42"/>
    <n v="48.46551724137931"/>
    <x v="0"/>
  </r>
  <r>
    <s v="WINTER"/>
    <s v="BASEBALL"/>
    <s v="USBDRVC"/>
    <m/>
    <s v="ROCK VALLEY COLLEGE"/>
    <n v="72"/>
    <n v="3024"/>
    <n v="0"/>
    <n v="250"/>
    <n v="75"/>
    <n v="3274"/>
    <n v="42"/>
    <n v="45.472222222222221"/>
    <x v="0"/>
  </r>
  <r>
    <s v="WINTER"/>
    <s v="BASEBALL"/>
    <s v="USBDROO"/>
    <m/>
    <s v="ROOSEVELT HS"/>
    <n v="81"/>
    <n v="3402"/>
    <n v="0"/>
    <n v="250"/>
    <n v="126"/>
    <n v="3652"/>
    <n v="42"/>
    <n v="45.086419753086417"/>
    <x v="1"/>
  </r>
  <r>
    <s v="WINTER"/>
    <s v="SOFTBALL"/>
    <s v="USBDROYS"/>
    <m/>
    <s v="ROYAL HS"/>
    <n v="21"/>
    <n v="882"/>
    <n v="0"/>
    <n v="250"/>
    <n v="0"/>
    <n v="1132"/>
    <n v="42"/>
    <n v="53.904761904761905"/>
    <x v="2"/>
  </r>
  <r>
    <s v="WINTER"/>
    <s v="BASEBALL"/>
    <s v="USBDRUC"/>
    <m/>
    <s v="RUSSELL COUNTY HS"/>
    <n v="54"/>
    <n v="2268"/>
    <n v="0"/>
    <n v="250"/>
    <n v="45"/>
    <n v="2518"/>
    <n v="42"/>
    <n v="46.629629629629626"/>
    <x v="0"/>
  </r>
  <r>
    <s v="WINTER"/>
    <s v="BASEBALL"/>
    <s v="USBDRUS"/>
    <m/>
    <s v="RUSSELL HS"/>
    <n v="31"/>
    <n v="1302"/>
    <n v="0"/>
    <n v="250"/>
    <n v="0"/>
    <n v="1552"/>
    <n v="42"/>
    <n v="50.064516129032256"/>
    <x v="0"/>
  </r>
  <r>
    <s v="WINTER"/>
    <s v="BASEBALL"/>
    <s v="USBDSVP"/>
    <m/>
    <s v="SAINT VINCENT PALLOTTI HS"/>
    <n v="170"/>
    <n v="7140"/>
    <m/>
    <n v="250"/>
    <n v="135"/>
    <n v="7390"/>
    <n v="42"/>
    <n v="43.470588235294116"/>
    <x v="2"/>
  </r>
  <r>
    <s v="WINTER"/>
    <s v="BASEBALL"/>
    <s v="USBDSCC"/>
    <m/>
    <s v="SALEM CC"/>
    <n v="53"/>
    <n v="2226"/>
    <n v="0"/>
    <n v="250"/>
    <n v="60"/>
    <n v="2476"/>
    <n v="42"/>
    <n v="46.716981132075475"/>
    <x v="0"/>
  </r>
  <r>
    <s v="WINTER"/>
    <s v="BASEBALL"/>
    <s v="USBDSDC"/>
    <m/>
    <s v="SAN DIEGO CITY COLLEGE"/>
    <n v="125"/>
    <n v="5250"/>
    <n v="1000"/>
    <n v="250"/>
    <n v="90"/>
    <n v="6500"/>
    <n v="42"/>
    <n v="52"/>
    <x v="0"/>
  </r>
  <r>
    <s v="WINTER"/>
    <s v="BASEBALL"/>
    <s v="USBDSC"/>
    <m/>
    <s v="SAND CREEK HS"/>
    <n v="92"/>
    <n v="3864"/>
    <n v="1000"/>
    <n v="250"/>
    <n v="119"/>
    <n v="5114"/>
    <n v="42"/>
    <n v="55.586956521739133"/>
    <x v="1"/>
  </r>
  <r>
    <s v="WINTER"/>
    <s v="SOFTBALL"/>
    <s v="USBDSCS"/>
    <m/>
    <s v="SAND CREEK HS (SOFTBALL)"/>
    <n v="23"/>
    <n v="966"/>
    <m/>
    <n v="250"/>
    <n v="30"/>
    <n v="1216"/>
    <n v="42"/>
    <n v="52.869565217391305"/>
    <x v="0"/>
  </r>
  <r>
    <s v="WINTER"/>
    <s v="BASEBALL"/>
    <s v="USBDSAC"/>
    <m/>
    <s v="SANTIAM CHRISTIAN HS"/>
    <n v="105"/>
    <n v="4410"/>
    <n v="0"/>
    <n v="250"/>
    <n v="90"/>
    <n v="4660"/>
    <n v="42"/>
    <n v="44.38095238095238"/>
    <x v="0"/>
  </r>
  <r>
    <s v="WINTER"/>
    <s v="BASEBALL"/>
    <s v="USBDSU"/>
    <m/>
    <s v="SEATTLE UNIV"/>
    <n v="153"/>
    <n v="6426"/>
    <n v="500"/>
    <n v="250"/>
    <n v="150"/>
    <n v="7176"/>
    <n v="42"/>
    <n v="46.901960784313722"/>
    <x v="1"/>
  </r>
  <r>
    <s v="WINTER"/>
    <s v="BASEBALL"/>
    <s v="USBDSMP"/>
    <m/>
    <s v="SIMPSON UNIVERSITY"/>
    <n v="80"/>
    <n v="3360"/>
    <n v="0"/>
    <n v="250"/>
    <n v="60"/>
    <n v="3610"/>
    <n v="42"/>
    <n v="45.125"/>
    <x v="0"/>
  </r>
  <r>
    <s v="WINTER"/>
    <s v="BASEBALL"/>
    <s v="USBDAMJ"/>
    <m/>
    <s v="SOLANO CC"/>
    <n v="82"/>
    <n v="3444"/>
    <n v="0"/>
    <n v="250"/>
    <n v="45"/>
    <n v="3694"/>
    <n v="42"/>
    <n v="45.048780487804876"/>
    <x v="0"/>
  </r>
  <r>
    <s v="WINTER"/>
    <s v="BASEBALL"/>
    <s v="USBDSSF"/>
    <m/>
    <s v="SOUTH SAN FRANCISCO HS"/>
    <n v="51"/>
    <n v="2142"/>
    <n v="0"/>
    <n v="250"/>
    <n v="0"/>
    <n v="2392"/>
    <n v="42"/>
    <n v="46.901960784313722"/>
    <x v="2"/>
  </r>
  <r>
    <s v="WINTER"/>
    <s v="BASEBALL"/>
    <s v="USBDSW"/>
    <m/>
    <s v="SOUTHWESTERN HS"/>
    <n v="58"/>
    <n v="2436"/>
    <n v="0"/>
    <n v="250"/>
    <n v="0"/>
    <n v="2686"/>
    <n v="42"/>
    <n v="46.310344827586206"/>
    <x v="3"/>
  </r>
  <r>
    <s v="WINTER"/>
    <s v="BASEBALL"/>
    <s v="USBDSCT"/>
    <m/>
    <s v="ST. CLOUD TECH CC"/>
    <n v="54"/>
    <n v="2268"/>
    <n v="0"/>
    <n v="250"/>
    <n v="60"/>
    <n v="2518"/>
    <n v="42"/>
    <n v="46.629629629629626"/>
    <x v="0"/>
  </r>
  <r>
    <s v="WINTER"/>
    <s v="BASEBALL"/>
    <s v="USBDSEU"/>
    <m/>
    <s v="ST. ELIZABETH UNIVERSITY"/>
    <n v="101"/>
    <n v="4242"/>
    <n v="0"/>
    <n v="250"/>
    <n v="75"/>
    <n v="4492"/>
    <n v="42"/>
    <n v="44.475247524752476"/>
    <x v="2"/>
  </r>
  <r>
    <s v="WINTER"/>
    <s v="BASEBALL"/>
    <s v="USBDSFO"/>
    <m/>
    <s v="ST. FRANCIS HS (OH)"/>
    <n v="139"/>
    <n v="5838"/>
    <n v="500"/>
    <n v="250"/>
    <n v="90"/>
    <n v="6588"/>
    <n v="42"/>
    <n v="47.39568345323741"/>
    <x v="0"/>
  </r>
  <r>
    <s v="WINTER"/>
    <s v="BASEBALL"/>
    <s v="USBDSF"/>
    <m/>
    <s v="ST. FRANCIS HS (WI)"/>
    <n v="78"/>
    <n v="3276"/>
    <n v="500"/>
    <n v="250"/>
    <n v="60"/>
    <n v="4026"/>
    <n v="42"/>
    <n v="51.615384615384613"/>
    <x v="2"/>
  </r>
  <r>
    <s v="WINTER"/>
    <s v="BASEBALL"/>
    <s v="USBDSGT"/>
    <m/>
    <s v="ST. GEORGES TECH HS"/>
    <n v="135"/>
    <n v="5670"/>
    <n v="500"/>
    <n v="250"/>
    <n v="0"/>
    <n v="6420"/>
    <n v="42"/>
    <n v="47.555555555555557"/>
    <x v="0"/>
  </r>
  <r>
    <s v="WINTER"/>
    <s v="BASEBALL"/>
    <s v="USBDSMC"/>
    <m/>
    <s v="ST. MARY'S COLLEGE"/>
    <n v="238"/>
    <n v="9996"/>
    <n v="1500"/>
    <n v="250"/>
    <n v="150"/>
    <n v="11746"/>
    <n v="42"/>
    <n v="49.352941176470587"/>
    <x v="0"/>
  </r>
  <r>
    <s v="WINTER"/>
    <s v="BASEBALL"/>
    <s v="USBDTA"/>
    <m/>
    <s v="STOLEN BASES ACADEMY"/>
    <n v="90"/>
    <n v="3780"/>
    <n v="500"/>
    <n v="250"/>
    <n v="75"/>
    <n v="4530"/>
    <n v="42"/>
    <n v="50.333333333333336"/>
    <x v="0"/>
  </r>
  <r>
    <s v="WINTER"/>
    <s v="BASEBALL"/>
    <s v="USBDTA"/>
    <m/>
    <s v="STOLEN BASES ACADEMY (MARCH SESSIONS)"/>
    <n v="70"/>
    <n v="2940"/>
    <n v="1500"/>
    <n v="250"/>
    <n v="0"/>
    <n v="4690"/>
    <n v="42"/>
    <n v="67"/>
    <x v="2"/>
  </r>
  <r>
    <s v="WINTER"/>
    <s v="SOFTBALL"/>
    <s v="USBDTAS"/>
    <m/>
    <s v="STOLEN BASES ACADEMY SOFTBALL"/>
    <n v="95"/>
    <n v="3990"/>
    <n v="0"/>
    <n v="250"/>
    <n v="0"/>
    <n v="4240"/>
    <n v="42"/>
    <n v="44.631578947368418"/>
    <x v="2"/>
  </r>
  <r>
    <s v="WINTER"/>
    <s v="BASEBALL"/>
    <s v="USBDSZ"/>
    <m/>
    <s v="STRIKE ZONE ACADEMY"/>
    <n v="128"/>
    <n v="5376"/>
    <n v="1000"/>
    <n v="250"/>
    <n v="105"/>
    <n v="6626"/>
    <n v="42"/>
    <n v="51.765625"/>
    <x v="0"/>
  </r>
  <r>
    <s v="WINTER"/>
    <s v="BASEBALL"/>
    <s v="USBDSM"/>
    <m/>
    <s v="SUNRISE MOUNTAIN"/>
    <n v="69"/>
    <n v="2898"/>
    <n v="0"/>
    <n v="250"/>
    <n v="45"/>
    <n v="3148"/>
    <n v="42"/>
    <n v="45.623188405797102"/>
    <x v="1"/>
  </r>
  <r>
    <s v="WINTER"/>
    <s v="SOFTBALL"/>
    <s v="USBDSNYS"/>
    <m/>
    <s v="SUNY CANTON"/>
    <n v="37"/>
    <n v="1554"/>
    <n v="0"/>
    <n v="250"/>
    <n v="30"/>
    <n v="1804"/>
    <n v="42"/>
    <n v="48.756756756756758"/>
    <x v="0"/>
  </r>
  <r>
    <s v="WINTER"/>
    <s v="BASEBALL"/>
    <s v="USBDSNY"/>
    <m/>
    <s v="SUNY CANTON"/>
    <n v="106"/>
    <n v="4452"/>
    <n v="1500"/>
    <n v="250"/>
    <n v="105"/>
    <n v="6202"/>
    <n v="42"/>
    <n v="58.509433962264154"/>
    <x v="0"/>
  </r>
  <r>
    <s v="WINTER"/>
    <s v="BASEBALL"/>
    <s v="USBDSUT"/>
    <m/>
    <s v="SUTTER UNION HS"/>
    <n v="71"/>
    <n v="2982"/>
    <n v="500"/>
    <n v="250"/>
    <n v="60"/>
    <n v="3732"/>
    <n v="42"/>
    <n v="52.563380281690144"/>
    <x v="0"/>
  </r>
  <r>
    <s v="WINTER"/>
    <s v="BASEBALL"/>
    <s v="USBDTJD"/>
    <m/>
    <s v="THE JOHN DICKINSON SCHOOL"/>
    <n v="53"/>
    <n v="2226"/>
    <n v="0"/>
    <n v="250"/>
    <n v="45"/>
    <n v="2476"/>
    <n v="42"/>
    <n v="46.716981132075475"/>
    <x v="0"/>
  </r>
  <r>
    <s v="WINTER"/>
    <s v="BASEBALL"/>
    <s v="USBDTU"/>
    <m/>
    <s v="TOWSON UNIVERSITY"/>
    <n v="224"/>
    <n v="9408"/>
    <n v="0"/>
    <n v="250"/>
    <n v="0"/>
    <n v="9658"/>
    <n v="42"/>
    <n v="43.116071428571431"/>
    <x v="0"/>
  </r>
  <r>
    <s v="WINTER"/>
    <s v="BASEBALL"/>
    <s v="USBDTC"/>
    <m/>
    <s v="TRI CENTRAL HS"/>
    <n v="97"/>
    <n v="4074"/>
    <n v="0"/>
    <n v="250"/>
    <n v="90"/>
    <n v="4324"/>
    <n v="42"/>
    <n v="44.577319587628864"/>
    <x v="2"/>
  </r>
  <r>
    <s v="WINTER"/>
    <s v="BASEBALL"/>
    <s v="USBDTPP"/>
    <m/>
    <s v="TRIPLE PLAY P3RFORMANCE"/>
    <n v="27"/>
    <n v="1134"/>
    <n v="0"/>
    <n v="250"/>
    <n v="0"/>
    <n v="1384"/>
    <n v="42"/>
    <n v="51.25925925925926"/>
    <x v="0"/>
  </r>
  <r>
    <s v="WINTER"/>
    <s v="BASEBALL"/>
    <s v="USBDUPG"/>
    <m/>
    <s v="UNIV. OF PITT-GREENSBURG"/>
    <n v="120"/>
    <n v="5040"/>
    <n v="500"/>
    <n v="250"/>
    <n v="0"/>
    <n v="5790"/>
    <n v="42"/>
    <n v="48.25"/>
    <x v="0"/>
  </r>
  <r>
    <s v="WINTER"/>
    <s v="BASEBALL"/>
    <s v="USBDUNI"/>
    <m/>
    <s v="UNIVERSITY HS"/>
    <n v="112"/>
    <n v="4704"/>
    <n v="1000"/>
    <n v="250"/>
    <n v="105"/>
    <n v="5954"/>
    <n v="42"/>
    <n v="53.160714285714285"/>
    <x v="2"/>
  </r>
  <r>
    <s v="WINTER"/>
    <s v="SOFTBALL"/>
    <s v="USBDUPGS"/>
    <m/>
    <s v="UNIVERSITY OF PITT-GREENSBURG (SOFTBALL)"/>
    <n v="88"/>
    <n v="3696"/>
    <n v="1000"/>
    <n v="250"/>
    <n v="0"/>
    <n v="4946"/>
    <n v="42"/>
    <n v="56.204545454545453"/>
    <x v="0"/>
  </r>
  <r>
    <s v="WINTER"/>
    <s v="BASEBALL"/>
    <s v="USBDUSEU"/>
    <m/>
    <s v="USBA ALTOONA"/>
    <n v="114"/>
    <n v="4788"/>
    <n v="2000"/>
    <n v="250"/>
    <n v="75"/>
    <n v="7038"/>
    <n v="42"/>
    <n v="61.736842105263158"/>
    <x v="1"/>
  </r>
  <r>
    <s v="WINTER"/>
    <s v="BASEBALL"/>
    <s v="USBDUSCO"/>
    <m/>
    <s v="USBA COLUMBIA"/>
    <n v="62"/>
    <n v="2604"/>
    <n v="1500"/>
    <n v="250"/>
    <n v="60"/>
    <n v="4354"/>
    <n v="42"/>
    <n v="70.225806451612897"/>
    <x v="0"/>
  </r>
  <r>
    <s v="WINTER"/>
    <s v="BASEBALL"/>
    <s v="USBDDPTS"/>
    <m/>
    <s v="USBA DAVENPORT"/>
    <n v="40"/>
    <n v="1680"/>
    <n v="500"/>
    <n v="250"/>
    <n v="0"/>
    <n v="2430"/>
    <n v="42"/>
    <n v="60.75"/>
    <x v="1"/>
  </r>
  <r>
    <s v="WINTER"/>
    <s v="BASEBALL"/>
    <s v="USBDUSIN"/>
    <m/>
    <s v="USBA INDEPENDENCE"/>
    <n v="48"/>
    <n v="2016"/>
    <n v="0"/>
    <n v="250"/>
    <n v="0"/>
    <n v="2266"/>
    <n v="42"/>
    <n v="47.208333333333336"/>
    <x v="0"/>
  </r>
  <r>
    <s v="WINTER"/>
    <s v="BASEBALL"/>
    <s v="USBDUKIS"/>
    <m/>
    <s v="USBA KISSIMMEE"/>
    <n v="28"/>
    <n v="1176"/>
    <n v="0"/>
    <n v="250"/>
    <n v="15"/>
    <n v="1426"/>
    <n v="42"/>
    <n v="50.928571428571431"/>
    <x v="0"/>
  </r>
  <r>
    <s v="WINTER"/>
    <s v="BASEBALL"/>
    <s v="USBDLIC"/>
    <m/>
    <s v="USBA LONG ISLAND CITY"/>
    <n v="36"/>
    <n v="1512"/>
    <n v="0"/>
    <n v="250"/>
    <n v="135"/>
    <n v="1762"/>
    <n v="42"/>
    <n v="48.944444444444443"/>
    <x v="0"/>
  </r>
  <r>
    <s v="WINTER"/>
    <s v="BASEBALL"/>
    <s v="USBDUSLY"/>
    <m/>
    <s v="USBA LYNCHBURG"/>
    <n v="99"/>
    <n v="4158"/>
    <n v="0"/>
    <n v="250"/>
    <n v="0"/>
    <n v="4408"/>
    <n v="42"/>
    <n v="44.525252525252526"/>
    <x v="1"/>
  </r>
  <r>
    <s v="WINTER"/>
    <s v="BASEBALL"/>
    <s v="USBDTB1"/>
    <m/>
    <s v="USBA MUFREESBORO"/>
    <n v="56"/>
    <n v="2352"/>
    <n v="0"/>
    <n v="250"/>
    <n v="45"/>
    <n v="2602"/>
    <n v="42"/>
    <n v="46.464285714285715"/>
    <x v="0"/>
  </r>
  <r>
    <s v="WINTER"/>
    <s v="BASEBALL"/>
    <s v="USBDUSO"/>
    <m/>
    <s v="USBA OCALA"/>
    <n v="68"/>
    <n v="2856"/>
    <n v="1500"/>
    <n v="250"/>
    <n v="60"/>
    <n v="4606"/>
    <n v="42"/>
    <n v="67.735294117647058"/>
    <x v="0"/>
  </r>
  <r>
    <s v="WINTER"/>
    <s v="BASEBALL"/>
    <s v="USBDBMC"/>
    <m/>
    <s v="USBA ORLANDO"/>
    <n v="66"/>
    <n v="2772"/>
    <n v="500"/>
    <n v="250"/>
    <n v="75"/>
    <n v="3522"/>
    <n v="42"/>
    <n v="53.363636363636367"/>
    <x v="1"/>
  </r>
  <r>
    <s v="WINTER"/>
    <s v="BASEBALL"/>
    <s v="USBDUSPA"/>
    <m/>
    <s v="USBA PASADENA"/>
    <n v="45"/>
    <n v="1890"/>
    <n v="0"/>
    <n v="250"/>
    <n v="0"/>
    <n v="2140"/>
    <n v="42"/>
    <n v="47.555555555555557"/>
    <x v="1"/>
  </r>
  <r>
    <s v="WINTER"/>
    <s v="BASEBALL"/>
    <s v="USBDDH"/>
    <m/>
    <s v="USBA SAN FRANCISCO"/>
    <n v="33"/>
    <n v="1386"/>
    <n v="0"/>
    <n v="250"/>
    <n v="0"/>
    <n v="1636"/>
    <n v="42"/>
    <n v="49.575757575757578"/>
    <x v="0"/>
  </r>
  <r>
    <s v="WINTER"/>
    <s v="BASEBALL"/>
    <s v="USBDFBA"/>
    <m/>
    <s v="USBA UNIONTOWN"/>
    <n v="58"/>
    <n v="2436"/>
    <n v="500"/>
    <n v="250"/>
    <n v="60"/>
    <n v="3186"/>
    <n v="42"/>
    <n v="54.931034482758619"/>
    <x v="0"/>
  </r>
  <r>
    <s v="WINTER"/>
    <s v="BASEBALL"/>
    <s v="USBDWAT"/>
    <m/>
    <s v="USBA WATERBURY"/>
    <n v="62"/>
    <n v="2604"/>
    <n v="0"/>
    <n v="250"/>
    <n v="60"/>
    <n v="2854"/>
    <n v="42"/>
    <n v="46.032258064516128"/>
    <x v="0"/>
  </r>
  <r>
    <s v="WINTER"/>
    <s v="SOFTBALL"/>
    <s v="USBDUSAS"/>
    <m/>
    <s v="USSA ALABASTER"/>
    <n v="63"/>
    <n v="2646"/>
    <n v="0"/>
    <n v="250"/>
    <n v="45"/>
    <n v="2896"/>
    <n v="42"/>
    <n v="45.968253968253968"/>
    <x v="0"/>
  </r>
  <r>
    <s v="WINTER"/>
    <s v="SOFTBALL"/>
    <s v="USBDATLS"/>
    <m/>
    <s v="USSA ATLANTA"/>
    <n v="49"/>
    <n v="2058"/>
    <n v="0"/>
    <n v="250"/>
    <n v="0"/>
    <n v="2308"/>
    <n v="42"/>
    <n v="47.102040816326529"/>
    <x v="2"/>
  </r>
  <r>
    <s v="WINTER"/>
    <s v="SOFTBALL"/>
    <s v="USBDDPTS"/>
    <m/>
    <s v="USSA DAVENPORT"/>
    <n v="20"/>
    <n v="840"/>
    <n v="0"/>
    <n v="250"/>
    <n v="45"/>
    <n v="1090"/>
    <n v="42"/>
    <n v="54.5"/>
    <x v="0"/>
  </r>
  <r>
    <s v="WINTER"/>
    <s v="SOFTBALL"/>
    <s v="USBDLES"/>
    <m/>
    <s v="USSA LAKE ELSINORE"/>
    <n v="34"/>
    <n v="1428"/>
    <n v="500"/>
    <n v="250"/>
    <n v="45"/>
    <n v="2178"/>
    <n v="42"/>
    <n v="64.058823529411768"/>
    <x v="0"/>
  </r>
  <r>
    <s v="WINTER"/>
    <s v="SOFTBALL"/>
    <s v="USBDCPS"/>
    <m/>
    <s v="USSA RACINE"/>
    <n v="36"/>
    <n v="1512"/>
    <n v="0"/>
    <n v="250"/>
    <n v="0"/>
    <n v="1762"/>
    <n v="42"/>
    <n v="48.944444444444443"/>
    <x v="0"/>
  </r>
  <r>
    <s v="WINTER"/>
    <s v="BASEBALL"/>
    <s v="USBDVAL"/>
    <m/>
    <s v="VALLIVUE HS"/>
    <n v="115"/>
    <n v="4830"/>
    <n v="0"/>
    <n v="250"/>
    <n v="90"/>
    <n v="5080"/>
    <n v="42"/>
    <n v="44.173913043478258"/>
    <x v="0"/>
  </r>
  <r>
    <s v="WINTER"/>
    <s v="BASEBALL"/>
    <s v="USBDVSU"/>
    <m/>
    <s v="VERMONT STATE UNIVERSITY"/>
    <n v="80"/>
    <n v="3360"/>
    <n v="2200"/>
    <n v="250"/>
    <n v="75"/>
    <n v="5810"/>
    <n v="42"/>
    <n v="72.625"/>
    <x v="0"/>
  </r>
  <r>
    <s v="WINTER"/>
    <s v="SOFTBALL"/>
    <s v="USBDVSUS"/>
    <m/>
    <s v="VERMONT STATE UNIVERSITY-CASTLETON"/>
    <n v="97"/>
    <n v="4074"/>
    <n v="0"/>
    <n v="250"/>
    <n v="30"/>
    <n v="4324"/>
    <n v="42"/>
    <n v="44.577319587628864"/>
    <x v="0"/>
  </r>
  <r>
    <s v="WINTER"/>
    <s v="BASEBALL"/>
    <s v="USBDWL"/>
    <m/>
    <s v="WARREN LOCAL HS"/>
    <n v="43"/>
    <n v="1806"/>
    <n v="500"/>
    <n v="250"/>
    <n v="45"/>
    <n v="2556"/>
    <n v="42"/>
    <n v="59.441860465116278"/>
    <x v="2"/>
  </r>
  <r>
    <s v="WINTER"/>
    <s v="SOFTBALL"/>
    <s v="USBDWUS"/>
    <m/>
    <s v="WASHINGTON UNION HS"/>
    <n v="49"/>
    <n v="2058"/>
    <n v="0"/>
    <n v="250"/>
    <n v="45"/>
    <n v="2308"/>
    <n v="42"/>
    <n v="47.102040816326529"/>
    <x v="0"/>
  </r>
  <r>
    <s v="WINTER"/>
    <s v="BASEBALL"/>
    <s v="USBDWM"/>
    <m/>
    <s v="WATKINS MEMORIAL HS"/>
    <n v="100"/>
    <n v="4200"/>
    <n v="500"/>
    <n v="250"/>
    <n v="60"/>
    <n v="4950"/>
    <n v="42"/>
    <n v="49.5"/>
    <x v="0"/>
  </r>
  <r>
    <s v="WINTER"/>
    <s v="SOFTBALL"/>
    <s v="USBDWBS"/>
    <m/>
    <s v="WEST BRUNSWICK HS"/>
    <n v="31"/>
    <n v="1302"/>
    <n v="0"/>
    <n v="250"/>
    <n v="0"/>
    <n v="1552"/>
    <n v="42"/>
    <n v="50.064516129032256"/>
    <x v="2"/>
  </r>
  <r>
    <s v="WINTER"/>
    <s v="BASEBALL"/>
    <s v="USBDYK"/>
    <m/>
    <s v="YORK HS"/>
    <n v="136"/>
    <n v="5712"/>
    <n v="0"/>
    <n v="250"/>
    <n v="0"/>
    <n v="5962"/>
    <n v="42"/>
    <n v="43.838235294117645"/>
    <x v="2"/>
  </r>
  <r>
    <s v="WINTER"/>
    <s v="SOFTBALL"/>
    <s v="USBDYCS"/>
    <m/>
    <s v="YUMA CATHOLIC HS"/>
    <n v="114"/>
    <n v="4788"/>
    <n v="0"/>
    <n v="250"/>
    <n v="90"/>
    <n v="5038"/>
    <n v="42"/>
    <n v="44.192982456140349"/>
    <x v="0"/>
  </r>
  <r>
    <s v="WINTER"/>
    <s v="BASEBALL"/>
    <s v="USBDDUG2"/>
    <m/>
    <s v="DUGOUT BASEBALL"/>
    <n v="55"/>
    <n v="2310"/>
    <n v="0"/>
    <n v="250"/>
    <n v="0"/>
    <n v="2560"/>
    <n v="42"/>
    <n v="46.545454545454547"/>
    <x v="4"/>
  </r>
  <r>
    <m/>
    <m/>
    <m/>
    <m/>
    <m/>
    <m/>
    <m/>
    <m/>
    <m/>
    <m/>
    <n v="0"/>
    <e v="#DIV/0!"/>
    <e v="#DIV/0!"/>
    <x v="5"/>
  </r>
  <r>
    <m/>
    <m/>
    <m/>
    <m/>
    <m/>
    <m/>
    <m/>
    <m/>
    <m/>
    <m/>
    <n v="0"/>
    <e v="#DIV/0!"/>
    <e v="#DIV/0!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8D20B8-6F0D-4822-9C2F-B2A31B4E6F0D}" name="PivotTable1" cacheId="251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Q11:T18" firstHeaderRow="0" firstDataRow="1" firstDataCol="1"/>
  <pivotFields count="14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dataField="1" compact="0" numFmtId="44" outline="0" showAll="0"/>
    <pivotField compact="0" outline="0" showAll="0"/>
    <pivotField compact="0" outline="0" showAll="0"/>
    <pivotField axis="axisRow" compact="0" outline="0" showAll="0" sortType="descending">
      <items count="7">
        <item x="1"/>
        <item x="0"/>
        <item x="3"/>
        <item x="5"/>
        <item x="2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13"/>
  </rowFields>
  <rowItems count="7">
    <i>
      <x v="1"/>
    </i>
    <i>
      <x v="4"/>
    </i>
    <i>
      <x/>
    </i>
    <i>
      <x v="2"/>
    </i>
    <i>
      <x v="5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TTL Pay" fld="10" baseField="0" baseItem="0" numFmtId="44"/>
    <dataField name="Sum of TTL Reg" fld="5" baseField="0" baseItem="0"/>
    <dataField name="Sum of BG " fld="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usbaseballacademy.com/houston-baseball-camp/" TargetMode="External"/><Relationship Id="rId21" Type="http://schemas.openxmlformats.org/officeDocument/2006/relationships/hyperlink" Target="https://usbaseballacademy.com/orange-county-irvine-baseball-camp/" TargetMode="External"/><Relationship Id="rId42" Type="http://schemas.openxmlformats.org/officeDocument/2006/relationships/hyperlink" Target="mailto:michael_dunne@att.net" TargetMode="External"/><Relationship Id="rId47" Type="http://schemas.openxmlformats.org/officeDocument/2006/relationships/hyperlink" Target="https://usbaseballacademy.com/murfreesboro-baseball-camp/" TargetMode="External"/><Relationship Id="rId63" Type="http://schemas.openxmlformats.org/officeDocument/2006/relationships/hyperlink" Target="mailto:leftyedgarolmos@gmail.com" TargetMode="External"/><Relationship Id="rId68" Type="http://schemas.openxmlformats.org/officeDocument/2006/relationships/hyperlink" Target="https://usbaseballacademy.com/bushnell-baseball-camp/" TargetMode="External"/><Relationship Id="rId84" Type="http://schemas.openxmlformats.org/officeDocument/2006/relationships/hyperlink" Target="mailto:greg.behan11@gmail.com" TargetMode="External"/><Relationship Id="rId16" Type="http://schemas.openxmlformats.org/officeDocument/2006/relationships/hyperlink" Target="mailto:james.angora14@gmail.com" TargetMode="External"/><Relationship Id="rId11" Type="http://schemas.openxmlformats.org/officeDocument/2006/relationships/hyperlink" Target="mailto:upwoodjd@pacificu.edu" TargetMode="External"/><Relationship Id="rId32" Type="http://schemas.openxmlformats.org/officeDocument/2006/relationships/hyperlink" Target="https://usbaseballacademy.com/winter-break-baseball-camp-in-marana/" TargetMode="External"/><Relationship Id="rId37" Type="http://schemas.openxmlformats.org/officeDocument/2006/relationships/hyperlink" Target="mailto:jedwardsmith8@gmail.com" TargetMode="External"/><Relationship Id="rId53" Type="http://schemas.openxmlformats.org/officeDocument/2006/relationships/hyperlink" Target="https://usbaseballacademy.com/kankakee-baseball-camp/" TargetMode="External"/><Relationship Id="rId58" Type="http://schemas.openxmlformats.org/officeDocument/2006/relationships/hyperlink" Target="mailto:smcgovern@columbiabasin.edu" TargetMode="External"/><Relationship Id="rId74" Type="http://schemas.openxmlformats.org/officeDocument/2006/relationships/hyperlink" Target="mailto:garyvaught6@gmail.com" TargetMode="External"/><Relationship Id="rId79" Type="http://schemas.openxmlformats.org/officeDocument/2006/relationships/hyperlink" Target="mailto:wbrown@plumsteadchristian.org" TargetMode="External"/><Relationship Id="rId5" Type="http://schemas.openxmlformats.org/officeDocument/2006/relationships/hyperlink" Target="mailto:pronschinsken@arcadia.k12.wi.us" TargetMode="External"/><Relationship Id="rId19" Type="http://schemas.openxmlformats.org/officeDocument/2006/relationships/hyperlink" Target="https://usbaseballacademy.com/sacramento-baseball-camp/" TargetMode="External"/><Relationship Id="rId14" Type="http://schemas.openxmlformats.org/officeDocument/2006/relationships/hyperlink" Target="mailto:pitching2469@gmail.com" TargetMode="External"/><Relationship Id="rId22" Type="http://schemas.openxmlformats.org/officeDocument/2006/relationships/hyperlink" Target="https://usbaseballacademy.com/plainfield-baseball-camp/" TargetMode="External"/><Relationship Id="rId27" Type="http://schemas.openxmlformats.org/officeDocument/2006/relationships/hyperlink" Target="https://usbaseballacademy.com/coalinga-baseball-camp/" TargetMode="External"/><Relationship Id="rId30" Type="http://schemas.openxmlformats.org/officeDocument/2006/relationships/hyperlink" Target="https://usbaseballacademy.com/moorestown-baseball-camp/" TargetMode="External"/><Relationship Id="rId35" Type="http://schemas.openxmlformats.org/officeDocument/2006/relationships/hyperlink" Target="https://usbaseballacademy.com/redlands-baseball-camp/" TargetMode="External"/><Relationship Id="rId43" Type="http://schemas.openxmlformats.org/officeDocument/2006/relationships/hyperlink" Target="mailto:moorparkbsbl@gmail.com" TargetMode="External"/><Relationship Id="rId48" Type="http://schemas.openxmlformats.org/officeDocument/2006/relationships/hyperlink" Target="https://usbaseballacademy.com/murfreesboro-baseball-camp/" TargetMode="External"/><Relationship Id="rId56" Type="http://schemas.openxmlformats.org/officeDocument/2006/relationships/hyperlink" Target="https://usbaseballacademy.com/hemet-baseball-camp/" TargetMode="External"/><Relationship Id="rId64" Type="http://schemas.openxmlformats.org/officeDocument/2006/relationships/hyperlink" Target="mailto:thman58@gmail.com" TargetMode="External"/><Relationship Id="rId69" Type="http://schemas.openxmlformats.org/officeDocument/2006/relationships/hyperlink" Target="https://usbaseballacademy.com/columbia-baseball-camp/" TargetMode="External"/><Relationship Id="rId77" Type="http://schemas.openxmlformats.org/officeDocument/2006/relationships/hyperlink" Target="mailto:carm@thehitclub.com" TargetMode="External"/><Relationship Id="rId8" Type="http://schemas.openxmlformats.org/officeDocument/2006/relationships/hyperlink" Target="mailto:marc.hilton@aps.edu%20/%20giantsm@aol.com" TargetMode="External"/><Relationship Id="rId51" Type="http://schemas.openxmlformats.org/officeDocument/2006/relationships/hyperlink" Target="mailto:bshafer@kcc.edu" TargetMode="External"/><Relationship Id="rId72" Type="http://schemas.openxmlformats.org/officeDocument/2006/relationships/hyperlink" Target="https://usbaseballacademy.com/newport-vt-baseball-camp/" TargetMode="External"/><Relationship Id="rId80" Type="http://schemas.openxmlformats.org/officeDocument/2006/relationships/hyperlink" Target="mailto:dfurbeck@steu.edu" TargetMode="External"/><Relationship Id="rId85" Type="http://schemas.openxmlformats.org/officeDocument/2006/relationships/hyperlink" Target="https://usbaseballacademy.com/spring-break-baseball-camp-in-queens-village/" TargetMode="External"/><Relationship Id="rId3" Type="http://schemas.openxmlformats.org/officeDocument/2006/relationships/hyperlink" Target="mailto:rrinsky@ramapo.edu" TargetMode="External"/><Relationship Id="rId12" Type="http://schemas.openxmlformats.org/officeDocument/2006/relationships/hyperlink" Target="mailto:rddaniels@hgisd.net" TargetMode="External"/><Relationship Id="rId17" Type="http://schemas.openxmlformats.org/officeDocument/2006/relationships/hyperlink" Target="mailto:jacobcastro8025@my.whccd.edu" TargetMode="External"/><Relationship Id="rId25" Type="http://schemas.openxmlformats.org/officeDocument/2006/relationships/hyperlink" Target="https://usbaseballacademy.com/honey-grove-baseball-camp/" TargetMode="External"/><Relationship Id="rId33" Type="http://schemas.openxmlformats.org/officeDocument/2006/relationships/hyperlink" Target="mailto:jmslofton1@yahoo.com" TargetMode="External"/><Relationship Id="rId38" Type="http://schemas.openxmlformats.org/officeDocument/2006/relationships/hyperlink" Target="mailto:jackson.austin11@gmail.com" TargetMode="External"/><Relationship Id="rId46" Type="http://schemas.openxmlformats.org/officeDocument/2006/relationships/hyperlink" Target="https://usbaseballacademy.com/perry-baseball-camp/" TargetMode="External"/><Relationship Id="rId59" Type="http://schemas.openxmlformats.org/officeDocument/2006/relationships/hyperlink" Target="https://usbaseballacademy.com/pasco-baseball-camp/" TargetMode="External"/><Relationship Id="rId67" Type="http://schemas.openxmlformats.org/officeDocument/2006/relationships/hyperlink" Target="https://usbaseballacademy.com/sartell-baseball-camp/" TargetMode="External"/><Relationship Id="rId20" Type="http://schemas.openxmlformats.org/officeDocument/2006/relationships/hyperlink" Target="https://usbaseballacademy.com/sacramento-baseball-camp-2/" TargetMode="External"/><Relationship Id="rId41" Type="http://schemas.openxmlformats.org/officeDocument/2006/relationships/hyperlink" Target="mailto:fontayne_washington@dekalbschoolsga.org" TargetMode="External"/><Relationship Id="rId54" Type="http://schemas.openxmlformats.org/officeDocument/2006/relationships/hyperlink" Target="https://usbaseballacademy.com/holly-springs-baseball-camp/" TargetMode="External"/><Relationship Id="rId62" Type="http://schemas.openxmlformats.org/officeDocument/2006/relationships/hyperlink" Target="mailto:alex.haapajoki@minnesotanorth.edu" TargetMode="External"/><Relationship Id="rId70" Type="http://schemas.openxmlformats.org/officeDocument/2006/relationships/hyperlink" Target="https://usbaseballacademy.com/long-island-city-baseball-camp/" TargetMode="External"/><Relationship Id="rId75" Type="http://schemas.openxmlformats.org/officeDocument/2006/relationships/hyperlink" Target="https://usbaseballacademy.com/cincinnati-baseball-camp/" TargetMode="External"/><Relationship Id="rId83" Type="http://schemas.openxmlformats.org/officeDocument/2006/relationships/hyperlink" Target="https://usbaseballacademy.com/queens-baseball-camp/" TargetMode="External"/><Relationship Id="rId88" Type="http://schemas.openxmlformats.org/officeDocument/2006/relationships/hyperlink" Target="mailto:schsbaseball@d49.org" TargetMode="External"/><Relationship Id="rId1" Type="http://schemas.openxmlformats.org/officeDocument/2006/relationships/hyperlink" Target="mailto:berryt1978@gmail.com" TargetMode="External"/><Relationship Id="rId6" Type="http://schemas.openxmlformats.org/officeDocument/2006/relationships/hyperlink" Target="mailto:harryshelton6@yahoo.com" TargetMode="External"/><Relationship Id="rId15" Type="http://schemas.openxmlformats.org/officeDocument/2006/relationships/hyperlink" Target="mailto:khalvers@psd202.org" TargetMode="External"/><Relationship Id="rId23" Type="http://schemas.openxmlformats.org/officeDocument/2006/relationships/hyperlink" Target="https://usbaseballacademy.com/sharpsville-baseball-camp/" TargetMode="External"/><Relationship Id="rId28" Type="http://schemas.openxmlformats.org/officeDocument/2006/relationships/hyperlink" Target="mailto:tpbmorse@yahoo.com" TargetMode="External"/><Relationship Id="rId36" Type="http://schemas.openxmlformats.org/officeDocument/2006/relationships/hyperlink" Target="mailto:lrivera3@seattleu.edu" TargetMode="External"/><Relationship Id="rId49" Type="http://schemas.openxmlformats.org/officeDocument/2006/relationships/hyperlink" Target="mailto:asmith@citruscollege.edu" TargetMode="External"/><Relationship Id="rId57" Type="http://schemas.openxmlformats.org/officeDocument/2006/relationships/hyperlink" Target="https://usbaseballacademy.com/san-francisco-baseball-camp/" TargetMode="External"/><Relationship Id="rId10" Type="http://schemas.openxmlformats.org/officeDocument/2006/relationships/hyperlink" Target="mailto:crowderh@fultonschools.org" TargetMode="External"/><Relationship Id="rId31" Type="http://schemas.openxmlformats.org/officeDocument/2006/relationships/hyperlink" Target="https://usbaseballacademy.com/orlando-kissimmee-baseball-camp/" TargetMode="External"/><Relationship Id="rId44" Type="http://schemas.openxmlformats.org/officeDocument/2006/relationships/hyperlink" Target="https://usbaseballacademy.com/moorpark-baseball-camp/" TargetMode="External"/><Relationship Id="rId52" Type="http://schemas.openxmlformats.org/officeDocument/2006/relationships/hyperlink" Target="https://usbaseballacademy.com/glendora-baseball-camp/" TargetMode="External"/><Relationship Id="rId60" Type="http://schemas.openxmlformats.org/officeDocument/2006/relationships/hyperlink" Target="mailto:mimiller@sfps.k12.nm.us" TargetMode="External"/><Relationship Id="rId65" Type="http://schemas.openxmlformats.org/officeDocument/2006/relationships/hyperlink" Target="mailto:nosackm@santiam.org" TargetMode="External"/><Relationship Id="rId73" Type="http://schemas.openxmlformats.org/officeDocument/2006/relationships/hyperlink" Target="mailto:tony.schulz@chca-oh.org" TargetMode="External"/><Relationship Id="rId78" Type="http://schemas.openxmlformats.org/officeDocument/2006/relationships/hyperlink" Target="mailto:brian.j.mohr13@gmail.com" TargetMode="External"/><Relationship Id="rId81" Type="http://schemas.openxmlformats.org/officeDocument/2006/relationships/hyperlink" Target="https://usbaseballacademy.com/morristown-baseball-camp/" TargetMode="External"/><Relationship Id="rId86" Type="http://schemas.openxmlformats.org/officeDocument/2006/relationships/hyperlink" Target="mailto:cintorondo12@icloud.com" TargetMode="External"/><Relationship Id="rId4" Type="http://schemas.openxmlformats.org/officeDocument/2006/relationships/hyperlink" Target="mailto:grafficeje@alliancecityschools.org" TargetMode="External"/><Relationship Id="rId9" Type="http://schemas.openxmlformats.org/officeDocument/2006/relationships/hyperlink" Target="mailto:sam_dimatteo@yahoo.com" TargetMode="External"/><Relationship Id="rId13" Type="http://schemas.openxmlformats.org/officeDocument/2006/relationships/hyperlink" Target="mailto:estacy@bushnell.edu" TargetMode="External"/><Relationship Id="rId18" Type="http://schemas.openxmlformats.org/officeDocument/2006/relationships/hyperlink" Target="https://usbaseballacademy.com/atlanta-baseball-camp/" TargetMode="External"/><Relationship Id="rId39" Type="http://schemas.openxmlformats.org/officeDocument/2006/relationships/hyperlink" Target="https://usbaseballacademy.com/antioch-tn-baseball-camp/" TargetMode="External"/><Relationship Id="rId34" Type="http://schemas.openxmlformats.org/officeDocument/2006/relationships/hyperlink" Target="mailto:mbugarin@cccollege.edu" TargetMode="External"/><Relationship Id="rId50" Type="http://schemas.openxmlformats.org/officeDocument/2006/relationships/hyperlink" Target="mailto:jbates@rustcollege.edu" TargetMode="External"/><Relationship Id="rId55" Type="http://schemas.openxmlformats.org/officeDocument/2006/relationships/hyperlink" Target="mailto:sbrown1@hemetusd.org" TargetMode="External"/><Relationship Id="rId76" Type="http://schemas.openxmlformats.org/officeDocument/2006/relationships/hyperlink" Target="https://usbaseballacademy.com/indianapolis-baseball-camp-2/" TargetMode="External"/><Relationship Id="rId7" Type="http://schemas.openxmlformats.org/officeDocument/2006/relationships/hyperlink" Target="mailto:lhammond@sbcsc.k12.in.us" TargetMode="External"/><Relationship Id="rId71" Type="http://schemas.openxmlformats.org/officeDocument/2006/relationships/hyperlink" Target="mailto:mclacourse@gmail.com" TargetMode="External"/><Relationship Id="rId2" Type="http://schemas.openxmlformats.org/officeDocument/2006/relationships/hyperlink" Target="mailto:liasui@mtstcharles.org" TargetMode="External"/><Relationship Id="rId29" Type="http://schemas.openxmlformats.org/officeDocument/2006/relationships/hyperlink" Target="mailto:ivan.mason@myhisd.net" TargetMode="External"/><Relationship Id="rId24" Type="http://schemas.openxmlformats.org/officeDocument/2006/relationships/hyperlink" Target="https://usbaseballacademy.com/graniteville-baseball-camp/" TargetMode="External"/><Relationship Id="rId40" Type="http://schemas.openxmlformats.org/officeDocument/2006/relationships/hyperlink" Target="mailto:plattm@perry-lake.org" TargetMode="External"/><Relationship Id="rId45" Type="http://schemas.openxmlformats.org/officeDocument/2006/relationships/hyperlink" Target="https://usbaseballacademy.com/minneapolis-baseball-camp/" TargetMode="External"/><Relationship Id="rId66" Type="http://schemas.openxmlformats.org/officeDocument/2006/relationships/hyperlink" Target="https://usbaseballacademy.com/adair-village-baseball-camp/" TargetMode="External"/><Relationship Id="rId87" Type="http://schemas.openxmlformats.org/officeDocument/2006/relationships/hyperlink" Target="mailto:kylestafford22@gmail.com" TargetMode="External"/><Relationship Id="rId61" Type="http://schemas.openxmlformats.org/officeDocument/2006/relationships/hyperlink" Target="mailto:dthurston@swjcs.us" TargetMode="External"/><Relationship Id="rId82" Type="http://schemas.openxmlformats.org/officeDocument/2006/relationships/hyperlink" Target="https://usbaseballacademy.com/plumsteadville-baseball-camp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ussoftballacademy.com/chardon-softball-camp/" TargetMode="External"/><Relationship Id="rId18" Type="http://schemas.openxmlformats.org/officeDocument/2006/relationships/hyperlink" Target="https://ussoftballacademy.com/lynwood-softball-camp/" TargetMode="External"/><Relationship Id="rId26" Type="http://schemas.openxmlformats.org/officeDocument/2006/relationships/hyperlink" Target="mailto:victoria.hildebrandt@wusd.ws" TargetMode="External"/><Relationship Id="rId39" Type="http://schemas.openxmlformats.org/officeDocument/2006/relationships/hyperlink" Target="mailto:Dalyfitness@ymail.com" TargetMode="External"/><Relationship Id="rId21" Type="http://schemas.openxmlformats.org/officeDocument/2006/relationships/hyperlink" Target="mailto:aurelia.edina@gmail.com" TargetMode="External"/><Relationship Id="rId34" Type="http://schemas.openxmlformats.org/officeDocument/2006/relationships/hyperlink" Target="https://ussoftballacademy.com/racine-softball-camp/" TargetMode="External"/><Relationship Id="rId7" Type="http://schemas.openxmlformats.org/officeDocument/2006/relationships/hyperlink" Target="mailto:crodriguez1@brickschools.org" TargetMode="External"/><Relationship Id="rId12" Type="http://schemas.openxmlformats.org/officeDocument/2006/relationships/hyperlink" Target="https://ussoftballacademy.com/davenport-softball-camp/" TargetMode="External"/><Relationship Id="rId17" Type="http://schemas.openxmlformats.org/officeDocument/2006/relationships/hyperlink" Target="mailto:calcorta1@yahoo.com" TargetMode="External"/><Relationship Id="rId25" Type="http://schemas.openxmlformats.org/officeDocument/2006/relationships/hyperlink" Target="https://ussoftballacademy.com/waterloo-softball-camp/" TargetMode="External"/><Relationship Id="rId33" Type="http://schemas.openxmlformats.org/officeDocument/2006/relationships/hyperlink" Target="mailto:zprideaux@sienacatholicschools.org" TargetMode="External"/><Relationship Id="rId38" Type="http://schemas.openxmlformats.org/officeDocument/2006/relationships/hyperlink" Target="mailto:carleigh.baker@cowetaschools.net" TargetMode="External"/><Relationship Id="rId2" Type="http://schemas.openxmlformats.org/officeDocument/2006/relationships/hyperlink" Target="mailto:cunninghamtruckrepair@gmail.com" TargetMode="External"/><Relationship Id="rId16" Type="http://schemas.openxmlformats.org/officeDocument/2006/relationships/hyperlink" Target="mailto:akirk2@capital.edu,%20Bpope@capital.edu" TargetMode="External"/><Relationship Id="rId20" Type="http://schemas.openxmlformats.org/officeDocument/2006/relationships/hyperlink" Target="mailto:taneshiaburgess@gmail.com" TargetMode="External"/><Relationship Id="rId29" Type="http://schemas.openxmlformats.org/officeDocument/2006/relationships/hyperlink" Target="https://ussoftballacademy.com/brookshire-softball-camp/" TargetMode="External"/><Relationship Id="rId1" Type="http://schemas.openxmlformats.org/officeDocument/2006/relationships/hyperlink" Target="mailto:robertsasso@me.com" TargetMode="External"/><Relationship Id="rId6" Type="http://schemas.openxmlformats.org/officeDocument/2006/relationships/hyperlink" Target="mailto:amenmusic33@gmail.com" TargetMode="External"/><Relationship Id="rId11" Type="http://schemas.openxmlformats.org/officeDocument/2006/relationships/hyperlink" Target="https://ussoftballacademy.com/brick-softball-camp/" TargetMode="External"/><Relationship Id="rId24" Type="http://schemas.openxmlformats.org/officeDocument/2006/relationships/hyperlink" Target="https://ussoftballacademy.com/dallas-softball-camp/" TargetMode="External"/><Relationship Id="rId32" Type="http://schemas.openxmlformats.org/officeDocument/2006/relationships/hyperlink" Target="https://ussoftballacademy.com/burnt-hills-softball-camp/" TargetMode="External"/><Relationship Id="rId37" Type="http://schemas.openxmlformats.org/officeDocument/2006/relationships/hyperlink" Target="https://ussoftballacademy.com/newnan-softball-camp/" TargetMode="External"/><Relationship Id="rId5" Type="http://schemas.openxmlformats.org/officeDocument/2006/relationships/hyperlink" Target="mailto:remof7@gmail.com" TargetMode="External"/><Relationship Id="rId15" Type="http://schemas.openxmlformats.org/officeDocument/2006/relationships/hyperlink" Target="https://ussoftballacademy.com/youngstown-softball-camp/" TargetMode="External"/><Relationship Id="rId23" Type="http://schemas.openxmlformats.org/officeDocument/2006/relationships/hyperlink" Target="https://ussoftballacademy.com/queen-creek-softball-camp/" TargetMode="External"/><Relationship Id="rId28" Type="http://schemas.openxmlformats.org/officeDocument/2006/relationships/hyperlink" Target="mailto:algarcia@royal-isd.net" TargetMode="External"/><Relationship Id="rId36" Type="http://schemas.openxmlformats.org/officeDocument/2006/relationships/hyperlink" Target="https://ussoftballacademy.com/st-augustine-softball-camp/" TargetMode="External"/><Relationship Id="rId10" Type="http://schemas.openxmlformats.org/officeDocument/2006/relationships/hyperlink" Target="mailto:ecm149@psu.edu" TargetMode="External"/><Relationship Id="rId19" Type="http://schemas.openxmlformats.org/officeDocument/2006/relationships/hyperlink" Target="https://ussoftballacademy.com/castleton-softball-camp/" TargetMode="External"/><Relationship Id="rId31" Type="http://schemas.openxmlformats.org/officeDocument/2006/relationships/hyperlink" Target="https://ussoftballacademy.com/colorado-springs-softball-camp/" TargetMode="External"/><Relationship Id="rId4" Type="http://schemas.openxmlformats.org/officeDocument/2006/relationships/hyperlink" Target="mailto:bill.amero@gmail.com" TargetMode="External"/><Relationship Id="rId9" Type="http://schemas.openxmlformats.org/officeDocument/2006/relationships/hyperlink" Target="mailto:eric.kraut@vermontstate.edu" TargetMode="External"/><Relationship Id="rId14" Type="http://schemas.openxmlformats.org/officeDocument/2006/relationships/hyperlink" Target="https://ussoftballacademy.com/new-kensington-softball-camp/" TargetMode="External"/><Relationship Id="rId22" Type="http://schemas.openxmlformats.org/officeDocument/2006/relationships/hyperlink" Target="mailto:bollonem@outlook.com" TargetMode="External"/><Relationship Id="rId27" Type="http://schemas.openxmlformats.org/officeDocument/2006/relationships/hyperlink" Target="https://ussoftballacademy.com/fresno-softball-camp/" TargetMode="External"/><Relationship Id="rId30" Type="http://schemas.openxmlformats.org/officeDocument/2006/relationships/hyperlink" Target="mailto:CMcDaniel@bhbl.org" TargetMode="External"/><Relationship Id="rId35" Type="http://schemas.openxmlformats.org/officeDocument/2006/relationships/hyperlink" Target="mailto:mnorquist1980@gmail.com" TargetMode="External"/><Relationship Id="rId8" Type="http://schemas.openxmlformats.org/officeDocument/2006/relationships/hyperlink" Target="mailto:tiger.alexander@ndcl.org" TargetMode="External"/><Relationship Id="rId3" Type="http://schemas.openxmlformats.org/officeDocument/2006/relationships/hyperlink" Target="https://ussoftballacademy.com/lombard-softball-camp/" TargetMode="Externa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mailto:ncg@nelsongord.com" TargetMode="External"/><Relationship Id="rId299" Type="http://schemas.openxmlformats.org/officeDocument/2006/relationships/hyperlink" Target="mailto:nosackm@santiam.org" TargetMode="External"/><Relationship Id="rId21" Type="http://schemas.openxmlformats.org/officeDocument/2006/relationships/hyperlink" Target="https://usbaseballacademy.com/summer-baseball-camp-in-bayside/" TargetMode="External"/><Relationship Id="rId63" Type="http://schemas.openxmlformats.org/officeDocument/2006/relationships/hyperlink" Target="https://usbaseballacademy.com/summer-baseball-camp-in-greensburg-pennsylvania/" TargetMode="External"/><Relationship Id="rId159" Type="http://schemas.openxmlformats.org/officeDocument/2006/relationships/hyperlink" Target="https://usbaseballacademy.com/summer-baseball-camp-in-butler/" TargetMode="External"/><Relationship Id="rId324" Type="http://schemas.openxmlformats.org/officeDocument/2006/relationships/hyperlink" Target="mailto:james.angora14@gmail.com" TargetMode="External"/><Relationship Id="rId366" Type="http://schemas.openxmlformats.org/officeDocument/2006/relationships/hyperlink" Target="mailto:erik.hagen@fayette.kyschools.us" TargetMode="External"/><Relationship Id="rId170" Type="http://schemas.openxmlformats.org/officeDocument/2006/relationships/hyperlink" Target="https://usbaseballacademy.com/summer-baseball-camp-in-lakeland/" TargetMode="External"/><Relationship Id="rId226" Type="http://schemas.openxmlformats.org/officeDocument/2006/relationships/hyperlink" Target="mailto:bshafer@kcc.edu" TargetMode="External"/><Relationship Id="rId268" Type="http://schemas.openxmlformats.org/officeDocument/2006/relationships/hyperlink" Target="https://usbaseballacademy.com/summer-baseball-camp-in-palatine/" TargetMode="External"/><Relationship Id="rId32" Type="http://schemas.openxmlformats.org/officeDocument/2006/relationships/hyperlink" Target="https://usbaseballacademy.com/summer-baseball-camp-in-crown-point/" TargetMode="External"/><Relationship Id="rId74" Type="http://schemas.openxmlformats.org/officeDocument/2006/relationships/hyperlink" Target="https://usbaseballacademy.com/summer-baseball-camp-in-lawrenceville/" TargetMode="External"/><Relationship Id="rId128" Type="http://schemas.openxmlformats.org/officeDocument/2006/relationships/hyperlink" Target="https://usbaseballacademy.com/summer-baseball-camp-in-concord-ca/" TargetMode="External"/><Relationship Id="rId335" Type="http://schemas.openxmlformats.org/officeDocument/2006/relationships/hyperlink" Target="https://usbaseballacademy.com/summer-baseball-camp-in-easton/" TargetMode="External"/><Relationship Id="rId5" Type="http://schemas.openxmlformats.org/officeDocument/2006/relationships/hyperlink" Target="https://usbaseballacademy.com/summer-baseball-camp-in-lima/" TargetMode="External"/><Relationship Id="rId181" Type="http://schemas.openxmlformats.org/officeDocument/2006/relationships/hyperlink" Target="https://usbaseballacademy.com/summer-baseball-camp-in-lombard/" TargetMode="External"/><Relationship Id="rId237" Type="http://schemas.openxmlformats.org/officeDocument/2006/relationships/hyperlink" Target="https://usbaseballacademy.com/summer-baseball-camp-in-indianapolis/" TargetMode="External"/><Relationship Id="rId279" Type="http://schemas.openxmlformats.org/officeDocument/2006/relationships/hyperlink" Target="https://usbaseballacademy.com/summer-baseball-camp-in-jacksonville-st-johns/" TargetMode="External"/><Relationship Id="rId43" Type="http://schemas.openxmlformats.org/officeDocument/2006/relationships/hyperlink" Target="https://usbaseballacademy.com/summer-baseball-camp-in-san-jacinto/" TargetMode="External"/><Relationship Id="rId139" Type="http://schemas.openxmlformats.org/officeDocument/2006/relationships/hyperlink" Target="https://usbaseballacademy.com/summer-baseball-camp-in-rancho-cucamonga/" TargetMode="External"/><Relationship Id="rId290" Type="http://schemas.openxmlformats.org/officeDocument/2006/relationships/hyperlink" Target="https://usbaseballacademy.com/summer-baseball-camp-in-sacramento/" TargetMode="External"/><Relationship Id="rId304" Type="http://schemas.openxmlformats.org/officeDocument/2006/relationships/hyperlink" Target="mailto:ncg@nelsongord.com" TargetMode="External"/><Relationship Id="rId346" Type="http://schemas.openxmlformats.org/officeDocument/2006/relationships/hyperlink" Target="mailto:gbeemer50@gmail.com" TargetMode="External"/><Relationship Id="rId85" Type="http://schemas.openxmlformats.org/officeDocument/2006/relationships/hyperlink" Target="https://usbaseballacademy.com/summer-baseball-camp-in-indianapolis-2/" TargetMode="External"/><Relationship Id="rId150" Type="http://schemas.openxmlformats.org/officeDocument/2006/relationships/hyperlink" Target="https://usbaseballacademy.com/summer-baseball-camp-in-madison/" TargetMode="External"/><Relationship Id="rId192" Type="http://schemas.openxmlformats.org/officeDocument/2006/relationships/hyperlink" Target="mailto:Just1swing@yahoo.com" TargetMode="External"/><Relationship Id="rId206" Type="http://schemas.openxmlformats.org/officeDocument/2006/relationships/hyperlink" Target="mailto:connorg413@gmail.com" TargetMode="External"/><Relationship Id="rId248" Type="http://schemas.openxmlformats.org/officeDocument/2006/relationships/hyperlink" Target="https://usbaseballacademy.com/summer-baseball-camp-in-st-cloud/" TargetMode="External"/><Relationship Id="rId12" Type="http://schemas.openxmlformats.org/officeDocument/2006/relationships/hyperlink" Target="https://usbaseballacademy.com/summer-baseball-camp-in-lynchburg/" TargetMode="External"/><Relationship Id="rId108" Type="http://schemas.openxmlformats.org/officeDocument/2006/relationships/hyperlink" Target="mailto:bobby@5stargreatlakes.com" TargetMode="External"/><Relationship Id="rId315" Type="http://schemas.openxmlformats.org/officeDocument/2006/relationships/hyperlink" Target="https://usbaseballacademy.com/summer-baseball-camp-in-san-antonio/" TargetMode="External"/><Relationship Id="rId357" Type="http://schemas.openxmlformats.org/officeDocument/2006/relationships/hyperlink" Target="https://usbaseballacademy.com/summer-baseball-camp-in-dallas-2/" TargetMode="External"/><Relationship Id="rId54" Type="http://schemas.openxmlformats.org/officeDocument/2006/relationships/hyperlink" Target="https://usbaseballacademy.com/summer-baseball-camp-in-decatur/" TargetMode="External"/><Relationship Id="rId96" Type="http://schemas.openxmlformats.org/officeDocument/2006/relationships/hyperlink" Target="https://usbaseballacademy.com/summer-baseball-camp-in-boardman/" TargetMode="External"/><Relationship Id="rId161" Type="http://schemas.openxmlformats.org/officeDocument/2006/relationships/hyperlink" Target="https://usbaseballacademy.com/summer-baseball-camp-in-worthington/" TargetMode="External"/><Relationship Id="rId217" Type="http://schemas.openxmlformats.org/officeDocument/2006/relationships/hyperlink" Target="https://usbaseballacademy.com/summer-baseball-camp-in-gallatin/" TargetMode="External"/><Relationship Id="rId259" Type="http://schemas.openxmlformats.org/officeDocument/2006/relationships/hyperlink" Target="mailto:kylestafford22@gmail.com" TargetMode="External"/><Relationship Id="rId23" Type="http://schemas.openxmlformats.org/officeDocument/2006/relationships/hyperlink" Target="mailto:thomp759@email.sc.edu" TargetMode="External"/><Relationship Id="rId119" Type="http://schemas.openxmlformats.org/officeDocument/2006/relationships/hyperlink" Target="mailto:gbeemer50@gmail.com" TargetMode="External"/><Relationship Id="rId270" Type="http://schemas.openxmlformats.org/officeDocument/2006/relationships/hyperlink" Target="mailto:ncg@nelsongord.com" TargetMode="External"/><Relationship Id="rId326" Type="http://schemas.openxmlformats.org/officeDocument/2006/relationships/hyperlink" Target="https://usbaseballacademy.com/summer-baseball-camp-in-irvine-2/" TargetMode="External"/><Relationship Id="rId65" Type="http://schemas.openxmlformats.org/officeDocument/2006/relationships/hyperlink" Target="https://usbaseballacademy.com/summer-baseball-camp-in-philadelphia-brookhaven/" TargetMode="External"/><Relationship Id="rId130" Type="http://schemas.openxmlformats.org/officeDocument/2006/relationships/hyperlink" Target="mailto:crossroadsbaseballseries@gmail.com" TargetMode="External"/><Relationship Id="rId368" Type="http://schemas.openxmlformats.org/officeDocument/2006/relationships/hyperlink" Target="https://usbaseballacademy.com/summer-baseball-camp-in-college-point/" TargetMode="External"/><Relationship Id="rId172" Type="http://schemas.openxmlformats.org/officeDocument/2006/relationships/hyperlink" Target="https://usbaseballacademy.com/summer-baseball-camp-in-tucson/" TargetMode="External"/><Relationship Id="rId228" Type="http://schemas.openxmlformats.org/officeDocument/2006/relationships/hyperlink" Target="mailto:antoinemcleod@yahoo.com" TargetMode="External"/><Relationship Id="rId281" Type="http://schemas.openxmlformats.org/officeDocument/2006/relationships/hyperlink" Target="mailto:moorparkbsbl@gmail.com" TargetMode="External"/><Relationship Id="rId337" Type="http://schemas.openxmlformats.org/officeDocument/2006/relationships/hyperlink" Target="mailto:dcarrillo@bisdtx.org" TargetMode="External"/><Relationship Id="rId34" Type="http://schemas.openxmlformats.org/officeDocument/2006/relationships/hyperlink" Target="https://usbaseballacademy.com/summer-baseball-camp-in-pittsburgh-verona/" TargetMode="External"/><Relationship Id="rId76" Type="http://schemas.openxmlformats.org/officeDocument/2006/relationships/hyperlink" Target="https://usbaseballacademy.com/summer-baseball-camp-in-palatine/" TargetMode="External"/><Relationship Id="rId141" Type="http://schemas.openxmlformats.org/officeDocument/2006/relationships/hyperlink" Target="https://usbaseballacademy.com/summer-baseball-camp-in-kyle" TargetMode="External"/><Relationship Id="rId7" Type="http://schemas.openxmlformats.org/officeDocument/2006/relationships/hyperlink" Target="https://usbaseballacademy.com/summer-baseball-camp-in-glendale/" TargetMode="External"/><Relationship Id="rId183" Type="http://schemas.openxmlformats.org/officeDocument/2006/relationships/hyperlink" Target="https://usbaseballacademy.com/summer-baseball-camp-in-cottleville/" TargetMode="External"/><Relationship Id="rId239" Type="http://schemas.openxmlformats.org/officeDocument/2006/relationships/hyperlink" Target="https://usbaseballacademy.com/summer-baseball-camp-in-fort-worth/" TargetMode="External"/><Relationship Id="rId250" Type="http://schemas.openxmlformats.org/officeDocument/2006/relationships/hyperlink" Target="https://usbaseballacademy.com/summer-baseball-camp-in-mcdonough/" TargetMode="External"/><Relationship Id="rId292" Type="http://schemas.openxmlformats.org/officeDocument/2006/relationships/hyperlink" Target="mailto:erik.hagen@fayette.kyschools.us" TargetMode="External"/><Relationship Id="rId306" Type="http://schemas.openxmlformats.org/officeDocument/2006/relationships/hyperlink" Target="https://usbaseballacademy.com/summer-baseball-camp-in-leechburg/" TargetMode="External"/><Relationship Id="rId45" Type="http://schemas.openxmlformats.org/officeDocument/2006/relationships/hyperlink" Target="https://usbaseballacademy.com/summer-baseball-camp-in-franklin-tn/" TargetMode="External"/><Relationship Id="rId87" Type="http://schemas.openxmlformats.org/officeDocument/2006/relationships/hyperlink" Target="https://usbaseballacademy.com/summer-baseball-camp-in-grand-rapids/" TargetMode="External"/><Relationship Id="rId110" Type="http://schemas.openxmlformats.org/officeDocument/2006/relationships/hyperlink" Target="mailto:crossroadsbaseballseries@gmail.com" TargetMode="External"/><Relationship Id="rId348" Type="http://schemas.openxmlformats.org/officeDocument/2006/relationships/hyperlink" Target="mailto:brandon.helm@me.com;%20towen@bcsfw.org" TargetMode="External"/><Relationship Id="rId152" Type="http://schemas.openxmlformats.org/officeDocument/2006/relationships/hyperlink" Target="https://usbaseballacademy.com/summer-baseball-camp-in-plainfield/" TargetMode="External"/><Relationship Id="rId194" Type="http://schemas.openxmlformats.org/officeDocument/2006/relationships/hyperlink" Target="mailto:Just1swing@yahoo.com" TargetMode="External"/><Relationship Id="rId208" Type="http://schemas.openxmlformats.org/officeDocument/2006/relationships/hyperlink" Target="mailto:koryseitz11@gmail.com" TargetMode="External"/><Relationship Id="rId261" Type="http://schemas.openxmlformats.org/officeDocument/2006/relationships/hyperlink" Target="https://usbaseballacademy.com/summer-baseball-camp-in-fairfield/" TargetMode="External"/><Relationship Id="rId14" Type="http://schemas.openxmlformats.org/officeDocument/2006/relationships/hyperlink" Target="https://usbaseballacademy.com/summer-baseball-camp-in-middletown/" TargetMode="External"/><Relationship Id="rId56" Type="http://schemas.openxmlformats.org/officeDocument/2006/relationships/hyperlink" Target="https://usbaseballacademy.com/summer-baseball-camp-in-buffalo-grove/" TargetMode="External"/><Relationship Id="rId317" Type="http://schemas.openxmlformats.org/officeDocument/2006/relationships/hyperlink" Target="mailto:mbugarin@cccollege.edu" TargetMode="External"/><Relationship Id="rId359" Type="http://schemas.openxmlformats.org/officeDocument/2006/relationships/hyperlink" Target="mailto:info@pegsbaseball.com" TargetMode="External"/><Relationship Id="rId98" Type="http://schemas.openxmlformats.org/officeDocument/2006/relationships/hyperlink" Target="https://usbaseballacademy.com/summer-baseball-camp-in-concord-ca/" TargetMode="External"/><Relationship Id="rId121" Type="http://schemas.openxmlformats.org/officeDocument/2006/relationships/hyperlink" Target="mailto:rfay@schoolcraft.edu" TargetMode="External"/><Relationship Id="rId163" Type="http://schemas.openxmlformats.org/officeDocument/2006/relationships/hyperlink" Target="https://usbaseballacademy.com/summer-baseball-camp-in-dawsonville/" TargetMode="External"/><Relationship Id="rId219" Type="http://schemas.openxmlformats.org/officeDocument/2006/relationships/hyperlink" Target="https://usbaseballacademy.com/summer-baseball-camp-in-redding/" TargetMode="External"/><Relationship Id="rId370" Type="http://schemas.openxmlformats.org/officeDocument/2006/relationships/hyperlink" Target="mailto:cha100@madison-schools.com" TargetMode="External"/><Relationship Id="rId230" Type="http://schemas.openxmlformats.org/officeDocument/2006/relationships/hyperlink" Target="https://usbaseballacademy.com/summer-baseball-camp-in-sterling/" TargetMode="External"/><Relationship Id="rId25" Type="http://schemas.openxmlformats.org/officeDocument/2006/relationships/hyperlink" Target="mailto:bspect2@students.towson.edu" TargetMode="External"/><Relationship Id="rId67" Type="http://schemas.openxmlformats.org/officeDocument/2006/relationships/hyperlink" Target="https://usbaseballacademy.com/summer-baseball-camp-in-middletown/" TargetMode="External"/><Relationship Id="rId272" Type="http://schemas.openxmlformats.org/officeDocument/2006/relationships/hyperlink" Target="https://usbaseballacademy.com/summer-baseball-camp-in-buffalo-grove/" TargetMode="External"/><Relationship Id="rId328" Type="http://schemas.openxmlformats.org/officeDocument/2006/relationships/hyperlink" Target="mailto:erik.hagen@fayette.kyschools.us" TargetMode="External"/><Relationship Id="rId132" Type="http://schemas.openxmlformats.org/officeDocument/2006/relationships/hyperlink" Target="mailto:crossroadsbaseballseries@gmail.com" TargetMode="External"/><Relationship Id="rId174" Type="http://schemas.openxmlformats.org/officeDocument/2006/relationships/hyperlink" Target="https://usbaseballacademy.com/summer-baseball-camp-in-uniontown/" TargetMode="External"/><Relationship Id="rId241" Type="http://schemas.openxmlformats.org/officeDocument/2006/relationships/hyperlink" Target="https://usbaseballacademy.com/summer-baseball-camp-in-chicago/" TargetMode="External"/><Relationship Id="rId15" Type="http://schemas.openxmlformats.org/officeDocument/2006/relationships/hyperlink" Target="mailto:gmoser1@chemeketa.edu" TargetMode="External"/><Relationship Id="rId36" Type="http://schemas.openxmlformats.org/officeDocument/2006/relationships/hyperlink" Target="https://usbaseballacademy.com/summer-baseball-camp-in-fort-wayne/" TargetMode="External"/><Relationship Id="rId57" Type="http://schemas.openxmlformats.org/officeDocument/2006/relationships/hyperlink" Target="https://usbaseballacademy.com/summer-baseball-camp-in-huntington/" TargetMode="External"/><Relationship Id="rId262" Type="http://schemas.openxmlformats.org/officeDocument/2006/relationships/hyperlink" Target="https://usbaseballacademy.com/summer-baseball-camp-in-pennsburg/" TargetMode="External"/><Relationship Id="rId283" Type="http://schemas.openxmlformats.org/officeDocument/2006/relationships/hyperlink" Target="https://usbaseballacademy.com/summer-baseball-camp-in-colorado-springs/" TargetMode="External"/><Relationship Id="rId318" Type="http://schemas.openxmlformats.org/officeDocument/2006/relationships/hyperlink" Target="https://usbaseballacademy.com/summer-baseball-camp-in-van-nuys/" TargetMode="External"/><Relationship Id="rId339" Type="http://schemas.openxmlformats.org/officeDocument/2006/relationships/hyperlink" Target="https://usbaseballacademy.com/summer-baseball-camp-in-bastrop/" TargetMode="External"/><Relationship Id="rId78" Type="http://schemas.openxmlformats.org/officeDocument/2006/relationships/hyperlink" Target="mailto:crossroadsbaseballseries@gmail.com" TargetMode="External"/><Relationship Id="rId99" Type="http://schemas.openxmlformats.org/officeDocument/2006/relationships/hyperlink" Target="https://usbaseballacademy.com/summer-baseball-camp-in-detroit-madison-heights/" TargetMode="External"/><Relationship Id="rId101" Type="http://schemas.openxmlformats.org/officeDocument/2006/relationships/hyperlink" Target="mailto:crossroadsbaseballseries@gmail.com" TargetMode="External"/><Relationship Id="rId122" Type="http://schemas.openxmlformats.org/officeDocument/2006/relationships/hyperlink" Target="mailto:rfay@schoolcraft.edu" TargetMode="External"/><Relationship Id="rId143" Type="http://schemas.openxmlformats.org/officeDocument/2006/relationships/hyperlink" Target="https://usbaseballacademy.com/summer-baseball-camp-in-bellevue/" TargetMode="External"/><Relationship Id="rId164" Type="http://schemas.openxmlformats.org/officeDocument/2006/relationships/hyperlink" Target="https://usbaseballacademy.com/summer-baseball-camp-in-freeport/" TargetMode="External"/><Relationship Id="rId185" Type="http://schemas.openxmlformats.org/officeDocument/2006/relationships/hyperlink" Target="https://usbaseballacademy.com/summer-baseball-camp-in-arcata/" TargetMode="External"/><Relationship Id="rId350" Type="http://schemas.openxmlformats.org/officeDocument/2006/relationships/hyperlink" Target="https://usbaseballacademy.com/summer-baseball-camp-in-peoria/" TargetMode="External"/><Relationship Id="rId371" Type="http://schemas.openxmlformats.org/officeDocument/2006/relationships/hyperlink" Target="mailto:cha100@madison-schools.com" TargetMode="External"/><Relationship Id="rId9" Type="http://schemas.openxmlformats.org/officeDocument/2006/relationships/hyperlink" Target="https://usbaseballacademy.com/summer-baseball-camp-in-toledo/" TargetMode="External"/><Relationship Id="rId210" Type="http://schemas.openxmlformats.org/officeDocument/2006/relationships/hyperlink" Target="mailto:rubaskyt09@gmail.com" TargetMode="External"/><Relationship Id="rId26" Type="http://schemas.openxmlformats.org/officeDocument/2006/relationships/hyperlink" Target="https://usbaseballacademy.com/summer-baseball-camp-in-buffalo/" TargetMode="External"/><Relationship Id="rId231" Type="http://schemas.openxmlformats.org/officeDocument/2006/relationships/hyperlink" Target="https://usbaseballacademy.com/summer-baseball-camp-in-greenville/" TargetMode="External"/><Relationship Id="rId252" Type="http://schemas.openxmlformats.org/officeDocument/2006/relationships/hyperlink" Target="https://usbaseballacademy.com/summer-baseball-camp-in-cincinnati/" TargetMode="External"/><Relationship Id="rId273" Type="http://schemas.openxmlformats.org/officeDocument/2006/relationships/hyperlink" Target="mailto:crossroadsbaseballseries@gmail.com" TargetMode="External"/><Relationship Id="rId294" Type="http://schemas.openxmlformats.org/officeDocument/2006/relationships/hyperlink" Target="mailto:Joselsilva19@yahoo.com" TargetMode="External"/><Relationship Id="rId308" Type="http://schemas.openxmlformats.org/officeDocument/2006/relationships/hyperlink" Target="mailto:ncg@nelsongord.com" TargetMode="External"/><Relationship Id="rId329" Type="http://schemas.openxmlformats.org/officeDocument/2006/relationships/hyperlink" Target="mailto:berglundandrew@yahoo.com" TargetMode="External"/><Relationship Id="rId47" Type="http://schemas.openxmlformats.org/officeDocument/2006/relationships/hyperlink" Target="https://usbaseballacademy.com/summer-baseball-camp-in-fresno/" TargetMode="External"/><Relationship Id="rId68" Type="http://schemas.openxmlformats.org/officeDocument/2006/relationships/hyperlink" Target="mailto:bernardo.otero@stjohns.k12.fl.us" TargetMode="External"/><Relationship Id="rId89" Type="http://schemas.openxmlformats.org/officeDocument/2006/relationships/hyperlink" Target="https://usbaseballacademy.com/summer-baseball-camp-in-orlando/" TargetMode="External"/><Relationship Id="rId112" Type="http://schemas.openxmlformats.org/officeDocument/2006/relationships/hyperlink" Target="mailto:swinkelseth@decaturproud.org" TargetMode="External"/><Relationship Id="rId133" Type="http://schemas.openxmlformats.org/officeDocument/2006/relationships/hyperlink" Target="mailto:lmarshall@franklincollege.edu" TargetMode="External"/><Relationship Id="rId154" Type="http://schemas.openxmlformats.org/officeDocument/2006/relationships/hyperlink" Target="https://usbaseballacademy.com/summer-baseball-camp-in-annapolis/" TargetMode="External"/><Relationship Id="rId175" Type="http://schemas.openxmlformats.org/officeDocument/2006/relationships/hyperlink" Target="https://usbaseballacademy.com/summer-baseball-camp-in-crawfordsville/" TargetMode="External"/><Relationship Id="rId340" Type="http://schemas.openxmlformats.org/officeDocument/2006/relationships/hyperlink" Target="https://usbaseballacademy.com/summer-baseball-camp-in-bastrop/" TargetMode="External"/><Relationship Id="rId361" Type="http://schemas.openxmlformats.org/officeDocument/2006/relationships/hyperlink" Target="mailto:info@pegsbaseball.com" TargetMode="External"/><Relationship Id="rId196" Type="http://schemas.openxmlformats.org/officeDocument/2006/relationships/hyperlink" Target="mailto:ncg@nelsongord.com" TargetMode="External"/><Relationship Id="rId200" Type="http://schemas.openxmlformats.org/officeDocument/2006/relationships/hyperlink" Target="mailto:ratcliffeb@trine.edu" TargetMode="External"/><Relationship Id="rId16" Type="http://schemas.openxmlformats.org/officeDocument/2006/relationships/hyperlink" Target="https://usbaseballacademy.com/summer-baseball-camp-in-santa-fe/" TargetMode="External"/><Relationship Id="rId221" Type="http://schemas.openxmlformats.org/officeDocument/2006/relationships/hyperlink" Target="mailto:ehurtado@msjc.edu" TargetMode="External"/><Relationship Id="rId242" Type="http://schemas.openxmlformats.org/officeDocument/2006/relationships/hyperlink" Target="https://usbaseballacademy.com/summer-baseball-camp-in-los-angeles-montebello/" TargetMode="External"/><Relationship Id="rId263" Type="http://schemas.openxmlformats.org/officeDocument/2006/relationships/hyperlink" Target="https://usbaseballacademy.com/summer-baseball-camp-in-greensburg-pennsylvania/" TargetMode="External"/><Relationship Id="rId284" Type="http://schemas.openxmlformats.org/officeDocument/2006/relationships/hyperlink" Target="https://usbaseballacademy.com/summer-baseball-camp-in-mesa/" TargetMode="External"/><Relationship Id="rId319" Type="http://schemas.openxmlformats.org/officeDocument/2006/relationships/hyperlink" Target="https://usbaseballacademy.com/summer-baseball-camp-in-redlands/" TargetMode="External"/><Relationship Id="rId37" Type="http://schemas.openxmlformats.org/officeDocument/2006/relationships/hyperlink" Target="https://usbaseballacademy.com/summer-baseball-camp-in-norfolk/" TargetMode="External"/><Relationship Id="rId58" Type="http://schemas.openxmlformats.org/officeDocument/2006/relationships/hyperlink" Target="mailto:crossroadsbaseballseries@gmail.com" TargetMode="External"/><Relationship Id="rId79" Type="http://schemas.openxmlformats.org/officeDocument/2006/relationships/hyperlink" Target="mailto:crossroadsbaseballseries@gmail.com" TargetMode="External"/><Relationship Id="rId102" Type="http://schemas.openxmlformats.org/officeDocument/2006/relationships/hyperlink" Target="https://usbaseballacademy.com/summer-baseball-camp-in-batavia/" TargetMode="External"/><Relationship Id="rId123" Type="http://schemas.openxmlformats.org/officeDocument/2006/relationships/hyperlink" Target="mailto:tjones@rawlingstigers.com" TargetMode="External"/><Relationship Id="rId144" Type="http://schemas.openxmlformats.org/officeDocument/2006/relationships/hyperlink" Target="https://usbaseballacademy.com/summer-baseball-camp-in-chelsea/" TargetMode="External"/><Relationship Id="rId330" Type="http://schemas.openxmlformats.org/officeDocument/2006/relationships/hyperlink" Target="mailto:berglundandrew@yahoo.com" TargetMode="External"/><Relationship Id="rId90" Type="http://schemas.openxmlformats.org/officeDocument/2006/relationships/hyperlink" Target="https://usbaseballacademy.com/summer-baseball-camp-in-alliance/" TargetMode="External"/><Relationship Id="rId165" Type="http://schemas.openxmlformats.org/officeDocument/2006/relationships/hyperlink" Target="https://usbaseballacademy.com/summer-baseball-camp-in-freeport/" TargetMode="External"/><Relationship Id="rId186" Type="http://schemas.openxmlformats.org/officeDocument/2006/relationships/hyperlink" Target="mailto:Tlong1295@yahoo.com" TargetMode="External"/><Relationship Id="rId351" Type="http://schemas.openxmlformats.org/officeDocument/2006/relationships/hyperlink" Target="mailto:erik.hagen@fayette.kyschools.us" TargetMode="External"/><Relationship Id="rId372" Type="http://schemas.openxmlformats.org/officeDocument/2006/relationships/hyperlink" Target="mailto:nisalazar@sfps.k12.nm.us" TargetMode="External"/><Relationship Id="rId211" Type="http://schemas.openxmlformats.org/officeDocument/2006/relationships/hyperlink" Target="https://usbaseballacademy.com/summer-baseball-camp-in-lake-zurich-hawthorn-woods/" TargetMode="External"/><Relationship Id="rId232" Type="http://schemas.openxmlformats.org/officeDocument/2006/relationships/hyperlink" Target="https://usbaseballacademy.com/summer-baseball-camp-in-puyallup/" TargetMode="External"/><Relationship Id="rId253" Type="http://schemas.openxmlformats.org/officeDocument/2006/relationships/hyperlink" Target="https://usbaseballacademy.com/summer-baseball-camp-in-west-alexandria/" TargetMode="External"/><Relationship Id="rId274" Type="http://schemas.openxmlformats.org/officeDocument/2006/relationships/hyperlink" Target="mailto:erik.hagen@fayette.kyschools.us" TargetMode="External"/><Relationship Id="rId295" Type="http://schemas.openxmlformats.org/officeDocument/2006/relationships/hyperlink" Target="mailto:Joselsilva19@yahoo.com" TargetMode="External"/><Relationship Id="rId309" Type="http://schemas.openxmlformats.org/officeDocument/2006/relationships/hyperlink" Target="https://usbaseballacademy.com/summer-baseball-camp-in-mount-prospect/" TargetMode="External"/><Relationship Id="rId27" Type="http://schemas.openxmlformats.org/officeDocument/2006/relationships/hyperlink" Target="mailto:speterson@sutterhigh.k12.ca.us" TargetMode="External"/><Relationship Id="rId48" Type="http://schemas.openxmlformats.org/officeDocument/2006/relationships/hyperlink" Target="https://usbaseballacademy.com/summer-baseball-camp-in-tuolumne/" TargetMode="External"/><Relationship Id="rId69" Type="http://schemas.openxmlformats.org/officeDocument/2006/relationships/hyperlink" Target="mailto:bernardo.otero@stjohns.k12.fl.us" TargetMode="External"/><Relationship Id="rId113" Type="http://schemas.openxmlformats.org/officeDocument/2006/relationships/hyperlink" Target="mailto:lmarshall@franklincollege.edu" TargetMode="External"/><Relationship Id="rId134" Type="http://schemas.openxmlformats.org/officeDocument/2006/relationships/hyperlink" Target="mailto:crossroadsbaseballseries@gmail.com" TargetMode="External"/><Relationship Id="rId320" Type="http://schemas.openxmlformats.org/officeDocument/2006/relationships/hyperlink" Target="https://usbaseballacademy.com/summer-baseball-camp-in-redlands/" TargetMode="External"/><Relationship Id="rId80" Type="http://schemas.openxmlformats.org/officeDocument/2006/relationships/hyperlink" Target="https://usbaseballacademy.com/summer-baseball-camp-in-livonia-2/" TargetMode="External"/><Relationship Id="rId155" Type="http://schemas.openxmlformats.org/officeDocument/2006/relationships/hyperlink" Target="https://usbaseballacademy.com/summer-baseball-camp-in-annapolis/" TargetMode="External"/><Relationship Id="rId176" Type="http://schemas.openxmlformats.org/officeDocument/2006/relationships/hyperlink" Target="mailto:crossroadsbaseballseries@gmail.com" TargetMode="External"/><Relationship Id="rId197" Type="http://schemas.openxmlformats.org/officeDocument/2006/relationships/hyperlink" Target="mailto:crossroadsbaseballseries@gmail.com" TargetMode="External"/><Relationship Id="rId341" Type="http://schemas.openxmlformats.org/officeDocument/2006/relationships/hyperlink" Target="https://usbaseballacademy.com/summer-baseball-camp-in-portage-mi/" TargetMode="External"/><Relationship Id="rId362" Type="http://schemas.openxmlformats.org/officeDocument/2006/relationships/hyperlink" Target="https://usbaseballacademy.com/summer-baseball-camp-in-bellerose/" TargetMode="External"/><Relationship Id="rId201" Type="http://schemas.openxmlformats.org/officeDocument/2006/relationships/hyperlink" Target="mailto:rje5025@gmail.com" TargetMode="External"/><Relationship Id="rId222" Type="http://schemas.openxmlformats.org/officeDocument/2006/relationships/hyperlink" Target="mailto:liasui@mtstcharles.org" TargetMode="External"/><Relationship Id="rId243" Type="http://schemas.openxmlformats.org/officeDocument/2006/relationships/hyperlink" Target="mailto:alex.haapajoki@minnesotanorth.edu" TargetMode="External"/><Relationship Id="rId264" Type="http://schemas.openxmlformats.org/officeDocument/2006/relationships/hyperlink" Target="mailto:ncg@nelsongord.com" TargetMode="External"/><Relationship Id="rId285" Type="http://schemas.openxmlformats.org/officeDocument/2006/relationships/hyperlink" Target="mailto:brian.j.mohr13@gmail.com" TargetMode="External"/><Relationship Id="rId17" Type="http://schemas.openxmlformats.org/officeDocument/2006/relationships/hyperlink" Target="https://usbaseballacademy.com/summer-baseball-camp-in-salem/" TargetMode="External"/><Relationship Id="rId38" Type="http://schemas.openxmlformats.org/officeDocument/2006/relationships/hyperlink" Target="mailto:berryt1978@gmail.com" TargetMode="External"/><Relationship Id="rId59" Type="http://schemas.openxmlformats.org/officeDocument/2006/relationships/hyperlink" Target="https://usbaseballacademy.com/summer-baseball-camp-in-westfield/" TargetMode="External"/><Relationship Id="rId103" Type="http://schemas.openxmlformats.org/officeDocument/2006/relationships/hyperlink" Target="https://usbaseballacademy.com/summer-baseball-camp-in-englewood/" TargetMode="External"/><Relationship Id="rId124" Type="http://schemas.openxmlformats.org/officeDocument/2006/relationships/hyperlink" Target="mailto:randy.p.barber@gmail.com" TargetMode="External"/><Relationship Id="rId310" Type="http://schemas.openxmlformats.org/officeDocument/2006/relationships/hyperlink" Target="https://usbaseballacademy.com/summer-baseball-camp-in-huntley/" TargetMode="External"/><Relationship Id="rId70" Type="http://schemas.openxmlformats.org/officeDocument/2006/relationships/hyperlink" Target="https://usbaseballacademy.com/summer-baseball-camp-in-jacksonville-st-johns/" TargetMode="External"/><Relationship Id="rId91" Type="http://schemas.openxmlformats.org/officeDocument/2006/relationships/hyperlink" Target="https://usbaseballacademy.com/summer-baseball-camp-in-palm-desert/" TargetMode="External"/><Relationship Id="rId145" Type="http://schemas.openxmlformats.org/officeDocument/2006/relationships/hyperlink" Target="https://usbaseballacademy.com/summer-baseball-camp-in-victorville/" TargetMode="External"/><Relationship Id="rId166" Type="http://schemas.openxmlformats.org/officeDocument/2006/relationships/hyperlink" Target="https://usbaseballacademy.com/summer-baseball-camp-in-hendersonville/" TargetMode="External"/><Relationship Id="rId187" Type="http://schemas.openxmlformats.org/officeDocument/2006/relationships/hyperlink" Target="mailto:Tlong1295@yahoo.com" TargetMode="External"/><Relationship Id="rId331" Type="http://schemas.openxmlformats.org/officeDocument/2006/relationships/hyperlink" Target="https://usbaseballacademy.com/summer-baseball-camp-in-columbia-tn/" TargetMode="External"/><Relationship Id="rId352" Type="http://schemas.openxmlformats.org/officeDocument/2006/relationships/hyperlink" Target="https://usbaseballacademy.com/summer-baseball-camp-in-franklin-tn/" TargetMode="External"/><Relationship Id="rId1" Type="http://schemas.openxmlformats.org/officeDocument/2006/relationships/hyperlink" Target="https://usbaseballacademy.com/summer-baseball-camp-in-dallas/" TargetMode="External"/><Relationship Id="rId212" Type="http://schemas.openxmlformats.org/officeDocument/2006/relationships/hyperlink" Target="https://usbaseballacademy.com/summer-baseball-camp-in-dryden/" TargetMode="External"/><Relationship Id="rId233" Type="http://schemas.openxmlformats.org/officeDocument/2006/relationships/hyperlink" Target="https://usbaseballacademy.com/summer-baseball-camp-in-white-bluff/" TargetMode="External"/><Relationship Id="rId254" Type="http://schemas.openxmlformats.org/officeDocument/2006/relationships/hyperlink" Target="mailto:rddaniels@hgisd.net" TargetMode="External"/><Relationship Id="rId28" Type="http://schemas.openxmlformats.org/officeDocument/2006/relationships/hyperlink" Target="https://usbaseballacademy.com/summer-baseball-camp-in-sutter-2/" TargetMode="External"/><Relationship Id="rId49" Type="http://schemas.openxmlformats.org/officeDocument/2006/relationships/hyperlink" Target="https://usbaseballacademy.com/summer-baseball-camp-in-canandaigua/" TargetMode="External"/><Relationship Id="rId114" Type="http://schemas.openxmlformats.org/officeDocument/2006/relationships/hyperlink" Target="mailto:jweaver@huntington.edu" TargetMode="External"/><Relationship Id="rId275" Type="http://schemas.openxmlformats.org/officeDocument/2006/relationships/hyperlink" Target="https://usbaseballacademy.com/summer-baseball-camp-in-miami-2/" TargetMode="External"/><Relationship Id="rId296" Type="http://schemas.openxmlformats.org/officeDocument/2006/relationships/hyperlink" Target="https://usbaseballacademy.com/summer-baseball-camp-in-chula-vista/" TargetMode="External"/><Relationship Id="rId300" Type="http://schemas.openxmlformats.org/officeDocument/2006/relationships/hyperlink" Target="https://usbaseballacademy.com/summer-baseball-camp-in-adair-village/" TargetMode="External"/><Relationship Id="rId60" Type="http://schemas.openxmlformats.org/officeDocument/2006/relationships/hyperlink" Target="mailto:crossroadsbaseballseries@gmail.com" TargetMode="External"/><Relationship Id="rId81" Type="http://schemas.openxmlformats.org/officeDocument/2006/relationships/hyperlink" Target="https://usbaseballacademy.com/summer-baseball-camp-in-livonia-2/" TargetMode="External"/><Relationship Id="rId135" Type="http://schemas.openxmlformats.org/officeDocument/2006/relationships/hyperlink" Target="mailto:crossroadsbaseballseries@gmail.com" TargetMode="External"/><Relationship Id="rId156" Type="http://schemas.openxmlformats.org/officeDocument/2006/relationships/hyperlink" Target="https://usbaseballacademy.com/summer-baseball-camp-in-belville/" TargetMode="External"/><Relationship Id="rId177" Type="http://schemas.openxmlformats.org/officeDocument/2006/relationships/hyperlink" Target="https://usbaseballacademy.com/summer-baseball-camp-in-girard/" TargetMode="External"/><Relationship Id="rId198" Type="http://schemas.openxmlformats.org/officeDocument/2006/relationships/hyperlink" Target="mailto:ncg@nelsongord.com" TargetMode="External"/><Relationship Id="rId321" Type="http://schemas.openxmlformats.org/officeDocument/2006/relationships/hyperlink" Target="https://usbaseballacademy.com/summer-baseball-camp-in-glendora/" TargetMode="External"/><Relationship Id="rId342" Type="http://schemas.openxmlformats.org/officeDocument/2006/relationships/hyperlink" Target="https://usbaseballacademy.com/summer-baseball-camp-in-springfield/" TargetMode="External"/><Relationship Id="rId363" Type="http://schemas.openxmlformats.org/officeDocument/2006/relationships/hyperlink" Target="https://usbaseballacademy.com/summer-baseball-camp-in-washington-court-house/" TargetMode="External"/><Relationship Id="rId202" Type="http://schemas.openxmlformats.org/officeDocument/2006/relationships/hyperlink" Target="mailto:ironandoilbaseball@gmail.com" TargetMode="External"/><Relationship Id="rId223" Type="http://schemas.openxmlformats.org/officeDocument/2006/relationships/hyperlink" Target="mailto:jacob.hansen@sterling.edu" TargetMode="External"/><Relationship Id="rId244" Type="http://schemas.openxmlformats.org/officeDocument/2006/relationships/hyperlink" Target="mailto:alex.haapajoki@minnesotanorth.edu" TargetMode="External"/><Relationship Id="rId18" Type="http://schemas.openxmlformats.org/officeDocument/2006/relationships/hyperlink" Target="mailto:spiropsaltis@aol.com" TargetMode="External"/><Relationship Id="rId39" Type="http://schemas.openxmlformats.org/officeDocument/2006/relationships/hyperlink" Target="https://usbaseballacademy.com/summer-baseball-camp-in-woodstock/" TargetMode="External"/><Relationship Id="rId265" Type="http://schemas.openxmlformats.org/officeDocument/2006/relationships/hyperlink" Target="mailto:crossroadsbaseballseries@gmail.com" TargetMode="External"/><Relationship Id="rId286" Type="http://schemas.openxmlformats.org/officeDocument/2006/relationships/hyperlink" Target="https://usbaseballacademy.com/summer-baseball-camp-in-worthington/" TargetMode="External"/><Relationship Id="rId50" Type="http://schemas.openxmlformats.org/officeDocument/2006/relationships/hyperlink" Target="https://usbaseballacademy.com/summer-baseball-camp-in-griffith/" TargetMode="External"/><Relationship Id="rId104" Type="http://schemas.openxmlformats.org/officeDocument/2006/relationships/hyperlink" Target="mailto:danielgjones17@hotmail.com" TargetMode="External"/><Relationship Id="rId125" Type="http://schemas.openxmlformats.org/officeDocument/2006/relationships/hyperlink" Target="https://usbaseballacademy.com/summer-baseball-camp-in-charlotte/" TargetMode="External"/><Relationship Id="rId146" Type="http://schemas.openxmlformats.org/officeDocument/2006/relationships/hyperlink" Target="mailto:khalvers@psd202.org" TargetMode="External"/><Relationship Id="rId167" Type="http://schemas.openxmlformats.org/officeDocument/2006/relationships/hyperlink" Target="https://usbaseballacademy.com/summer-baseball-camp-in-kuna/" TargetMode="External"/><Relationship Id="rId188" Type="http://schemas.openxmlformats.org/officeDocument/2006/relationships/hyperlink" Target="mailto:Michaelrosati77@gmail.com" TargetMode="External"/><Relationship Id="rId311" Type="http://schemas.openxmlformats.org/officeDocument/2006/relationships/hyperlink" Target="mailto:erik.hagen@fayette.kyschools.us" TargetMode="External"/><Relationship Id="rId332" Type="http://schemas.openxmlformats.org/officeDocument/2006/relationships/hyperlink" Target="https://usbaseballacademy.com/summer-baseball-camp-in-council-bluffs/" TargetMode="External"/><Relationship Id="rId353" Type="http://schemas.openxmlformats.org/officeDocument/2006/relationships/hyperlink" Target="mailto:mike.yocca@gcpsk12.org" TargetMode="External"/><Relationship Id="rId71" Type="http://schemas.openxmlformats.org/officeDocument/2006/relationships/hyperlink" Target="https://usbaseballacademy.com/summer-baseball-camp-in-jacksonville-st-johns/" TargetMode="External"/><Relationship Id="rId92" Type="http://schemas.openxmlformats.org/officeDocument/2006/relationships/hyperlink" Target="https://usbaseballacademy.com/summer-baseball-camp-in-bayside/" TargetMode="External"/><Relationship Id="rId213" Type="http://schemas.openxmlformats.org/officeDocument/2006/relationships/hyperlink" Target="mailto:vhay513@gmail.com" TargetMode="External"/><Relationship Id="rId234" Type="http://schemas.openxmlformats.org/officeDocument/2006/relationships/hyperlink" Target="https://usbaseballacademy.com/summer-baseball-camp-in-austin/" TargetMode="External"/><Relationship Id="rId2" Type="http://schemas.openxmlformats.org/officeDocument/2006/relationships/hyperlink" Target="https://usbaseballacademy.com/summer-baseball-camp-in-canandaigua/" TargetMode="External"/><Relationship Id="rId29" Type="http://schemas.openxmlformats.org/officeDocument/2006/relationships/hyperlink" Target="https://usbaseballacademy.com/summer-baseball-camp-in-dawsonville/" TargetMode="External"/><Relationship Id="rId255" Type="http://schemas.openxmlformats.org/officeDocument/2006/relationships/hyperlink" Target="https://usbaseballacademy.com/summer-baseball-camp-in-honey-grove/" TargetMode="External"/><Relationship Id="rId276" Type="http://schemas.openxmlformats.org/officeDocument/2006/relationships/hyperlink" Target="mailto:ssherman@genesee.edu" TargetMode="External"/><Relationship Id="rId297" Type="http://schemas.openxmlformats.org/officeDocument/2006/relationships/hyperlink" Target="https://usbaseballacademy.com/summer-baseball-camp-in-chula-vista/" TargetMode="External"/><Relationship Id="rId40" Type="http://schemas.openxmlformats.org/officeDocument/2006/relationships/hyperlink" Target="mailto:mattschmidt20@yahoo.com" TargetMode="External"/><Relationship Id="rId115" Type="http://schemas.openxmlformats.org/officeDocument/2006/relationships/hyperlink" Target="mailto:Btownsend@millikin.edu" TargetMode="External"/><Relationship Id="rId136" Type="http://schemas.openxmlformats.org/officeDocument/2006/relationships/hyperlink" Target="mailto:crossroadsbaseballseries@gmail.com" TargetMode="External"/><Relationship Id="rId157" Type="http://schemas.openxmlformats.org/officeDocument/2006/relationships/hyperlink" Target="https://usbaseballacademy.com/summer-baseball-camp-in-bloomington/" TargetMode="External"/><Relationship Id="rId178" Type="http://schemas.openxmlformats.org/officeDocument/2006/relationships/hyperlink" Target="https://usbaseballacademy.com/summer-baseball-camp-in-pineville/" TargetMode="External"/><Relationship Id="rId301" Type="http://schemas.openxmlformats.org/officeDocument/2006/relationships/hyperlink" Target="https://usbaseballacademy.com/summer-baseball-camp-in-san-marcos/" TargetMode="External"/><Relationship Id="rId322" Type="http://schemas.openxmlformats.org/officeDocument/2006/relationships/hyperlink" Target="https://usbaseballacademy.com/summer-baseball-camp-in-glendora/" TargetMode="External"/><Relationship Id="rId343" Type="http://schemas.openxmlformats.org/officeDocument/2006/relationships/hyperlink" Target="mailto:crossroadsbaseballseries@gmail.com" TargetMode="External"/><Relationship Id="rId364" Type="http://schemas.openxmlformats.org/officeDocument/2006/relationships/hyperlink" Target="https://usbaseballacademy.com/summer-baseball-camp-in-rolling-meadows/" TargetMode="External"/><Relationship Id="rId61" Type="http://schemas.openxmlformats.org/officeDocument/2006/relationships/hyperlink" Target="https://usbaseballacademy.com/summer-baseball-camp-in-braselton/" TargetMode="External"/><Relationship Id="rId82" Type="http://schemas.openxmlformats.org/officeDocument/2006/relationships/hyperlink" Target="https://usbaseballacademy.com/summer-baseball-camp-in-pendleton/" TargetMode="External"/><Relationship Id="rId199" Type="http://schemas.openxmlformats.org/officeDocument/2006/relationships/hyperlink" Target="https://usbaseballacademy.com/summer-baseball-camp-in-hilliard/" TargetMode="External"/><Relationship Id="rId203" Type="http://schemas.openxmlformats.org/officeDocument/2006/relationships/hyperlink" Target="mailto:johntramontano@gmail.com" TargetMode="External"/><Relationship Id="rId19" Type="http://schemas.openxmlformats.org/officeDocument/2006/relationships/hyperlink" Target="https://usbaseballacademy.com/summer-baseball-camp-in-claremont/" TargetMode="External"/><Relationship Id="rId224" Type="http://schemas.openxmlformats.org/officeDocument/2006/relationships/hyperlink" Target="mailto:ateixidor21@gmail.com" TargetMode="External"/><Relationship Id="rId245" Type="http://schemas.openxmlformats.org/officeDocument/2006/relationships/hyperlink" Target="mailto:alex.haapajoki@minnesotanorth.edu" TargetMode="External"/><Relationship Id="rId266" Type="http://schemas.openxmlformats.org/officeDocument/2006/relationships/hyperlink" Target="mailto:ncg@nelsongord.com" TargetMode="External"/><Relationship Id="rId287" Type="http://schemas.openxmlformats.org/officeDocument/2006/relationships/hyperlink" Target="https://usbaseballacademy.com/summer-baseball-camp-in-duluth/" TargetMode="External"/><Relationship Id="rId30" Type="http://schemas.openxmlformats.org/officeDocument/2006/relationships/hyperlink" Target="https://usbaseballacademy.com/summer-baseball-camp-in-angola/" TargetMode="External"/><Relationship Id="rId105" Type="http://schemas.openxmlformats.org/officeDocument/2006/relationships/hyperlink" Target="mailto:ssherman@genesee.edu" TargetMode="External"/><Relationship Id="rId126" Type="http://schemas.openxmlformats.org/officeDocument/2006/relationships/hyperlink" Target="https://usbaseballacademy.com/summer-baseball-camp-in-towson/" TargetMode="External"/><Relationship Id="rId147" Type="http://schemas.openxmlformats.org/officeDocument/2006/relationships/hyperlink" Target="https://usbaseballacademy.com/summer-baseball-camp-in-lakewood-nj/" TargetMode="External"/><Relationship Id="rId168" Type="http://schemas.openxmlformats.org/officeDocument/2006/relationships/hyperlink" Target="https://usbaseballacademy.com/summer-baseball-camp-in-kuna/" TargetMode="External"/><Relationship Id="rId312" Type="http://schemas.openxmlformats.org/officeDocument/2006/relationships/hyperlink" Target="https://usbaseballacademy.com/summer-baseball-camp-in-san-diego/" TargetMode="External"/><Relationship Id="rId333" Type="http://schemas.openxmlformats.org/officeDocument/2006/relationships/hyperlink" Target="https://usbaseballacademy.com/summer-baseball-camp-in-omaha/" TargetMode="External"/><Relationship Id="rId354" Type="http://schemas.openxmlformats.org/officeDocument/2006/relationships/hyperlink" Target="https://usbaseballacademy.com/summer-baseball-camp-in-st-francis/" TargetMode="External"/><Relationship Id="rId51" Type="http://schemas.openxmlformats.org/officeDocument/2006/relationships/hyperlink" Target="https://usbaseballacademy.com/summer-baseball-camp-in-lexington/" TargetMode="External"/><Relationship Id="rId72" Type="http://schemas.openxmlformats.org/officeDocument/2006/relationships/hyperlink" Target="https://usbaseballacademy.com/summer-baseball-camp-in-seaford/" TargetMode="External"/><Relationship Id="rId93" Type="http://schemas.openxmlformats.org/officeDocument/2006/relationships/hyperlink" Target="mailto:info@pegsbaseball.com" TargetMode="External"/><Relationship Id="rId189" Type="http://schemas.openxmlformats.org/officeDocument/2006/relationships/hyperlink" Target="mailto:Derrickgibson24@yahoo.com" TargetMode="External"/><Relationship Id="rId3" Type="http://schemas.openxmlformats.org/officeDocument/2006/relationships/hyperlink" Target="https://usbaseballacademy.com/summer-baseball-camp-in-sumter/" TargetMode="External"/><Relationship Id="rId214" Type="http://schemas.openxmlformats.org/officeDocument/2006/relationships/hyperlink" Target="https://usbaseballacademy.com/summer-baseball-camp-in-cincinnati/" TargetMode="External"/><Relationship Id="rId235" Type="http://schemas.openxmlformats.org/officeDocument/2006/relationships/hyperlink" Target="https://usbaseballacademy.com/summer-baseball-camp-in-dallas-carter/" TargetMode="External"/><Relationship Id="rId256" Type="http://schemas.openxmlformats.org/officeDocument/2006/relationships/hyperlink" Target="https://usbaseballacademy.com/summer-baseball-camp-in-anchorage/" TargetMode="External"/><Relationship Id="rId277" Type="http://schemas.openxmlformats.org/officeDocument/2006/relationships/hyperlink" Target="https://usbaseballacademy.com/summer-baseball-camp-in-batavia/" TargetMode="External"/><Relationship Id="rId298" Type="http://schemas.openxmlformats.org/officeDocument/2006/relationships/hyperlink" Target="https://usbaseballacademy.com/summer-baseball-camp-in-chula-vista/" TargetMode="External"/><Relationship Id="rId116" Type="http://schemas.openxmlformats.org/officeDocument/2006/relationships/hyperlink" Target="mailto:mvosburgh@smcsc.com" TargetMode="External"/><Relationship Id="rId137" Type="http://schemas.openxmlformats.org/officeDocument/2006/relationships/hyperlink" Target="mailto:brian.j.mohr13@gmail.com" TargetMode="External"/><Relationship Id="rId158" Type="http://schemas.openxmlformats.org/officeDocument/2006/relationships/hyperlink" Target="https://usbaseballacademy.com/summer-baseball-camp-in-braselton/" TargetMode="External"/><Relationship Id="rId302" Type="http://schemas.openxmlformats.org/officeDocument/2006/relationships/hyperlink" Target="https://usbaseballacademy.com/summer-baseball-camp-in-san-marcos/" TargetMode="External"/><Relationship Id="rId323" Type="http://schemas.openxmlformats.org/officeDocument/2006/relationships/hyperlink" Target="https://usbaseballacademy.com/summer-baseball-camp-in-hillside/" TargetMode="External"/><Relationship Id="rId344" Type="http://schemas.openxmlformats.org/officeDocument/2006/relationships/hyperlink" Target="mailto:mickeylosey14@gmail.com" TargetMode="External"/><Relationship Id="rId20" Type="http://schemas.openxmlformats.org/officeDocument/2006/relationships/hyperlink" Target="https://usbaseballacademy.com/summer-baseball-camp-in-marietta/" TargetMode="External"/><Relationship Id="rId41" Type="http://schemas.openxmlformats.org/officeDocument/2006/relationships/hyperlink" Target="mailto:billy.craft@nisd.net" TargetMode="External"/><Relationship Id="rId62" Type="http://schemas.openxmlformats.org/officeDocument/2006/relationships/hyperlink" Target="mailto:Jacob.Kaase@hayscisd.net" TargetMode="External"/><Relationship Id="rId83" Type="http://schemas.openxmlformats.org/officeDocument/2006/relationships/hyperlink" Target="mailto:crossroadsbaseballseries@gmail.com" TargetMode="External"/><Relationship Id="rId179" Type="http://schemas.openxmlformats.org/officeDocument/2006/relationships/hyperlink" Target="https://usbaseballacademy.com/summer-baseball-camp-in-greeley/" TargetMode="External"/><Relationship Id="rId365" Type="http://schemas.openxmlformats.org/officeDocument/2006/relationships/hyperlink" Target="mailto:crossroadsbaseballseries@gmail.com" TargetMode="External"/><Relationship Id="rId190" Type="http://schemas.openxmlformats.org/officeDocument/2006/relationships/hyperlink" Target="mailto:Derrickgibson24@yahoo.com" TargetMode="External"/><Relationship Id="rId204" Type="http://schemas.openxmlformats.org/officeDocument/2006/relationships/hyperlink" Target="mailto:jimmy@gameday.productions.com" TargetMode="External"/><Relationship Id="rId225" Type="http://schemas.openxmlformats.org/officeDocument/2006/relationships/hyperlink" Target="https://usbaseballacademy.com/summer-baseball-camp-in-miami/" TargetMode="External"/><Relationship Id="rId246" Type="http://schemas.openxmlformats.org/officeDocument/2006/relationships/hyperlink" Target="https://usbaseballacademy.com/summer-baseball-camp-in-baxter/" TargetMode="External"/><Relationship Id="rId267" Type="http://schemas.openxmlformats.org/officeDocument/2006/relationships/hyperlink" Target="mailto:crossroadsbaseballseries@gmail.com" TargetMode="External"/><Relationship Id="rId288" Type="http://schemas.openxmlformats.org/officeDocument/2006/relationships/hyperlink" Target="https://usbaseballacademy.com/summer-baseball-camp-in-moorestown/" TargetMode="External"/><Relationship Id="rId106" Type="http://schemas.openxmlformats.org/officeDocument/2006/relationships/hyperlink" Target="https://usbaseballacademy.com/summer-baseball-camp-in-franklin-in/" TargetMode="External"/><Relationship Id="rId127" Type="http://schemas.openxmlformats.org/officeDocument/2006/relationships/hyperlink" Target="mailto:mruppenthal@towson.edu" TargetMode="External"/><Relationship Id="rId313" Type="http://schemas.openxmlformats.org/officeDocument/2006/relationships/hyperlink" Target="https://usbaseballacademy.com/summer-baseball-camp-in-boardman/" TargetMode="External"/><Relationship Id="rId10" Type="http://schemas.openxmlformats.org/officeDocument/2006/relationships/hyperlink" Target="https://usbaseballacademy.com/summer-baseball-camp-in-peoria/" TargetMode="External"/><Relationship Id="rId31" Type="http://schemas.openxmlformats.org/officeDocument/2006/relationships/hyperlink" Target="https://usbaseballacademy.com/summer-baseball-camp-in-addison/" TargetMode="External"/><Relationship Id="rId52" Type="http://schemas.openxmlformats.org/officeDocument/2006/relationships/hyperlink" Target="mailto:crossroadsbaseballseries@gmail.com" TargetMode="External"/><Relationship Id="rId73" Type="http://schemas.openxmlformats.org/officeDocument/2006/relationships/hyperlink" Target="https://usbaseballacademy.com/summer-baseball-camp-in-georgetown/" TargetMode="External"/><Relationship Id="rId94" Type="http://schemas.openxmlformats.org/officeDocument/2006/relationships/hyperlink" Target="https://usbaseballacademy.com/summer-baseball-camp-in-bay-minette/" TargetMode="External"/><Relationship Id="rId148" Type="http://schemas.openxmlformats.org/officeDocument/2006/relationships/hyperlink" Target="https://usbaseballacademy.com/summer-baseball-camp-in-nashville/" TargetMode="External"/><Relationship Id="rId169" Type="http://schemas.openxmlformats.org/officeDocument/2006/relationships/hyperlink" Target="https://usbaseballacademy.com/summer-baseball-camp-in-lakeland/" TargetMode="External"/><Relationship Id="rId334" Type="http://schemas.openxmlformats.org/officeDocument/2006/relationships/hyperlink" Target="https://usbaseballacademy.com/summer-baseball-camp-in-buffalo/" TargetMode="External"/><Relationship Id="rId355" Type="http://schemas.openxmlformats.org/officeDocument/2006/relationships/hyperlink" Target="mailto:wbrown@plumsteadchristian.org" TargetMode="External"/><Relationship Id="rId4" Type="http://schemas.openxmlformats.org/officeDocument/2006/relationships/hyperlink" Target="https://usbaseballacademy.com/summer-baseball-camp-in-erie/" TargetMode="External"/><Relationship Id="rId180" Type="http://schemas.openxmlformats.org/officeDocument/2006/relationships/hyperlink" Target="https://usbaseballacademy.com/summer-baseball-camp-in-las-vegas/" TargetMode="External"/><Relationship Id="rId215" Type="http://schemas.openxmlformats.org/officeDocument/2006/relationships/hyperlink" Target="mailto:crossroadsbaseballseries@gmail.com" TargetMode="External"/><Relationship Id="rId236" Type="http://schemas.openxmlformats.org/officeDocument/2006/relationships/hyperlink" Target="https://usbaseballacademy.com/summer-baseball-camp-in-fresno-hoover/" TargetMode="External"/><Relationship Id="rId257" Type="http://schemas.openxmlformats.org/officeDocument/2006/relationships/hyperlink" Target="https://usbaseballacademy.com/summer-baseball-camp-in-bloomington/" TargetMode="External"/><Relationship Id="rId278" Type="http://schemas.openxmlformats.org/officeDocument/2006/relationships/hyperlink" Target="mailto:bernardo.otero@stjohns.k12.fl.us" TargetMode="External"/><Relationship Id="rId303" Type="http://schemas.openxmlformats.org/officeDocument/2006/relationships/hyperlink" Target="https://usbaseballacademy.com/summer-baseball-camp-in-athens/" TargetMode="External"/><Relationship Id="rId42" Type="http://schemas.openxmlformats.org/officeDocument/2006/relationships/hyperlink" Target="https://usbaseballacademy.com/summer-baseball-camp-in-san-antonio/" TargetMode="External"/><Relationship Id="rId84" Type="http://schemas.openxmlformats.org/officeDocument/2006/relationships/hyperlink" Target="https://usbaseballacademy.com/summer-baseball-camp-in-fishers/" TargetMode="External"/><Relationship Id="rId138" Type="http://schemas.openxmlformats.org/officeDocument/2006/relationships/hyperlink" Target="https://usbaseballacademy.com/summer-baseball-camp-in-georgetown/" TargetMode="External"/><Relationship Id="rId345" Type="http://schemas.openxmlformats.org/officeDocument/2006/relationships/hyperlink" Target="mailto:crossroadsbaseballseries@gmail.com" TargetMode="External"/><Relationship Id="rId191" Type="http://schemas.openxmlformats.org/officeDocument/2006/relationships/hyperlink" Target="mailto:Jeremyc1010@yahoo.com" TargetMode="External"/><Relationship Id="rId205" Type="http://schemas.openxmlformats.org/officeDocument/2006/relationships/hyperlink" Target="mailto:Blondellbrian@gmail.com" TargetMode="External"/><Relationship Id="rId247" Type="http://schemas.openxmlformats.org/officeDocument/2006/relationships/hyperlink" Target="https://usbaseballacademy.com/summer-baseball-camp-in-baxter/" TargetMode="External"/><Relationship Id="rId107" Type="http://schemas.openxmlformats.org/officeDocument/2006/relationships/hyperlink" Target="https://usbaseballacademy.com/summer-baseball-camp-in-kyle" TargetMode="External"/><Relationship Id="rId289" Type="http://schemas.openxmlformats.org/officeDocument/2006/relationships/hyperlink" Target="https://usbaseballacademy.com/summer-baseball-camp-in-quincy/" TargetMode="External"/><Relationship Id="rId11" Type="http://schemas.openxmlformats.org/officeDocument/2006/relationships/hyperlink" Target="https://usbaseballacademy.com/summer-baseball-camp-in-san-diego/" TargetMode="External"/><Relationship Id="rId53" Type="http://schemas.openxmlformats.org/officeDocument/2006/relationships/hyperlink" Target="https://usbaseballacademy.com/summer-baseball-camp-in-kokomo/" TargetMode="External"/><Relationship Id="rId149" Type="http://schemas.openxmlformats.org/officeDocument/2006/relationships/hyperlink" Target="https://usbaseballacademy.com/summer-baseball-camp-in-smyrna/" TargetMode="External"/><Relationship Id="rId314" Type="http://schemas.openxmlformats.org/officeDocument/2006/relationships/hyperlink" Target="mailto:nephebus@gmail.com" TargetMode="External"/><Relationship Id="rId356" Type="http://schemas.openxmlformats.org/officeDocument/2006/relationships/hyperlink" Target="https://usbaseballacademy.com/summer-baseball-camp-in-plumsteadville/" TargetMode="External"/><Relationship Id="rId95" Type="http://schemas.openxmlformats.org/officeDocument/2006/relationships/hyperlink" Target="https://usbaseballacademy.com/summer-baseball-camp-in-boardman/" TargetMode="External"/><Relationship Id="rId160" Type="http://schemas.openxmlformats.org/officeDocument/2006/relationships/hyperlink" Target="https://usbaseballacademy.com/summer-baseball-camp-in-columbus-in/" TargetMode="External"/><Relationship Id="rId216" Type="http://schemas.openxmlformats.org/officeDocument/2006/relationships/hyperlink" Target="mailto:jphazelbaker@gmail.com" TargetMode="External"/><Relationship Id="rId258" Type="http://schemas.openxmlformats.org/officeDocument/2006/relationships/hyperlink" Target="mailto:kylestafford22@gmail.com" TargetMode="External"/><Relationship Id="rId22" Type="http://schemas.openxmlformats.org/officeDocument/2006/relationships/hyperlink" Target="mailto:info@pegsbaseball.com" TargetMode="External"/><Relationship Id="rId64" Type="http://schemas.openxmlformats.org/officeDocument/2006/relationships/hyperlink" Target="https://usbaseballacademy.com/summer-baseball-camp-in-marietta/" TargetMode="External"/><Relationship Id="rId118" Type="http://schemas.openxmlformats.org/officeDocument/2006/relationships/hyperlink" Target="mailto:jedwards@galibertybaseball.com" TargetMode="External"/><Relationship Id="rId325" Type="http://schemas.openxmlformats.org/officeDocument/2006/relationships/hyperlink" Target="https://usbaseballacademy.com/summer-baseball-camp-in-pittsburgh-trafford/" TargetMode="External"/><Relationship Id="rId367" Type="http://schemas.openxmlformats.org/officeDocument/2006/relationships/hyperlink" Target="https://usbaseballacademy.com/summer-baseball-camp-in-arlington-heights-prospect-heights" TargetMode="External"/><Relationship Id="rId171" Type="http://schemas.openxmlformats.org/officeDocument/2006/relationships/hyperlink" Target="https://usbaseballacademy.com/summer-baseball-camp-in-muncie/" TargetMode="External"/><Relationship Id="rId227" Type="http://schemas.openxmlformats.org/officeDocument/2006/relationships/hyperlink" Target="mailto:Valdezmex22@gmail.com" TargetMode="External"/><Relationship Id="rId269" Type="http://schemas.openxmlformats.org/officeDocument/2006/relationships/hyperlink" Target="mailto:crossroadsbaseballseries@gmail.com" TargetMode="External"/><Relationship Id="rId33" Type="http://schemas.openxmlformats.org/officeDocument/2006/relationships/hyperlink" Target="mailto:crossroadsbaseballseries@gmail.com" TargetMode="External"/><Relationship Id="rId129" Type="http://schemas.openxmlformats.org/officeDocument/2006/relationships/hyperlink" Target="mailto:crossroadsbaseballseries@gmail.com" TargetMode="External"/><Relationship Id="rId280" Type="http://schemas.openxmlformats.org/officeDocument/2006/relationships/hyperlink" Target="https://usbaseballacademy.com/summer-baseball-camp-in-jacksonville-st-johns/" TargetMode="External"/><Relationship Id="rId336" Type="http://schemas.openxmlformats.org/officeDocument/2006/relationships/hyperlink" Target="https://usbaseballacademy.com/summer-baseball-camp-in-lyndonville/" TargetMode="External"/><Relationship Id="rId75" Type="http://schemas.openxmlformats.org/officeDocument/2006/relationships/hyperlink" Target="https://usbaseballacademy.com/summer-baseball-camp-in-st-marys-city/" TargetMode="External"/><Relationship Id="rId140" Type="http://schemas.openxmlformats.org/officeDocument/2006/relationships/hyperlink" Target="mailto:Jacob.Kaase@hayscisd.net" TargetMode="External"/><Relationship Id="rId182" Type="http://schemas.openxmlformats.org/officeDocument/2006/relationships/hyperlink" Target="https://usbaseballacademy.com/summer-baseball-camp-in-cottleville/" TargetMode="External"/><Relationship Id="rId6" Type="http://schemas.openxmlformats.org/officeDocument/2006/relationships/hyperlink" Target="https://usbaseballacademy.com/summer-baseball-camp-in-russell/" TargetMode="External"/><Relationship Id="rId238" Type="http://schemas.openxmlformats.org/officeDocument/2006/relationships/hyperlink" Target="https://usbaseballacademy.com/summer-baseball-camp-in-kansas-city/" TargetMode="External"/><Relationship Id="rId291" Type="http://schemas.openxmlformats.org/officeDocument/2006/relationships/hyperlink" Target="mailto:Joselsilva19@yahoo.com" TargetMode="External"/><Relationship Id="rId305" Type="http://schemas.openxmlformats.org/officeDocument/2006/relationships/hyperlink" Target="https://usbaseballacademy.com/summer-baseball-camp-in-wood-dale/" TargetMode="External"/><Relationship Id="rId347" Type="http://schemas.openxmlformats.org/officeDocument/2006/relationships/hyperlink" Target="https://usbaseballacademy.com/summer-baseball-camp-in-north-las-vegas/" TargetMode="External"/><Relationship Id="rId44" Type="http://schemas.openxmlformats.org/officeDocument/2006/relationships/hyperlink" Target="https://usbaseballacademy.com/summer-baseball-camp-in-franklin-tn/" TargetMode="External"/><Relationship Id="rId86" Type="http://schemas.openxmlformats.org/officeDocument/2006/relationships/hyperlink" Target="mailto:crossroadsbaseballseries@gmail.com" TargetMode="External"/><Relationship Id="rId151" Type="http://schemas.openxmlformats.org/officeDocument/2006/relationships/hyperlink" Target="https://usbaseballacademy.com/summer-baseball-camp-in-madison/" TargetMode="External"/><Relationship Id="rId193" Type="http://schemas.openxmlformats.org/officeDocument/2006/relationships/hyperlink" Target="mailto:Just1swing@yahoo.com" TargetMode="External"/><Relationship Id="rId207" Type="http://schemas.openxmlformats.org/officeDocument/2006/relationships/hyperlink" Target="mailto:martinj@wabash.edu" TargetMode="External"/><Relationship Id="rId249" Type="http://schemas.openxmlformats.org/officeDocument/2006/relationships/hyperlink" Target="https://usbaseballacademy.com/summer-baseball-camp-in-st-cloud/" TargetMode="External"/><Relationship Id="rId13" Type="http://schemas.openxmlformats.org/officeDocument/2006/relationships/hyperlink" Target="https://usbaseballacademy.com/summer-baseball-camp-in-etna/" TargetMode="External"/><Relationship Id="rId109" Type="http://schemas.openxmlformats.org/officeDocument/2006/relationships/hyperlink" Target="mailto:ncg@nelsongord.com" TargetMode="External"/><Relationship Id="rId260" Type="http://schemas.openxmlformats.org/officeDocument/2006/relationships/hyperlink" Target="https://usbaseballacademy.com/summer-baseball-camp-in-fairfield/" TargetMode="External"/><Relationship Id="rId316" Type="http://schemas.openxmlformats.org/officeDocument/2006/relationships/hyperlink" Target="mailto:mbugarin@cccollege.edu" TargetMode="External"/><Relationship Id="rId55" Type="http://schemas.openxmlformats.org/officeDocument/2006/relationships/hyperlink" Target="mailto:crossroadsbaseballseries@gmail.com" TargetMode="External"/><Relationship Id="rId97" Type="http://schemas.openxmlformats.org/officeDocument/2006/relationships/hyperlink" Target="https://usbaseballacademy.com/summer-baseball-camp-in-concord-ca/" TargetMode="External"/><Relationship Id="rId120" Type="http://schemas.openxmlformats.org/officeDocument/2006/relationships/hyperlink" Target="mailto:gbeemer50@gmail.com" TargetMode="External"/><Relationship Id="rId358" Type="http://schemas.openxmlformats.org/officeDocument/2006/relationships/hyperlink" Target="https://usbaseballacademy.com/summer-baseball-camp-in-mcdonough-elca/" TargetMode="External"/><Relationship Id="rId162" Type="http://schemas.openxmlformats.org/officeDocument/2006/relationships/hyperlink" Target="https://usbaseballacademy.com/summer-baseball-camp-in-davenport/" TargetMode="External"/><Relationship Id="rId218" Type="http://schemas.openxmlformats.org/officeDocument/2006/relationships/hyperlink" Target="https://usbaseballacademy.com/summer-baseball-camp-in-coon-rapids/" TargetMode="External"/><Relationship Id="rId271" Type="http://schemas.openxmlformats.org/officeDocument/2006/relationships/hyperlink" Target="mailto:erik.hagen@fayette.kyschools.us" TargetMode="External"/><Relationship Id="rId24" Type="http://schemas.openxmlformats.org/officeDocument/2006/relationships/hyperlink" Target="https://usbaseballacademy.com/summer-baseball-camp-in-towson/" TargetMode="External"/><Relationship Id="rId66" Type="http://schemas.openxmlformats.org/officeDocument/2006/relationships/hyperlink" Target="https://usbaseballacademy.com/summer-baseball-camp-in-richland/" TargetMode="External"/><Relationship Id="rId131" Type="http://schemas.openxmlformats.org/officeDocument/2006/relationships/hyperlink" Target="mailto:jedwards@galibertybaseball.com" TargetMode="External"/><Relationship Id="rId327" Type="http://schemas.openxmlformats.org/officeDocument/2006/relationships/hyperlink" Target="https://usbaseballacademy.com/summer-baseball-camp-in-merced/" TargetMode="External"/><Relationship Id="rId369" Type="http://schemas.openxmlformats.org/officeDocument/2006/relationships/hyperlink" Target="https://usbaseballacademy.com/summer-baseball-camp-in-college-point/" TargetMode="External"/><Relationship Id="rId173" Type="http://schemas.openxmlformats.org/officeDocument/2006/relationships/hyperlink" Target="https://usbaseballacademy.com/summer-baseball-camp-in-uniontown/" TargetMode="External"/><Relationship Id="rId229" Type="http://schemas.openxmlformats.org/officeDocument/2006/relationships/hyperlink" Target="https://usbaseballacademy.com/summer-baseball-camp-in-kankakee/" TargetMode="External"/><Relationship Id="rId240" Type="http://schemas.openxmlformats.org/officeDocument/2006/relationships/hyperlink" Target="https://usbaseballacademy.com/summer-baseball-camp-in-covington/" TargetMode="External"/><Relationship Id="rId35" Type="http://schemas.openxmlformats.org/officeDocument/2006/relationships/hyperlink" Target="mailto:crossroadsbaseballseries@gmail.com" TargetMode="External"/><Relationship Id="rId77" Type="http://schemas.openxmlformats.org/officeDocument/2006/relationships/hyperlink" Target="mailto:margiet907615@gmail.com" TargetMode="External"/><Relationship Id="rId100" Type="http://schemas.openxmlformats.org/officeDocument/2006/relationships/hyperlink" Target="mailto:jwisnewski@dccs.org" TargetMode="External"/><Relationship Id="rId282" Type="http://schemas.openxmlformats.org/officeDocument/2006/relationships/hyperlink" Target="https://usbaseballacademy.com/summer-baseball-camp-in-moorpark/" TargetMode="External"/><Relationship Id="rId338" Type="http://schemas.openxmlformats.org/officeDocument/2006/relationships/hyperlink" Target="mailto:dcarrillo@bisdtx.org" TargetMode="External"/><Relationship Id="rId8" Type="http://schemas.openxmlformats.org/officeDocument/2006/relationships/hyperlink" Target="https://usbaseballacademy.com/summer-baseball-camp-in-mesa/" TargetMode="External"/><Relationship Id="rId142" Type="http://schemas.openxmlformats.org/officeDocument/2006/relationships/hyperlink" Target="https://usbaseballacademy.com/summer-baseball-camp-in-sanford/" TargetMode="External"/><Relationship Id="rId184" Type="http://schemas.openxmlformats.org/officeDocument/2006/relationships/hyperlink" Target="https://usbaseballacademy.com/summer-baseball-camp-in-mishawaka-2/" TargetMode="External"/><Relationship Id="rId251" Type="http://schemas.openxmlformats.org/officeDocument/2006/relationships/hyperlink" Target="https://usbaseballacademy.com/summer-baseball-camp-in-modesto-modesto-hs/" TargetMode="External"/><Relationship Id="rId46" Type="http://schemas.openxmlformats.org/officeDocument/2006/relationships/hyperlink" Target="https://usbaseballacademy.com/summer-baseball-camp-in-modesto/" TargetMode="External"/><Relationship Id="rId293" Type="http://schemas.openxmlformats.org/officeDocument/2006/relationships/hyperlink" Target="mailto:erik.hagen@fayette.kyschools.us" TargetMode="External"/><Relationship Id="rId307" Type="http://schemas.openxmlformats.org/officeDocument/2006/relationships/hyperlink" Target="mailto:ncg@nelsongord.com" TargetMode="External"/><Relationship Id="rId349" Type="http://schemas.openxmlformats.org/officeDocument/2006/relationships/hyperlink" Target="mailto:robert_saeger@merck.com" TargetMode="External"/><Relationship Id="rId88" Type="http://schemas.openxmlformats.org/officeDocument/2006/relationships/hyperlink" Target="mailto:dejaioliver90@gmail.com" TargetMode="External"/><Relationship Id="rId111" Type="http://schemas.openxmlformats.org/officeDocument/2006/relationships/hyperlink" Target="mailto:erik.hagen@fayette.kyschools.us" TargetMode="External"/><Relationship Id="rId153" Type="http://schemas.openxmlformats.org/officeDocument/2006/relationships/hyperlink" Target="https://usbaseballacademy.com/summer-baseball-camp-in-russell-springs/" TargetMode="External"/><Relationship Id="rId195" Type="http://schemas.openxmlformats.org/officeDocument/2006/relationships/hyperlink" Target="mailto:crossroadsbaseballseries@gmail.com" TargetMode="External"/><Relationship Id="rId209" Type="http://schemas.openxmlformats.org/officeDocument/2006/relationships/hyperlink" Target="mailto:molank076@gmail.com" TargetMode="External"/><Relationship Id="rId360" Type="http://schemas.openxmlformats.org/officeDocument/2006/relationships/hyperlink" Target="mailto:info@pegsbaseball.com" TargetMode="External"/><Relationship Id="rId220" Type="http://schemas.openxmlformats.org/officeDocument/2006/relationships/hyperlink" Target="https://usbaseballacademy.com/summer-baseball-camp-in-woonsocket/" TargetMode="External"/></Relationships>
</file>

<file path=xl/worksheets/_rels/sheet7.xml.rels><?xml version="1.0" encoding="UTF-8" standalone="yes"?>
<Relationships xmlns="http://schemas.openxmlformats.org/package/2006/relationships"><Relationship Id="rId117" Type="http://schemas.openxmlformats.org/officeDocument/2006/relationships/hyperlink" Target="mailto:stewadr@nv.ccsd.net" TargetMode="External"/><Relationship Id="rId21" Type="http://schemas.openxmlformats.org/officeDocument/2006/relationships/hyperlink" Target="mailto:crossroadsbaseballseries@gmail.com" TargetMode="External"/><Relationship Id="rId42" Type="http://schemas.openxmlformats.org/officeDocument/2006/relationships/hyperlink" Target="https://ussoftballacademy.com/summer-softball-camp-in-columbus-2/" TargetMode="External"/><Relationship Id="rId63" Type="http://schemas.openxmlformats.org/officeDocument/2006/relationships/hyperlink" Target="mailto:Jrebok33@gmail.com" TargetMode="External"/><Relationship Id="rId84" Type="http://schemas.openxmlformats.org/officeDocument/2006/relationships/hyperlink" Target="mailto:aryananorman@icloud.com" TargetMode="External"/><Relationship Id="rId138" Type="http://schemas.openxmlformats.org/officeDocument/2006/relationships/hyperlink" Target="https://ussoftballacademy.com/summer-softball-camp-in-concord/" TargetMode="External"/><Relationship Id="rId159" Type="http://schemas.openxmlformats.org/officeDocument/2006/relationships/hyperlink" Target="mailto:bsorens@sfsd.k12.wi.us" TargetMode="External"/><Relationship Id="rId170" Type="http://schemas.openxmlformats.org/officeDocument/2006/relationships/hyperlink" Target="https://ussoftballacademy.com/summer-softball-camp-in-bayside/" TargetMode="External"/><Relationship Id="rId107" Type="http://schemas.openxmlformats.org/officeDocument/2006/relationships/hyperlink" Target="https://ussoftballacademy.com/summer-softball-camp-in-batavia/" TargetMode="External"/><Relationship Id="rId11" Type="http://schemas.openxmlformats.org/officeDocument/2006/relationships/hyperlink" Target="https://ussoftballacademy.net/summer-softball-camp-in-fishers/" TargetMode="External"/><Relationship Id="rId32" Type="http://schemas.openxmlformats.org/officeDocument/2006/relationships/hyperlink" Target="https://ussoftballacademy.com/summer-softball-camp-in-marietta/" TargetMode="External"/><Relationship Id="rId53" Type="http://schemas.openxmlformats.org/officeDocument/2006/relationships/hyperlink" Target="mailto:asdtoliver@gmail.com" TargetMode="External"/><Relationship Id="rId74" Type="http://schemas.openxmlformats.org/officeDocument/2006/relationships/hyperlink" Target="https://ussoftballacademy.com/summer-softball-camp-in-stillwater/" TargetMode="External"/><Relationship Id="rId128" Type="http://schemas.openxmlformats.org/officeDocument/2006/relationships/hyperlink" Target="https://ussoftballacademy.com/summer-softball-camp-in-shiprock/" TargetMode="External"/><Relationship Id="rId149" Type="http://schemas.openxmlformats.org/officeDocument/2006/relationships/hyperlink" Target="https://ussoftballacademy.com/summer-softball-camp-in-st-charles/" TargetMode="External"/><Relationship Id="rId5" Type="http://schemas.openxmlformats.org/officeDocument/2006/relationships/hyperlink" Target="mailto:crossroadsbaseballseries@gmail.com" TargetMode="External"/><Relationship Id="rId95" Type="http://schemas.openxmlformats.org/officeDocument/2006/relationships/hyperlink" Target="https://ussoftballacademy.com/summer-softball-camp-in-las-vegas/" TargetMode="External"/><Relationship Id="rId160" Type="http://schemas.openxmlformats.org/officeDocument/2006/relationships/hyperlink" Target="mailto:lizcentrullo@yahoo.com" TargetMode="External"/><Relationship Id="rId22" Type="http://schemas.openxmlformats.org/officeDocument/2006/relationships/hyperlink" Target="mailto:crossroadsbaseballseries@gmail.com" TargetMode="External"/><Relationship Id="rId43" Type="http://schemas.openxmlformats.org/officeDocument/2006/relationships/hyperlink" Target="https://ussoftballacademy.com/summer-softball-camp-in-dyer/" TargetMode="External"/><Relationship Id="rId64" Type="http://schemas.openxmlformats.org/officeDocument/2006/relationships/hyperlink" Target="mailto:kasi.shaffer@yourcharlotteschools.net" TargetMode="External"/><Relationship Id="rId118" Type="http://schemas.openxmlformats.org/officeDocument/2006/relationships/hyperlink" Target="https://ussoftballacademy.com/summer-softball-camp-in-columbia/" TargetMode="External"/><Relationship Id="rId139" Type="http://schemas.openxmlformats.org/officeDocument/2006/relationships/hyperlink" Target="https://ussoftballacademy.com/summer-softball-camp-in-chicago/" TargetMode="External"/><Relationship Id="rId85" Type="http://schemas.openxmlformats.org/officeDocument/2006/relationships/hyperlink" Target="mailto:aryananorman@icloud.com" TargetMode="External"/><Relationship Id="rId150" Type="http://schemas.openxmlformats.org/officeDocument/2006/relationships/hyperlink" Target="https://ussoftballacademy.com/summer-softball-camp-in-hendersonville/" TargetMode="External"/><Relationship Id="rId171" Type="http://schemas.openxmlformats.org/officeDocument/2006/relationships/hyperlink" Target="https://ussoftballacademy.com/summer-softball-camp-in-queens/" TargetMode="External"/><Relationship Id="rId12" Type="http://schemas.openxmlformats.org/officeDocument/2006/relationships/hyperlink" Target="https://ussoftballacademy.net/summer-softball-camp-in-westfield/" TargetMode="External"/><Relationship Id="rId33" Type="http://schemas.openxmlformats.org/officeDocument/2006/relationships/hyperlink" Target="https://ussoftballacademy.com/summer-softball-camp-in-marietta/" TargetMode="External"/><Relationship Id="rId108" Type="http://schemas.openxmlformats.org/officeDocument/2006/relationships/hyperlink" Target="https://ussoftballacademy.com/summer-softball-camp-in-batavia/" TargetMode="External"/><Relationship Id="rId129" Type="http://schemas.openxmlformats.org/officeDocument/2006/relationships/hyperlink" Target="mailto:lissettesandoval@mylusd.org" TargetMode="External"/><Relationship Id="rId54" Type="http://schemas.openxmlformats.org/officeDocument/2006/relationships/hyperlink" Target="https://ussoftballacademy.com/summer-softball-camp-in-lafayette/" TargetMode="External"/><Relationship Id="rId75" Type="http://schemas.openxmlformats.org/officeDocument/2006/relationships/hyperlink" Target="https://ussoftballacademy.com/summer-softball-camp-in-chambersburg/" TargetMode="External"/><Relationship Id="rId96" Type="http://schemas.openxmlformats.org/officeDocument/2006/relationships/hyperlink" Target="https://ussoftballacademy.com/summer-softball-camp-in-brick/" TargetMode="External"/><Relationship Id="rId140" Type="http://schemas.openxmlformats.org/officeDocument/2006/relationships/hyperlink" Target="https://ussoftballacademy.com/summer-softball-camp-in-chardon/" TargetMode="External"/><Relationship Id="rId161" Type="http://schemas.openxmlformats.org/officeDocument/2006/relationships/hyperlink" Target="https://ussoftballacademy.com/summer-softball-camp-in-georgetown/" TargetMode="External"/><Relationship Id="rId1" Type="http://schemas.openxmlformats.org/officeDocument/2006/relationships/hyperlink" Target="mailto:crossroadsbaseballseries@gmail.com" TargetMode="External"/><Relationship Id="rId6" Type="http://schemas.openxmlformats.org/officeDocument/2006/relationships/hyperlink" Target="mailto:bernardo.otero@stjohns.k12.fl.us" TargetMode="External"/><Relationship Id="rId23" Type="http://schemas.openxmlformats.org/officeDocument/2006/relationships/hyperlink" Target="https://ussoftballacademy.net/summer-softball-camp-in-ann-arbor/" TargetMode="External"/><Relationship Id="rId28" Type="http://schemas.openxmlformats.org/officeDocument/2006/relationships/hyperlink" Target="https://ussoftballacademy.com/summer-softball-camp-in-east-glenville/" TargetMode="External"/><Relationship Id="rId49" Type="http://schemas.openxmlformats.org/officeDocument/2006/relationships/hyperlink" Target="https://ussoftballacademy.com/summer-softball-camp-in-northville/" TargetMode="External"/><Relationship Id="rId114" Type="http://schemas.openxmlformats.org/officeDocument/2006/relationships/hyperlink" Target="mailto:steve.brock321@gmail.com" TargetMode="External"/><Relationship Id="rId119" Type="http://schemas.openxmlformats.org/officeDocument/2006/relationships/hyperlink" Target="https://ussoftballacademy.com/summer-softball-camp-in-modesto/" TargetMode="External"/><Relationship Id="rId44" Type="http://schemas.openxmlformats.org/officeDocument/2006/relationships/hyperlink" Target="https://ussoftballacademy.com/summer-softball-camp-in-pineville/" TargetMode="External"/><Relationship Id="rId60" Type="http://schemas.openxmlformats.org/officeDocument/2006/relationships/hyperlink" Target="mailto:craiga@quincyschools.org" TargetMode="External"/><Relationship Id="rId65" Type="http://schemas.openxmlformats.org/officeDocument/2006/relationships/hyperlink" Target="mailto:eric.kraut@vermontstate.edu" TargetMode="External"/><Relationship Id="rId81" Type="http://schemas.openxmlformats.org/officeDocument/2006/relationships/hyperlink" Target="mailto:bernardo.otero@stjohns.k12.fl.us" TargetMode="External"/><Relationship Id="rId86" Type="http://schemas.openxmlformats.org/officeDocument/2006/relationships/hyperlink" Target="https://ussoftballacademy.com/summer-softball-camp-in-gainesville/" TargetMode="External"/><Relationship Id="rId130" Type="http://schemas.openxmlformats.org/officeDocument/2006/relationships/hyperlink" Target="https://ussoftballacademy.com/summer-softball-camp-in-lynwood/" TargetMode="External"/><Relationship Id="rId135" Type="http://schemas.openxmlformats.org/officeDocument/2006/relationships/hyperlink" Target="mailto:regina.garza@somersetacademytx.org" TargetMode="External"/><Relationship Id="rId151" Type="http://schemas.openxmlformats.org/officeDocument/2006/relationships/hyperlink" Target="https://ussoftballacademy.com/summer-softball-camp-in-tucson/" TargetMode="External"/><Relationship Id="rId156" Type="http://schemas.openxmlformats.org/officeDocument/2006/relationships/hyperlink" Target="mailto:allaboutsoftball7@gmail.com" TargetMode="External"/><Relationship Id="rId172" Type="http://schemas.openxmlformats.org/officeDocument/2006/relationships/hyperlink" Target="mailto:wpmorlando@gmail.com" TargetMode="External"/><Relationship Id="rId13" Type="http://schemas.openxmlformats.org/officeDocument/2006/relationships/hyperlink" Target="https://ussoftballacademy.com/summeroftball-camp-in-seaford/" TargetMode="External"/><Relationship Id="rId18" Type="http://schemas.openxmlformats.org/officeDocument/2006/relationships/hyperlink" Target="mailto:tiger.alexander@ndcl.org" TargetMode="External"/><Relationship Id="rId39" Type="http://schemas.openxmlformats.org/officeDocument/2006/relationships/hyperlink" Target="https://ussoftballacademy.com/summer-softball-camp-in-grand-rapids/" TargetMode="External"/><Relationship Id="rId109" Type="http://schemas.openxmlformats.org/officeDocument/2006/relationships/hyperlink" Target="https://ussoftballacademy.com/summer-softball-camp-in-worthington/" TargetMode="External"/><Relationship Id="rId34" Type="http://schemas.openxmlformats.org/officeDocument/2006/relationships/hyperlink" Target="https://ussoftballacademy.com/summer-softball-camp-in-kuna/" TargetMode="External"/><Relationship Id="rId50" Type="http://schemas.openxmlformats.org/officeDocument/2006/relationships/hyperlink" Target="mailto:Valdezmex22@gmail.com" TargetMode="External"/><Relationship Id="rId55" Type="http://schemas.openxmlformats.org/officeDocument/2006/relationships/hyperlink" Target="mailto:algarcia@royal-isd.net" TargetMode="External"/><Relationship Id="rId76" Type="http://schemas.openxmlformats.org/officeDocument/2006/relationships/hyperlink" Target="https://ussoftballacademy.com/summer-softball-camp-in-lawton/" TargetMode="External"/><Relationship Id="rId97" Type="http://schemas.openxmlformats.org/officeDocument/2006/relationships/hyperlink" Target="https://ussoftballacademy.com/summer-softball-camp-in-brick/" TargetMode="External"/><Relationship Id="rId104" Type="http://schemas.openxmlformats.org/officeDocument/2006/relationships/hyperlink" Target="mailto:ssherman@genesee.edu" TargetMode="External"/><Relationship Id="rId120" Type="http://schemas.openxmlformats.org/officeDocument/2006/relationships/hyperlink" Target="https://ussoftballacademy.com/summer-softball-camp-in-merced/" TargetMode="External"/><Relationship Id="rId125" Type="http://schemas.openxmlformats.org/officeDocument/2006/relationships/hyperlink" Target="https://ussoftballacademy.com/summer-softball-camp-in-council-bluffs/" TargetMode="External"/><Relationship Id="rId141" Type="http://schemas.openxmlformats.org/officeDocument/2006/relationships/hyperlink" Target="https://ussoftballacademy.com/summer-softball-camp-in-bear/" TargetMode="External"/><Relationship Id="rId146" Type="http://schemas.openxmlformats.org/officeDocument/2006/relationships/hyperlink" Target="https://ussoftballacademy.com/summer-softball-camp-in-jacksonville-st-johns/" TargetMode="External"/><Relationship Id="rId167" Type="http://schemas.openxmlformats.org/officeDocument/2006/relationships/hyperlink" Target="https://ussoftballacademy.com/summer-softball-camp-in-college-point/" TargetMode="External"/><Relationship Id="rId7" Type="http://schemas.openxmlformats.org/officeDocument/2006/relationships/hyperlink" Target="mailto:bernardo.otero@stjohns.k12.fl.us" TargetMode="External"/><Relationship Id="rId71" Type="http://schemas.openxmlformats.org/officeDocument/2006/relationships/hyperlink" Target="https://ussoftballacademy.com/summer-softball-camp-in-englewood/" TargetMode="External"/><Relationship Id="rId92" Type="http://schemas.openxmlformats.org/officeDocument/2006/relationships/hyperlink" Target="https://ussoftballacademy.com/summer-softball-camp-in-dawsonville/" TargetMode="External"/><Relationship Id="rId162" Type="http://schemas.openxmlformats.org/officeDocument/2006/relationships/hyperlink" Target="mailto:info@pegsbaseball.com" TargetMode="External"/><Relationship Id="rId2" Type="http://schemas.openxmlformats.org/officeDocument/2006/relationships/hyperlink" Target="mailto:crossroadsbaseballseries@gmail.com" TargetMode="External"/><Relationship Id="rId29" Type="http://schemas.openxmlformats.org/officeDocument/2006/relationships/hyperlink" Target="https://ussoftballacademy.com/summer-softball-camp-in-waynesboro/" TargetMode="External"/><Relationship Id="rId24" Type="http://schemas.openxmlformats.org/officeDocument/2006/relationships/hyperlink" Target="mailto:mflowers@burke.k12.ga.us" TargetMode="External"/><Relationship Id="rId40" Type="http://schemas.openxmlformats.org/officeDocument/2006/relationships/hyperlink" Target="https://ussoftballacademy.com/summer-softball-camp-in-romeoville/" TargetMode="External"/><Relationship Id="rId45" Type="http://schemas.openxmlformats.org/officeDocument/2006/relationships/hyperlink" Target="https://ussoftballacademy.com/summer-softball-camp-in-irvine/" TargetMode="External"/><Relationship Id="rId66" Type="http://schemas.openxmlformats.org/officeDocument/2006/relationships/hyperlink" Target="mailto:jomessersmith@gmail.com" TargetMode="External"/><Relationship Id="rId87" Type="http://schemas.openxmlformats.org/officeDocument/2006/relationships/hyperlink" Target="mailto:crodriguez1@brickschools.org" TargetMode="External"/><Relationship Id="rId110" Type="http://schemas.openxmlformats.org/officeDocument/2006/relationships/hyperlink" Target="mailto:perry.clark@mesacc.edu" TargetMode="External"/><Relationship Id="rId115" Type="http://schemas.openxmlformats.org/officeDocument/2006/relationships/hyperlink" Target="https://ussoftballacademy.com/summer-softball-camp-in-fayetteville/" TargetMode="External"/><Relationship Id="rId131" Type="http://schemas.openxmlformats.org/officeDocument/2006/relationships/hyperlink" Target="mailto:amp00888@vermontstate.edu" TargetMode="External"/><Relationship Id="rId136" Type="http://schemas.openxmlformats.org/officeDocument/2006/relationships/hyperlink" Target="https://ussoftballacademy.com/summer-softball-camp-in-san-antonio/" TargetMode="External"/><Relationship Id="rId157" Type="http://schemas.openxmlformats.org/officeDocument/2006/relationships/hyperlink" Target="mailto:allaboutsoftball7@gmail.com" TargetMode="External"/><Relationship Id="rId61" Type="http://schemas.openxmlformats.org/officeDocument/2006/relationships/hyperlink" Target="mailto:klinsenmeyer@stillwaterschools.com" TargetMode="External"/><Relationship Id="rId82" Type="http://schemas.openxmlformats.org/officeDocument/2006/relationships/hyperlink" Target="mailto:daccardo@wcpss.net" TargetMode="External"/><Relationship Id="rId152" Type="http://schemas.openxmlformats.org/officeDocument/2006/relationships/hyperlink" Target="https://ussoftballacademy.com/summer-softball-camp-in-chula-vista/" TargetMode="External"/><Relationship Id="rId173" Type="http://schemas.openxmlformats.org/officeDocument/2006/relationships/hyperlink" Target="https://ussoftballacademy.com/summer-softball-camp-in-orlando/" TargetMode="External"/><Relationship Id="rId19" Type="http://schemas.openxmlformats.org/officeDocument/2006/relationships/hyperlink" Target="mailto:coach9ball@gmail.com" TargetMode="External"/><Relationship Id="rId14" Type="http://schemas.openxmlformats.org/officeDocument/2006/relationships/hyperlink" Target="mailto:allaboutsoftball7@gmail.com" TargetMode="External"/><Relationship Id="rId30" Type="http://schemas.openxmlformats.org/officeDocument/2006/relationships/hyperlink" Target="https://ussoftballacademy.com/summer-softball-camp-in-columbus/" TargetMode="External"/><Relationship Id="rId35" Type="http://schemas.openxmlformats.org/officeDocument/2006/relationships/hyperlink" Target="https://ussoftballacademy.com/summer-softball-camp-in-kuna/" TargetMode="External"/><Relationship Id="rId56" Type="http://schemas.openxmlformats.org/officeDocument/2006/relationships/hyperlink" Target="mailto:Trey.magnuson@gmail.com" TargetMode="External"/><Relationship Id="rId77" Type="http://schemas.openxmlformats.org/officeDocument/2006/relationships/hyperlink" Target="https://ussoftballacademy.com/summer-softball-camp-in-castleton/" TargetMode="External"/><Relationship Id="rId100" Type="http://schemas.openxmlformats.org/officeDocument/2006/relationships/hyperlink" Target="https://ussoftballacademy.com/summer-softball-camp-in-sacramento/" TargetMode="External"/><Relationship Id="rId105" Type="http://schemas.openxmlformats.org/officeDocument/2006/relationships/hyperlink" Target="mailto:kfinan@collegeofthedesert.edu" TargetMode="External"/><Relationship Id="rId126" Type="http://schemas.openxmlformats.org/officeDocument/2006/relationships/hyperlink" Target="https://ussoftballacademy.com/summer-softball-camp-in-omaha/" TargetMode="External"/><Relationship Id="rId147" Type="http://schemas.openxmlformats.org/officeDocument/2006/relationships/hyperlink" Target="https://ussoftballacademy.com/summer-softball-camp-in-caledonia/" TargetMode="External"/><Relationship Id="rId168" Type="http://schemas.openxmlformats.org/officeDocument/2006/relationships/hyperlink" Target="https://ussoftballacademy.com/summer-softball-camp-in-college-point/" TargetMode="External"/><Relationship Id="rId8" Type="http://schemas.openxmlformats.org/officeDocument/2006/relationships/hyperlink" Target="https://ussoftballacademy.net/summer-softball-camp-in-ann-arbor/" TargetMode="External"/><Relationship Id="rId51" Type="http://schemas.openxmlformats.org/officeDocument/2006/relationships/hyperlink" Target="mailto:Christinacarlson21@gmail.com" TargetMode="External"/><Relationship Id="rId72" Type="http://schemas.openxmlformats.org/officeDocument/2006/relationships/hyperlink" Target="https://ussoftballacademy.com/summer-softball-camp-in-pflugerville/" TargetMode="External"/><Relationship Id="rId93" Type="http://schemas.openxmlformats.org/officeDocument/2006/relationships/hyperlink" Target="https://ussoftballacademy.com/summer-softball-camp-in-greenville/" TargetMode="External"/><Relationship Id="rId98" Type="http://schemas.openxmlformats.org/officeDocument/2006/relationships/hyperlink" Target="mailto:tnuzum@athenscsd.org" TargetMode="External"/><Relationship Id="rId121" Type="http://schemas.openxmlformats.org/officeDocument/2006/relationships/hyperlink" Target="mailto:lauren.mcclellan@southsideschools.org" TargetMode="External"/><Relationship Id="rId142" Type="http://schemas.openxmlformats.org/officeDocument/2006/relationships/hyperlink" Target="https://ussoftballacademy.com/summer-softball-camp-in-brookshire/" TargetMode="External"/><Relationship Id="rId163" Type="http://schemas.openxmlformats.org/officeDocument/2006/relationships/hyperlink" Target="mailto:info@pegsbaseball.com" TargetMode="External"/><Relationship Id="rId3" Type="http://schemas.openxmlformats.org/officeDocument/2006/relationships/hyperlink" Target="mailto:crossroadsbaseballseries@gmail.com" TargetMode="External"/><Relationship Id="rId25" Type="http://schemas.openxmlformats.org/officeDocument/2006/relationships/hyperlink" Target="mailto:cmcdaniel@bhbl.org" TargetMode="External"/><Relationship Id="rId46" Type="http://schemas.openxmlformats.org/officeDocument/2006/relationships/hyperlink" Target="https://ussoftballacademy.com/summer-softball-camp-in-rolling-meadows/" TargetMode="External"/><Relationship Id="rId67" Type="http://schemas.openxmlformats.org/officeDocument/2006/relationships/hyperlink" Target="mailto:gray.sheena@wintonwoods.org" TargetMode="External"/><Relationship Id="rId116" Type="http://schemas.openxmlformats.org/officeDocument/2006/relationships/hyperlink" Target="https://ussoftballacademy.com/summer-softball-camp-in-las-vegas-2/" TargetMode="External"/><Relationship Id="rId137" Type="http://schemas.openxmlformats.org/officeDocument/2006/relationships/hyperlink" Target="https://ussoftballacademy.com/summer-softball-camp-in-concord/" TargetMode="External"/><Relationship Id="rId158" Type="http://schemas.openxmlformats.org/officeDocument/2006/relationships/hyperlink" Target="https://ussoftballacademy.com/summer-softball-camp-in-dover/" TargetMode="External"/><Relationship Id="rId20" Type="http://schemas.openxmlformats.org/officeDocument/2006/relationships/hyperlink" Target="mailto:coach9ball@gmail.com" TargetMode="External"/><Relationship Id="rId41" Type="http://schemas.openxmlformats.org/officeDocument/2006/relationships/hyperlink" Target="https://ussoftballacademy.com/summeroftball-camp-in-san-jose/" TargetMode="External"/><Relationship Id="rId62" Type="http://schemas.openxmlformats.org/officeDocument/2006/relationships/hyperlink" Target="mailto:natalie25p@gmail.com" TargetMode="External"/><Relationship Id="rId83" Type="http://schemas.openxmlformats.org/officeDocument/2006/relationships/hyperlink" Target="mailto:anuel.burce@hallco.org" TargetMode="External"/><Relationship Id="rId88" Type="http://schemas.openxmlformats.org/officeDocument/2006/relationships/hyperlink" Target="mailto:crodriguez1@brickschools.org" TargetMode="External"/><Relationship Id="rId111" Type="http://schemas.openxmlformats.org/officeDocument/2006/relationships/hyperlink" Target="mailto:perry.clark@mesacc.edu" TargetMode="External"/><Relationship Id="rId132" Type="http://schemas.openxmlformats.org/officeDocument/2006/relationships/hyperlink" Target="https://ussoftballacademy.com/summer-softball-camp-in-lyndonville/" TargetMode="External"/><Relationship Id="rId153" Type="http://schemas.openxmlformats.org/officeDocument/2006/relationships/hyperlink" Target="mailto:berglundandrew@yahoo.com" TargetMode="External"/><Relationship Id="rId174" Type="http://schemas.openxmlformats.org/officeDocument/2006/relationships/hyperlink" Target="https://ussoftballacademy.com/summer-softball-camp-in-annapolis/" TargetMode="External"/><Relationship Id="rId15" Type="http://schemas.openxmlformats.org/officeDocument/2006/relationships/hyperlink" Target="mailto:natalie25p@gmail.com" TargetMode="External"/><Relationship Id="rId36" Type="http://schemas.openxmlformats.org/officeDocument/2006/relationships/hyperlink" Target="https://ussoftballacademy.com/summer-softball-camp-in-lake-elsinore/" TargetMode="External"/><Relationship Id="rId57" Type="http://schemas.openxmlformats.org/officeDocument/2006/relationships/hyperlink" Target="https://ussoftballacademy.com/summer-softball-camp-in-missoula/" TargetMode="External"/><Relationship Id="rId106" Type="http://schemas.openxmlformats.org/officeDocument/2006/relationships/hyperlink" Target="https://ussoftballacademy.com/summer-softball-camp-in-palm-desert/" TargetMode="External"/><Relationship Id="rId127" Type="http://schemas.openxmlformats.org/officeDocument/2006/relationships/hyperlink" Target="mailto:petet@centralschools.org" TargetMode="External"/><Relationship Id="rId10" Type="http://schemas.openxmlformats.org/officeDocument/2006/relationships/hyperlink" Target="https://ussoftballacademy.net/summer-softball-camp-in-crown-point/" TargetMode="External"/><Relationship Id="rId31" Type="http://schemas.openxmlformats.org/officeDocument/2006/relationships/hyperlink" Target="https://ussoftballacademy.com/summer-softball-camp-in-myrtle-beach/" TargetMode="External"/><Relationship Id="rId52" Type="http://schemas.openxmlformats.org/officeDocument/2006/relationships/hyperlink" Target="mailto:Christinacarlson21@gmail.com" TargetMode="External"/><Relationship Id="rId73" Type="http://schemas.openxmlformats.org/officeDocument/2006/relationships/hyperlink" Target="https://ussoftballacademy.com/summer-softball-camp-in-quincy/" TargetMode="External"/><Relationship Id="rId78" Type="http://schemas.openxmlformats.org/officeDocument/2006/relationships/hyperlink" Target="https://ussoftballacademy.com/summer-softball-camp-in-temecula/" TargetMode="External"/><Relationship Id="rId94" Type="http://schemas.openxmlformats.org/officeDocument/2006/relationships/hyperlink" Target="mailto:parridv@nv.ccsd.net" TargetMode="External"/><Relationship Id="rId99" Type="http://schemas.openxmlformats.org/officeDocument/2006/relationships/hyperlink" Target="mailto:danielgjones17@hotmail.com" TargetMode="External"/><Relationship Id="rId101" Type="http://schemas.openxmlformats.org/officeDocument/2006/relationships/hyperlink" Target="https://ussoftballacademy.com/summer-softball-camp-in-lima/" TargetMode="External"/><Relationship Id="rId122" Type="http://schemas.openxmlformats.org/officeDocument/2006/relationships/hyperlink" Target="mailto:jsiwa@strikezoneomaha.com" TargetMode="External"/><Relationship Id="rId143" Type="http://schemas.openxmlformats.org/officeDocument/2006/relationships/hyperlink" Target="https://ussoftballacademy.com/summer-softball-camp-in-bloomington/" TargetMode="External"/><Relationship Id="rId148" Type="http://schemas.openxmlformats.org/officeDocument/2006/relationships/hyperlink" Target="https://ussoftballacademy.com/summer-softball-camp-in-st-charles/" TargetMode="External"/><Relationship Id="rId164" Type="http://schemas.openxmlformats.org/officeDocument/2006/relationships/hyperlink" Target="mailto:info@pegsbaseball.com" TargetMode="External"/><Relationship Id="rId169" Type="http://schemas.openxmlformats.org/officeDocument/2006/relationships/hyperlink" Target="https://ussoftballacademy.com/summer-softball-camp-in-bayside/" TargetMode="External"/><Relationship Id="rId4" Type="http://schemas.openxmlformats.org/officeDocument/2006/relationships/hyperlink" Target="mailto:crossroadsbaseballseries@gmail.com" TargetMode="External"/><Relationship Id="rId9" Type="http://schemas.openxmlformats.org/officeDocument/2006/relationships/hyperlink" Target="https://ussoftballacademy.net/summer-softball-camp-in-fort-wayne/" TargetMode="External"/><Relationship Id="rId26" Type="http://schemas.openxmlformats.org/officeDocument/2006/relationships/hyperlink" Target="mailto:akirk2@capital.edu,%20Bpope@capital.edu" TargetMode="External"/><Relationship Id="rId47" Type="http://schemas.openxmlformats.org/officeDocument/2006/relationships/hyperlink" Target="https://ussoftballacademy.com/summer-softball-camp-in-wichita/" TargetMode="External"/><Relationship Id="rId68" Type="http://schemas.openxmlformats.org/officeDocument/2006/relationships/hyperlink" Target="mailto:aperdue@ycsd.york.va.us" TargetMode="External"/><Relationship Id="rId89" Type="http://schemas.openxmlformats.org/officeDocument/2006/relationships/hyperlink" Target="https://ussoftballacademy.com/summer-softball-camp-in-rolesville/" TargetMode="External"/><Relationship Id="rId112" Type="http://schemas.openxmlformats.org/officeDocument/2006/relationships/hyperlink" Target="https://ussoftballacademy.com/summer-softball-camp-in-mesa/" TargetMode="External"/><Relationship Id="rId133" Type="http://schemas.openxmlformats.org/officeDocument/2006/relationships/hyperlink" Target="mailto:jordan.weicker@nccvt.k12.de.us" TargetMode="External"/><Relationship Id="rId154" Type="http://schemas.openxmlformats.org/officeDocument/2006/relationships/hyperlink" Target="mailto:Argullo5150@gmail.com" TargetMode="External"/><Relationship Id="rId175" Type="http://schemas.openxmlformats.org/officeDocument/2006/relationships/hyperlink" Target="mailto:mpeterson75248@gmail.com" TargetMode="External"/><Relationship Id="rId16" Type="http://schemas.openxmlformats.org/officeDocument/2006/relationships/hyperlink" Target="https://ussoftballacademy.net/summer-softball-camp-in-concord/" TargetMode="External"/><Relationship Id="rId37" Type="http://schemas.openxmlformats.org/officeDocument/2006/relationships/hyperlink" Target="https://ussoftballacademy.com/summer-softball-camp-in-nashville/" TargetMode="External"/><Relationship Id="rId58" Type="http://schemas.openxmlformats.org/officeDocument/2006/relationships/hyperlink" Target="mailto:Argullo5150@gmail.com" TargetMode="External"/><Relationship Id="rId79" Type="http://schemas.openxmlformats.org/officeDocument/2006/relationships/hyperlink" Target="https://ussoftballacademy.com/summer-softball-camp-in-cincinnati/" TargetMode="External"/><Relationship Id="rId102" Type="http://schemas.openxmlformats.org/officeDocument/2006/relationships/hyperlink" Target="https://ussoftballacademy.com/summer-softball-camp-in-athens/" TargetMode="External"/><Relationship Id="rId123" Type="http://schemas.openxmlformats.org/officeDocument/2006/relationships/hyperlink" Target="mailto:jsiwa@strikezoneomaha.com" TargetMode="External"/><Relationship Id="rId144" Type="http://schemas.openxmlformats.org/officeDocument/2006/relationships/hyperlink" Target="https://ussoftballacademy.com/summer-softball-camp-in-bloomington/" TargetMode="External"/><Relationship Id="rId90" Type="http://schemas.openxmlformats.org/officeDocument/2006/relationships/hyperlink" Target="https://ussoftballacademy.com/summer-softball-camp-in-lombard/" TargetMode="External"/><Relationship Id="rId165" Type="http://schemas.openxmlformats.org/officeDocument/2006/relationships/hyperlink" Target="mailto:info@pegsbaseball.com" TargetMode="External"/><Relationship Id="rId27" Type="http://schemas.openxmlformats.org/officeDocument/2006/relationships/hyperlink" Target="mailto:natalie25p@gmail.com" TargetMode="External"/><Relationship Id="rId48" Type="http://schemas.openxmlformats.org/officeDocument/2006/relationships/hyperlink" Target="mailto:zprideaux@sienacatholicschools.org" TargetMode="External"/><Relationship Id="rId69" Type="http://schemas.openxmlformats.org/officeDocument/2006/relationships/hyperlink" Target="https://ussoftballacademy.com/summer-softball-camp-in-williamsburg/" TargetMode="External"/><Relationship Id="rId113" Type="http://schemas.openxmlformats.org/officeDocument/2006/relationships/hyperlink" Target="https://ussoftballacademy.com/summer-softball-camp-in-mesa/" TargetMode="External"/><Relationship Id="rId134" Type="http://schemas.openxmlformats.org/officeDocument/2006/relationships/hyperlink" Target="https://ussoftballacademy.com/summer-softball-camp-in-middletown/" TargetMode="External"/><Relationship Id="rId80" Type="http://schemas.openxmlformats.org/officeDocument/2006/relationships/hyperlink" Target="https://ussoftballacademy.com/summer-softball-camp-in-white-bluff/" TargetMode="External"/><Relationship Id="rId155" Type="http://schemas.openxmlformats.org/officeDocument/2006/relationships/hyperlink" Target="https://ussoftballacademy.com/summer-softball-camp-in-st-francis/" TargetMode="External"/><Relationship Id="rId176" Type="http://schemas.openxmlformats.org/officeDocument/2006/relationships/hyperlink" Target="mailto:Just1swing@yahoo.com" TargetMode="External"/><Relationship Id="rId17" Type="http://schemas.openxmlformats.org/officeDocument/2006/relationships/hyperlink" Target="mailto:rhoward001@horrycountyschools.net" TargetMode="External"/><Relationship Id="rId38" Type="http://schemas.openxmlformats.org/officeDocument/2006/relationships/hyperlink" Target="https://ussoftballacademy.com/summer-softball-camp-in-river-forest/" TargetMode="External"/><Relationship Id="rId59" Type="http://schemas.openxmlformats.org/officeDocument/2006/relationships/hyperlink" Target="mailto:Argullo5150@gmail.com" TargetMode="External"/><Relationship Id="rId103" Type="http://schemas.openxmlformats.org/officeDocument/2006/relationships/hyperlink" Target="mailto:ssherman@genesee.edu" TargetMode="External"/><Relationship Id="rId124" Type="http://schemas.openxmlformats.org/officeDocument/2006/relationships/hyperlink" Target="https://ussoftballacademy.com/summer-softball-camp-in-southside/" TargetMode="External"/><Relationship Id="rId70" Type="http://schemas.openxmlformats.org/officeDocument/2006/relationships/hyperlink" Target="https://ussoftballacademy.com/summer-softball-camp-in-fresno/" TargetMode="External"/><Relationship Id="rId91" Type="http://schemas.openxmlformats.org/officeDocument/2006/relationships/hyperlink" Target="https://ussoftballacademy.com/summer-softball-camp-in-anchorage/" TargetMode="External"/><Relationship Id="rId145" Type="http://schemas.openxmlformats.org/officeDocument/2006/relationships/hyperlink" Target="https://ussoftballacademy.com/summer-softball-camp-in-jacksonville-st-johns/" TargetMode="External"/><Relationship Id="rId166" Type="http://schemas.openxmlformats.org/officeDocument/2006/relationships/hyperlink" Target="mailto:info@pegsbaseball.com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BT280"/>
  <sheetViews>
    <sheetView workbookViewId="0">
      <pane xSplit="6" ySplit="1" topLeftCell="H106" activePane="bottomRight" state="frozen"/>
      <selection pane="bottomRight" activeCell="T137" sqref="T137"/>
      <selection pane="bottomLeft"/>
      <selection pane="topRight"/>
    </sheetView>
  </sheetViews>
  <sheetFormatPr defaultColWidth="9.140625" defaultRowHeight="15" customHeight="1"/>
  <cols>
    <col min="1" max="1" width="19.28515625" style="72" customWidth="1"/>
    <col min="2" max="2" width="2" style="73" bestFit="1" customWidth="1"/>
    <col min="3" max="3" width="5.42578125" style="72" customWidth="1"/>
    <col min="4" max="4" width="10.28515625" style="72" bestFit="1" customWidth="1"/>
    <col min="5" max="5" width="11.5703125" style="71" customWidth="1"/>
    <col min="6" max="6" width="35.140625" style="71" customWidth="1"/>
    <col min="7" max="7" width="25.85546875" style="71" customWidth="1"/>
    <col min="8" max="8" width="33.42578125" style="71" bestFit="1" customWidth="1"/>
    <col min="9" max="9" width="13.85546875" style="71" customWidth="1"/>
    <col min="10" max="10" width="5" style="72" customWidth="1"/>
    <col min="11" max="11" width="6.28515625" style="71" customWidth="1"/>
    <col min="12" max="12" width="22.7109375" style="169" customWidth="1"/>
    <col min="13" max="13" width="11" style="71" customWidth="1"/>
    <col min="14" max="14" width="9.42578125" style="71" customWidth="1"/>
    <col min="15" max="15" width="11.140625" style="71" customWidth="1"/>
    <col min="16" max="16" width="11.5703125" style="71" customWidth="1"/>
    <col min="17" max="17" width="5" style="72" bestFit="1" customWidth="1"/>
    <col min="18" max="18" width="7" style="72" bestFit="1" customWidth="1"/>
    <col min="19" max="19" width="3.28515625" style="71" customWidth="1"/>
    <col min="20" max="20" width="14.85546875" style="72" customWidth="1"/>
    <col min="21" max="21" width="2.85546875" style="71" customWidth="1"/>
    <col min="22" max="22" width="2" style="66" bestFit="1" customWidth="1"/>
    <col min="23" max="23" width="6.5703125" style="72" bestFit="1" customWidth="1"/>
    <col min="24" max="24" width="4.85546875" style="72" bestFit="1" customWidth="1"/>
    <col min="25" max="25" width="5.85546875" style="71" customWidth="1"/>
    <col min="26" max="26" width="6.28515625" style="71" customWidth="1"/>
    <col min="27" max="27" width="44" style="71" bestFit="1" customWidth="1"/>
    <col min="28" max="28" width="13.5703125" style="71" bestFit="1" customWidth="1"/>
    <col min="29" max="29" width="13.5703125" style="71" customWidth="1"/>
    <col min="30" max="30" width="2.140625" style="71" bestFit="1" customWidth="1"/>
    <col min="31" max="33" width="5.7109375" style="72" customWidth="1"/>
    <col min="34" max="34" width="5.7109375" style="71" customWidth="1"/>
    <col min="35" max="35" width="2.140625" style="71" bestFit="1" customWidth="1"/>
    <col min="36" max="36" width="67.140625" style="71" bestFit="1" customWidth="1"/>
    <col min="37" max="37" width="2" style="71" bestFit="1" customWidth="1"/>
    <col min="38" max="38" width="55.7109375" style="71" bestFit="1" customWidth="1"/>
    <col min="39" max="39" width="2" style="71" bestFit="1" customWidth="1"/>
    <col min="40" max="40" width="5.42578125" style="74" bestFit="1" customWidth="1"/>
    <col min="41" max="42" width="5.42578125" style="74" customWidth="1"/>
    <col min="43" max="43" width="4.42578125" style="74" bestFit="1" customWidth="1"/>
    <col min="44" max="44" width="2" style="71" customWidth="1"/>
    <col min="45" max="45" width="10.42578125" style="154" bestFit="1" customWidth="1"/>
    <col min="46" max="46" width="10.42578125" style="92" bestFit="1" customWidth="1"/>
    <col min="47" max="47" width="9.140625" style="155"/>
    <col min="48" max="48" width="9.140625" style="156"/>
    <col min="49" max="49" width="2.28515625" style="66" bestFit="1" customWidth="1"/>
    <col min="50" max="50" width="11.42578125" style="71" bestFit="1" customWidth="1"/>
    <col min="51" max="51" width="11.42578125" style="72" bestFit="1" customWidth="1"/>
    <col min="52" max="52" width="9.140625" style="71"/>
    <col min="53" max="53" width="9.140625" style="259"/>
    <col min="54" max="54" width="2.28515625" style="71" bestFit="1" customWidth="1"/>
    <col min="55" max="55" width="11.42578125" style="71" bestFit="1" customWidth="1"/>
    <col min="56" max="56" width="11.42578125" style="72" bestFit="1" customWidth="1"/>
    <col min="57" max="58" width="9.140625" style="72"/>
    <col min="59" max="59" width="2.28515625" style="71" bestFit="1" customWidth="1"/>
    <col min="60" max="60" width="11.42578125" style="72" bestFit="1" customWidth="1"/>
    <col min="61" max="61" width="11.42578125" style="71" bestFit="1" customWidth="1"/>
    <col min="62" max="63" width="9.140625" style="71"/>
    <col min="64" max="64" width="2.28515625" style="71" bestFit="1" customWidth="1"/>
    <col min="65" max="65" width="9.28515625" style="71" bestFit="1" customWidth="1"/>
    <col min="66" max="66" width="9.28515625" style="72" bestFit="1" customWidth="1"/>
    <col min="67" max="67" width="9.140625" style="72"/>
    <col min="68" max="68" width="9.7109375" style="376" bestFit="1" customWidth="1"/>
    <col min="69" max="69" width="2.28515625" style="71" bestFit="1" customWidth="1"/>
    <col min="70" max="71" width="10.42578125" style="72" bestFit="1" customWidth="1"/>
    <col min="72" max="72" width="9.140625" style="72"/>
    <col min="73" max="16384" width="9.140625" style="71"/>
  </cols>
  <sheetData>
    <row r="1" spans="1:72" s="169" customFormat="1">
      <c r="A1" s="64" t="s">
        <v>0</v>
      </c>
      <c r="B1" s="64"/>
      <c r="C1" s="64" t="s">
        <v>1</v>
      </c>
      <c r="D1" s="64" t="s">
        <v>2</v>
      </c>
      <c r="E1" s="65" t="s">
        <v>3</v>
      </c>
      <c r="F1" s="67" t="s">
        <v>4</v>
      </c>
      <c r="G1" s="67" t="s">
        <v>5</v>
      </c>
      <c r="H1" s="67" t="s">
        <v>6</v>
      </c>
      <c r="I1" s="67" t="s">
        <v>7</v>
      </c>
      <c r="J1" s="134" t="s">
        <v>8</v>
      </c>
      <c r="K1" s="65" t="s">
        <v>9</v>
      </c>
      <c r="L1" s="163" t="s">
        <v>10</v>
      </c>
      <c r="M1" s="67" t="s">
        <v>11</v>
      </c>
      <c r="N1" s="67" t="s">
        <v>12</v>
      </c>
      <c r="O1" s="65" t="s">
        <v>13</v>
      </c>
      <c r="P1" s="65" t="s">
        <v>14</v>
      </c>
      <c r="Q1" s="64" t="s">
        <v>8</v>
      </c>
      <c r="R1" s="64" t="s">
        <v>9</v>
      </c>
      <c r="S1" s="65" t="s">
        <v>15</v>
      </c>
      <c r="T1" s="64" t="s">
        <v>16</v>
      </c>
      <c r="U1" s="65" t="s">
        <v>17</v>
      </c>
      <c r="V1" s="64"/>
      <c r="W1" s="68" t="s">
        <v>18</v>
      </c>
      <c r="X1" s="68" t="s">
        <v>19</v>
      </c>
      <c r="Y1" s="68" t="s">
        <v>20</v>
      </c>
      <c r="Z1" s="68" t="s">
        <v>21</v>
      </c>
      <c r="AA1" s="65" t="s">
        <v>22</v>
      </c>
      <c r="AB1" s="65" t="s">
        <v>23</v>
      </c>
      <c r="AC1" s="65" t="s">
        <v>24</v>
      </c>
      <c r="AD1" s="64"/>
      <c r="AE1" s="69" t="s">
        <v>25</v>
      </c>
      <c r="AF1" s="70" t="s">
        <v>26</v>
      </c>
      <c r="AG1" s="70" t="s">
        <v>27</v>
      </c>
      <c r="AH1" s="70" t="s">
        <v>28</v>
      </c>
      <c r="AI1" s="64"/>
      <c r="AJ1" s="64" t="s">
        <v>29</v>
      </c>
      <c r="AK1" s="64"/>
      <c r="AL1" s="163"/>
      <c r="AM1" s="64"/>
      <c r="AN1" s="64" t="s">
        <v>30</v>
      </c>
      <c r="AO1" s="64" t="s">
        <v>31</v>
      </c>
      <c r="AP1" s="64" t="s">
        <v>32</v>
      </c>
      <c r="AQ1" s="64" t="s">
        <v>33</v>
      </c>
      <c r="AR1" s="64"/>
      <c r="AS1" s="165">
        <v>45996</v>
      </c>
      <c r="AT1" s="166">
        <v>45632</v>
      </c>
      <c r="AU1" s="167" t="s">
        <v>34</v>
      </c>
      <c r="AV1" s="168" t="s">
        <v>35</v>
      </c>
      <c r="AW1" s="64"/>
      <c r="AX1" s="165">
        <v>46005</v>
      </c>
      <c r="AY1" s="166">
        <v>45640</v>
      </c>
      <c r="AZ1" s="167" t="s">
        <v>34</v>
      </c>
      <c r="BA1" s="218" t="s">
        <v>35</v>
      </c>
      <c r="BB1" s="64"/>
      <c r="BC1" s="311">
        <v>46016</v>
      </c>
      <c r="BD1" s="313">
        <v>46015</v>
      </c>
      <c r="BE1" s="167" t="s">
        <v>34</v>
      </c>
      <c r="BF1" s="218" t="s">
        <v>35</v>
      </c>
      <c r="BG1" s="64"/>
      <c r="BH1" s="313">
        <v>46022</v>
      </c>
      <c r="BI1" s="313">
        <v>45658</v>
      </c>
      <c r="BJ1" s="167" t="s">
        <v>34</v>
      </c>
      <c r="BK1" s="218" t="s">
        <v>35</v>
      </c>
      <c r="BL1" s="64"/>
      <c r="BM1" s="311">
        <v>46028</v>
      </c>
      <c r="BN1" s="313">
        <v>45664</v>
      </c>
      <c r="BO1" s="167" t="s">
        <v>34</v>
      </c>
      <c r="BP1" s="218" t="s">
        <v>35</v>
      </c>
      <c r="BQ1" s="64"/>
      <c r="BR1" s="313">
        <v>45684</v>
      </c>
      <c r="BS1" s="313">
        <v>45685</v>
      </c>
      <c r="BT1" s="170"/>
    </row>
    <row r="2" spans="1:72" s="169" customFormat="1">
      <c r="A2" s="170" t="s">
        <v>36</v>
      </c>
      <c r="B2" s="171"/>
      <c r="C2" s="170" t="s">
        <v>37</v>
      </c>
      <c r="D2" s="170"/>
      <c r="E2" s="172" t="s">
        <v>38</v>
      </c>
      <c r="F2" s="84" t="s">
        <v>39</v>
      </c>
      <c r="H2" s="84" t="s">
        <v>40</v>
      </c>
      <c r="I2" s="84" t="s">
        <v>41</v>
      </c>
      <c r="J2" s="135" t="s">
        <v>42</v>
      </c>
      <c r="K2" s="333">
        <v>11801</v>
      </c>
      <c r="L2" s="173" t="s">
        <v>43</v>
      </c>
      <c r="M2" s="174" t="s">
        <v>44</v>
      </c>
      <c r="N2" s="174" t="s">
        <v>45</v>
      </c>
      <c r="O2" s="175"/>
      <c r="Q2" s="170"/>
      <c r="R2" s="170"/>
      <c r="T2" s="371" t="s">
        <v>46</v>
      </c>
      <c r="U2" s="175"/>
      <c r="V2" s="171"/>
      <c r="W2" s="176">
        <v>227</v>
      </c>
      <c r="X2" s="176">
        <v>320</v>
      </c>
      <c r="Y2" s="177"/>
      <c r="Z2" s="177"/>
      <c r="AA2" s="177" t="s">
        <v>47</v>
      </c>
      <c r="AB2" s="169" t="s">
        <v>48</v>
      </c>
      <c r="AC2" s="177"/>
      <c r="AD2" s="171"/>
      <c r="AE2" s="170"/>
      <c r="AF2" s="1"/>
      <c r="AG2" s="18"/>
      <c r="AH2" s="18"/>
      <c r="AI2" s="171"/>
      <c r="AJ2" s="178"/>
      <c r="AK2" s="171"/>
      <c r="AM2" s="171"/>
      <c r="AN2" s="176"/>
      <c r="AO2" s="176"/>
      <c r="AP2" s="176" t="s">
        <v>49</v>
      </c>
      <c r="AQ2" s="176"/>
      <c r="AR2" s="171"/>
      <c r="AS2" s="179"/>
      <c r="AT2" s="180"/>
      <c r="AU2" s="181"/>
      <c r="AV2" s="182"/>
      <c r="AW2" s="171"/>
      <c r="AX2" s="179">
        <v>1</v>
      </c>
      <c r="AY2" s="180"/>
      <c r="AZ2" s="181"/>
      <c r="BA2" s="254"/>
      <c r="BB2" s="171"/>
      <c r="BC2" s="170">
        <v>7</v>
      </c>
      <c r="BD2" s="170"/>
      <c r="BE2" s="170"/>
      <c r="BF2" s="170"/>
      <c r="BG2" s="171"/>
      <c r="BH2" s="170">
        <v>10</v>
      </c>
      <c r="BL2" s="171"/>
      <c r="BM2" s="170">
        <v>13</v>
      </c>
      <c r="BN2" s="170"/>
      <c r="BO2" s="170"/>
      <c r="BP2" s="232"/>
      <c r="BQ2" s="171"/>
      <c r="BR2" s="170">
        <v>15</v>
      </c>
      <c r="BS2" s="170"/>
      <c r="BT2" s="170"/>
    </row>
    <row r="3" spans="1:72" s="169" customFormat="1">
      <c r="A3" s="170" t="s">
        <v>36</v>
      </c>
      <c r="B3" s="171"/>
      <c r="C3" s="170"/>
      <c r="D3" s="170"/>
      <c r="E3" s="172" t="s">
        <v>50</v>
      </c>
      <c r="F3" s="84" t="s">
        <v>51</v>
      </c>
      <c r="H3" s="84" t="s">
        <v>52</v>
      </c>
      <c r="I3" s="84" t="s">
        <v>53</v>
      </c>
      <c r="J3" s="135" t="s">
        <v>54</v>
      </c>
      <c r="K3" s="82">
        <v>45249</v>
      </c>
      <c r="L3" s="173" t="s">
        <v>55</v>
      </c>
      <c r="M3" s="174" t="s">
        <v>56</v>
      </c>
      <c r="N3" s="174" t="s">
        <v>57</v>
      </c>
      <c r="O3" s="175"/>
      <c r="Q3" s="170"/>
      <c r="R3" s="170"/>
      <c r="T3" s="379" t="s">
        <v>58</v>
      </c>
      <c r="U3" s="368" t="s">
        <v>59</v>
      </c>
      <c r="V3" s="171"/>
      <c r="W3" s="176">
        <v>118</v>
      </c>
      <c r="X3" s="176">
        <v>419</v>
      </c>
      <c r="Y3" s="177"/>
      <c r="Z3" s="177"/>
      <c r="AA3" s="177" t="s">
        <v>60</v>
      </c>
      <c r="AB3" s="169" t="s">
        <v>61</v>
      </c>
      <c r="AC3" s="177"/>
      <c r="AD3" s="171"/>
      <c r="AE3" s="170"/>
      <c r="AF3" s="1"/>
      <c r="AG3" s="18"/>
      <c r="AH3" s="18"/>
      <c r="AI3" s="171"/>
      <c r="AJ3" s="178" t="s">
        <v>62</v>
      </c>
      <c r="AK3" s="171"/>
      <c r="AL3" s="169" t="str">
        <f>H3&amp;" "&amp;I3&amp;","&amp;" "&amp;J3&amp;" "&amp;K3</f>
        <v>11525 Snider Rd Cincinnati, OH 45249</v>
      </c>
      <c r="AM3" s="171"/>
      <c r="AN3" s="176" t="s">
        <v>49</v>
      </c>
      <c r="AO3" s="176"/>
      <c r="AP3" s="176"/>
      <c r="AQ3" s="176"/>
      <c r="AR3" s="171"/>
      <c r="AS3" s="179">
        <v>5</v>
      </c>
      <c r="AT3" s="180"/>
      <c r="AU3" s="181"/>
      <c r="AV3" s="182"/>
      <c r="AW3" s="171"/>
      <c r="AX3" s="179">
        <v>11</v>
      </c>
      <c r="AY3" s="180"/>
      <c r="AZ3" s="181"/>
      <c r="BA3" s="254"/>
      <c r="BB3" s="171"/>
      <c r="BC3" s="170">
        <v>29</v>
      </c>
      <c r="BD3" s="170"/>
      <c r="BE3" s="170"/>
      <c r="BF3" s="170"/>
      <c r="BG3" s="171"/>
      <c r="BH3" s="170">
        <v>54</v>
      </c>
      <c r="BL3" s="171"/>
      <c r="BM3" s="170">
        <v>68</v>
      </c>
      <c r="BN3" s="170"/>
      <c r="BO3" s="170"/>
      <c r="BP3" s="232"/>
      <c r="BQ3" s="171"/>
      <c r="BR3" s="170">
        <v>81</v>
      </c>
      <c r="BS3" s="170"/>
      <c r="BT3" s="170"/>
    </row>
    <row r="4" spans="1:72" s="169" customFormat="1">
      <c r="A4" s="170" t="s">
        <v>36</v>
      </c>
      <c r="B4" s="171"/>
      <c r="C4" s="170"/>
      <c r="D4" s="170"/>
      <c r="E4" s="172" t="s">
        <v>63</v>
      </c>
      <c r="F4" s="184" t="s">
        <v>64</v>
      </c>
      <c r="G4" s="129"/>
      <c r="H4" s="174" t="s">
        <v>65</v>
      </c>
      <c r="I4" s="57" t="s">
        <v>66</v>
      </c>
      <c r="J4" s="39" t="s">
        <v>67</v>
      </c>
      <c r="K4" s="337" t="s">
        <v>68</v>
      </c>
      <c r="L4" s="144" t="s">
        <v>69</v>
      </c>
      <c r="M4" s="174" t="s">
        <v>70</v>
      </c>
      <c r="N4" s="174" t="s">
        <v>71</v>
      </c>
      <c r="O4" s="175"/>
      <c r="Q4" s="170"/>
      <c r="R4" s="170"/>
      <c r="T4" s="185" t="s">
        <v>72</v>
      </c>
      <c r="U4" s="175"/>
      <c r="V4" s="171"/>
      <c r="W4" s="176">
        <v>111</v>
      </c>
      <c r="X4" s="176">
        <v>201</v>
      </c>
      <c r="Y4" s="177"/>
      <c r="Z4" s="177"/>
      <c r="AA4" s="177" t="s">
        <v>73</v>
      </c>
      <c r="AB4" s="169" t="s">
        <v>74</v>
      </c>
      <c r="AC4" s="177"/>
      <c r="AD4" s="171"/>
      <c r="AE4" s="170"/>
      <c r="AF4" s="1"/>
      <c r="AG4" s="18"/>
      <c r="AH4" s="18"/>
      <c r="AI4" s="171"/>
      <c r="AJ4" s="178" t="s">
        <v>75</v>
      </c>
      <c r="AK4" s="171"/>
      <c r="AL4" s="169" t="str">
        <f>H4&amp;" "&amp;I4&amp;","&amp;" "&amp;J4&amp;" "&amp;K4</f>
        <v>1000 W Foothill Blvd Glendora, CA 91741</v>
      </c>
      <c r="AM4" s="171"/>
      <c r="AN4" s="176" t="s">
        <v>49</v>
      </c>
      <c r="AO4" s="176"/>
      <c r="AP4" s="176"/>
      <c r="AQ4" s="176"/>
      <c r="AR4" s="171"/>
      <c r="AS4" s="179">
        <v>86</v>
      </c>
      <c r="AT4" s="180"/>
      <c r="AU4" s="181"/>
      <c r="AV4" s="182"/>
      <c r="AW4" s="171"/>
      <c r="AX4" s="179">
        <v>150</v>
      </c>
      <c r="AY4" s="180"/>
      <c r="AZ4" s="181"/>
      <c r="BA4" s="254"/>
      <c r="BB4" s="171"/>
      <c r="BC4" s="170">
        <v>169</v>
      </c>
      <c r="BD4" s="170"/>
      <c r="BE4" s="170"/>
      <c r="BF4" s="170"/>
      <c r="BG4" s="171"/>
      <c r="BH4" s="170">
        <v>179</v>
      </c>
      <c r="BL4" s="171"/>
      <c r="BM4" s="170">
        <v>193</v>
      </c>
      <c r="BN4" s="170"/>
      <c r="BO4" s="170"/>
      <c r="BP4" s="232"/>
      <c r="BQ4" s="171"/>
      <c r="BR4" s="170">
        <v>186</v>
      </c>
      <c r="BS4" s="170"/>
      <c r="BT4" s="170"/>
    </row>
    <row r="5" spans="1:72" s="169" customFormat="1">
      <c r="A5" s="170" t="s">
        <v>36</v>
      </c>
      <c r="B5" s="171"/>
      <c r="C5" s="170"/>
      <c r="D5" s="170"/>
      <c r="E5" s="172" t="s">
        <v>76</v>
      </c>
      <c r="F5" s="169" t="s">
        <v>77</v>
      </c>
      <c r="H5" s="174" t="s">
        <v>78</v>
      </c>
      <c r="I5" s="57" t="s">
        <v>79</v>
      </c>
      <c r="J5" s="39" t="s">
        <v>67</v>
      </c>
      <c r="K5" s="334" t="s">
        <v>80</v>
      </c>
      <c r="L5" s="186" t="s">
        <v>81</v>
      </c>
      <c r="M5" s="329" t="s">
        <v>82</v>
      </c>
      <c r="N5" s="329" t="s">
        <v>83</v>
      </c>
      <c r="Q5" s="170"/>
      <c r="R5" s="170"/>
      <c r="T5" s="371" t="s">
        <v>84</v>
      </c>
      <c r="U5" s="175"/>
      <c r="V5" s="171"/>
      <c r="W5" s="176">
        <v>111</v>
      </c>
      <c r="X5" s="176">
        <v>201</v>
      </c>
      <c r="Y5" s="177"/>
      <c r="Z5" s="177"/>
      <c r="AA5" s="177" t="s">
        <v>73</v>
      </c>
      <c r="AB5" s="169" t="s">
        <v>85</v>
      </c>
      <c r="AC5" s="177"/>
      <c r="AD5" s="171"/>
      <c r="AE5" s="170"/>
      <c r="AF5" s="1"/>
      <c r="AG5" s="18"/>
      <c r="AH5" s="18"/>
      <c r="AI5" s="171"/>
      <c r="AJ5" s="38" t="s">
        <v>86</v>
      </c>
      <c r="AK5" s="171"/>
      <c r="AL5" s="169" t="str">
        <f>H5&amp;" "&amp;I5&amp;","&amp;" "&amp;J5&amp;" "&amp;K5</f>
        <v>300 W Cherry Lane Coalinga, CA 93210</v>
      </c>
      <c r="AM5" s="171"/>
      <c r="AN5" s="176" t="s">
        <v>49</v>
      </c>
      <c r="AO5" s="176"/>
      <c r="AP5" s="176"/>
      <c r="AQ5" s="176"/>
      <c r="AR5" s="171"/>
      <c r="AS5" s="179">
        <v>19</v>
      </c>
      <c r="AT5" s="180"/>
      <c r="AU5" s="181"/>
      <c r="AV5" s="182"/>
      <c r="AW5" s="171"/>
      <c r="AX5" s="179">
        <v>22</v>
      </c>
      <c r="AY5" s="180"/>
      <c r="AZ5" s="181"/>
      <c r="BA5" s="254"/>
      <c r="BB5" s="171"/>
      <c r="BC5" s="170">
        <v>30</v>
      </c>
      <c r="BD5" s="170"/>
      <c r="BE5" s="170"/>
      <c r="BF5" s="170"/>
      <c r="BG5" s="171"/>
      <c r="BH5" s="170">
        <v>28</v>
      </c>
      <c r="BL5" s="171"/>
      <c r="BM5" s="170">
        <v>29</v>
      </c>
      <c r="BN5" s="170"/>
      <c r="BO5" s="170"/>
      <c r="BP5" s="232"/>
      <c r="BQ5" s="171"/>
      <c r="BR5" s="170">
        <v>32</v>
      </c>
      <c r="BS5" s="170"/>
      <c r="BT5" s="170"/>
    </row>
    <row r="6" spans="1:72" s="196" customFormat="1">
      <c r="A6" s="231" t="s">
        <v>36</v>
      </c>
      <c r="B6" s="231"/>
      <c r="C6" s="231"/>
      <c r="D6" s="231"/>
      <c r="E6" s="611" t="s">
        <v>87</v>
      </c>
      <c r="F6" s="196" t="s">
        <v>88</v>
      </c>
      <c r="H6" s="238" t="s">
        <v>89</v>
      </c>
      <c r="I6" s="238" t="s">
        <v>90</v>
      </c>
      <c r="J6" s="237" t="s">
        <v>91</v>
      </c>
      <c r="K6" s="436">
        <v>99301</v>
      </c>
      <c r="L6" s="384" t="s">
        <v>92</v>
      </c>
      <c r="M6" s="196" t="s">
        <v>93</v>
      </c>
      <c r="N6" s="196" t="s">
        <v>94</v>
      </c>
      <c r="O6" s="612"/>
      <c r="Q6" s="231"/>
      <c r="R6" s="231"/>
      <c r="T6" s="231" t="s">
        <v>95</v>
      </c>
      <c r="U6" s="612"/>
      <c r="V6" s="231"/>
      <c r="W6" s="237">
        <v>118</v>
      </c>
      <c r="X6" s="237">
        <v>301</v>
      </c>
      <c r="Y6" s="238"/>
      <c r="Z6" s="238"/>
      <c r="AA6" s="464" t="s">
        <v>96</v>
      </c>
      <c r="AB6" s="238" t="s">
        <v>97</v>
      </c>
      <c r="AC6" s="238"/>
      <c r="AD6" s="231"/>
      <c r="AE6" s="231"/>
      <c r="AF6" s="29"/>
      <c r="AG6" s="30"/>
      <c r="AH6" s="30"/>
      <c r="AI6" s="231"/>
      <c r="AJ6" s="262" t="s">
        <v>98</v>
      </c>
      <c r="AK6" s="231"/>
      <c r="AL6" s="196" t="str">
        <f>H6&amp;" "&amp;I6&amp;","&amp;" "&amp;J6&amp;" "&amp;K6</f>
        <v>2600 N 20th Ave Pasco, WA 99301</v>
      </c>
      <c r="AM6" s="231"/>
      <c r="AN6" s="237" t="s">
        <v>49</v>
      </c>
      <c r="AO6" s="237"/>
      <c r="AP6" s="237"/>
      <c r="AQ6" s="237"/>
      <c r="AR6" s="231"/>
      <c r="AS6" s="231">
        <v>53</v>
      </c>
      <c r="AT6" s="231"/>
      <c r="AW6" s="231"/>
      <c r="AX6" s="231">
        <v>64</v>
      </c>
      <c r="AY6" s="231"/>
      <c r="BA6" s="386"/>
      <c r="BB6" s="231"/>
      <c r="BC6" s="231">
        <v>74</v>
      </c>
      <c r="BD6" s="231"/>
      <c r="BE6" s="231"/>
      <c r="BF6" s="231"/>
      <c r="BG6" s="231"/>
      <c r="BH6" s="231">
        <v>76</v>
      </c>
      <c r="BL6" s="231"/>
      <c r="BM6" s="231">
        <v>82</v>
      </c>
      <c r="BN6" s="231"/>
      <c r="BO6" s="231"/>
      <c r="BP6" s="355"/>
      <c r="BQ6" s="231"/>
      <c r="BR6" s="231">
        <v>85</v>
      </c>
      <c r="BS6" s="231"/>
      <c r="BT6" s="231"/>
    </row>
    <row r="7" spans="1:72" s="169" customFormat="1">
      <c r="A7" s="170" t="s">
        <v>36</v>
      </c>
      <c r="B7" s="171"/>
      <c r="C7" s="170"/>
      <c r="D7" s="170"/>
      <c r="E7" s="172" t="s">
        <v>99</v>
      </c>
      <c r="F7" s="169" t="s">
        <v>100</v>
      </c>
      <c r="G7" s="169" t="s">
        <v>101</v>
      </c>
      <c r="H7" s="174" t="s">
        <v>102</v>
      </c>
      <c r="I7" s="57" t="s">
        <v>103</v>
      </c>
      <c r="J7" s="39" t="s">
        <v>67</v>
      </c>
      <c r="K7" s="334" t="s">
        <v>104</v>
      </c>
      <c r="L7" s="186" t="s">
        <v>105</v>
      </c>
      <c r="M7" s="329" t="s">
        <v>106</v>
      </c>
      <c r="N7" s="329" t="s">
        <v>107</v>
      </c>
      <c r="O7" s="175"/>
      <c r="Q7" s="170"/>
      <c r="R7" s="170"/>
      <c r="T7" s="371" t="s">
        <v>108</v>
      </c>
      <c r="U7" s="175"/>
      <c r="V7" s="171"/>
      <c r="W7" s="176">
        <v>21</v>
      </c>
      <c r="X7" s="176">
        <v>111</v>
      </c>
      <c r="Y7" s="177"/>
      <c r="Z7" s="177"/>
      <c r="AA7" s="177" t="s">
        <v>109</v>
      </c>
      <c r="AB7" s="169" t="s">
        <v>74</v>
      </c>
      <c r="AC7" s="177"/>
      <c r="AD7" s="171"/>
      <c r="AE7" s="170"/>
      <c r="AF7" s="1"/>
      <c r="AG7" s="18"/>
      <c r="AH7" s="18"/>
      <c r="AI7" s="171"/>
      <c r="AJ7" s="178" t="s">
        <v>110</v>
      </c>
      <c r="AK7" s="171"/>
      <c r="AL7" s="169" t="str">
        <f>H7&amp;" "&amp;I7&amp;","&amp;" "&amp;J7&amp;" "&amp;K7</f>
        <v>27165 San Bernardino Ave Redlands, CA 92374</v>
      </c>
      <c r="AM7" s="171"/>
      <c r="AN7" s="176" t="s">
        <v>49</v>
      </c>
      <c r="AO7" s="176"/>
      <c r="AP7" s="176"/>
      <c r="AQ7" s="176"/>
      <c r="AR7" s="171"/>
      <c r="AS7" s="179">
        <v>47</v>
      </c>
      <c r="AT7" s="180"/>
      <c r="AU7" s="181"/>
      <c r="AV7" s="182"/>
      <c r="AW7" s="171"/>
      <c r="AX7" s="179">
        <v>64</v>
      </c>
      <c r="AY7" s="180"/>
      <c r="AZ7" s="181"/>
      <c r="BA7" s="254"/>
      <c r="BB7" s="171"/>
      <c r="BC7" s="170">
        <v>73</v>
      </c>
      <c r="BD7" s="170"/>
      <c r="BE7" s="170"/>
      <c r="BF7" s="170"/>
      <c r="BG7" s="171"/>
      <c r="BH7" s="170">
        <v>73</v>
      </c>
      <c r="BL7" s="171"/>
      <c r="BM7" s="170">
        <v>73</v>
      </c>
      <c r="BN7" s="170"/>
      <c r="BO7" s="170"/>
      <c r="BP7" s="232"/>
      <c r="BQ7" s="171"/>
      <c r="BR7" s="170">
        <v>70</v>
      </c>
      <c r="BS7" s="170"/>
      <c r="BT7" s="170"/>
    </row>
    <row r="8" spans="1:72" s="169" customFormat="1">
      <c r="A8" s="170" t="s">
        <v>36</v>
      </c>
      <c r="B8" s="171"/>
      <c r="C8" s="170" t="s">
        <v>37</v>
      </c>
      <c r="D8" s="170"/>
      <c r="E8" s="174" t="s">
        <v>111</v>
      </c>
      <c r="F8" s="174" t="s">
        <v>112</v>
      </c>
      <c r="G8" s="174"/>
      <c r="H8" s="174" t="s">
        <v>113</v>
      </c>
      <c r="I8" s="174" t="s">
        <v>114</v>
      </c>
      <c r="J8" s="185" t="s">
        <v>115</v>
      </c>
      <c r="K8" s="174">
        <v>46319</v>
      </c>
      <c r="L8" s="174" t="s">
        <v>116</v>
      </c>
      <c r="M8" s="174" t="s">
        <v>117</v>
      </c>
      <c r="N8" s="174" t="s">
        <v>118</v>
      </c>
      <c r="O8" s="174" t="s">
        <v>119</v>
      </c>
      <c r="P8" s="174" t="s">
        <v>120</v>
      </c>
      <c r="Q8" s="185" t="s">
        <v>115</v>
      </c>
      <c r="R8" s="185">
        <v>46373</v>
      </c>
      <c r="S8" s="174"/>
      <c r="T8" s="185" t="s">
        <v>121</v>
      </c>
      <c r="U8" s="174" t="s">
        <v>122</v>
      </c>
      <c r="V8" s="171"/>
      <c r="W8" s="176">
        <v>215</v>
      </c>
      <c r="X8" s="176">
        <v>308</v>
      </c>
      <c r="Y8" s="177"/>
      <c r="Z8" s="177"/>
      <c r="AA8" s="187" t="s">
        <v>123</v>
      </c>
      <c r="AB8" s="169" t="s">
        <v>61</v>
      </c>
      <c r="AC8" s="177"/>
      <c r="AD8" s="171"/>
      <c r="AE8" s="170"/>
      <c r="AF8" s="1"/>
      <c r="AG8" s="18"/>
      <c r="AH8" s="18"/>
      <c r="AI8" s="171"/>
      <c r="AJ8" s="174" t="s">
        <v>124</v>
      </c>
      <c r="AK8" s="171"/>
      <c r="AL8" s="169" t="str">
        <f>H8&amp;" "&amp;I8&amp;","&amp;" "&amp;J8&amp;" "&amp;K8</f>
        <v>1200 W Main St Griffith, IN 46319</v>
      </c>
      <c r="AM8" s="171"/>
      <c r="AN8" s="176"/>
      <c r="AO8" s="176"/>
      <c r="AP8" s="176" t="s">
        <v>49</v>
      </c>
      <c r="AQ8" s="176"/>
      <c r="AR8" s="171"/>
      <c r="AS8" s="179">
        <v>0</v>
      </c>
      <c r="AT8" s="180"/>
      <c r="AU8" s="181"/>
      <c r="AV8" s="182"/>
      <c r="AW8" s="171"/>
      <c r="AX8" s="179">
        <v>1</v>
      </c>
      <c r="AY8" s="180"/>
      <c r="AZ8" s="181"/>
      <c r="BA8" s="254"/>
      <c r="BB8" s="171"/>
      <c r="BC8" s="170">
        <v>3</v>
      </c>
      <c r="BD8" s="170"/>
      <c r="BE8" s="170"/>
      <c r="BF8" s="170"/>
      <c r="BG8" s="171"/>
      <c r="BH8" s="170">
        <v>10</v>
      </c>
      <c r="BL8" s="171"/>
      <c r="BM8" s="170">
        <v>16</v>
      </c>
      <c r="BN8" s="170"/>
      <c r="BO8" s="170"/>
      <c r="BP8" s="232"/>
      <c r="BQ8" s="171"/>
      <c r="BR8" s="170">
        <v>42</v>
      </c>
      <c r="BS8" s="170"/>
      <c r="BT8" s="170"/>
    </row>
    <row r="9" spans="1:72" s="169" customFormat="1">
      <c r="A9" s="170" t="s">
        <v>36</v>
      </c>
      <c r="B9" s="171"/>
      <c r="C9" s="170"/>
      <c r="D9" s="170"/>
      <c r="E9" s="172" t="s">
        <v>125</v>
      </c>
      <c r="F9" s="169" t="s">
        <v>126</v>
      </c>
      <c r="H9" s="169" t="s">
        <v>127</v>
      </c>
      <c r="I9" s="169" t="s">
        <v>128</v>
      </c>
      <c r="J9" s="170" t="s">
        <v>67</v>
      </c>
      <c r="K9" s="169">
        <v>95827</v>
      </c>
      <c r="L9" s="173" t="s">
        <v>129</v>
      </c>
      <c r="M9" s="174" t="s">
        <v>130</v>
      </c>
      <c r="N9" s="174" t="s">
        <v>131</v>
      </c>
      <c r="Q9" s="170"/>
      <c r="R9" s="170"/>
      <c r="T9" s="185" t="s">
        <v>132</v>
      </c>
      <c r="V9" s="171"/>
      <c r="W9" s="176">
        <v>110</v>
      </c>
      <c r="X9" s="176">
        <v>131</v>
      </c>
      <c r="Y9" s="177"/>
      <c r="Z9" s="177"/>
      <c r="AA9" s="187" t="s">
        <v>133</v>
      </c>
      <c r="AB9" s="169" t="s">
        <v>74</v>
      </c>
      <c r="AC9" s="177"/>
      <c r="AD9" s="171"/>
      <c r="AE9" s="170"/>
      <c r="AF9" s="1"/>
      <c r="AG9" s="18"/>
      <c r="AH9" s="18"/>
      <c r="AI9" s="171"/>
      <c r="AJ9" s="38" t="s">
        <v>134</v>
      </c>
      <c r="AK9" s="171"/>
      <c r="AL9" s="169" t="str">
        <f>H9&amp;" "&amp;I9&amp;","&amp;" "&amp;J9&amp;" "&amp;K9</f>
        <v>3401 Mayhew Rd Sacramento, CA 95827</v>
      </c>
      <c r="AM9" s="171"/>
      <c r="AN9" s="176" t="s">
        <v>49</v>
      </c>
      <c r="AO9" s="176"/>
      <c r="AP9" s="176"/>
      <c r="AQ9" s="176"/>
      <c r="AR9" s="171"/>
      <c r="AS9" s="179">
        <v>21</v>
      </c>
      <c r="AT9" s="180"/>
      <c r="AU9" s="181"/>
      <c r="AV9" s="182"/>
      <c r="AW9" s="171"/>
      <c r="AX9" s="179">
        <v>28</v>
      </c>
      <c r="AY9" s="180"/>
      <c r="AZ9" s="181"/>
      <c r="BA9" s="254"/>
      <c r="BB9" s="171"/>
      <c r="BC9" s="170">
        <v>35</v>
      </c>
      <c r="BD9" s="170"/>
      <c r="BE9" s="170"/>
      <c r="BF9" s="170"/>
      <c r="BG9" s="171"/>
      <c r="BH9" s="170">
        <v>38</v>
      </c>
      <c r="BL9" s="171"/>
      <c r="BM9" s="170">
        <v>38</v>
      </c>
      <c r="BN9" s="170"/>
      <c r="BO9" s="170"/>
      <c r="BP9" s="232"/>
      <c r="BQ9" s="171"/>
      <c r="BR9" s="170">
        <v>40</v>
      </c>
      <c r="BS9" s="170"/>
      <c r="BT9" s="170"/>
    </row>
    <row r="10" spans="1:72">
      <c r="A10" s="170" t="s">
        <v>36</v>
      </c>
      <c r="B10" s="171"/>
      <c r="C10" s="170"/>
      <c r="D10" s="170"/>
      <c r="E10" s="172" t="s">
        <v>135</v>
      </c>
      <c r="F10" s="169" t="s">
        <v>136</v>
      </c>
      <c r="G10" s="169"/>
      <c r="H10" s="169" t="s">
        <v>137</v>
      </c>
      <c r="I10" s="169" t="s">
        <v>138</v>
      </c>
      <c r="J10" s="170" t="s">
        <v>139</v>
      </c>
      <c r="K10" s="335">
        <v>77072</v>
      </c>
      <c r="L10" s="174" t="s">
        <v>140</v>
      </c>
      <c r="M10" s="174" t="s">
        <v>141</v>
      </c>
      <c r="N10" s="174" t="s">
        <v>142</v>
      </c>
      <c r="O10" s="225" t="s">
        <v>143</v>
      </c>
      <c r="P10" s="174" t="s">
        <v>144</v>
      </c>
      <c r="Q10" s="185" t="s">
        <v>139</v>
      </c>
      <c r="R10" s="185">
        <v>77573</v>
      </c>
      <c r="S10" s="174"/>
      <c r="T10" s="371" t="s">
        <v>145</v>
      </c>
      <c r="U10" s="174"/>
      <c r="V10" s="171"/>
      <c r="W10" s="170">
        <v>103</v>
      </c>
      <c r="X10" s="170">
        <v>111</v>
      </c>
      <c r="Y10" s="169"/>
      <c r="Z10" s="169"/>
      <c r="AA10" s="169" t="s">
        <v>146</v>
      </c>
      <c r="AB10" s="169" t="s">
        <v>74</v>
      </c>
      <c r="AC10" s="169"/>
      <c r="AD10" s="171"/>
      <c r="AE10" s="170"/>
      <c r="AF10" s="170"/>
      <c r="AG10" s="170"/>
      <c r="AH10" s="169"/>
      <c r="AI10" s="171"/>
      <c r="AJ10" s="38" t="s">
        <v>147</v>
      </c>
      <c r="AK10" s="171"/>
      <c r="AL10" s="169" t="str">
        <f>H10&amp;" "&amp;I10&amp;","&amp;" "&amp;J10&amp;" "&amp;K10</f>
        <v>12601 High Star Houston, TX 77072</v>
      </c>
      <c r="AM10" s="171"/>
      <c r="AN10" s="176" t="s">
        <v>49</v>
      </c>
      <c r="AO10" s="176"/>
      <c r="AP10" s="176"/>
      <c r="AQ10" s="176"/>
      <c r="AR10" s="171"/>
      <c r="AS10" s="179">
        <v>19</v>
      </c>
      <c r="AT10" s="180"/>
      <c r="AU10" s="181"/>
      <c r="AV10" s="182"/>
      <c r="AW10" s="171"/>
      <c r="AX10" s="179">
        <v>24</v>
      </c>
      <c r="AY10" s="180"/>
      <c r="AZ10" s="181"/>
      <c r="BA10" s="254"/>
      <c r="BB10" s="171"/>
      <c r="BC10" s="170">
        <v>27</v>
      </c>
      <c r="BD10" s="170"/>
      <c r="BE10" s="170"/>
      <c r="BF10" s="170"/>
      <c r="BG10" s="171"/>
      <c r="BH10" s="170">
        <v>29</v>
      </c>
      <c r="BI10" s="169"/>
      <c r="BJ10" s="169"/>
      <c r="BK10" s="169"/>
      <c r="BL10" s="171"/>
      <c r="BM10" s="170">
        <v>22</v>
      </c>
      <c r="BN10" s="170"/>
      <c r="BO10" s="170"/>
      <c r="BP10" s="232"/>
      <c r="BQ10" s="171"/>
      <c r="BR10" s="170">
        <v>22</v>
      </c>
      <c r="BS10" s="170"/>
      <c r="BT10" s="170"/>
    </row>
    <row r="11" spans="1:72">
      <c r="A11" s="170" t="s">
        <v>36</v>
      </c>
      <c r="B11" s="171"/>
      <c r="C11" s="170"/>
      <c r="D11" s="170"/>
      <c r="E11" s="172" t="s">
        <v>148</v>
      </c>
      <c r="F11" s="169" t="s">
        <v>149</v>
      </c>
      <c r="G11" s="169"/>
      <c r="H11" s="84" t="s">
        <v>150</v>
      </c>
      <c r="I11" s="84" t="s">
        <v>151</v>
      </c>
      <c r="J11" s="135" t="s">
        <v>152</v>
      </c>
      <c r="K11" s="594">
        <v>37013</v>
      </c>
      <c r="L11" s="173" t="s">
        <v>153</v>
      </c>
      <c r="M11" s="189" t="s">
        <v>154</v>
      </c>
      <c r="N11" s="189" t="s">
        <v>155</v>
      </c>
      <c r="O11" s="57" t="s">
        <v>156</v>
      </c>
      <c r="P11" s="57" t="s">
        <v>151</v>
      </c>
      <c r="Q11" s="185" t="s">
        <v>152</v>
      </c>
      <c r="R11" s="39">
        <v>37013</v>
      </c>
      <c r="S11" s="174"/>
      <c r="T11" s="185" t="s">
        <v>157</v>
      </c>
      <c r="U11" s="174"/>
      <c r="V11" s="171"/>
      <c r="W11" s="170">
        <v>104</v>
      </c>
      <c r="X11" s="170">
        <v>208</v>
      </c>
      <c r="Y11" s="169"/>
      <c r="Z11" s="169"/>
      <c r="AA11" s="169" t="s">
        <v>158</v>
      </c>
      <c r="AB11" s="169" t="s">
        <v>74</v>
      </c>
      <c r="AC11" s="169"/>
      <c r="AD11" s="171"/>
      <c r="AE11" s="170"/>
      <c r="AF11" s="170"/>
      <c r="AG11" s="170"/>
      <c r="AH11" s="169"/>
      <c r="AI11" s="171"/>
      <c r="AJ11" s="178" t="s">
        <v>159</v>
      </c>
      <c r="AK11" s="171"/>
      <c r="AL11" s="169" t="str">
        <f>H11&amp;" "&amp;I11&amp;","&amp;" "&amp;J11&amp;" "&amp;K11</f>
        <v>574 Bell Rd Antioch, TN 37013</v>
      </c>
      <c r="AM11" s="171"/>
      <c r="AN11" s="176"/>
      <c r="AO11" s="176" t="s">
        <v>49</v>
      </c>
      <c r="AP11" s="176"/>
      <c r="AQ11" s="176"/>
      <c r="AR11" s="171"/>
      <c r="AS11" s="179">
        <v>31</v>
      </c>
      <c r="AT11" s="180"/>
      <c r="AU11" s="181"/>
      <c r="AV11" s="182"/>
      <c r="AW11" s="171"/>
      <c r="AX11" s="179">
        <v>31</v>
      </c>
      <c r="AY11" s="180"/>
      <c r="AZ11" s="181"/>
      <c r="BA11" s="254"/>
      <c r="BB11" s="171"/>
      <c r="BC11" s="170">
        <v>36</v>
      </c>
      <c r="BD11" s="170"/>
      <c r="BE11" s="170"/>
      <c r="BF11" s="170"/>
      <c r="BG11" s="171"/>
      <c r="BH11" s="170">
        <v>42</v>
      </c>
      <c r="BI11" s="169"/>
      <c r="BJ11" s="169"/>
      <c r="BK11" s="169"/>
      <c r="BL11" s="171"/>
      <c r="BM11" s="170">
        <v>31</v>
      </c>
      <c r="BN11" s="170"/>
      <c r="BO11" s="170"/>
      <c r="BP11" s="232"/>
      <c r="BQ11" s="171"/>
      <c r="BR11" s="170">
        <v>30</v>
      </c>
      <c r="BS11" s="170"/>
      <c r="BT11" s="170"/>
    </row>
    <row r="12" spans="1:72">
      <c r="A12" s="170" t="s">
        <v>36</v>
      </c>
      <c r="B12" s="171" t="s">
        <v>49</v>
      </c>
      <c r="C12" s="170"/>
      <c r="D12" s="170"/>
      <c r="E12" s="169" t="s">
        <v>160</v>
      </c>
      <c r="F12" s="190" t="s">
        <v>161</v>
      </c>
      <c r="G12" s="330"/>
      <c r="H12" s="588" t="s">
        <v>162</v>
      </c>
      <c r="I12" s="588" t="s">
        <v>128</v>
      </c>
      <c r="J12" s="591" t="s">
        <v>67</v>
      </c>
      <c r="K12" s="588">
        <v>95842</v>
      </c>
      <c r="L12" s="588" t="s">
        <v>163</v>
      </c>
      <c r="M12" s="588" t="s">
        <v>164</v>
      </c>
      <c r="N12" s="588" t="s">
        <v>165</v>
      </c>
      <c r="O12" s="588"/>
      <c r="P12" s="588"/>
      <c r="Q12" s="591"/>
      <c r="R12" s="591"/>
      <c r="S12" s="169"/>
      <c r="T12" s="591" t="s">
        <v>166</v>
      </c>
      <c r="U12" s="169"/>
      <c r="V12" s="171" t="s">
        <v>49</v>
      </c>
      <c r="W12" s="170">
        <v>104</v>
      </c>
      <c r="X12" s="170">
        <v>125</v>
      </c>
      <c r="Y12" s="169"/>
      <c r="Z12" s="169"/>
      <c r="AA12" s="169" t="s">
        <v>167</v>
      </c>
      <c r="AB12" s="169" t="s">
        <v>168</v>
      </c>
      <c r="AC12" s="169"/>
      <c r="AD12" s="171" t="s">
        <v>49</v>
      </c>
      <c r="AE12" s="170"/>
      <c r="AF12" s="170"/>
      <c r="AG12" s="170"/>
      <c r="AH12" s="169"/>
      <c r="AI12" s="171" t="s">
        <v>49</v>
      </c>
      <c r="AJ12" s="38" t="s">
        <v>169</v>
      </c>
      <c r="AK12" s="171" t="s">
        <v>49</v>
      </c>
      <c r="AL12" s="169" t="str">
        <f>H12&amp;" "&amp;I12&amp;","&amp;" "&amp;J12&amp;" "&amp;K12</f>
        <v>5000 McCloud Dr Sacramento, CA 95842</v>
      </c>
      <c r="AM12" s="171" t="s">
        <v>49</v>
      </c>
      <c r="AN12" s="176" t="s">
        <v>49</v>
      </c>
      <c r="AO12" s="176"/>
      <c r="AP12" s="176"/>
      <c r="AQ12" s="176"/>
      <c r="AR12" s="171" t="s">
        <v>49</v>
      </c>
      <c r="AS12" s="179">
        <v>15</v>
      </c>
      <c r="AT12" s="180"/>
      <c r="AU12" s="181"/>
      <c r="AV12" s="182"/>
      <c r="AW12" s="171" t="s">
        <v>49</v>
      </c>
      <c r="AX12" s="179">
        <v>18</v>
      </c>
      <c r="AY12" s="180"/>
      <c r="AZ12" s="181"/>
      <c r="BA12" s="254"/>
      <c r="BB12" s="171" t="s">
        <v>49</v>
      </c>
      <c r="BC12" s="170">
        <v>34</v>
      </c>
      <c r="BD12" s="170"/>
      <c r="BE12" s="170"/>
      <c r="BF12" s="170"/>
      <c r="BG12" s="171" t="s">
        <v>49</v>
      </c>
      <c r="BH12" s="170">
        <v>37</v>
      </c>
      <c r="BI12" s="169"/>
      <c r="BJ12" s="169"/>
      <c r="BK12" s="169"/>
      <c r="BL12" s="171" t="s">
        <v>49</v>
      </c>
      <c r="BM12" s="170">
        <v>45</v>
      </c>
      <c r="BN12" s="170"/>
      <c r="BO12" s="170"/>
      <c r="BP12" s="232"/>
      <c r="BQ12" s="171" t="s">
        <v>49</v>
      </c>
      <c r="BR12" s="170">
        <v>45</v>
      </c>
      <c r="BS12" s="170"/>
      <c r="BT12" s="170"/>
    </row>
    <row r="13" spans="1:72" s="451" customFormat="1">
      <c r="A13" s="231" t="s">
        <v>36</v>
      </c>
      <c r="B13" s="231"/>
      <c r="C13" s="231"/>
      <c r="D13" s="231"/>
      <c r="E13" s="196" t="s">
        <v>170</v>
      </c>
      <c r="F13" s="196" t="s">
        <v>171</v>
      </c>
      <c r="G13" s="196"/>
      <c r="H13" s="346" t="s">
        <v>172</v>
      </c>
      <c r="I13" s="607" t="s">
        <v>173</v>
      </c>
      <c r="J13" s="608" t="s">
        <v>115</v>
      </c>
      <c r="K13" s="609">
        <v>46259</v>
      </c>
      <c r="L13" s="610" t="s">
        <v>174</v>
      </c>
      <c r="M13" s="196" t="s">
        <v>175</v>
      </c>
      <c r="N13" s="196" t="s">
        <v>176</v>
      </c>
      <c r="O13" s="196" t="s">
        <v>177</v>
      </c>
      <c r="P13" s="196" t="s">
        <v>173</v>
      </c>
      <c r="Q13" s="231" t="s">
        <v>115</v>
      </c>
      <c r="R13" s="231">
        <v>46217</v>
      </c>
      <c r="S13" s="196"/>
      <c r="T13" s="231" t="s">
        <v>178</v>
      </c>
      <c r="U13" s="196"/>
      <c r="V13" s="231"/>
      <c r="W13" s="231">
        <v>118</v>
      </c>
      <c r="X13" s="231">
        <v>222</v>
      </c>
      <c r="Y13" s="196"/>
      <c r="Z13" s="196"/>
      <c r="AA13" s="196" t="s">
        <v>179</v>
      </c>
      <c r="AB13" s="196" t="s">
        <v>74</v>
      </c>
      <c r="AC13" s="196" t="s">
        <v>180</v>
      </c>
      <c r="AD13" s="231"/>
      <c r="AE13" s="231"/>
      <c r="AF13" s="231"/>
      <c r="AG13" s="231"/>
      <c r="AH13" s="196"/>
      <c r="AI13" s="231"/>
      <c r="AJ13" s="262" t="s">
        <v>181</v>
      </c>
      <c r="AK13" s="231"/>
      <c r="AL13" s="196" t="str">
        <f>H13&amp;" "&amp;I13&amp;","&amp;" "&amp;J13&amp;" "&amp;K13</f>
        <v>6215 S. Franklin Rd Indianapolis, IN 46259</v>
      </c>
      <c r="AM13" s="231"/>
      <c r="AN13" s="237"/>
      <c r="AO13" s="237" t="s">
        <v>49</v>
      </c>
      <c r="AP13" s="237"/>
      <c r="AQ13" s="237"/>
      <c r="AR13" s="231"/>
      <c r="AS13" s="231">
        <v>10</v>
      </c>
      <c r="AT13" s="231"/>
      <c r="AU13" s="196"/>
      <c r="AV13" s="196"/>
      <c r="AW13" s="231"/>
      <c r="AX13" s="231">
        <v>23</v>
      </c>
      <c r="AY13" s="231"/>
      <c r="AZ13" s="196"/>
      <c r="BA13" s="386"/>
      <c r="BB13" s="231"/>
      <c r="BC13" s="231">
        <v>60</v>
      </c>
      <c r="BD13" s="231"/>
      <c r="BE13" s="231"/>
      <c r="BF13" s="231"/>
      <c r="BG13" s="231"/>
      <c r="BH13" s="231">
        <v>77</v>
      </c>
      <c r="BI13" s="196"/>
      <c r="BJ13" s="196"/>
      <c r="BK13" s="196"/>
      <c r="BL13" s="231"/>
      <c r="BM13" s="231">
        <v>89</v>
      </c>
      <c r="BN13" s="231"/>
      <c r="BO13" s="231"/>
      <c r="BP13" s="355"/>
      <c r="BQ13" s="231"/>
      <c r="BR13" s="231">
        <v>92</v>
      </c>
      <c r="BS13" s="231"/>
      <c r="BT13" s="231"/>
    </row>
    <row r="14" spans="1:72">
      <c r="A14" s="170" t="s">
        <v>36</v>
      </c>
      <c r="B14" s="171"/>
      <c r="C14" s="170"/>
      <c r="D14" s="170"/>
      <c r="E14" s="169" t="s">
        <v>182</v>
      </c>
      <c r="F14" s="169" t="s">
        <v>183</v>
      </c>
      <c r="G14" s="172"/>
      <c r="H14" s="192" t="s">
        <v>184</v>
      </c>
      <c r="I14" s="192" t="s">
        <v>185</v>
      </c>
      <c r="J14" s="592" t="s">
        <v>67</v>
      </c>
      <c r="K14" s="595">
        <v>92544</v>
      </c>
      <c r="L14" s="193" t="s">
        <v>186</v>
      </c>
      <c r="M14" s="194" t="s">
        <v>187</v>
      </c>
      <c r="N14" s="194" t="s">
        <v>188</v>
      </c>
      <c r="O14" s="169"/>
      <c r="P14" s="169"/>
      <c r="Q14" s="170"/>
      <c r="R14" s="170"/>
      <c r="S14" s="153"/>
      <c r="T14" s="195" t="s">
        <v>189</v>
      </c>
      <c r="U14" s="169"/>
      <c r="V14" s="171"/>
      <c r="W14" s="170">
        <v>110</v>
      </c>
      <c r="X14" s="170">
        <v>228</v>
      </c>
      <c r="Y14" s="169"/>
      <c r="Z14" s="169"/>
      <c r="AA14" s="169" t="s">
        <v>190</v>
      </c>
      <c r="AB14" s="169" t="s">
        <v>74</v>
      </c>
      <c r="AC14" s="169"/>
      <c r="AD14" s="171"/>
      <c r="AE14" s="170"/>
      <c r="AF14" s="170"/>
      <c r="AG14" s="170"/>
      <c r="AH14" s="169"/>
      <c r="AI14" s="171"/>
      <c r="AJ14" s="178" t="s">
        <v>191</v>
      </c>
      <c r="AK14" s="171"/>
      <c r="AL14" s="169" t="str">
        <f>H14&amp;" "&amp;I14&amp;","&amp;" "&amp;J14&amp;" "&amp;K14</f>
        <v>41701 Stetson Ave Hemet, CA 92544</v>
      </c>
      <c r="AM14" s="171"/>
      <c r="AN14" s="176" t="s">
        <v>49</v>
      </c>
      <c r="AO14" s="176"/>
      <c r="AP14" s="176"/>
      <c r="AQ14" s="176"/>
      <c r="AR14" s="171"/>
      <c r="AS14" s="179">
        <v>34</v>
      </c>
      <c r="AT14" s="180"/>
      <c r="AU14" s="181"/>
      <c r="AV14" s="182"/>
      <c r="AW14" s="171"/>
      <c r="AX14" s="179">
        <v>44</v>
      </c>
      <c r="AY14" s="180"/>
      <c r="AZ14" s="181"/>
      <c r="BA14" s="254"/>
      <c r="BB14" s="171"/>
      <c r="BC14" s="170">
        <v>51</v>
      </c>
      <c r="BD14" s="170"/>
      <c r="BE14" s="170"/>
      <c r="BF14" s="170"/>
      <c r="BG14" s="171"/>
      <c r="BH14" s="170">
        <v>52</v>
      </c>
      <c r="BI14" s="169"/>
      <c r="BJ14" s="169"/>
      <c r="BK14" s="169"/>
      <c r="BL14" s="171"/>
      <c r="BM14" s="170">
        <v>55</v>
      </c>
      <c r="BN14" s="170"/>
      <c r="BO14" s="170"/>
      <c r="BP14" s="232"/>
      <c r="BQ14" s="171"/>
      <c r="BR14" s="170">
        <v>60</v>
      </c>
      <c r="BS14" s="170"/>
      <c r="BT14" s="170"/>
    </row>
    <row r="15" spans="1:72">
      <c r="A15" s="170" t="s">
        <v>36</v>
      </c>
      <c r="B15" s="171" t="s">
        <v>49</v>
      </c>
      <c r="C15" s="170"/>
      <c r="D15" s="170"/>
      <c r="E15" s="169" t="s">
        <v>192</v>
      </c>
      <c r="F15" s="169" t="s">
        <v>193</v>
      </c>
      <c r="G15" s="172"/>
      <c r="H15" s="84" t="s">
        <v>194</v>
      </c>
      <c r="I15" s="84" t="s">
        <v>195</v>
      </c>
      <c r="J15" s="135" t="s">
        <v>139</v>
      </c>
      <c r="K15" s="84">
        <v>75446</v>
      </c>
      <c r="L15" s="173" t="s">
        <v>196</v>
      </c>
      <c r="M15" s="169" t="s">
        <v>197</v>
      </c>
      <c r="N15" s="169" t="s">
        <v>198</v>
      </c>
      <c r="O15" s="169"/>
      <c r="P15" s="169"/>
      <c r="Q15" s="170"/>
      <c r="R15" s="170"/>
      <c r="S15" s="588"/>
      <c r="T15" s="591" t="s">
        <v>199</v>
      </c>
      <c r="U15" s="169"/>
      <c r="V15" s="171" t="s">
        <v>49</v>
      </c>
      <c r="W15" s="170">
        <v>110</v>
      </c>
      <c r="X15" s="170">
        <v>207</v>
      </c>
      <c r="Y15" s="169"/>
      <c r="Z15" s="169"/>
      <c r="AA15" s="169" t="s">
        <v>200</v>
      </c>
      <c r="AB15" s="169" t="s">
        <v>85</v>
      </c>
      <c r="AC15" s="169"/>
      <c r="AD15" s="171" t="s">
        <v>49</v>
      </c>
      <c r="AE15" s="170"/>
      <c r="AF15" s="170"/>
      <c r="AG15" s="170"/>
      <c r="AH15" s="169"/>
      <c r="AI15" s="171" t="s">
        <v>49</v>
      </c>
      <c r="AJ15" s="38" t="s">
        <v>201</v>
      </c>
      <c r="AK15" s="171" t="s">
        <v>49</v>
      </c>
      <c r="AL15" s="169" t="str">
        <f>H15&amp;" "&amp;I15&amp;","&amp;" "&amp;J15&amp;" "&amp;K15</f>
        <v>1208 17th St Honey Grove, TX 75446</v>
      </c>
      <c r="AM15" s="171" t="s">
        <v>49</v>
      </c>
      <c r="AN15" s="176" t="s">
        <v>49</v>
      </c>
      <c r="AO15" s="176"/>
      <c r="AP15" s="176"/>
      <c r="AQ15" s="176"/>
      <c r="AR15" s="171" t="s">
        <v>49</v>
      </c>
      <c r="AS15" s="179">
        <v>12</v>
      </c>
      <c r="AT15" s="180"/>
      <c r="AU15" s="181"/>
      <c r="AV15" s="182"/>
      <c r="AW15" s="171" t="s">
        <v>49</v>
      </c>
      <c r="AX15" s="179">
        <v>15</v>
      </c>
      <c r="AY15" s="180"/>
      <c r="AZ15" s="181"/>
      <c r="BA15" s="254"/>
      <c r="BB15" s="171" t="s">
        <v>49</v>
      </c>
      <c r="BC15" s="170">
        <v>19</v>
      </c>
      <c r="BD15" s="170"/>
      <c r="BE15" s="170"/>
      <c r="BF15" s="170"/>
      <c r="BG15" s="171" t="s">
        <v>49</v>
      </c>
      <c r="BH15" s="170">
        <v>19</v>
      </c>
      <c r="BI15" s="169"/>
      <c r="BJ15" s="169"/>
      <c r="BK15" s="169"/>
      <c r="BL15" s="171" t="s">
        <v>49</v>
      </c>
      <c r="BM15" s="170">
        <v>19</v>
      </c>
      <c r="BN15" s="170"/>
      <c r="BO15" s="170"/>
      <c r="BP15" s="232"/>
      <c r="BQ15" s="171" t="s">
        <v>49</v>
      </c>
      <c r="BR15" s="170">
        <v>20</v>
      </c>
      <c r="BS15" s="170"/>
      <c r="BT15" s="170"/>
    </row>
    <row r="16" spans="1:72">
      <c r="A16" s="170" t="s">
        <v>36</v>
      </c>
      <c r="B16" s="171"/>
      <c r="C16" s="170"/>
      <c r="D16" s="170"/>
      <c r="E16" s="169" t="s">
        <v>202</v>
      </c>
      <c r="F16" s="169" t="s">
        <v>203</v>
      </c>
      <c r="G16" s="172"/>
      <c r="H16" s="174" t="s">
        <v>204</v>
      </c>
      <c r="I16" s="57" t="s">
        <v>205</v>
      </c>
      <c r="J16" s="39" t="s">
        <v>206</v>
      </c>
      <c r="K16" s="81" t="s">
        <v>207</v>
      </c>
      <c r="L16" s="144" t="s">
        <v>208</v>
      </c>
      <c r="M16" s="174" t="s">
        <v>209</v>
      </c>
      <c r="N16" s="174" t="s">
        <v>210</v>
      </c>
      <c r="O16" s="169"/>
      <c r="P16" s="169"/>
      <c r="Q16" s="170"/>
      <c r="R16" s="170"/>
      <c r="S16" s="169"/>
      <c r="T16" s="185" t="s">
        <v>211</v>
      </c>
      <c r="U16" s="169"/>
      <c r="V16" s="171"/>
      <c r="W16" s="170">
        <v>104</v>
      </c>
      <c r="X16" s="170">
        <v>201</v>
      </c>
      <c r="Y16" s="169"/>
      <c r="Z16" s="169"/>
      <c r="AA16" s="169" t="s">
        <v>212</v>
      </c>
      <c r="AB16" s="169" t="s">
        <v>85</v>
      </c>
      <c r="AC16" s="169"/>
      <c r="AD16" s="171"/>
      <c r="AE16" s="170"/>
      <c r="AF16" s="170"/>
      <c r="AG16" s="170"/>
      <c r="AH16" s="169"/>
      <c r="AI16" s="171"/>
      <c r="AJ16" s="178" t="s">
        <v>213</v>
      </c>
      <c r="AK16" s="171"/>
      <c r="AL16" s="169" t="str">
        <f>H16&amp;" "&amp;I16&amp;","&amp;" "&amp;J16&amp;" "&amp;K16</f>
        <v>100 College Dr Kankakee, IL 60901</v>
      </c>
      <c r="AM16" s="171"/>
      <c r="AN16" s="176" t="s">
        <v>49</v>
      </c>
      <c r="AO16" s="176"/>
      <c r="AP16" s="176"/>
      <c r="AQ16" s="176"/>
      <c r="AR16" s="171"/>
      <c r="AS16" s="179">
        <v>63</v>
      </c>
      <c r="AT16" s="180"/>
      <c r="AU16" s="181"/>
      <c r="AV16" s="182"/>
      <c r="AW16" s="171"/>
      <c r="AX16" s="179">
        <v>77</v>
      </c>
      <c r="AY16" s="180"/>
      <c r="AZ16" s="181"/>
      <c r="BA16" s="254"/>
      <c r="BB16" s="171"/>
      <c r="BC16" s="170">
        <v>93</v>
      </c>
      <c r="BD16" s="170"/>
      <c r="BE16" s="170"/>
      <c r="BF16" s="170"/>
      <c r="BG16" s="171"/>
      <c r="BH16" s="170">
        <v>101</v>
      </c>
      <c r="BI16" s="169"/>
      <c r="BJ16" s="169"/>
      <c r="BK16" s="169"/>
      <c r="BL16" s="171"/>
      <c r="BM16" s="170">
        <v>100</v>
      </c>
      <c r="BN16" s="170"/>
      <c r="BO16" s="170"/>
      <c r="BP16" s="232"/>
      <c r="BQ16" s="171"/>
      <c r="BR16" s="170">
        <v>98</v>
      </c>
      <c r="BS16" s="170"/>
      <c r="BT16" s="170"/>
    </row>
    <row r="17" spans="1:72">
      <c r="A17" s="284" t="s">
        <v>36</v>
      </c>
      <c r="B17" s="171" t="s">
        <v>49</v>
      </c>
      <c r="C17" s="185"/>
      <c r="D17" s="185"/>
      <c r="E17" s="174" t="s">
        <v>214</v>
      </c>
      <c r="F17" s="174" t="s">
        <v>215</v>
      </c>
      <c r="G17" s="224"/>
      <c r="H17" s="174" t="s">
        <v>216</v>
      </c>
      <c r="I17" s="174" t="s">
        <v>217</v>
      </c>
      <c r="J17" s="185" t="s">
        <v>67</v>
      </c>
      <c r="K17" s="174">
        <v>95348</v>
      </c>
      <c r="L17" s="174" t="s">
        <v>218</v>
      </c>
      <c r="M17" s="174" t="s">
        <v>219</v>
      </c>
      <c r="N17" s="174" t="s">
        <v>220</v>
      </c>
      <c r="O17" s="194" t="s">
        <v>221</v>
      </c>
      <c r="P17" s="194" t="s">
        <v>222</v>
      </c>
      <c r="Q17" s="195" t="s">
        <v>67</v>
      </c>
      <c r="R17" s="195">
        <v>95382</v>
      </c>
      <c r="S17" s="194"/>
      <c r="T17" s="185" t="s">
        <v>223</v>
      </c>
      <c r="U17" s="174"/>
      <c r="V17" s="171" t="s">
        <v>49</v>
      </c>
      <c r="W17" s="185">
        <v>19</v>
      </c>
      <c r="X17" s="185">
        <v>22</v>
      </c>
      <c r="Y17" s="174"/>
      <c r="Z17" s="174"/>
      <c r="AA17" s="174" t="s">
        <v>224</v>
      </c>
      <c r="AB17" s="174" t="s">
        <v>74</v>
      </c>
      <c r="AC17" s="174"/>
      <c r="AD17" s="171" t="s">
        <v>49</v>
      </c>
      <c r="AE17" s="185"/>
      <c r="AF17" s="185"/>
      <c r="AG17" s="185"/>
      <c r="AH17" s="174"/>
      <c r="AI17" s="171" t="s">
        <v>49</v>
      </c>
      <c r="AJ17" s="174"/>
      <c r="AK17" s="171" t="s">
        <v>49</v>
      </c>
      <c r="AL17" s="174" t="str">
        <f>H17&amp;" "&amp;I17&amp;","&amp;" "&amp;J17&amp;" "&amp;K17</f>
        <v>205 W. Olive Ave Merced, CA 95348</v>
      </c>
      <c r="AM17" s="171" t="s">
        <v>49</v>
      </c>
      <c r="AN17" s="176" t="s">
        <v>49</v>
      </c>
      <c r="AO17" s="176"/>
      <c r="AP17" s="176"/>
      <c r="AQ17" s="176"/>
      <c r="AR17" s="171" t="s">
        <v>49</v>
      </c>
      <c r="AS17" s="179">
        <v>11</v>
      </c>
      <c r="AT17" s="180">
        <v>4</v>
      </c>
      <c r="AU17" s="167">
        <f>AS17-AT17</f>
        <v>7</v>
      </c>
      <c r="AV17" s="218">
        <f>AS17/AT17-1</f>
        <v>1.75</v>
      </c>
      <c r="AW17" s="171" t="s">
        <v>49</v>
      </c>
      <c r="AX17" s="179">
        <v>15</v>
      </c>
      <c r="AY17" s="180">
        <v>10</v>
      </c>
      <c r="AZ17" s="167">
        <f>AX17-AY17</f>
        <v>5</v>
      </c>
      <c r="BA17" s="257">
        <f>AX17/AY17-1</f>
        <v>0.5</v>
      </c>
      <c r="BB17" s="171" t="s">
        <v>49</v>
      </c>
      <c r="BC17" s="170">
        <v>19</v>
      </c>
      <c r="BD17" s="170">
        <v>7</v>
      </c>
      <c r="BE17" s="170">
        <f>BC17-BD17</f>
        <v>12</v>
      </c>
      <c r="BF17" s="232">
        <f>BC17/BD17-1</f>
        <v>1.7142857142857144</v>
      </c>
      <c r="BG17" s="171" t="s">
        <v>49</v>
      </c>
      <c r="BH17" s="170">
        <v>18</v>
      </c>
      <c r="BI17" s="169"/>
      <c r="BJ17" s="169"/>
      <c r="BK17" s="169"/>
      <c r="BL17" s="171" t="s">
        <v>49</v>
      </c>
      <c r="BM17" s="170">
        <v>18</v>
      </c>
      <c r="BN17" s="170">
        <v>0</v>
      </c>
      <c r="BO17" s="170">
        <f>BM17-BN17</f>
        <v>18</v>
      </c>
      <c r="BP17" s="232" t="e">
        <f>BM17/BN17-1</f>
        <v>#DIV/0!</v>
      </c>
      <c r="BQ17" s="171" t="s">
        <v>49</v>
      </c>
      <c r="BR17" s="284">
        <v>18</v>
      </c>
      <c r="BS17" s="170">
        <v>0</v>
      </c>
      <c r="BT17" s="170">
        <f>BR17-BS17</f>
        <v>18</v>
      </c>
    </row>
    <row r="18" spans="1:72" s="169" customFormat="1">
      <c r="A18" s="170" t="s">
        <v>36</v>
      </c>
      <c r="B18" s="171"/>
      <c r="C18" s="170"/>
      <c r="D18" s="170"/>
      <c r="E18" s="169" t="s">
        <v>225</v>
      </c>
      <c r="F18" s="169" t="s">
        <v>226</v>
      </c>
      <c r="H18" s="174" t="s">
        <v>227</v>
      </c>
      <c r="I18" s="57" t="s">
        <v>228</v>
      </c>
      <c r="J18" s="39" t="s">
        <v>229</v>
      </c>
      <c r="K18" s="596" t="s">
        <v>230</v>
      </c>
      <c r="L18" s="174" t="s">
        <v>231</v>
      </c>
      <c r="M18" s="174" t="s">
        <v>232</v>
      </c>
      <c r="N18" s="174" t="s">
        <v>233</v>
      </c>
      <c r="Q18" s="170"/>
      <c r="R18" s="170"/>
      <c r="T18" s="185" t="s">
        <v>234</v>
      </c>
      <c r="V18" s="171"/>
      <c r="W18" s="170">
        <v>103</v>
      </c>
      <c r="X18" s="170">
        <v>131</v>
      </c>
      <c r="AA18" s="169" t="s">
        <v>235</v>
      </c>
      <c r="AB18" s="169" t="s">
        <v>236</v>
      </c>
      <c r="AD18" s="171"/>
      <c r="AE18" s="170"/>
      <c r="AF18" s="170"/>
      <c r="AG18" s="170"/>
      <c r="AI18" s="171"/>
      <c r="AJ18" s="178" t="s">
        <v>237</v>
      </c>
      <c r="AK18" s="171"/>
      <c r="AL18" s="169" t="str">
        <f>H18&amp;" "&amp;I18&amp;","&amp;" "&amp;J18&amp;" "&amp;K18</f>
        <v>110 E. Main St Moorestown, NJ 08057</v>
      </c>
      <c r="AM18" s="171"/>
      <c r="AN18" s="176" t="s">
        <v>49</v>
      </c>
      <c r="AO18" s="176"/>
      <c r="AP18" s="176"/>
      <c r="AQ18" s="176"/>
      <c r="AR18" s="171"/>
      <c r="AS18" s="179">
        <v>61</v>
      </c>
      <c r="AT18" s="180"/>
      <c r="AU18" s="181"/>
      <c r="AV18" s="182"/>
      <c r="AW18" s="171"/>
      <c r="AX18" s="179">
        <v>82</v>
      </c>
      <c r="AY18" s="180"/>
      <c r="AZ18" s="181"/>
      <c r="BA18" s="254"/>
      <c r="BB18" s="171"/>
      <c r="BC18" s="170">
        <v>85</v>
      </c>
      <c r="BD18" s="170"/>
      <c r="BE18" s="170"/>
      <c r="BF18" s="170"/>
      <c r="BG18" s="171"/>
      <c r="BH18" s="170">
        <v>101</v>
      </c>
      <c r="BL18" s="171"/>
      <c r="BM18" s="170">
        <v>102</v>
      </c>
      <c r="BN18" s="170"/>
      <c r="BO18" s="170"/>
      <c r="BP18" s="232"/>
      <c r="BQ18" s="171"/>
      <c r="BR18" s="170">
        <v>100</v>
      </c>
      <c r="BS18" s="170"/>
      <c r="BT18" s="170"/>
    </row>
    <row r="19" spans="1:72">
      <c r="A19" s="170" t="s">
        <v>36</v>
      </c>
      <c r="B19" s="171"/>
      <c r="C19" s="170"/>
      <c r="D19" s="170"/>
      <c r="E19" s="169" t="s">
        <v>238</v>
      </c>
      <c r="F19" s="169" t="s">
        <v>239</v>
      </c>
      <c r="G19" s="169"/>
      <c r="H19" s="331" t="s">
        <v>240</v>
      </c>
      <c r="I19" s="331" t="s">
        <v>241</v>
      </c>
      <c r="J19" s="332" t="s">
        <v>67</v>
      </c>
      <c r="K19" s="597">
        <v>93021</v>
      </c>
      <c r="L19" s="338" t="s">
        <v>242</v>
      </c>
      <c r="M19" s="194" t="s">
        <v>243</v>
      </c>
      <c r="N19" s="194" t="s">
        <v>244</v>
      </c>
      <c r="O19" s="187"/>
      <c r="P19" s="187"/>
      <c r="Q19" s="191"/>
      <c r="R19" s="191"/>
      <c r="S19" s="187"/>
      <c r="T19" s="195" t="s">
        <v>245</v>
      </c>
      <c r="U19" s="169"/>
      <c r="V19" s="171"/>
      <c r="W19" s="170">
        <v>104</v>
      </c>
      <c r="X19" s="170">
        <v>201</v>
      </c>
      <c r="Y19" s="169"/>
      <c r="Z19" s="169"/>
      <c r="AA19" s="169" t="s">
        <v>246</v>
      </c>
      <c r="AB19" s="169" t="s">
        <v>85</v>
      </c>
      <c r="AC19" s="169"/>
      <c r="AD19" s="171"/>
      <c r="AE19" s="170"/>
      <c r="AF19" s="170"/>
      <c r="AG19" s="170"/>
      <c r="AH19" s="169"/>
      <c r="AI19" s="171"/>
      <c r="AJ19" s="178" t="s">
        <v>247</v>
      </c>
      <c r="AK19" s="171"/>
      <c r="AL19" s="169" t="str">
        <f>H19&amp;" "&amp;I19&amp;","&amp;" "&amp;J19&amp;" "&amp;K19</f>
        <v>4500 Tierra Rejada Rd Moorpark, CA 93021</v>
      </c>
      <c r="AM19" s="171"/>
      <c r="AN19" s="176" t="s">
        <v>49</v>
      </c>
      <c r="AO19" s="176"/>
      <c r="AP19" s="176"/>
      <c r="AQ19" s="176"/>
      <c r="AR19" s="171"/>
      <c r="AS19" s="179">
        <v>46</v>
      </c>
      <c r="AT19" s="180"/>
      <c r="AU19" s="181"/>
      <c r="AV19" s="182"/>
      <c r="AW19" s="171"/>
      <c r="AX19" s="179">
        <v>46</v>
      </c>
      <c r="AY19" s="180"/>
      <c r="AZ19" s="181"/>
      <c r="BA19" s="254"/>
      <c r="BB19" s="171"/>
      <c r="BC19" s="170">
        <v>50</v>
      </c>
      <c r="BD19" s="170"/>
      <c r="BE19" s="170"/>
      <c r="BF19" s="170"/>
      <c r="BG19" s="171"/>
      <c r="BH19" s="170">
        <v>53</v>
      </c>
      <c r="BI19" s="169"/>
      <c r="BJ19" s="169"/>
      <c r="BK19" s="169"/>
      <c r="BL19" s="171"/>
      <c r="BM19" s="170">
        <v>55</v>
      </c>
      <c r="BN19" s="170"/>
      <c r="BO19" s="170"/>
      <c r="BP19" s="232"/>
      <c r="BQ19" s="171"/>
      <c r="BR19" s="170">
        <v>55</v>
      </c>
      <c r="BS19" s="170"/>
      <c r="BT19" s="170"/>
    </row>
    <row r="20" spans="1:72">
      <c r="A20" s="170" t="s">
        <v>36</v>
      </c>
      <c r="B20" s="171"/>
      <c r="C20" s="170"/>
      <c r="D20" s="170"/>
      <c r="E20" s="169" t="s">
        <v>248</v>
      </c>
      <c r="F20" s="169" t="s">
        <v>249</v>
      </c>
      <c r="G20" s="172"/>
      <c r="H20" s="84" t="s">
        <v>250</v>
      </c>
      <c r="I20" s="84" t="s">
        <v>251</v>
      </c>
      <c r="J20" s="135" t="s">
        <v>252</v>
      </c>
      <c r="K20" s="82" t="s">
        <v>253</v>
      </c>
      <c r="L20" s="173" t="s">
        <v>254</v>
      </c>
      <c r="M20" s="174" t="s">
        <v>164</v>
      </c>
      <c r="N20" s="174" t="s">
        <v>255</v>
      </c>
      <c r="O20" s="188"/>
      <c r="P20" s="187"/>
      <c r="Q20" s="191"/>
      <c r="R20" s="191"/>
      <c r="S20" s="340"/>
      <c r="T20" s="185" t="s">
        <v>256</v>
      </c>
      <c r="U20" s="175"/>
      <c r="V20" s="171"/>
      <c r="W20" s="170">
        <v>125</v>
      </c>
      <c r="X20" s="170">
        <v>215</v>
      </c>
      <c r="Y20" s="169"/>
      <c r="Z20" s="169"/>
      <c r="AA20" s="169" t="s">
        <v>257</v>
      </c>
      <c r="AB20" s="84" t="s">
        <v>236</v>
      </c>
      <c r="AC20" s="169"/>
      <c r="AD20" s="171"/>
      <c r="AE20" s="170"/>
      <c r="AF20" s="170"/>
      <c r="AG20" s="170"/>
      <c r="AH20" s="169"/>
      <c r="AI20" s="171"/>
      <c r="AJ20" s="353" t="s">
        <v>258</v>
      </c>
      <c r="AK20" s="171"/>
      <c r="AL20" s="169" t="str">
        <f>H20&amp;" "&amp;I20&amp;","&amp;" "&amp;J20&amp;" "&amp;K20</f>
        <v>209 Veterans Ave Newport, VT 05855</v>
      </c>
      <c r="AM20" s="171"/>
      <c r="AN20" s="176" t="s">
        <v>49</v>
      </c>
      <c r="AO20" s="176"/>
      <c r="AP20" s="176"/>
      <c r="AQ20" s="176"/>
      <c r="AR20" s="171"/>
      <c r="AS20" s="179">
        <v>18</v>
      </c>
      <c r="AT20" s="180"/>
      <c r="AU20" s="181"/>
      <c r="AV20" s="182"/>
      <c r="AW20" s="171"/>
      <c r="AX20" s="179">
        <v>23</v>
      </c>
      <c r="AY20" s="180"/>
      <c r="AZ20" s="181"/>
      <c r="BA20" s="254"/>
      <c r="BB20" s="171"/>
      <c r="BC20" s="170">
        <v>28</v>
      </c>
      <c r="BD20" s="170"/>
      <c r="BE20" s="170"/>
      <c r="BF20" s="170"/>
      <c r="BG20" s="171"/>
      <c r="BH20" s="170">
        <v>33</v>
      </c>
      <c r="BI20" s="169"/>
      <c r="BJ20" s="169"/>
      <c r="BK20" s="169"/>
      <c r="BL20" s="171"/>
      <c r="BM20" s="170">
        <v>41</v>
      </c>
      <c r="BN20" s="170"/>
      <c r="BO20" s="170"/>
      <c r="BP20" s="232"/>
      <c r="BQ20" s="171"/>
      <c r="BR20" s="170">
        <v>44</v>
      </c>
      <c r="BS20" s="170"/>
      <c r="BT20" s="170"/>
    </row>
    <row r="21" spans="1:72">
      <c r="A21" s="170" t="s">
        <v>36</v>
      </c>
      <c r="B21" s="171"/>
      <c r="C21" s="170"/>
      <c r="D21" s="170"/>
      <c r="E21" s="169" t="s">
        <v>259</v>
      </c>
      <c r="F21" s="169" t="s">
        <v>260</v>
      </c>
      <c r="G21" s="172"/>
      <c r="H21" s="84" t="s">
        <v>261</v>
      </c>
      <c r="I21" s="84" t="s">
        <v>262</v>
      </c>
      <c r="J21" s="135" t="s">
        <v>54</v>
      </c>
      <c r="K21" s="80">
        <v>44081</v>
      </c>
      <c r="L21" s="173" t="s">
        <v>263</v>
      </c>
      <c r="M21" s="174" t="s">
        <v>264</v>
      </c>
      <c r="N21" s="174" t="s">
        <v>265</v>
      </c>
      <c r="O21" s="188"/>
      <c r="P21" s="187"/>
      <c r="Q21" s="191"/>
      <c r="R21" s="191"/>
      <c r="S21" s="340"/>
      <c r="T21" s="185" t="s">
        <v>266</v>
      </c>
      <c r="U21" s="175"/>
      <c r="V21" s="171"/>
      <c r="W21" s="176">
        <v>117</v>
      </c>
      <c r="X21" s="176">
        <v>214</v>
      </c>
      <c r="Y21" s="177"/>
      <c r="Z21" s="177"/>
      <c r="AA21" s="177" t="s">
        <v>267</v>
      </c>
      <c r="AB21" s="177" t="s">
        <v>74</v>
      </c>
      <c r="AC21" s="177"/>
      <c r="AD21" s="171"/>
      <c r="AE21" s="170"/>
      <c r="AF21" s="1"/>
      <c r="AG21" s="18"/>
      <c r="AH21" s="18"/>
      <c r="AI21" s="171"/>
      <c r="AJ21" s="178" t="s">
        <v>268</v>
      </c>
      <c r="AK21" s="171"/>
      <c r="AL21" s="169" t="str">
        <f>H21&amp;" "&amp;I21&amp;","&amp;" "&amp;J21&amp;" "&amp;K21</f>
        <v>1 Success Blvd Perry, OH 44081</v>
      </c>
      <c r="AM21" s="171"/>
      <c r="AN21" s="176" t="s">
        <v>49</v>
      </c>
      <c r="AO21" s="176"/>
      <c r="AP21" s="176"/>
      <c r="AQ21" s="176"/>
      <c r="AR21" s="171"/>
      <c r="AS21" s="179">
        <v>80</v>
      </c>
      <c r="AT21" s="180"/>
      <c r="AU21" s="181"/>
      <c r="AV21" s="182"/>
      <c r="AW21" s="171"/>
      <c r="AX21" s="179">
        <v>87</v>
      </c>
      <c r="AY21" s="180"/>
      <c r="AZ21" s="181"/>
      <c r="BA21" s="254"/>
      <c r="BB21" s="171"/>
      <c r="BC21" s="170">
        <v>98</v>
      </c>
      <c r="BD21" s="170"/>
      <c r="BE21" s="170"/>
      <c r="BF21" s="170"/>
      <c r="BG21" s="171"/>
      <c r="BH21" s="170">
        <v>104</v>
      </c>
      <c r="BI21" s="169"/>
      <c r="BJ21" s="169"/>
      <c r="BK21" s="169"/>
      <c r="BL21" s="171"/>
      <c r="BM21" s="170">
        <v>104</v>
      </c>
      <c r="BN21" s="170"/>
      <c r="BO21" s="170"/>
      <c r="BP21" s="232"/>
      <c r="BQ21" s="171"/>
      <c r="BR21" s="170">
        <v>115</v>
      </c>
      <c r="BS21" s="170"/>
      <c r="BT21" s="170"/>
    </row>
    <row r="22" spans="1:72">
      <c r="A22" s="170" t="s">
        <v>36</v>
      </c>
      <c r="B22" s="171"/>
      <c r="C22" s="170"/>
      <c r="D22" s="170"/>
      <c r="E22" s="169" t="s">
        <v>269</v>
      </c>
      <c r="F22" s="84" t="s">
        <v>270</v>
      </c>
      <c r="G22" s="172"/>
      <c r="H22" s="84" t="s">
        <v>271</v>
      </c>
      <c r="I22" s="84" t="s">
        <v>272</v>
      </c>
      <c r="J22" s="135" t="s">
        <v>273</v>
      </c>
      <c r="K22" s="82">
        <v>18949</v>
      </c>
      <c r="L22" s="173" t="s">
        <v>274</v>
      </c>
      <c r="M22" s="174" t="s">
        <v>275</v>
      </c>
      <c r="N22" s="174" t="s">
        <v>188</v>
      </c>
      <c r="O22" s="188"/>
      <c r="P22" s="187"/>
      <c r="Q22" s="191"/>
      <c r="R22" s="191"/>
      <c r="S22" s="340"/>
      <c r="T22" s="185" t="s">
        <v>276</v>
      </c>
      <c r="U22" s="175"/>
      <c r="V22" s="171"/>
      <c r="W22" s="176">
        <v>124</v>
      </c>
      <c r="X22" s="176">
        <v>221</v>
      </c>
      <c r="Y22" s="177"/>
      <c r="Z22" s="177"/>
      <c r="AA22" s="177" t="s">
        <v>277</v>
      </c>
      <c r="AB22" s="345" t="s">
        <v>74</v>
      </c>
      <c r="AC22" s="177"/>
      <c r="AD22" s="171"/>
      <c r="AE22" s="170"/>
      <c r="AF22" s="1"/>
      <c r="AG22" s="18"/>
      <c r="AH22" s="18"/>
      <c r="AI22" s="171"/>
      <c r="AJ22" s="178" t="s">
        <v>278</v>
      </c>
      <c r="AK22" s="171"/>
      <c r="AL22" s="169" t="str">
        <f>H22&amp;" "&amp;I22&amp;","&amp;" "&amp;J22&amp;" "&amp;K22</f>
        <v>5765 Old Easton Rd Plumsteadville, PA 18949</v>
      </c>
      <c r="AM22" s="171"/>
      <c r="AN22" s="176" t="s">
        <v>49</v>
      </c>
      <c r="AO22" s="176"/>
      <c r="AP22" s="176"/>
      <c r="AQ22" s="176"/>
      <c r="AR22" s="171"/>
      <c r="AS22" s="179">
        <v>0</v>
      </c>
      <c r="AT22" s="180"/>
      <c r="AU22" s="181"/>
      <c r="AV22" s="182"/>
      <c r="AW22" s="171"/>
      <c r="AX22" s="179">
        <v>0</v>
      </c>
      <c r="AY22" s="180"/>
      <c r="AZ22" s="181"/>
      <c r="BA22" s="254"/>
      <c r="BB22" s="171"/>
      <c r="BC22" s="170">
        <v>1</v>
      </c>
      <c r="BD22" s="170"/>
      <c r="BE22" s="170"/>
      <c r="BF22" s="170"/>
      <c r="BG22" s="171"/>
      <c r="BH22" s="170">
        <v>0</v>
      </c>
      <c r="BI22" s="169"/>
      <c r="BJ22" s="169"/>
      <c r="BK22" s="169"/>
      <c r="BL22" s="171"/>
      <c r="BM22" s="170">
        <v>21</v>
      </c>
      <c r="BN22" s="170"/>
      <c r="BO22" s="170"/>
      <c r="BP22" s="232"/>
      <c r="BQ22" s="171"/>
      <c r="BR22" s="170">
        <v>51</v>
      </c>
      <c r="BS22" s="170"/>
      <c r="BT22" s="170"/>
    </row>
    <row r="23" spans="1:72">
      <c r="A23" s="170" t="s">
        <v>36</v>
      </c>
      <c r="B23" s="171"/>
      <c r="C23" s="170" t="s">
        <v>37</v>
      </c>
      <c r="D23" s="170"/>
      <c r="E23" s="174" t="s">
        <v>279</v>
      </c>
      <c r="F23" s="174" t="s">
        <v>280</v>
      </c>
      <c r="G23" s="174"/>
      <c r="H23" s="189" t="s">
        <v>281</v>
      </c>
      <c r="I23" s="319" t="s">
        <v>282</v>
      </c>
      <c r="J23" s="593" t="s">
        <v>42</v>
      </c>
      <c r="K23" s="319">
        <v>11364</v>
      </c>
      <c r="L23" s="319" t="s">
        <v>283</v>
      </c>
      <c r="M23" s="189" t="s">
        <v>44</v>
      </c>
      <c r="N23" s="189" t="s">
        <v>45</v>
      </c>
      <c r="O23" s="174" t="s">
        <v>284</v>
      </c>
      <c r="P23" s="174" t="s">
        <v>285</v>
      </c>
      <c r="Q23" s="185" t="s">
        <v>42</v>
      </c>
      <c r="R23" s="185">
        <v>11756</v>
      </c>
      <c r="S23" s="174"/>
      <c r="T23" s="197" t="s">
        <v>46</v>
      </c>
      <c r="U23" s="225"/>
      <c r="V23" s="171"/>
      <c r="W23" s="176">
        <v>215</v>
      </c>
      <c r="X23" s="176">
        <v>315</v>
      </c>
      <c r="Y23" s="177"/>
      <c r="Z23" s="177"/>
      <c r="AA23" s="177" t="s">
        <v>286</v>
      </c>
      <c r="AB23" s="177" t="s">
        <v>168</v>
      </c>
      <c r="AC23" s="177"/>
      <c r="AD23" s="171"/>
      <c r="AE23" s="170"/>
      <c r="AF23" s="1"/>
      <c r="AG23" s="18"/>
      <c r="AH23" s="18"/>
      <c r="AI23" s="171"/>
      <c r="AJ23" s="178" t="s">
        <v>287</v>
      </c>
      <c r="AK23" s="171"/>
      <c r="AL23" s="169" t="str">
        <f>H23&amp;" "&amp;I23&amp;","&amp;" "&amp;J23&amp;" "&amp;K23</f>
        <v>222-05 56th Ave Queens, NY 11364</v>
      </c>
      <c r="AM23" s="171"/>
      <c r="AN23" s="176"/>
      <c r="AO23" s="176"/>
      <c r="AP23" s="176" t="s">
        <v>49</v>
      </c>
      <c r="AQ23" s="176"/>
      <c r="AR23" s="171"/>
      <c r="AS23" s="179">
        <v>4</v>
      </c>
      <c r="AT23" s="180"/>
      <c r="AU23" s="181"/>
      <c r="AV23" s="182"/>
      <c r="AW23" s="171"/>
      <c r="AX23" s="179">
        <v>13</v>
      </c>
      <c r="AY23" s="180"/>
      <c r="AZ23" s="181"/>
      <c r="BA23" s="254"/>
      <c r="BB23" s="171"/>
      <c r="BC23" s="170">
        <v>35</v>
      </c>
      <c r="BD23" s="170"/>
      <c r="BE23" s="170"/>
      <c r="BF23" s="170"/>
      <c r="BG23" s="171"/>
      <c r="BH23" s="170">
        <v>40</v>
      </c>
      <c r="BI23" s="169"/>
      <c r="BJ23" s="169"/>
      <c r="BK23" s="169"/>
      <c r="BL23" s="171"/>
      <c r="BM23" s="170">
        <v>51</v>
      </c>
      <c r="BN23" s="170"/>
      <c r="BO23" s="170"/>
      <c r="BP23" s="232"/>
      <c r="BQ23" s="171"/>
      <c r="BR23" s="170">
        <v>83</v>
      </c>
      <c r="BS23" s="170"/>
      <c r="BT23" s="170"/>
    </row>
    <row r="24" spans="1:72">
      <c r="A24" s="170" t="s">
        <v>36</v>
      </c>
      <c r="B24" s="171"/>
      <c r="C24" s="170"/>
      <c r="D24" s="170"/>
      <c r="E24" s="169" t="s">
        <v>288</v>
      </c>
      <c r="F24" s="169" t="s">
        <v>289</v>
      </c>
      <c r="G24" s="169"/>
      <c r="H24" s="589" t="s">
        <v>290</v>
      </c>
      <c r="I24" s="57" t="s">
        <v>291</v>
      </c>
      <c r="J24" s="39" t="s">
        <v>292</v>
      </c>
      <c r="K24" s="23">
        <v>55406</v>
      </c>
      <c r="L24" s="174" t="s">
        <v>293</v>
      </c>
      <c r="M24" s="598" t="s">
        <v>294</v>
      </c>
      <c r="N24" s="598" t="s">
        <v>295</v>
      </c>
      <c r="O24" s="174" t="s">
        <v>296</v>
      </c>
      <c r="P24" s="174" t="s">
        <v>291</v>
      </c>
      <c r="Q24" s="185" t="s">
        <v>292</v>
      </c>
      <c r="R24" s="185">
        <v>55417</v>
      </c>
      <c r="S24" s="169"/>
      <c r="T24" s="371" t="s">
        <v>297</v>
      </c>
      <c r="U24" s="175"/>
      <c r="V24" s="171"/>
      <c r="W24" s="176">
        <v>104</v>
      </c>
      <c r="X24" s="176">
        <v>125</v>
      </c>
      <c r="Y24" s="177"/>
      <c r="Z24" s="177"/>
      <c r="AA24" s="169" t="s">
        <v>167</v>
      </c>
      <c r="AB24" s="169" t="s">
        <v>85</v>
      </c>
      <c r="AC24" s="177"/>
      <c r="AD24" s="171"/>
      <c r="AE24" s="170"/>
      <c r="AF24" s="1"/>
      <c r="AG24" s="18"/>
      <c r="AH24" s="18"/>
      <c r="AI24" s="171"/>
      <c r="AJ24" s="178" t="s">
        <v>298</v>
      </c>
      <c r="AK24" s="171"/>
      <c r="AL24" s="169" t="str">
        <f>H24&amp;" "&amp;I24&amp;","&amp;" "&amp;J24&amp;" "&amp;K24</f>
        <v>4029 28th Ave S Minneapolis, MN 55406</v>
      </c>
      <c r="AM24" s="171"/>
      <c r="AN24" s="176" t="s">
        <v>49</v>
      </c>
      <c r="AO24" s="176"/>
      <c r="AP24" s="176"/>
      <c r="AQ24" s="176"/>
      <c r="AR24" s="171"/>
      <c r="AS24" s="179">
        <v>75</v>
      </c>
      <c r="AT24" s="180"/>
      <c r="AU24" s="181"/>
      <c r="AV24" s="182"/>
      <c r="AW24" s="171"/>
      <c r="AX24" s="179">
        <v>78</v>
      </c>
      <c r="AY24" s="180"/>
      <c r="AZ24" s="181"/>
      <c r="BA24" s="254"/>
      <c r="BB24" s="171"/>
      <c r="BC24" s="170">
        <v>81</v>
      </c>
      <c r="BD24" s="170"/>
      <c r="BE24" s="170"/>
      <c r="BF24" s="170"/>
      <c r="BG24" s="171"/>
      <c r="BH24" s="170">
        <v>84</v>
      </c>
      <c r="BI24" s="169"/>
      <c r="BJ24" s="169"/>
      <c r="BK24" s="169"/>
      <c r="BL24" s="171"/>
      <c r="BM24" s="170">
        <v>81</v>
      </c>
      <c r="BN24" s="170"/>
      <c r="BO24" s="170"/>
      <c r="BP24" s="232"/>
      <c r="BQ24" s="171"/>
      <c r="BR24" s="170">
        <v>78</v>
      </c>
      <c r="BS24" s="170"/>
      <c r="BT24" s="170"/>
    </row>
    <row r="25" spans="1:72">
      <c r="A25" s="170" t="s">
        <v>36</v>
      </c>
      <c r="B25" s="171"/>
      <c r="C25" s="170"/>
      <c r="D25" s="170"/>
      <c r="E25" s="169" t="s">
        <v>299</v>
      </c>
      <c r="F25" s="169" t="s">
        <v>300</v>
      </c>
      <c r="G25" s="169"/>
      <c r="H25" s="84" t="s">
        <v>301</v>
      </c>
      <c r="I25" s="205" t="s">
        <v>302</v>
      </c>
      <c r="J25" s="206" t="s">
        <v>303</v>
      </c>
      <c r="K25" s="205">
        <v>97330</v>
      </c>
      <c r="L25" s="173" t="s">
        <v>304</v>
      </c>
      <c r="M25" s="183" t="s">
        <v>264</v>
      </c>
      <c r="N25" s="183" t="s">
        <v>305</v>
      </c>
      <c r="O25" s="174"/>
      <c r="P25" s="174"/>
      <c r="Q25" s="185"/>
      <c r="R25" s="185"/>
      <c r="S25" s="169"/>
      <c r="T25" s="185" t="s">
        <v>306</v>
      </c>
      <c r="U25" s="175"/>
      <c r="V25" s="171"/>
      <c r="W25" s="176">
        <v>207</v>
      </c>
      <c r="X25" s="176">
        <v>228</v>
      </c>
      <c r="Y25" s="177"/>
      <c r="Z25" s="177"/>
      <c r="AA25" s="207" t="s">
        <v>307</v>
      </c>
      <c r="AB25" s="177" t="s">
        <v>74</v>
      </c>
      <c r="AC25" s="177"/>
      <c r="AD25" s="171"/>
      <c r="AE25" s="170"/>
      <c r="AF25" s="1"/>
      <c r="AG25" s="18"/>
      <c r="AH25" s="18"/>
      <c r="AI25" s="171"/>
      <c r="AJ25" s="178" t="s">
        <v>308</v>
      </c>
      <c r="AK25" s="171"/>
      <c r="AL25" s="169" t="str">
        <f>H25&amp;" "&amp;I25&amp;","&amp;" "&amp;J25&amp;" "&amp;K25</f>
        <v>7220 NE Arnold Ave Adair Village, OR 97330</v>
      </c>
      <c r="AM25" s="171"/>
      <c r="AN25" s="176" t="s">
        <v>49</v>
      </c>
      <c r="AO25" s="176"/>
      <c r="AP25" s="176"/>
      <c r="AQ25" s="176"/>
      <c r="AR25" s="171"/>
      <c r="AS25" s="179">
        <v>38</v>
      </c>
      <c r="AT25" s="180"/>
      <c r="AU25" s="181"/>
      <c r="AV25" s="182"/>
      <c r="AW25" s="171"/>
      <c r="AX25" s="179">
        <v>53</v>
      </c>
      <c r="AY25" s="180"/>
      <c r="AZ25" s="181"/>
      <c r="BA25" s="254"/>
      <c r="BB25" s="171"/>
      <c r="BC25" s="170">
        <v>57</v>
      </c>
      <c r="BD25" s="170"/>
      <c r="BE25" s="170"/>
      <c r="BF25" s="170"/>
      <c r="BG25" s="171"/>
      <c r="BH25" s="170">
        <v>70</v>
      </c>
      <c r="BI25" s="169"/>
      <c r="BJ25" s="169"/>
      <c r="BK25" s="169"/>
      <c r="BL25" s="171"/>
      <c r="BM25" s="170">
        <v>78</v>
      </c>
      <c r="BN25" s="170"/>
      <c r="BO25" s="170"/>
      <c r="BP25" s="232"/>
      <c r="BQ25" s="171"/>
      <c r="BR25" s="170">
        <v>101</v>
      </c>
      <c r="BS25" s="170"/>
      <c r="BT25" s="170"/>
    </row>
    <row r="26" spans="1:72">
      <c r="A26" s="170" t="s">
        <v>36</v>
      </c>
      <c r="B26" s="171"/>
      <c r="C26" s="213"/>
      <c r="D26" s="213"/>
      <c r="E26" s="214" t="s">
        <v>309</v>
      </c>
      <c r="F26" s="214" t="s">
        <v>310</v>
      </c>
      <c r="G26" s="214"/>
      <c r="H26" s="215" t="s">
        <v>311</v>
      </c>
      <c r="I26" s="215" t="s">
        <v>312</v>
      </c>
      <c r="J26" s="216" t="s">
        <v>115</v>
      </c>
      <c r="K26" s="336">
        <v>47243</v>
      </c>
      <c r="L26" s="339" t="s">
        <v>313</v>
      </c>
      <c r="M26" s="214" t="s">
        <v>314</v>
      </c>
      <c r="N26" s="214" t="s">
        <v>315</v>
      </c>
      <c r="O26" s="214"/>
      <c r="P26" s="214"/>
      <c r="Q26" s="213"/>
      <c r="R26" s="213"/>
      <c r="S26" s="214"/>
      <c r="T26" s="213" t="s">
        <v>316</v>
      </c>
      <c r="U26" s="214"/>
      <c r="V26" s="171"/>
      <c r="W26" s="216">
        <v>20</v>
      </c>
      <c r="X26" s="216">
        <v>23</v>
      </c>
      <c r="Y26" s="215"/>
      <c r="Z26" s="215"/>
      <c r="AA26" s="215" t="s">
        <v>317</v>
      </c>
      <c r="AB26" s="215" t="s">
        <v>74</v>
      </c>
      <c r="AC26" s="215"/>
      <c r="AD26" s="171"/>
      <c r="AE26" s="213"/>
      <c r="AF26" s="98"/>
      <c r="AG26" s="99"/>
      <c r="AH26" s="99"/>
      <c r="AI26" s="171"/>
      <c r="AJ26" s="95" t="s">
        <v>318</v>
      </c>
      <c r="AK26" s="171"/>
      <c r="AL26" s="214" t="str">
        <f>H26&amp;" "&amp;I26&amp;","&amp;" "&amp;J26&amp;" "&amp;K26</f>
        <v>167 S. Maincross St Hanover, IN 47243</v>
      </c>
      <c r="AM26" s="171"/>
      <c r="AN26" s="176" t="s">
        <v>49</v>
      </c>
      <c r="AO26" s="176"/>
      <c r="AP26" s="176"/>
      <c r="AQ26" s="176"/>
      <c r="AR26" s="171"/>
      <c r="AS26" s="179">
        <v>57</v>
      </c>
      <c r="AT26" s="180"/>
      <c r="AU26" s="181"/>
      <c r="AV26" s="182"/>
      <c r="AW26" s="171"/>
      <c r="AX26" s="179">
        <v>57</v>
      </c>
      <c r="AY26" s="180"/>
      <c r="AZ26" s="181"/>
      <c r="BA26" s="254"/>
      <c r="BB26" s="171"/>
      <c r="BC26" s="170">
        <v>58</v>
      </c>
      <c r="BD26" s="170"/>
      <c r="BE26" s="170"/>
      <c r="BF26" s="170"/>
      <c r="BG26" s="171"/>
      <c r="BH26" s="170">
        <v>58</v>
      </c>
      <c r="BI26" s="169"/>
      <c r="BJ26" s="169"/>
      <c r="BK26" s="169"/>
      <c r="BL26" s="171"/>
      <c r="BM26" s="170">
        <v>58</v>
      </c>
      <c r="BN26" s="170"/>
      <c r="BO26" s="170"/>
      <c r="BP26" s="232"/>
      <c r="BQ26" s="171"/>
      <c r="BR26" s="170">
        <v>58</v>
      </c>
      <c r="BS26" s="170"/>
      <c r="BT26" s="170"/>
    </row>
    <row r="27" spans="1:72">
      <c r="A27" s="170" t="s">
        <v>36</v>
      </c>
      <c r="B27" s="171"/>
      <c r="C27" s="170"/>
      <c r="D27" s="170"/>
      <c r="E27" s="169" t="s">
        <v>319</v>
      </c>
      <c r="F27" s="169" t="s">
        <v>320</v>
      </c>
      <c r="G27" s="169" t="s">
        <v>321</v>
      </c>
      <c r="H27" s="590" t="s">
        <v>322</v>
      </c>
      <c r="I27" s="84" t="s">
        <v>323</v>
      </c>
      <c r="J27" s="135" t="s">
        <v>292</v>
      </c>
      <c r="K27" s="82">
        <v>56377</v>
      </c>
      <c r="L27" s="173" t="s">
        <v>324</v>
      </c>
      <c r="M27" s="183" t="s">
        <v>325</v>
      </c>
      <c r="N27" s="183" t="s">
        <v>326</v>
      </c>
      <c r="O27" s="174"/>
      <c r="P27" s="174"/>
      <c r="Q27" s="185"/>
      <c r="R27" s="185"/>
      <c r="S27" s="169"/>
      <c r="T27" s="185" t="s">
        <v>327</v>
      </c>
      <c r="U27" s="175"/>
      <c r="V27" s="171"/>
      <c r="W27" s="176">
        <v>118</v>
      </c>
      <c r="X27" s="176">
        <v>215</v>
      </c>
      <c r="Y27" s="177"/>
      <c r="Z27" s="177"/>
      <c r="AA27" s="177" t="s">
        <v>328</v>
      </c>
      <c r="AB27" s="177" t="s">
        <v>329</v>
      </c>
      <c r="AC27" s="177"/>
      <c r="AD27" s="171"/>
      <c r="AE27" s="170"/>
      <c r="AF27" s="1"/>
      <c r="AG27" s="18"/>
      <c r="AH27" s="18"/>
      <c r="AI27" s="171"/>
      <c r="AJ27" s="178" t="s">
        <v>330</v>
      </c>
      <c r="AK27" s="171"/>
      <c r="AL27" s="169" t="str">
        <f>H27&amp;" "&amp;I27&amp;","&amp;" "&amp;J27&amp;" "&amp;K27</f>
        <v>3101 Pine Cone Rd N Sartell, MN 56377</v>
      </c>
      <c r="AM27" s="171"/>
      <c r="AN27" s="176" t="s">
        <v>49</v>
      </c>
      <c r="AO27" s="176"/>
      <c r="AP27" s="176"/>
      <c r="AQ27" s="176"/>
      <c r="AR27" s="171"/>
      <c r="AS27" s="179">
        <v>25</v>
      </c>
      <c r="AT27" s="180"/>
      <c r="AU27" s="181"/>
      <c r="AV27" s="182"/>
      <c r="AW27" s="171"/>
      <c r="AX27" s="179">
        <v>27</v>
      </c>
      <c r="AY27" s="180"/>
      <c r="AZ27" s="181"/>
      <c r="BA27" s="254"/>
      <c r="BB27" s="171"/>
      <c r="BC27" s="170">
        <v>31</v>
      </c>
      <c r="BD27" s="170"/>
      <c r="BE27" s="170"/>
      <c r="BF27" s="170"/>
      <c r="BG27" s="171"/>
      <c r="BH27" s="170">
        <v>42</v>
      </c>
      <c r="BI27" s="169"/>
      <c r="BJ27" s="169"/>
      <c r="BK27" s="169"/>
      <c r="BL27" s="171"/>
      <c r="BM27" s="170">
        <v>53</v>
      </c>
      <c r="BN27" s="170"/>
      <c r="BO27" s="170"/>
      <c r="BP27" s="232"/>
      <c r="BQ27" s="171"/>
      <c r="BR27" s="170">
        <v>52</v>
      </c>
      <c r="BS27" s="170"/>
      <c r="BT27" s="170"/>
    </row>
    <row r="28" spans="1:72" s="187" customFormat="1">
      <c r="A28" s="191" t="s">
        <v>36</v>
      </c>
      <c r="B28" s="198"/>
      <c r="C28" s="191"/>
      <c r="D28" s="191"/>
      <c r="E28" s="169" t="s">
        <v>331</v>
      </c>
      <c r="F28" s="169" t="s">
        <v>332</v>
      </c>
      <c r="G28" s="169"/>
      <c r="H28" s="84" t="s">
        <v>333</v>
      </c>
      <c r="I28" s="84" t="s">
        <v>334</v>
      </c>
      <c r="J28" s="135" t="s">
        <v>229</v>
      </c>
      <c r="K28" s="82">
        <v>7960</v>
      </c>
      <c r="L28" s="173" t="s">
        <v>335</v>
      </c>
      <c r="M28" s="183" t="s">
        <v>336</v>
      </c>
      <c r="N28" s="183" t="s">
        <v>337</v>
      </c>
      <c r="O28" s="174"/>
      <c r="P28" s="174"/>
      <c r="Q28" s="185"/>
      <c r="R28" s="185"/>
      <c r="S28" s="169"/>
      <c r="T28" s="185" t="s">
        <v>338</v>
      </c>
      <c r="U28" s="169"/>
      <c r="V28" s="198"/>
      <c r="W28" s="201">
        <v>125</v>
      </c>
      <c r="X28" s="201">
        <v>322</v>
      </c>
      <c r="Y28" s="345"/>
      <c r="Z28" s="345"/>
      <c r="AA28" s="169" t="s">
        <v>339</v>
      </c>
      <c r="AB28" s="84" t="s">
        <v>168</v>
      </c>
      <c r="AC28" s="345"/>
      <c r="AD28" s="198"/>
      <c r="AE28" s="191"/>
      <c r="AF28" s="348"/>
      <c r="AG28" s="351"/>
      <c r="AH28" s="351"/>
      <c r="AI28" s="198"/>
      <c r="AJ28" s="178" t="s">
        <v>340</v>
      </c>
      <c r="AK28" s="198"/>
      <c r="AL28" s="169" t="str">
        <f>H28&amp;" "&amp;I28&amp;","&amp;" "&amp;J28&amp;" "&amp;K28</f>
        <v>2 Convent Rd Morristown, NJ 7960</v>
      </c>
      <c r="AM28" s="198"/>
      <c r="AN28" s="176" t="s">
        <v>49</v>
      </c>
      <c r="AO28" s="201"/>
      <c r="AP28" s="201"/>
      <c r="AQ28" s="201"/>
      <c r="AR28" s="198"/>
      <c r="AS28" s="202">
        <v>2</v>
      </c>
      <c r="AT28" s="203"/>
      <c r="AU28" s="181"/>
      <c r="AV28" s="182"/>
      <c r="AW28" s="198"/>
      <c r="AX28" s="202">
        <v>9</v>
      </c>
      <c r="AY28" s="203"/>
      <c r="AZ28" s="204"/>
      <c r="BA28" s="255"/>
      <c r="BB28" s="198"/>
      <c r="BC28" s="191">
        <v>49</v>
      </c>
      <c r="BD28" s="191"/>
      <c r="BE28" s="191"/>
      <c r="BF28" s="191"/>
      <c r="BG28" s="198"/>
      <c r="BH28" s="191">
        <v>67</v>
      </c>
      <c r="BL28" s="198"/>
      <c r="BM28" s="191">
        <v>77</v>
      </c>
      <c r="BN28" s="191"/>
      <c r="BO28" s="191"/>
      <c r="BP28" s="373"/>
      <c r="BQ28" s="198"/>
      <c r="BR28" s="191">
        <v>101</v>
      </c>
      <c r="BS28" s="191"/>
      <c r="BT28" s="191"/>
    </row>
    <row r="29" spans="1:72" s="187" customFormat="1">
      <c r="A29" s="191" t="s">
        <v>36</v>
      </c>
      <c r="B29" s="198"/>
      <c r="C29" s="191" t="s">
        <v>37</v>
      </c>
      <c r="D29" s="191"/>
      <c r="E29" s="194" t="s">
        <v>341</v>
      </c>
      <c r="F29" s="194" t="s">
        <v>342</v>
      </c>
      <c r="G29" s="194"/>
      <c r="H29" s="174" t="s">
        <v>343</v>
      </c>
      <c r="I29" s="174" t="s">
        <v>344</v>
      </c>
      <c r="J29" s="185" t="s">
        <v>206</v>
      </c>
      <c r="K29" s="174">
        <v>60148</v>
      </c>
      <c r="L29" s="174" t="s">
        <v>345</v>
      </c>
      <c r="M29" s="183" t="s">
        <v>346</v>
      </c>
      <c r="N29" s="183" t="s">
        <v>347</v>
      </c>
      <c r="O29" s="194" t="s">
        <v>348</v>
      </c>
      <c r="P29" s="194" t="s">
        <v>349</v>
      </c>
      <c r="Q29" s="195" t="s">
        <v>206</v>
      </c>
      <c r="R29" s="195">
        <v>60181</v>
      </c>
      <c r="S29" s="194"/>
      <c r="T29" s="185" t="s">
        <v>350</v>
      </c>
      <c r="U29" s="188"/>
      <c r="V29" s="198"/>
      <c r="W29" s="201">
        <v>301</v>
      </c>
      <c r="X29" s="201">
        <v>322</v>
      </c>
      <c r="Y29" s="345"/>
      <c r="Z29" s="345"/>
      <c r="AA29" s="169" t="s">
        <v>351</v>
      </c>
      <c r="AB29" s="84" t="s">
        <v>168</v>
      </c>
      <c r="AC29" s="345"/>
      <c r="AD29" s="198"/>
      <c r="AE29" s="191"/>
      <c r="AF29" s="348"/>
      <c r="AG29" s="351"/>
      <c r="AH29" s="351"/>
      <c r="AI29" s="198"/>
      <c r="AJ29" s="174" t="s">
        <v>352</v>
      </c>
      <c r="AK29" s="198"/>
      <c r="AL29" s="169" t="str">
        <f>H29&amp;" "&amp;I29&amp;","&amp;" "&amp;J29&amp;" "&amp;K29</f>
        <v>600 E. Western Ave Lombard, IL 60148</v>
      </c>
      <c r="AM29" s="198"/>
      <c r="AN29" s="176"/>
      <c r="AO29" s="201"/>
      <c r="AP29" s="201" t="s">
        <v>49</v>
      </c>
      <c r="AQ29" s="201"/>
      <c r="AR29" s="198"/>
      <c r="AS29" s="202">
        <v>0</v>
      </c>
      <c r="AT29" s="203"/>
      <c r="AU29" s="181"/>
      <c r="AV29" s="182"/>
      <c r="AW29" s="198"/>
      <c r="AX29" s="202">
        <v>13</v>
      </c>
      <c r="AY29" s="203"/>
      <c r="AZ29" s="204"/>
      <c r="BA29" s="255"/>
      <c r="BB29" s="198"/>
      <c r="BC29" s="191">
        <v>16</v>
      </c>
      <c r="BD29" s="191"/>
      <c r="BE29" s="191"/>
      <c r="BF29" s="191"/>
      <c r="BG29" s="198"/>
      <c r="BH29" s="191">
        <v>21</v>
      </c>
      <c r="BL29" s="198"/>
      <c r="BM29" s="191">
        <v>37</v>
      </c>
      <c r="BN29" s="191"/>
      <c r="BO29" s="191"/>
      <c r="BP29" s="373"/>
      <c r="BQ29" s="198"/>
      <c r="BR29" s="191">
        <v>41</v>
      </c>
      <c r="BS29" s="191"/>
      <c r="BT29" s="191"/>
    </row>
    <row r="30" spans="1:72" s="446" customFormat="1">
      <c r="A30" s="191" t="s">
        <v>36</v>
      </c>
      <c r="B30" s="198"/>
      <c r="C30" s="191" t="s">
        <v>37</v>
      </c>
      <c r="D30" s="191"/>
      <c r="E30" s="194" t="s">
        <v>353</v>
      </c>
      <c r="F30" s="194" t="s">
        <v>354</v>
      </c>
      <c r="G30" s="194"/>
      <c r="H30" s="174" t="s">
        <v>355</v>
      </c>
      <c r="I30" s="174" t="s">
        <v>356</v>
      </c>
      <c r="J30" s="185" t="s">
        <v>357</v>
      </c>
      <c r="K30" s="174">
        <v>68144</v>
      </c>
      <c r="L30" s="174" t="s">
        <v>358</v>
      </c>
      <c r="M30" s="183" t="s">
        <v>359</v>
      </c>
      <c r="N30" s="183" t="s">
        <v>360</v>
      </c>
      <c r="O30" s="194" t="s">
        <v>361</v>
      </c>
      <c r="P30" s="194" t="s">
        <v>362</v>
      </c>
      <c r="Q30" s="195" t="s">
        <v>357</v>
      </c>
      <c r="R30" s="195">
        <v>68127</v>
      </c>
      <c r="S30" s="194" t="s">
        <v>363</v>
      </c>
      <c r="T30" s="185" t="s">
        <v>364</v>
      </c>
      <c r="U30" s="188"/>
      <c r="V30" s="198"/>
      <c r="W30" s="201">
        <v>308</v>
      </c>
      <c r="X30" s="201">
        <v>329</v>
      </c>
      <c r="Y30" s="345"/>
      <c r="Z30" s="345"/>
      <c r="AA30" s="169" t="s">
        <v>365</v>
      </c>
      <c r="AB30" s="84" t="s">
        <v>366</v>
      </c>
      <c r="AC30" s="345" t="s">
        <v>367</v>
      </c>
      <c r="AD30" s="198"/>
      <c r="AE30" s="191"/>
      <c r="AF30" s="348"/>
      <c r="AG30" s="351"/>
      <c r="AH30" s="351"/>
      <c r="AI30" s="198"/>
      <c r="AJ30" s="174" t="s">
        <v>368</v>
      </c>
      <c r="AK30" s="198"/>
      <c r="AL30" s="169" t="str">
        <f>H30&amp;" "&amp;I30&amp;","&amp;" "&amp;J30&amp;" "&amp;K30</f>
        <v>2900 South 110th St Omaha, NE 68144</v>
      </c>
      <c r="AM30" s="198"/>
      <c r="AN30" s="176"/>
      <c r="AO30" s="201"/>
      <c r="AP30" s="201" t="s">
        <v>49</v>
      </c>
      <c r="AQ30" s="201"/>
      <c r="AR30" s="198"/>
      <c r="AS30" s="202">
        <v>0</v>
      </c>
      <c r="AT30" s="203"/>
      <c r="AU30" s="204"/>
      <c r="AV30" s="208"/>
      <c r="AW30" s="198"/>
      <c r="AX30" s="202">
        <v>1</v>
      </c>
      <c r="AY30" s="203"/>
      <c r="AZ30" s="204"/>
      <c r="BA30" s="255"/>
      <c r="BB30" s="198"/>
      <c r="BC30" s="191">
        <v>8</v>
      </c>
      <c r="BD30" s="191"/>
      <c r="BE30" s="191"/>
      <c r="BF30" s="191"/>
      <c r="BG30" s="198"/>
      <c r="BH30" s="191">
        <v>8</v>
      </c>
      <c r="BI30" s="187"/>
      <c r="BJ30" s="187"/>
      <c r="BK30" s="187"/>
      <c r="BL30" s="198"/>
      <c r="BM30" s="191">
        <v>7</v>
      </c>
      <c r="BN30" s="191"/>
      <c r="BO30" s="191"/>
      <c r="BP30" s="373"/>
      <c r="BQ30" s="198"/>
      <c r="BR30" s="191">
        <v>16</v>
      </c>
      <c r="BS30" s="191"/>
      <c r="BT30" s="191"/>
    </row>
    <row r="31" spans="1:72" s="187" customFormat="1">
      <c r="A31" s="170" t="s">
        <v>36</v>
      </c>
      <c r="B31" s="198"/>
      <c r="C31" s="191"/>
      <c r="D31" s="191"/>
      <c r="E31" s="187" t="s">
        <v>369</v>
      </c>
      <c r="F31" s="187" t="s">
        <v>370</v>
      </c>
      <c r="H31" s="169" t="s">
        <v>371</v>
      </c>
      <c r="I31" s="169" t="s">
        <v>372</v>
      </c>
      <c r="J31" s="170" t="s">
        <v>115</v>
      </c>
      <c r="K31" s="169">
        <v>46068</v>
      </c>
      <c r="L31" s="173" t="s">
        <v>373</v>
      </c>
      <c r="M31" s="183" t="s">
        <v>374</v>
      </c>
      <c r="N31" s="183" t="s">
        <v>375</v>
      </c>
      <c r="Q31" s="191"/>
      <c r="R31" s="191"/>
      <c r="T31" s="185" t="s">
        <v>376</v>
      </c>
      <c r="U31" s="188"/>
      <c r="V31" s="198"/>
      <c r="W31" s="201">
        <v>222</v>
      </c>
      <c r="X31" s="201">
        <v>315</v>
      </c>
      <c r="Y31" s="345"/>
      <c r="Z31" s="345"/>
      <c r="AA31" s="177" t="s">
        <v>377</v>
      </c>
      <c r="AB31" s="177" t="s">
        <v>74</v>
      </c>
      <c r="AC31" s="345"/>
      <c r="AD31" s="198"/>
      <c r="AE31" s="191"/>
      <c r="AF31" s="348"/>
      <c r="AG31" s="351"/>
      <c r="AH31" s="351"/>
      <c r="AI31" s="198"/>
      <c r="AJ31" s="38" t="s">
        <v>378</v>
      </c>
      <c r="AK31" s="198"/>
      <c r="AL31" s="169" t="str">
        <f>H31&amp;" "&amp;I31&amp;","&amp;" "&amp;J31&amp;" "&amp;K31</f>
        <v>2115 W 500 N Sharpsville, IN 46068</v>
      </c>
      <c r="AM31" s="198"/>
      <c r="AN31" s="201" t="s">
        <v>49</v>
      </c>
      <c r="AO31" s="201"/>
      <c r="AP31" s="201"/>
      <c r="AQ31" s="201"/>
      <c r="AR31" s="198"/>
      <c r="AS31" s="202">
        <v>42</v>
      </c>
      <c r="AT31" s="203"/>
      <c r="AU31" s="204"/>
      <c r="AV31" s="208"/>
      <c r="AW31" s="198"/>
      <c r="AX31" s="202">
        <v>44</v>
      </c>
      <c r="AY31" s="203"/>
      <c r="AZ31" s="204"/>
      <c r="BA31" s="255"/>
      <c r="BB31" s="198"/>
      <c r="BC31" s="191">
        <v>47</v>
      </c>
      <c r="BD31" s="191"/>
      <c r="BE31" s="191"/>
      <c r="BF31" s="191"/>
      <c r="BG31" s="198"/>
      <c r="BH31" s="191">
        <v>49</v>
      </c>
      <c r="BL31" s="198"/>
      <c r="BM31" s="191">
        <v>46</v>
      </c>
      <c r="BN31" s="191"/>
      <c r="BO31" s="191"/>
      <c r="BP31" s="373"/>
      <c r="BQ31" s="198"/>
      <c r="BR31" s="191">
        <v>77</v>
      </c>
      <c r="BS31" s="191"/>
      <c r="BT31" s="191"/>
    </row>
    <row r="32" spans="1:72" s="446" customFormat="1">
      <c r="A32" s="191" t="s">
        <v>36</v>
      </c>
      <c r="B32" s="198"/>
      <c r="C32" s="191"/>
      <c r="D32" s="191"/>
      <c r="E32" s="169" t="s">
        <v>379</v>
      </c>
      <c r="F32" s="84" t="s">
        <v>380</v>
      </c>
      <c r="G32" s="169"/>
      <c r="H32" s="84" t="s">
        <v>381</v>
      </c>
      <c r="I32" s="84" t="s">
        <v>382</v>
      </c>
      <c r="J32" s="135" t="s">
        <v>67</v>
      </c>
      <c r="K32" s="135">
        <v>92612</v>
      </c>
      <c r="L32" s="173" t="s">
        <v>383</v>
      </c>
      <c r="M32" s="183" t="s">
        <v>130</v>
      </c>
      <c r="N32" s="183" t="s">
        <v>384</v>
      </c>
      <c r="O32" s="169"/>
      <c r="P32" s="169"/>
      <c r="Q32" s="170"/>
      <c r="R32" s="170"/>
      <c r="S32" s="169"/>
      <c r="T32" s="485" t="s">
        <v>385</v>
      </c>
      <c r="U32" s="188"/>
      <c r="V32" s="198"/>
      <c r="W32" s="201">
        <v>215</v>
      </c>
      <c r="X32" s="201">
        <v>308</v>
      </c>
      <c r="Y32" s="345"/>
      <c r="Z32" s="345"/>
      <c r="AA32" s="187" t="s">
        <v>123</v>
      </c>
      <c r="AB32" s="84" t="s">
        <v>236</v>
      </c>
      <c r="AC32" s="345"/>
      <c r="AD32" s="198"/>
      <c r="AE32" s="191"/>
      <c r="AF32" s="348"/>
      <c r="AG32" s="351"/>
      <c r="AH32" s="351"/>
      <c r="AI32" s="198"/>
      <c r="AJ32" s="38" t="s">
        <v>386</v>
      </c>
      <c r="AK32" s="198"/>
      <c r="AL32" s="169" t="str">
        <f>H32&amp;" "&amp;I32&amp;","&amp;" "&amp;J32&amp;" "&amp;K32</f>
        <v>4771 Campus Dr Irvine, CA 92612</v>
      </c>
      <c r="AM32" s="198"/>
      <c r="AN32" s="201" t="s">
        <v>49</v>
      </c>
      <c r="AO32" s="201"/>
      <c r="AP32" s="201"/>
      <c r="AQ32" s="201"/>
      <c r="AR32" s="198"/>
      <c r="AS32" s="202">
        <v>67</v>
      </c>
      <c r="AT32" s="203"/>
      <c r="AU32" s="181"/>
      <c r="AV32" s="182"/>
      <c r="AW32" s="198"/>
      <c r="AX32" s="202">
        <v>67</v>
      </c>
      <c r="AY32" s="203"/>
      <c r="AZ32" s="204"/>
      <c r="BA32" s="255"/>
      <c r="BB32" s="198"/>
      <c r="BC32" s="191">
        <v>83</v>
      </c>
      <c r="BD32" s="191"/>
      <c r="BE32" s="191"/>
      <c r="BF32" s="191"/>
      <c r="BG32" s="198"/>
      <c r="BH32" s="191">
        <v>88</v>
      </c>
      <c r="BI32" s="187"/>
      <c r="BJ32" s="187"/>
      <c r="BK32" s="187"/>
      <c r="BL32" s="198"/>
      <c r="BM32" s="191">
        <v>95</v>
      </c>
      <c r="BN32" s="191"/>
      <c r="BO32" s="191"/>
      <c r="BP32" s="373"/>
      <c r="BQ32" s="198"/>
      <c r="BR32" s="191">
        <v>104</v>
      </c>
      <c r="BS32" s="191"/>
      <c r="BT32" s="191"/>
    </row>
    <row r="33" spans="1:72" s="187" customFormat="1">
      <c r="A33" s="191" t="s">
        <v>36</v>
      </c>
      <c r="B33" s="198"/>
      <c r="C33" s="191" t="s">
        <v>37</v>
      </c>
      <c r="D33" s="191"/>
      <c r="E33" s="187" t="s">
        <v>387</v>
      </c>
      <c r="F33" s="192" t="s">
        <v>388</v>
      </c>
      <c r="G33" s="187" t="s">
        <v>389</v>
      </c>
      <c r="H33" s="84" t="s">
        <v>390</v>
      </c>
      <c r="I33" s="84" t="s">
        <v>391</v>
      </c>
      <c r="J33" s="135" t="s">
        <v>42</v>
      </c>
      <c r="K33" s="135">
        <v>11427</v>
      </c>
      <c r="L33" s="173" t="s">
        <v>43</v>
      </c>
      <c r="M33" s="183" t="s">
        <v>44</v>
      </c>
      <c r="N33" s="183" t="s">
        <v>45</v>
      </c>
      <c r="Q33" s="191"/>
      <c r="R33" s="191"/>
      <c r="T33" s="185" t="s">
        <v>46</v>
      </c>
      <c r="U33" s="188"/>
      <c r="V33" s="198"/>
      <c r="W33" s="201">
        <v>406</v>
      </c>
      <c r="X33" s="201">
        <v>409</v>
      </c>
      <c r="Y33" s="345"/>
      <c r="Z33" s="345"/>
      <c r="AA33" s="187" t="s">
        <v>392</v>
      </c>
      <c r="AB33" s="192" t="s">
        <v>393</v>
      </c>
      <c r="AC33" s="345"/>
      <c r="AD33" s="198"/>
      <c r="AE33" s="191"/>
      <c r="AF33" s="348"/>
      <c r="AG33" s="351"/>
      <c r="AH33" s="351"/>
      <c r="AI33" s="198"/>
      <c r="AJ33" s="380" t="s">
        <v>394</v>
      </c>
      <c r="AK33" s="198"/>
      <c r="AL33" s="169" t="str">
        <f>H33&amp;" "&amp;I33&amp;","&amp;" "&amp;J33&amp;" "&amp;K33</f>
        <v>236-02 Hillside Ave Queens Village, NY 11427</v>
      </c>
      <c r="AM33" s="198"/>
      <c r="AN33" s="176"/>
      <c r="AO33" s="201"/>
      <c r="AP33" s="201" t="s">
        <v>49</v>
      </c>
      <c r="AQ33" s="201"/>
      <c r="AR33" s="198"/>
      <c r="AS33" s="202"/>
      <c r="AT33" s="203"/>
      <c r="AU33" s="204"/>
      <c r="AV33" s="208"/>
      <c r="AW33" s="198"/>
      <c r="AX33" s="202"/>
      <c r="AY33" s="203"/>
      <c r="AZ33" s="204"/>
      <c r="BA33" s="255"/>
      <c r="BB33" s="198"/>
      <c r="BC33" s="191"/>
      <c r="BD33" s="191"/>
      <c r="BE33" s="191"/>
      <c r="BF33" s="191"/>
      <c r="BG33" s="198"/>
      <c r="BH33" s="191"/>
      <c r="BL33" s="198"/>
      <c r="BM33" s="191"/>
      <c r="BN33" s="191"/>
      <c r="BO33" s="191"/>
      <c r="BP33" s="373"/>
      <c r="BQ33" s="198"/>
      <c r="BR33" s="191">
        <v>1</v>
      </c>
      <c r="BS33" s="191"/>
      <c r="BT33" s="191"/>
    </row>
    <row r="34" spans="1:72" s="446" customFormat="1">
      <c r="A34" s="326" t="s">
        <v>36</v>
      </c>
      <c r="B34" s="198"/>
      <c r="C34" s="326"/>
      <c r="D34" s="326"/>
      <c r="E34" s="327" t="s">
        <v>395</v>
      </c>
      <c r="F34" s="328" t="s">
        <v>396</v>
      </c>
      <c r="G34" s="140" t="s">
        <v>397</v>
      </c>
      <c r="H34" s="207" t="s">
        <v>398</v>
      </c>
      <c r="I34" s="434" t="s">
        <v>399</v>
      </c>
      <c r="J34" s="435" t="s">
        <v>400</v>
      </c>
      <c r="K34" s="434">
        <v>65201</v>
      </c>
      <c r="L34" s="141" t="s">
        <v>401</v>
      </c>
      <c r="M34" s="183" t="s">
        <v>402</v>
      </c>
      <c r="N34" s="183" t="s">
        <v>403</v>
      </c>
      <c r="O34" s="327"/>
      <c r="P34" s="327"/>
      <c r="Q34" s="326"/>
      <c r="R34" s="326"/>
      <c r="S34" s="327"/>
      <c r="T34" s="605" t="s">
        <v>404</v>
      </c>
      <c r="U34" s="341"/>
      <c r="V34" s="198"/>
      <c r="W34" s="343">
        <v>118</v>
      </c>
      <c r="X34" s="343">
        <v>215</v>
      </c>
      <c r="Y34" s="328"/>
      <c r="Z34" s="328"/>
      <c r="AA34" s="345" t="s">
        <v>405</v>
      </c>
      <c r="AB34" s="345" t="s">
        <v>74</v>
      </c>
      <c r="AC34" s="328"/>
      <c r="AD34" s="326"/>
      <c r="AE34" s="326"/>
      <c r="AF34" s="347"/>
      <c r="AG34" s="350"/>
      <c r="AH34" s="350"/>
      <c r="AI34" s="198"/>
      <c r="AJ34" s="141" t="s">
        <v>406</v>
      </c>
      <c r="AK34" s="198"/>
      <c r="AL34" s="169" t="str">
        <f>H34&amp;" "&amp;I34&amp;","&amp;" "&amp;J34&amp;" "&amp;K34</f>
        <v>13 Rogers St Columbia, MO 65201</v>
      </c>
      <c r="AM34" s="198"/>
      <c r="AN34" s="176" t="s">
        <v>49</v>
      </c>
      <c r="AO34" s="201"/>
      <c r="AP34" s="201"/>
      <c r="AQ34" s="201"/>
      <c r="AR34" s="198"/>
      <c r="AS34" s="202">
        <v>6</v>
      </c>
      <c r="AT34" s="203"/>
      <c r="AU34" s="181"/>
      <c r="AV34" s="182"/>
      <c r="AW34" s="198"/>
      <c r="AX34" s="202">
        <v>16</v>
      </c>
      <c r="AY34" s="203"/>
      <c r="AZ34" s="204"/>
      <c r="BA34" s="255"/>
      <c r="BB34" s="198"/>
      <c r="BC34" s="191">
        <v>42</v>
      </c>
      <c r="BD34" s="191"/>
      <c r="BE34" s="191"/>
      <c r="BF34" s="191"/>
      <c r="BG34" s="198"/>
      <c r="BH34" s="191">
        <v>47</v>
      </c>
      <c r="BI34" s="187"/>
      <c r="BJ34" s="187"/>
      <c r="BK34" s="187"/>
      <c r="BL34" s="198"/>
      <c r="BM34" s="191">
        <v>58</v>
      </c>
      <c r="BN34" s="191"/>
      <c r="BO34" s="191"/>
      <c r="BP34" s="373"/>
      <c r="BQ34" s="198"/>
      <c r="BR34" s="191">
        <v>62</v>
      </c>
      <c r="BS34" s="191"/>
      <c r="BT34" s="191"/>
    </row>
    <row r="35" spans="1:72" s="446" customFormat="1">
      <c r="A35" s="191" t="s">
        <v>36</v>
      </c>
      <c r="B35" s="198"/>
      <c r="C35" s="191"/>
      <c r="D35" s="191"/>
      <c r="E35" s="187" t="s">
        <v>407</v>
      </c>
      <c r="F35" s="187" t="s">
        <v>408</v>
      </c>
      <c r="G35" s="327" t="s">
        <v>409</v>
      </c>
      <c r="H35" s="183" t="s">
        <v>410</v>
      </c>
      <c r="I35" s="183" t="s">
        <v>411</v>
      </c>
      <c r="J35" s="209" t="s">
        <v>412</v>
      </c>
      <c r="K35" s="183" t="s">
        <v>413</v>
      </c>
      <c r="L35" s="211" t="s">
        <v>414</v>
      </c>
      <c r="M35" s="183" t="s">
        <v>415</v>
      </c>
      <c r="N35" s="183" t="s">
        <v>416</v>
      </c>
      <c r="O35" s="175"/>
      <c r="P35" s="169"/>
      <c r="Q35" s="170"/>
      <c r="R35" s="170"/>
      <c r="S35" s="169"/>
      <c r="T35" s="591" t="s">
        <v>417</v>
      </c>
      <c r="U35" s="188"/>
      <c r="V35" s="198"/>
      <c r="W35" s="201">
        <v>117</v>
      </c>
      <c r="X35" s="201">
        <v>207</v>
      </c>
      <c r="Y35" s="345"/>
      <c r="Z35" s="345"/>
      <c r="AA35" s="345" t="s">
        <v>418</v>
      </c>
      <c r="AB35" s="345" t="s">
        <v>74</v>
      </c>
      <c r="AC35" s="345"/>
      <c r="AD35" s="191"/>
      <c r="AE35" s="191"/>
      <c r="AF35" s="348"/>
      <c r="AG35" s="351"/>
      <c r="AH35" s="351"/>
      <c r="AI35" s="198"/>
      <c r="AJ35" s="212" t="s">
        <v>419</v>
      </c>
      <c r="AK35" s="198"/>
      <c r="AL35" s="169" t="str">
        <f>H35&amp;" "&amp;I35&amp;","&amp;" "&amp;J35&amp;" "&amp;K35</f>
        <v>101 Bear Crossing Dr Orlando, FL 32824</v>
      </c>
      <c r="AM35" s="198"/>
      <c r="AN35" s="201" t="s">
        <v>49</v>
      </c>
      <c r="AO35" s="201"/>
      <c r="AP35" s="201"/>
      <c r="AQ35" s="201"/>
      <c r="AR35" s="198"/>
      <c r="AS35" s="202">
        <v>16</v>
      </c>
      <c r="AT35" s="203"/>
      <c r="AU35" s="181"/>
      <c r="AV35" s="169"/>
      <c r="AW35" s="198"/>
      <c r="AX35" s="202">
        <v>24</v>
      </c>
      <c r="AY35" s="203"/>
      <c r="AZ35" s="204"/>
      <c r="BA35" s="438"/>
      <c r="BB35" s="198"/>
      <c r="BC35" s="191">
        <v>24</v>
      </c>
      <c r="BD35" s="191"/>
      <c r="BE35" s="191"/>
      <c r="BF35" s="191"/>
      <c r="BG35" s="198"/>
      <c r="BH35" s="191">
        <v>26</v>
      </c>
      <c r="BI35" s="187"/>
      <c r="BJ35" s="187"/>
      <c r="BK35" s="187"/>
      <c r="BL35" s="198"/>
      <c r="BM35" s="191">
        <v>26</v>
      </c>
      <c r="BN35" s="191"/>
      <c r="BO35" s="191"/>
      <c r="BP35" s="373"/>
      <c r="BQ35" s="198"/>
      <c r="BR35" s="191">
        <v>28</v>
      </c>
      <c r="BS35" s="191"/>
      <c r="BT35" s="191"/>
    </row>
    <row r="36" spans="1:72" s="446" customFormat="1">
      <c r="A36" s="191" t="s">
        <v>36</v>
      </c>
      <c r="B36" s="198"/>
      <c r="C36" s="191"/>
      <c r="D36" s="191"/>
      <c r="E36" s="187" t="s">
        <v>420</v>
      </c>
      <c r="F36" s="345" t="s">
        <v>421</v>
      </c>
      <c r="G36" s="328" t="s">
        <v>422</v>
      </c>
      <c r="H36" s="207" t="s">
        <v>423</v>
      </c>
      <c r="I36" s="207" t="s">
        <v>424</v>
      </c>
      <c r="J36" s="210" t="s">
        <v>42</v>
      </c>
      <c r="K36" s="137">
        <v>11101</v>
      </c>
      <c r="L36" s="211" t="s">
        <v>425</v>
      </c>
      <c r="M36" s="183" t="s">
        <v>426</v>
      </c>
      <c r="N36" s="183" t="s">
        <v>427</v>
      </c>
      <c r="O36" s="187"/>
      <c r="P36" s="187"/>
      <c r="Q36" s="191"/>
      <c r="R36" s="191"/>
      <c r="S36" s="187"/>
      <c r="T36" s="170" t="s">
        <v>428</v>
      </c>
      <c r="U36" s="188"/>
      <c r="V36" s="198"/>
      <c r="W36" s="201">
        <v>207</v>
      </c>
      <c r="X36" s="201">
        <v>228</v>
      </c>
      <c r="Y36" s="345"/>
      <c r="Z36" s="345"/>
      <c r="AA36" s="345" t="s">
        <v>307</v>
      </c>
      <c r="AB36" s="187" t="s">
        <v>429</v>
      </c>
      <c r="AC36" s="345" t="s">
        <v>367</v>
      </c>
      <c r="AD36" s="191"/>
      <c r="AE36" s="191"/>
      <c r="AF36" s="348"/>
      <c r="AG36" s="351"/>
      <c r="AH36" s="351"/>
      <c r="AI36" s="198"/>
      <c r="AJ36" s="212" t="s">
        <v>430</v>
      </c>
      <c r="AK36" s="198"/>
      <c r="AL36" s="169" t="str">
        <f>H36&amp;" "&amp;I36&amp;","&amp;" "&amp;J36&amp;" "&amp;K36</f>
        <v>34-01 38th Ave Long Island City, NY 11101</v>
      </c>
      <c r="AM36" s="198"/>
      <c r="AN36" s="201" t="s">
        <v>49</v>
      </c>
      <c r="AO36" s="201"/>
      <c r="AP36" s="201"/>
      <c r="AQ36" s="201"/>
      <c r="AR36" s="198"/>
      <c r="AS36" s="202">
        <v>15</v>
      </c>
      <c r="AT36" s="203"/>
      <c r="AU36" s="181"/>
      <c r="AV36" s="169"/>
      <c r="AW36" s="198"/>
      <c r="AX36" s="202">
        <v>30</v>
      </c>
      <c r="AY36" s="203"/>
      <c r="AZ36" s="204"/>
      <c r="BA36" s="438"/>
      <c r="BB36" s="198"/>
      <c r="BC36" s="191">
        <v>32</v>
      </c>
      <c r="BD36" s="191"/>
      <c r="BE36" s="191"/>
      <c r="BF36" s="191"/>
      <c r="BG36" s="198"/>
      <c r="BH36" s="191">
        <v>34</v>
      </c>
      <c r="BI36" s="187"/>
      <c r="BJ36" s="187"/>
      <c r="BK36" s="187"/>
      <c r="BL36" s="198"/>
      <c r="BM36" s="191">
        <v>33</v>
      </c>
      <c r="BN36" s="191"/>
      <c r="BO36" s="191"/>
      <c r="BP36" s="373"/>
      <c r="BQ36" s="198"/>
      <c r="BR36" s="191">
        <v>31</v>
      </c>
      <c r="BS36" s="191"/>
      <c r="BT36" s="191"/>
    </row>
    <row r="37" spans="1:72" s="446" customFormat="1">
      <c r="A37" s="191" t="s">
        <v>36</v>
      </c>
      <c r="B37" s="198"/>
      <c r="C37" s="191"/>
      <c r="D37" s="191"/>
      <c r="E37" s="187" t="s">
        <v>431</v>
      </c>
      <c r="F37" s="345" t="s">
        <v>432</v>
      </c>
      <c r="G37" s="328"/>
      <c r="H37" s="328" t="s">
        <v>433</v>
      </c>
      <c r="I37" s="328" t="s">
        <v>434</v>
      </c>
      <c r="J37" s="343" t="s">
        <v>54</v>
      </c>
      <c r="K37" s="484">
        <v>45784</v>
      </c>
      <c r="L37" s="187" t="s">
        <v>435</v>
      </c>
      <c r="M37" s="187" t="s">
        <v>436</v>
      </c>
      <c r="N37" s="187" t="s">
        <v>437</v>
      </c>
      <c r="O37" s="561" t="s">
        <v>438</v>
      </c>
      <c r="P37" s="561" t="s">
        <v>439</v>
      </c>
      <c r="Q37" s="575" t="s">
        <v>440</v>
      </c>
      <c r="R37" s="575">
        <v>26104</v>
      </c>
      <c r="S37" s="187"/>
      <c r="T37" s="191" t="s">
        <v>441</v>
      </c>
      <c r="U37" s="188"/>
      <c r="V37" s="198"/>
      <c r="W37" s="201">
        <v>222</v>
      </c>
      <c r="X37" s="201">
        <v>322</v>
      </c>
      <c r="Y37" s="345"/>
      <c r="Z37" s="345"/>
      <c r="AA37" s="345" t="s">
        <v>442</v>
      </c>
      <c r="AB37" s="345" t="s">
        <v>168</v>
      </c>
      <c r="AC37" s="345"/>
      <c r="AD37" s="191"/>
      <c r="AE37" s="191"/>
      <c r="AF37" s="348"/>
      <c r="AG37" s="351"/>
      <c r="AH37" s="351"/>
      <c r="AI37" s="198"/>
      <c r="AJ37" s="169"/>
      <c r="AK37" s="198"/>
      <c r="AL37" s="169" t="str">
        <f>H37&amp;" "&amp;I37&amp;","&amp;" "&amp;J37&amp;" "&amp;K37</f>
        <v>130 Warrior Dr Vincent, OH 45784</v>
      </c>
      <c r="AM37" s="198"/>
      <c r="AN37" s="176" t="s">
        <v>49</v>
      </c>
      <c r="AO37" s="201"/>
      <c r="AP37" s="201"/>
      <c r="AQ37" s="201"/>
      <c r="AR37" s="198"/>
      <c r="AS37" s="202"/>
      <c r="AT37" s="203"/>
      <c r="AU37" s="204"/>
      <c r="AV37" s="187"/>
      <c r="AW37" s="198"/>
      <c r="AX37" s="202"/>
      <c r="AY37" s="203"/>
      <c r="AZ37" s="204"/>
      <c r="BA37" s="438"/>
      <c r="BB37" s="198"/>
      <c r="BC37" s="191">
        <v>0</v>
      </c>
      <c r="BD37" s="191"/>
      <c r="BE37" s="191"/>
      <c r="BF37" s="191"/>
      <c r="BG37" s="198"/>
      <c r="BH37" s="191">
        <v>0</v>
      </c>
      <c r="BI37" s="187"/>
      <c r="BJ37" s="187"/>
      <c r="BK37" s="187"/>
      <c r="BL37" s="198"/>
      <c r="BM37" s="191">
        <v>1</v>
      </c>
      <c r="BN37" s="191"/>
      <c r="BO37" s="191"/>
      <c r="BP37" s="373"/>
      <c r="BQ37" s="198"/>
      <c r="BR37" s="191">
        <v>21</v>
      </c>
      <c r="BS37" s="191"/>
      <c r="BT37" s="191"/>
    </row>
    <row r="38" spans="1:72">
      <c r="A38" s="213" t="s">
        <v>443</v>
      </c>
      <c r="B38" s="171"/>
      <c r="C38" s="213"/>
      <c r="D38" s="213"/>
      <c r="E38" s="214" t="s">
        <v>444</v>
      </c>
      <c r="F38" s="215" t="s">
        <v>445</v>
      </c>
      <c r="G38" s="214"/>
      <c r="H38" s="215" t="s">
        <v>446</v>
      </c>
      <c r="I38" s="215" t="s">
        <v>447</v>
      </c>
      <c r="J38" s="216" t="s">
        <v>448</v>
      </c>
      <c r="K38" s="216" t="s">
        <v>449</v>
      </c>
      <c r="L38" s="339" t="s">
        <v>450</v>
      </c>
      <c r="M38" s="214" t="s">
        <v>436</v>
      </c>
      <c r="N38" s="214" t="s">
        <v>451</v>
      </c>
      <c r="O38" s="214"/>
      <c r="P38" s="486"/>
      <c r="Q38" s="213"/>
      <c r="R38" s="213"/>
      <c r="S38" s="214"/>
      <c r="T38" s="216" t="s">
        <v>452</v>
      </c>
      <c r="U38" s="214"/>
      <c r="V38" s="171"/>
      <c r="W38" s="216">
        <v>29</v>
      </c>
      <c r="X38" s="216">
        <v>101</v>
      </c>
      <c r="Y38" s="215"/>
      <c r="Z38" s="215"/>
      <c r="AA38" s="214" t="s">
        <v>453</v>
      </c>
      <c r="AB38" s="215" t="s">
        <v>393</v>
      </c>
      <c r="AC38" s="215"/>
      <c r="AD38" s="171"/>
      <c r="AE38" s="213"/>
      <c r="AF38" s="98"/>
      <c r="AG38" s="99"/>
      <c r="AH38" s="99"/>
      <c r="AI38" s="171"/>
      <c r="AJ38" s="217" t="s">
        <v>454</v>
      </c>
      <c r="AK38" s="171"/>
      <c r="AL38" s="214" t="str">
        <f>H38&amp;" "&amp;I38&amp;","&amp;" "&amp;J38&amp;" "&amp;K38</f>
        <v>7870 N Leilani Lane Marana, AZ 85743</v>
      </c>
      <c r="AM38" s="171"/>
      <c r="AN38" s="176" t="s">
        <v>49</v>
      </c>
      <c r="AO38" s="176"/>
      <c r="AP38" s="176"/>
      <c r="AQ38" s="176"/>
      <c r="AR38" s="171"/>
      <c r="AS38" s="179">
        <v>36</v>
      </c>
      <c r="AT38" s="180"/>
      <c r="AU38" s="181"/>
      <c r="AV38" s="182"/>
      <c r="AW38" s="171"/>
      <c r="AX38" s="179">
        <v>38</v>
      </c>
      <c r="AY38" s="180"/>
      <c r="AZ38" s="181"/>
      <c r="BA38" s="254"/>
      <c r="BB38" s="171"/>
      <c r="BC38" s="170">
        <v>43</v>
      </c>
      <c r="BD38" s="170"/>
      <c r="BE38" s="170"/>
      <c r="BF38" s="170"/>
      <c r="BG38" s="171"/>
      <c r="BH38" s="170">
        <v>43</v>
      </c>
      <c r="BI38" s="169"/>
      <c r="BJ38" s="169"/>
      <c r="BK38" s="169"/>
      <c r="BL38" s="171"/>
      <c r="BM38" s="170">
        <v>41</v>
      </c>
      <c r="BN38" s="170"/>
      <c r="BO38" s="170"/>
      <c r="BP38" s="232"/>
      <c r="BQ38" s="171"/>
      <c r="BR38" s="191">
        <v>41</v>
      </c>
      <c r="BS38" s="170"/>
      <c r="BT38" s="170"/>
    </row>
    <row r="39" spans="1:72" s="451" customFormat="1">
      <c r="A39" s="185" t="s">
        <v>455</v>
      </c>
      <c r="B39" s="171" t="s">
        <v>49</v>
      </c>
      <c r="C39" s="185">
        <v>166</v>
      </c>
      <c r="D39" s="185">
        <v>94</v>
      </c>
      <c r="E39" s="174" t="s">
        <v>456</v>
      </c>
      <c r="F39" s="174" t="s">
        <v>457</v>
      </c>
      <c r="G39" s="174"/>
      <c r="H39" s="174" t="s">
        <v>458</v>
      </c>
      <c r="I39" s="174" t="s">
        <v>459</v>
      </c>
      <c r="J39" s="185" t="s">
        <v>460</v>
      </c>
      <c r="K39" s="174">
        <v>49221</v>
      </c>
      <c r="L39" s="174" t="s">
        <v>461</v>
      </c>
      <c r="M39" s="174" t="s">
        <v>462</v>
      </c>
      <c r="N39" s="174" t="s">
        <v>463</v>
      </c>
      <c r="O39" s="174" t="s">
        <v>464</v>
      </c>
      <c r="P39" s="174" t="s">
        <v>459</v>
      </c>
      <c r="Q39" s="185" t="s">
        <v>460</v>
      </c>
      <c r="R39" s="185">
        <v>49221</v>
      </c>
      <c r="S39" s="174"/>
      <c r="T39" s="185" t="s">
        <v>465</v>
      </c>
      <c r="U39" s="174" t="s">
        <v>466</v>
      </c>
      <c r="V39" s="171" t="s">
        <v>49</v>
      </c>
      <c r="W39" s="135">
        <v>118</v>
      </c>
      <c r="X39" s="135">
        <v>208</v>
      </c>
      <c r="Y39" s="84"/>
      <c r="Z39" s="84"/>
      <c r="AA39" s="84" t="s">
        <v>467</v>
      </c>
      <c r="AB39" s="84" t="s">
        <v>468</v>
      </c>
      <c r="AC39" s="84" t="s">
        <v>469</v>
      </c>
      <c r="AD39" s="171" t="s">
        <v>49</v>
      </c>
      <c r="AE39" s="185"/>
      <c r="AF39" s="33">
        <v>139</v>
      </c>
      <c r="AG39" s="34">
        <f>AF39+20</f>
        <v>159</v>
      </c>
      <c r="AH39" s="34">
        <f>AG39+20</f>
        <v>179</v>
      </c>
      <c r="AI39" s="171" t="s">
        <v>49</v>
      </c>
      <c r="AJ39" s="174" t="s">
        <v>470</v>
      </c>
      <c r="AK39" s="171" t="s">
        <v>49</v>
      </c>
      <c r="AL39" s="174" t="str">
        <f>H39&amp;" "&amp;I39&amp;","&amp;" "&amp;J39&amp;" "&amp;K39</f>
        <v>110 South Madison St Adrian, MI 49221</v>
      </c>
      <c r="AM39" s="171" t="s">
        <v>49</v>
      </c>
      <c r="AN39" s="176"/>
      <c r="AO39" s="176"/>
      <c r="AP39" s="176"/>
      <c r="AQ39" s="176" t="s">
        <v>49</v>
      </c>
      <c r="AR39" s="171" t="s">
        <v>49</v>
      </c>
      <c r="AS39" s="179">
        <v>51</v>
      </c>
      <c r="AT39" s="180">
        <v>41</v>
      </c>
      <c r="AU39" s="167">
        <f>AS39-AT39</f>
        <v>10</v>
      </c>
      <c r="AV39" s="218">
        <f>AS39/AT39-1</f>
        <v>0.24390243902439024</v>
      </c>
      <c r="AW39" s="171" t="s">
        <v>49</v>
      </c>
      <c r="AX39" s="179">
        <v>67</v>
      </c>
      <c r="AY39" s="180">
        <v>73</v>
      </c>
      <c r="AZ39" s="167">
        <f>AX39-AY39</f>
        <v>-6</v>
      </c>
      <c r="BA39" s="257">
        <f>AX39/AY39-1</f>
        <v>-8.2191780821917804E-2</v>
      </c>
      <c r="BB39" s="171" t="s">
        <v>49</v>
      </c>
      <c r="BC39" s="170">
        <v>71</v>
      </c>
      <c r="BD39" s="170">
        <v>84</v>
      </c>
      <c r="BE39" s="170">
        <f>BC39-BD39</f>
        <v>-13</v>
      </c>
      <c r="BF39" s="232">
        <f>BC39/BD39-1</f>
        <v>-0.15476190476190477</v>
      </c>
      <c r="BG39" s="171" t="s">
        <v>49</v>
      </c>
      <c r="BH39" s="170">
        <v>77</v>
      </c>
      <c r="BI39" s="169"/>
      <c r="BJ39" s="169"/>
      <c r="BK39" s="169"/>
      <c r="BL39" s="171" t="s">
        <v>49</v>
      </c>
      <c r="BM39" s="170">
        <v>74</v>
      </c>
      <c r="BN39" s="170">
        <v>89</v>
      </c>
      <c r="BO39" s="170">
        <f>BM39-BN39</f>
        <v>-15</v>
      </c>
      <c r="BP39" s="232">
        <f>BM39/BN39-1</f>
        <v>-0.1685393258426966</v>
      </c>
      <c r="BQ39" s="171" t="s">
        <v>49</v>
      </c>
      <c r="BR39" s="284">
        <v>86</v>
      </c>
      <c r="BS39" s="170">
        <v>94</v>
      </c>
      <c r="BT39" s="170">
        <f>BR39-BS39</f>
        <v>-8</v>
      </c>
    </row>
    <row r="40" spans="1:72">
      <c r="A40" s="185" t="s">
        <v>455</v>
      </c>
      <c r="B40" s="171" t="s">
        <v>49</v>
      </c>
      <c r="C40" s="185">
        <v>67</v>
      </c>
      <c r="D40" s="185">
        <v>157</v>
      </c>
      <c r="E40" s="174" t="s">
        <v>471</v>
      </c>
      <c r="F40" s="174" t="s">
        <v>472</v>
      </c>
      <c r="G40" s="174"/>
      <c r="H40" s="174" t="s">
        <v>473</v>
      </c>
      <c r="I40" s="174" t="s">
        <v>474</v>
      </c>
      <c r="J40" s="185" t="s">
        <v>54</v>
      </c>
      <c r="K40" s="174">
        <v>44601</v>
      </c>
      <c r="L40" s="174" t="s">
        <v>475</v>
      </c>
      <c r="M40" s="174" t="s">
        <v>476</v>
      </c>
      <c r="N40" s="174" t="s">
        <v>477</v>
      </c>
      <c r="O40" s="174" t="s">
        <v>478</v>
      </c>
      <c r="P40" s="174" t="s">
        <v>474</v>
      </c>
      <c r="Q40" s="185" t="s">
        <v>54</v>
      </c>
      <c r="R40" s="185">
        <v>44601</v>
      </c>
      <c r="S40" s="174"/>
      <c r="T40" s="185" t="s">
        <v>479</v>
      </c>
      <c r="U40" s="174"/>
      <c r="V40" s="171" t="s">
        <v>49</v>
      </c>
      <c r="W40" s="135">
        <v>201</v>
      </c>
      <c r="X40" s="135">
        <v>222</v>
      </c>
      <c r="Y40" s="84"/>
      <c r="Z40" s="84"/>
      <c r="AA40" s="199" t="s">
        <v>480</v>
      </c>
      <c r="AB40" s="84" t="s">
        <v>236</v>
      </c>
      <c r="AC40" s="84"/>
      <c r="AD40" s="171" t="s">
        <v>49</v>
      </c>
      <c r="AE40" s="185"/>
      <c r="AF40" s="33">
        <v>139</v>
      </c>
      <c r="AG40" s="34">
        <f>AF40+20</f>
        <v>159</v>
      </c>
      <c r="AH40" s="34">
        <f>AG40+20</f>
        <v>179</v>
      </c>
      <c r="AI40" s="171" t="s">
        <v>49</v>
      </c>
      <c r="AJ40" s="174" t="s">
        <v>481</v>
      </c>
      <c r="AK40" s="171" t="s">
        <v>49</v>
      </c>
      <c r="AL40" s="174" t="str">
        <f>H40&amp;" "&amp;I40&amp;","&amp;" "&amp;J40&amp;" "&amp;K40</f>
        <v>400 Glamorgan St. Alliance, OH 44601</v>
      </c>
      <c r="AM40" s="171" t="s">
        <v>49</v>
      </c>
      <c r="AN40" s="176"/>
      <c r="AO40" s="176"/>
      <c r="AP40" s="176"/>
      <c r="AQ40" s="176" t="s">
        <v>49</v>
      </c>
      <c r="AR40" s="171" t="s">
        <v>49</v>
      </c>
      <c r="AS40" s="179">
        <v>47</v>
      </c>
      <c r="AT40" s="180">
        <v>32</v>
      </c>
      <c r="AU40" s="167">
        <f>AS40-AT40</f>
        <v>15</v>
      </c>
      <c r="AV40" s="218">
        <f>AS40/AT40-1</f>
        <v>0.46875</v>
      </c>
      <c r="AW40" s="171" t="s">
        <v>49</v>
      </c>
      <c r="AX40" s="179">
        <v>54</v>
      </c>
      <c r="AY40" s="180">
        <v>54</v>
      </c>
      <c r="AZ40" s="167">
        <f>AX40-AY40</f>
        <v>0</v>
      </c>
      <c r="BA40" s="257">
        <f>AX40/AY40-1</f>
        <v>0</v>
      </c>
      <c r="BB40" s="171" t="s">
        <v>49</v>
      </c>
      <c r="BC40" s="170">
        <v>61</v>
      </c>
      <c r="BD40" s="170">
        <v>47</v>
      </c>
      <c r="BE40" s="170">
        <f>BC40-BD40</f>
        <v>14</v>
      </c>
      <c r="BF40" s="232">
        <f>BC40/BD40-1</f>
        <v>0.2978723404255319</v>
      </c>
      <c r="BG40" s="171" t="s">
        <v>49</v>
      </c>
      <c r="BH40" s="170">
        <v>74</v>
      </c>
      <c r="BI40" s="169"/>
      <c r="BJ40" s="169"/>
      <c r="BK40" s="169"/>
      <c r="BL40" s="171" t="s">
        <v>49</v>
      </c>
      <c r="BM40" s="170">
        <v>86</v>
      </c>
      <c r="BN40" s="170">
        <v>124</v>
      </c>
      <c r="BO40" s="170">
        <f>BM40-BN40</f>
        <v>-38</v>
      </c>
      <c r="BP40" s="232">
        <f>BM40/BN40-1</f>
        <v>-0.30645161290322576</v>
      </c>
      <c r="BQ40" s="171" t="s">
        <v>49</v>
      </c>
      <c r="BR40" s="284">
        <v>96</v>
      </c>
      <c r="BS40" s="170">
        <v>157</v>
      </c>
      <c r="BT40" s="170">
        <f>BR40-BS40</f>
        <v>-61</v>
      </c>
    </row>
    <row r="41" spans="1:72">
      <c r="A41" s="185" t="s">
        <v>455</v>
      </c>
      <c r="B41" s="171" t="s">
        <v>49</v>
      </c>
      <c r="C41" s="185">
        <v>180</v>
      </c>
      <c r="D41" s="185">
        <v>191</v>
      </c>
      <c r="E41" s="174" t="s">
        <v>482</v>
      </c>
      <c r="F41" s="174" t="s">
        <v>483</v>
      </c>
      <c r="G41" s="174"/>
      <c r="H41" s="174" t="s">
        <v>484</v>
      </c>
      <c r="I41" s="174" t="s">
        <v>485</v>
      </c>
      <c r="J41" s="185" t="s">
        <v>292</v>
      </c>
      <c r="K41" s="174">
        <v>55433</v>
      </c>
      <c r="L41" s="174" t="s">
        <v>486</v>
      </c>
      <c r="M41" s="174" t="s">
        <v>487</v>
      </c>
      <c r="N41" s="174" t="s">
        <v>488</v>
      </c>
      <c r="O41" s="174"/>
      <c r="P41" s="174"/>
      <c r="Q41" s="185"/>
      <c r="R41" s="185"/>
      <c r="S41" s="174"/>
      <c r="T41" s="185" t="s">
        <v>489</v>
      </c>
      <c r="U41" s="174"/>
      <c r="V41" s="171" t="s">
        <v>49</v>
      </c>
      <c r="W41" s="135">
        <v>201</v>
      </c>
      <c r="X41" s="135">
        <v>222</v>
      </c>
      <c r="Y41" s="84"/>
      <c r="Z41" s="84"/>
      <c r="AA41" s="84" t="s">
        <v>480</v>
      </c>
      <c r="AB41" s="84" t="s">
        <v>97</v>
      </c>
      <c r="AC41" s="84"/>
      <c r="AD41" s="171" t="s">
        <v>49</v>
      </c>
      <c r="AE41" s="185"/>
      <c r="AF41" s="33">
        <v>139</v>
      </c>
      <c r="AG41" s="34">
        <f>AF41+20</f>
        <v>159</v>
      </c>
      <c r="AH41" s="34">
        <f>AG41+20</f>
        <v>179</v>
      </c>
      <c r="AI41" s="171" t="s">
        <v>49</v>
      </c>
      <c r="AJ41" s="174" t="s">
        <v>490</v>
      </c>
      <c r="AK41" s="171" t="s">
        <v>49</v>
      </c>
      <c r="AL41" s="174" t="str">
        <f>H41&amp;" "&amp;I41&amp;","&amp;" "&amp;J41&amp;" "&amp;K41</f>
        <v>11200 Mississippi Blvd NW Coon Rapids, MN 55433</v>
      </c>
      <c r="AM41" s="171" t="s">
        <v>49</v>
      </c>
      <c r="AN41" s="176"/>
      <c r="AO41" s="176"/>
      <c r="AP41" s="176"/>
      <c r="AQ41" s="176" t="s">
        <v>49</v>
      </c>
      <c r="AR41" s="171" t="s">
        <v>49</v>
      </c>
      <c r="AS41" s="179">
        <v>100</v>
      </c>
      <c r="AT41" s="180">
        <v>140</v>
      </c>
      <c r="AU41" s="167">
        <f>AS41-AT41</f>
        <v>-40</v>
      </c>
      <c r="AV41" s="218">
        <f>AS41/AT41-1</f>
        <v>-0.2857142857142857</v>
      </c>
      <c r="AW41" s="171" t="s">
        <v>49</v>
      </c>
      <c r="AX41" s="179">
        <v>100</v>
      </c>
      <c r="AY41" s="180">
        <v>169</v>
      </c>
      <c r="AZ41" s="167">
        <f>AX41-AY41</f>
        <v>-69</v>
      </c>
      <c r="BA41" s="257">
        <f>AX41/AY41-1</f>
        <v>-0.40828402366863903</v>
      </c>
      <c r="BB41" s="171" t="s">
        <v>49</v>
      </c>
      <c r="BC41" s="170">
        <v>122</v>
      </c>
      <c r="BD41" s="170">
        <v>172</v>
      </c>
      <c r="BE41" s="170">
        <f>BC41-BD41</f>
        <v>-50</v>
      </c>
      <c r="BF41" s="232">
        <f>BC41/BD41-1</f>
        <v>-0.29069767441860461</v>
      </c>
      <c r="BG41" s="171" t="s">
        <v>49</v>
      </c>
      <c r="BH41" s="170">
        <v>131</v>
      </c>
      <c r="BI41" s="169"/>
      <c r="BJ41" s="169"/>
      <c r="BK41" s="169"/>
      <c r="BL41" s="171" t="s">
        <v>49</v>
      </c>
      <c r="BM41" s="170">
        <v>148</v>
      </c>
      <c r="BN41" s="170">
        <v>177</v>
      </c>
      <c r="BO41" s="170">
        <f>BM41-BN41</f>
        <v>-29</v>
      </c>
      <c r="BP41" s="232">
        <f>BM41/BN41-1</f>
        <v>-0.16384180790960456</v>
      </c>
      <c r="BQ41" s="171" t="s">
        <v>49</v>
      </c>
      <c r="BR41" s="284">
        <v>193</v>
      </c>
      <c r="BS41" s="170">
        <v>188</v>
      </c>
      <c r="BT41" s="170">
        <f>BR41-BS41</f>
        <v>5</v>
      </c>
    </row>
    <row r="42" spans="1:72" s="169" customFormat="1">
      <c r="A42" s="185" t="s">
        <v>455</v>
      </c>
      <c r="B42" s="171" t="s">
        <v>49</v>
      </c>
      <c r="C42" s="185">
        <v>51</v>
      </c>
      <c r="D42" s="185">
        <v>64</v>
      </c>
      <c r="E42" s="174" t="s">
        <v>491</v>
      </c>
      <c r="F42" s="174" t="s">
        <v>492</v>
      </c>
      <c r="G42" s="174"/>
      <c r="H42" s="174" t="s">
        <v>493</v>
      </c>
      <c r="I42" s="174" t="s">
        <v>494</v>
      </c>
      <c r="J42" s="185" t="s">
        <v>495</v>
      </c>
      <c r="K42" s="174">
        <v>54612</v>
      </c>
      <c r="L42" s="174" t="s">
        <v>496</v>
      </c>
      <c r="M42" s="174" t="s">
        <v>497</v>
      </c>
      <c r="N42" s="174" t="s">
        <v>498</v>
      </c>
      <c r="O42" s="174" t="s">
        <v>499</v>
      </c>
      <c r="P42" s="174" t="s">
        <v>500</v>
      </c>
      <c r="Q42" s="185" t="s">
        <v>495</v>
      </c>
      <c r="R42" s="185">
        <v>54747</v>
      </c>
      <c r="S42" s="174"/>
      <c r="T42" s="185" t="s">
        <v>501</v>
      </c>
      <c r="U42" s="174"/>
      <c r="V42" s="171" t="s">
        <v>49</v>
      </c>
      <c r="W42" s="135">
        <v>201</v>
      </c>
      <c r="X42" s="135">
        <v>222</v>
      </c>
      <c r="Y42" s="84"/>
      <c r="Z42" s="84"/>
      <c r="AA42" s="84" t="s">
        <v>480</v>
      </c>
      <c r="AB42" s="84" t="s">
        <v>236</v>
      </c>
      <c r="AC42" s="84"/>
      <c r="AD42" s="171" t="s">
        <v>49</v>
      </c>
      <c r="AE42" s="185"/>
      <c r="AF42" s="33">
        <v>139</v>
      </c>
      <c r="AG42" s="34">
        <f>AF42+20</f>
        <v>159</v>
      </c>
      <c r="AH42" s="34">
        <f>AG42+20</f>
        <v>179</v>
      </c>
      <c r="AI42" s="171" t="s">
        <v>49</v>
      </c>
      <c r="AJ42" s="174" t="s">
        <v>502</v>
      </c>
      <c r="AK42" s="171" t="s">
        <v>49</v>
      </c>
      <c r="AL42" s="194" t="str">
        <f>H42&amp;" "&amp;I42&amp;","&amp;" "&amp;J42&amp;" "&amp;K42</f>
        <v>756 Raider Dr. Arcadia, WI 54612</v>
      </c>
      <c r="AM42" s="171" t="s">
        <v>49</v>
      </c>
      <c r="AN42" s="176"/>
      <c r="AO42" s="176"/>
      <c r="AP42" s="176"/>
      <c r="AQ42" s="176" t="s">
        <v>49</v>
      </c>
      <c r="AR42" s="171" t="s">
        <v>49</v>
      </c>
      <c r="AS42" s="179">
        <v>23</v>
      </c>
      <c r="AT42" s="180">
        <v>20</v>
      </c>
      <c r="AU42" s="167">
        <f>AS42-AT42</f>
        <v>3</v>
      </c>
      <c r="AV42" s="218">
        <f>AS42/AT42-1</f>
        <v>0.14999999999999991</v>
      </c>
      <c r="AW42" s="171" t="s">
        <v>49</v>
      </c>
      <c r="AX42" s="179">
        <v>25</v>
      </c>
      <c r="AY42" s="180">
        <v>33</v>
      </c>
      <c r="AZ42" s="167">
        <f>AX42-AY42</f>
        <v>-8</v>
      </c>
      <c r="BA42" s="257">
        <f>AX42/AY42-1</f>
        <v>-0.24242424242424243</v>
      </c>
      <c r="BB42" s="171" t="s">
        <v>49</v>
      </c>
      <c r="BC42" s="170">
        <v>30</v>
      </c>
      <c r="BD42" s="170">
        <v>36</v>
      </c>
      <c r="BE42" s="170">
        <f>BC42-BD42</f>
        <v>-6</v>
      </c>
      <c r="BF42" s="232">
        <f>BC42/BD42-1</f>
        <v>-0.16666666666666663</v>
      </c>
      <c r="BG42" s="171" t="s">
        <v>49</v>
      </c>
      <c r="BH42" s="170">
        <v>31</v>
      </c>
      <c r="BL42" s="171" t="s">
        <v>49</v>
      </c>
      <c r="BM42" s="170">
        <v>33</v>
      </c>
      <c r="BN42" s="170">
        <v>48</v>
      </c>
      <c r="BO42" s="170">
        <f>BM42-BN42</f>
        <v>-15</v>
      </c>
      <c r="BP42" s="232">
        <f>BM42/BN42-1</f>
        <v>-0.3125</v>
      </c>
      <c r="BQ42" s="171" t="s">
        <v>49</v>
      </c>
      <c r="BR42" s="284">
        <v>36</v>
      </c>
      <c r="BS42" s="170">
        <v>58</v>
      </c>
      <c r="BT42" s="284">
        <f>BR42-BS42</f>
        <v>-22</v>
      </c>
    </row>
    <row r="43" spans="1:72" s="169" customFormat="1">
      <c r="A43" s="185" t="s">
        <v>455</v>
      </c>
      <c r="B43" s="171" t="s">
        <v>49</v>
      </c>
      <c r="C43" s="185">
        <v>78</v>
      </c>
      <c r="D43" s="185">
        <v>68</v>
      </c>
      <c r="E43" s="174" t="s">
        <v>503</v>
      </c>
      <c r="F43" s="174" t="s">
        <v>504</v>
      </c>
      <c r="G43" s="174"/>
      <c r="H43" s="174" t="s">
        <v>505</v>
      </c>
      <c r="I43" s="174" t="s">
        <v>506</v>
      </c>
      <c r="J43" s="185" t="s">
        <v>67</v>
      </c>
      <c r="K43" s="174">
        <v>95521</v>
      </c>
      <c r="L43" s="174" t="s">
        <v>507</v>
      </c>
      <c r="M43" s="174" t="s">
        <v>508</v>
      </c>
      <c r="N43" s="174" t="s">
        <v>509</v>
      </c>
      <c r="O43" s="174" t="s">
        <v>510</v>
      </c>
      <c r="P43" s="174" t="s">
        <v>511</v>
      </c>
      <c r="Q43" s="185" t="s">
        <v>67</v>
      </c>
      <c r="R43" s="185">
        <v>95519</v>
      </c>
      <c r="S43" s="174" t="s">
        <v>512</v>
      </c>
      <c r="T43" s="185" t="s">
        <v>513</v>
      </c>
      <c r="U43" s="174" t="s">
        <v>514</v>
      </c>
      <c r="V43" s="171" t="s">
        <v>49</v>
      </c>
      <c r="W43" s="135">
        <v>208</v>
      </c>
      <c r="X43" s="135">
        <v>301</v>
      </c>
      <c r="Y43" s="84"/>
      <c r="Z43" s="84"/>
      <c r="AA43" s="84" t="s">
        <v>515</v>
      </c>
      <c r="AB43" s="84" t="s">
        <v>85</v>
      </c>
      <c r="AC43" s="84"/>
      <c r="AD43" s="171" t="s">
        <v>49</v>
      </c>
      <c r="AE43" s="185"/>
      <c r="AF43" s="33">
        <v>159</v>
      </c>
      <c r="AG43" s="34">
        <f>AF43+20</f>
        <v>179</v>
      </c>
      <c r="AH43" s="34">
        <f>AG43+20</f>
        <v>199</v>
      </c>
      <c r="AI43" s="171" t="s">
        <v>49</v>
      </c>
      <c r="AJ43" s="174" t="s">
        <v>516</v>
      </c>
      <c r="AK43" s="171" t="s">
        <v>49</v>
      </c>
      <c r="AL43" s="194" t="str">
        <f>H43&amp;" "&amp;I43&amp;","&amp;" "&amp;J43&amp;" "&amp;K43</f>
        <v>1720 M St Arcata, CA 95521</v>
      </c>
      <c r="AM43" s="171" t="s">
        <v>49</v>
      </c>
      <c r="AN43" s="176"/>
      <c r="AO43" s="176"/>
      <c r="AP43" s="176"/>
      <c r="AQ43" s="176" t="s">
        <v>49</v>
      </c>
      <c r="AR43" s="171" t="s">
        <v>49</v>
      </c>
      <c r="AS43" s="179">
        <v>21</v>
      </c>
      <c r="AT43" s="180">
        <v>43</v>
      </c>
      <c r="AU43" s="167">
        <f>AS43-AT43</f>
        <v>-22</v>
      </c>
      <c r="AV43" s="218">
        <f>AS43/AT43-1</f>
        <v>-0.51162790697674421</v>
      </c>
      <c r="AW43" s="171" t="s">
        <v>49</v>
      </c>
      <c r="AX43" s="179">
        <v>21</v>
      </c>
      <c r="AY43" s="180">
        <v>51</v>
      </c>
      <c r="AZ43" s="167">
        <f>AX43-AY43</f>
        <v>-30</v>
      </c>
      <c r="BA43" s="257">
        <f>AX43/AY43-1</f>
        <v>-0.58823529411764708</v>
      </c>
      <c r="BB43" s="171" t="s">
        <v>49</v>
      </c>
      <c r="BC43" s="170">
        <v>26</v>
      </c>
      <c r="BD43" s="170">
        <v>51</v>
      </c>
      <c r="BE43" s="170">
        <f>BC43-BD43</f>
        <v>-25</v>
      </c>
      <c r="BF43" s="232">
        <f>BC43/BD43-1</f>
        <v>-0.49019607843137258</v>
      </c>
      <c r="BG43" s="171" t="s">
        <v>49</v>
      </c>
      <c r="BH43" s="170">
        <v>32</v>
      </c>
      <c r="BL43" s="171" t="s">
        <v>49</v>
      </c>
      <c r="BM43" s="170">
        <v>45</v>
      </c>
      <c r="BN43" s="170">
        <v>57</v>
      </c>
      <c r="BO43" s="170">
        <f>BM43-BN43</f>
        <v>-12</v>
      </c>
      <c r="BP43" s="232">
        <f>BM43/BN43-1</f>
        <v>-0.21052631578947367</v>
      </c>
      <c r="BQ43" s="171" t="s">
        <v>49</v>
      </c>
      <c r="BR43" s="284">
        <v>55</v>
      </c>
      <c r="BS43" s="170">
        <v>68</v>
      </c>
      <c r="BT43" s="284">
        <f>BR43-BS43</f>
        <v>-13</v>
      </c>
    </row>
    <row r="44" spans="1:72">
      <c r="A44" s="185" t="s">
        <v>455</v>
      </c>
      <c r="B44" s="171" t="s">
        <v>49</v>
      </c>
      <c r="C44" s="185"/>
      <c r="D44" s="185">
        <v>63</v>
      </c>
      <c r="E44" s="174" t="s">
        <v>517</v>
      </c>
      <c r="F44" s="174" t="s">
        <v>518</v>
      </c>
      <c r="G44" s="174" t="s">
        <v>519</v>
      </c>
      <c r="H44" s="174" t="s">
        <v>520</v>
      </c>
      <c r="I44" s="174" t="s">
        <v>521</v>
      </c>
      <c r="J44" s="185" t="s">
        <v>522</v>
      </c>
      <c r="K44" s="174">
        <v>27332</v>
      </c>
      <c r="L44" s="174" t="s">
        <v>523</v>
      </c>
      <c r="M44" s="174" t="s">
        <v>524</v>
      </c>
      <c r="N44" s="174" t="s">
        <v>525</v>
      </c>
      <c r="O44" s="174" t="s">
        <v>526</v>
      </c>
      <c r="P44" s="174" t="s">
        <v>521</v>
      </c>
      <c r="Q44" s="185" t="s">
        <v>522</v>
      </c>
      <c r="R44" s="185">
        <v>27332</v>
      </c>
      <c r="S44" s="174"/>
      <c r="T44" s="185" t="s">
        <v>527</v>
      </c>
      <c r="U44" s="174"/>
      <c r="V44" s="171" t="s">
        <v>49</v>
      </c>
      <c r="W44" s="135">
        <v>110</v>
      </c>
      <c r="X44" s="135">
        <v>228</v>
      </c>
      <c r="Y44" s="84"/>
      <c r="Z44" s="84"/>
      <c r="AA44" s="84" t="s">
        <v>528</v>
      </c>
      <c r="AB44" s="84" t="s">
        <v>74</v>
      </c>
      <c r="AC44" s="84"/>
      <c r="AD44" s="171" t="s">
        <v>49</v>
      </c>
      <c r="AE44" s="185"/>
      <c r="AF44" s="33">
        <v>139</v>
      </c>
      <c r="AG44" s="34">
        <f>AF44+20</f>
        <v>159</v>
      </c>
      <c r="AH44" s="34">
        <f>AG44+20</f>
        <v>179</v>
      </c>
      <c r="AI44" s="171" t="s">
        <v>49</v>
      </c>
      <c r="AJ44" s="189" t="s">
        <v>529</v>
      </c>
      <c r="AK44" s="171" t="s">
        <v>49</v>
      </c>
      <c r="AL44" s="174" t="str">
        <f>H44&amp;" "&amp;I44&amp;","&amp;" "&amp;J44&amp;" "&amp;K44</f>
        <v>2303 Tramway Park Rd. Sanford, NC 27332</v>
      </c>
      <c r="AM44" s="171" t="s">
        <v>49</v>
      </c>
      <c r="AN44" s="176"/>
      <c r="AO44" s="176"/>
      <c r="AP44" s="176"/>
      <c r="AQ44" s="176" t="s">
        <v>49</v>
      </c>
      <c r="AR44" s="171" t="s">
        <v>49</v>
      </c>
      <c r="AS44" s="179">
        <v>25</v>
      </c>
      <c r="AT44" s="180">
        <v>29</v>
      </c>
      <c r="AU44" s="167">
        <f>AS44-AT44</f>
        <v>-4</v>
      </c>
      <c r="AV44" s="218">
        <f>AS44/AT44-1</f>
        <v>-0.13793103448275867</v>
      </c>
      <c r="AW44" s="171" t="s">
        <v>49</v>
      </c>
      <c r="AX44" s="179">
        <v>37</v>
      </c>
      <c r="AY44" s="180">
        <v>55</v>
      </c>
      <c r="AZ44" s="167">
        <f>AX44-AY44</f>
        <v>-18</v>
      </c>
      <c r="BA44" s="257">
        <f>AX44/AY44-1</f>
        <v>-0.32727272727272727</v>
      </c>
      <c r="BB44" s="171" t="s">
        <v>49</v>
      </c>
      <c r="BC44" s="170">
        <v>50</v>
      </c>
      <c r="BD44" s="170">
        <v>46</v>
      </c>
      <c r="BE44" s="170">
        <f>BC44-BD44</f>
        <v>4</v>
      </c>
      <c r="BF44" s="232">
        <f>BC44/BD44-1</f>
        <v>8.6956521739130377E-2</v>
      </c>
      <c r="BG44" s="171" t="s">
        <v>49</v>
      </c>
      <c r="BH44" s="170">
        <v>54</v>
      </c>
      <c r="BI44" s="169"/>
      <c r="BJ44" s="169"/>
      <c r="BK44" s="169"/>
      <c r="BL44" s="171" t="s">
        <v>49</v>
      </c>
      <c r="BM44" s="170">
        <v>58</v>
      </c>
      <c r="BN44" s="170">
        <v>58</v>
      </c>
      <c r="BO44" s="170">
        <f>BM44-BN44</f>
        <v>0</v>
      </c>
      <c r="BP44" s="232">
        <f>BM44/BN44-1</f>
        <v>0</v>
      </c>
      <c r="BQ44" s="171" t="s">
        <v>49</v>
      </c>
      <c r="BR44" s="284">
        <v>57</v>
      </c>
      <c r="BS44" s="170">
        <v>63</v>
      </c>
      <c r="BT44" s="170">
        <f>BR44-BS44</f>
        <v>-6</v>
      </c>
    </row>
    <row r="45" spans="1:72">
      <c r="A45" s="185" t="s">
        <v>455</v>
      </c>
      <c r="B45" s="171" t="s">
        <v>49</v>
      </c>
      <c r="C45" s="185">
        <v>180</v>
      </c>
      <c r="D45" s="185">
        <v>133</v>
      </c>
      <c r="E45" s="174" t="s">
        <v>530</v>
      </c>
      <c r="F45" s="174" t="s">
        <v>531</v>
      </c>
      <c r="G45" s="174"/>
      <c r="H45" s="174" t="s">
        <v>532</v>
      </c>
      <c r="I45" s="174" t="s">
        <v>533</v>
      </c>
      <c r="J45" s="185" t="s">
        <v>206</v>
      </c>
      <c r="K45" s="174">
        <v>60506</v>
      </c>
      <c r="L45" s="174" t="s">
        <v>534</v>
      </c>
      <c r="M45" s="174" t="s">
        <v>535</v>
      </c>
      <c r="N45" s="174" t="s">
        <v>536</v>
      </c>
      <c r="O45" s="174" t="s">
        <v>537</v>
      </c>
      <c r="P45" s="174" t="s">
        <v>533</v>
      </c>
      <c r="Q45" s="185" t="s">
        <v>206</v>
      </c>
      <c r="R45" s="185">
        <v>60506</v>
      </c>
      <c r="S45" s="174"/>
      <c r="T45" s="185" t="s">
        <v>538</v>
      </c>
      <c r="U45" s="174"/>
      <c r="V45" s="171" t="s">
        <v>49</v>
      </c>
      <c r="W45" s="135">
        <v>215</v>
      </c>
      <c r="X45" s="135">
        <v>308</v>
      </c>
      <c r="Y45" s="84"/>
      <c r="Z45" s="84"/>
      <c r="AA45" s="84" t="s">
        <v>123</v>
      </c>
      <c r="AB45" s="84" t="s">
        <v>168</v>
      </c>
      <c r="AC45" s="84"/>
      <c r="AD45" s="171" t="s">
        <v>49</v>
      </c>
      <c r="AE45" s="185"/>
      <c r="AF45" s="33">
        <v>139</v>
      </c>
      <c r="AG45" s="34">
        <f>AF45+20</f>
        <v>159</v>
      </c>
      <c r="AH45" s="34">
        <f>AG45+20</f>
        <v>179</v>
      </c>
      <c r="AI45" s="171" t="s">
        <v>49</v>
      </c>
      <c r="AJ45" s="174" t="s">
        <v>539</v>
      </c>
      <c r="AK45" s="171" t="s">
        <v>49</v>
      </c>
      <c r="AL45" s="174" t="str">
        <f>H45&amp;" "&amp;I45&amp;","&amp;" "&amp;J45&amp;" "&amp;K45</f>
        <v>1255 Edgelawn Dr Aurora, IL 60506</v>
      </c>
      <c r="AM45" s="171" t="s">
        <v>49</v>
      </c>
      <c r="AN45" s="176"/>
      <c r="AO45" s="176"/>
      <c r="AP45" s="176"/>
      <c r="AQ45" s="176" t="s">
        <v>49</v>
      </c>
      <c r="AR45" s="171" t="s">
        <v>49</v>
      </c>
      <c r="AS45" s="179">
        <v>64</v>
      </c>
      <c r="AT45" s="180">
        <v>67</v>
      </c>
      <c r="AU45" s="167">
        <f>AS45-AT45</f>
        <v>-3</v>
      </c>
      <c r="AV45" s="218">
        <f>AS45/AT45-1</f>
        <v>-4.4776119402985093E-2</v>
      </c>
      <c r="AW45" s="171" t="s">
        <v>49</v>
      </c>
      <c r="AX45" s="179">
        <v>66</v>
      </c>
      <c r="AY45" s="180">
        <v>89</v>
      </c>
      <c r="AZ45" s="167">
        <f>AX45-AY45</f>
        <v>-23</v>
      </c>
      <c r="BA45" s="257">
        <f>AX45/AY45-1</f>
        <v>-0.2584269662921348</v>
      </c>
      <c r="BB45" s="171" t="s">
        <v>49</v>
      </c>
      <c r="BC45" s="170">
        <v>84</v>
      </c>
      <c r="BD45" s="170">
        <v>88</v>
      </c>
      <c r="BE45" s="170">
        <f>BC45-BD45</f>
        <v>-4</v>
      </c>
      <c r="BF45" s="232">
        <f>BC45/BD45-1</f>
        <v>-4.5454545454545414E-2</v>
      </c>
      <c r="BG45" s="171" t="s">
        <v>49</v>
      </c>
      <c r="BH45" s="170">
        <v>87</v>
      </c>
      <c r="BI45" s="169"/>
      <c r="BJ45" s="169"/>
      <c r="BK45" s="169"/>
      <c r="BL45" s="171" t="s">
        <v>49</v>
      </c>
      <c r="BM45" s="170">
        <v>99</v>
      </c>
      <c r="BN45" s="170">
        <v>103</v>
      </c>
      <c r="BO45" s="170">
        <f>BM45-BN45</f>
        <v>-4</v>
      </c>
      <c r="BP45" s="232">
        <f>BM45/BN45-1</f>
        <v>-3.8834951456310662E-2</v>
      </c>
      <c r="BQ45" s="171" t="s">
        <v>49</v>
      </c>
      <c r="BR45" s="284">
        <v>119</v>
      </c>
      <c r="BS45" s="170">
        <v>122</v>
      </c>
      <c r="BT45" s="170">
        <f>BR45-BS45</f>
        <v>-3</v>
      </c>
    </row>
    <row r="46" spans="1:72" s="447" customFormat="1">
      <c r="A46" s="197" t="s">
        <v>455</v>
      </c>
      <c r="B46" s="219" t="s">
        <v>49</v>
      </c>
      <c r="C46" s="197">
        <v>47</v>
      </c>
      <c r="D46" s="197">
        <v>49</v>
      </c>
      <c r="E46" s="189" t="s">
        <v>540</v>
      </c>
      <c r="F46" s="329" t="s">
        <v>541</v>
      </c>
      <c r="G46" s="189"/>
      <c r="H46" s="174" t="s">
        <v>542</v>
      </c>
      <c r="I46" s="174" t="s">
        <v>543</v>
      </c>
      <c r="J46" s="185" t="s">
        <v>54</v>
      </c>
      <c r="K46" s="174">
        <v>44512</v>
      </c>
      <c r="L46" s="174" t="s">
        <v>544</v>
      </c>
      <c r="M46" s="174" t="s">
        <v>545</v>
      </c>
      <c r="N46" s="174" t="s">
        <v>546</v>
      </c>
      <c r="O46" s="189"/>
      <c r="P46" s="189"/>
      <c r="Q46" s="197"/>
      <c r="R46" s="197"/>
      <c r="S46" s="189"/>
      <c r="T46" s="185" t="s">
        <v>547</v>
      </c>
      <c r="U46" s="220"/>
      <c r="V46" s="219" t="s">
        <v>49</v>
      </c>
      <c r="W46" s="200">
        <v>117</v>
      </c>
      <c r="X46" s="200">
        <v>207</v>
      </c>
      <c r="Y46" s="199"/>
      <c r="Z46" s="199"/>
      <c r="AA46" s="199" t="s">
        <v>418</v>
      </c>
      <c r="AB46" s="84" t="s">
        <v>85</v>
      </c>
      <c r="AC46" s="199"/>
      <c r="AD46" s="219" t="s">
        <v>49</v>
      </c>
      <c r="AE46" s="197"/>
      <c r="AF46" s="96">
        <v>139</v>
      </c>
      <c r="AG46" s="97">
        <f>AF46+20</f>
        <v>159</v>
      </c>
      <c r="AH46" s="97">
        <f>AG46+20</f>
        <v>179</v>
      </c>
      <c r="AI46" s="219" t="s">
        <v>49</v>
      </c>
      <c r="AJ46" s="189" t="s">
        <v>548</v>
      </c>
      <c r="AK46" s="219" t="s">
        <v>49</v>
      </c>
      <c r="AL46" s="174" t="str">
        <f>H46&amp;" "&amp;I46&amp;","&amp;" "&amp;J46&amp;" "&amp;K46</f>
        <v>200 McClurg Rd Boardman, OH 44512</v>
      </c>
      <c r="AM46" s="219" t="s">
        <v>49</v>
      </c>
      <c r="AN46" s="445"/>
      <c r="AO46" s="445"/>
      <c r="AP46" s="445"/>
      <c r="AQ46" s="176" t="s">
        <v>49</v>
      </c>
      <c r="AR46" s="219" t="s">
        <v>49</v>
      </c>
      <c r="AS46" s="221">
        <v>60</v>
      </c>
      <c r="AT46" s="222">
        <v>50</v>
      </c>
      <c r="AU46" s="167">
        <f>AS46-AT46</f>
        <v>10</v>
      </c>
      <c r="AV46" s="218">
        <f>AS46/AT46-1</f>
        <v>0.19999999999999996</v>
      </c>
      <c r="AW46" s="219" t="s">
        <v>49</v>
      </c>
      <c r="AX46" s="221">
        <v>64</v>
      </c>
      <c r="AY46" s="222">
        <v>51</v>
      </c>
      <c r="AZ46" s="223">
        <f>AX46-AY46</f>
        <v>13</v>
      </c>
      <c r="BA46" s="258">
        <f>AX46/AY46-1</f>
        <v>0.25490196078431371</v>
      </c>
      <c r="BB46" s="219" t="s">
        <v>49</v>
      </c>
      <c r="BC46" s="312">
        <v>68</v>
      </c>
      <c r="BD46" s="312">
        <v>48</v>
      </c>
      <c r="BE46" s="170">
        <f>BC46-BD46</f>
        <v>20</v>
      </c>
      <c r="BF46" s="232">
        <f>BC46/BD46-1</f>
        <v>0.41666666666666674</v>
      </c>
      <c r="BG46" s="219" t="s">
        <v>49</v>
      </c>
      <c r="BH46" s="312">
        <v>68</v>
      </c>
      <c r="BI46" s="190"/>
      <c r="BJ46" s="190"/>
      <c r="BK46" s="190"/>
      <c r="BL46" s="219" t="s">
        <v>49</v>
      </c>
      <c r="BM46" s="312">
        <v>75</v>
      </c>
      <c r="BN46" s="312">
        <v>49</v>
      </c>
      <c r="BO46" s="312">
        <f>BM46-BN46</f>
        <v>26</v>
      </c>
      <c r="BP46" s="374">
        <f>BM46/BN46-1</f>
        <v>0.53061224489795911</v>
      </c>
      <c r="BQ46" s="219" t="s">
        <v>49</v>
      </c>
      <c r="BR46" s="284">
        <v>78</v>
      </c>
      <c r="BS46" s="312">
        <v>49</v>
      </c>
      <c r="BT46" s="170">
        <f>BR46-BS46</f>
        <v>29</v>
      </c>
    </row>
    <row r="47" spans="1:72" s="447" customFormat="1">
      <c r="A47" s="197" t="s">
        <v>455</v>
      </c>
      <c r="B47" s="219" t="s">
        <v>49</v>
      </c>
      <c r="C47" s="197">
        <v>70</v>
      </c>
      <c r="D47" s="197">
        <v>57</v>
      </c>
      <c r="E47" s="189" t="s">
        <v>38</v>
      </c>
      <c r="F47" s="329" t="s">
        <v>549</v>
      </c>
      <c r="G47" s="189"/>
      <c r="H47" s="329" t="s">
        <v>40</v>
      </c>
      <c r="I47" s="329" t="s">
        <v>41</v>
      </c>
      <c r="J47" s="371" t="s">
        <v>42</v>
      </c>
      <c r="K47" s="329">
        <v>11801</v>
      </c>
      <c r="L47" s="329" t="s">
        <v>43</v>
      </c>
      <c r="M47" s="189" t="s">
        <v>44</v>
      </c>
      <c r="N47" s="189" t="s">
        <v>45</v>
      </c>
      <c r="O47" s="189"/>
      <c r="P47" s="189"/>
      <c r="Q47" s="197"/>
      <c r="R47" s="197"/>
      <c r="S47" s="189"/>
      <c r="T47" s="197" t="s">
        <v>46</v>
      </c>
      <c r="U47" s="220"/>
      <c r="V47" s="219" t="s">
        <v>49</v>
      </c>
      <c r="W47" s="200">
        <v>109</v>
      </c>
      <c r="X47" s="200">
        <v>130</v>
      </c>
      <c r="Y47" s="199"/>
      <c r="Z47" s="199"/>
      <c r="AA47" s="199" t="s">
        <v>550</v>
      </c>
      <c r="AB47" s="199" t="s">
        <v>48</v>
      </c>
      <c r="AC47" s="199" t="s">
        <v>551</v>
      </c>
      <c r="AD47" s="219" t="s">
        <v>49</v>
      </c>
      <c r="AE47" s="197"/>
      <c r="AF47" s="96">
        <v>149</v>
      </c>
      <c r="AG47" s="97">
        <f>AF47+20</f>
        <v>169</v>
      </c>
      <c r="AH47" s="97">
        <f>AG47+20</f>
        <v>189</v>
      </c>
      <c r="AI47" s="219" t="s">
        <v>49</v>
      </c>
      <c r="AJ47" s="189" t="s">
        <v>552</v>
      </c>
      <c r="AK47" s="219" t="s">
        <v>49</v>
      </c>
      <c r="AL47" s="189" t="str">
        <f>H47&amp;" "&amp;I47&amp;","&amp;" "&amp;J47&amp;" "&amp;K47</f>
        <v>400 Duffy Ave Hicksville, NY 11801</v>
      </c>
      <c r="AM47" s="219" t="s">
        <v>49</v>
      </c>
      <c r="AN47" s="445"/>
      <c r="AO47" s="445"/>
      <c r="AP47" s="445"/>
      <c r="AQ47" s="176" t="s">
        <v>49</v>
      </c>
      <c r="AR47" s="219" t="s">
        <v>49</v>
      </c>
      <c r="AS47" s="221">
        <v>52</v>
      </c>
      <c r="AT47" s="222">
        <v>38</v>
      </c>
      <c r="AU47" s="167">
        <f>AS47-AT47</f>
        <v>14</v>
      </c>
      <c r="AV47" s="218">
        <f>AS47/AT47-1</f>
        <v>0.36842105263157898</v>
      </c>
      <c r="AW47" s="219" t="s">
        <v>49</v>
      </c>
      <c r="AX47" s="221">
        <v>56</v>
      </c>
      <c r="AY47" s="222">
        <v>51</v>
      </c>
      <c r="AZ47" s="223">
        <f>AX47-AY47</f>
        <v>5</v>
      </c>
      <c r="BA47" s="258">
        <f>AX47/AY47-1</f>
        <v>9.8039215686274606E-2</v>
      </c>
      <c r="BB47" s="219" t="s">
        <v>49</v>
      </c>
      <c r="BC47" s="312">
        <v>58</v>
      </c>
      <c r="BD47" s="312">
        <v>51</v>
      </c>
      <c r="BE47" s="170">
        <f>BC47-BD47</f>
        <v>7</v>
      </c>
      <c r="BF47" s="232">
        <f>BC47/BD47-1</f>
        <v>0.13725490196078427</v>
      </c>
      <c r="BG47" s="219" t="s">
        <v>49</v>
      </c>
      <c r="BH47" s="312">
        <v>59</v>
      </c>
      <c r="BI47" s="190"/>
      <c r="BJ47" s="190"/>
      <c r="BK47" s="190"/>
      <c r="BL47" s="219" t="s">
        <v>49</v>
      </c>
      <c r="BM47" s="312">
        <v>59</v>
      </c>
      <c r="BN47" s="312"/>
      <c r="BO47" s="312">
        <f>BM47-BN47</f>
        <v>59</v>
      </c>
      <c r="BP47" s="374" t="e">
        <f>BM47/BN47-1</f>
        <v>#DIV/0!</v>
      </c>
      <c r="BQ47" s="219" t="s">
        <v>49</v>
      </c>
      <c r="BR47" s="428">
        <v>58</v>
      </c>
      <c r="BS47" s="312">
        <v>57</v>
      </c>
      <c r="BT47" s="170">
        <f>BR47-BS47</f>
        <v>1</v>
      </c>
    </row>
    <row r="48" spans="1:72">
      <c r="A48" s="185" t="s">
        <v>455</v>
      </c>
      <c r="B48" s="171" t="s">
        <v>49</v>
      </c>
      <c r="C48" s="185">
        <v>108</v>
      </c>
      <c r="D48" s="185">
        <v>105</v>
      </c>
      <c r="E48" s="174" t="s">
        <v>553</v>
      </c>
      <c r="F48" s="174" t="s">
        <v>554</v>
      </c>
      <c r="G48" s="174"/>
      <c r="H48" s="174" t="s">
        <v>555</v>
      </c>
      <c r="I48" s="174" t="s">
        <v>556</v>
      </c>
      <c r="J48" s="185" t="s">
        <v>54</v>
      </c>
      <c r="K48" s="174">
        <v>45305</v>
      </c>
      <c r="L48" s="174" t="s">
        <v>557</v>
      </c>
      <c r="M48" s="189" t="s">
        <v>558</v>
      </c>
      <c r="N48" s="189" t="s">
        <v>559</v>
      </c>
      <c r="O48" s="189" t="s">
        <v>560</v>
      </c>
      <c r="P48" s="189" t="s">
        <v>556</v>
      </c>
      <c r="Q48" s="197" t="s">
        <v>54</v>
      </c>
      <c r="R48" s="197">
        <v>45305</v>
      </c>
      <c r="S48" s="189" t="s">
        <v>561</v>
      </c>
      <c r="T48" s="197" t="s">
        <v>562</v>
      </c>
      <c r="U48" s="174"/>
      <c r="V48" s="171" t="s">
        <v>49</v>
      </c>
      <c r="W48" s="135">
        <v>118</v>
      </c>
      <c r="X48" s="135">
        <v>215</v>
      </c>
      <c r="Y48" s="84"/>
      <c r="Z48" s="84"/>
      <c r="AA48" s="84" t="s">
        <v>405</v>
      </c>
      <c r="AB48" s="84" t="s">
        <v>85</v>
      </c>
      <c r="AC48" s="84"/>
      <c r="AD48" s="171" t="s">
        <v>49</v>
      </c>
      <c r="AE48" s="185"/>
      <c r="AF48" s="33">
        <v>139</v>
      </c>
      <c r="AG48" s="34">
        <f>AF48+20</f>
        <v>159</v>
      </c>
      <c r="AH48" s="34">
        <f>AG48+20</f>
        <v>179</v>
      </c>
      <c r="AI48" s="171" t="s">
        <v>49</v>
      </c>
      <c r="AJ48" s="174" t="s">
        <v>563</v>
      </c>
      <c r="AK48" s="171" t="s">
        <v>49</v>
      </c>
      <c r="AL48" s="174" t="str">
        <f>H48&amp;" "&amp;I48&amp;","&amp;" "&amp;J48&amp;" "&amp;K48</f>
        <v>3737 Upper Bellbrook Rd Bellbrook, OH 45305</v>
      </c>
      <c r="AM48" s="171" t="s">
        <v>49</v>
      </c>
      <c r="AN48" s="176"/>
      <c r="AO48" s="176"/>
      <c r="AP48" s="176"/>
      <c r="AQ48" s="176" t="s">
        <v>49</v>
      </c>
      <c r="AR48" s="171" t="s">
        <v>49</v>
      </c>
      <c r="AS48" s="179">
        <v>60</v>
      </c>
      <c r="AT48" s="180">
        <v>53</v>
      </c>
      <c r="AU48" s="167">
        <f>AS48-AT48</f>
        <v>7</v>
      </c>
      <c r="AV48" s="218">
        <f>AS48/AT48-1</f>
        <v>0.13207547169811318</v>
      </c>
      <c r="AW48" s="171" t="s">
        <v>49</v>
      </c>
      <c r="AX48" s="179">
        <v>65</v>
      </c>
      <c r="AY48" s="180">
        <v>63</v>
      </c>
      <c r="AZ48" s="167">
        <f>AX48-AY48</f>
        <v>2</v>
      </c>
      <c r="BA48" s="257">
        <f>AX48/AY48-1</f>
        <v>3.1746031746031855E-2</v>
      </c>
      <c r="BB48" s="171" t="s">
        <v>49</v>
      </c>
      <c r="BC48" s="170">
        <v>83</v>
      </c>
      <c r="BD48" s="170">
        <v>72</v>
      </c>
      <c r="BE48" s="170">
        <f>BC48-BD48</f>
        <v>11</v>
      </c>
      <c r="BF48" s="232">
        <f>BC48/BD48-1</f>
        <v>0.15277777777777768</v>
      </c>
      <c r="BG48" s="171" t="s">
        <v>49</v>
      </c>
      <c r="BH48" s="170">
        <v>87</v>
      </c>
      <c r="BI48" s="169"/>
      <c r="BJ48" s="169"/>
      <c r="BK48" s="169"/>
      <c r="BL48" s="171" t="s">
        <v>49</v>
      </c>
      <c r="BM48" s="170">
        <v>87</v>
      </c>
      <c r="BN48" s="170">
        <v>79</v>
      </c>
      <c r="BO48" s="170">
        <f>BM48-BN48</f>
        <v>8</v>
      </c>
      <c r="BP48" s="232">
        <f>BM48/BN48-1</f>
        <v>0.10126582278481022</v>
      </c>
      <c r="BQ48" s="171" t="s">
        <v>49</v>
      </c>
      <c r="BR48" s="428">
        <v>95</v>
      </c>
      <c r="BS48" s="170">
        <v>105</v>
      </c>
      <c r="BT48" s="170">
        <f>BR48-BS48</f>
        <v>-10</v>
      </c>
    </row>
    <row r="49" spans="1:72">
      <c r="A49" s="185" t="s">
        <v>455</v>
      </c>
      <c r="B49" s="171" t="s">
        <v>49</v>
      </c>
      <c r="C49" s="185">
        <v>105</v>
      </c>
      <c r="D49" s="185">
        <v>83</v>
      </c>
      <c r="E49" s="174" t="s">
        <v>564</v>
      </c>
      <c r="F49" s="174" t="s">
        <v>565</v>
      </c>
      <c r="G49" s="174"/>
      <c r="H49" s="174" t="s">
        <v>566</v>
      </c>
      <c r="I49" s="174" t="s">
        <v>399</v>
      </c>
      <c r="J49" s="185" t="s">
        <v>567</v>
      </c>
      <c r="K49" s="174">
        <v>29204</v>
      </c>
      <c r="L49" s="174" t="s">
        <v>568</v>
      </c>
      <c r="M49" s="174" t="s">
        <v>569</v>
      </c>
      <c r="N49" s="174" t="s">
        <v>570</v>
      </c>
      <c r="O49" s="174"/>
      <c r="P49" s="174"/>
      <c r="Q49" s="185"/>
      <c r="R49" s="185"/>
      <c r="S49" s="174"/>
      <c r="T49" s="185" t="s">
        <v>571</v>
      </c>
      <c r="U49" s="174"/>
      <c r="V49" s="171" t="s">
        <v>49</v>
      </c>
      <c r="W49" s="135">
        <v>118</v>
      </c>
      <c r="X49" s="135">
        <v>208</v>
      </c>
      <c r="Y49" s="84"/>
      <c r="Z49" s="84"/>
      <c r="AA49" s="84" t="s">
        <v>572</v>
      </c>
      <c r="AB49" s="84" t="s">
        <v>168</v>
      </c>
      <c r="AC49" s="84"/>
      <c r="AD49" s="171" t="s">
        <v>49</v>
      </c>
      <c r="AE49" s="185"/>
      <c r="AF49" s="33">
        <v>139</v>
      </c>
      <c r="AG49" s="34">
        <f>AF49+20</f>
        <v>159</v>
      </c>
      <c r="AH49" s="34">
        <f>AG49+20</f>
        <v>179</v>
      </c>
      <c r="AI49" s="171" t="s">
        <v>49</v>
      </c>
      <c r="AJ49" s="174" t="s">
        <v>573</v>
      </c>
      <c r="AK49" s="171" t="s">
        <v>49</v>
      </c>
      <c r="AL49" s="174" t="str">
        <f>H49&amp;" "&amp;I49&amp;","&amp;" "&amp;J49&amp;" "&amp;K49</f>
        <v>1703 Pinehurst Rd. Columbia, SC 29204</v>
      </c>
      <c r="AM49" s="171" t="s">
        <v>49</v>
      </c>
      <c r="AN49" s="176"/>
      <c r="AO49" s="176"/>
      <c r="AP49" s="176"/>
      <c r="AQ49" s="176" t="s">
        <v>49</v>
      </c>
      <c r="AR49" s="171" t="s">
        <v>49</v>
      </c>
      <c r="AS49" s="179">
        <v>43</v>
      </c>
      <c r="AT49" s="180">
        <v>45</v>
      </c>
      <c r="AU49" s="167">
        <f>AS49-AT49</f>
        <v>-2</v>
      </c>
      <c r="AV49" s="218">
        <f>AS49/AT49-1</f>
        <v>-4.4444444444444398E-2</v>
      </c>
      <c r="AW49" s="171" t="s">
        <v>49</v>
      </c>
      <c r="AX49" s="179">
        <v>45</v>
      </c>
      <c r="AY49" s="180">
        <v>67</v>
      </c>
      <c r="AZ49" s="167">
        <f>AX49-AY49</f>
        <v>-22</v>
      </c>
      <c r="BA49" s="257">
        <f>AX49/AY49-1</f>
        <v>-0.32835820895522383</v>
      </c>
      <c r="BB49" s="171" t="s">
        <v>49</v>
      </c>
      <c r="BC49" s="170">
        <v>49</v>
      </c>
      <c r="BD49" s="170">
        <v>59</v>
      </c>
      <c r="BE49" s="170">
        <f>BC49-BD49</f>
        <v>-10</v>
      </c>
      <c r="BF49" s="232">
        <f>BC49/BD49-1</f>
        <v>-0.16949152542372881</v>
      </c>
      <c r="BG49" s="171" t="s">
        <v>49</v>
      </c>
      <c r="BH49" s="170">
        <v>52</v>
      </c>
      <c r="BI49" s="169"/>
      <c r="BJ49" s="169"/>
      <c r="BK49" s="169"/>
      <c r="BL49" s="171" t="s">
        <v>49</v>
      </c>
      <c r="BM49" s="170">
        <v>56</v>
      </c>
      <c r="BN49" s="170">
        <v>68</v>
      </c>
      <c r="BO49" s="170">
        <f>BM49-BN49</f>
        <v>-12</v>
      </c>
      <c r="BP49" s="232">
        <f>BM49/BN49-1</f>
        <v>-0.17647058823529416</v>
      </c>
      <c r="BQ49" s="171" t="s">
        <v>49</v>
      </c>
      <c r="BR49" s="284">
        <v>60</v>
      </c>
      <c r="BS49" s="170">
        <v>83</v>
      </c>
      <c r="BT49" s="170">
        <f>BR49-BS49</f>
        <v>-23</v>
      </c>
    </row>
    <row r="50" spans="1:72">
      <c r="A50" s="185" t="s">
        <v>455</v>
      </c>
      <c r="B50" s="171" t="s">
        <v>49</v>
      </c>
      <c r="C50" s="185"/>
      <c r="D50" s="185">
        <v>35</v>
      </c>
      <c r="E50" s="174" t="s">
        <v>574</v>
      </c>
      <c r="F50" s="174" t="s">
        <v>575</v>
      </c>
      <c r="G50" s="174"/>
      <c r="H50" s="174" t="s">
        <v>576</v>
      </c>
      <c r="I50" s="174" t="s">
        <v>577</v>
      </c>
      <c r="J50" s="185" t="s">
        <v>578</v>
      </c>
      <c r="K50" s="174">
        <v>74801</v>
      </c>
      <c r="L50" s="174" t="s">
        <v>579</v>
      </c>
      <c r="M50" s="174" t="s">
        <v>175</v>
      </c>
      <c r="N50" s="174" t="s">
        <v>580</v>
      </c>
      <c r="O50" s="174" t="s">
        <v>581</v>
      </c>
      <c r="P50" s="174" t="s">
        <v>582</v>
      </c>
      <c r="Q50" s="185" t="s">
        <v>578</v>
      </c>
      <c r="R50" s="185">
        <v>73003</v>
      </c>
      <c r="S50" s="174"/>
      <c r="T50" s="185" t="s">
        <v>583</v>
      </c>
      <c r="U50" s="174"/>
      <c r="V50" s="171" t="s">
        <v>49</v>
      </c>
      <c r="W50" s="135">
        <v>104</v>
      </c>
      <c r="X50" s="135">
        <v>208</v>
      </c>
      <c r="Y50" s="84"/>
      <c r="Z50" s="84"/>
      <c r="AA50" s="84" t="s">
        <v>584</v>
      </c>
      <c r="AB50" s="84" t="s">
        <v>85</v>
      </c>
      <c r="AC50" s="84"/>
      <c r="AD50" s="171" t="s">
        <v>49</v>
      </c>
      <c r="AE50" s="185"/>
      <c r="AF50" s="33">
        <v>139</v>
      </c>
      <c r="AG50" s="34">
        <f>AF50+20</f>
        <v>159</v>
      </c>
      <c r="AH50" s="34">
        <f>AG50+20</f>
        <v>179</v>
      </c>
      <c r="AI50" s="171" t="s">
        <v>49</v>
      </c>
      <c r="AJ50" s="174" t="s">
        <v>585</v>
      </c>
      <c r="AK50" s="171" t="s">
        <v>49</v>
      </c>
      <c r="AL50" s="174" t="str">
        <f>H50&amp;" "&amp;I50&amp;","&amp;" "&amp;J50&amp;" "&amp;K50</f>
        <v>36000 Clearpond Rd. Shawnee, OK 74801</v>
      </c>
      <c r="AM50" s="171" t="s">
        <v>49</v>
      </c>
      <c r="AN50" s="176"/>
      <c r="AO50" s="176"/>
      <c r="AP50" s="176"/>
      <c r="AQ50" s="176" t="s">
        <v>49</v>
      </c>
      <c r="AR50" s="171" t="s">
        <v>49</v>
      </c>
      <c r="AS50" s="179">
        <v>6</v>
      </c>
      <c r="AT50" s="180">
        <v>10</v>
      </c>
      <c r="AU50" s="167">
        <f>AS50-AT50</f>
        <v>-4</v>
      </c>
      <c r="AV50" s="218">
        <f>AS50/AT50-1</f>
        <v>-0.4</v>
      </c>
      <c r="AW50" s="171" t="s">
        <v>49</v>
      </c>
      <c r="AX50" s="179">
        <v>11</v>
      </c>
      <c r="AY50" s="180">
        <v>27</v>
      </c>
      <c r="AZ50" s="167">
        <f>AX50-AY50</f>
        <v>-16</v>
      </c>
      <c r="BA50" s="257">
        <f>AX50/AY50-1</f>
        <v>-0.59259259259259256</v>
      </c>
      <c r="BB50" s="171" t="s">
        <v>49</v>
      </c>
      <c r="BC50" s="170">
        <v>16</v>
      </c>
      <c r="BD50" s="170">
        <v>15</v>
      </c>
      <c r="BE50" s="170">
        <f>BC50-BD50</f>
        <v>1</v>
      </c>
      <c r="BF50" s="232">
        <f>BC50/BD50-1</f>
        <v>6.6666666666666652E-2</v>
      </c>
      <c r="BG50" s="171" t="s">
        <v>49</v>
      </c>
      <c r="BH50" s="170">
        <v>22</v>
      </c>
      <c r="BI50" s="169"/>
      <c r="BJ50" s="169"/>
      <c r="BK50" s="169"/>
      <c r="BL50" s="171" t="s">
        <v>49</v>
      </c>
      <c r="BM50" s="170">
        <v>18</v>
      </c>
      <c r="BN50" s="170">
        <v>25</v>
      </c>
      <c r="BO50" s="170">
        <f>BM50-BN50</f>
        <v>-7</v>
      </c>
      <c r="BP50" s="232">
        <f>BM50/BN50-1</f>
        <v>-0.28000000000000003</v>
      </c>
      <c r="BQ50" s="171" t="s">
        <v>49</v>
      </c>
      <c r="BR50" s="284">
        <v>18</v>
      </c>
      <c r="BS50" s="170">
        <v>35</v>
      </c>
      <c r="BT50" s="170">
        <f>BR50-BS50</f>
        <v>-17</v>
      </c>
    </row>
    <row r="51" spans="1:72">
      <c r="A51" s="185" t="s">
        <v>455</v>
      </c>
      <c r="B51" s="171" t="s">
        <v>49</v>
      </c>
      <c r="C51" s="185">
        <v>133</v>
      </c>
      <c r="D51" s="185">
        <v>61</v>
      </c>
      <c r="E51" s="174" t="s">
        <v>586</v>
      </c>
      <c r="F51" s="174" t="s">
        <v>587</v>
      </c>
      <c r="G51" s="174"/>
      <c r="H51" s="174" t="s">
        <v>588</v>
      </c>
      <c r="I51" s="174" t="s">
        <v>589</v>
      </c>
      <c r="J51" s="185" t="s">
        <v>460</v>
      </c>
      <c r="K51" s="174">
        <v>48071</v>
      </c>
      <c r="L51" s="174" t="s">
        <v>590</v>
      </c>
      <c r="M51" s="174" t="s">
        <v>294</v>
      </c>
      <c r="N51" s="174" t="s">
        <v>591</v>
      </c>
      <c r="O51" s="174" t="s">
        <v>592</v>
      </c>
      <c r="P51" s="174" t="s">
        <v>593</v>
      </c>
      <c r="Q51" s="185" t="s">
        <v>460</v>
      </c>
      <c r="R51" s="185">
        <v>48067</v>
      </c>
      <c r="S51" s="174"/>
      <c r="T51" s="185" t="s">
        <v>594</v>
      </c>
      <c r="U51" s="174"/>
      <c r="V51" s="171" t="s">
        <v>49</v>
      </c>
      <c r="W51" s="135">
        <v>412</v>
      </c>
      <c r="X51" s="135">
        <v>503</v>
      </c>
      <c r="Y51" s="84"/>
      <c r="Z51" s="84"/>
      <c r="AA51" s="84" t="s">
        <v>595</v>
      </c>
      <c r="AB51" s="84" t="s">
        <v>97</v>
      </c>
      <c r="AC51" s="84"/>
      <c r="AD51" s="171" t="s">
        <v>49</v>
      </c>
      <c r="AE51" s="185"/>
      <c r="AF51" s="33">
        <v>139</v>
      </c>
      <c r="AG51" s="34">
        <v>159</v>
      </c>
      <c r="AH51" s="34">
        <v>179</v>
      </c>
      <c r="AI51" s="171" t="s">
        <v>49</v>
      </c>
      <c r="AJ51" s="174" t="s">
        <v>596</v>
      </c>
      <c r="AK51" s="171" t="s">
        <v>49</v>
      </c>
      <c r="AL51" s="174" t="str">
        <f>H51&amp;" "&amp;I51&amp;","&amp;" "&amp;J51&amp;" "&amp;K51</f>
        <v>32000 N. Campbell Rd. Madison Heights, MI 48071</v>
      </c>
      <c r="AM51" s="171" t="s">
        <v>49</v>
      </c>
      <c r="AN51" s="176"/>
      <c r="AO51" s="176"/>
      <c r="AP51" s="176"/>
      <c r="AQ51" s="176" t="s">
        <v>49</v>
      </c>
      <c r="AR51" s="171" t="s">
        <v>49</v>
      </c>
      <c r="AS51" s="179">
        <v>18</v>
      </c>
      <c r="AT51" s="180">
        <v>0</v>
      </c>
      <c r="AU51" s="167">
        <f>AS51-AT51</f>
        <v>18</v>
      </c>
      <c r="AV51" s="218" t="e">
        <f>AS51/AT51-1</f>
        <v>#DIV/0!</v>
      </c>
      <c r="AW51" s="171" t="s">
        <v>49</v>
      </c>
      <c r="AX51" s="179">
        <v>22</v>
      </c>
      <c r="AY51" s="180">
        <v>0</v>
      </c>
      <c r="AZ51" s="167">
        <f>AX51-AY51</f>
        <v>22</v>
      </c>
      <c r="BA51" s="257"/>
      <c r="BB51" s="171" t="s">
        <v>49</v>
      </c>
      <c r="BC51" s="170">
        <v>25</v>
      </c>
      <c r="BD51" s="170"/>
      <c r="BE51" s="170">
        <f>BC51-BD51</f>
        <v>25</v>
      </c>
      <c r="BF51" s="232"/>
      <c r="BG51" s="171" t="s">
        <v>49</v>
      </c>
      <c r="BH51" s="170">
        <v>29</v>
      </c>
      <c r="BI51" s="169"/>
      <c r="BJ51" s="169"/>
      <c r="BK51" s="169"/>
      <c r="BL51" s="171" t="s">
        <v>49</v>
      </c>
      <c r="BM51" s="170">
        <v>29</v>
      </c>
      <c r="BN51" s="170"/>
      <c r="BO51" s="170">
        <f>BM51-BN51</f>
        <v>29</v>
      </c>
      <c r="BP51" s="232" t="e">
        <f>BM51/BN51-1</f>
        <v>#DIV/0!</v>
      </c>
      <c r="BQ51" s="171" t="s">
        <v>49</v>
      </c>
      <c r="BR51" s="284">
        <v>48</v>
      </c>
      <c r="BS51" s="170">
        <v>43</v>
      </c>
      <c r="BT51" s="170">
        <f>BR51-BS51</f>
        <v>5</v>
      </c>
    </row>
    <row r="52" spans="1:72">
      <c r="A52" s="185" t="s">
        <v>455</v>
      </c>
      <c r="B52" s="171" t="s">
        <v>49</v>
      </c>
      <c r="C52" s="185"/>
      <c r="D52" s="185">
        <v>97</v>
      </c>
      <c r="E52" s="174" t="s">
        <v>597</v>
      </c>
      <c r="F52" s="174" t="s">
        <v>598</v>
      </c>
      <c r="G52" s="174" t="s">
        <v>599</v>
      </c>
      <c r="H52" s="174" t="s">
        <v>600</v>
      </c>
      <c r="I52" s="174" t="s">
        <v>601</v>
      </c>
      <c r="J52" s="185" t="s">
        <v>303</v>
      </c>
      <c r="K52" s="174">
        <v>97477</v>
      </c>
      <c r="L52" s="173" t="s">
        <v>602</v>
      </c>
      <c r="M52" s="174" t="s">
        <v>603</v>
      </c>
      <c r="N52" s="174" t="s">
        <v>604</v>
      </c>
      <c r="O52" s="174"/>
      <c r="P52" s="174"/>
      <c r="Q52" s="185"/>
      <c r="R52" s="185"/>
      <c r="S52" s="174"/>
      <c r="T52" s="135" t="s">
        <v>605</v>
      </c>
      <c r="U52" s="174"/>
      <c r="V52" s="171" t="s">
        <v>49</v>
      </c>
      <c r="W52" s="135">
        <v>104</v>
      </c>
      <c r="X52" s="135">
        <v>125</v>
      </c>
      <c r="Y52" s="84"/>
      <c r="Z52" s="84"/>
      <c r="AA52" s="84" t="s">
        <v>167</v>
      </c>
      <c r="AB52" s="84" t="s">
        <v>85</v>
      </c>
      <c r="AC52" s="84"/>
      <c r="AD52" s="171" t="s">
        <v>49</v>
      </c>
      <c r="AE52" s="185"/>
      <c r="AF52" s="33">
        <v>149</v>
      </c>
      <c r="AG52" s="34">
        <f>AF52+20</f>
        <v>169</v>
      </c>
      <c r="AH52" s="34">
        <f>AG52+20</f>
        <v>189</v>
      </c>
      <c r="AI52" s="171" t="s">
        <v>49</v>
      </c>
      <c r="AJ52" s="174" t="s">
        <v>606</v>
      </c>
      <c r="AK52" s="171" t="s">
        <v>49</v>
      </c>
      <c r="AL52" s="174" t="str">
        <f>H52&amp;" "&amp;I52&amp;","&amp;" "&amp;J52&amp;" "&amp;K52</f>
        <v>326 Centennial Blvd Springfield, OR 97477</v>
      </c>
      <c r="AM52" s="171" t="s">
        <v>49</v>
      </c>
      <c r="AN52" s="176"/>
      <c r="AO52" s="176"/>
      <c r="AP52" s="176"/>
      <c r="AQ52" s="176" t="s">
        <v>49</v>
      </c>
      <c r="AR52" s="171" t="s">
        <v>49</v>
      </c>
      <c r="AS52" s="179">
        <v>70</v>
      </c>
      <c r="AT52" s="180">
        <v>72</v>
      </c>
      <c r="AU52" s="167">
        <f>AS52-AT52</f>
        <v>-2</v>
      </c>
      <c r="AV52" s="218">
        <f>AS52/AT52-1</f>
        <v>-2.777777777777779E-2</v>
      </c>
      <c r="AW52" s="171" t="s">
        <v>49</v>
      </c>
      <c r="AX52" s="179">
        <v>82</v>
      </c>
      <c r="AY52" s="180">
        <v>84</v>
      </c>
      <c r="AZ52" s="167">
        <f>AX52-AY52</f>
        <v>-2</v>
      </c>
      <c r="BA52" s="257">
        <f>AX52/AY52-1</f>
        <v>-2.3809523809523836E-2</v>
      </c>
      <c r="BB52" s="171" t="s">
        <v>49</v>
      </c>
      <c r="BC52" s="170">
        <v>100</v>
      </c>
      <c r="BD52" s="170">
        <v>89</v>
      </c>
      <c r="BE52" s="170">
        <f>BC52-BD52</f>
        <v>11</v>
      </c>
      <c r="BF52" s="232">
        <f>BC52/BD52-1</f>
        <v>0.12359550561797761</v>
      </c>
      <c r="BG52" s="171" t="s">
        <v>49</v>
      </c>
      <c r="BH52" s="170">
        <v>105</v>
      </c>
      <c r="BI52" s="169"/>
      <c r="BJ52" s="169"/>
      <c r="BK52" s="169"/>
      <c r="BL52" s="171" t="s">
        <v>49</v>
      </c>
      <c r="BM52" s="170">
        <v>110</v>
      </c>
      <c r="BN52" s="170">
        <v>95</v>
      </c>
      <c r="BO52" s="170">
        <f>BM52-BN52</f>
        <v>15</v>
      </c>
      <c r="BP52" s="232">
        <f>BM52/BN52-1</f>
        <v>0.15789473684210531</v>
      </c>
      <c r="BQ52" s="171" t="s">
        <v>49</v>
      </c>
      <c r="BR52" s="284">
        <v>108</v>
      </c>
      <c r="BS52" s="170">
        <v>97</v>
      </c>
      <c r="BT52" s="170">
        <f>BR52-BS52</f>
        <v>11</v>
      </c>
    </row>
    <row r="53" spans="1:72">
      <c r="A53" s="185" t="s">
        <v>455</v>
      </c>
      <c r="B53" s="171" t="s">
        <v>49</v>
      </c>
      <c r="C53" s="185">
        <v>65</v>
      </c>
      <c r="D53" s="185">
        <v>35</v>
      </c>
      <c r="E53" s="174" t="s">
        <v>607</v>
      </c>
      <c r="F53" s="329" t="s">
        <v>608</v>
      </c>
      <c r="G53" s="174"/>
      <c r="H53" s="174" t="s">
        <v>609</v>
      </c>
      <c r="I53" s="174" t="s">
        <v>610</v>
      </c>
      <c r="J53" s="185" t="s">
        <v>611</v>
      </c>
      <c r="K53" s="174">
        <v>87507</v>
      </c>
      <c r="L53" s="173" t="s">
        <v>612</v>
      </c>
      <c r="M53" s="174" t="s">
        <v>164</v>
      </c>
      <c r="N53" s="174" t="s">
        <v>613</v>
      </c>
      <c r="O53" s="174"/>
      <c r="P53" s="174"/>
      <c r="Q53" s="185"/>
      <c r="R53" s="185"/>
      <c r="S53" s="174"/>
      <c r="T53" s="185" t="s">
        <v>614</v>
      </c>
      <c r="U53" s="174"/>
      <c r="V53" s="171" t="s">
        <v>49</v>
      </c>
      <c r="W53" s="135">
        <v>110</v>
      </c>
      <c r="X53" s="135">
        <v>207</v>
      </c>
      <c r="Y53" s="84"/>
      <c r="Z53" s="84"/>
      <c r="AA53" s="84" t="s">
        <v>200</v>
      </c>
      <c r="AB53" s="84" t="s">
        <v>97</v>
      </c>
      <c r="AC53" s="84"/>
      <c r="AD53" s="171" t="s">
        <v>49</v>
      </c>
      <c r="AE53" s="185"/>
      <c r="AF53" s="33">
        <v>139</v>
      </c>
      <c r="AG53" s="34">
        <f>AF53+20</f>
        <v>159</v>
      </c>
      <c r="AH53" s="34">
        <f>AG53+20</f>
        <v>179</v>
      </c>
      <c r="AI53" s="171" t="s">
        <v>49</v>
      </c>
      <c r="AJ53" s="174" t="s">
        <v>615</v>
      </c>
      <c r="AK53" s="171" t="s">
        <v>49</v>
      </c>
      <c r="AL53" s="174" t="str">
        <f>H53&amp;" "&amp;I53&amp;","&amp;" "&amp;J53&amp;" "&amp;K53</f>
        <v>4851 Paseo Del Sol Santa Fe, NM 87507</v>
      </c>
      <c r="AM53" s="171" t="s">
        <v>49</v>
      </c>
      <c r="AN53" s="176"/>
      <c r="AO53" s="176"/>
      <c r="AP53" s="176"/>
      <c r="AQ53" s="176" t="s">
        <v>49</v>
      </c>
      <c r="AR53" s="171" t="s">
        <v>49</v>
      </c>
      <c r="AS53" s="179">
        <v>19</v>
      </c>
      <c r="AT53" s="180">
        <v>25</v>
      </c>
      <c r="AU53" s="167">
        <f>AS53-AT53</f>
        <v>-6</v>
      </c>
      <c r="AV53" s="218">
        <f>AS53/AT53-1</f>
        <v>-0.24</v>
      </c>
      <c r="AW53" s="171" t="s">
        <v>49</v>
      </c>
      <c r="AX53" s="179">
        <v>22</v>
      </c>
      <c r="AY53" s="180">
        <v>32</v>
      </c>
      <c r="AZ53" s="167">
        <f>AX53-AY53</f>
        <v>-10</v>
      </c>
      <c r="BA53" s="257">
        <f>AX53/AY53-1</f>
        <v>-0.3125</v>
      </c>
      <c r="BB53" s="171" t="s">
        <v>49</v>
      </c>
      <c r="BC53" s="170">
        <v>25</v>
      </c>
      <c r="BD53" s="170">
        <v>34</v>
      </c>
      <c r="BE53" s="170">
        <f>BC53-BD53</f>
        <v>-9</v>
      </c>
      <c r="BF53" s="232">
        <f>BC53/BD53-1</f>
        <v>-0.26470588235294112</v>
      </c>
      <c r="BG53" s="171" t="s">
        <v>49</v>
      </c>
      <c r="BH53" s="170">
        <v>34</v>
      </c>
      <c r="BI53" s="169"/>
      <c r="BJ53" s="169"/>
      <c r="BK53" s="169"/>
      <c r="BL53" s="171" t="s">
        <v>49</v>
      </c>
      <c r="BM53" s="170">
        <v>41</v>
      </c>
      <c r="BN53" s="170">
        <v>45</v>
      </c>
      <c r="BO53" s="170">
        <f>BM53-BN53</f>
        <v>-4</v>
      </c>
      <c r="BP53" s="232">
        <f>BM53/BN53-1</f>
        <v>-8.8888888888888906E-2</v>
      </c>
      <c r="BQ53" s="171" t="s">
        <v>49</v>
      </c>
      <c r="BR53" s="284">
        <v>44</v>
      </c>
      <c r="BS53" s="170">
        <v>71</v>
      </c>
      <c r="BT53" s="170">
        <f>BR53-BS53</f>
        <v>-27</v>
      </c>
    </row>
    <row r="54" spans="1:72">
      <c r="A54" s="185" t="s">
        <v>455</v>
      </c>
      <c r="B54" s="171" t="s">
        <v>49</v>
      </c>
      <c r="C54" s="185">
        <v>111</v>
      </c>
      <c r="D54" s="185">
        <v>83</v>
      </c>
      <c r="E54" s="224" t="s">
        <v>616</v>
      </c>
      <c r="F54" s="174" t="s">
        <v>617</v>
      </c>
      <c r="G54" s="225"/>
      <c r="H54" s="174" t="s">
        <v>618</v>
      </c>
      <c r="I54" s="174" t="s">
        <v>619</v>
      </c>
      <c r="J54" s="185" t="s">
        <v>620</v>
      </c>
      <c r="K54" s="174">
        <v>30046</v>
      </c>
      <c r="L54" s="329" t="s">
        <v>621</v>
      </c>
      <c r="M54" s="329" t="s">
        <v>622</v>
      </c>
      <c r="N54" s="329" t="s">
        <v>462</v>
      </c>
      <c r="O54" s="174" t="s">
        <v>623</v>
      </c>
      <c r="P54" s="174" t="s">
        <v>624</v>
      </c>
      <c r="Q54" s="185" t="s">
        <v>620</v>
      </c>
      <c r="R54" s="185">
        <v>30011</v>
      </c>
      <c r="S54" s="174"/>
      <c r="T54" s="371" t="s">
        <v>625</v>
      </c>
      <c r="U54" s="174"/>
      <c r="V54" s="171" t="s">
        <v>49</v>
      </c>
      <c r="W54" s="135">
        <v>111</v>
      </c>
      <c r="X54" s="135">
        <v>215</v>
      </c>
      <c r="Y54" s="84"/>
      <c r="Z54" s="84"/>
      <c r="AA54" s="84" t="s">
        <v>626</v>
      </c>
      <c r="AB54" s="84" t="s">
        <v>168</v>
      </c>
      <c r="AC54" s="84"/>
      <c r="AD54" s="171" t="s">
        <v>49</v>
      </c>
      <c r="AE54" s="185"/>
      <c r="AF54" s="33">
        <v>139</v>
      </c>
      <c r="AG54" s="34">
        <f>AF54+20</f>
        <v>159</v>
      </c>
      <c r="AH54" s="34">
        <f>AG54+20</f>
        <v>179</v>
      </c>
      <c r="AI54" s="171" t="s">
        <v>49</v>
      </c>
      <c r="AJ54" s="174" t="s">
        <v>627</v>
      </c>
      <c r="AK54" s="171" t="s">
        <v>49</v>
      </c>
      <c r="AL54" s="174" t="str">
        <f>H54&amp;" "&amp;I54&amp;","&amp;" "&amp;J54&amp;" "&amp;K54</f>
        <v>564 W. Crogan St. Lawrenceville, GA 30046</v>
      </c>
      <c r="AM54" s="171" t="s">
        <v>49</v>
      </c>
      <c r="AN54" s="176"/>
      <c r="AO54" s="176"/>
      <c r="AP54" s="176"/>
      <c r="AQ54" s="176" t="s">
        <v>49</v>
      </c>
      <c r="AR54" s="171" t="s">
        <v>49</v>
      </c>
      <c r="AS54" s="179">
        <v>42</v>
      </c>
      <c r="AT54" s="180">
        <v>58</v>
      </c>
      <c r="AU54" s="167">
        <f>AS54-AT54</f>
        <v>-16</v>
      </c>
      <c r="AV54" s="218">
        <f>AS54/AT54-1</f>
        <v>-0.27586206896551724</v>
      </c>
      <c r="AW54" s="171" t="s">
        <v>49</v>
      </c>
      <c r="AX54" s="179">
        <v>54</v>
      </c>
      <c r="AY54" s="180">
        <v>76</v>
      </c>
      <c r="AZ54" s="167">
        <f>AX54-AY54</f>
        <v>-22</v>
      </c>
      <c r="BA54" s="257">
        <f>AX54/AY54-1</f>
        <v>-0.28947368421052633</v>
      </c>
      <c r="BB54" s="171" t="s">
        <v>49</v>
      </c>
      <c r="BC54" s="170">
        <v>78</v>
      </c>
      <c r="BD54" s="170">
        <v>69</v>
      </c>
      <c r="BE54" s="170">
        <f>BC54-BD54</f>
        <v>9</v>
      </c>
      <c r="BF54" s="232">
        <f>BC54/BD54-1</f>
        <v>0.13043478260869557</v>
      </c>
      <c r="BG54" s="171" t="s">
        <v>49</v>
      </c>
      <c r="BH54" s="170">
        <v>85</v>
      </c>
      <c r="BI54" s="169"/>
      <c r="BJ54" s="169"/>
      <c r="BK54" s="169"/>
      <c r="BL54" s="171" t="s">
        <v>49</v>
      </c>
      <c r="BM54" s="170">
        <v>84</v>
      </c>
      <c r="BN54" s="170">
        <v>77</v>
      </c>
      <c r="BO54" s="170">
        <f>BM54-BN54</f>
        <v>7</v>
      </c>
      <c r="BP54" s="232">
        <f>BM54/BN54-1</f>
        <v>9.0909090909090828E-2</v>
      </c>
      <c r="BQ54" s="171" t="s">
        <v>49</v>
      </c>
      <c r="BR54" s="284">
        <v>105</v>
      </c>
      <c r="BS54" s="170">
        <v>83</v>
      </c>
      <c r="BT54" s="170">
        <f>BR54-BS54</f>
        <v>22</v>
      </c>
    </row>
    <row r="55" spans="1:72">
      <c r="A55" s="185" t="s">
        <v>455</v>
      </c>
      <c r="B55" s="171" t="s">
        <v>49</v>
      </c>
      <c r="C55" s="185">
        <v>193</v>
      </c>
      <c r="D55" s="185">
        <v>164</v>
      </c>
      <c r="E55" s="174" t="s">
        <v>628</v>
      </c>
      <c r="F55" s="189" t="s">
        <v>629</v>
      </c>
      <c r="G55" s="174"/>
      <c r="H55" s="174" t="s">
        <v>630</v>
      </c>
      <c r="I55" s="174" t="s">
        <v>631</v>
      </c>
      <c r="J55" s="185" t="s">
        <v>303</v>
      </c>
      <c r="K55" s="174">
        <v>97305</v>
      </c>
      <c r="L55" s="174" t="s">
        <v>632</v>
      </c>
      <c r="M55" s="174" t="s">
        <v>633</v>
      </c>
      <c r="N55" s="174" t="s">
        <v>634</v>
      </c>
      <c r="O55" s="174" t="s">
        <v>635</v>
      </c>
      <c r="P55" s="174" t="s">
        <v>636</v>
      </c>
      <c r="Q55" s="185" t="s">
        <v>303</v>
      </c>
      <c r="R55" s="185">
        <v>97035</v>
      </c>
      <c r="S55" s="174"/>
      <c r="T55" s="185" t="s">
        <v>637</v>
      </c>
      <c r="U55" s="174"/>
      <c r="V55" s="171" t="s">
        <v>49</v>
      </c>
      <c r="W55" s="135">
        <v>118</v>
      </c>
      <c r="X55" s="135">
        <v>208</v>
      </c>
      <c r="Y55" s="84"/>
      <c r="Z55" s="84"/>
      <c r="AA55" s="84" t="s">
        <v>638</v>
      </c>
      <c r="AB55" s="84" t="s">
        <v>97</v>
      </c>
      <c r="AC55" s="84"/>
      <c r="AD55" s="171" t="s">
        <v>49</v>
      </c>
      <c r="AE55" s="185"/>
      <c r="AF55" s="33">
        <v>139</v>
      </c>
      <c r="AG55" s="34">
        <f>AF55+20</f>
        <v>159</v>
      </c>
      <c r="AH55" s="34">
        <f>AG55+20</f>
        <v>179</v>
      </c>
      <c r="AI55" s="171" t="s">
        <v>49</v>
      </c>
      <c r="AJ55" s="174" t="s">
        <v>639</v>
      </c>
      <c r="AK55" s="171" t="s">
        <v>49</v>
      </c>
      <c r="AL55" s="174" t="str">
        <f>H55&amp;" "&amp;I55&amp;","&amp;" "&amp;J55&amp;" "&amp;K55</f>
        <v>4000 Lancaster Dr. NE Salem, OR 97305</v>
      </c>
      <c r="AM55" s="171" t="s">
        <v>49</v>
      </c>
      <c r="AN55" s="176"/>
      <c r="AO55" s="176"/>
      <c r="AP55" s="176"/>
      <c r="AQ55" s="176" t="s">
        <v>49</v>
      </c>
      <c r="AR55" s="171" t="s">
        <v>49</v>
      </c>
      <c r="AS55" s="179">
        <v>128</v>
      </c>
      <c r="AT55" s="180">
        <v>117</v>
      </c>
      <c r="AU55" s="167">
        <f>AS55-AT55</f>
        <v>11</v>
      </c>
      <c r="AV55" s="218">
        <f>AS55/AT55-1</f>
        <v>9.4017094017094127E-2</v>
      </c>
      <c r="AW55" s="171" t="s">
        <v>49</v>
      </c>
      <c r="AX55" s="179">
        <v>148</v>
      </c>
      <c r="AY55" s="180">
        <v>145</v>
      </c>
      <c r="AZ55" s="167">
        <f>AX55-AY55</f>
        <v>3</v>
      </c>
      <c r="BA55" s="257">
        <f>AX55/AY55-1</f>
        <v>2.0689655172413834E-2</v>
      </c>
      <c r="BB55" s="171" t="s">
        <v>49</v>
      </c>
      <c r="BC55" s="170">
        <v>157</v>
      </c>
      <c r="BD55" s="170">
        <v>148</v>
      </c>
      <c r="BE55" s="170">
        <f>BC55-BD55</f>
        <v>9</v>
      </c>
      <c r="BF55" s="232">
        <f>BC55/BD55-1</f>
        <v>6.0810810810810745E-2</v>
      </c>
      <c r="BG55" s="171" t="s">
        <v>49</v>
      </c>
      <c r="BH55" s="170">
        <v>162</v>
      </c>
      <c r="BI55" s="169"/>
      <c r="BJ55" s="169"/>
      <c r="BK55" s="169"/>
      <c r="BL55" s="171" t="s">
        <v>49</v>
      </c>
      <c r="BM55" s="170">
        <v>166</v>
      </c>
      <c r="BN55" s="170">
        <v>158</v>
      </c>
      <c r="BO55" s="170">
        <f>BM55-BN55</f>
        <v>8</v>
      </c>
      <c r="BP55" s="232">
        <f>BM55/BN55-1</f>
        <v>5.0632911392405111E-2</v>
      </c>
      <c r="BQ55" s="171" t="s">
        <v>49</v>
      </c>
      <c r="BR55" s="284">
        <v>180</v>
      </c>
      <c r="BS55" s="170">
        <v>164</v>
      </c>
      <c r="BT55" s="170">
        <f>BR55-BS55</f>
        <v>16</v>
      </c>
    </row>
    <row r="56" spans="1:72" s="451" customFormat="1">
      <c r="A56" s="231" t="s">
        <v>455</v>
      </c>
      <c r="B56" s="231" t="s">
        <v>49</v>
      </c>
      <c r="C56" s="231">
        <v>145</v>
      </c>
      <c r="D56" s="231">
        <v>141</v>
      </c>
      <c r="E56" s="196" t="s">
        <v>640</v>
      </c>
      <c r="F56" s="196" t="s">
        <v>641</v>
      </c>
      <c r="G56" s="196"/>
      <c r="H56" s="196" t="s">
        <v>642</v>
      </c>
      <c r="I56" s="196" t="s">
        <v>643</v>
      </c>
      <c r="J56" s="231" t="s">
        <v>644</v>
      </c>
      <c r="K56" s="196">
        <v>99567</v>
      </c>
      <c r="L56" s="196" t="s">
        <v>645</v>
      </c>
      <c r="M56" s="196" t="s">
        <v>359</v>
      </c>
      <c r="N56" s="196" t="s">
        <v>646</v>
      </c>
      <c r="O56" s="196" t="s">
        <v>647</v>
      </c>
      <c r="P56" s="196" t="s">
        <v>648</v>
      </c>
      <c r="Q56" s="231" t="s">
        <v>644</v>
      </c>
      <c r="R56" s="231">
        <v>99502</v>
      </c>
      <c r="S56" s="196"/>
      <c r="T56" s="231" t="s">
        <v>649</v>
      </c>
      <c r="U56" s="196"/>
      <c r="V56" s="231" t="s">
        <v>49</v>
      </c>
      <c r="W56" s="237">
        <v>104</v>
      </c>
      <c r="X56" s="237">
        <v>125</v>
      </c>
      <c r="Y56" s="238"/>
      <c r="Z56" s="238"/>
      <c r="AA56" s="238" t="s">
        <v>167</v>
      </c>
      <c r="AB56" s="238" t="s">
        <v>74</v>
      </c>
      <c r="AC56" s="238"/>
      <c r="AD56" s="231" t="s">
        <v>49</v>
      </c>
      <c r="AE56" s="231"/>
      <c r="AF56" s="29">
        <v>139</v>
      </c>
      <c r="AG56" s="30">
        <f>AF56+20</f>
        <v>159</v>
      </c>
      <c r="AH56" s="30">
        <f>AG56+20</f>
        <v>179</v>
      </c>
      <c r="AI56" s="231" t="s">
        <v>49</v>
      </c>
      <c r="AJ56" s="196" t="s">
        <v>650</v>
      </c>
      <c r="AK56" s="231" t="s">
        <v>49</v>
      </c>
      <c r="AL56" s="196" t="str">
        <f>H56&amp;" "&amp;I56&amp;","&amp;" "&amp;J56&amp;" "&amp;K56</f>
        <v>16525 S. Birchwood Loop Rd. Chugiak, AK 99567</v>
      </c>
      <c r="AM56" s="231" t="s">
        <v>49</v>
      </c>
      <c r="AN56" s="237"/>
      <c r="AO56" s="237"/>
      <c r="AP56" s="237"/>
      <c r="AQ56" s="237" t="s">
        <v>49</v>
      </c>
      <c r="AR56" s="231" t="s">
        <v>49</v>
      </c>
      <c r="AS56" s="231">
        <v>98</v>
      </c>
      <c r="AT56" s="231">
        <v>104</v>
      </c>
      <c r="AU56" s="231">
        <f>AS56-AT56</f>
        <v>-6</v>
      </c>
      <c r="AV56" s="355">
        <f>AS56/AT56-1</f>
        <v>-5.7692307692307709E-2</v>
      </c>
      <c r="AW56" s="231" t="s">
        <v>49</v>
      </c>
      <c r="AX56" s="231">
        <v>120</v>
      </c>
      <c r="AY56" s="231">
        <v>135</v>
      </c>
      <c r="AZ56" s="231">
        <f>AX56-AY56</f>
        <v>-15</v>
      </c>
      <c r="BA56" s="355">
        <f>AX56/AY56-1</f>
        <v>-0.11111111111111116</v>
      </c>
      <c r="BB56" s="231" t="s">
        <v>49</v>
      </c>
      <c r="BC56" s="231">
        <v>132</v>
      </c>
      <c r="BD56" s="231">
        <v>133</v>
      </c>
      <c r="BE56" s="231">
        <f>BC56-BD56</f>
        <v>-1</v>
      </c>
      <c r="BF56" s="355">
        <f>BC56/BD56-1</f>
        <v>-7.5187969924812581E-3</v>
      </c>
      <c r="BG56" s="231" t="s">
        <v>49</v>
      </c>
      <c r="BH56" s="231">
        <v>138</v>
      </c>
      <c r="BI56" s="196"/>
      <c r="BJ56" s="196"/>
      <c r="BK56" s="196"/>
      <c r="BL56" s="231" t="s">
        <v>49</v>
      </c>
      <c r="BM56" s="231">
        <v>146</v>
      </c>
      <c r="BN56" s="231">
        <v>141</v>
      </c>
      <c r="BO56" s="231">
        <f>BM56-BN56</f>
        <v>5</v>
      </c>
      <c r="BP56" s="355">
        <f>BM56/BN56-1</f>
        <v>3.5460992907801359E-2</v>
      </c>
      <c r="BQ56" s="231" t="s">
        <v>49</v>
      </c>
      <c r="BR56" s="458">
        <v>145</v>
      </c>
      <c r="BS56" s="231">
        <v>141</v>
      </c>
      <c r="BT56" s="231">
        <f>BR56-BS56</f>
        <v>4</v>
      </c>
    </row>
    <row r="57" spans="1:72">
      <c r="A57" s="185" t="s">
        <v>455</v>
      </c>
      <c r="B57" s="171" t="s">
        <v>49</v>
      </c>
      <c r="C57" s="185"/>
      <c r="D57" s="185">
        <v>26</v>
      </c>
      <c r="E57" s="174" t="s">
        <v>651</v>
      </c>
      <c r="F57" s="174" t="s">
        <v>652</v>
      </c>
      <c r="G57" s="174"/>
      <c r="H57" s="174" t="s">
        <v>653</v>
      </c>
      <c r="I57" s="174" t="s">
        <v>654</v>
      </c>
      <c r="J57" s="185" t="s">
        <v>655</v>
      </c>
      <c r="K57" s="174">
        <v>36451</v>
      </c>
      <c r="L57" s="174" t="s">
        <v>656</v>
      </c>
      <c r="M57" s="174" t="s">
        <v>657</v>
      </c>
      <c r="N57" s="174" t="s">
        <v>658</v>
      </c>
      <c r="O57" s="174" t="s">
        <v>659</v>
      </c>
      <c r="P57" s="174" t="s">
        <v>660</v>
      </c>
      <c r="Q57" s="185" t="s">
        <v>655</v>
      </c>
      <c r="R57" s="185">
        <v>36784</v>
      </c>
      <c r="S57" s="174"/>
      <c r="T57" s="185" t="s">
        <v>661</v>
      </c>
      <c r="U57" s="174"/>
      <c r="V57" s="171" t="s">
        <v>49</v>
      </c>
      <c r="W57" s="135">
        <v>104</v>
      </c>
      <c r="X57" s="135">
        <v>201</v>
      </c>
      <c r="Y57" s="84"/>
      <c r="Z57" s="84"/>
      <c r="AA57" s="84" t="s">
        <v>212</v>
      </c>
      <c r="AB57" s="84" t="s">
        <v>85</v>
      </c>
      <c r="AC57" s="84"/>
      <c r="AD57" s="171" t="s">
        <v>49</v>
      </c>
      <c r="AE57" s="185"/>
      <c r="AF57" s="33">
        <v>139</v>
      </c>
      <c r="AG57" s="34">
        <f>AF57+20</f>
        <v>159</v>
      </c>
      <c r="AH57" s="34">
        <f>AG57+20</f>
        <v>179</v>
      </c>
      <c r="AI57" s="171" t="s">
        <v>49</v>
      </c>
      <c r="AJ57" s="174" t="s">
        <v>662</v>
      </c>
      <c r="AK57" s="171" t="s">
        <v>49</v>
      </c>
      <c r="AL57" s="174" t="str">
        <f>H57&amp;" "&amp;I57&amp;","&amp;" "&amp;J57&amp;" "&amp;K57</f>
        <v>151 South Church St Grove Hill, AL 36451</v>
      </c>
      <c r="AM57" s="171" t="s">
        <v>49</v>
      </c>
      <c r="AN57" s="176"/>
      <c r="AO57" s="176"/>
      <c r="AP57" s="176"/>
      <c r="AQ57" s="176" t="s">
        <v>49</v>
      </c>
      <c r="AR57" s="171" t="s">
        <v>49</v>
      </c>
      <c r="AS57" s="179">
        <v>12</v>
      </c>
      <c r="AT57" s="180">
        <v>20</v>
      </c>
      <c r="AU57" s="167">
        <f>AS57-AT57</f>
        <v>-8</v>
      </c>
      <c r="AV57" s="218">
        <f>AS57/AT57-1</f>
        <v>-0.4</v>
      </c>
      <c r="AW57" s="171" t="s">
        <v>49</v>
      </c>
      <c r="AX57" s="179">
        <v>12</v>
      </c>
      <c r="AY57" s="180">
        <v>29</v>
      </c>
      <c r="AZ57" s="167">
        <f>AX57-AY57</f>
        <v>-17</v>
      </c>
      <c r="BA57" s="257">
        <f>AX57/AY57-1</f>
        <v>-0.5862068965517242</v>
      </c>
      <c r="BB57" s="171" t="s">
        <v>49</v>
      </c>
      <c r="BC57" s="170">
        <v>15</v>
      </c>
      <c r="BD57" s="170">
        <v>20</v>
      </c>
      <c r="BE57" s="170">
        <f>BC57-BD57</f>
        <v>-5</v>
      </c>
      <c r="BF57" s="232">
        <f>BC57/BD57-1</f>
        <v>-0.25</v>
      </c>
      <c r="BG57" s="171" t="s">
        <v>49</v>
      </c>
      <c r="BH57" s="170">
        <v>13</v>
      </c>
      <c r="BI57" s="169"/>
      <c r="BJ57" s="169"/>
      <c r="BK57" s="169"/>
      <c r="BL57" s="171" t="s">
        <v>49</v>
      </c>
      <c r="BM57" s="170">
        <v>15</v>
      </c>
      <c r="BN57" s="170">
        <v>26</v>
      </c>
      <c r="BO57" s="170">
        <f>BM57-BN57</f>
        <v>-11</v>
      </c>
      <c r="BP57" s="232">
        <f>BM57/BN57-1</f>
        <v>-0.42307692307692313</v>
      </c>
      <c r="BQ57" s="171" t="s">
        <v>49</v>
      </c>
      <c r="BR57" s="284">
        <v>14</v>
      </c>
      <c r="BS57" s="170">
        <v>26</v>
      </c>
      <c r="BT57" s="170">
        <f>BR57-BS57</f>
        <v>-12</v>
      </c>
    </row>
    <row r="58" spans="1:72">
      <c r="A58" s="185" t="s">
        <v>455</v>
      </c>
      <c r="B58" s="171" t="s">
        <v>49</v>
      </c>
      <c r="C58" s="185">
        <v>49</v>
      </c>
      <c r="D58" s="185">
        <v>53</v>
      </c>
      <c r="E58" s="174" t="s">
        <v>663</v>
      </c>
      <c r="F58" s="174" t="s">
        <v>664</v>
      </c>
      <c r="G58" s="174"/>
      <c r="H58" s="174" t="s">
        <v>665</v>
      </c>
      <c r="I58" s="174" t="s">
        <v>666</v>
      </c>
      <c r="J58" s="185" t="s">
        <v>655</v>
      </c>
      <c r="K58" s="174">
        <v>36507</v>
      </c>
      <c r="L58" s="174" t="s">
        <v>667</v>
      </c>
      <c r="M58" s="174" t="s">
        <v>668</v>
      </c>
      <c r="N58" s="174" t="s">
        <v>669</v>
      </c>
      <c r="O58" s="174" t="s">
        <v>670</v>
      </c>
      <c r="P58" s="174" t="s">
        <v>671</v>
      </c>
      <c r="Q58" s="185" t="s">
        <v>655</v>
      </c>
      <c r="R58" s="185">
        <v>36527</v>
      </c>
      <c r="S58" s="174"/>
      <c r="T58" s="185" t="s">
        <v>672</v>
      </c>
      <c r="U58" s="174"/>
      <c r="V58" s="171" t="s">
        <v>49</v>
      </c>
      <c r="W58" s="135">
        <v>110</v>
      </c>
      <c r="X58" s="135">
        <v>207</v>
      </c>
      <c r="Y58" s="84"/>
      <c r="Z58" s="84"/>
      <c r="AA58" s="84" t="s">
        <v>673</v>
      </c>
      <c r="AB58" s="84" t="s">
        <v>97</v>
      </c>
      <c r="AC58" s="84"/>
      <c r="AD58" s="171" t="s">
        <v>49</v>
      </c>
      <c r="AE58" s="185"/>
      <c r="AF58" s="33">
        <v>139</v>
      </c>
      <c r="AG58" s="34">
        <f>AF58+20</f>
        <v>159</v>
      </c>
      <c r="AH58" s="34">
        <f>AG58+20</f>
        <v>179</v>
      </c>
      <c r="AI58" s="171" t="s">
        <v>49</v>
      </c>
      <c r="AJ58" s="174" t="s">
        <v>674</v>
      </c>
      <c r="AK58" s="171" t="s">
        <v>49</v>
      </c>
      <c r="AL58" s="174" t="str">
        <f>H58&amp;" "&amp;I58&amp;","&amp;" "&amp;J58&amp;" "&amp;K58</f>
        <v>1900 US Hwy 31 Bay Minette , AL 36507</v>
      </c>
      <c r="AM58" s="171" t="s">
        <v>49</v>
      </c>
      <c r="AN58" s="176"/>
      <c r="AO58" s="176"/>
      <c r="AP58" s="176"/>
      <c r="AQ58" s="176" t="s">
        <v>49</v>
      </c>
      <c r="AR58" s="171" t="s">
        <v>49</v>
      </c>
      <c r="AS58" s="179">
        <v>31</v>
      </c>
      <c r="AT58" s="180">
        <v>28</v>
      </c>
      <c r="AU58" s="167">
        <f>AS58-AT58</f>
        <v>3</v>
      </c>
      <c r="AV58" s="218">
        <f>AS58/AT58-1</f>
        <v>0.10714285714285721</v>
      </c>
      <c r="AW58" s="171" t="s">
        <v>49</v>
      </c>
      <c r="AX58" s="179">
        <v>38</v>
      </c>
      <c r="AY58" s="180">
        <v>46</v>
      </c>
      <c r="AZ58" s="167">
        <f>AX58-AY58</f>
        <v>-8</v>
      </c>
      <c r="BA58" s="257">
        <f>AX58/AY58-1</f>
        <v>-0.17391304347826086</v>
      </c>
      <c r="BB58" s="171" t="s">
        <v>49</v>
      </c>
      <c r="BC58" s="170">
        <v>55</v>
      </c>
      <c r="BD58" s="170">
        <v>39</v>
      </c>
      <c r="BE58" s="170">
        <f>BC58-BD58</f>
        <v>16</v>
      </c>
      <c r="BF58" s="232">
        <f>BC58/BD58-1</f>
        <v>0.41025641025641035</v>
      </c>
      <c r="BG58" s="171" t="s">
        <v>49</v>
      </c>
      <c r="BH58" s="170">
        <v>59</v>
      </c>
      <c r="BI58" s="169"/>
      <c r="BJ58" s="169"/>
      <c r="BK58" s="169"/>
      <c r="BL58" s="171" t="s">
        <v>49</v>
      </c>
      <c r="BM58" s="170">
        <v>59</v>
      </c>
      <c r="BN58" s="170">
        <v>48</v>
      </c>
      <c r="BO58" s="170">
        <f>BM58-BN58</f>
        <v>11</v>
      </c>
      <c r="BP58" s="232">
        <f>BM58/BN58-1</f>
        <v>0.22916666666666674</v>
      </c>
      <c r="BQ58" s="171" t="s">
        <v>49</v>
      </c>
      <c r="BR58" s="284">
        <v>57</v>
      </c>
      <c r="BS58" s="170">
        <v>53</v>
      </c>
      <c r="BT58" s="170">
        <f>BR58-BS58</f>
        <v>4</v>
      </c>
    </row>
    <row r="59" spans="1:72">
      <c r="A59" s="185" t="s">
        <v>455</v>
      </c>
      <c r="B59" s="171" t="s">
        <v>49</v>
      </c>
      <c r="C59" s="185">
        <v>60</v>
      </c>
      <c r="D59" s="185">
        <v>133</v>
      </c>
      <c r="E59" s="174" t="s">
        <v>675</v>
      </c>
      <c r="F59" s="174" t="s">
        <v>676</v>
      </c>
      <c r="G59" s="174"/>
      <c r="H59" s="174" t="s">
        <v>677</v>
      </c>
      <c r="I59" s="174" t="s">
        <v>678</v>
      </c>
      <c r="J59" s="185" t="s">
        <v>292</v>
      </c>
      <c r="K59" s="174">
        <v>55811</v>
      </c>
      <c r="L59" s="174" t="s">
        <v>679</v>
      </c>
      <c r="M59" s="174" t="s">
        <v>680</v>
      </c>
      <c r="N59" s="174" t="s">
        <v>681</v>
      </c>
      <c r="O59" s="174" t="s">
        <v>682</v>
      </c>
      <c r="P59" s="174" t="s">
        <v>683</v>
      </c>
      <c r="Q59" s="185" t="s">
        <v>292</v>
      </c>
      <c r="R59" s="185">
        <v>55811</v>
      </c>
      <c r="S59" s="174"/>
      <c r="T59" s="185" t="s">
        <v>684</v>
      </c>
      <c r="U59" s="174"/>
      <c r="V59" s="171" t="s">
        <v>49</v>
      </c>
      <c r="W59" s="135">
        <v>104</v>
      </c>
      <c r="X59" s="135">
        <v>125</v>
      </c>
      <c r="Y59" s="84"/>
      <c r="Z59" s="84"/>
      <c r="AA59" s="84" t="s">
        <v>167</v>
      </c>
      <c r="AB59" s="84" t="s">
        <v>685</v>
      </c>
      <c r="AC59" s="84"/>
      <c r="AD59" s="171" t="s">
        <v>49</v>
      </c>
      <c r="AE59" s="185"/>
      <c r="AF59" s="33">
        <v>139</v>
      </c>
      <c r="AG59" s="34">
        <f>AF59+20</f>
        <v>159</v>
      </c>
      <c r="AH59" s="34">
        <f>AG59+20</f>
        <v>179</v>
      </c>
      <c r="AI59" s="171" t="s">
        <v>49</v>
      </c>
      <c r="AJ59" s="174" t="s">
        <v>686</v>
      </c>
      <c r="AK59" s="171" t="s">
        <v>49</v>
      </c>
      <c r="AL59" s="174" t="str">
        <f>H59&amp;" "&amp;I59&amp;","&amp;" "&amp;J59&amp;" "&amp;K59</f>
        <v>1200 Kenwood Ave Duluth, MN 55811</v>
      </c>
      <c r="AM59" s="171" t="s">
        <v>49</v>
      </c>
      <c r="AN59" s="176"/>
      <c r="AO59" s="176"/>
      <c r="AP59" s="176"/>
      <c r="AQ59" s="176" t="s">
        <v>49</v>
      </c>
      <c r="AR59" s="171" t="s">
        <v>49</v>
      </c>
      <c r="AS59" s="179">
        <v>120</v>
      </c>
      <c r="AT59" s="180">
        <v>116</v>
      </c>
      <c r="AU59" s="167">
        <f>AS59-AT59</f>
        <v>4</v>
      </c>
      <c r="AV59" s="218">
        <f>AS59/AT59-1</f>
        <v>3.4482758620689724E-2</v>
      </c>
      <c r="AW59" s="171" t="s">
        <v>49</v>
      </c>
      <c r="AX59" s="179">
        <v>133</v>
      </c>
      <c r="AY59" s="180">
        <v>125</v>
      </c>
      <c r="AZ59" s="167">
        <f>AX59-AY59</f>
        <v>8</v>
      </c>
      <c r="BA59" s="257">
        <f>AX59/AY59-1</f>
        <v>6.4000000000000057E-2</v>
      </c>
      <c r="BB59" s="171" t="s">
        <v>49</v>
      </c>
      <c r="BC59" s="170">
        <v>141</v>
      </c>
      <c r="BD59" s="170">
        <v>131</v>
      </c>
      <c r="BE59" s="170">
        <f>BC59-BD59</f>
        <v>10</v>
      </c>
      <c r="BF59" s="232">
        <f>BC59/BD59-1</f>
        <v>7.6335877862595325E-2</v>
      </c>
      <c r="BG59" s="171" t="s">
        <v>49</v>
      </c>
      <c r="BH59" s="170">
        <v>150</v>
      </c>
      <c r="BI59" s="169"/>
      <c r="BJ59" s="169"/>
      <c r="BK59" s="169"/>
      <c r="BL59" s="171" t="s">
        <v>49</v>
      </c>
      <c r="BM59" s="170">
        <v>150</v>
      </c>
      <c r="BN59" s="170">
        <v>130</v>
      </c>
      <c r="BO59" s="170">
        <f>BM59-BN59</f>
        <v>20</v>
      </c>
      <c r="BP59" s="232">
        <f>BM59/BN59-1</f>
        <v>0.15384615384615374</v>
      </c>
      <c r="BQ59" s="171" t="s">
        <v>49</v>
      </c>
      <c r="BR59" s="284">
        <v>150</v>
      </c>
      <c r="BS59" s="170">
        <v>133</v>
      </c>
      <c r="BT59" s="170">
        <f>BR59-BS59</f>
        <v>17</v>
      </c>
    </row>
    <row r="60" spans="1:72">
      <c r="A60" s="185" t="s">
        <v>455</v>
      </c>
      <c r="B60" s="171" t="s">
        <v>49</v>
      </c>
      <c r="C60" s="185">
        <v>117</v>
      </c>
      <c r="D60" s="185">
        <v>138</v>
      </c>
      <c r="E60" s="174" t="s">
        <v>687</v>
      </c>
      <c r="F60" s="174" t="s">
        <v>688</v>
      </c>
      <c r="G60" s="174"/>
      <c r="H60" s="174" t="s">
        <v>689</v>
      </c>
      <c r="I60" s="174" t="s">
        <v>690</v>
      </c>
      <c r="J60" s="185" t="s">
        <v>139</v>
      </c>
      <c r="K60" s="174">
        <v>75211</v>
      </c>
      <c r="L60" s="174" t="s">
        <v>691</v>
      </c>
      <c r="M60" s="174" t="s">
        <v>692</v>
      </c>
      <c r="N60" s="174" t="s">
        <v>71</v>
      </c>
      <c r="O60" s="174" t="s">
        <v>693</v>
      </c>
      <c r="P60" s="174" t="s">
        <v>694</v>
      </c>
      <c r="Q60" s="185" t="s">
        <v>139</v>
      </c>
      <c r="R60" s="185">
        <v>76063</v>
      </c>
      <c r="S60" s="174"/>
      <c r="T60" s="185" t="s">
        <v>695</v>
      </c>
      <c r="U60" s="174"/>
      <c r="V60" s="171" t="s">
        <v>49</v>
      </c>
      <c r="W60" s="135">
        <v>104</v>
      </c>
      <c r="X60" s="135">
        <v>208</v>
      </c>
      <c r="Y60" s="84"/>
      <c r="Z60" s="84"/>
      <c r="AA60" s="84" t="s">
        <v>696</v>
      </c>
      <c r="AB60" s="84" t="s">
        <v>168</v>
      </c>
      <c r="AC60" s="84" t="s">
        <v>697</v>
      </c>
      <c r="AD60" s="171" t="s">
        <v>49</v>
      </c>
      <c r="AE60" s="185"/>
      <c r="AF60" s="33">
        <v>139</v>
      </c>
      <c r="AG60" s="34">
        <f>AF60+20</f>
        <v>159</v>
      </c>
      <c r="AH60" s="34">
        <f>AG60+20</f>
        <v>179</v>
      </c>
      <c r="AI60" s="171" t="s">
        <v>49</v>
      </c>
      <c r="AJ60" s="174" t="s">
        <v>698</v>
      </c>
      <c r="AK60" s="171" t="s">
        <v>49</v>
      </c>
      <c r="AL60" s="174" t="str">
        <f>H60&amp;" "&amp;I60&amp;","&amp;" "&amp;J60&amp;" "&amp;K60</f>
        <v>2355 Duncanville Rd Dallas, TX 75211</v>
      </c>
      <c r="AM60" s="171" t="s">
        <v>49</v>
      </c>
      <c r="AN60" s="176"/>
      <c r="AO60" s="176"/>
      <c r="AP60" s="176"/>
      <c r="AQ60" s="176" t="s">
        <v>49</v>
      </c>
      <c r="AR60" s="171" t="s">
        <v>49</v>
      </c>
      <c r="AS60" s="179">
        <v>49</v>
      </c>
      <c r="AT60" s="180">
        <v>105</v>
      </c>
      <c r="AU60" s="167">
        <f>AS60-AT60</f>
        <v>-56</v>
      </c>
      <c r="AV60" s="218">
        <f>AS60/AT60-1</f>
        <v>-0.53333333333333333</v>
      </c>
      <c r="AW60" s="171" t="s">
        <v>49</v>
      </c>
      <c r="AX60" s="179">
        <v>54</v>
      </c>
      <c r="AY60" s="180">
        <v>52</v>
      </c>
      <c r="AZ60" s="167">
        <f>AX60-AY60</f>
        <v>2</v>
      </c>
      <c r="BA60" s="257">
        <f>AX60/AY60-1</f>
        <v>3.8461538461538547E-2</v>
      </c>
      <c r="BB60" s="171" t="s">
        <v>49</v>
      </c>
      <c r="BC60" s="170">
        <v>64</v>
      </c>
      <c r="BD60" s="170">
        <v>120</v>
      </c>
      <c r="BE60" s="170">
        <f>BC60-BD60</f>
        <v>-56</v>
      </c>
      <c r="BF60" s="232">
        <f>BC60/BD60-1</f>
        <v>-0.46666666666666667</v>
      </c>
      <c r="BG60" s="171" t="s">
        <v>49</v>
      </c>
      <c r="BH60" s="170">
        <v>68</v>
      </c>
      <c r="BI60" s="169"/>
      <c r="BJ60" s="169"/>
      <c r="BK60" s="169"/>
      <c r="BL60" s="171" t="s">
        <v>49</v>
      </c>
      <c r="BM60" s="170">
        <v>80</v>
      </c>
      <c r="BN60" s="170">
        <v>138</v>
      </c>
      <c r="BO60" s="170">
        <f>BM60-BN60</f>
        <v>-58</v>
      </c>
      <c r="BP60" s="232">
        <f>BM60/BN60-1</f>
        <v>-0.42028985507246375</v>
      </c>
      <c r="BQ60" s="171" t="s">
        <v>49</v>
      </c>
      <c r="BR60" s="284">
        <v>76</v>
      </c>
      <c r="BS60" s="170">
        <v>138</v>
      </c>
      <c r="BT60" s="170">
        <f>BR60-BS60</f>
        <v>-62</v>
      </c>
    </row>
    <row r="61" spans="1:72" s="451" customFormat="1">
      <c r="A61" s="185" t="s">
        <v>455</v>
      </c>
      <c r="B61" s="171" t="s">
        <v>49</v>
      </c>
      <c r="C61" s="185">
        <v>90</v>
      </c>
      <c r="D61" s="185">
        <v>77</v>
      </c>
      <c r="E61" s="174" t="s">
        <v>111</v>
      </c>
      <c r="F61" s="174" t="s">
        <v>699</v>
      </c>
      <c r="G61" s="174"/>
      <c r="H61" s="174" t="s">
        <v>113</v>
      </c>
      <c r="I61" s="174" t="s">
        <v>114</v>
      </c>
      <c r="J61" s="185" t="s">
        <v>115</v>
      </c>
      <c r="K61" s="174">
        <v>46319</v>
      </c>
      <c r="L61" s="174" t="s">
        <v>116</v>
      </c>
      <c r="M61" s="174" t="s">
        <v>117</v>
      </c>
      <c r="N61" s="174" t="s">
        <v>118</v>
      </c>
      <c r="O61" s="174" t="s">
        <v>119</v>
      </c>
      <c r="P61" s="174" t="s">
        <v>120</v>
      </c>
      <c r="Q61" s="185" t="s">
        <v>115</v>
      </c>
      <c r="R61" s="185">
        <v>46373</v>
      </c>
      <c r="S61" s="174"/>
      <c r="T61" s="185" t="s">
        <v>121</v>
      </c>
      <c r="U61" s="174" t="s">
        <v>122</v>
      </c>
      <c r="V61" s="171" t="s">
        <v>49</v>
      </c>
      <c r="W61" s="135">
        <v>110</v>
      </c>
      <c r="X61" s="135">
        <v>131</v>
      </c>
      <c r="Y61" s="84"/>
      <c r="Z61" s="84"/>
      <c r="AA61" s="84" t="s">
        <v>133</v>
      </c>
      <c r="AB61" s="84" t="s">
        <v>85</v>
      </c>
      <c r="AC61" s="84"/>
      <c r="AD61" s="171" t="s">
        <v>49</v>
      </c>
      <c r="AE61" s="185"/>
      <c r="AF61" s="33">
        <v>149</v>
      </c>
      <c r="AG61" s="34">
        <f>AF61+20</f>
        <v>169</v>
      </c>
      <c r="AH61" s="34">
        <f>AG61+20</f>
        <v>189</v>
      </c>
      <c r="AI61" s="171" t="s">
        <v>49</v>
      </c>
      <c r="AJ61" s="174" t="s">
        <v>124</v>
      </c>
      <c r="AK61" s="171" t="s">
        <v>49</v>
      </c>
      <c r="AL61" s="174" t="str">
        <f>H61&amp;" "&amp;I61&amp;","&amp;" "&amp;J61&amp;" "&amp;K61</f>
        <v>1200 W Main St Griffith, IN 46319</v>
      </c>
      <c r="AM61" s="171" t="s">
        <v>49</v>
      </c>
      <c r="AN61" s="176"/>
      <c r="AO61" s="176"/>
      <c r="AP61" s="176"/>
      <c r="AQ61" s="176" t="s">
        <v>49</v>
      </c>
      <c r="AR61" s="171" t="s">
        <v>49</v>
      </c>
      <c r="AS61" s="179">
        <v>42</v>
      </c>
      <c r="AT61" s="180">
        <v>39</v>
      </c>
      <c r="AU61" s="167">
        <f>AS61-AT61</f>
        <v>3</v>
      </c>
      <c r="AV61" s="218">
        <f>AS61/AT61-1</f>
        <v>7.6923076923076872E-2</v>
      </c>
      <c r="AW61" s="171" t="s">
        <v>49</v>
      </c>
      <c r="AX61" s="179">
        <v>54</v>
      </c>
      <c r="AY61" s="180">
        <v>53</v>
      </c>
      <c r="AZ61" s="167">
        <f>AX61-AY61</f>
        <v>1</v>
      </c>
      <c r="BA61" s="257">
        <f>AX61/AY61-1</f>
        <v>1.8867924528301883E-2</v>
      </c>
      <c r="BB61" s="171" t="s">
        <v>49</v>
      </c>
      <c r="BC61" s="170">
        <v>67</v>
      </c>
      <c r="BD61" s="170">
        <v>61</v>
      </c>
      <c r="BE61" s="170">
        <f>BC61-BD61</f>
        <v>6</v>
      </c>
      <c r="BF61" s="232">
        <f>BC61/BD61-1</f>
        <v>9.8360655737705027E-2</v>
      </c>
      <c r="BG61" s="171" t="s">
        <v>49</v>
      </c>
      <c r="BH61" s="170">
        <v>74</v>
      </c>
      <c r="BI61" s="169"/>
      <c r="BJ61" s="169"/>
      <c r="BK61" s="169"/>
      <c r="BL61" s="171" t="s">
        <v>49</v>
      </c>
      <c r="BM61" s="170">
        <v>79</v>
      </c>
      <c r="BN61" s="170"/>
      <c r="BO61" s="170">
        <f>BM61-BN61</f>
        <v>79</v>
      </c>
      <c r="BP61" s="232" t="e">
        <f>BM61/BN61-1</f>
        <v>#DIV/0!</v>
      </c>
      <c r="BQ61" s="171" t="s">
        <v>49</v>
      </c>
      <c r="BR61" s="284">
        <v>82</v>
      </c>
      <c r="BS61" s="170">
        <v>77</v>
      </c>
      <c r="BT61" s="170">
        <f>BR61-BS61</f>
        <v>5</v>
      </c>
    </row>
    <row r="62" spans="1:72">
      <c r="A62" s="185" t="s">
        <v>455</v>
      </c>
      <c r="B62" s="171" t="s">
        <v>49</v>
      </c>
      <c r="C62" s="185">
        <v>163</v>
      </c>
      <c r="D62" s="185">
        <v>156</v>
      </c>
      <c r="E62" s="174" t="s">
        <v>700</v>
      </c>
      <c r="F62" s="174" t="s">
        <v>701</v>
      </c>
      <c r="G62" s="174"/>
      <c r="H62" s="174" t="s">
        <v>702</v>
      </c>
      <c r="I62" s="174" t="s">
        <v>703</v>
      </c>
      <c r="J62" s="185" t="s">
        <v>273</v>
      </c>
      <c r="K62" s="174">
        <v>19073</v>
      </c>
      <c r="L62" s="174" t="s">
        <v>704</v>
      </c>
      <c r="M62" s="174" t="s">
        <v>476</v>
      </c>
      <c r="N62" s="174" t="s">
        <v>705</v>
      </c>
      <c r="O62" s="174" t="s">
        <v>706</v>
      </c>
      <c r="P62" s="174" t="s">
        <v>707</v>
      </c>
      <c r="Q62" s="185" t="s">
        <v>273</v>
      </c>
      <c r="R62" s="185">
        <v>19382</v>
      </c>
      <c r="S62" s="174"/>
      <c r="T62" s="185" t="s">
        <v>708</v>
      </c>
      <c r="U62" s="174"/>
      <c r="V62" s="171" t="s">
        <v>49</v>
      </c>
      <c r="W62" s="135">
        <v>221</v>
      </c>
      <c r="X62" s="135">
        <v>321</v>
      </c>
      <c r="Y62" s="84"/>
      <c r="Z62" s="84"/>
      <c r="AA62" s="84" t="s">
        <v>709</v>
      </c>
      <c r="AB62" s="84" t="s">
        <v>236</v>
      </c>
      <c r="AC62" s="84" t="s">
        <v>710</v>
      </c>
      <c r="AD62" s="171" t="s">
        <v>49</v>
      </c>
      <c r="AE62" s="185"/>
      <c r="AF62" s="33">
        <v>149</v>
      </c>
      <c r="AG62" s="34">
        <f>AF62+20</f>
        <v>169</v>
      </c>
      <c r="AH62" s="34">
        <f>AG62+20</f>
        <v>189</v>
      </c>
      <c r="AI62" s="171" t="s">
        <v>49</v>
      </c>
      <c r="AJ62" s="174" t="s">
        <v>711</v>
      </c>
      <c r="AK62" s="171" t="s">
        <v>49</v>
      </c>
      <c r="AL62" s="174" t="str">
        <f>H62&amp;" "&amp;I62&amp;","&amp;" "&amp;J62&amp;" "&amp;K62</f>
        <v>462 Malin Rd Newtown Square, PA 19073</v>
      </c>
      <c r="AM62" s="171" t="s">
        <v>49</v>
      </c>
      <c r="AN62" s="176"/>
      <c r="AO62" s="176"/>
      <c r="AP62" s="176"/>
      <c r="AQ62" s="176" t="s">
        <v>49</v>
      </c>
      <c r="AR62" s="171" t="s">
        <v>49</v>
      </c>
      <c r="AS62" s="179">
        <v>115</v>
      </c>
      <c r="AT62" s="180">
        <v>124</v>
      </c>
      <c r="AU62" s="167">
        <f>AS62-AT62</f>
        <v>-9</v>
      </c>
      <c r="AV62" s="218">
        <f>AS62/AT62-1</f>
        <v>-7.2580645161290369E-2</v>
      </c>
      <c r="AW62" s="171" t="s">
        <v>49</v>
      </c>
      <c r="AX62" s="179">
        <v>125</v>
      </c>
      <c r="AY62" s="180">
        <v>142</v>
      </c>
      <c r="AZ62" s="167">
        <f>AX62-AY62</f>
        <v>-17</v>
      </c>
      <c r="BA62" s="257">
        <f>AX62/AY62-1</f>
        <v>-0.11971830985915488</v>
      </c>
      <c r="BB62" s="171" t="s">
        <v>49</v>
      </c>
      <c r="BC62" s="170">
        <v>135</v>
      </c>
      <c r="BD62" s="170">
        <v>142</v>
      </c>
      <c r="BE62" s="170">
        <f>BC62-BD62</f>
        <v>-7</v>
      </c>
      <c r="BF62" s="232">
        <f>BC62/BD62-1</f>
        <v>-4.9295774647887369E-2</v>
      </c>
      <c r="BG62" s="171" t="s">
        <v>49</v>
      </c>
      <c r="BH62" s="170">
        <v>152</v>
      </c>
      <c r="BI62" s="169"/>
      <c r="BJ62" s="169"/>
      <c r="BK62" s="169"/>
      <c r="BL62" s="171" t="s">
        <v>49</v>
      </c>
      <c r="BM62" s="170">
        <v>157</v>
      </c>
      <c r="BN62" s="170">
        <v>145</v>
      </c>
      <c r="BO62" s="170">
        <f>BM62-BN62</f>
        <v>12</v>
      </c>
      <c r="BP62" s="232">
        <f>BM62/BN62-1</f>
        <v>8.2758620689655116E-2</v>
      </c>
      <c r="BQ62" s="171" t="s">
        <v>49</v>
      </c>
      <c r="BR62" s="284">
        <v>156</v>
      </c>
      <c r="BS62" s="170">
        <v>156</v>
      </c>
      <c r="BT62" s="170">
        <f>BR62-BS62</f>
        <v>0</v>
      </c>
    </row>
    <row r="63" spans="1:72">
      <c r="A63" s="185" t="s">
        <v>455</v>
      </c>
      <c r="B63" s="171" t="s">
        <v>49</v>
      </c>
      <c r="C63" s="185"/>
      <c r="D63" s="185">
        <v>76</v>
      </c>
      <c r="E63" s="174" t="s">
        <v>712</v>
      </c>
      <c r="F63" s="174" t="s">
        <v>713</v>
      </c>
      <c r="G63" s="174"/>
      <c r="H63" s="174" t="s">
        <v>714</v>
      </c>
      <c r="I63" s="174" t="s">
        <v>715</v>
      </c>
      <c r="J63" s="185" t="s">
        <v>42</v>
      </c>
      <c r="K63" s="174">
        <v>13053</v>
      </c>
      <c r="L63" s="174" t="s">
        <v>716</v>
      </c>
      <c r="M63" s="174" t="s">
        <v>717</v>
      </c>
      <c r="N63" s="174" t="s">
        <v>718</v>
      </c>
      <c r="O63" s="57" t="s">
        <v>719</v>
      </c>
      <c r="P63" s="281" t="s">
        <v>715</v>
      </c>
      <c r="Q63" s="39" t="s">
        <v>42</v>
      </c>
      <c r="R63" s="39">
        <v>13053</v>
      </c>
      <c r="S63" s="174"/>
      <c r="T63" s="185" t="s">
        <v>720</v>
      </c>
      <c r="U63" s="174"/>
      <c r="V63" s="171" t="s">
        <v>49</v>
      </c>
      <c r="W63" s="135">
        <v>118</v>
      </c>
      <c r="X63" s="135">
        <v>215</v>
      </c>
      <c r="Y63" s="84"/>
      <c r="Z63" s="84"/>
      <c r="AA63" s="84" t="s">
        <v>405</v>
      </c>
      <c r="AB63" s="84" t="s">
        <v>85</v>
      </c>
      <c r="AC63" s="84"/>
      <c r="AD63" s="171" t="s">
        <v>49</v>
      </c>
      <c r="AE63" s="185"/>
      <c r="AF63" s="33">
        <v>139</v>
      </c>
      <c r="AG63" s="34">
        <v>159</v>
      </c>
      <c r="AH63" s="34">
        <v>179</v>
      </c>
      <c r="AI63" s="171" t="s">
        <v>49</v>
      </c>
      <c r="AJ63" s="174" t="s">
        <v>721</v>
      </c>
      <c r="AK63" s="171" t="s">
        <v>49</v>
      </c>
      <c r="AL63" s="174" t="str">
        <f>H63&amp;" "&amp;I63&amp;","&amp;" "&amp;J63&amp;" "&amp;K63</f>
        <v>118 Freeville Rd Dryden, NY 13053</v>
      </c>
      <c r="AM63" s="171" t="s">
        <v>49</v>
      </c>
      <c r="AN63" s="176"/>
      <c r="AO63" s="176"/>
      <c r="AP63" s="176"/>
      <c r="AQ63" s="176" t="s">
        <v>49</v>
      </c>
      <c r="AR63" s="171" t="s">
        <v>49</v>
      </c>
      <c r="AS63" s="179">
        <v>42</v>
      </c>
      <c r="AT63" s="180">
        <v>0</v>
      </c>
      <c r="AU63" s="167">
        <f>AS63-AT63</f>
        <v>42</v>
      </c>
      <c r="AV63" s="218" t="e">
        <f>AS63/AT63-1</f>
        <v>#DIV/0!</v>
      </c>
      <c r="AW63" s="171" t="s">
        <v>49</v>
      </c>
      <c r="AX63" s="179">
        <v>45</v>
      </c>
      <c r="AY63" s="180">
        <v>15</v>
      </c>
      <c r="AZ63" s="167">
        <f>AX63-AY63</f>
        <v>30</v>
      </c>
      <c r="BA63" s="257">
        <f>AX63/AY63-1</f>
        <v>2</v>
      </c>
      <c r="BB63" s="171" t="s">
        <v>49</v>
      </c>
      <c r="BC63" s="170">
        <v>44</v>
      </c>
      <c r="BD63" s="170">
        <v>30</v>
      </c>
      <c r="BE63" s="170">
        <f>BC63-BD63</f>
        <v>14</v>
      </c>
      <c r="BF63" s="232">
        <f>BC63/BD63-1</f>
        <v>0.46666666666666656</v>
      </c>
      <c r="BG63" s="171" t="s">
        <v>49</v>
      </c>
      <c r="BH63" s="170">
        <v>45</v>
      </c>
      <c r="BI63" s="169"/>
      <c r="BJ63" s="169"/>
      <c r="BK63" s="169"/>
      <c r="BL63" s="171" t="s">
        <v>49</v>
      </c>
      <c r="BM63" s="170">
        <v>53</v>
      </c>
      <c r="BN63" s="170">
        <v>44</v>
      </c>
      <c r="BO63" s="170">
        <f>BM63-BN63</f>
        <v>9</v>
      </c>
      <c r="BP63" s="232">
        <f>BM63/BN63-1</f>
        <v>0.20454545454545459</v>
      </c>
      <c r="BQ63" s="171" t="s">
        <v>49</v>
      </c>
      <c r="BR63" s="284">
        <v>60</v>
      </c>
      <c r="BS63" s="170">
        <v>55</v>
      </c>
      <c r="BT63" s="170">
        <f>BR63-BS63</f>
        <v>5</v>
      </c>
    </row>
    <row r="64" spans="1:72">
      <c r="A64" s="185" t="s">
        <v>455</v>
      </c>
      <c r="B64" s="171" t="s">
        <v>49</v>
      </c>
      <c r="C64" s="185"/>
      <c r="D64" s="185"/>
      <c r="E64" s="174" t="s">
        <v>722</v>
      </c>
      <c r="F64" s="174" t="s">
        <v>723</v>
      </c>
      <c r="G64" s="174"/>
      <c r="H64" s="174" t="s">
        <v>724</v>
      </c>
      <c r="I64" s="174" t="s">
        <v>725</v>
      </c>
      <c r="J64" s="185" t="s">
        <v>54</v>
      </c>
      <c r="K64" s="174">
        <v>43085</v>
      </c>
      <c r="L64" s="173" t="s">
        <v>726</v>
      </c>
      <c r="M64" s="174" t="s">
        <v>727</v>
      </c>
      <c r="N64" s="174" t="s">
        <v>728</v>
      </c>
      <c r="O64" s="174"/>
      <c r="P64" s="174"/>
      <c r="Q64" s="185"/>
      <c r="R64" s="185"/>
      <c r="S64" s="174"/>
      <c r="T64" s="185" t="s">
        <v>729</v>
      </c>
      <c r="U64" s="174"/>
      <c r="V64" s="171" t="s">
        <v>49</v>
      </c>
      <c r="W64" s="135">
        <v>7</v>
      </c>
      <c r="X64" s="135">
        <v>28</v>
      </c>
      <c r="Y64" s="226"/>
      <c r="Z64" s="84"/>
      <c r="AA64" s="226" t="s">
        <v>730</v>
      </c>
      <c r="AB64" s="84" t="s">
        <v>85</v>
      </c>
      <c r="AC64" s="84"/>
      <c r="AD64" s="171" t="s">
        <v>49</v>
      </c>
      <c r="AE64" s="174"/>
      <c r="AF64" s="34">
        <v>295</v>
      </c>
      <c r="AG64" s="34">
        <v>0</v>
      </c>
      <c r="AH64" s="34">
        <v>0</v>
      </c>
      <c r="AI64" s="171" t="s">
        <v>49</v>
      </c>
      <c r="AJ64" s="174" t="s">
        <v>731</v>
      </c>
      <c r="AK64" s="171" t="s">
        <v>49</v>
      </c>
      <c r="AL64" s="174" t="str">
        <f>H64&amp;" "&amp;I64&amp;","&amp;" "&amp;J64&amp;" "&amp;K64</f>
        <v>400 E. Wilson Bridge Rd Columbus, OH 43085</v>
      </c>
      <c r="AM64" s="171" t="s">
        <v>49</v>
      </c>
      <c r="AN64" s="176"/>
      <c r="AO64" s="176"/>
      <c r="AP64" s="176"/>
      <c r="AQ64" s="176" t="s">
        <v>49</v>
      </c>
      <c r="AR64" s="171" t="s">
        <v>49</v>
      </c>
      <c r="AS64" s="179">
        <v>34</v>
      </c>
      <c r="AT64" s="180">
        <v>0</v>
      </c>
      <c r="AU64" s="167">
        <f>AS64-AT64</f>
        <v>34</v>
      </c>
      <c r="AV64" s="218" t="e">
        <f>AS64/AT64-1</f>
        <v>#DIV/0!</v>
      </c>
      <c r="AW64" s="171" t="s">
        <v>49</v>
      </c>
      <c r="AX64" s="179">
        <v>33</v>
      </c>
      <c r="AY64" s="180">
        <v>16</v>
      </c>
      <c r="AZ64" s="167">
        <f>AX64-AY64</f>
        <v>17</v>
      </c>
      <c r="BA64" s="257">
        <f>AX64/AY64-1</f>
        <v>1.0625</v>
      </c>
      <c r="BB64" s="171" t="s">
        <v>49</v>
      </c>
      <c r="BC64" s="170">
        <v>33</v>
      </c>
      <c r="BD64" s="170">
        <v>16</v>
      </c>
      <c r="BE64" s="170">
        <f>BC64-BD64</f>
        <v>17</v>
      </c>
      <c r="BF64" s="232">
        <f>BC64/BD64-1</f>
        <v>1.0625</v>
      </c>
      <c r="BG64" s="171" t="s">
        <v>49</v>
      </c>
      <c r="BH64" s="170">
        <v>33</v>
      </c>
      <c r="BI64" s="169"/>
      <c r="BJ64" s="169"/>
      <c r="BK64" s="169"/>
      <c r="BL64" s="171" t="s">
        <v>49</v>
      </c>
      <c r="BM64" s="170">
        <v>33</v>
      </c>
      <c r="BN64" s="170">
        <v>13</v>
      </c>
      <c r="BO64" s="170">
        <f>BM64-BN64</f>
        <v>20</v>
      </c>
      <c r="BP64" s="232">
        <f>BM64/BN64-1</f>
        <v>1.5384615384615383</v>
      </c>
      <c r="BQ64" s="171" t="s">
        <v>49</v>
      </c>
      <c r="BR64" s="284">
        <v>33</v>
      </c>
      <c r="BS64" s="170">
        <v>23</v>
      </c>
      <c r="BT64" s="170">
        <f>BR64-BS64</f>
        <v>10</v>
      </c>
    </row>
    <row r="65" spans="1:72">
      <c r="A65" s="185" t="s">
        <v>455</v>
      </c>
      <c r="B65" s="171" t="s">
        <v>49</v>
      </c>
      <c r="C65" s="185">
        <v>47</v>
      </c>
      <c r="D65" s="185">
        <v>34</v>
      </c>
      <c r="E65" s="174" t="s">
        <v>732</v>
      </c>
      <c r="F65" s="174" t="s">
        <v>733</v>
      </c>
      <c r="G65" s="174"/>
      <c r="H65" s="174" t="s">
        <v>724</v>
      </c>
      <c r="I65" s="174" t="s">
        <v>725</v>
      </c>
      <c r="J65" s="185" t="s">
        <v>54</v>
      </c>
      <c r="K65" s="174">
        <v>43085</v>
      </c>
      <c r="L65" s="174" t="s">
        <v>726</v>
      </c>
      <c r="M65" s="174" t="s">
        <v>727</v>
      </c>
      <c r="N65" s="174" t="s">
        <v>728</v>
      </c>
      <c r="O65" s="174"/>
      <c r="P65" s="174"/>
      <c r="Q65" s="185"/>
      <c r="R65" s="185"/>
      <c r="S65" s="174"/>
      <c r="T65" s="185" t="s">
        <v>729</v>
      </c>
      <c r="U65" s="174"/>
      <c r="V65" s="185" t="s">
        <v>49</v>
      </c>
      <c r="W65" s="135">
        <v>307</v>
      </c>
      <c r="X65" s="135">
        <v>411</v>
      </c>
      <c r="Y65" s="84"/>
      <c r="Z65" s="84"/>
      <c r="AA65" s="84" t="s">
        <v>734</v>
      </c>
      <c r="AB65" s="84" t="s">
        <v>74</v>
      </c>
      <c r="AC65" s="84"/>
      <c r="AD65" s="185" t="s">
        <v>49</v>
      </c>
      <c r="AE65" s="185"/>
      <c r="AF65" s="33">
        <v>149</v>
      </c>
      <c r="AG65" s="34">
        <v>169</v>
      </c>
      <c r="AH65" s="34">
        <v>189</v>
      </c>
      <c r="AI65" s="171" t="s">
        <v>49</v>
      </c>
      <c r="AJ65" s="174" t="s">
        <v>731</v>
      </c>
      <c r="AK65" s="171" t="s">
        <v>49</v>
      </c>
      <c r="AL65" s="174" t="str">
        <f>H65&amp;" "&amp;I65&amp;","&amp;" "&amp;J65&amp;" "&amp;K65</f>
        <v>400 E. Wilson Bridge Rd Columbus, OH 43085</v>
      </c>
      <c r="AM65" s="171" t="s">
        <v>49</v>
      </c>
      <c r="AN65" s="176"/>
      <c r="AO65" s="176"/>
      <c r="AP65" s="176"/>
      <c r="AQ65" s="176" t="s">
        <v>49</v>
      </c>
      <c r="AR65" s="171" t="s">
        <v>49</v>
      </c>
      <c r="AS65" s="179">
        <v>7</v>
      </c>
      <c r="AT65" s="180">
        <v>0</v>
      </c>
      <c r="AU65" s="167">
        <f>AS65-AT65</f>
        <v>7</v>
      </c>
      <c r="AV65" s="218" t="e">
        <f>AS65/AT65-1</f>
        <v>#DIV/0!</v>
      </c>
      <c r="AW65" s="171" t="s">
        <v>49</v>
      </c>
      <c r="AX65" s="179">
        <v>7</v>
      </c>
      <c r="AY65" s="180">
        <v>5</v>
      </c>
      <c r="AZ65" s="167">
        <f>AX65-AY65</f>
        <v>2</v>
      </c>
      <c r="BA65" s="257">
        <f>AX65/AY65-1</f>
        <v>0.39999999999999991</v>
      </c>
      <c r="BB65" s="171" t="s">
        <v>49</v>
      </c>
      <c r="BC65" s="170">
        <v>11</v>
      </c>
      <c r="BD65" s="170">
        <v>6</v>
      </c>
      <c r="BE65" s="170">
        <f>BC65-BD65</f>
        <v>5</v>
      </c>
      <c r="BF65" s="232">
        <f>BC65/BD65-1</f>
        <v>0.83333333333333326</v>
      </c>
      <c r="BG65" s="171" t="s">
        <v>49</v>
      </c>
      <c r="BH65" s="170">
        <v>20</v>
      </c>
      <c r="BI65" s="169"/>
      <c r="BJ65" s="169"/>
      <c r="BK65" s="169"/>
      <c r="BL65" s="171" t="s">
        <v>49</v>
      </c>
      <c r="BM65" s="170">
        <v>24</v>
      </c>
      <c r="BN65" s="170">
        <v>0</v>
      </c>
      <c r="BO65" s="170">
        <f>BM65-BN65</f>
        <v>24</v>
      </c>
      <c r="BP65" s="232" t="e">
        <f>BM65/BN65-1</f>
        <v>#DIV/0!</v>
      </c>
      <c r="BQ65" s="171" t="s">
        <v>49</v>
      </c>
      <c r="BR65" s="284">
        <v>47</v>
      </c>
      <c r="BS65" s="170">
        <v>0</v>
      </c>
      <c r="BT65" s="170">
        <f>BR65-BS65</f>
        <v>47</v>
      </c>
    </row>
    <row r="66" spans="1:72">
      <c r="A66" s="185" t="s">
        <v>455</v>
      </c>
      <c r="B66" s="171" t="s">
        <v>49</v>
      </c>
      <c r="C66" s="185">
        <v>52</v>
      </c>
      <c r="D66" s="185">
        <v>67</v>
      </c>
      <c r="E66" s="174" t="s">
        <v>735</v>
      </c>
      <c r="F66" s="174" t="s">
        <v>736</v>
      </c>
      <c r="G66" s="174"/>
      <c r="H66" s="174" t="s">
        <v>737</v>
      </c>
      <c r="I66" s="174" t="s">
        <v>738</v>
      </c>
      <c r="J66" s="185" t="s">
        <v>67</v>
      </c>
      <c r="K66" s="174">
        <v>93706</v>
      </c>
      <c r="L66" s="174" t="s">
        <v>218</v>
      </c>
      <c r="M66" s="174" t="s">
        <v>219</v>
      </c>
      <c r="N66" s="174" t="s">
        <v>220</v>
      </c>
      <c r="O66" s="174"/>
      <c r="P66" s="174"/>
      <c r="Q66" s="185"/>
      <c r="R66" s="185"/>
      <c r="S66" s="174"/>
      <c r="T66" s="185" t="s">
        <v>223</v>
      </c>
      <c r="U66" s="174"/>
      <c r="V66" s="171" t="s">
        <v>49</v>
      </c>
      <c r="W66" s="135">
        <v>105</v>
      </c>
      <c r="X66" s="135">
        <v>108</v>
      </c>
      <c r="Y66" s="84"/>
      <c r="Z66" s="84"/>
      <c r="AA66" s="84" t="s">
        <v>739</v>
      </c>
      <c r="AB66" s="84" t="s">
        <v>74</v>
      </c>
      <c r="AC66" s="84"/>
      <c r="AD66" s="171" t="s">
        <v>49</v>
      </c>
      <c r="AE66" s="185"/>
      <c r="AF66" s="33">
        <v>159</v>
      </c>
      <c r="AG66" s="34">
        <f>AF66+20</f>
        <v>179</v>
      </c>
      <c r="AH66" s="34">
        <f>AG66+20</f>
        <v>199</v>
      </c>
      <c r="AI66" s="171" t="s">
        <v>49</v>
      </c>
      <c r="AJ66" s="174" t="s">
        <v>740</v>
      </c>
      <c r="AK66" s="171" t="s">
        <v>49</v>
      </c>
      <c r="AL66" s="174" t="str">
        <f>H66&amp;" "&amp;I66&amp;","&amp;" "&amp;J66&amp;" "&amp;K66</f>
        <v>540 E California Ave Fresno, CA 93706</v>
      </c>
      <c r="AM66" s="171" t="s">
        <v>49</v>
      </c>
      <c r="AN66" s="176"/>
      <c r="AO66" s="176"/>
      <c r="AP66" s="176"/>
      <c r="AQ66" s="176" t="s">
        <v>49</v>
      </c>
      <c r="AR66" s="171" t="s">
        <v>49</v>
      </c>
      <c r="AS66" s="179">
        <v>15</v>
      </c>
      <c r="AT66" s="180">
        <v>30</v>
      </c>
      <c r="AU66" s="167">
        <f>AS66-AT66</f>
        <v>-15</v>
      </c>
      <c r="AV66" s="218">
        <f>AS66/AT66-1</f>
        <v>-0.5</v>
      </c>
      <c r="AW66" s="171" t="s">
        <v>49</v>
      </c>
      <c r="AX66" s="179">
        <v>17</v>
      </c>
      <c r="AY66" s="180">
        <v>53</v>
      </c>
      <c r="AZ66" s="167">
        <f>AX66-AY66</f>
        <v>-36</v>
      </c>
      <c r="BA66" s="257">
        <f>AX66/AY66-1</f>
        <v>-0.679245283018868</v>
      </c>
      <c r="BB66" s="171" t="s">
        <v>49</v>
      </c>
      <c r="BC66" s="170">
        <v>29</v>
      </c>
      <c r="BD66" s="170">
        <v>34</v>
      </c>
      <c r="BE66" s="170">
        <f>BC66-BD66</f>
        <v>-5</v>
      </c>
      <c r="BF66" s="232">
        <f>BC66/BD66-1</f>
        <v>-0.1470588235294118</v>
      </c>
      <c r="BG66" s="171" t="s">
        <v>49</v>
      </c>
      <c r="BH66" s="170">
        <v>29</v>
      </c>
      <c r="BI66" s="169"/>
      <c r="BJ66" s="169"/>
      <c r="BK66" s="169"/>
      <c r="BL66" s="171" t="s">
        <v>49</v>
      </c>
      <c r="BM66" s="170">
        <v>17</v>
      </c>
      <c r="BN66" s="170">
        <v>48</v>
      </c>
      <c r="BO66" s="170">
        <f>BM66-BN66</f>
        <v>-31</v>
      </c>
      <c r="BP66" s="232">
        <f>BM66/BN66-1</f>
        <v>-0.64583333333333326</v>
      </c>
      <c r="BQ66" s="171" t="s">
        <v>49</v>
      </c>
      <c r="BR66" s="284">
        <v>17</v>
      </c>
      <c r="BS66" s="170">
        <v>51</v>
      </c>
      <c r="BT66" s="170">
        <f>BR66-BS66</f>
        <v>-34</v>
      </c>
    </row>
    <row r="67" spans="1:72" s="451" customFormat="1">
      <c r="A67" s="231" t="s">
        <v>455</v>
      </c>
      <c r="B67" s="231" t="s">
        <v>49</v>
      </c>
      <c r="C67" s="231"/>
      <c r="D67" s="231">
        <v>138</v>
      </c>
      <c r="E67" s="196" t="s">
        <v>741</v>
      </c>
      <c r="F67" s="196" t="s">
        <v>742</v>
      </c>
      <c r="G67" s="196" t="s">
        <v>743</v>
      </c>
      <c r="H67" s="196" t="s">
        <v>744</v>
      </c>
      <c r="I67" s="196" t="s">
        <v>745</v>
      </c>
      <c r="J67" s="231" t="s">
        <v>206</v>
      </c>
      <c r="K67" s="196">
        <v>61744</v>
      </c>
      <c r="L67" s="196" t="s">
        <v>746</v>
      </c>
      <c r="M67" s="196" t="s">
        <v>747</v>
      </c>
      <c r="N67" s="196" t="s">
        <v>748</v>
      </c>
      <c r="O67" s="196" t="s">
        <v>749</v>
      </c>
      <c r="P67" s="196" t="s">
        <v>750</v>
      </c>
      <c r="Q67" s="231" t="s">
        <v>206</v>
      </c>
      <c r="R67" s="231">
        <v>61738</v>
      </c>
      <c r="S67" s="196"/>
      <c r="T67" s="231" t="s">
        <v>751</v>
      </c>
      <c r="U67" s="196"/>
      <c r="V67" s="231" t="s">
        <v>49</v>
      </c>
      <c r="W67" s="237">
        <v>207</v>
      </c>
      <c r="X67" s="237">
        <v>307</v>
      </c>
      <c r="Y67" s="238"/>
      <c r="Z67" s="238"/>
      <c r="AA67" s="238" t="s">
        <v>752</v>
      </c>
      <c r="AB67" s="238" t="s">
        <v>168</v>
      </c>
      <c r="AC67" s="238"/>
      <c r="AD67" s="231" t="s">
        <v>49</v>
      </c>
      <c r="AE67" s="231"/>
      <c r="AF67" s="29">
        <v>139</v>
      </c>
      <c r="AG67" s="30">
        <v>159</v>
      </c>
      <c r="AH67" s="30">
        <v>179</v>
      </c>
      <c r="AI67" s="231" t="s">
        <v>49</v>
      </c>
      <c r="AJ67" s="196" t="s">
        <v>753</v>
      </c>
      <c r="AK67" s="231" t="s">
        <v>49</v>
      </c>
      <c r="AL67" s="196" t="str">
        <f>H67&amp;" "&amp;I67&amp;","&amp;" "&amp;J67&amp;" "&amp;K67</f>
        <v>403 S. McLean St. Gridley, IL 61744</v>
      </c>
      <c r="AM67" s="231" t="s">
        <v>49</v>
      </c>
      <c r="AN67" s="237"/>
      <c r="AO67" s="237"/>
      <c r="AP67" s="237"/>
      <c r="AQ67" s="237" t="s">
        <v>49</v>
      </c>
      <c r="AR67" s="231" t="s">
        <v>49</v>
      </c>
      <c r="AS67" s="231">
        <v>19</v>
      </c>
      <c r="AT67" s="231">
        <v>0</v>
      </c>
      <c r="AU67" s="231">
        <f>AS67-AT67</f>
        <v>19</v>
      </c>
      <c r="AV67" s="355" t="e">
        <f>AS67/AT67-1</f>
        <v>#DIV/0!</v>
      </c>
      <c r="AW67" s="231" t="s">
        <v>49</v>
      </c>
      <c r="AX67" s="231">
        <v>20</v>
      </c>
      <c r="AY67" s="231">
        <v>18</v>
      </c>
      <c r="AZ67" s="231">
        <f>AX67-AY67</f>
        <v>2</v>
      </c>
      <c r="BA67" s="355">
        <f>AX67/AY67-1</f>
        <v>0.11111111111111116</v>
      </c>
      <c r="BB67" s="231" t="s">
        <v>49</v>
      </c>
      <c r="BC67" s="231">
        <v>29</v>
      </c>
      <c r="BD67" s="231">
        <v>36</v>
      </c>
      <c r="BE67" s="231">
        <f>BC67-BD67</f>
        <v>-7</v>
      </c>
      <c r="BF67" s="355">
        <f>BC67/BD67-1</f>
        <v>-0.19444444444444442</v>
      </c>
      <c r="BG67" s="231" t="s">
        <v>49</v>
      </c>
      <c r="BH67" s="231">
        <v>29</v>
      </c>
      <c r="BI67" s="196"/>
      <c r="BJ67" s="196"/>
      <c r="BK67" s="196"/>
      <c r="BL67" s="231" t="s">
        <v>49</v>
      </c>
      <c r="BM67" s="231">
        <v>36</v>
      </c>
      <c r="BN67" s="231">
        <v>41</v>
      </c>
      <c r="BO67" s="231">
        <f>BM67-BN67</f>
        <v>-5</v>
      </c>
      <c r="BP67" s="355">
        <f>BM67/BN67-1</f>
        <v>-0.12195121951219512</v>
      </c>
      <c r="BQ67" s="231" t="s">
        <v>49</v>
      </c>
      <c r="BR67" s="458">
        <v>48</v>
      </c>
      <c r="BS67" s="231">
        <v>65</v>
      </c>
      <c r="BT67" s="231">
        <f>BR67-BS67</f>
        <v>-17</v>
      </c>
    </row>
    <row r="68" spans="1:72">
      <c r="A68" s="185" t="s">
        <v>455</v>
      </c>
      <c r="B68" s="171" t="s">
        <v>49</v>
      </c>
      <c r="C68" s="185">
        <v>148</v>
      </c>
      <c r="D68" s="185">
        <v>73</v>
      </c>
      <c r="E68" s="174" t="s">
        <v>754</v>
      </c>
      <c r="F68" s="174" t="s">
        <v>755</v>
      </c>
      <c r="G68" s="174" t="s">
        <v>756</v>
      </c>
      <c r="H68" s="174" t="s">
        <v>757</v>
      </c>
      <c r="I68" s="174" t="s">
        <v>758</v>
      </c>
      <c r="J68" s="185" t="s">
        <v>42</v>
      </c>
      <c r="K68" s="174">
        <v>14221</v>
      </c>
      <c r="L68" s="174" t="s">
        <v>759</v>
      </c>
      <c r="M68" s="174" t="s">
        <v>359</v>
      </c>
      <c r="N68" s="174" t="s">
        <v>760</v>
      </c>
      <c r="O68" s="194" t="s">
        <v>761</v>
      </c>
      <c r="P68" s="437" t="s">
        <v>762</v>
      </c>
      <c r="Q68" s="463" t="s">
        <v>42</v>
      </c>
      <c r="R68" s="195">
        <v>14086</v>
      </c>
      <c r="S68" s="174" t="s">
        <v>763</v>
      </c>
      <c r="T68" s="185" t="s">
        <v>764</v>
      </c>
      <c r="U68" s="174"/>
      <c r="V68" s="171" t="s">
        <v>49</v>
      </c>
      <c r="W68" s="135">
        <v>124</v>
      </c>
      <c r="X68" s="135">
        <v>214</v>
      </c>
      <c r="Y68" s="84"/>
      <c r="Z68" s="84"/>
      <c r="AA68" s="84" t="s">
        <v>765</v>
      </c>
      <c r="AB68" s="84" t="s">
        <v>85</v>
      </c>
      <c r="AC68" s="84"/>
      <c r="AD68" s="171" t="s">
        <v>49</v>
      </c>
      <c r="AE68" s="185"/>
      <c r="AF68" s="33">
        <v>149</v>
      </c>
      <c r="AG68" s="34">
        <f>AF68+20</f>
        <v>169</v>
      </c>
      <c r="AH68" s="34">
        <f>AG68+20</f>
        <v>189</v>
      </c>
      <c r="AI68" s="171" t="s">
        <v>49</v>
      </c>
      <c r="AJ68" s="174" t="s">
        <v>766</v>
      </c>
      <c r="AK68" s="171" t="s">
        <v>49</v>
      </c>
      <c r="AL68" s="174" t="str">
        <f>H68&amp;" "&amp;I68&amp;","&amp;" "&amp;J68&amp;" "&amp;K68</f>
        <v>6205 Main St Buffalo, NY 14221</v>
      </c>
      <c r="AM68" s="171" t="s">
        <v>49</v>
      </c>
      <c r="AN68" s="176"/>
      <c r="AO68" s="176"/>
      <c r="AP68" s="176"/>
      <c r="AQ68" s="176" t="s">
        <v>49</v>
      </c>
      <c r="AR68" s="171" t="s">
        <v>49</v>
      </c>
      <c r="AS68" s="179">
        <v>129</v>
      </c>
      <c r="AT68" s="180">
        <v>71</v>
      </c>
      <c r="AU68" s="167">
        <f>AS68-AT68</f>
        <v>58</v>
      </c>
      <c r="AV68" s="218">
        <f>AS68/AT68-1</f>
        <v>0.81690140845070425</v>
      </c>
      <c r="AW68" s="171" t="s">
        <v>49</v>
      </c>
      <c r="AX68" s="179">
        <v>136</v>
      </c>
      <c r="AY68" s="180">
        <v>87</v>
      </c>
      <c r="AZ68" s="167">
        <f>AX68-AY68</f>
        <v>49</v>
      </c>
      <c r="BA68" s="257">
        <f>AX68/AY68-1</f>
        <v>0.56321839080459779</v>
      </c>
      <c r="BB68" s="171" t="s">
        <v>49</v>
      </c>
      <c r="BC68" s="170">
        <v>153</v>
      </c>
      <c r="BD68" s="170">
        <v>93</v>
      </c>
      <c r="BE68" s="170">
        <f>BC68-BD68</f>
        <v>60</v>
      </c>
      <c r="BF68" s="232">
        <f>BC68/BD68-1</f>
        <v>0.64516129032258074</v>
      </c>
      <c r="BG68" s="171" t="s">
        <v>49</v>
      </c>
      <c r="BH68" s="170">
        <v>169</v>
      </c>
      <c r="BI68" s="169"/>
      <c r="BJ68" s="169"/>
      <c r="BK68" s="169"/>
      <c r="BL68" s="171" t="s">
        <v>49</v>
      </c>
      <c r="BM68" s="170">
        <v>181</v>
      </c>
      <c r="BN68" s="170">
        <v>123</v>
      </c>
      <c r="BO68" s="170">
        <f>BM68-BN68</f>
        <v>58</v>
      </c>
      <c r="BP68" s="232">
        <f>BM68/BN68-1</f>
        <v>0.47154471544715437</v>
      </c>
      <c r="BQ68" s="171" t="s">
        <v>49</v>
      </c>
      <c r="BR68" s="284">
        <v>189</v>
      </c>
      <c r="BS68" s="170">
        <v>137</v>
      </c>
      <c r="BT68" s="170">
        <f>BR68-BS68</f>
        <v>52</v>
      </c>
    </row>
    <row r="69" spans="1:72">
      <c r="A69" s="185" t="s">
        <v>455</v>
      </c>
      <c r="B69" s="171" t="s">
        <v>49</v>
      </c>
      <c r="C69" s="185"/>
      <c r="D69" s="185">
        <v>90</v>
      </c>
      <c r="E69" s="174" t="s">
        <v>767</v>
      </c>
      <c r="F69" s="174" t="s">
        <v>768</v>
      </c>
      <c r="G69" s="174" t="s">
        <v>769</v>
      </c>
      <c r="H69" s="174" t="s">
        <v>770</v>
      </c>
      <c r="I69" s="174" t="s">
        <v>771</v>
      </c>
      <c r="J69" s="185" t="s">
        <v>67</v>
      </c>
      <c r="K69" s="174">
        <v>92392</v>
      </c>
      <c r="L69" s="174" t="s">
        <v>772</v>
      </c>
      <c r="M69" s="174" t="s">
        <v>773</v>
      </c>
      <c r="N69" s="174" t="s">
        <v>774</v>
      </c>
      <c r="O69" s="174" t="s">
        <v>775</v>
      </c>
      <c r="P69" s="174" t="s">
        <v>776</v>
      </c>
      <c r="Q69" s="185" t="s">
        <v>67</v>
      </c>
      <c r="R69" s="185">
        <v>92301</v>
      </c>
      <c r="S69" s="174"/>
      <c r="T69" s="185" t="s">
        <v>777</v>
      </c>
      <c r="U69" s="174"/>
      <c r="V69" s="171" t="s">
        <v>49</v>
      </c>
      <c r="W69" s="135">
        <v>117</v>
      </c>
      <c r="X69" s="135">
        <v>207</v>
      </c>
      <c r="Y69" s="84"/>
      <c r="Z69" s="84"/>
      <c r="AA69" s="84" t="s">
        <v>418</v>
      </c>
      <c r="AB69" s="84" t="s">
        <v>74</v>
      </c>
      <c r="AC69" s="84"/>
      <c r="AD69" s="171" t="s">
        <v>49</v>
      </c>
      <c r="AE69" s="185"/>
      <c r="AF69" s="33">
        <v>159</v>
      </c>
      <c r="AG69" s="34">
        <v>179</v>
      </c>
      <c r="AH69" s="34">
        <v>199</v>
      </c>
      <c r="AI69" s="171" t="s">
        <v>49</v>
      </c>
      <c r="AJ69" s="174" t="s">
        <v>778</v>
      </c>
      <c r="AK69" s="171" t="s">
        <v>49</v>
      </c>
      <c r="AL69" s="174" t="str">
        <f>H69&amp;" "&amp;I69&amp;","&amp;" "&amp;J69&amp;" "&amp;K69</f>
        <v>18422 Bear Valley Rd Victorville, CA 92392</v>
      </c>
      <c r="AM69" s="171" t="s">
        <v>49</v>
      </c>
      <c r="AN69" s="176"/>
      <c r="AO69" s="176"/>
      <c r="AP69" s="176"/>
      <c r="AQ69" s="176" t="s">
        <v>49</v>
      </c>
      <c r="AR69" s="171" t="s">
        <v>49</v>
      </c>
      <c r="AS69" s="179">
        <v>41</v>
      </c>
      <c r="AT69" s="180">
        <v>0</v>
      </c>
      <c r="AU69" s="167">
        <f>AS69-AT69</f>
        <v>41</v>
      </c>
      <c r="AV69" s="218" t="e">
        <f>AS69/AT69-1</f>
        <v>#DIV/0!</v>
      </c>
      <c r="AW69" s="171" t="s">
        <v>49</v>
      </c>
      <c r="AX69" s="179">
        <v>48</v>
      </c>
      <c r="AY69" s="180">
        <v>105</v>
      </c>
      <c r="AZ69" s="167">
        <f>AX69-AY69</f>
        <v>-57</v>
      </c>
      <c r="BA69" s="257">
        <f>AX69/AY69-1</f>
        <v>-0.54285714285714293</v>
      </c>
      <c r="BB69" s="171" t="s">
        <v>49</v>
      </c>
      <c r="BC69" s="170">
        <v>61</v>
      </c>
      <c r="BD69" s="170">
        <v>89</v>
      </c>
      <c r="BE69" s="170">
        <f>BC69-BD69</f>
        <v>-28</v>
      </c>
      <c r="BF69" s="232">
        <f>BC69/BD69-1</f>
        <v>-0.3146067415730337</v>
      </c>
      <c r="BG69" s="171" t="s">
        <v>49</v>
      </c>
      <c r="BH69" s="170">
        <v>63</v>
      </c>
      <c r="BI69" s="169"/>
      <c r="BJ69" s="169"/>
      <c r="BK69" s="169"/>
      <c r="BL69" s="171" t="s">
        <v>49</v>
      </c>
      <c r="BM69" s="170">
        <v>67</v>
      </c>
      <c r="BN69" s="170">
        <v>88</v>
      </c>
      <c r="BO69" s="170">
        <f>BM69-BN69</f>
        <v>-21</v>
      </c>
      <c r="BP69" s="232">
        <f>BM69/BN69-1</f>
        <v>-0.23863636363636365</v>
      </c>
      <c r="BQ69" s="171" t="s">
        <v>49</v>
      </c>
      <c r="BR69" s="284">
        <v>75</v>
      </c>
      <c r="BS69" s="170">
        <v>90</v>
      </c>
      <c r="BT69" s="170">
        <f>BR69-BS69</f>
        <v>-15</v>
      </c>
    </row>
    <row r="70" spans="1:72">
      <c r="A70" s="185" t="s">
        <v>455</v>
      </c>
      <c r="B70" s="171" t="s">
        <v>49</v>
      </c>
      <c r="C70" s="185">
        <v>154</v>
      </c>
      <c r="D70" s="185">
        <v>167</v>
      </c>
      <c r="E70" s="174" t="s">
        <v>779</v>
      </c>
      <c r="F70" s="174" t="s">
        <v>780</v>
      </c>
      <c r="G70" s="174"/>
      <c r="H70" s="174" t="s">
        <v>781</v>
      </c>
      <c r="I70" s="174" t="s">
        <v>782</v>
      </c>
      <c r="J70" s="185" t="s">
        <v>273</v>
      </c>
      <c r="K70" s="174">
        <v>19606</v>
      </c>
      <c r="L70" s="174" t="s">
        <v>783</v>
      </c>
      <c r="M70" s="174" t="s">
        <v>232</v>
      </c>
      <c r="N70" s="174" t="s">
        <v>784</v>
      </c>
      <c r="O70" s="174" t="s">
        <v>785</v>
      </c>
      <c r="P70" s="174" t="s">
        <v>782</v>
      </c>
      <c r="Q70" s="185" t="s">
        <v>273</v>
      </c>
      <c r="R70" s="185">
        <v>19607</v>
      </c>
      <c r="S70" s="174"/>
      <c r="T70" s="185" t="s">
        <v>786</v>
      </c>
      <c r="U70" s="174" t="s">
        <v>787</v>
      </c>
      <c r="V70" s="171" t="s">
        <v>49</v>
      </c>
      <c r="W70" s="135">
        <v>111</v>
      </c>
      <c r="X70" s="135">
        <v>215</v>
      </c>
      <c r="Y70" s="84"/>
      <c r="Z70" s="84"/>
      <c r="AA70" s="84" t="s">
        <v>788</v>
      </c>
      <c r="AB70" s="84" t="s">
        <v>74</v>
      </c>
      <c r="AC70" s="84"/>
      <c r="AD70" s="171" t="s">
        <v>49</v>
      </c>
      <c r="AE70" s="185"/>
      <c r="AF70" s="33">
        <v>139</v>
      </c>
      <c r="AG70" s="34">
        <f>AF70+20</f>
        <v>159</v>
      </c>
      <c r="AH70" s="34">
        <f>AG70+20</f>
        <v>179</v>
      </c>
      <c r="AI70" s="171" t="s">
        <v>49</v>
      </c>
      <c r="AJ70" s="174" t="s">
        <v>789</v>
      </c>
      <c r="AK70" s="171" t="s">
        <v>49</v>
      </c>
      <c r="AL70" s="174" t="str">
        <f>H70&amp;" "&amp;I70&amp;","&amp;" "&amp;J70&amp;" "&amp;K70</f>
        <v>201 E 37th St Reading, PA 19606</v>
      </c>
      <c r="AM70" s="171" t="s">
        <v>49</v>
      </c>
      <c r="AN70" s="176"/>
      <c r="AO70" s="176"/>
      <c r="AP70" s="176"/>
      <c r="AQ70" s="176" t="s">
        <v>49</v>
      </c>
      <c r="AR70" s="171" t="s">
        <v>49</v>
      </c>
      <c r="AS70" s="179">
        <v>128</v>
      </c>
      <c r="AT70" s="180">
        <v>147</v>
      </c>
      <c r="AU70" s="167">
        <f>AS70-AT70</f>
        <v>-19</v>
      </c>
      <c r="AV70" s="218">
        <f>AS70/AT70-1</f>
        <v>-0.12925170068027214</v>
      </c>
      <c r="AW70" s="171" t="s">
        <v>49</v>
      </c>
      <c r="AX70" s="179">
        <v>140</v>
      </c>
      <c r="AY70" s="180">
        <v>164</v>
      </c>
      <c r="AZ70" s="167">
        <f>AX70-AY70</f>
        <v>-24</v>
      </c>
      <c r="BA70" s="257">
        <f>AX70/AY70-1</f>
        <v>-0.14634146341463417</v>
      </c>
      <c r="BB70" s="171" t="s">
        <v>49</v>
      </c>
      <c r="BC70" s="170">
        <v>153</v>
      </c>
      <c r="BD70" s="170">
        <v>154</v>
      </c>
      <c r="BE70" s="170">
        <f>BC70-BD70</f>
        <v>-1</v>
      </c>
      <c r="BF70" s="232">
        <f>BC70/BD70-1</f>
        <v>-6.4935064935064402E-3</v>
      </c>
      <c r="BG70" s="171" t="s">
        <v>49</v>
      </c>
      <c r="BH70" s="170">
        <v>152</v>
      </c>
      <c r="BI70" s="169"/>
      <c r="BJ70" s="169"/>
      <c r="BK70" s="169"/>
      <c r="BL70" s="171" t="s">
        <v>49</v>
      </c>
      <c r="BM70" s="170">
        <v>162</v>
      </c>
      <c r="BN70" s="170">
        <v>159</v>
      </c>
      <c r="BO70" s="170">
        <f>BM70-BN70</f>
        <v>3</v>
      </c>
      <c r="BP70" s="232">
        <f>BM70/BN70-1</f>
        <v>1.8867924528301883E-2</v>
      </c>
      <c r="BQ70" s="171" t="s">
        <v>49</v>
      </c>
      <c r="BR70" s="284">
        <v>164</v>
      </c>
      <c r="BS70" s="170">
        <v>167</v>
      </c>
      <c r="BT70" s="170">
        <f>BR70-BS70</f>
        <v>-3</v>
      </c>
    </row>
    <row r="71" spans="1:72">
      <c r="A71" s="185" t="s">
        <v>455</v>
      </c>
      <c r="B71" s="171" t="s">
        <v>49</v>
      </c>
      <c r="C71" s="185">
        <v>102</v>
      </c>
      <c r="D71" s="185">
        <v>146</v>
      </c>
      <c r="E71" s="174" t="s">
        <v>790</v>
      </c>
      <c r="F71" s="174" t="s">
        <v>791</v>
      </c>
      <c r="G71" s="174"/>
      <c r="H71" s="174" t="s">
        <v>792</v>
      </c>
      <c r="I71" s="174" t="s">
        <v>793</v>
      </c>
      <c r="J71" s="185" t="s">
        <v>54</v>
      </c>
      <c r="K71" s="174">
        <v>45805</v>
      </c>
      <c r="L71" s="174" t="s">
        <v>794</v>
      </c>
      <c r="M71" s="174" t="s">
        <v>795</v>
      </c>
      <c r="N71" s="174" t="s">
        <v>796</v>
      </c>
      <c r="O71" s="174" t="s">
        <v>797</v>
      </c>
      <c r="P71" s="174" t="s">
        <v>793</v>
      </c>
      <c r="Q71" s="185" t="s">
        <v>54</v>
      </c>
      <c r="R71" s="185">
        <v>45801</v>
      </c>
      <c r="S71" s="174"/>
      <c r="T71" s="185" t="s">
        <v>798</v>
      </c>
      <c r="U71" s="174"/>
      <c r="V71" s="171" t="s">
        <v>49</v>
      </c>
      <c r="W71" s="135">
        <v>104</v>
      </c>
      <c r="X71" s="135">
        <v>215</v>
      </c>
      <c r="Y71" s="84"/>
      <c r="Z71" s="84"/>
      <c r="AA71" s="84" t="s">
        <v>799</v>
      </c>
      <c r="AB71" s="84" t="s">
        <v>800</v>
      </c>
      <c r="AC71" s="84"/>
      <c r="AD71" s="171" t="s">
        <v>49</v>
      </c>
      <c r="AE71" s="185"/>
      <c r="AF71" s="33">
        <v>139</v>
      </c>
      <c r="AG71" s="34">
        <f>AF71+20</f>
        <v>159</v>
      </c>
      <c r="AH71" s="34">
        <f>AG71+20</f>
        <v>179</v>
      </c>
      <c r="AI71" s="171" t="s">
        <v>49</v>
      </c>
      <c r="AJ71" s="174" t="s">
        <v>801</v>
      </c>
      <c r="AK71" s="171" t="s">
        <v>49</v>
      </c>
      <c r="AL71" s="174" t="str">
        <f>H71&amp;" "&amp;I71&amp;","&amp;" "&amp;J71&amp;" "&amp;K71</f>
        <v>3477 S Dixie Hwy Lima, OH 45805</v>
      </c>
      <c r="AM71" s="171" t="s">
        <v>49</v>
      </c>
      <c r="AN71" s="176"/>
      <c r="AO71" s="176"/>
      <c r="AP71" s="176"/>
      <c r="AQ71" s="176" t="s">
        <v>49</v>
      </c>
      <c r="AR71" s="171" t="s">
        <v>49</v>
      </c>
      <c r="AS71" s="179">
        <v>81</v>
      </c>
      <c r="AT71" s="180">
        <v>106</v>
      </c>
      <c r="AU71" s="167">
        <f>AS71-AT71</f>
        <v>-25</v>
      </c>
      <c r="AV71" s="218">
        <f>AS71/AT71-1</f>
        <v>-0.23584905660377353</v>
      </c>
      <c r="AW71" s="171" t="s">
        <v>49</v>
      </c>
      <c r="AX71" s="179">
        <v>82</v>
      </c>
      <c r="AY71" s="180">
        <v>129</v>
      </c>
      <c r="AZ71" s="167">
        <f>AX71-AY71</f>
        <v>-47</v>
      </c>
      <c r="BA71" s="257">
        <f>AX71/AY71-1</f>
        <v>-0.36434108527131781</v>
      </c>
      <c r="BB71" s="171" t="s">
        <v>49</v>
      </c>
      <c r="BC71" s="170">
        <v>89</v>
      </c>
      <c r="BD71" s="170">
        <v>141</v>
      </c>
      <c r="BE71" s="170">
        <f>BC71-BD71</f>
        <v>-52</v>
      </c>
      <c r="BF71" s="232">
        <f>BC71/BD71-1</f>
        <v>-0.36879432624113473</v>
      </c>
      <c r="BG71" s="171" t="s">
        <v>49</v>
      </c>
      <c r="BH71" s="170">
        <v>89</v>
      </c>
      <c r="BI71" s="169"/>
      <c r="BJ71" s="169"/>
      <c r="BK71" s="169"/>
      <c r="BL71" s="171" t="s">
        <v>49</v>
      </c>
      <c r="BM71" s="170">
        <v>90</v>
      </c>
      <c r="BN71" s="170">
        <v>145</v>
      </c>
      <c r="BO71" s="170">
        <f>BM71-BN71</f>
        <v>-55</v>
      </c>
      <c r="BP71" s="232">
        <f>BM71/BN71-1</f>
        <v>-0.37931034482758619</v>
      </c>
      <c r="BQ71" s="171" t="s">
        <v>49</v>
      </c>
      <c r="BR71" s="284">
        <v>94</v>
      </c>
      <c r="BS71" s="170">
        <v>146</v>
      </c>
      <c r="BT71" s="170">
        <f>BR71-BS71</f>
        <v>-52</v>
      </c>
    </row>
    <row r="72" spans="1:72">
      <c r="A72" s="185" t="s">
        <v>455</v>
      </c>
      <c r="B72" s="171" t="s">
        <v>49</v>
      </c>
      <c r="C72" s="185">
        <v>61</v>
      </c>
      <c r="D72" s="185">
        <v>96</v>
      </c>
      <c r="E72" s="174" t="s">
        <v>802</v>
      </c>
      <c r="F72" s="174" t="s">
        <v>803</v>
      </c>
      <c r="G72" s="174"/>
      <c r="H72" s="174" t="s">
        <v>804</v>
      </c>
      <c r="I72" s="174" t="s">
        <v>805</v>
      </c>
      <c r="J72" s="185" t="s">
        <v>42</v>
      </c>
      <c r="K72" s="174">
        <v>14424</v>
      </c>
      <c r="L72" s="173" t="s">
        <v>806</v>
      </c>
      <c r="M72" s="174" t="s">
        <v>807</v>
      </c>
      <c r="N72" s="174" t="s">
        <v>808</v>
      </c>
      <c r="O72" s="174" t="s">
        <v>809</v>
      </c>
      <c r="P72" s="174" t="s">
        <v>810</v>
      </c>
      <c r="Q72" s="185" t="s">
        <v>42</v>
      </c>
      <c r="R72" s="185">
        <v>14424</v>
      </c>
      <c r="S72" s="174"/>
      <c r="T72" s="185" t="s">
        <v>811</v>
      </c>
      <c r="U72" s="174"/>
      <c r="V72" s="171" t="s">
        <v>49</v>
      </c>
      <c r="W72" s="135">
        <v>104</v>
      </c>
      <c r="X72" s="135">
        <v>131</v>
      </c>
      <c r="Y72" s="84"/>
      <c r="Z72" s="84"/>
      <c r="AA72" s="84" t="s">
        <v>812</v>
      </c>
      <c r="AB72" s="84" t="s">
        <v>74</v>
      </c>
      <c r="AC72" s="84"/>
      <c r="AD72" s="171" t="s">
        <v>49</v>
      </c>
      <c r="AE72" s="185"/>
      <c r="AF72" s="33">
        <v>149</v>
      </c>
      <c r="AG72" s="34">
        <f>AF72+20</f>
        <v>169</v>
      </c>
      <c r="AH72" s="34">
        <f>AG72+20</f>
        <v>189</v>
      </c>
      <c r="AI72" s="171" t="s">
        <v>49</v>
      </c>
      <c r="AJ72" s="174" t="s">
        <v>813</v>
      </c>
      <c r="AK72" s="171" t="s">
        <v>49</v>
      </c>
      <c r="AL72" s="174" t="str">
        <f>H72&amp;" "&amp;I72&amp;","&amp;" "&amp;J72&amp;" "&amp;K72</f>
        <v>3325 Marvin Sands Dr Canandaigua, NY 14424</v>
      </c>
      <c r="AM72" s="171" t="s">
        <v>49</v>
      </c>
      <c r="AN72" s="176"/>
      <c r="AO72" s="176"/>
      <c r="AP72" s="176"/>
      <c r="AQ72" s="176" t="s">
        <v>49</v>
      </c>
      <c r="AR72" s="171" t="s">
        <v>49</v>
      </c>
      <c r="AS72" s="179">
        <v>33</v>
      </c>
      <c r="AT72" s="180">
        <v>63</v>
      </c>
      <c r="AU72" s="167">
        <f>AS72-AT72</f>
        <v>-30</v>
      </c>
      <c r="AV72" s="218">
        <f>AS72/AT72-1</f>
        <v>-0.47619047619047616</v>
      </c>
      <c r="AW72" s="171" t="s">
        <v>49</v>
      </c>
      <c r="AX72" s="179">
        <v>44</v>
      </c>
      <c r="AY72" s="180">
        <v>76</v>
      </c>
      <c r="AZ72" s="167">
        <f>AX72-AY72</f>
        <v>-32</v>
      </c>
      <c r="BA72" s="257">
        <f>AX72/AY72-1</f>
        <v>-0.42105263157894735</v>
      </c>
      <c r="BB72" s="171" t="s">
        <v>49</v>
      </c>
      <c r="BC72" s="170">
        <v>51</v>
      </c>
      <c r="BD72" s="170">
        <v>84</v>
      </c>
      <c r="BE72" s="170">
        <f>BC72-BD72</f>
        <v>-33</v>
      </c>
      <c r="BF72" s="232">
        <f>BC72/BD72-1</f>
        <v>-0.3928571428571429</v>
      </c>
      <c r="BG72" s="171" t="s">
        <v>49</v>
      </c>
      <c r="BH72" s="170">
        <v>51</v>
      </c>
      <c r="BI72" s="169"/>
      <c r="BJ72" s="169"/>
      <c r="BK72" s="169"/>
      <c r="BL72" s="171" t="s">
        <v>49</v>
      </c>
      <c r="BM72" s="170">
        <v>53</v>
      </c>
      <c r="BN72" s="170">
        <v>96</v>
      </c>
      <c r="BO72" s="170">
        <f>BM72-BN72</f>
        <v>-43</v>
      </c>
      <c r="BP72" s="232">
        <f>BM72/BN72-1</f>
        <v>-0.44791666666666663</v>
      </c>
      <c r="BQ72" s="171" t="s">
        <v>49</v>
      </c>
      <c r="BR72" s="284">
        <v>55</v>
      </c>
      <c r="BS72" s="170">
        <v>96</v>
      </c>
      <c r="BT72" s="170">
        <f>BR72-BS72</f>
        <v>-41</v>
      </c>
    </row>
    <row r="73" spans="1:72">
      <c r="A73" s="185" t="s">
        <v>455</v>
      </c>
      <c r="B73" s="171" t="s">
        <v>49</v>
      </c>
      <c r="C73" s="185">
        <v>108</v>
      </c>
      <c r="D73" s="185">
        <v>73</v>
      </c>
      <c r="E73" s="174" t="s">
        <v>814</v>
      </c>
      <c r="F73" s="174" t="s">
        <v>815</v>
      </c>
      <c r="G73" s="174" t="s">
        <v>816</v>
      </c>
      <c r="H73" s="174" t="s">
        <v>817</v>
      </c>
      <c r="I73" s="174" t="s">
        <v>818</v>
      </c>
      <c r="J73" s="185" t="s">
        <v>54</v>
      </c>
      <c r="K73" s="174">
        <v>44074</v>
      </c>
      <c r="L73" s="174" t="s">
        <v>819</v>
      </c>
      <c r="M73" s="174" t="s">
        <v>820</v>
      </c>
      <c r="N73" s="174" t="s">
        <v>821</v>
      </c>
      <c r="O73" s="174" t="s">
        <v>822</v>
      </c>
      <c r="P73" s="174" t="s">
        <v>823</v>
      </c>
      <c r="Q73" s="185" t="s">
        <v>54</v>
      </c>
      <c r="R73" s="185">
        <v>44011</v>
      </c>
      <c r="S73" s="174" t="s">
        <v>824</v>
      </c>
      <c r="T73" s="185" t="s">
        <v>825</v>
      </c>
      <c r="U73" s="174"/>
      <c r="V73" s="171" t="s">
        <v>49</v>
      </c>
      <c r="W73" s="135">
        <v>118</v>
      </c>
      <c r="X73" s="135">
        <v>215</v>
      </c>
      <c r="Y73" s="84"/>
      <c r="Z73" s="84"/>
      <c r="AA73" s="84" t="s">
        <v>405</v>
      </c>
      <c r="AB73" s="84" t="s">
        <v>85</v>
      </c>
      <c r="AC73" s="84"/>
      <c r="AD73" s="171" t="s">
        <v>49</v>
      </c>
      <c r="AE73" s="185"/>
      <c r="AF73" s="33">
        <v>139</v>
      </c>
      <c r="AG73" s="34">
        <f>AF73+20</f>
        <v>159</v>
      </c>
      <c r="AH73" s="34">
        <f>AG73+20</f>
        <v>179</v>
      </c>
      <c r="AI73" s="171" t="s">
        <v>49</v>
      </c>
      <c r="AJ73" s="174" t="s">
        <v>826</v>
      </c>
      <c r="AK73" s="171" t="s">
        <v>49</v>
      </c>
      <c r="AL73" s="174" t="str">
        <f>H73&amp;" "&amp;I73&amp;","&amp;" "&amp;J73&amp;" "&amp;K73</f>
        <v>10643 Vermilion Rd Oberlin, OH 44074</v>
      </c>
      <c r="AM73" s="171" t="s">
        <v>49</v>
      </c>
      <c r="AN73" s="176"/>
      <c r="AO73" s="176"/>
      <c r="AP73" s="176"/>
      <c r="AQ73" s="176" t="s">
        <v>49</v>
      </c>
      <c r="AR73" s="171" t="s">
        <v>49</v>
      </c>
      <c r="AS73" s="179">
        <v>32</v>
      </c>
      <c r="AT73" s="180">
        <v>35</v>
      </c>
      <c r="AU73" s="167">
        <f>AS73-AT73</f>
        <v>-3</v>
      </c>
      <c r="AV73" s="218">
        <f>AS73/AT73-1</f>
        <v>-8.5714285714285743E-2</v>
      </c>
      <c r="AW73" s="171" t="s">
        <v>49</v>
      </c>
      <c r="AX73" s="179">
        <v>36</v>
      </c>
      <c r="AY73" s="180">
        <v>76</v>
      </c>
      <c r="AZ73" s="167">
        <f>AX73-AY73</f>
        <v>-40</v>
      </c>
      <c r="BA73" s="257">
        <f>AX73/AY73-1</f>
        <v>-0.52631578947368429</v>
      </c>
      <c r="BB73" s="171" t="s">
        <v>49</v>
      </c>
      <c r="BC73" s="170">
        <v>48</v>
      </c>
      <c r="BD73" s="170">
        <v>55</v>
      </c>
      <c r="BE73" s="170">
        <f>BC73-BD73</f>
        <v>-7</v>
      </c>
      <c r="BF73" s="232">
        <f>BC73/BD73-1</f>
        <v>-0.12727272727272732</v>
      </c>
      <c r="BG73" s="171" t="s">
        <v>49</v>
      </c>
      <c r="BH73" s="170">
        <v>53</v>
      </c>
      <c r="BI73" s="169"/>
      <c r="BJ73" s="169"/>
      <c r="BK73" s="169"/>
      <c r="BL73" s="171" t="s">
        <v>49</v>
      </c>
      <c r="BM73" s="170">
        <v>58</v>
      </c>
      <c r="BN73" s="170">
        <v>50</v>
      </c>
      <c r="BO73" s="170">
        <f>BM73-BN73</f>
        <v>8</v>
      </c>
      <c r="BP73" s="232">
        <f>BM73/BN73-1</f>
        <v>0.15999999999999992</v>
      </c>
      <c r="BQ73" s="171" t="s">
        <v>49</v>
      </c>
      <c r="BR73" s="284">
        <v>63</v>
      </c>
      <c r="BS73" s="170">
        <v>73</v>
      </c>
      <c r="BT73" s="170">
        <f>BR73-BS73</f>
        <v>-10</v>
      </c>
    </row>
    <row r="74" spans="1:72">
      <c r="A74" s="185" t="s">
        <v>455</v>
      </c>
      <c r="B74" s="171" t="s">
        <v>49</v>
      </c>
      <c r="C74" s="185">
        <v>73</v>
      </c>
      <c r="D74" s="185">
        <v>98</v>
      </c>
      <c r="E74" s="174" t="s">
        <v>827</v>
      </c>
      <c r="F74" s="174" t="s">
        <v>828</v>
      </c>
      <c r="G74" s="174"/>
      <c r="H74" s="174" t="s">
        <v>829</v>
      </c>
      <c r="I74" s="174" t="s">
        <v>830</v>
      </c>
      <c r="J74" s="185" t="s">
        <v>54</v>
      </c>
      <c r="K74" s="174">
        <v>44313</v>
      </c>
      <c r="L74" s="174" t="s">
        <v>831</v>
      </c>
      <c r="M74" s="174" t="s">
        <v>476</v>
      </c>
      <c r="N74" s="174" t="s">
        <v>832</v>
      </c>
      <c r="O74" s="174" t="s">
        <v>833</v>
      </c>
      <c r="P74" s="174" t="s">
        <v>830</v>
      </c>
      <c r="Q74" s="185" t="s">
        <v>54</v>
      </c>
      <c r="R74" s="185">
        <v>44313</v>
      </c>
      <c r="S74" s="174"/>
      <c r="T74" s="185" t="s">
        <v>834</v>
      </c>
      <c r="U74" s="174"/>
      <c r="V74" s="171" t="s">
        <v>49</v>
      </c>
      <c r="W74" s="135">
        <v>104</v>
      </c>
      <c r="X74" s="135">
        <v>208</v>
      </c>
      <c r="Y74" s="84"/>
      <c r="Z74" s="84"/>
      <c r="AA74" s="84" t="s">
        <v>835</v>
      </c>
      <c r="AB74" s="84" t="s">
        <v>168</v>
      </c>
      <c r="AC74" s="84"/>
      <c r="AD74" s="171" t="s">
        <v>49</v>
      </c>
      <c r="AE74" s="185"/>
      <c r="AF74" s="33">
        <v>139</v>
      </c>
      <c r="AG74" s="34">
        <f>AF74+20</f>
        <v>159</v>
      </c>
      <c r="AH74" s="34">
        <f>AG74+20</f>
        <v>179</v>
      </c>
      <c r="AI74" s="171" t="s">
        <v>49</v>
      </c>
      <c r="AJ74" s="174" t="s">
        <v>836</v>
      </c>
      <c r="AK74" s="171" t="s">
        <v>49</v>
      </c>
      <c r="AL74" s="174" t="str">
        <f>H74&amp;" "&amp;I74&amp;","&amp;" "&amp;J74&amp;" "&amp;K74</f>
        <v>470 Castle Blvd Akron, OH 44313</v>
      </c>
      <c r="AM74" s="171" t="s">
        <v>49</v>
      </c>
      <c r="AN74" s="176"/>
      <c r="AO74" s="176"/>
      <c r="AP74" s="176"/>
      <c r="AQ74" s="176" t="s">
        <v>49</v>
      </c>
      <c r="AR74" s="171" t="s">
        <v>49</v>
      </c>
      <c r="AS74" s="179">
        <v>51</v>
      </c>
      <c r="AT74" s="180">
        <v>53</v>
      </c>
      <c r="AU74" s="167">
        <f>AS74-AT74</f>
        <v>-2</v>
      </c>
      <c r="AV74" s="218">
        <f>AS74/AT74-1</f>
        <v>-3.7735849056603765E-2</v>
      </c>
      <c r="AW74" s="171" t="s">
        <v>49</v>
      </c>
      <c r="AX74" s="179">
        <v>67</v>
      </c>
      <c r="AY74" s="180">
        <v>69</v>
      </c>
      <c r="AZ74" s="167">
        <f>AX74-AY74</f>
        <v>-2</v>
      </c>
      <c r="BA74" s="257">
        <f>AX74/AY74-1</f>
        <v>-2.8985507246376829E-2</v>
      </c>
      <c r="BB74" s="171" t="s">
        <v>49</v>
      </c>
      <c r="BC74" s="170">
        <v>78</v>
      </c>
      <c r="BD74" s="170">
        <v>73</v>
      </c>
      <c r="BE74" s="170">
        <f>BC74-BD74</f>
        <v>5</v>
      </c>
      <c r="BF74" s="232">
        <f>BC74/BD74-1</f>
        <v>6.8493150684931559E-2</v>
      </c>
      <c r="BG74" s="171" t="s">
        <v>49</v>
      </c>
      <c r="BH74" s="170">
        <v>87</v>
      </c>
      <c r="BI74" s="169"/>
      <c r="BJ74" s="169"/>
      <c r="BK74" s="169"/>
      <c r="BL74" s="171" t="s">
        <v>49</v>
      </c>
      <c r="BM74" s="170">
        <v>89</v>
      </c>
      <c r="BN74" s="170">
        <v>94</v>
      </c>
      <c r="BO74" s="170">
        <f>BM74-BN74</f>
        <v>-5</v>
      </c>
      <c r="BP74" s="232">
        <f>BM74/BN74-1</f>
        <v>-5.3191489361702149E-2</v>
      </c>
      <c r="BQ74" s="171" t="s">
        <v>49</v>
      </c>
      <c r="BR74" s="284">
        <v>89</v>
      </c>
      <c r="BS74" s="170">
        <v>98</v>
      </c>
      <c r="BT74" s="170">
        <f>BR74-BS74</f>
        <v>-9</v>
      </c>
    </row>
    <row r="75" spans="1:72" s="169" customFormat="1">
      <c r="A75" s="185" t="s">
        <v>455</v>
      </c>
      <c r="B75" s="171" t="s">
        <v>49</v>
      </c>
      <c r="C75" s="185">
        <v>127</v>
      </c>
      <c r="D75" s="185">
        <v>71</v>
      </c>
      <c r="E75" s="174" t="s">
        <v>837</v>
      </c>
      <c r="F75" s="174" t="s">
        <v>838</v>
      </c>
      <c r="G75" s="174"/>
      <c r="H75" s="174" t="s">
        <v>839</v>
      </c>
      <c r="I75" s="174" t="s">
        <v>840</v>
      </c>
      <c r="J75" s="185" t="s">
        <v>292</v>
      </c>
      <c r="K75" s="174">
        <v>55432</v>
      </c>
      <c r="L75" s="174" t="s">
        <v>841</v>
      </c>
      <c r="M75" s="174" t="s">
        <v>820</v>
      </c>
      <c r="N75" s="174" t="s">
        <v>842</v>
      </c>
      <c r="O75" s="174" t="s">
        <v>843</v>
      </c>
      <c r="P75" s="174" t="s">
        <v>844</v>
      </c>
      <c r="Q75" s="185" t="s">
        <v>292</v>
      </c>
      <c r="R75" s="185">
        <v>55304</v>
      </c>
      <c r="S75" s="174"/>
      <c r="T75" s="185" t="s">
        <v>845</v>
      </c>
      <c r="U75" s="174"/>
      <c r="V75" s="171" t="s">
        <v>49</v>
      </c>
      <c r="W75" s="135">
        <v>104</v>
      </c>
      <c r="X75" s="135">
        <v>208</v>
      </c>
      <c r="Y75" s="84"/>
      <c r="Z75" s="84"/>
      <c r="AA75" s="84" t="s">
        <v>846</v>
      </c>
      <c r="AB75" s="84" t="s">
        <v>85</v>
      </c>
      <c r="AC75" s="84"/>
      <c r="AD75" s="171" t="s">
        <v>49</v>
      </c>
      <c r="AE75" s="185"/>
      <c r="AF75" s="33">
        <v>139</v>
      </c>
      <c r="AG75" s="34">
        <f>AF75+20</f>
        <v>159</v>
      </c>
      <c r="AH75" s="34">
        <f>AG75+20</f>
        <v>179</v>
      </c>
      <c r="AI75" s="171" t="s">
        <v>49</v>
      </c>
      <c r="AJ75" s="174" t="s">
        <v>847</v>
      </c>
      <c r="AK75" s="171" t="s">
        <v>49</v>
      </c>
      <c r="AL75" s="174" t="str">
        <f>H75&amp;" "&amp;I75&amp;","&amp;" "&amp;J75&amp;" "&amp;K75</f>
        <v>6000 W Moore Lake Dr Fridley, MN 55432</v>
      </c>
      <c r="AM75" s="171" t="s">
        <v>49</v>
      </c>
      <c r="AN75" s="176"/>
      <c r="AO75" s="176"/>
      <c r="AP75" s="176"/>
      <c r="AQ75" s="176" t="s">
        <v>49</v>
      </c>
      <c r="AR75" s="171" t="s">
        <v>49</v>
      </c>
      <c r="AS75" s="179">
        <v>37</v>
      </c>
      <c r="AT75" s="180">
        <v>52</v>
      </c>
      <c r="AU75" s="167">
        <f>AS75-AT75</f>
        <v>-15</v>
      </c>
      <c r="AV75" s="218">
        <f>AS75/AT75-1</f>
        <v>-0.28846153846153844</v>
      </c>
      <c r="AW75" s="171" t="s">
        <v>49</v>
      </c>
      <c r="AX75" s="179">
        <v>43</v>
      </c>
      <c r="AY75" s="180">
        <v>54</v>
      </c>
      <c r="AZ75" s="167">
        <f>AX75-AY75</f>
        <v>-11</v>
      </c>
      <c r="BA75" s="257">
        <f>AX75/AY75-1</f>
        <v>-0.20370370370370372</v>
      </c>
      <c r="BB75" s="171" t="s">
        <v>49</v>
      </c>
      <c r="BC75" s="170">
        <v>50</v>
      </c>
      <c r="BD75" s="170">
        <v>61</v>
      </c>
      <c r="BE75" s="170">
        <f>BC75-BD75</f>
        <v>-11</v>
      </c>
      <c r="BF75" s="232">
        <f>BC75/BD75-1</f>
        <v>-0.18032786885245899</v>
      </c>
      <c r="BG75" s="171" t="s">
        <v>49</v>
      </c>
      <c r="BH75" s="170">
        <v>54</v>
      </c>
      <c r="BL75" s="171" t="s">
        <v>49</v>
      </c>
      <c r="BM75" s="170">
        <v>53</v>
      </c>
      <c r="BN75" s="170">
        <v>71</v>
      </c>
      <c r="BO75" s="170">
        <f>BM75-BN75</f>
        <v>-18</v>
      </c>
      <c r="BP75" s="232">
        <f>BM75/BN75-1</f>
        <v>-0.25352112676056338</v>
      </c>
      <c r="BQ75" s="171" t="s">
        <v>49</v>
      </c>
      <c r="BR75" s="284">
        <v>55</v>
      </c>
      <c r="BS75" s="170">
        <v>71</v>
      </c>
      <c r="BT75" s="170">
        <f>BR75-BS75</f>
        <v>-16</v>
      </c>
    </row>
    <row r="76" spans="1:72" s="169" customFormat="1">
      <c r="A76" s="185" t="s">
        <v>455</v>
      </c>
      <c r="B76" s="171" t="s">
        <v>49</v>
      </c>
      <c r="C76" s="185">
        <v>124</v>
      </c>
      <c r="D76" s="185">
        <v>104</v>
      </c>
      <c r="E76" s="174" t="s">
        <v>848</v>
      </c>
      <c r="F76" s="174" t="s">
        <v>849</v>
      </c>
      <c r="G76" s="174"/>
      <c r="H76" s="174" t="s">
        <v>850</v>
      </c>
      <c r="I76" s="174" t="s">
        <v>533</v>
      </c>
      <c r="J76" s="185" t="s">
        <v>851</v>
      </c>
      <c r="K76" s="174">
        <v>80012</v>
      </c>
      <c r="L76" s="174" t="s">
        <v>852</v>
      </c>
      <c r="M76" s="174" t="s">
        <v>219</v>
      </c>
      <c r="N76" s="174" t="s">
        <v>853</v>
      </c>
      <c r="O76" s="174" t="s">
        <v>854</v>
      </c>
      <c r="P76" s="174" t="s">
        <v>533</v>
      </c>
      <c r="Q76" s="185" t="s">
        <v>851</v>
      </c>
      <c r="R76" s="185">
        <v>80015</v>
      </c>
      <c r="S76" s="174"/>
      <c r="T76" s="185" t="s">
        <v>855</v>
      </c>
      <c r="U76" s="174"/>
      <c r="V76" s="171" t="s">
        <v>49</v>
      </c>
      <c r="W76" s="135">
        <v>118</v>
      </c>
      <c r="X76" s="135">
        <v>215</v>
      </c>
      <c r="Y76" s="84"/>
      <c r="Z76" s="84"/>
      <c r="AA76" s="84" t="s">
        <v>856</v>
      </c>
      <c r="AB76" s="84" t="s">
        <v>97</v>
      </c>
      <c r="AC76" s="84"/>
      <c r="AD76" s="171" t="s">
        <v>49</v>
      </c>
      <c r="AE76" s="185"/>
      <c r="AF76" s="33">
        <v>149</v>
      </c>
      <c r="AG76" s="34">
        <f>AF76+20</f>
        <v>169</v>
      </c>
      <c r="AH76" s="34">
        <f>AG76+20</f>
        <v>189</v>
      </c>
      <c r="AI76" s="171" t="s">
        <v>49</v>
      </c>
      <c r="AJ76" s="174" t="s">
        <v>857</v>
      </c>
      <c r="AK76" s="171" t="s">
        <v>49</v>
      </c>
      <c r="AL76" s="174" t="str">
        <f>H76&amp;" "&amp;I76&amp;","&amp;" "&amp;J76&amp;" "&amp;K76</f>
        <v>1300 S Sable Blvd Aurora, CO 80012</v>
      </c>
      <c r="AM76" s="171" t="s">
        <v>49</v>
      </c>
      <c r="AN76" s="176"/>
      <c r="AO76" s="176"/>
      <c r="AP76" s="176"/>
      <c r="AQ76" s="176" t="s">
        <v>49</v>
      </c>
      <c r="AR76" s="171" t="s">
        <v>49</v>
      </c>
      <c r="AS76" s="179">
        <v>55</v>
      </c>
      <c r="AT76" s="180">
        <v>55</v>
      </c>
      <c r="AU76" s="167">
        <f>AS76-AT76</f>
        <v>0</v>
      </c>
      <c r="AV76" s="218">
        <f>AS76/AT76-1</f>
        <v>0</v>
      </c>
      <c r="AW76" s="171" t="s">
        <v>49</v>
      </c>
      <c r="AX76" s="179">
        <v>61</v>
      </c>
      <c r="AY76" s="180">
        <v>68</v>
      </c>
      <c r="AZ76" s="167">
        <f>AX76-AY76</f>
        <v>-7</v>
      </c>
      <c r="BA76" s="257">
        <f>AX76/AY76-1</f>
        <v>-0.1029411764705882</v>
      </c>
      <c r="BB76" s="171" t="s">
        <v>49</v>
      </c>
      <c r="BC76" s="170">
        <v>81</v>
      </c>
      <c r="BD76" s="170">
        <v>70</v>
      </c>
      <c r="BE76" s="170">
        <f>BC76-BD76</f>
        <v>11</v>
      </c>
      <c r="BF76" s="232">
        <f>BC76/BD76-1</f>
        <v>0.15714285714285725</v>
      </c>
      <c r="BG76" s="171" t="s">
        <v>49</v>
      </c>
      <c r="BH76" s="170">
        <v>96</v>
      </c>
      <c r="BL76" s="171" t="s">
        <v>49</v>
      </c>
      <c r="BM76" s="170">
        <v>103</v>
      </c>
      <c r="BN76" s="170">
        <v>84</v>
      </c>
      <c r="BO76" s="170">
        <f>BM76-BN76</f>
        <v>19</v>
      </c>
      <c r="BP76" s="232">
        <f>BM76/BN76-1</f>
        <v>0.22619047619047628</v>
      </c>
      <c r="BQ76" s="171" t="s">
        <v>49</v>
      </c>
      <c r="BR76" s="284">
        <v>113</v>
      </c>
      <c r="BS76" s="170">
        <v>103</v>
      </c>
      <c r="BT76" s="170">
        <f>BR76-BS76</f>
        <v>10</v>
      </c>
    </row>
    <row r="77" spans="1:72" s="169" customFormat="1">
      <c r="A77" s="185" t="s">
        <v>455</v>
      </c>
      <c r="B77" s="171" t="s">
        <v>49</v>
      </c>
      <c r="C77" s="185">
        <v>82</v>
      </c>
      <c r="D77" s="185">
        <v>63</v>
      </c>
      <c r="E77" s="174" t="s">
        <v>858</v>
      </c>
      <c r="F77" s="174" t="s">
        <v>859</v>
      </c>
      <c r="G77" s="174" t="s">
        <v>860</v>
      </c>
      <c r="H77" s="174" t="s">
        <v>861</v>
      </c>
      <c r="I77" s="174" t="s">
        <v>862</v>
      </c>
      <c r="J77" s="185" t="s">
        <v>42</v>
      </c>
      <c r="K77" s="174">
        <v>14020</v>
      </c>
      <c r="L77" s="174" t="s">
        <v>863</v>
      </c>
      <c r="M77" s="174" t="s">
        <v>864</v>
      </c>
      <c r="N77" s="174" t="s">
        <v>865</v>
      </c>
      <c r="O77" s="174" t="s">
        <v>866</v>
      </c>
      <c r="P77" s="174" t="s">
        <v>867</v>
      </c>
      <c r="Q77" s="185" t="s">
        <v>42</v>
      </c>
      <c r="R77" s="185">
        <v>14470</v>
      </c>
      <c r="S77" s="174"/>
      <c r="T77" s="185" t="s">
        <v>868</v>
      </c>
      <c r="U77" s="174"/>
      <c r="V77" s="171" t="s">
        <v>49</v>
      </c>
      <c r="W77" s="135">
        <v>208</v>
      </c>
      <c r="X77" s="135">
        <v>308</v>
      </c>
      <c r="Y77" s="84"/>
      <c r="Z77" s="84"/>
      <c r="AA77" s="84" t="s">
        <v>869</v>
      </c>
      <c r="AB77" s="84" t="s">
        <v>168</v>
      </c>
      <c r="AC77" s="84"/>
      <c r="AD77" s="171" t="s">
        <v>49</v>
      </c>
      <c r="AE77" s="185"/>
      <c r="AF77" s="33">
        <v>149</v>
      </c>
      <c r="AG77" s="34">
        <f>AF77+20</f>
        <v>169</v>
      </c>
      <c r="AH77" s="34">
        <f>AG77+20</f>
        <v>189</v>
      </c>
      <c r="AI77" s="171" t="s">
        <v>49</v>
      </c>
      <c r="AJ77" s="174" t="s">
        <v>870</v>
      </c>
      <c r="AK77" s="171" t="s">
        <v>49</v>
      </c>
      <c r="AL77" s="174" t="str">
        <f>H77&amp;" "&amp;I77&amp;","&amp;" "&amp;J77&amp;" "&amp;K77</f>
        <v>1 College Rd Batavia, NY 14020</v>
      </c>
      <c r="AM77" s="171" t="s">
        <v>49</v>
      </c>
      <c r="AN77" s="176"/>
      <c r="AO77" s="176"/>
      <c r="AP77" s="176"/>
      <c r="AQ77" s="176" t="s">
        <v>49</v>
      </c>
      <c r="AR77" s="171" t="s">
        <v>49</v>
      </c>
      <c r="AS77" s="179">
        <v>74</v>
      </c>
      <c r="AT77" s="180">
        <v>41</v>
      </c>
      <c r="AU77" s="167">
        <f>AS77-AT77</f>
        <v>33</v>
      </c>
      <c r="AV77" s="218">
        <f>AS77/AT77-1</f>
        <v>0.80487804878048785</v>
      </c>
      <c r="AW77" s="171" t="s">
        <v>49</v>
      </c>
      <c r="AX77" s="179">
        <v>83</v>
      </c>
      <c r="AY77" s="180">
        <v>55</v>
      </c>
      <c r="AZ77" s="167">
        <f>AX77-AY77</f>
        <v>28</v>
      </c>
      <c r="BA77" s="257">
        <f>AX77/AY77-1</f>
        <v>0.50909090909090904</v>
      </c>
      <c r="BB77" s="171" t="s">
        <v>49</v>
      </c>
      <c r="BC77" s="170">
        <v>92</v>
      </c>
      <c r="BD77" s="170">
        <v>53</v>
      </c>
      <c r="BE77" s="170">
        <f>BC77-BD77</f>
        <v>39</v>
      </c>
      <c r="BF77" s="232">
        <f>BC77/BD77-1</f>
        <v>0.73584905660377364</v>
      </c>
      <c r="BG77" s="171" t="s">
        <v>49</v>
      </c>
      <c r="BH77" s="170">
        <v>94</v>
      </c>
      <c r="BL77" s="171" t="s">
        <v>49</v>
      </c>
      <c r="BM77" s="170">
        <v>99</v>
      </c>
      <c r="BN77" s="170">
        <v>57</v>
      </c>
      <c r="BO77" s="170">
        <f>BM77-BN77</f>
        <v>42</v>
      </c>
      <c r="BP77" s="232">
        <f>BM77/BN77-1</f>
        <v>0.73684210526315796</v>
      </c>
      <c r="BQ77" s="171" t="s">
        <v>49</v>
      </c>
      <c r="BR77" s="284">
        <v>112</v>
      </c>
      <c r="BS77" s="170">
        <v>59</v>
      </c>
      <c r="BT77" s="170">
        <f>BR77-BS77</f>
        <v>53</v>
      </c>
    </row>
    <row r="78" spans="1:72">
      <c r="A78" s="185" t="s">
        <v>455</v>
      </c>
      <c r="B78" s="171" t="s">
        <v>49</v>
      </c>
      <c r="C78" s="185">
        <v>143</v>
      </c>
      <c r="D78" s="185">
        <v>78</v>
      </c>
      <c r="E78" s="174" t="s">
        <v>871</v>
      </c>
      <c r="F78" s="174" t="s">
        <v>872</v>
      </c>
      <c r="G78" s="174"/>
      <c r="H78" s="174" t="s">
        <v>873</v>
      </c>
      <c r="I78" s="174" t="s">
        <v>874</v>
      </c>
      <c r="J78" s="185" t="s">
        <v>273</v>
      </c>
      <c r="K78" s="174">
        <v>15010</v>
      </c>
      <c r="L78" s="174" t="s">
        <v>875</v>
      </c>
      <c r="M78" s="174" t="s">
        <v>876</v>
      </c>
      <c r="N78" s="174" t="s">
        <v>877</v>
      </c>
      <c r="O78" s="174" t="s">
        <v>878</v>
      </c>
      <c r="P78" s="174" t="s">
        <v>874</v>
      </c>
      <c r="Q78" s="185" t="s">
        <v>273</v>
      </c>
      <c r="R78" s="185">
        <v>15010</v>
      </c>
      <c r="S78" s="174" t="s">
        <v>879</v>
      </c>
      <c r="T78" s="185" t="s">
        <v>880</v>
      </c>
      <c r="U78" s="174" t="s">
        <v>881</v>
      </c>
      <c r="V78" s="171" t="s">
        <v>49</v>
      </c>
      <c r="W78" s="135">
        <v>124</v>
      </c>
      <c r="X78" s="135">
        <v>214</v>
      </c>
      <c r="Y78" s="84"/>
      <c r="Z78" s="84"/>
      <c r="AA78" s="84" t="s">
        <v>765</v>
      </c>
      <c r="AB78" s="84" t="s">
        <v>685</v>
      </c>
      <c r="AC78" s="84"/>
      <c r="AD78" s="171" t="s">
        <v>49</v>
      </c>
      <c r="AE78" s="185"/>
      <c r="AF78" s="33">
        <v>139</v>
      </c>
      <c r="AG78" s="34">
        <f>AF78+20</f>
        <v>159</v>
      </c>
      <c r="AH78" s="34">
        <f>AG78+20</f>
        <v>179</v>
      </c>
      <c r="AI78" s="171" t="s">
        <v>49</v>
      </c>
      <c r="AJ78" s="174" t="s">
        <v>882</v>
      </c>
      <c r="AK78" s="171" t="s">
        <v>49</v>
      </c>
      <c r="AL78" s="174" t="str">
        <f>H78&amp;" "&amp;I78&amp;","&amp;" "&amp;J78&amp;" "&amp;K78</f>
        <v>3200 College Ave Beaver Falls, PA 15010</v>
      </c>
      <c r="AM78" s="171" t="s">
        <v>49</v>
      </c>
      <c r="AN78" s="176"/>
      <c r="AO78" s="176"/>
      <c r="AP78" s="176"/>
      <c r="AQ78" s="176" t="s">
        <v>49</v>
      </c>
      <c r="AR78" s="171" t="s">
        <v>49</v>
      </c>
      <c r="AS78" s="179">
        <v>62</v>
      </c>
      <c r="AT78" s="180">
        <v>50</v>
      </c>
      <c r="AU78" s="167">
        <f>AS78-AT78</f>
        <v>12</v>
      </c>
      <c r="AV78" s="218">
        <f>AS78/AT78-1</f>
        <v>0.24</v>
      </c>
      <c r="AW78" s="171" t="s">
        <v>49</v>
      </c>
      <c r="AX78" s="179">
        <v>70</v>
      </c>
      <c r="AY78" s="180">
        <v>74</v>
      </c>
      <c r="AZ78" s="167">
        <f>AX78-AY78</f>
        <v>-4</v>
      </c>
      <c r="BA78" s="257">
        <f>AX78/AY78-1</f>
        <v>-5.4054054054054057E-2</v>
      </c>
      <c r="BB78" s="171" t="s">
        <v>49</v>
      </c>
      <c r="BC78" s="170">
        <v>78</v>
      </c>
      <c r="BD78" s="170">
        <v>64</v>
      </c>
      <c r="BE78" s="170">
        <f>BC78-BD78</f>
        <v>14</v>
      </c>
      <c r="BF78" s="232">
        <f>BC78/BD78-1</f>
        <v>0.21875</v>
      </c>
      <c r="BG78" s="171" t="s">
        <v>49</v>
      </c>
      <c r="BH78" s="170">
        <v>81</v>
      </c>
      <c r="BI78" s="169"/>
      <c r="BJ78" s="169"/>
      <c r="BK78" s="169"/>
      <c r="BL78" s="171" t="s">
        <v>49</v>
      </c>
      <c r="BM78" s="170">
        <v>86</v>
      </c>
      <c r="BN78" s="170">
        <v>70</v>
      </c>
      <c r="BO78" s="170">
        <f>BM78-BN78</f>
        <v>16</v>
      </c>
      <c r="BP78" s="232">
        <f>BM78/BN78-1</f>
        <v>0.22857142857142865</v>
      </c>
      <c r="BQ78" s="171" t="s">
        <v>49</v>
      </c>
      <c r="BR78" s="284">
        <v>95</v>
      </c>
      <c r="BS78" s="170">
        <v>78</v>
      </c>
      <c r="BT78" s="170">
        <f>BR78-BS78</f>
        <v>17</v>
      </c>
    </row>
    <row r="79" spans="1:72" s="169" customFormat="1">
      <c r="A79" s="185" t="s">
        <v>455</v>
      </c>
      <c r="B79" s="171" t="s">
        <v>49</v>
      </c>
      <c r="C79" s="185"/>
      <c r="D79" s="185">
        <v>98</v>
      </c>
      <c r="E79" s="174" t="s">
        <v>883</v>
      </c>
      <c r="F79" s="174" t="s">
        <v>884</v>
      </c>
      <c r="G79" s="174"/>
      <c r="H79" s="174" t="s">
        <v>885</v>
      </c>
      <c r="I79" s="174" t="s">
        <v>886</v>
      </c>
      <c r="J79" s="185" t="s">
        <v>229</v>
      </c>
      <c r="K79" s="174">
        <v>8701</v>
      </c>
      <c r="L79" s="174" t="s">
        <v>887</v>
      </c>
      <c r="M79" s="174" t="s">
        <v>888</v>
      </c>
      <c r="N79" s="174" t="s">
        <v>889</v>
      </c>
      <c r="O79" s="174" t="s">
        <v>890</v>
      </c>
      <c r="P79" s="174" t="s">
        <v>891</v>
      </c>
      <c r="Q79" s="185" t="s">
        <v>229</v>
      </c>
      <c r="R79" s="185" t="s">
        <v>892</v>
      </c>
      <c r="S79" s="174"/>
      <c r="T79" s="185" t="s">
        <v>893</v>
      </c>
      <c r="U79" s="174"/>
      <c r="V79" s="171" t="s">
        <v>49</v>
      </c>
      <c r="W79" s="135">
        <v>117</v>
      </c>
      <c r="X79" s="135">
        <v>214</v>
      </c>
      <c r="Y79" s="84"/>
      <c r="Z79" s="84"/>
      <c r="AA79" s="84" t="s">
        <v>894</v>
      </c>
      <c r="AB79" s="84" t="s">
        <v>74</v>
      </c>
      <c r="AC79" s="84"/>
      <c r="AD79" s="171" t="s">
        <v>49</v>
      </c>
      <c r="AE79" s="185"/>
      <c r="AF79" s="33">
        <v>149</v>
      </c>
      <c r="AG79" s="34">
        <f>AF79+20</f>
        <v>169</v>
      </c>
      <c r="AH79" s="34">
        <f>AG79+20</f>
        <v>189</v>
      </c>
      <c r="AI79" s="171" t="s">
        <v>49</v>
      </c>
      <c r="AJ79" s="174" t="s">
        <v>895</v>
      </c>
      <c r="AK79" s="171" t="s">
        <v>49</v>
      </c>
      <c r="AL79" s="174" t="str">
        <f>H79&amp;" "&amp;I79&amp;","&amp;" "&amp;J79&amp;" "&amp;K79</f>
        <v>900 Lakewood Ave Lakewood, NJ 8701</v>
      </c>
      <c r="AM79" s="171" t="s">
        <v>49</v>
      </c>
      <c r="AN79" s="176"/>
      <c r="AO79" s="176"/>
      <c r="AP79" s="176"/>
      <c r="AQ79" s="176" t="s">
        <v>49</v>
      </c>
      <c r="AR79" s="171" t="s">
        <v>49</v>
      </c>
      <c r="AS79" s="179">
        <v>87</v>
      </c>
      <c r="AT79" s="180">
        <v>54</v>
      </c>
      <c r="AU79" s="167">
        <f>AS79-AT79</f>
        <v>33</v>
      </c>
      <c r="AV79" s="218">
        <f>AS79/AT79-1</f>
        <v>0.61111111111111116</v>
      </c>
      <c r="AW79" s="171" t="s">
        <v>49</v>
      </c>
      <c r="AX79" s="179">
        <v>99</v>
      </c>
      <c r="AY79" s="180">
        <v>74</v>
      </c>
      <c r="AZ79" s="167">
        <f>AX79-AY79</f>
        <v>25</v>
      </c>
      <c r="BA79" s="257">
        <f>AX79/AY79-1</f>
        <v>0.33783783783783794</v>
      </c>
      <c r="BB79" s="171" t="s">
        <v>49</v>
      </c>
      <c r="BC79" s="170">
        <v>107</v>
      </c>
      <c r="BD79" s="170">
        <v>72</v>
      </c>
      <c r="BE79" s="170">
        <f>BC79-BD79</f>
        <v>35</v>
      </c>
      <c r="BF79" s="232">
        <f>BC79/BD79-1</f>
        <v>0.48611111111111116</v>
      </c>
      <c r="BG79" s="171" t="s">
        <v>49</v>
      </c>
      <c r="BH79" s="170">
        <v>110</v>
      </c>
      <c r="BL79" s="171" t="s">
        <v>49</v>
      </c>
      <c r="BM79" s="170">
        <v>113</v>
      </c>
      <c r="BN79" s="170">
        <v>86</v>
      </c>
      <c r="BO79" s="170">
        <f>BM79-BN79</f>
        <v>27</v>
      </c>
      <c r="BP79" s="232">
        <f>BM79/BN79-1</f>
        <v>0.31395348837209291</v>
      </c>
      <c r="BQ79" s="171" t="s">
        <v>49</v>
      </c>
      <c r="BR79" s="284">
        <v>113</v>
      </c>
      <c r="BS79" s="170">
        <v>98</v>
      </c>
      <c r="BT79" s="170">
        <f>BR79-BS79</f>
        <v>15</v>
      </c>
    </row>
    <row r="80" spans="1:72" s="169" customFormat="1">
      <c r="A80" s="185" t="s">
        <v>455</v>
      </c>
      <c r="B80" s="171" t="s">
        <v>49</v>
      </c>
      <c r="C80" s="185">
        <v>152</v>
      </c>
      <c r="D80" s="185">
        <v>146</v>
      </c>
      <c r="E80" s="174" t="s">
        <v>896</v>
      </c>
      <c r="F80" s="174" t="s">
        <v>897</v>
      </c>
      <c r="G80" s="174"/>
      <c r="H80" s="174" t="s">
        <v>898</v>
      </c>
      <c r="I80" s="174" t="s">
        <v>899</v>
      </c>
      <c r="J80" s="185" t="s">
        <v>67</v>
      </c>
      <c r="K80" s="174">
        <v>91208</v>
      </c>
      <c r="L80" s="174" t="s">
        <v>900</v>
      </c>
      <c r="M80" s="174" t="s">
        <v>901</v>
      </c>
      <c r="N80" s="174" t="s">
        <v>902</v>
      </c>
      <c r="O80" s="174" t="s">
        <v>903</v>
      </c>
      <c r="P80" s="174" t="s">
        <v>904</v>
      </c>
      <c r="Q80" s="185" t="s">
        <v>67</v>
      </c>
      <c r="R80" s="185">
        <v>91011</v>
      </c>
      <c r="S80" s="174"/>
      <c r="T80" s="185" t="s">
        <v>905</v>
      </c>
      <c r="U80" s="174"/>
      <c r="V80" s="171" t="s">
        <v>49</v>
      </c>
      <c r="W80" s="135">
        <v>104</v>
      </c>
      <c r="X80" s="135">
        <v>201</v>
      </c>
      <c r="Y80" s="84"/>
      <c r="Z80" s="84"/>
      <c r="AA80" s="84" t="s">
        <v>246</v>
      </c>
      <c r="AB80" s="84" t="s">
        <v>85</v>
      </c>
      <c r="AC80" s="84"/>
      <c r="AD80" s="171" t="s">
        <v>49</v>
      </c>
      <c r="AE80" s="185"/>
      <c r="AF80" s="33">
        <v>159</v>
      </c>
      <c r="AG80" s="34">
        <f>AF80+20</f>
        <v>179</v>
      </c>
      <c r="AH80" s="34">
        <f>AG80+20</f>
        <v>199</v>
      </c>
      <c r="AI80" s="171" t="s">
        <v>49</v>
      </c>
      <c r="AJ80" s="174" t="s">
        <v>906</v>
      </c>
      <c r="AK80" s="171" t="s">
        <v>49</v>
      </c>
      <c r="AL80" s="174" t="str">
        <f>H80&amp;" "&amp;I80&amp;","&amp;" "&amp;J80&amp;" "&amp;K80</f>
        <v>2200 Fern Lane Glendale, CA 91208</v>
      </c>
      <c r="AM80" s="171" t="s">
        <v>49</v>
      </c>
      <c r="AN80" s="176"/>
      <c r="AO80" s="176"/>
      <c r="AP80" s="176"/>
      <c r="AQ80" s="176" t="s">
        <v>49</v>
      </c>
      <c r="AR80" s="171" t="s">
        <v>49</v>
      </c>
      <c r="AS80" s="179">
        <v>84</v>
      </c>
      <c r="AT80" s="180">
        <v>120</v>
      </c>
      <c r="AU80" s="167">
        <f>AS80-AT80</f>
        <v>-36</v>
      </c>
      <c r="AV80" s="218">
        <f>AS80/AT80-1</f>
        <v>-0.30000000000000004</v>
      </c>
      <c r="AW80" s="171" t="s">
        <v>49</v>
      </c>
      <c r="AX80" s="179">
        <v>94</v>
      </c>
      <c r="AY80" s="180">
        <v>146</v>
      </c>
      <c r="AZ80" s="167">
        <f>AX80-AY80</f>
        <v>-52</v>
      </c>
      <c r="BA80" s="257">
        <f>AX80/AY80-1</f>
        <v>-0.35616438356164382</v>
      </c>
      <c r="BB80" s="171" t="s">
        <v>49</v>
      </c>
      <c r="BC80" s="170">
        <v>113</v>
      </c>
      <c r="BD80" s="170">
        <v>138</v>
      </c>
      <c r="BE80" s="170">
        <f>BC80-BD80</f>
        <v>-25</v>
      </c>
      <c r="BF80" s="232">
        <f>BC80/BD80-1</f>
        <v>-0.1811594202898551</v>
      </c>
      <c r="BG80" s="171" t="s">
        <v>49</v>
      </c>
      <c r="BH80" s="170">
        <v>128</v>
      </c>
      <c r="BL80" s="171" t="s">
        <v>49</v>
      </c>
      <c r="BM80" s="170">
        <v>118</v>
      </c>
      <c r="BN80" s="170">
        <v>145</v>
      </c>
      <c r="BO80" s="170">
        <f>BM80-BN80</f>
        <v>-27</v>
      </c>
      <c r="BP80" s="232">
        <f>BM80/BN80-1</f>
        <v>-0.18620689655172418</v>
      </c>
      <c r="BQ80" s="171" t="s">
        <v>49</v>
      </c>
      <c r="BR80" s="284">
        <v>116</v>
      </c>
      <c r="BS80" s="170">
        <v>146</v>
      </c>
      <c r="BT80" s="170">
        <f>BR80-BS80</f>
        <v>-30</v>
      </c>
    </row>
    <row r="81" spans="1:72" s="169" customFormat="1">
      <c r="A81" s="185" t="s">
        <v>455</v>
      </c>
      <c r="B81" s="171" t="s">
        <v>49</v>
      </c>
      <c r="C81" s="185">
        <v>70</v>
      </c>
      <c r="D81" s="185">
        <v>19</v>
      </c>
      <c r="E81" s="174" t="s">
        <v>907</v>
      </c>
      <c r="F81" s="174" t="s">
        <v>908</v>
      </c>
      <c r="G81" s="174" t="s">
        <v>909</v>
      </c>
      <c r="H81" s="174" t="s">
        <v>910</v>
      </c>
      <c r="I81" s="174" t="s">
        <v>911</v>
      </c>
      <c r="J81" s="185" t="s">
        <v>67</v>
      </c>
      <c r="K81" s="174">
        <v>94513</v>
      </c>
      <c r="L81" s="174" t="s">
        <v>912</v>
      </c>
      <c r="M81" s="174" t="s">
        <v>913</v>
      </c>
      <c r="N81" s="174" t="s">
        <v>914</v>
      </c>
      <c r="O81" s="174" t="s">
        <v>915</v>
      </c>
      <c r="P81" s="174" t="s">
        <v>916</v>
      </c>
      <c r="Q81" s="185" t="s">
        <v>67</v>
      </c>
      <c r="R81" s="185">
        <v>94523</v>
      </c>
      <c r="S81" s="174"/>
      <c r="T81" s="185" t="s">
        <v>917</v>
      </c>
      <c r="U81" s="174" t="s">
        <v>918</v>
      </c>
      <c r="V81" s="171" t="s">
        <v>49</v>
      </c>
      <c r="W81" s="135">
        <v>104</v>
      </c>
      <c r="X81" s="135">
        <v>222</v>
      </c>
      <c r="Y81" s="84"/>
      <c r="Z81" s="84"/>
      <c r="AA81" s="84" t="s">
        <v>919</v>
      </c>
      <c r="AB81" s="84" t="s">
        <v>920</v>
      </c>
      <c r="AC81" s="84"/>
      <c r="AD81" s="171" t="s">
        <v>49</v>
      </c>
      <c r="AE81" s="185"/>
      <c r="AF81" s="33">
        <v>159</v>
      </c>
      <c r="AG81" s="34">
        <f>AF81+20</f>
        <v>179</v>
      </c>
      <c r="AH81" s="34">
        <f>AG81+20</f>
        <v>199</v>
      </c>
      <c r="AI81" s="171" t="s">
        <v>49</v>
      </c>
      <c r="AJ81" s="174" t="s">
        <v>921</v>
      </c>
      <c r="AK81" s="171" t="s">
        <v>49</v>
      </c>
      <c r="AL81" s="174" t="str">
        <f>H81&amp;" "&amp;I81&amp;","&amp;" "&amp;J81&amp;" "&amp;K81</f>
        <v>101 American Ave Brentwood, CA 94513</v>
      </c>
      <c r="AM81" s="171" t="s">
        <v>49</v>
      </c>
      <c r="AN81" s="176"/>
      <c r="AO81" s="176"/>
      <c r="AP81" s="176"/>
      <c r="AQ81" s="176" t="s">
        <v>49</v>
      </c>
      <c r="AR81" s="171" t="s">
        <v>49</v>
      </c>
      <c r="AS81" s="179">
        <v>10</v>
      </c>
      <c r="AT81" s="180">
        <v>16</v>
      </c>
      <c r="AU81" s="167">
        <f>AS81-AT81</f>
        <v>-6</v>
      </c>
      <c r="AV81" s="218">
        <f>AS81/AT81-1</f>
        <v>-0.375</v>
      </c>
      <c r="AW81" s="171" t="s">
        <v>49</v>
      </c>
      <c r="AX81" s="179">
        <v>17</v>
      </c>
      <c r="AY81" s="180">
        <v>25</v>
      </c>
      <c r="AZ81" s="167">
        <f>AX81-AY81</f>
        <v>-8</v>
      </c>
      <c r="BA81" s="257">
        <f>AX81/AY81-1</f>
        <v>-0.31999999999999995</v>
      </c>
      <c r="BB81" s="171" t="s">
        <v>49</v>
      </c>
      <c r="BC81" s="170">
        <v>20</v>
      </c>
      <c r="BD81" s="170">
        <v>20</v>
      </c>
      <c r="BE81" s="170">
        <f>BC81-BD81</f>
        <v>0</v>
      </c>
      <c r="BF81" s="232">
        <f>BC81/BD81-1</f>
        <v>0</v>
      </c>
      <c r="BG81" s="171" t="s">
        <v>49</v>
      </c>
      <c r="BH81" s="170">
        <v>17</v>
      </c>
      <c r="BL81" s="171" t="s">
        <v>49</v>
      </c>
      <c r="BM81" s="170">
        <v>18</v>
      </c>
      <c r="BN81" s="170">
        <v>19</v>
      </c>
      <c r="BO81" s="170">
        <f>BM81-BN81</f>
        <v>-1</v>
      </c>
      <c r="BP81" s="232">
        <f>BM81/BN81-1</f>
        <v>-5.2631578947368474E-2</v>
      </c>
      <c r="BQ81" s="171" t="s">
        <v>49</v>
      </c>
      <c r="BR81" s="284">
        <v>15</v>
      </c>
      <c r="BS81" s="170">
        <v>19</v>
      </c>
      <c r="BT81" s="170">
        <f>BR81-BS81</f>
        <v>-4</v>
      </c>
    </row>
    <row r="82" spans="1:72" s="169" customFormat="1">
      <c r="A82" s="185" t="s">
        <v>455</v>
      </c>
      <c r="B82" s="171" t="s">
        <v>49</v>
      </c>
      <c r="C82" s="185"/>
      <c r="D82" s="185">
        <v>72</v>
      </c>
      <c r="E82" s="174" t="s">
        <v>922</v>
      </c>
      <c r="F82" s="174" t="s">
        <v>923</v>
      </c>
      <c r="G82" s="174"/>
      <c r="H82" s="174" t="s">
        <v>924</v>
      </c>
      <c r="I82" s="174" t="s">
        <v>925</v>
      </c>
      <c r="J82" s="185" t="s">
        <v>851</v>
      </c>
      <c r="K82" s="174">
        <v>80631</v>
      </c>
      <c r="L82" s="174" t="s">
        <v>926</v>
      </c>
      <c r="M82" s="174" t="s">
        <v>927</v>
      </c>
      <c r="N82" s="174" t="s">
        <v>928</v>
      </c>
      <c r="O82" s="174" t="s">
        <v>929</v>
      </c>
      <c r="P82" s="174" t="s">
        <v>925</v>
      </c>
      <c r="Q82" s="185" t="s">
        <v>851</v>
      </c>
      <c r="R82" s="185">
        <v>80634</v>
      </c>
      <c r="S82" s="174"/>
      <c r="T82" s="185" t="s">
        <v>930</v>
      </c>
      <c r="U82" s="174"/>
      <c r="V82" s="171" t="s">
        <v>49</v>
      </c>
      <c r="W82" s="135">
        <v>111</v>
      </c>
      <c r="X82" s="135">
        <v>201</v>
      </c>
      <c r="Y82" s="84"/>
      <c r="Z82" s="84"/>
      <c r="AA82" s="84" t="s">
        <v>73</v>
      </c>
      <c r="AB82" s="84" t="s">
        <v>168</v>
      </c>
      <c r="AC82" s="84"/>
      <c r="AD82" s="171" t="s">
        <v>49</v>
      </c>
      <c r="AE82" s="185"/>
      <c r="AF82" s="33">
        <v>149</v>
      </c>
      <c r="AG82" s="34">
        <f>AF82+20</f>
        <v>169</v>
      </c>
      <c r="AH82" s="34">
        <f>AG82+20</f>
        <v>189</v>
      </c>
      <c r="AI82" s="171" t="s">
        <v>49</v>
      </c>
      <c r="AJ82" s="174" t="s">
        <v>931</v>
      </c>
      <c r="AK82" s="171" t="s">
        <v>49</v>
      </c>
      <c r="AL82" s="174" t="str">
        <f>H82&amp;" "&amp;I82&amp;","&amp;" "&amp;J82&amp;" "&amp;K82</f>
        <v>1515 14th Ave Greeley, CO 80631</v>
      </c>
      <c r="AM82" s="171" t="s">
        <v>49</v>
      </c>
      <c r="AN82" s="176"/>
      <c r="AO82" s="176"/>
      <c r="AP82" s="176"/>
      <c r="AQ82" s="176" t="s">
        <v>49</v>
      </c>
      <c r="AR82" s="171" t="s">
        <v>49</v>
      </c>
      <c r="AS82" s="179">
        <v>13</v>
      </c>
      <c r="AT82" s="180">
        <v>35</v>
      </c>
      <c r="AU82" s="167">
        <f>AS82-AT82</f>
        <v>-22</v>
      </c>
      <c r="AV82" s="218">
        <f>AS82/AT82-1</f>
        <v>-0.62857142857142856</v>
      </c>
      <c r="AW82" s="171" t="s">
        <v>49</v>
      </c>
      <c r="AX82" s="179">
        <v>17</v>
      </c>
      <c r="AY82" s="180">
        <v>60</v>
      </c>
      <c r="AZ82" s="167">
        <f>AX82-AY82</f>
        <v>-43</v>
      </c>
      <c r="BA82" s="257">
        <f>AX82/AY82-1</f>
        <v>-0.71666666666666667</v>
      </c>
      <c r="BB82" s="171" t="s">
        <v>49</v>
      </c>
      <c r="BC82" s="170">
        <v>20</v>
      </c>
      <c r="BD82" s="170">
        <v>52</v>
      </c>
      <c r="BE82" s="170">
        <f>BC82-BD82</f>
        <v>-32</v>
      </c>
      <c r="BF82" s="232">
        <f>BC82/BD82-1</f>
        <v>-0.61538461538461542</v>
      </c>
      <c r="BG82" s="171" t="s">
        <v>49</v>
      </c>
      <c r="BH82" s="170">
        <v>24</v>
      </c>
      <c r="BL82" s="171" t="s">
        <v>49</v>
      </c>
      <c r="BM82" s="170">
        <v>24</v>
      </c>
      <c r="BN82" s="170">
        <v>57</v>
      </c>
      <c r="BO82" s="170">
        <f>BM82-BN82</f>
        <v>-33</v>
      </c>
      <c r="BP82" s="232">
        <f>BM82/BN82-1</f>
        <v>-0.57894736842105265</v>
      </c>
      <c r="BQ82" s="171" t="s">
        <v>49</v>
      </c>
      <c r="BR82" s="284">
        <v>30</v>
      </c>
      <c r="BS82" s="170">
        <v>72</v>
      </c>
      <c r="BT82" s="170">
        <f>BR82-BS82</f>
        <v>-42</v>
      </c>
    </row>
    <row r="83" spans="1:72" s="169" customFormat="1">
      <c r="A83" s="185" t="s">
        <v>455</v>
      </c>
      <c r="B83" s="171" t="s">
        <v>49</v>
      </c>
      <c r="C83" s="185">
        <v>115</v>
      </c>
      <c r="D83" s="185">
        <v>76</v>
      </c>
      <c r="E83" s="174" t="s">
        <v>932</v>
      </c>
      <c r="F83" s="174" t="s">
        <v>933</v>
      </c>
      <c r="G83" s="174"/>
      <c r="H83" s="174" t="s">
        <v>934</v>
      </c>
      <c r="I83" s="174" t="s">
        <v>935</v>
      </c>
      <c r="J83" s="185" t="s">
        <v>460</v>
      </c>
      <c r="K83" s="174">
        <v>49083</v>
      </c>
      <c r="L83" s="174" t="s">
        <v>936</v>
      </c>
      <c r="M83" s="174" t="s">
        <v>937</v>
      </c>
      <c r="N83" s="174" t="s">
        <v>938</v>
      </c>
      <c r="O83" s="174" t="s">
        <v>939</v>
      </c>
      <c r="P83" s="174" t="s">
        <v>935</v>
      </c>
      <c r="Q83" s="185" t="s">
        <v>460</v>
      </c>
      <c r="R83" s="185">
        <v>49083</v>
      </c>
      <c r="S83" s="174"/>
      <c r="T83" s="185" t="s">
        <v>940</v>
      </c>
      <c r="U83" s="174"/>
      <c r="V83" s="171" t="s">
        <v>49</v>
      </c>
      <c r="W83" s="135">
        <v>118</v>
      </c>
      <c r="X83" s="135">
        <v>215</v>
      </c>
      <c r="Y83" s="84"/>
      <c r="Z83" s="84"/>
      <c r="AA83" s="84" t="s">
        <v>405</v>
      </c>
      <c r="AB83" s="84" t="s">
        <v>85</v>
      </c>
      <c r="AC83" s="84" t="s">
        <v>941</v>
      </c>
      <c r="AD83" s="171" t="s">
        <v>49</v>
      </c>
      <c r="AE83" s="185"/>
      <c r="AF83" s="33">
        <v>139</v>
      </c>
      <c r="AG83" s="34">
        <f>AF83+20</f>
        <v>159</v>
      </c>
      <c r="AH83" s="34">
        <f>AG83+20</f>
        <v>179</v>
      </c>
      <c r="AI83" s="171" t="s">
        <v>49</v>
      </c>
      <c r="AJ83" s="174" t="s">
        <v>942</v>
      </c>
      <c r="AK83" s="171" t="s">
        <v>49</v>
      </c>
      <c r="AL83" s="174" t="str">
        <f>H83&amp;" "&amp;I83&amp;","&amp;" "&amp;J83&amp;" "&amp;K83</f>
        <v>7753 N 34th St Richland, MI 49083</v>
      </c>
      <c r="AM83" s="171" t="s">
        <v>49</v>
      </c>
      <c r="AN83" s="176"/>
      <c r="AO83" s="176"/>
      <c r="AP83" s="176"/>
      <c r="AQ83" s="176" t="s">
        <v>49</v>
      </c>
      <c r="AR83" s="171" t="s">
        <v>49</v>
      </c>
      <c r="AS83" s="179">
        <v>66</v>
      </c>
      <c r="AT83" s="180">
        <v>38</v>
      </c>
      <c r="AU83" s="167">
        <f>AS83-AT83</f>
        <v>28</v>
      </c>
      <c r="AV83" s="218">
        <f>AS83/AT83-1</f>
        <v>0.73684210526315796</v>
      </c>
      <c r="AW83" s="171" t="s">
        <v>49</v>
      </c>
      <c r="AX83" s="179">
        <v>73</v>
      </c>
      <c r="AY83" s="180">
        <v>47</v>
      </c>
      <c r="AZ83" s="167">
        <f>AX83-AY83</f>
        <v>26</v>
      </c>
      <c r="BA83" s="257">
        <f>AX83/AY83-1</f>
        <v>0.55319148936170204</v>
      </c>
      <c r="BB83" s="171" t="s">
        <v>49</v>
      </c>
      <c r="BC83" s="170">
        <v>76</v>
      </c>
      <c r="BD83" s="170">
        <v>53</v>
      </c>
      <c r="BE83" s="170">
        <f>BC83-BD83</f>
        <v>23</v>
      </c>
      <c r="BF83" s="232">
        <f>BC83/BD83-1</f>
        <v>0.4339622641509433</v>
      </c>
      <c r="BG83" s="171" t="s">
        <v>49</v>
      </c>
      <c r="BH83" s="170">
        <v>79</v>
      </c>
      <c r="BL83" s="171" t="s">
        <v>49</v>
      </c>
      <c r="BM83" s="170">
        <v>89</v>
      </c>
      <c r="BN83" s="170">
        <v>58</v>
      </c>
      <c r="BO83" s="170">
        <f>BM83-BN83</f>
        <v>31</v>
      </c>
      <c r="BP83" s="232">
        <f>BM83/BN83-1</f>
        <v>0.53448275862068972</v>
      </c>
      <c r="BQ83" s="171" t="s">
        <v>49</v>
      </c>
      <c r="BR83" s="284">
        <v>99</v>
      </c>
      <c r="BS83" s="170">
        <v>76</v>
      </c>
      <c r="BT83" s="170">
        <f>BR83-BS83</f>
        <v>23</v>
      </c>
    </row>
    <row r="84" spans="1:72" s="169" customFormat="1">
      <c r="A84" s="185" t="s">
        <v>455</v>
      </c>
      <c r="B84" s="171" t="s">
        <v>49</v>
      </c>
      <c r="C84" s="185">
        <v>265</v>
      </c>
      <c r="D84" s="185">
        <v>279</v>
      </c>
      <c r="E84" s="174" t="s">
        <v>943</v>
      </c>
      <c r="F84" s="174" t="s">
        <v>944</v>
      </c>
      <c r="G84" s="174"/>
      <c r="H84" s="174" t="s">
        <v>945</v>
      </c>
      <c r="I84" s="174" t="s">
        <v>946</v>
      </c>
      <c r="J84" s="185" t="s">
        <v>292</v>
      </c>
      <c r="K84" s="174">
        <v>55104</v>
      </c>
      <c r="L84" s="174" t="s">
        <v>947</v>
      </c>
      <c r="M84" s="174" t="s">
        <v>948</v>
      </c>
      <c r="N84" s="174" t="s">
        <v>949</v>
      </c>
      <c r="O84" s="174" t="s">
        <v>950</v>
      </c>
      <c r="P84" s="174" t="s">
        <v>951</v>
      </c>
      <c r="Q84" s="185" t="s">
        <v>292</v>
      </c>
      <c r="R84" s="185">
        <v>55125</v>
      </c>
      <c r="S84" s="174" t="s">
        <v>952</v>
      </c>
      <c r="T84" s="185" t="s">
        <v>953</v>
      </c>
      <c r="U84" s="174" t="s">
        <v>954</v>
      </c>
      <c r="V84" s="171" t="s">
        <v>49</v>
      </c>
      <c r="W84" s="135">
        <v>110</v>
      </c>
      <c r="X84" s="135">
        <v>214</v>
      </c>
      <c r="Y84" s="84"/>
      <c r="Z84" s="84"/>
      <c r="AA84" s="84" t="s">
        <v>955</v>
      </c>
      <c r="AB84" s="84" t="s">
        <v>956</v>
      </c>
      <c r="AC84" s="84"/>
      <c r="AD84" s="171" t="s">
        <v>49</v>
      </c>
      <c r="AE84" s="185"/>
      <c r="AF84" s="33">
        <v>139</v>
      </c>
      <c r="AG84" s="34">
        <f>AF84+20</f>
        <v>159</v>
      </c>
      <c r="AH84" s="34">
        <f>AG84+20</f>
        <v>179</v>
      </c>
      <c r="AI84" s="171" t="s">
        <v>49</v>
      </c>
      <c r="AJ84" s="174" t="s">
        <v>957</v>
      </c>
      <c r="AK84" s="171" t="s">
        <v>49</v>
      </c>
      <c r="AL84" s="174" t="str">
        <f>H84&amp;" "&amp;I84&amp;","&amp;" "&amp;J84&amp;" "&amp;K84</f>
        <v>1536 Hewitt Ave St Paul, MN 55104</v>
      </c>
      <c r="AM84" s="171" t="s">
        <v>49</v>
      </c>
      <c r="AN84" s="176"/>
      <c r="AO84" s="176"/>
      <c r="AP84" s="176"/>
      <c r="AQ84" s="176" t="s">
        <v>49</v>
      </c>
      <c r="AR84" s="171" t="s">
        <v>49</v>
      </c>
      <c r="AS84" s="179">
        <v>257</v>
      </c>
      <c r="AT84" s="180">
        <v>267</v>
      </c>
      <c r="AU84" s="167">
        <f>AS84-AT84</f>
        <v>-10</v>
      </c>
      <c r="AV84" s="218">
        <f>AS84/AT84-1</f>
        <v>-3.7453183520599231E-2</v>
      </c>
      <c r="AW84" s="171" t="s">
        <v>49</v>
      </c>
      <c r="AX84" s="179">
        <v>272</v>
      </c>
      <c r="AY84" s="180">
        <v>285</v>
      </c>
      <c r="AZ84" s="167">
        <f>AX84-AY84</f>
        <v>-13</v>
      </c>
      <c r="BA84" s="257">
        <f>AX84/AY84-1</f>
        <v>-4.5614035087719329E-2</v>
      </c>
      <c r="BB84" s="171" t="s">
        <v>49</v>
      </c>
      <c r="BC84" s="170">
        <v>287</v>
      </c>
      <c r="BD84" s="170">
        <v>278</v>
      </c>
      <c r="BE84" s="170">
        <f>BC84-BD84</f>
        <v>9</v>
      </c>
      <c r="BF84" s="232">
        <f>BC84/BD84-1</f>
        <v>3.2374100719424481E-2</v>
      </c>
      <c r="BG84" s="171" t="s">
        <v>49</v>
      </c>
      <c r="BH84" s="170">
        <v>296</v>
      </c>
      <c r="BL84" s="171" t="s">
        <v>49</v>
      </c>
      <c r="BM84" s="170">
        <v>296</v>
      </c>
      <c r="BN84" s="170">
        <v>278</v>
      </c>
      <c r="BO84" s="170">
        <f>BM84-BN84</f>
        <v>18</v>
      </c>
      <c r="BP84" s="232">
        <f>BM84/BN84-1</f>
        <v>6.4748201438848962E-2</v>
      </c>
      <c r="BQ84" s="171" t="s">
        <v>49</v>
      </c>
      <c r="BR84" s="284">
        <v>293</v>
      </c>
      <c r="BS84" s="170">
        <v>279</v>
      </c>
      <c r="BT84" s="170">
        <f>BR84-BS84</f>
        <v>14</v>
      </c>
    </row>
    <row r="85" spans="1:72" s="169" customFormat="1">
      <c r="A85" s="185" t="s">
        <v>455</v>
      </c>
      <c r="B85" s="171" t="s">
        <v>49</v>
      </c>
      <c r="C85" s="185">
        <v>156</v>
      </c>
      <c r="D85" s="185">
        <v>95</v>
      </c>
      <c r="E85" s="174" t="s">
        <v>958</v>
      </c>
      <c r="F85" s="174" t="s">
        <v>959</v>
      </c>
      <c r="G85" s="174"/>
      <c r="H85" s="174" t="s">
        <v>960</v>
      </c>
      <c r="I85" s="174" t="s">
        <v>961</v>
      </c>
      <c r="J85" s="185" t="s">
        <v>962</v>
      </c>
      <c r="K85" s="174">
        <v>24018</v>
      </c>
      <c r="L85" s="174" t="s">
        <v>963</v>
      </c>
      <c r="M85" s="174" t="s">
        <v>964</v>
      </c>
      <c r="N85" s="174" t="s">
        <v>965</v>
      </c>
      <c r="O85" s="174"/>
      <c r="P85" s="174"/>
      <c r="Q85" s="185"/>
      <c r="R85" s="185"/>
      <c r="S85" s="174"/>
      <c r="T85" s="185" t="s">
        <v>966</v>
      </c>
      <c r="U85" s="174"/>
      <c r="V85" s="171" t="s">
        <v>49</v>
      </c>
      <c r="W85" s="135">
        <v>117</v>
      </c>
      <c r="X85" s="135">
        <v>221</v>
      </c>
      <c r="Y85" s="84"/>
      <c r="Z85" s="84"/>
      <c r="AA85" s="84" t="s">
        <v>967</v>
      </c>
      <c r="AB85" s="84" t="s">
        <v>74</v>
      </c>
      <c r="AC85" s="84"/>
      <c r="AD85" s="171" t="s">
        <v>49</v>
      </c>
      <c r="AE85" s="185"/>
      <c r="AF85" s="33">
        <v>139</v>
      </c>
      <c r="AG85" s="34">
        <v>149</v>
      </c>
      <c r="AH85" s="34">
        <f>AG85+20</f>
        <v>169</v>
      </c>
      <c r="AI85" s="171" t="s">
        <v>49</v>
      </c>
      <c r="AJ85" s="174" t="s">
        <v>968</v>
      </c>
      <c r="AK85" s="171" t="s">
        <v>49</v>
      </c>
      <c r="AL85" s="174" t="str">
        <f>H85&amp;" "&amp;I85&amp;","&amp;" "&amp;J85&amp;" "&amp;K85</f>
        <v>5000 Titan Trail Roanoke, VA 24018</v>
      </c>
      <c r="AM85" s="171" t="s">
        <v>49</v>
      </c>
      <c r="AN85" s="176"/>
      <c r="AO85" s="176"/>
      <c r="AP85" s="176"/>
      <c r="AQ85" s="176" t="s">
        <v>49</v>
      </c>
      <c r="AR85" s="171" t="s">
        <v>49</v>
      </c>
      <c r="AS85" s="179">
        <v>47</v>
      </c>
      <c r="AT85" s="180">
        <v>80</v>
      </c>
      <c r="AU85" s="167">
        <f>AS85-AT85</f>
        <v>-33</v>
      </c>
      <c r="AV85" s="218">
        <f>AS85/AT85-1</f>
        <v>-0.41249999999999998</v>
      </c>
      <c r="AW85" s="171" t="s">
        <v>49</v>
      </c>
      <c r="AX85" s="179">
        <v>50</v>
      </c>
      <c r="AY85" s="180">
        <v>96</v>
      </c>
      <c r="AZ85" s="167">
        <f>AX85-AY85</f>
        <v>-46</v>
      </c>
      <c r="BA85" s="257">
        <f>AX85/AY85-1</f>
        <v>-0.47916666666666663</v>
      </c>
      <c r="BB85" s="171" t="s">
        <v>49</v>
      </c>
      <c r="BC85" s="170">
        <v>62</v>
      </c>
      <c r="BD85" s="170">
        <v>90</v>
      </c>
      <c r="BE85" s="170">
        <f>BC85-BD85</f>
        <v>-28</v>
      </c>
      <c r="BF85" s="232">
        <f>BC85/BD85-1</f>
        <v>-0.31111111111111112</v>
      </c>
      <c r="BG85" s="171" t="s">
        <v>49</v>
      </c>
      <c r="BH85" s="170">
        <v>62</v>
      </c>
      <c r="BL85" s="171" t="s">
        <v>49</v>
      </c>
      <c r="BM85" s="170">
        <v>68</v>
      </c>
      <c r="BN85" s="170">
        <v>91</v>
      </c>
      <c r="BO85" s="170">
        <f>BM85-BN85</f>
        <v>-23</v>
      </c>
      <c r="BP85" s="232">
        <f>BM85/BN85-1</f>
        <v>-0.25274725274725274</v>
      </c>
      <c r="BQ85" s="171" t="s">
        <v>49</v>
      </c>
      <c r="BR85" s="284">
        <v>76</v>
      </c>
      <c r="BS85" s="170">
        <v>95</v>
      </c>
      <c r="BT85" s="170">
        <f>BR85-BS85</f>
        <v>-19</v>
      </c>
    </row>
    <row r="86" spans="1:72" s="169" customFormat="1">
      <c r="A86" s="185" t="s">
        <v>455</v>
      </c>
      <c r="B86" s="171" t="s">
        <v>49</v>
      </c>
      <c r="C86" s="185">
        <v>133</v>
      </c>
      <c r="D86" s="185">
        <v>113</v>
      </c>
      <c r="E86" s="174" t="s">
        <v>969</v>
      </c>
      <c r="F86" s="174" t="s">
        <v>970</v>
      </c>
      <c r="G86" s="174"/>
      <c r="H86" s="174" t="s">
        <v>971</v>
      </c>
      <c r="I86" s="174" t="s">
        <v>972</v>
      </c>
      <c r="J86" s="185" t="s">
        <v>54</v>
      </c>
      <c r="K86" s="174">
        <v>43026</v>
      </c>
      <c r="L86" s="173" t="s">
        <v>973</v>
      </c>
      <c r="M86" s="174" t="s">
        <v>974</v>
      </c>
      <c r="N86" s="174" t="s">
        <v>975</v>
      </c>
      <c r="O86" s="174"/>
      <c r="P86" s="174"/>
      <c r="Q86" s="185"/>
      <c r="R86" s="185"/>
      <c r="S86" s="174"/>
      <c r="T86" s="185" t="s">
        <v>976</v>
      </c>
      <c r="U86" s="174"/>
      <c r="V86" s="185" t="s">
        <v>49</v>
      </c>
      <c r="W86" s="135">
        <v>222</v>
      </c>
      <c r="X86" s="135">
        <v>322</v>
      </c>
      <c r="Y86" s="84" t="s">
        <v>977</v>
      </c>
      <c r="Z86" s="84" t="s">
        <v>168</v>
      </c>
      <c r="AA86" s="84" t="s">
        <v>978</v>
      </c>
      <c r="AB86" s="84" t="s">
        <v>168</v>
      </c>
      <c r="AC86" s="84"/>
      <c r="AD86" s="185" t="s">
        <v>49</v>
      </c>
      <c r="AE86" s="185"/>
      <c r="AF86" s="33">
        <v>139</v>
      </c>
      <c r="AG86" s="34">
        <f>AF86+20</f>
        <v>159</v>
      </c>
      <c r="AH86" s="34">
        <f>AG86+20</f>
        <v>179</v>
      </c>
      <c r="AI86" s="185" t="s">
        <v>49</v>
      </c>
      <c r="AJ86" s="174" t="s">
        <v>979</v>
      </c>
      <c r="AK86" s="185" t="s">
        <v>49</v>
      </c>
      <c r="AL86" s="174" t="str">
        <f>H86&amp;" "&amp;I86&amp;","&amp;" "&amp;J86&amp;" "&amp;K86</f>
        <v>2800 Walker Rd Hilliard, OH 43026</v>
      </c>
      <c r="AM86" s="185" t="s">
        <v>49</v>
      </c>
      <c r="AN86" s="176"/>
      <c r="AO86" s="176"/>
      <c r="AP86" s="176"/>
      <c r="AQ86" s="176" t="s">
        <v>49</v>
      </c>
      <c r="AR86" s="185" t="s">
        <v>49</v>
      </c>
      <c r="AS86" s="185">
        <v>25</v>
      </c>
      <c r="AT86" s="185">
        <v>20</v>
      </c>
      <c r="AU86" s="185">
        <f>AS86-AT86</f>
        <v>5</v>
      </c>
      <c r="AV86" s="227">
        <f>AS86/AT86-1</f>
        <v>0.25</v>
      </c>
      <c r="AW86" s="185" t="s">
        <v>49</v>
      </c>
      <c r="AX86" s="185">
        <v>31</v>
      </c>
      <c r="AY86" s="185">
        <v>29</v>
      </c>
      <c r="AZ86" s="185">
        <f>AX86-AY86</f>
        <v>2</v>
      </c>
      <c r="BA86" s="227">
        <f>AX86/AY86-1</f>
        <v>6.8965517241379226E-2</v>
      </c>
      <c r="BB86" s="185" t="s">
        <v>49</v>
      </c>
      <c r="BC86" s="185">
        <v>32</v>
      </c>
      <c r="BD86" s="185">
        <v>44</v>
      </c>
      <c r="BE86" s="170">
        <f>BC86-BD86</f>
        <v>-12</v>
      </c>
      <c r="BF86" s="232">
        <f>BC86/BD86-1</f>
        <v>-0.27272727272727271</v>
      </c>
      <c r="BG86" s="185" t="s">
        <v>49</v>
      </c>
      <c r="BH86" s="185">
        <v>34</v>
      </c>
      <c r="BI86" s="174"/>
      <c r="BJ86" s="174"/>
      <c r="BK86" s="174"/>
      <c r="BL86" s="185" t="s">
        <v>49</v>
      </c>
      <c r="BM86" s="185">
        <v>39</v>
      </c>
      <c r="BN86" s="185">
        <v>69</v>
      </c>
      <c r="BO86" s="185">
        <f>BM86-BN86</f>
        <v>-30</v>
      </c>
      <c r="BP86" s="227">
        <f>BM86/BN86-1</f>
        <v>-0.43478260869565222</v>
      </c>
      <c r="BQ86" s="185" t="s">
        <v>49</v>
      </c>
      <c r="BR86" s="284">
        <v>52</v>
      </c>
      <c r="BS86" s="185">
        <v>98</v>
      </c>
      <c r="BT86" s="284">
        <f>BR86-BS86</f>
        <v>-46</v>
      </c>
    </row>
    <row r="87" spans="1:72" s="169" customFormat="1">
      <c r="A87" s="185" t="s">
        <v>455</v>
      </c>
      <c r="B87" s="171" t="s">
        <v>49</v>
      </c>
      <c r="C87" s="185"/>
      <c r="D87" s="185">
        <v>74</v>
      </c>
      <c r="E87" s="174" t="s">
        <v>980</v>
      </c>
      <c r="F87" s="174" t="s">
        <v>981</v>
      </c>
      <c r="G87" s="174"/>
      <c r="H87" s="174" t="s">
        <v>982</v>
      </c>
      <c r="I87" s="174" t="s">
        <v>983</v>
      </c>
      <c r="J87" s="185" t="s">
        <v>54</v>
      </c>
      <c r="K87" s="174">
        <v>45764</v>
      </c>
      <c r="L87" s="174" t="s">
        <v>984</v>
      </c>
      <c r="M87" s="174" t="s">
        <v>985</v>
      </c>
      <c r="N87" s="174" t="s">
        <v>986</v>
      </c>
      <c r="O87" s="174" t="s">
        <v>987</v>
      </c>
      <c r="P87" s="174" t="s">
        <v>988</v>
      </c>
      <c r="Q87" s="185" t="s">
        <v>54</v>
      </c>
      <c r="R87" s="185">
        <v>43138</v>
      </c>
      <c r="S87" s="174"/>
      <c r="T87" s="185" t="s">
        <v>989</v>
      </c>
      <c r="U87" s="174"/>
      <c r="V87" s="171" t="s">
        <v>49</v>
      </c>
      <c r="W87" s="135">
        <v>104</v>
      </c>
      <c r="X87" s="135">
        <v>201</v>
      </c>
      <c r="Y87" s="84"/>
      <c r="Z87" s="84"/>
      <c r="AA87" s="84" t="s">
        <v>990</v>
      </c>
      <c r="AB87" s="84" t="s">
        <v>168</v>
      </c>
      <c r="AC87" s="84" t="s">
        <v>991</v>
      </c>
      <c r="AD87" s="171" t="s">
        <v>49</v>
      </c>
      <c r="AE87" s="185"/>
      <c r="AF87" s="33">
        <v>139</v>
      </c>
      <c r="AG87" s="34">
        <f>AF87+20</f>
        <v>159</v>
      </c>
      <c r="AH87" s="34">
        <f>AG87+20</f>
        <v>179</v>
      </c>
      <c r="AI87" s="171" t="s">
        <v>49</v>
      </c>
      <c r="AJ87" s="174" t="s">
        <v>992</v>
      </c>
      <c r="AK87" s="171" t="s">
        <v>49</v>
      </c>
      <c r="AL87" s="174" t="str">
        <f>H87&amp;" "&amp;I87&amp;","&amp;" "&amp;J87&amp;" "&amp;K87</f>
        <v>3301 Hocking Pkwy Nelsonville, OH 45764</v>
      </c>
      <c r="AM87" s="171" t="s">
        <v>49</v>
      </c>
      <c r="AN87" s="176"/>
      <c r="AO87" s="176"/>
      <c r="AP87" s="176"/>
      <c r="AQ87" s="176" t="s">
        <v>49</v>
      </c>
      <c r="AR87" s="171" t="s">
        <v>49</v>
      </c>
      <c r="AS87" s="179">
        <v>76</v>
      </c>
      <c r="AT87" s="180">
        <v>53</v>
      </c>
      <c r="AU87" s="167">
        <f>AS87-AT87</f>
        <v>23</v>
      </c>
      <c r="AV87" s="218">
        <f>AS87/AT87-1</f>
        <v>0.4339622641509433</v>
      </c>
      <c r="AW87" s="171" t="s">
        <v>49</v>
      </c>
      <c r="AX87" s="179">
        <v>76</v>
      </c>
      <c r="AY87" s="180">
        <v>69</v>
      </c>
      <c r="AZ87" s="167">
        <f>AX87-AY87</f>
        <v>7</v>
      </c>
      <c r="BA87" s="257">
        <f>AX87/AY87-1</f>
        <v>0.10144927536231885</v>
      </c>
      <c r="BB87" s="171" t="s">
        <v>49</v>
      </c>
      <c r="BC87" s="170">
        <v>78</v>
      </c>
      <c r="BD87" s="170">
        <v>73</v>
      </c>
      <c r="BE87" s="170">
        <f>BC87-BD87</f>
        <v>5</v>
      </c>
      <c r="BF87" s="232">
        <f>BC87/BD87-1</f>
        <v>6.8493150684931559E-2</v>
      </c>
      <c r="BG87" s="171" t="s">
        <v>49</v>
      </c>
      <c r="BH87" s="170">
        <v>81</v>
      </c>
      <c r="BL87" s="171" t="s">
        <v>49</v>
      </c>
      <c r="BM87" s="170">
        <v>77</v>
      </c>
      <c r="BN87" s="170">
        <v>74</v>
      </c>
      <c r="BO87" s="170">
        <f>BM87-BN87</f>
        <v>3</v>
      </c>
      <c r="BP87" s="232">
        <f>BM87/BN87-1</f>
        <v>4.0540540540540571E-2</v>
      </c>
      <c r="BQ87" s="171" t="s">
        <v>49</v>
      </c>
      <c r="BR87" s="284">
        <v>77</v>
      </c>
      <c r="BS87" s="170">
        <v>74</v>
      </c>
      <c r="BT87" s="170">
        <f>BR87-BS87</f>
        <v>3</v>
      </c>
    </row>
    <row r="88" spans="1:72" s="169" customFormat="1">
      <c r="A88" s="185" t="s">
        <v>455</v>
      </c>
      <c r="B88" s="171" t="s">
        <v>49</v>
      </c>
      <c r="C88" s="185">
        <v>81</v>
      </c>
      <c r="D88" s="185">
        <v>57</v>
      </c>
      <c r="E88" s="174" t="s">
        <v>993</v>
      </c>
      <c r="F88" s="174" t="s">
        <v>994</v>
      </c>
      <c r="G88" s="174" t="s">
        <v>995</v>
      </c>
      <c r="H88" s="174" t="s">
        <v>996</v>
      </c>
      <c r="I88" s="174" t="s">
        <v>997</v>
      </c>
      <c r="J88" s="185" t="s">
        <v>67</v>
      </c>
      <c r="K88" s="174">
        <v>91316</v>
      </c>
      <c r="L88" s="174" t="s">
        <v>998</v>
      </c>
      <c r="M88" s="174" t="s">
        <v>999</v>
      </c>
      <c r="N88" s="174" t="s">
        <v>1000</v>
      </c>
      <c r="O88" s="174" t="s">
        <v>1001</v>
      </c>
      <c r="P88" s="174" t="s">
        <v>1002</v>
      </c>
      <c r="Q88" s="185" t="s">
        <v>67</v>
      </c>
      <c r="R88" s="185">
        <v>91402</v>
      </c>
      <c r="S88" s="174"/>
      <c r="T88" s="185" t="s">
        <v>1003</v>
      </c>
      <c r="U88" s="174"/>
      <c r="V88" s="171" t="s">
        <v>49</v>
      </c>
      <c r="W88" s="135">
        <v>110</v>
      </c>
      <c r="X88" s="135">
        <v>131</v>
      </c>
      <c r="Y88" s="84"/>
      <c r="Z88" s="84"/>
      <c r="AA88" s="84" t="s">
        <v>133</v>
      </c>
      <c r="AB88" s="84" t="s">
        <v>74</v>
      </c>
      <c r="AC88" s="84"/>
      <c r="AD88" s="171" t="s">
        <v>49</v>
      </c>
      <c r="AE88" s="185"/>
      <c r="AF88" s="33">
        <v>159</v>
      </c>
      <c r="AG88" s="34">
        <v>179</v>
      </c>
      <c r="AH88" s="34">
        <f>AG88+20</f>
        <v>199</v>
      </c>
      <c r="AI88" s="171" t="s">
        <v>49</v>
      </c>
      <c r="AJ88" s="174" t="s">
        <v>1004</v>
      </c>
      <c r="AK88" s="171" t="s">
        <v>49</v>
      </c>
      <c r="AL88" s="174" t="str">
        <f>H88&amp;" "&amp;I88&amp;","&amp;" "&amp;J88&amp;" "&amp;K88</f>
        <v>17301 W. Oxnard St. Encino, CA 91316</v>
      </c>
      <c r="AM88" s="171" t="s">
        <v>49</v>
      </c>
      <c r="AN88" s="176"/>
      <c r="AO88" s="176"/>
      <c r="AP88" s="176"/>
      <c r="AQ88" s="176" t="s">
        <v>49</v>
      </c>
      <c r="AR88" s="171" t="s">
        <v>49</v>
      </c>
      <c r="AS88" s="179">
        <v>26</v>
      </c>
      <c r="AT88" s="180">
        <v>38</v>
      </c>
      <c r="AU88" s="167">
        <f>AS88-AT88</f>
        <v>-12</v>
      </c>
      <c r="AV88" s="218">
        <f>AS88/AT88-1</f>
        <v>-0.31578947368421051</v>
      </c>
      <c r="AW88" s="171" t="s">
        <v>49</v>
      </c>
      <c r="AX88" s="179">
        <v>30</v>
      </c>
      <c r="AY88" s="180">
        <v>50</v>
      </c>
      <c r="AZ88" s="167">
        <f>AX88-AY88</f>
        <v>-20</v>
      </c>
      <c r="BA88" s="257">
        <f>AX88/AY88-1</f>
        <v>-0.4</v>
      </c>
      <c r="BB88" s="171" t="s">
        <v>49</v>
      </c>
      <c r="BC88" s="170">
        <v>34</v>
      </c>
      <c r="BD88" s="170">
        <v>43</v>
      </c>
      <c r="BE88" s="170">
        <f>BC88-BD88</f>
        <v>-9</v>
      </c>
      <c r="BF88" s="232">
        <f>BC88/BD88-1</f>
        <v>-0.20930232558139539</v>
      </c>
      <c r="BG88" s="171" t="s">
        <v>49</v>
      </c>
      <c r="BH88" s="170">
        <v>41</v>
      </c>
      <c r="BL88" s="171" t="s">
        <v>49</v>
      </c>
      <c r="BM88" s="170">
        <v>37</v>
      </c>
      <c r="BN88" s="170">
        <v>49</v>
      </c>
      <c r="BO88" s="170">
        <f>BM88-BN88</f>
        <v>-12</v>
      </c>
      <c r="BP88" s="232">
        <f>BM88/BN88-1</f>
        <v>-0.24489795918367352</v>
      </c>
      <c r="BQ88" s="171" t="s">
        <v>49</v>
      </c>
      <c r="BR88" s="284">
        <v>29</v>
      </c>
      <c r="BS88" s="170">
        <v>57</v>
      </c>
      <c r="BT88" s="170">
        <f>BR88-BS88</f>
        <v>-28</v>
      </c>
    </row>
    <row r="89" spans="1:72" s="169" customFormat="1">
      <c r="A89" s="185" t="s">
        <v>455</v>
      </c>
      <c r="B89" s="171" t="s">
        <v>49</v>
      </c>
      <c r="C89" s="185">
        <v>102</v>
      </c>
      <c r="D89" s="185">
        <v>88</v>
      </c>
      <c r="E89" s="174" t="s">
        <v>1005</v>
      </c>
      <c r="F89" s="174" t="s">
        <v>1006</v>
      </c>
      <c r="G89" s="174"/>
      <c r="H89" s="174" t="s">
        <v>1007</v>
      </c>
      <c r="I89" s="174" t="s">
        <v>1008</v>
      </c>
      <c r="J89" s="185" t="s">
        <v>54</v>
      </c>
      <c r="K89" s="174">
        <v>45429</v>
      </c>
      <c r="L89" s="174" t="s">
        <v>1009</v>
      </c>
      <c r="M89" s="174" t="s">
        <v>264</v>
      </c>
      <c r="N89" s="174" t="s">
        <v>1010</v>
      </c>
      <c r="O89" s="174"/>
      <c r="P89" s="174"/>
      <c r="Q89" s="185"/>
      <c r="R89" s="185"/>
      <c r="S89" s="174"/>
      <c r="T89" s="185" t="s">
        <v>1011</v>
      </c>
      <c r="U89" s="174"/>
      <c r="V89" s="171" t="s">
        <v>49</v>
      </c>
      <c r="W89" s="135">
        <v>125</v>
      </c>
      <c r="X89" s="135">
        <v>222</v>
      </c>
      <c r="Y89" s="84"/>
      <c r="Z89" s="84"/>
      <c r="AA89" s="84" t="s">
        <v>1012</v>
      </c>
      <c r="AB89" s="84" t="s">
        <v>97</v>
      </c>
      <c r="AC89" s="84"/>
      <c r="AD89" s="171" t="s">
        <v>49</v>
      </c>
      <c r="AE89" s="185"/>
      <c r="AF89" s="33">
        <v>139</v>
      </c>
      <c r="AG89" s="34">
        <v>149</v>
      </c>
      <c r="AH89" s="34">
        <f>AG89+20</f>
        <v>169</v>
      </c>
      <c r="AI89" s="171" t="s">
        <v>49</v>
      </c>
      <c r="AJ89" s="174" t="s">
        <v>1013</v>
      </c>
      <c r="AK89" s="171" t="s">
        <v>49</v>
      </c>
      <c r="AL89" s="174" t="str">
        <f>H89&amp;" "&amp;I89&amp;","&amp;" "&amp;J89&amp;" "&amp;K89</f>
        <v>3301 Shroyer Rd Dayton, OH 45429</v>
      </c>
      <c r="AM89" s="171" t="s">
        <v>49</v>
      </c>
      <c r="AN89" s="176"/>
      <c r="AO89" s="176"/>
      <c r="AP89" s="176"/>
      <c r="AQ89" s="176" t="s">
        <v>49</v>
      </c>
      <c r="AR89" s="171" t="s">
        <v>49</v>
      </c>
      <c r="AS89" s="179">
        <v>45</v>
      </c>
      <c r="AT89" s="180">
        <v>38</v>
      </c>
      <c r="AU89" s="167">
        <f>AS89-AT89</f>
        <v>7</v>
      </c>
      <c r="AV89" s="218">
        <f>AS89/AT89-1</f>
        <v>0.18421052631578938</v>
      </c>
      <c r="AW89" s="171" t="s">
        <v>49</v>
      </c>
      <c r="AX89" s="179">
        <v>64</v>
      </c>
      <c r="AY89" s="180">
        <v>47</v>
      </c>
      <c r="AZ89" s="167">
        <f>AX89-AY89</f>
        <v>17</v>
      </c>
      <c r="BA89" s="257">
        <f>AX89/AY89-1</f>
        <v>0.36170212765957444</v>
      </c>
      <c r="BB89" s="171" t="s">
        <v>49</v>
      </c>
      <c r="BC89" s="170">
        <v>82</v>
      </c>
      <c r="BD89" s="170">
        <v>47</v>
      </c>
      <c r="BE89" s="170">
        <f>BC89-BD89</f>
        <v>35</v>
      </c>
      <c r="BF89" s="232">
        <f>BC89/BD89-1</f>
        <v>0.74468085106382986</v>
      </c>
      <c r="BG89" s="171" t="s">
        <v>49</v>
      </c>
      <c r="BH89" s="170">
        <v>81</v>
      </c>
      <c r="BL89" s="171" t="s">
        <v>49</v>
      </c>
      <c r="BM89" s="170">
        <v>93</v>
      </c>
      <c r="BN89" s="170">
        <v>62</v>
      </c>
      <c r="BO89" s="170">
        <f>BM89-BN89</f>
        <v>31</v>
      </c>
      <c r="BP89" s="232">
        <f>BM89/BN89-1</f>
        <v>0.5</v>
      </c>
      <c r="BQ89" s="171" t="s">
        <v>49</v>
      </c>
      <c r="BR89" s="284">
        <v>124</v>
      </c>
      <c r="BS89" s="170">
        <v>88</v>
      </c>
      <c r="BT89" s="170">
        <f>BR89-BS89</f>
        <v>36</v>
      </c>
    </row>
    <row r="90" spans="1:72" s="169" customFormat="1">
      <c r="A90" s="185" t="s">
        <v>455</v>
      </c>
      <c r="B90" s="171" t="s">
        <v>49</v>
      </c>
      <c r="C90" s="213"/>
      <c r="D90" s="213">
        <v>102</v>
      </c>
      <c r="E90" s="214" t="s">
        <v>1014</v>
      </c>
      <c r="F90" s="214" t="s">
        <v>1015</v>
      </c>
      <c r="G90" s="214"/>
      <c r="H90" s="214" t="s">
        <v>1016</v>
      </c>
      <c r="I90" s="214" t="s">
        <v>1017</v>
      </c>
      <c r="J90" s="213" t="s">
        <v>139</v>
      </c>
      <c r="K90" s="214">
        <v>78640</v>
      </c>
      <c r="L90" s="214" t="s">
        <v>1018</v>
      </c>
      <c r="M90" s="214" t="s">
        <v>82</v>
      </c>
      <c r="N90" s="214" t="s">
        <v>1019</v>
      </c>
      <c r="O90" s="214"/>
      <c r="P90" s="214"/>
      <c r="Q90" s="213"/>
      <c r="R90" s="213"/>
      <c r="S90" s="214"/>
      <c r="T90" s="213" t="s">
        <v>1020</v>
      </c>
      <c r="U90" s="214"/>
      <c r="V90" s="185" t="s">
        <v>49</v>
      </c>
      <c r="W90" s="216">
        <v>22</v>
      </c>
      <c r="X90" s="216">
        <v>30</v>
      </c>
      <c r="Y90" s="215"/>
      <c r="Z90" s="215"/>
      <c r="AA90" s="215" t="s">
        <v>1021</v>
      </c>
      <c r="AB90" s="215" t="s">
        <v>74</v>
      </c>
      <c r="AC90" s="215"/>
      <c r="AD90" s="185" t="s">
        <v>49</v>
      </c>
      <c r="AE90" s="213"/>
      <c r="AF90" s="98">
        <v>139</v>
      </c>
      <c r="AG90" s="99">
        <f>AF90+20</f>
        <v>159</v>
      </c>
      <c r="AH90" s="99">
        <f>AG90+20</f>
        <v>179</v>
      </c>
      <c r="AI90" s="171" t="s">
        <v>49</v>
      </c>
      <c r="AJ90" s="214" t="s">
        <v>1022</v>
      </c>
      <c r="AK90" s="171" t="s">
        <v>49</v>
      </c>
      <c r="AL90" s="214" t="str">
        <f>H90&amp;" "&amp;I90&amp;","&amp;" "&amp;J90&amp;" "&amp;K90</f>
        <v>1700 Lehman Rd Kyle, TX 78640</v>
      </c>
      <c r="AM90" s="171" t="s">
        <v>49</v>
      </c>
      <c r="AN90" s="176"/>
      <c r="AO90" s="176"/>
      <c r="AP90" s="176"/>
      <c r="AQ90" s="176" t="s">
        <v>49</v>
      </c>
      <c r="AR90" s="171" t="s">
        <v>49</v>
      </c>
      <c r="AS90" s="179">
        <v>54</v>
      </c>
      <c r="AT90" s="180">
        <v>49</v>
      </c>
      <c r="AU90" s="167">
        <f>AS90-AT90</f>
        <v>5</v>
      </c>
      <c r="AV90" s="218">
        <f>AS90/AT90-1</f>
        <v>0.1020408163265305</v>
      </c>
      <c r="AW90" s="171" t="s">
        <v>49</v>
      </c>
      <c r="AX90" s="179">
        <v>65</v>
      </c>
      <c r="AY90" s="180">
        <v>84</v>
      </c>
      <c r="AZ90" s="167">
        <f>AX90-AY90</f>
        <v>-19</v>
      </c>
      <c r="BA90" s="257">
        <f>AX90/AY90-1</f>
        <v>-0.22619047619047616</v>
      </c>
      <c r="BB90" s="171" t="s">
        <v>49</v>
      </c>
      <c r="BC90" s="170">
        <v>72</v>
      </c>
      <c r="BD90" s="170">
        <v>74</v>
      </c>
      <c r="BE90" s="170">
        <f>BC90-BD90</f>
        <v>-2</v>
      </c>
      <c r="BF90" s="232">
        <f>BC90/BD90-1</f>
        <v>-2.7027027027026973E-2</v>
      </c>
      <c r="BG90" s="171" t="s">
        <v>49</v>
      </c>
      <c r="BH90" s="170">
        <v>73</v>
      </c>
      <c r="BL90" s="171" t="s">
        <v>49</v>
      </c>
      <c r="BM90" s="170">
        <v>72</v>
      </c>
      <c r="BN90" s="170">
        <v>97</v>
      </c>
      <c r="BO90" s="170">
        <f>BM90-BN90</f>
        <v>-25</v>
      </c>
      <c r="BP90" s="232">
        <f>BM90/BN90-1</f>
        <v>-0.25773195876288657</v>
      </c>
      <c r="BQ90" s="171" t="s">
        <v>49</v>
      </c>
      <c r="BR90" s="284">
        <v>72</v>
      </c>
      <c r="BS90" s="170">
        <v>102</v>
      </c>
      <c r="BT90" s="170">
        <f>BR90-BS90</f>
        <v>-30</v>
      </c>
    </row>
    <row r="91" spans="1:72" s="169" customFormat="1">
      <c r="A91" s="185" t="s">
        <v>455</v>
      </c>
      <c r="B91" s="171" t="s">
        <v>49</v>
      </c>
      <c r="C91" s="185"/>
      <c r="D91" s="185">
        <v>83</v>
      </c>
      <c r="E91" s="174" t="s">
        <v>1023</v>
      </c>
      <c r="F91" s="174" t="s">
        <v>1024</v>
      </c>
      <c r="G91" s="174"/>
      <c r="H91" s="174" t="s">
        <v>1025</v>
      </c>
      <c r="I91" s="174" t="s">
        <v>1026</v>
      </c>
      <c r="J91" s="185" t="s">
        <v>1027</v>
      </c>
      <c r="K91" s="174">
        <v>39110</v>
      </c>
      <c r="L91" s="174" t="s">
        <v>1028</v>
      </c>
      <c r="M91" s="174" t="s">
        <v>1029</v>
      </c>
      <c r="N91" s="174" t="s">
        <v>1030</v>
      </c>
      <c r="O91" s="174" t="s">
        <v>1031</v>
      </c>
      <c r="P91" s="174" t="s">
        <v>1026</v>
      </c>
      <c r="Q91" s="185" t="s">
        <v>1027</v>
      </c>
      <c r="R91" s="185">
        <v>39110</v>
      </c>
      <c r="S91" s="174"/>
      <c r="T91" s="185" t="s">
        <v>1032</v>
      </c>
      <c r="U91" s="174"/>
      <c r="V91" s="171" t="s">
        <v>49</v>
      </c>
      <c r="W91" s="135">
        <v>104</v>
      </c>
      <c r="X91" s="135">
        <v>201</v>
      </c>
      <c r="Y91" s="84"/>
      <c r="Z91" s="84"/>
      <c r="AA91" s="84" t="s">
        <v>212</v>
      </c>
      <c r="AB91" s="84" t="s">
        <v>168</v>
      </c>
      <c r="AC91" s="84"/>
      <c r="AD91" s="171" t="s">
        <v>49</v>
      </c>
      <c r="AE91" s="185"/>
      <c r="AF91" s="33">
        <v>139</v>
      </c>
      <c r="AG91" s="34">
        <f>AF91+20</f>
        <v>159</v>
      </c>
      <c r="AH91" s="34">
        <f>AG91+20</f>
        <v>179</v>
      </c>
      <c r="AI91" s="171" t="s">
        <v>49</v>
      </c>
      <c r="AJ91" s="174" t="s">
        <v>1033</v>
      </c>
      <c r="AK91" s="171" t="s">
        <v>49</v>
      </c>
      <c r="AL91" s="174" t="str">
        <f>H91&amp;" "&amp;I91&amp;","&amp;" "&amp;J91&amp;" "&amp;K91</f>
        <v>308 New Mannsdale Rd Madison, MS 39110</v>
      </c>
      <c r="AM91" s="171" t="s">
        <v>49</v>
      </c>
      <c r="AN91" s="176"/>
      <c r="AO91" s="176"/>
      <c r="AP91" s="176"/>
      <c r="AQ91" s="176" t="s">
        <v>49</v>
      </c>
      <c r="AR91" s="171" t="s">
        <v>49</v>
      </c>
      <c r="AS91" s="179">
        <v>37</v>
      </c>
      <c r="AT91" s="180">
        <v>59</v>
      </c>
      <c r="AU91" s="167">
        <f>AS91-AT91</f>
        <v>-22</v>
      </c>
      <c r="AV91" s="218">
        <f>AS91/AT91-1</f>
        <v>-0.3728813559322034</v>
      </c>
      <c r="AW91" s="171" t="s">
        <v>49</v>
      </c>
      <c r="AX91" s="179">
        <v>43</v>
      </c>
      <c r="AY91" s="180">
        <v>64</v>
      </c>
      <c r="AZ91" s="167">
        <f>AX91-AY91</f>
        <v>-21</v>
      </c>
      <c r="BA91" s="257">
        <f>AX91/AY91-1</f>
        <v>-0.328125</v>
      </c>
      <c r="BB91" s="171" t="s">
        <v>49</v>
      </c>
      <c r="BC91" s="170">
        <v>43</v>
      </c>
      <c r="BD91" s="170">
        <v>66</v>
      </c>
      <c r="BE91" s="170">
        <f>BC91-BD91</f>
        <v>-23</v>
      </c>
      <c r="BF91" s="232">
        <f>BC91/BD91-1</f>
        <v>-0.34848484848484851</v>
      </c>
      <c r="BG91" s="171" t="s">
        <v>49</v>
      </c>
      <c r="BH91" s="170">
        <v>50</v>
      </c>
      <c r="BL91" s="171" t="s">
        <v>49</v>
      </c>
      <c r="BM91" s="170">
        <v>54</v>
      </c>
      <c r="BN91" s="170">
        <v>81</v>
      </c>
      <c r="BO91" s="170">
        <f>BM91-BN91</f>
        <v>-27</v>
      </c>
      <c r="BP91" s="232">
        <f>BM91/BN91-1</f>
        <v>-0.33333333333333337</v>
      </c>
      <c r="BQ91" s="171" t="s">
        <v>49</v>
      </c>
      <c r="BR91" s="284">
        <v>54</v>
      </c>
      <c r="BS91" s="170">
        <v>83</v>
      </c>
      <c r="BT91" s="170">
        <f>BR91-BS91</f>
        <v>-29</v>
      </c>
    </row>
    <row r="92" spans="1:72" s="169" customFormat="1">
      <c r="A92" s="185" t="s">
        <v>455</v>
      </c>
      <c r="B92" s="171" t="s">
        <v>49</v>
      </c>
      <c r="C92" s="185">
        <v>95</v>
      </c>
      <c r="D92" s="185">
        <v>109</v>
      </c>
      <c r="E92" s="174" t="s">
        <v>1034</v>
      </c>
      <c r="F92" s="174" t="s">
        <v>1035</v>
      </c>
      <c r="G92" s="433"/>
      <c r="H92" s="174" t="s">
        <v>1036</v>
      </c>
      <c r="I92" s="174" t="s">
        <v>1037</v>
      </c>
      <c r="J92" s="185" t="s">
        <v>273</v>
      </c>
      <c r="K92" s="174">
        <v>16504</v>
      </c>
      <c r="L92" s="174" t="s">
        <v>1038</v>
      </c>
      <c r="M92" s="174" t="s">
        <v>1039</v>
      </c>
      <c r="N92" s="174" t="s">
        <v>1040</v>
      </c>
      <c r="O92" s="174" t="s">
        <v>1041</v>
      </c>
      <c r="P92" s="174" t="s">
        <v>1037</v>
      </c>
      <c r="Q92" s="185" t="s">
        <v>273</v>
      </c>
      <c r="R92" s="185">
        <v>16508</v>
      </c>
      <c r="S92" s="174" t="s">
        <v>1042</v>
      </c>
      <c r="T92" s="185" t="s">
        <v>1043</v>
      </c>
      <c r="U92" s="174"/>
      <c r="V92" s="171" t="s">
        <v>49</v>
      </c>
      <c r="W92" s="135">
        <v>208</v>
      </c>
      <c r="X92" s="135">
        <v>301</v>
      </c>
      <c r="Y92" s="84"/>
      <c r="Z92" s="84"/>
      <c r="AA92" s="84" t="s">
        <v>515</v>
      </c>
      <c r="AB92" s="84" t="s">
        <v>85</v>
      </c>
      <c r="AC92" s="84"/>
      <c r="AD92" s="171" t="s">
        <v>49</v>
      </c>
      <c r="AE92" s="185"/>
      <c r="AF92" s="33">
        <v>139</v>
      </c>
      <c r="AG92" s="34">
        <v>149</v>
      </c>
      <c r="AH92" s="34">
        <f>AG92+20</f>
        <v>169</v>
      </c>
      <c r="AI92" s="171" t="s">
        <v>49</v>
      </c>
      <c r="AJ92" s="174" t="s">
        <v>1044</v>
      </c>
      <c r="AK92" s="171" t="s">
        <v>49</v>
      </c>
      <c r="AL92" s="174" t="str">
        <f>H92&amp;" "&amp;I92&amp;","&amp;" "&amp;J92&amp;" "&amp;K92</f>
        <v>538 E Grandview Blvd Erie, PA 16504</v>
      </c>
      <c r="AM92" s="171" t="s">
        <v>49</v>
      </c>
      <c r="AN92" s="176"/>
      <c r="AO92" s="176"/>
      <c r="AP92" s="176"/>
      <c r="AQ92" s="176" t="s">
        <v>49</v>
      </c>
      <c r="AR92" s="171" t="s">
        <v>49</v>
      </c>
      <c r="AS92" s="179">
        <v>24</v>
      </c>
      <c r="AT92" s="180">
        <v>48</v>
      </c>
      <c r="AU92" s="167">
        <f>AS92-AT92</f>
        <v>-24</v>
      </c>
      <c r="AV92" s="218">
        <f>AS92/AT92-1</f>
        <v>-0.5</v>
      </c>
      <c r="AW92" s="171" t="s">
        <v>49</v>
      </c>
      <c r="AX92" s="179">
        <v>25</v>
      </c>
      <c r="AY92" s="180">
        <v>58</v>
      </c>
      <c r="AZ92" s="167">
        <f>AX92-AY92</f>
        <v>-33</v>
      </c>
      <c r="BA92" s="257">
        <f>AX92/AY92-1</f>
        <v>-0.56896551724137934</v>
      </c>
      <c r="BB92" s="171" t="s">
        <v>49</v>
      </c>
      <c r="BC92" s="170">
        <v>35</v>
      </c>
      <c r="BD92" s="170">
        <v>54</v>
      </c>
      <c r="BE92" s="170">
        <f>BC92-BD92</f>
        <v>-19</v>
      </c>
      <c r="BF92" s="232">
        <f>BC92/BD92-1</f>
        <v>-0.35185185185185186</v>
      </c>
      <c r="BG92" s="171" t="s">
        <v>49</v>
      </c>
      <c r="BH92" s="170">
        <v>38</v>
      </c>
      <c r="BL92" s="171" t="s">
        <v>49</v>
      </c>
      <c r="BM92" s="170">
        <v>51</v>
      </c>
      <c r="BN92" s="170">
        <v>84</v>
      </c>
      <c r="BO92" s="170">
        <f>BM92-BN92</f>
        <v>-33</v>
      </c>
      <c r="BP92" s="232">
        <f>BM92/BN92-1</f>
        <v>-0.3928571428571429</v>
      </c>
      <c r="BQ92" s="171" t="s">
        <v>49</v>
      </c>
      <c r="BR92" s="284">
        <v>59</v>
      </c>
      <c r="BS92" s="170">
        <v>105</v>
      </c>
      <c r="BT92" s="170">
        <f>BR92-BS92</f>
        <v>-46</v>
      </c>
    </row>
    <row r="93" spans="1:72" s="169" customFormat="1">
      <c r="A93" s="185" t="s">
        <v>455</v>
      </c>
      <c r="B93" s="171" t="s">
        <v>49</v>
      </c>
      <c r="C93" s="185">
        <v>165</v>
      </c>
      <c r="D93" s="185">
        <v>132</v>
      </c>
      <c r="E93" s="174" t="s">
        <v>1045</v>
      </c>
      <c r="F93" s="174" t="s">
        <v>1046</v>
      </c>
      <c r="G93" s="174"/>
      <c r="H93" s="174" t="s">
        <v>1047</v>
      </c>
      <c r="I93" s="174" t="s">
        <v>1048</v>
      </c>
      <c r="J93" s="185" t="s">
        <v>448</v>
      </c>
      <c r="K93" s="174">
        <v>85202</v>
      </c>
      <c r="L93" s="174" t="s">
        <v>1049</v>
      </c>
      <c r="M93" s="174" t="s">
        <v>56</v>
      </c>
      <c r="N93" s="174" t="s">
        <v>1050</v>
      </c>
      <c r="O93" s="174" t="s">
        <v>1051</v>
      </c>
      <c r="P93" s="174" t="s">
        <v>1052</v>
      </c>
      <c r="Q93" s="185" t="s">
        <v>448</v>
      </c>
      <c r="R93" s="185">
        <v>85251</v>
      </c>
      <c r="S93" s="174"/>
      <c r="T93" s="185" t="s">
        <v>1053</v>
      </c>
      <c r="U93" s="174" t="s">
        <v>1054</v>
      </c>
      <c r="V93" s="171" t="s">
        <v>49</v>
      </c>
      <c r="W93" s="135">
        <v>118</v>
      </c>
      <c r="X93" s="135">
        <v>208</v>
      </c>
      <c r="Y93" s="84"/>
      <c r="Z93" s="84"/>
      <c r="AA93" s="84" t="s">
        <v>638</v>
      </c>
      <c r="AB93" s="84" t="s">
        <v>74</v>
      </c>
      <c r="AC93" s="84"/>
      <c r="AD93" s="171" t="s">
        <v>49</v>
      </c>
      <c r="AE93" s="185"/>
      <c r="AF93" s="33">
        <v>149</v>
      </c>
      <c r="AG93" s="34">
        <v>159</v>
      </c>
      <c r="AH93" s="34">
        <f>AG93+20</f>
        <v>179</v>
      </c>
      <c r="AI93" s="171" t="s">
        <v>49</v>
      </c>
      <c r="AJ93" s="174" t="s">
        <v>1055</v>
      </c>
      <c r="AK93" s="171" t="s">
        <v>49</v>
      </c>
      <c r="AL93" s="174" t="str">
        <f>H93&amp;" "&amp;I93&amp;","&amp;" "&amp;J93&amp;" "&amp;K93</f>
        <v>1833 W Southern Mesa, AZ 85202</v>
      </c>
      <c r="AM93" s="171" t="s">
        <v>49</v>
      </c>
      <c r="AN93" s="176"/>
      <c r="AO93" s="176"/>
      <c r="AP93" s="176"/>
      <c r="AQ93" s="176" t="s">
        <v>49</v>
      </c>
      <c r="AR93" s="171" t="s">
        <v>49</v>
      </c>
      <c r="AS93" s="179">
        <v>33</v>
      </c>
      <c r="AT93" s="180">
        <v>102</v>
      </c>
      <c r="AU93" s="167">
        <f>AS93-AT93</f>
        <v>-69</v>
      </c>
      <c r="AV93" s="218">
        <f>AS93/AT93-1</f>
        <v>-0.67647058823529416</v>
      </c>
      <c r="AW93" s="171" t="s">
        <v>49</v>
      </c>
      <c r="AX93" s="179">
        <v>47</v>
      </c>
      <c r="AY93" s="180">
        <v>131</v>
      </c>
      <c r="AZ93" s="167">
        <f>AX93-AY93</f>
        <v>-84</v>
      </c>
      <c r="BA93" s="257">
        <f>AX93/AY93-1</f>
        <v>-0.64122137404580148</v>
      </c>
      <c r="BB93" s="171" t="s">
        <v>49</v>
      </c>
      <c r="BC93" s="170">
        <v>63</v>
      </c>
      <c r="BD93" s="170">
        <v>124</v>
      </c>
      <c r="BE93" s="170">
        <f>BC93-BD93</f>
        <v>-61</v>
      </c>
      <c r="BF93" s="232">
        <f>BC93/BD93-1</f>
        <v>-0.49193548387096775</v>
      </c>
      <c r="BG93" s="171" t="s">
        <v>49</v>
      </c>
      <c r="BH93" s="170">
        <v>71</v>
      </c>
      <c r="BL93" s="171" t="s">
        <v>49</v>
      </c>
      <c r="BM93" s="170">
        <v>92</v>
      </c>
      <c r="BN93" s="170">
        <v>132</v>
      </c>
      <c r="BO93" s="170">
        <f>BM93-BN93</f>
        <v>-40</v>
      </c>
      <c r="BP93" s="232">
        <f>BM93/BN93-1</f>
        <v>-0.30303030303030298</v>
      </c>
      <c r="BQ93" s="171" t="s">
        <v>49</v>
      </c>
      <c r="BR93" s="284">
        <v>94</v>
      </c>
      <c r="BS93" s="170">
        <v>132</v>
      </c>
      <c r="BT93" s="170">
        <f>BR93-BS93</f>
        <v>-38</v>
      </c>
    </row>
    <row r="94" spans="1:72" s="169" customFormat="1">
      <c r="A94" s="185" t="s">
        <v>455</v>
      </c>
      <c r="B94" s="171" t="s">
        <v>49</v>
      </c>
      <c r="C94" s="185"/>
      <c r="D94" s="185">
        <v>140</v>
      </c>
      <c r="E94" s="174" t="s">
        <v>1056</v>
      </c>
      <c r="F94" s="174" t="s">
        <v>1057</v>
      </c>
      <c r="G94" s="174"/>
      <c r="H94" s="174" t="s">
        <v>1058</v>
      </c>
      <c r="I94" s="174" t="s">
        <v>1059</v>
      </c>
      <c r="J94" s="185" t="s">
        <v>115</v>
      </c>
      <c r="K94" s="174">
        <v>46383</v>
      </c>
      <c r="L94" s="173" t="s">
        <v>1060</v>
      </c>
      <c r="M94" s="174" t="s">
        <v>717</v>
      </c>
      <c r="N94" s="174" t="s">
        <v>71</v>
      </c>
      <c r="O94" s="174"/>
      <c r="P94" s="174"/>
      <c r="Q94" s="185"/>
      <c r="R94" s="185"/>
      <c r="S94" s="174"/>
      <c r="T94" s="185" t="s">
        <v>1061</v>
      </c>
      <c r="U94" s="174"/>
      <c r="V94" s="171" t="s">
        <v>49</v>
      </c>
      <c r="W94" s="135">
        <v>214</v>
      </c>
      <c r="X94" s="135">
        <v>307</v>
      </c>
      <c r="Y94" s="84"/>
      <c r="Z94" s="84"/>
      <c r="AA94" s="84" t="s">
        <v>1062</v>
      </c>
      <c r="AB94" s="84" t="s">
        <v>1063</v>
      </c>
      <c r="AC94" s="84"/>
      <c r="AD94" s="185" t="s">
        <v>49</v>
      </c>
      <c r="AE94" s="185"/>
      <c r="AF94" s="33">
        <v>139</v>
      </c>
      <c r="AG94" s="34">
        <f>AF94+20</f>
        <v>159</v>
      </c>
      <c r="AH94" s="34">
        <f>AG94+20</f>
        <v>179</v>
      </c>
      <c r="AI94" s="171" t="s">
        <v>49</v>
      </c>
      <c r="AJ94" s="174" t="s">
        <v>1064</v>
      </c>
      <c r="AK94" s="171" t="s">
        <v>49</v>
      </c>
      <c r="AL94" s="174" t="str">
        <f>H94&amp;" "&amp;I94&amp;","&amp;" "&amp;J94&amp;" "&amp;K94</f>
        <v>299 S State Road 49 Valparaiso, IN 46383</v>
      </c>
      <c r="AM94" s="171" t="s">
        <v>49</v>
      </c>
      <c r="AN94" s="176"/>
      <c r="AO94" s="176"/>
      <c r="AP94" s="176"/>
      <c r="AQ94" s="176" t="s">
        <v>49</v>
      </c>
      <c r="AR94" s="171" t="s">
        <v>49</v>
      </c>
      <c r="AS94" s="179">
        <v>46</v>
      </c>
      <c r="AT94" s="180">
        <v>9</v>
      </c>
      <c r="AU94" s="167">
        <f>AS94-AT94</f>
        <v>37</v>
      </c>
      <c r="AV94" s="218">
        <f>AS94/AT94-1</f>
        <v>4.1111111111111107</v>
      </c>
      <c r="AW94" s="171" t="s">
        <v>49</v>
      </c>
      <c r="AX94" s="179">
        <v>60</v>
      </c>
      <c r="AY94" s="180">
        <v>26</v>
      </c>
      <c r="AZ94" s="167">
        <f>AX94-AY94</f>
        <v>34</v>
      </c>
      <c r="BA94" s="257">
        <f>AX94/AY94-1</f>
        <v>1.3076923076923075</v>
      </c>
      <c r="BB94" s="171" t="s">
        <v>49</v>
      </c>
      <c r="BC94" s="170">
        <v>68</v>
      </c>
      <c r="BD94" s="170">
        <v>48</v>
      </c>
      <c r="BE94" s="170">
        <f>BC94-BD94</f>
        <v>20</v>
      </c>
      <c r="BF94" s="232">
        <f>BC94/BD94-1</f>
        <v>0.41666666666666674</v>
      </c>
      <c r="BG94" s="171" t="s">
        <v>49</v>
      </c>
      <c r="BH94" s="170">
        <v>78</v>
      </c>
      <c r="BL94" s="171" t="s">
        <v>49</v>
      </c>
      <c r="BM94" s="170">
        <v>88</v>
      </c>
      <c r="BN94" s="170">
        <v>88</v>
      </c>
      <c r="BO94" s="170">
        <f>BM94-BN94</f>
        <v>0</v>
      </c>
      <c r="BP94" s="232">
        <f>BM94/BN94-1</f>
        <v>0</v>
      </c>
      <c r="BQ94" s="171" t="s">
        <v>49</v>
      </c>
      <c r="BR94" s="284">
        <v>114</v>
      </c>
      <c r="BS94" s="170">
        <v>136</v>
      </c>
      <c r="BT94" s="170">
        <f>BR94-BS94</f>
        <v>-22</v>
      </c>
    </row>
    <row r="95" spans="1:72" s="196" customFormat="1">
      <c r="A95" s="231" t="s">
        <v>455</v>
      </c>
      <c r="B95" s="231" t="s">
        <v>49</v>
      </c>
      <c r="C95" s="231"/>
      <c r="D95" s="231">
        <v>77</v>
      </c>
      <c r="E95" s="196" t="s">
        <v>1065</v>
      </c>
      <c r="F95" s="196" t="s">
        <v>1066</v>
      </c>
      <c r="H95" s="196" t="s">
        <v>1067</v>
      </c>
      <c r="I95" s="196" t="s">
        <v>1068</v>
      </c>
      <c r="J95" s="231" t="s">
        <v>1069</v>
      </c>
      <c r="K95" s="196">
        <v>2895</v>
      </c>
      <c r="L95" s="196" t="s">
        <v>1070</v>
      </c>
      <c r="M95" s="196" t="s">
        <v>1071</v>
      </c>
      <c r="N95" s="196" t="s">
        <v>1072</v>
      </c>
      <c r="Q95" s="231"/>
      <c r="R95" s="231"/>
      <c r="T95" s="231" t="s">
        <v>1073</v>
      </c>
      <c r="V95" s="231" t="s">
        <v>49</v>
      </c>
      <c r="W95" s="237">
        <v>111</v>
      </c>
      <c r="X95" s="237">
        <v>208</v>
      </c>
      <c r="Y95" s="238"/>
      <c r="Z95" s="238"/>
      <c r="AA95" s="238" t="s">
        <v>1074</v>
      </c>
      <c r="AB95" s="238" t="s">
        <v>168</v>
      </c>
      <c r="AC95" s="238"/>
      <c r="AD95" s="231" t="s">
        <v>49</v>
      </c>
      <c r="AE95" s="231"/>
      <c r="AF95" s="29">
        <v>149</v>
      </c>
      <c r="AG95" s="30">
        <f>AF95+20</f>
        <v>169</v>
      </c>
      <c r="AH95" s="30">
        <f>AG95+20</f>
        <v>189</v>
      </c>
      <c r="AI95" s="231" t="s">
        <v>49</v>
      </c>
      <c r="AJ95" s="196" t="s">
        <v>1075</v>
      </c>
      <c r="AK95" s="231" t="s">
        <v>49</v>
      </c>
      <c r="AL95" s="196" t="str">
        <f>H95&amp;" "&amp;I95&amp;","&amp;" "&amp;J95&amp;" "&amp;K95</f>
        <v>800 Logee St Woonsocket, RI 2895</v>
      </c>
      <c r="AM95" s="231" t="s">
        <v>49</v>
      </c>
      <c r="AN95" s="237"/>
      <c r="AO95" s="237"/>
      <c r="AP95" s="237"/>
      <c r="AQ95" s="237" t="s">
        <v>49</v>
      </c>
      <c r="AR95" s="231" t="s">
        <v>49</v>
      </c>
      <c r="AS95" s="231">
        <v>59</v>
      </c>
      <c r="AT95" s="231">
        <v>2</v>
      </c>
      <c r="AU95" s="231">
        <f>AS95-AT95</f>
        <v>57</v>
      </c>
      <c r="AV95" s="355">
        <f>AS95/AT95-1</f>
        <v>28.5</v>
      </c>
      <c r="AW95" s="231" t="s">
        <v>49</v>
      </c>
      <c r="AX95" s="231">
        <v>71</v>
      </c>
      <c r="AY95" s="231">
        <v>32</v>
      </c>
      <c r="AZ95" s="231">
        <f>AX95-AY95</f>
        <v>39</v>
      </c>
      <c r="BA95" s="355">
        <f>AX95/AY95-1</f>
        <v>1.21875</v>
      </c>
      <c r="BB95" s="231" t="s">
        <v>49</v>
      </c>
      <c r="BC95" s="231">
        <v>74</v>
      </c>
      <c r="BD95" s="231">
        <v>41</v>
      </c>
      <c r="BE95" s="231">
        <f>BC95-BD95</f>
        <v>33</v>
      </c>
      <c r="BF95" s="355">
        <f>BC95/BD95-1</f>
        <v>0.80487804878048785</v>
      </c>
      <c r="BG95" s="231" t="s">
        <v>49</v>
      </c>
      <c r="BH95" s="231">
        <v>83</v>
      </c>
      <c r="BL95" s="231" t="s">
        <v>49</v>
      </c>
      <c r="BM95" s="231">
        <v>92</v>
      </c>
      <c r="BN95" s="231">
        <v>81</v>
      </c>
      <c r="BO95" s="231">
        <f>BM95-BN95</f>
        <v>11</v>
      </c>
      <c r="BP95" s="355">
        <f>BM95/BN95-1</f>
        <v>0.13580246913580241</v>
      </c>
      <c r="BQ95" s="231" t="s">
        <v>49</v>
      </c>
      <c r="BR95" s="458">
        <v>90</v>
      </c>
      <c r="BS95" s="231">
        <v>129</v>
      </c>
      <c r="BT95" s="231">
        <f>BR95-BS95</f>
        <v>-39</v>
      </c>
    </row>
    <row r="96" spans="1:72" s="169" customFormat="1">
      <c r="A96" s="185" t="s">
        <v>455</v>
      </c>
      <c r="B96" s="171" t="s">
        <v>49</v>
      </c>
      <c r="C96" s="185">
        <v>151</v>
      </c>
      <c r="D96" s="185">
        <v>79</v>
      </c>
      <c r="E96" s="174" t="s">
        <v>1076</v>
      </c>
      <c r="F96" s="174" t="s">
        <v>1077</v>
      </c>
      <c r="G96" s="174"/>
      <c r="H96" s="174" t="s">
        <v>1078</v>
      </c>
      <c r="I96" s="174" t="s">
        <v>1079</v>
      </c>
      <c r="J96" s="185" t="s">
        <v>620</v>
      </c>
      <c r="K96" s="174">
        <v>30062</v>
      </c>
      <c r="L96" s="174" t="s">
        <v>1080</v>
      </c>
      <c r="M96" s="174" t="s">
        <v>1081</v>
      </c>
      <c r="N96" s="174" t="s">
        <v>1082</v>
      </c>
      <c r="O96" s="174" t="s">
        <v>1083</v>
      </c>
      <c r="P96" s="174" t="s">
        <v>1084</v>
      </c>
      <c r="Q96" s="185" t="s">
        <v>620</v>
      </c>
      <c r="R96" s="185">
        <v>30188</v>
      </c>
      <c r="S96" s="174"/>
      <c r="T96" s="185" t="s">
        <v>1085</v>
      </c>
      <c r="U96" s="174"/>
      <c r="V96" s="171" t="s">
        <v>49</v>
      </c>
      <c r="W96" s="135">
        <v>118</v>
      </c>
      <c r="X96" s="135">
        <v>222</v>
      </c>
      <c r="Y96" s="84"/>
      <c r="Z96" s="84"/>
      <c r="AA96" s="84" t="s">
        <v>1086</v>
      </c>
      <c r="AB96" s="84" t="s">
        <v>168</v>
      </c>
      <c r="AC96" s="84"/>
      <c r="AD96" s="171" t="s">
        <v>49</v>
      </c>
      <c r="AE96" s="185"/>
      <c r="AF96" s="33">
        <v>139</v>
      </c>
      <c r="AG96" s="34">
        <v>149</v>
      </c>
      <c r="AH96" s="34">
        <f>AG96+20</f>
        <v>169</v>
      </c>
      <c r="AI96" s="171" t="s">
        <v>49</v>
      </c>
      <c r="AJ96" s="174" t="s">
        <v>1087</v>
      </c>
      <c r="AK96" s="171" t="s">
        <v>49</v>
      </c>
      <c r="AL96" s="174" t="str">
        <f>H96&amp;" "&amp;I96&amp;","&amp;" "&amp;J96&amp;" "&amp;K96</f>
        <v>2509 Post Oak Tritt Rd Marietta, GA 30062</v>
      </c>
      <c r="AM96" s="171" t="s">
        <v>49</v>
      </c>
      <c r="AN96" s="176"/>
      <c r="AO96" s="176"/>
      <c r="AP96" s="176"/>
      <c r="AQ96" s="176" t="s">
        <v>49</v>
      </c>
      <c r="AR96" s="171" t="s">
        <v>49</v>
      </c>
      <c r="AS96" s="179">
        <v>73</v>
      </c>
      <c r="AT96" s="180">
        <v>34</v>
      </c>
      <c r="AU96" s="167">
        <f>AS96-AT96</f>
        <v>39</v>
      </c>
      <c r="AV96" s="218">
        <f>AS96/AT96-1</f>
        <v>1.1470588235294117</v>
      </c>
      <c r="AW96" s="171" t="s">
        <v>49</v>
      </c>
      <c r="AX96" s="179">
        <v>85</v>
      </c>
      <c r="AY96" s="180">
        <v>50</v>
      </c>
      <c r="AZ96" s="167">
        <f>AX96-AY96</f>
        <v>35</v>
      </c>
      <c r="BA96" s="257">
        <f>AX96/AY96-1</f>
        <v>0.7</v>
      </c>
      <c r="BB96" s="171" t="s">
        <v>49</v>
      </c>
      <c r="BC96" s="170">
        <v>89</v>
      </c>
      <c r="BD96" s="170">
        <v>61</v>
      </c>
      <c r="BE96" s="170">
        <f>BC96-BD96</f>
        <v>28</v>
      </c>
      <c r="BF96" s="232">
        <f>BC96/BD96-1</f>
        <v>0.45901639344262302</v>
      </c>
      <c r="BG96" s="171" t="s">
        <v>49</v>
      </c>
      <c r="BH96" s="170">
        <v>96</v>
      </c>
      <c r="BL96" s="171" t="s">
        <v>49</v>
      </c>
      <c r="BM96" s="170">
        <v>102</v>
      </c>
      <c r="BN96" s="170">
        <v>90</v>
      </c>
      <c r="BO96" s="170">
        <f>BM96-BN96</f>
        <v>12</v>
      </c>
      <c r="BP96" s="232">
        <f>BM96/BN96-1</f>
        <v>0.1333333333333333</v>
      </c>
      <c r="BQ96" s="171" t="s">
        <v>49</v>
      </c>
      <c r="BR96" s="284">
        <v>106</v>
      </c>
      <c r="BS96" s="170">
        <v>112</v>
      </c>
      <c r="BT96" s="170">
        <f>BR96-BS96</f>
        <v>-6</v>
      </c>
    </row>
    <row r="97" spans="1:72" s="169" customFormat="1">
      <c r="A97" s="185" t="s">
        <v>455</v>
      </c>
      <c r="B97" s="171" t="s">
        <v>49</v>
      </c>
      <c r="C97" s="185">
        <v>261</v>
      </c>
      <c r="D97" s="185">
        <v>304</v>
      </c>
      <c r="E97" s="174" t="s">
        <v>1088</v>
      </c>
      <c r="F97" s="174" t="s">
        <v>1089</v>
      </c>
      <c r="G97" s="329"/>
      <c r="H97" s="174" t="s">
        <v>1090</v>
      </c>
      <c r="I97" s="174" t="s">
        <v>1091</v>
      </c>
      <c r="J97" s="185" t="s">
        <v>206</v>
      </c>
      <c r="K97" s="174">
        <v>60625</v>
      </c>
      <c r="L97" s="174" t="s">
        <v>1092</v>
      </c>
      <c r="M97" s="174" t="s">
        <v>1093</v>
      </c>
      <c r="N97" s="174" t="s">
        <v>1094</v>
      </c>
      <c r="O97" s="174" t="s">
        <v>1095</v>
      </c>
      <c r="P97" s="174" t="s">
        <v>1096</v>
      </c>
      <c r="Q97" s="185" t="s">
        <v>206</v>
      </c>
      <c r="R97" s="185">
        <v>60187</v>
      </c>
      <c r="S97" s="174" t="s">
        <v>1097</v>
      </c>
      <c r="T97" s="185" t="s">
        <v>1098</v>
      </c>
      <c r="U97" s="174" t="s">
        <v>1099</v>
      </c>
      <c r="V97" s="171" t="s">
        <v>49</v>
      </c>
      <c r="W97" s="135">
        <v>118</v>
      </c>
      <c r="X97" s="135">
        <v>208</v>
      </c>
      <c r="Y97" s="84"/>
      <c r="Z97" s="84"/>
      <c r="AA97" s="84" t="s">
        <v>638</v>
      </c>
      <c r="AB97" s="84" t="s">
        <v>393</v>
      </c>
      <c r="AC97" s="84"/>
      <c r="AD97" s="171" t="s">
        <v>49</v>
      </c>
      <c r="AE97" s="185"/>
      <c r="AF97" s="33">
        <v>149</v>
      </c>
      <c r="AG97" s="34">
        <v>159</v>
      </c>
      <c r="AH97" s="34">
        <f>AG97+20</f>
        <v>179</v>
      </c>
      <c r="AI97" s="171" t="s">
        <v>49</v>
      </c>
      <c r="AJ97" s="174" t="s">
        <v>1100</v>
      </c>
      <c r="AK97" s="171" t="s">
        <v>49</v>
      </c>
      <c r="AL97" s="174" t="str">
        <f>H97&amp;" "&amp;I97&amp;","&amp;" "&amp;J97&amp;" "&amp;K97</f>
        <v>3205 W Carmen Ave Chicago, IL 60625</v>
      </c>
      <c r="AM97" s="171" t="s">
        <v>49</v>
      </c>
      <c r="AN97" s="176"/>
      <c r="AO97" s="176"/>
      <c r="AP97" s="176"/>
      <c r="AQ97" s="176" t="s">
        <v>49</v>
      </c>
      <c r="AR97" s="171" t="s">
        <v>49</v>
      </c>
      <c r="AS97" s="179">
        <v>223</v>
      </c>
      <c r="AT97" s="180">
        <v>330</v>
      </c>
      <c r="AU97" s="167">
        <f>AS97-AT97</f>
        <v>-107</v>
      </c>
      <c r="AV97" s="218">
        <f>AS97/AT97-1</f>
        <v>-0.32424242424242422</v>
      </c>
      <c r="AW97" s="171" t="s">
        <v>49</v>
      </c>
      <c r="AX97" s="179">
        <v>264</v>
      </c>
      <c r="AY97" s="180">
        <v>282</v>
      </c>
      <c r="AZ97" s="167">
        <f>AX97-AY97</f>
        <v>-18</v>
      </c>
      <c r="BA97" s="257">
        <f>AX97/AY97-1</f>
        <v>-6.3829787234042534E-2</v>
      </c>
      <c r="BB97" s="171" t="s">
        <v>49</v>
      </c>
      <c r="BC97" s="170">
        <v>291</v>
      </c>
      <c r="BD97" s="170">
        <v>278</v>
      </c>
      <c r="BE97" s="170">
        <f>BC97-BD97</f>
        <v>13</v>
      </c>
      <c r="BF97" s="232">
        <f>BC97/BD97-1</f>
        <v>4.6762589928057485E-2</v>
      </c>
      <c r="BG97" s="171" t="s">
        <v>49</v>
      </c>
      <c r="BH97" s="170">
        <v>310</v>
      </c>
      <c r="BL97" s="171" t="s">
        <v>49</v>
      </c>
      <c r="BM97" s="170">
        <v>308</v>
      </c>
      <c r="BN97" s="170"/>
      <c r="BO97" s="170">
        <f>BM97-BN97</f>
        <v>308</v>
      </c>
      <c r="BP97" s="232" t="e">
        <f>BM97/BN97-1</f>
        <v>#DIV/0!</v>
      </c>
      <c r="BQ97" s="171" t="s">
        <v>49</v>
      </c>
      <c r="BR97" s="284">
        <v>312</v>
      </c>
      <c r="BS97" s="170">
        <v>304</v>
      </c>
      <c r="BT97" s="170">
        <f>BR97-BS97</f>
        <v>8</v>
      </c>
    </row>
    <row r="98" spans="1:72" s="169" customFormat="1">
      <c r="A98" s="185" t="s">
        <v>455</v>
      </c>
      <c r="B98" s="171" t="s">
        <v>49</v>
      </c>
      <c r="C98" s="185"/>
      <c r="D98" s="185">
        <v>20</v>
      </c>
      <c r="E98" s="174" t="s">
        <v>1101</v>
      </c>
      <c r="F98" s="174" t="s">
        <v>1102</v>
      </c>
      <c r="G98" s="174"/>
      <c r="H98" s="174" t="s">
        <v>1103</v>
      </c>
      <c r="I98" s="174" t="s">
        <v>1104</v>
      </c>
      <c r="J98" s="185" t="s">
        <v>962</v>
      </c>
      <c r="K98" s="174">
        <v>23518</v>
      </c>
      <c r="L98" s="174" t="s">
        <v>1105</v>
      </c>
      <c r="M98" s="174" t="s">
        <v>1106</v>
      </c>
      <c r="N98" s="174" t="s">
        <v>1107</v>
      </c>
      <c r="O98" s="174" t="s">
        <v>1108</v>
      </c>
      <c r="P98" s="174" t="s">
        <v>1104</v>
      </c>
      <c r="Q98" s="185" t="s">
        <v>962</v>
      </c>
      <c r="R98" s="185">
        <v>23518</v>
      </c>
      <c r="S98" s="174"/>
      <c r="T98" s="185" t="s">
        <v>1109</v>
      </c>
      <c r="U98" s="174"/>
      <c r="V98" s="171" t="s">
        <v>49</v>
      </c>
      <c r="W98" s="135">
        <v>207</v>
      </c>
      <c r="X98" s="135">
        <v>228</v>
      </c>
      <c r="Y98" s="84"/>
      <c r="Z98" s="84"/>
      <c r="AA98" s="84" t="s">
        <v>307</v>
      </c>
      <c r="AB98" s="84" t="s">
        <v>74</v>
      </c>
      <c r="AC98" s="84"/>
      <c r="AD98" s="171" t="s">
        <v>49</v>
      </c>
      <c r="AE98" s="185"/>
      <c r="AF98" s="33">
        <v>139</v>
      </c>
      <c r="AG98" s="34">
        <f>AF98+20</f>
        <v>159</v>
      </c>
      <c r="AH98" s="34">
        <f>AG98+20</f>
        <v>179</v>
      </c>
      <c r="AI98" s="171" t="s">
        <v>49</v>
      </c>
      <c r="AJ98" s="174" t="s">
        <v>1110</v>
      </c>
      <c r="AK98" s="171" t="s">
        <v>49</v>
      </c>
      <c r="AL98" s="174" t="str">
        <f>H98&amp;" "&amp;I98&amp;","&amp;" "&amp;J98&amp;" "&amp;K98</f>
        <v>6501 Chesapeake Blvd Norfolk, VA 23518</v>
      </c>
      <c r="AM98" s="171" t="s">
        <v>49</v>
      </c>
      <c r="AN98" s="176"/>
      <c r="AO98" s="176"/>
      <c r="AP98" s="176"/>
      <c r="AQ98" s="176" t="s">
        <v>49</v>
      </c>
      <c r="AR98" s="171" t="s">
        <v>49</v>
      </c>
      <c r="AS98" s="179">
        <v>42</v>
      </c>
      <c r="AT98" s="180">
        <v>0</v>
      </c>
      <c r="AU98" s="167">
        <f>AS98-AT98</f>
        <v>42</v>
      </c>
      <c r="AV98" s="218" t="e">
        <f>AS98/AT98-1</f>
        <v>#DIV/0!</v>
      </c>
      <c r="AW98" s="171" t="s">
        <v>49</v>
      </c>
      <c r="AX98" s="179">
        <v>43</v>
      </c>
      <c r="AY98" s="180">
        <v>0</v>
      </c>
      <c r="AZ98" s="167">
        <f>AX98-AY98</f>
        <v>43</v>
      </c>
      <c r="BA98" s="257"/>
      <c r="BB98" s="171" t="s">
        <v>49</v>
      </c>
      <c r="BC98" s="170">
        <v>60</v>
      </c>
      <c r="BD98" s="170"/>
      <c r="BE98" s="170">
        <f>BC98-BD98</f>
        <v>60</v>
      </c>
      <c r="BF98" s="232"/>
      <c r="BG98" s="171" t="s">
        <v>49</v>
      </c>
      <c r="BH98" s="170">
        <v>63</v>
      </c>
      <c r="BL98" s="171" t="s">
        <v>49</v>
      </c>
      <c r="BM98" s="170">
        <v>66</v>
      </c>
      <c r="BN98" s="170">
        <v>2</v>
      </c>
      <c r="BO98" s="170">
        <f>BM98-BN98</f>
        <v>64</v>
      </c>
      <c r="BP98" s="232">
        <f>BM98/BN98-1</f>
        <v>32</v>
      </c>
      <c r="BQ98" s="171" t="s">
        <v>49</v>
      </c>
      <c r="BR98" s="284">
        <v>80</v>
      </c>
      <c r="BS98" s="170">
        <v>15</v>
      </c>
      <c r="BT98" s="170">
        <f>BR98-BS98</f>
        <v>65</v>
      </c>
    </row>
    <row r="99" spans="1:72" s="169" customFormat="1">
      <c r="A99" s="185" t="s">
        <v>455</v>
      </c>
      <c r="B99" s="171" t="s">
        <v>49</v>
      </c>
      <c r="C99" s="185">
        <v>71</v>
      </c>
      <c r="D99" s="185">
        <v>76</v>
      </c>
      <c r="E99" s="174" t="s">
        <v>1111</v>
      </c>
      <c r="F99" s="174" t="s">
        <v>1112</v>
      </c>
      <c r="G99" s="174" t="s">
        <v>1113</v>
      </c>
      <c r="H99" s="174" t="s">
        <v>1114</v>
      </c>
      <c r="I99" s="174" t="s">
        <v>1115</v>
      </c>
      <c r="J99" s="185" t="s">
        <v>252</v>
      </c>
      <c r="K99" s="174">
        <v>5663</v>
      </c>
      <c r="L99" s="174" t="s">
        <v>1116</v>
      </c>
      <c r="M99" s="174" t="s">
        <v>1117</v>
      </c>
      <c r="N99" s="174" t="s">
        <v>1118</v>
      </c>
      <c r="O99" s="174" t="s">
        <v>1119</v>
      </c>
      <c r="P99" s="174" t="s">
        <v>1120</v>
      </c>
      <c r="Q99" s="185" t="s">
        <v>252</v>
      </c>
      <c r="R99" s="185">
        <v>5403</v>
      </c>
      <c r="S99" s="174"/>
      <c r="T99" s="185" t="s">
        <v>1121</v>
      </c>
      <c r="U99" s="174" t="s">
        <v>1122</v>
      </c>
      <c r="V99" s="171" t="s">
        <v>49</v>
      </c>
      <c r="W99" s="135">
        <v>118</v>
      </c>
      <c r="X99" s="135">
        <v>215</v>
      </c>
      <c r="Y99" s="84"/>
      <c r="Z99" s="84"/>
      <c r="AA99" s="84" t="s">
        <v>405</v>
      </c>
      <c r="AB99" s="84" t="s">
        <v>85</v>
      </c>
      <c r="AC99" s="84" t="s">
        <v>1123</v>
      </c>
      <c r="AD99" s="171" t="s">
        <v>49</v>
      </c>
      <c r="AE99" s="185"/>
      <c r="AF99" s="33">
        <v>139</v>
      </c>
      <c r="AG99" s="34">
        <v>149</v>
      </c>
      <c r="AH99" s="34">
        <f>AG99+20</f>
        <v>169</v>
      </c>
      <c r="AI99" s="171" t="s">
        <v>49</v>
      </c>
      <c r="AJ99" s="174" t="s">
        <v>1124</v>
      </c>
      <c r="AK99" s="171" t="s">
        <v>49</v>
      </c>
      <c r="AL99" s="174" t="str">
        <f>H99&amp;" "&amp;I99&amp;","&amp;" "&amp;J99&amp;" "&amp;K99</f>
        <v>158 Harmon Dr Northfield, VT 5663</v>
      </c>
      <c r="AM99" s="171" t="s">
        <v>49</v>
      </c>
      <c r="AN99" s="176"/>
      <c r="AO99" s="176"/>
      <c r="AP99" s="176"/>
      <c r="AQ99" s="176" t="s">
        <v>49</v>
      </c>
      <c r="AR99" s="171" t="s">
        <v>49</v>
      </c>
      <c r="AS99" s="179">
        <v>71</v>
      </c>
      <c r="AT99" s="180">
        <v>41</v>
      </c>
      <c r="AU99" s="167">
        <f>AS99-AT99</f>
        <v>30</v>
      </c>
      <c r="AV99" s="218">
        <f>AS99/AT99-1</f>
        <v>0.73170731707317072</v>
      </c>
      <c r="AW99" s="171" t="s">
        <v>49</v>
      </c>
      <c r="AX99" s="179">
        <v>74</v>
      </c>
      <c r="AY99" s="180">
        <v>47</v>
      </c>
      <c r="AZ99" s="167">
        <f>AX99-AY99</f>
        <v>27</v>
      </c>
      <c r="BA99" s="257">
        <f>AX99/AY99-1</f>
        <v>0.57446808510638303</v>
      </c>
      <c r="BB99" s="171" t="s">
        <v>49</v>
      </c>
      <c r="BC99" s="170">
        <v>80</v>
      </c>
      <c r="BD99" s="170">
        <v>53</v>
      </c>
      <c r="BE99" s="170">
        <f>BC99-BD99</f>
        <v>27</v>
      </c>
      <c r="BF99" s="232">
        <f>BC99/BD99-1</f>
        <v>0.50943396226415105</v>
      </c>
      <c r="BG99" s="171" t="s">
        <v>49</v>
      </c>
      <c r="BH99" s="170">
        <v>82</v>
      </c>
      <c r="BL99" s="171" t="s">
        <v>49</v>
      </c>
      <c r="BM99" s="170">
        <v>85</v>
      </c>
      <c r="BN99" s="170">
        <v>67</v>
      </c>
      <c r="BO99" s="170">
        <f>BM99-BN99</f>
        <v>18</v>
      </c>
      <c r="BP99" s="232">
        <f>BM99/BN99-1</f>
        <v>0.26865671641791056</v>
      </c>
      <c r="BQ99" s="171" t="s">
        <v>49</v>
      </c>
      <c r="BR99" s="284">
        <v>90</v>
      </c>
      <c r="BS99" s="170">
        <v>76</v>
      </c>
      <c r="BT99" s="170">
        <f>BR99-BS99</f>
        <v>14</v>
      </c>
    </row>
    <row r="100" spans="1:72" s="169" customFormat="1">
      <c r="A100" s="185" t="s">
        <v>455</v>
      </c>
      <c r="B100" s="171" t="s">
        <v>49</v>
      </c>
      <c r="C100" s="185">
        <v>119</v>
      </c>
      <c r="D100" s="185">
        <v>160</v>
      </c>
      <c r="E100" s="174" t="s">
        <v>1125</v>
      </c>
      <c r="F100" s="174" t="s">
        <v>1126</v>
      </c>
      <c r="G100" s="174"/>
      <c r="H100" s="174" t="s">
        <v>1127</v>
      </c>
      <c r="I100" s="174" t="s">
        <v>1128</v>
      </c>
      <c r="J100" s="185" t="s">
        <v>273</v>
      </c>
      <c r="K100" s="174">
        <v>18045</v>
      </c>
      <c r="L100" s="174" t="s">
        <v>1129</v>
      </c>
      <c r="M100" s="174" t="s">
        <v>164</v>
      </c>
      <c r="N100" s="174" t="s">
        <v>1130</v>
      </c>
      <c r="O100" s="174" t="s">
        <v>1131</v>
      </c>
      <c r="P100" s="174" t="s">
        <v>1132</v>
      </c>
      <c r="Q100" s="185" t="s">
        <v>273</v>
      </c>
      <c r="R100" s="185">
        <v>18103</v>
      </c>
      <c r="S100" s="174" t="s">
        <v>1133</v>
      </c>
      <c r="T100" s="185" t="s">
        <v>1134</v>
      </c>
      <c r="U100" s="174"/>
      <c r="V100" s="171" t="s">
        <v>49</v>
      </c>
      <c r="W100" s="135">
        <v>104</v>
      </c>
      <c r="X100" s="135">
        <v>222</v>
      </c>
      <c r="Y100" s="84"/>
      <c r="Z100" s="84"/>
      <c r="AA100" s="84" t="s">
        <v>1135</v>
      </c>
      <c r="AB100" s="84" t="s">
        <v>85</v>
      </c>
      <c r="AC100" s="84"/>
      <c r="AD100" s="171" t="s">
        <v>49</v>
      </c>
      <c r="AE100" s="185"/>
      <c r="AF100" s="33">
        <v>139</v>
      </c>
      <c r="AG100" s="34">
        <v>149</v>
      </c>
      <c r="AH100" s="34">
        <f>AG100+20</f>
        <v>169</v>
      </c>
      <c r="AI100" s="171" t="s">
        <v>49</v>
      </c>
      <c r="AJ100" s="174" t="s">
        <v>1136</v>
      </c>
      <c r="AK100" s="171" t="s">
        <v>49</v>
      </c>
      <c r="AL100" s="174" t="str">
        <f>H100&amp;" "&amp;I100&amp;","&amp;" "&amp;J100&amp;" "&amp;K100</f>
        <v>3417 Church Rd Easton, PA 18045</v>
      </c>
      <c r="AM100" s="171" t="s">
        <v>49</v>
      </c>
      <c r="AN100" s="176"/>
      <c r="AO100" s="176"/>
      <c r="AP100" s="176"/>
      <c r="AQ100" s="176" t="s">
        <v>49</v>
      </c>
      <c r="AR100" s="171" t="s">
        <v>49</v>
      </c>
      <c r="AS100" s="179">
        <v>54</v>
      </c>
      <c r="AT100" s="180">
        <v>119</v>
      </c>
      <c r="AU100" s="167">
        <f>AS100-AT100</f>
        <v>-65</v>
      </c>
      <c r="AV100" s="218">
        <f>AS100/AT100-1</f>
        <v>-0.54621848739495804</v>
      </c>
      <c r="AW100" s="171" t="s">
        <v>49</v>
      </c>
      <c r="AX100" s="179">
        <v>61</v>
      </c>
      <c r="AY100" s="180">
        <v>139</v>
      </c>
      <c r="AZ100" s="167">
        <f>AX100-AY100</f>
        <v>-78</v>
      </c>
      <c r="BA100" s="257">
        <f>AX100/AY100-1</f>
        <v>-0.56115107913669071</v>
      </c>
      <c r="BB100" s="171" t="s">
        <v>49</v>
      </c>
      <c r="BC100" s="170">
        <v>74</v>
      </c>
      <c r="BD100" s="170">
        <v>145</v>
      </c>
      <c r="BE100" s="170">
        <f>BC100-BD100</f>
        <v>-71</v>
      </c>
      <c r="BF100" s="232">
        <f>BC100/BD100-1</f>
        <v>-0.48965517241379308</v>
      </c>
      <c r="BG100" s="171" t="s">
        <v>49</v>
      </c>
      <c r="BH100" s="170">
        <v>77</v>
      </c>
      <c r="BL100" s="171" t="s">
        <v>49</v>
      </c>
      <c r="BM100" s="170">
        <v>80</v>
      </c>
      <c r="BN100" s="170">
        <v>158</v>
      </c>
      <c r="BO100" s="170">
        <f>BM100-BN100</f>
        <v>-78</v>
      </c>
      <c r="BP100" s="232">
        <f>BM100/BN100-1</f>
        <v>-0.49367088607594933</v>
      </c>
      <c r="BQ100" s="171" t="s">
        <v>49</v>
      </c>
      <c r="BR100" s="284">
        <v>80</v>
      </c>
      <c r="BS100" s="170">
        <v>160</v>
      </c>
      <c r="BT100" s="170">
        <f>BR100-BS100</f>
        <v>-80</v>
      </c>
    </row>
    <row r="101" spans="1:72" s="169" customFormat="1">
      <c r="A101" s="185" t="s">
        <v>455</v>
      </c>
      <c r="B101" s="171" t="s">
        <v>49</v>
      </c>
      <c r="C101" s="185">
        <v>171</v>
      </c>
      <c r="D101" s="185">
        <v>124</v>
      </c>
      <c r="E101" s="174" t="s">
        <v>1137</v>
      </c>
      <c r="F101" s="174" t="s">
        <v>1138</v>
      </c>
      <c r="G101" s="174"/>
      <c r="H101" s="174" t="s">
        <v>1139</v>
      </c>
      <c r="I101" s="174" t="s">
        <v>1140</v>
      </c>
      <c r="J101" s="185" t="s">
        <v>206</v>
      </c>
      <c r="K101" s="174">
        <v>60453</v>
      </c>
      <c r="L101" s="174" t="s">
        <v>1141</v>
      </c>
      <c r="M101" s="174" t="s">
        <v>913</v>
      </c>
      <c r="N101" s="174" t="s">
        <v>1142</v>
      </c>
      <c r="O101" s="174" t="s">
        <v>1143</v>
      </c>
      <c r="P101" s="174" t="s">
        <v>1144</v>
      </c>
      <c r="Q101" s="185" t="s">
        <v>206</v>
      </c>
      <c r="R101" s="185">
        <v>60513</v>
      </c>
      <c r="S101" s="174"/>
      <c r="T101" s="185" t="s">
        <v>1145</v>
      </c>
      <c r="U101" s="174" t="s">
        <v>1146</v>
      </c>
      <c r="V101" s="171" t="s">
        <v>49</v>
      </c>
      <c r="W101" s="135">
        <v>301</v>
      </c>
      <c r="X101" s="135">
        <v>322</v>
      </c>
      <c r="Y101" s="84"/>
      <c r="Z101" s="84"/>
      <c r="AA101" s="84" t="s">
        <v>351</v>
      </c>
      <c r="AB101" s="84" t="s">
        <v>74</v>
      </c>
      <c r="AC101" s="84"/>
      <c r="AD101" s="171" t="s">
        <v>49</v>
      </c>
      <c r="AE101" s="185"/>
      <c r="AF101" s="33">
        <v>149</v>
      </c>
      <c r="AG101" s="34">
        <v>159</v>
      </c>
      <c r="AH101" s="34">
        <f>AG101+20</f>
        <v>179</v>
      </c>
      <c r="AI101" s="171" t="s">
        <v>49</v>
      </c>
      <c r="AJ101" s="174" t="s">
        <v>1147</v>
      </c>
      <c r="AK101" s="171" t="s">
        <v>49</v>
      </c>
      <c r="AL101" s="174" t="str">
        <f>H101&amp;" "&amp;I101&amp;","&amp;" "&amp;J101&amp;" "&amp;K101</f>
        <v>9400 Southwest Hwy Oak Lawn, IL 60453</v>
      </c>
      <c r="AM101" s="171" t="s">
        <v>49</v>
      </c>
      <c r="AN101" s="176"/>
      <c r="AO101" s="176"/>
      <c r="AP101" s="176"/>
      <c r="AQ101" s="176" t="s">
        <v>49</v>
      </c>
      <c r="AR101" s="171" t="s">
        <v>49</v>
      </c>
      <c r="AS101" s="179">
        <v>81</v>
      </c>
      <c r="AT101" s="180">
        <v>19</v>
      </c>
      <c r="AU101" s="167">
        <f>AS101-AT101</f>
        <v>62</v>
      </c>
      <c r="AV101" s="218">
        <f>AS101/AT101-1</f>
        <v>3.2631578947368425</v>
      </c>
      <c r="AW101" s="171" t="s">
        <v>49</v>
      </c>
      <c r="AX101" s="179">
        <v>89</v>
      </c>
      <c r="AY101" s="180">
        <v>35</v>
      </c>
      <c r="AZ101" s="167">
        <f>AX101-AY101</f>
        <v>54</v>
      </c>
      <c r="BA101" s="257">
        <f>AX101/AY101-1</f>
        <v>1.5428571428571427</v>
      </c>
      <c r="BB101" s="171" t="s">
        <v>49</v>
      </c>
      <c r="BC101" s="170">
        <v>97</v>
      </c>
      <c r="BD101" s="170">
        <v>39</v>
      </c>
      <c r="BE101" s="170">
        <f>BC101-BD101</f>
        <v>58</v>
      </c>
      <c r="BF101" s="232">
        <f>BC101/BD101-1</f>
        <v>1.4871794871794872</v>
      </c>
      <c r="BG101" s="171" t="s">
        <v>49</v>
      </c>
      <c r="BH101" s="170">
        <v>103</v>
      </c>
      <c r="BL101" s="171" t="s">
        <v>49</v>
      </c>
      <c r="BM101" s="170">
        <v>105</v>
      </c>
      <c r="BN101" s="170">
        <v>52</v>
      </c>
      <c r="BO101" s="170">
        <f>BM101-BN101</f>
        <v>53</v>
      </c>
      <c r="BP101" s="232">
        <f>BM101/BN101-1</f>
        <v>1.0192307692307692</v>
      </c>
      <c r="BQ101" s="171" t="s">
        <v>49</v>
      </c>
      <c r="BR101" s="284">
        <v>119</v>
      </c>
      <c r="BS101" s="170">
        <v>91</v>
      </c>
      <c r="BT101" s="170">
        <f>BR101-BS101</f>
        <v>28</v>
      </c>
    </row>
    <row r="102" spans="1:72" s="169" customFormat="1">
      <c r="A102" s="185" t="s">
        <v>455</v>
      </c>
      <c r="B102" s="171" t="s">
        <v>49</v>
      </c>
      <c r="C102" s="185"/>
      <c r="D102" s="185">
        <v>79</v>
      </c>
      <c r="E102" s="174" t="s">
        <v>1148</v>
      </c>
      <c r="F102" s="174" t="s">
        <v>1149</v>
      </c>
      <c r="G102" s="174" t="s">
        <v>1150</v>
      </c>
      <c r="H102" s="174" t="s">
        <v>1151</v>
      </c>
      <c r="I102" s="174" t="s">
        <v>1152</v>
      </c>
      <c r="J102" s="185" t="s">
        <v>303</v>
      </c>
      <c r="K102" s="174">
        <v>97116</v>
      </c>
      <c r="L102" s="174" t="s">
        <v>1153</v>
      </c>
      <c r="M102" s="174" t="s">
        <v>1154</v>
      </c>
      <c r="N102" s="174" t="s">
        <v>1155</v>
      </c>
      <c r="O102" s="174"/>
      <c r="P102" s="174"/>
      <c r="Q102" s="185"/>
      <c r="R102" s="185"/>
      <c r="S102" s="174"/>
      <c r="T102" s="185" t="s">
        <v>1156</v>
      </c>
      <c r="U102" s="174"/>
      <c r="V102" s="171" t="s">
        <v>49</v>
      </c>
      <c r="W102" s="135">
        <v>111</v>
      </c>
      <c r="X102" s="135">
        <v>201</v>
      </c>
      <c r="Y102" s="84"/>
      <c r="Z102" s="84"/>
      <c r="AA102" s="84" t="s">
        <v>73</v>
      </c>
      <c r="AB102" s="84" t="s">
        <v>74</v>
      </c>
      <c r="AC102" s="84"/>
      <c r="AD102" s="171" t="s">
        <v>49</v>
      </c>
      <c r="AE102" s="185"/>
      <c r="AF102" s="33">
        <v>139</v>
      </c>
      <c r="AG102" s="34">
        <f>AF102+20</f>
        <v>159</v>
      </c>
      <c r="AH102" s="34">
        <f>AG102+20</f>
        <v>179</v>
      </c>
      <c r="AI102" s="171" t="s">
        <v>49</v>
      </c>
      <c r="AJ102" s="174" t="s">
        <v>1157</v>
      </c>
      <c r="AK102" s="171" t="s">
        <v>49</v>
      </c>
      <c r="AL102" s="174" t="str">
        <f>H102&amp;" "&amp;I102&amp;","&amp;" "&amp;J102&amp;" "&amp;K102</f>
        <v>2331 Main St. Forest Grove, OR 97116</v>
      </c>
      <c r="AM102" s="171" t="s">
        <v>49</v>
      </c>
      <c r="AN102" s="176"/>
      <c r="AO102" s="176"/>
      <c r="AP102" s="176"/>
      <c r="AQ102" s="176" t="s">
        <v>49</v>
      </c>
      <c r="AR102" s="171" t="s">
        <v>49</v>
      </c>
      <c r="AS102" s="179">
        <v>91</v>
      </c>
      <c r="AT102" s="180">
        <v>43</v>
      </c>
      <c r="AU102" s="167">
        <f>AS102-AT102</f>
        <v>48</v>
      </c>
      <c r="AV102" s="218">
        <f>AS102/AT102-1</f>
        <v>1.1162790697674421</v>
      </c>
      <c r="AW102" s="171" t="s">
        <v>49</v>
      </c>
      <c r="AX102" s="179">
        <v>106</v>
      </c>
      <c r="AY102" s="180">
        <v>48</v>
      </c>
      <c r="AZ102" s="167">
        <f>AX102-AY102</f>
        <v>58</v>
      </c>
      <c r="BA102" s="257">
        <f>AX102/AY102-1</f>
        <v>1.2083333333333335</v>
      </c>
      <c r="BB102" s="171" t="s">
        <v>49</v>
      </c>
      <c r="BC102" s="170">
        <v>113</v>
      </c>
      <c r="BD102" s="170">
        <v>50</v>
      </c>
      <c r="BE102" s="170">
        <f>BC102-BD102</f>
        <v>63</v>
      </c>
      <c r="BF102" s="232">
        <f>BC102/BD102-1</f>
        <v>1.2599999999999998</v>
      </c>
      <c r="BG102" s="171" t="s">
        <v>49</v>
      </c>
      <c r="BH102" s="170">
        <v>116</v>
      </c>
      <c r="BL102" s="171" t="s">
        <v>49</v>
      </c>
      <c r="BM102" s="170">
        <v>119</v>
      </c>
      <c r="BN102" s="170">
        <v>58</v>
      </c>
      <c r="BO102" s="170">
        <f>BM102-BN102</f>
        <v>61</v>
      </c>
      <c r="BP102" s="232">
        <f>BM102/BN102-1</f>
        <v>1.0517241379310347</v>
      </c>
      <c r="BQ102" s="171" t="s">
        <v>49</v>
      </c>
      <c r="BR102" s="284">
        <v>131</v>
      </c>
      <c r="BS102" s="170">
        <v>79</v>
      </c>
      <c r="BT102" s="170">
        <f>BR102-BS102</f>
        <v>52</v>
      </c>
    </row>
    <row r="103" spans="1:72">
      <c r="A103" s="185" t="s">
        <v>455</v>
      </c>
      <c r="B103" s="171" t="s">
        <v>49</v>
      </c>
      <c r="C103" s="185">
        <v>44</v>
      </c>
      <c r="D103" s="185">
        <v>53</v>
      </c>
      <c r="E103" s="174" t="s">
        <v>1158</v>
      </c>
      <c r="F103" s="174" t="s">
        <v>1159</v>
      </c>
      <c r="G103" s="174"/>
      <c r="H103" s="174" t="s">
        <v>1160</v>
      </c>
      <c r="I103" s="174" t="s">
        <v>1161</v>
      </c>
      <c r="J103" s="185" t="s">
        <v>448</v>
      </c>
      <c r="K103" s="174">
        <v>85388</v>
      </c>
      <c r="L103" s="173" t="s">
        <v>1162</v>
      </c>
      <c r="M103" s="174" t="s">
        <v>1163</v>
      </c>
      <c r="N103" s="174" t="s">
        <v>1164</v>
      </c>
      <c r="O103" s="174" t="s">
        <v>1165</v>
      </c>
      <c r="P103" s="174" t="s">
        <v>1166</v>
      </c>
      <c r="Q103" s="185" t="s">
        <v>448</v>
      </c>
      <c r="R103" s="185">
        <v>85340</v>
      </c>
      <c r="S103" s="174"/>
      <c r="T103" s="185" t="s">
        <v>1167</v>
      </c>
      <c r="U103" s="174"/>
      <c r="V103" s="171" t="s">
        <v>49</v>
      </c>
      <c r="W103" s="135">
        <v>104</v>
      </c>
      <c r="X103" s="135">
        <v>201</v>
      </c>
      <c r="Y103" s="84"/>
      <c r="Z103" s="84"/>
      <c r="AA103" s="84" t="s">
        <v>1168</v>
      </c>
      <c r="AB103" s="84" t="s">
        <v>97</v>
      </c>
      <c r="AC103" s="84"/>
      <c r="AD103" s="171" t="s">
        <v>49</v>
      </c>
      <c r="AE103" s="185"/>
      <c r="AF103" s="33">
        <v>149</v>
      </c>
      <c r="AG103" s="34">
        <v>159</v>
      </c>
      <c r="AH103" s="34">
        <f>AG103+20</f>
        <v>179</v>
      </c>
      <c r="AI103" s="171" t="s">
        <v>49</v>
      </c>
      <c r="AJ103" s="174" t="s">
        <v>1169</v>
      </c>
      <c r="AK103" s="171" t="s">
        <v>49</v>
      </c>
      <c r="AL103" s="174" t="str">
        <f>H103&amp;" "&amp;I103&amp;","&amp;" "&amp;J103&amp;" "&amp;K103</f>
        <v>12775 N. 175th Ave Surprise, AZ 85388</v>
      </c>
      <c r="AM103" s="171" t="s">
        <v>49</v>
      </c>
      <c r="AN103" s="176"/>
      <c r="AO103" s="176"/>
      <c r="AP103" s="176"/>
      <c r="AQ103" s="176" t="s">
        <v>49</v>
      </c>
      <c r="AR103" s="171" t="s">
        <v>49</v>
      </c>
      <c r="AS103" s="179">
        <v>56</v>
      </c>
      <c r="AT103" s="180">
        <v>37</v>
      </c>
      <c r="AU103" s="167">
        <f>AS103-AT103</f>
        <v>19</v>
      </c>
      <c r="AV103" s="218">
        <f>AS103/AT103-1</f>
        <v>0.5135135135135136</v>
      </c>
      <c r="AW103" s="171" t="s">
        <v>49</v>
      </c>
      <c r="AX103" s="179">
        <v>68</v>
      </c>
      <c r="AY103" s="180">
        <v>61</v>
      </c>
      <c r="AZ103" s="167">
        <f>AX103-AY103</f>
        <v>7</v>
      </c>
      <c r="BA103" s="257">
        <f>AX103/AY103-1</f>
        <v>0.11475409836065564</v>
      </c>
      <c r="BB103" s="171" t="s">
        <v>49</v>
      </c>
      <c r="BC103" s="170">
        <v>70</v>
      </c>
      <c r="BD103" s="170">
        <v>52</v>
      </c>
      <c r="BE103" s="170">
        <f>BC103-BD103</f>
        <v>18</v>
      </c>
      <c r="BF103" s="232">
        <f>BC103/BD103-1</f>
        <v>0.34615384615384626</v>
      </c>
      <c r="BG103" s="171" t="s">
        <v>49</v>
      </c>
      <c r="BH103" s="170">
        <v>79</v>
      </c>
      <c r="BI103" s="169"/>
      <c r="BJ103" s="169"/>
      <c r="BK103" s="169"/>
      <c r="BL103" s="171" t="s">
        <v>49</v>
      </c>
      <c r="BM103" s="170">
        <v>74</v>
      </c>
      <c r="BN103" s="170">
        <v>53</v>
      </c>
      <c r="BO103" s="170">
        <f>BM103-BN103</f>
        <v>21</v>
      </c>
      <c r="BP103" s="232">
        <f>BM103/BN103-1</f>
        <v>0.39622641509433953</v>
      </c>
      <c r="BQ103" s="171" t="s">
        <v>49</v>
      </c>
      <c r="BR103" s="284">
        <v>74</v>
      </c>
      <c r="BS103" s="170">
        <v>53</v>
      </c>
      <c r="BT103" s="170">
        <f>BR103-BS103</f>
        <v>21</v>
      </c>
    </row>
    <row r="104" spans="1:72" s="451" customFormat="1">
      <c r="A104" s="231" t="s">
        <v>455</v>
      </c>
      <c r="B104" s="231" t="s">
        <v>49</v>
      </c>
      <c r="C104" s="231">
        <v>174</v>
      </c>
      <c r="D104" s="231">
        <v>141</v>
      </c>
      <c r="E104" s="196" t="s">
        <v>1170</v>
      </c>
      <c r="F104" s="196" t="s">
        <v>1171</v>
      </c>
      <c r="G104" s="196"/>
      <c r="H104" s="196" t="s">
        <v>1172</v>
      </c>
      <c r="I104" s="196" t="s">
        <v>1173</v>
      </c>
      <c r="J104" s="231" t="s">
        <v>273</v>
      </c>
      <c r="K104" s="196">
        <v>18073</v>
      </c>
      <c r="L104" s="711" t="s">
        <v>1174</v>
      </c>
      <c r="M104" s="196" t="s">
        <v>1175</v>
      </c>
      <c r="N104" s="196" t="s">
        <v>1176</v>
      </c>
      <c r="O104" s="196" t="s">
        <v>1177</v>
      </c>
      <c r="P104" s="196" t="s">
        <v>1178</v>
      </c>
      <c r="Q104" s="231" t="s">
        <v>273</v>
      </c>
      <c r="R104" s="231">
        <v>18041</v>
      </c>
      <c r="S104" s="196"/>
      <c r="T104" s="712" t="s">
        <v>1179</v>
      </c>
      <c r="U104" s="196"/>
      <c r="V104" s="231" t="s">
        <v>49</v>
      </c>
      <c r="W104" s="237">
        <v>125</v>
      </c>
      <c r="X104" s="237">
        <v>222</v>
      </c>
      <c r="Y104" s="238"/>
      <c r="Z104" s="238"/>
      <c r="AA104" s="238" t="s">
        <v>1180</v>
      </c>
      <c r="AB104" s="238" t="s">
        <v>329</v>
      </c>
      <c r="AC104" s="238"/>
      <c r="AD104" s="231" t="s">
        <v>49</v>
      </c>
      <c r="AE104" s="231"/>
      <c r="AF104" s="29">
        <v>139</v>
      </c>
      <c r="AG104" s="30">
        <v>149</v>
      </c>
      <c r="AH104" s="30">
        <f>AG104+20</f>
        <v>169</v>
      </c>
      <c r="AI104" s="231" t="s">
        <v>49</v>
      </c>
      <c r="AJ104" s="196" t="s">
        <v>1181</v>
      </c>
      <c r="AK104" s="231" t="s">
        <v>49</v>
      </c>
      <c r="AL104" s="196" t="str">
        <f>H104&amp;" "&amp;I104&amp;","&amp;" "&amp;J104&amp;" "&amp;K104</f>
        <v>200 Seminary St Pennsburg, PA 18073</v>
      </c>
      <c r="AM104" s="231" t="s">
        <v>49</v>
      </c>
      <c r="AN104" s="237"/>
      <c r="AO104" s="237"/>
      <c r="AP104" s="237"/>
      <c r="AQ104" s="237" t="s">
        <v>49</v>
      </c>
      <c r="AR104" s="231" t="s">
        <v>49</v>
      </c>
      <c r="AS104" s="231">
        <v>70</v>
      </c>
      <c r="AT104" s="231">
        <v>81</v>
      </c>
      <c r="AU104" s="231">
        <f>AS104-AT104</f>
        <v>-11</v>
      </c>
      <c r="AV104" s="355">
        <f>AS104/AT104-1</f>
        <v>-0.13580246913580252</v>
      </c>
      <c r="AW104" s="231" t="s">
        <v>49</v>
      </c>
      <c r="AX104" s="231">
        <v>87</v>
      </c>
      <c r="AY104" s="231">
        <v>105</v>
      </c>
      <c r="AZ104" s="231">
        <f>AX104-AY104</f>
        <v>-18</v>
      </c>
      <c r="BA104" s="355">
        <f>AX104/AY104-1</f>
        <v>-0.17142857142857137</v>
      </c>
      <c r="BB104" s="231" t="s">
        <v>49</v>
      </c>
      <c r="BC104" s="231">
        <v>106</v>
      </c>
      <c r="BD104" s="231">
        <v>110</v>
      </c>
      <c r="BE104" s="231">
        <f>BC104-BD104</f>
        <v>-4</v>
      </c>
      <c r="BF104" s="355">
        <f>BC104/BD104-1</f>
        <v>-3.6363636363636376E-2</v>
      </c>
      <c r="BG104" s="231" t="s">
        <v>49</v>
      </c>
      <c r="BH104" s="231">
        <v>108</v>
      </c>
      <c r="BI104" s="196"/>
      <c r="BJ104" s="196"/>
      <c r="BK104" s="196"/>
      <c r="BL104" s="231" t="s">
        <v>49</v>
      </c>
      <c r="BM104" s="231">
        <v>118</v>
      </c>
      <c r="BN104" s="231">
        <v>127</v>
      </c>
      <c r="BO104" s="231">
        <f>BM104-BN104</f>
        <v>-9</v>
      </c>
      <c r="BP104" s="355">
        <f>BM104/BN104-1</f>
        <v>-7.086614173228345E-2</v>
      </c>
      <c r="BQ104" s="231" t="s">
        <v>49</v>
      </c>
      <c r="BR104" s="458">
        <v>132</v>
      </c>
      <c r="BS104" s="231">
        <v>139</v>
      </c>
      <c r="BT104" s="231">
        <f>BR104-BS104</f>
        <v>-7</v>
      </c>
    </row>
    <row r="105" spans="1:72">
      <c r="A105" s="185" t="s">
        <v>455</v>
      </c>
      <c r="B105" s="171" t="s">
        <v>49</v>
      </c>
      <c r="C105" s="185">
        <v>84</v>
      </c>
      <c r="D105" s="185">
        <v>83</v>
      </c>
      <c r="E105" s="174" t="s">
        <v>1182</v>
      </c>
      <c r="F105" s="174" t="s">
        <v>1183</v>
      </c>
      <c r="G105" s="174"/>
      <c r="H105" s="174" t="s">
        <v>1184</v>
      </c>
      <c r="I105" s="174" t="s">
        <v>1185</v>
      </c>
      <c r="J105" s="185" t="s">
        <v>448</v>
      </c>
      <c r="K105" s="174">
        <v>85015</v>
      </c>
      <c r="L105" s="174" t="s">
        <v>1186</v>
      </c>
      <c r="M105" s="174" t="s">
        <v>1187</v>
      </c>
      <c r="N105" s="174" t="s">
        <v>1188</v>
      </c>
      <c r="O105" s="174" t="s">
        <v>1189</v>
      </c>
      <c r="P105" s="174" t="s">
        <v>1185</v>
      </c>
      <c r="Q105" s="185" t="s">
        <v>448</v>
      </c>
      <c r="R105" s="185">
        <v>85021</v>
      </c>
      <c r="S105" s="174" t="s">
        <v>1190</v>
      </c>
      <c r="T105" s="185" t="s">
        <v>1191</v>
      </c>
      <c r="U105" s="174"/>
      <c r="V105" s="171" t="s">
        <v>49</v>
      </c>
      <c r="W105" s="135">
        <v>20</v>
      </c>
      <c r="X105" s="135">
        <v>110</v>
      </c>
      <c r="Y105" s="84"/>
      <c r="Z105" s="84"/>
      <c r="AA105" s="84" t="s">
        <v>1192</v>
      </c>
      <c r="AB105" s="84" t="s">
        <v>329</v>
      </c>
      <c r="AC105" s="84"/>
      <c r="AD105" s="171" t="s">
        <v>49</v>
      </c>
      <c r="AE105" s="185"/>
      <c r="AF105" s="33">
        <v>149</v>
      </c>
      <c r="AG105" s="34">
        <v>159</v>
      </c>
      <c r="AH105" s="34">
        <f>AG105+20</f>
        <v>179</v>
      </c>
      <c r="AI105" s="171" t="s">
        <v>49</v>
      </c>
      <c r="AJ105" s="174" t="s">
        <v>1193</v>
      </c>
      <c r="AK105" s="171" t="s">
        <v>49</v>
      </c>
      <c r="AL105" s="174" t="str">
        <f>H105&amp;" "&amp;I105&amp;","&amp;" "&amp;J105&amp;" "&amp;K105</f>
        <v>1751 W Indian School Rd Phoenix, AZ 85015</v>
      </c>
      <c r="AM105" s="171" t="s">
        <v>49</v>
      </c>
      <c r="AN105" s="176"/>
      <c r="AO105" s="176"/>
      <c r="AP105" s="176"/>
      <c r="AQ105" s="176" t="s">
        <v>49</v>
      </c>
      <c r="AR105" s="171" t="s">
        <v>49</v>
      </c>
      <c r="AS105" s="179">
        <v>71</v>
      </c>
      <c r="AT105" s="180">
        <v>69</v>
      </c>
      <c r="AU105" s="167">
        <f>AS105-AT105</f>
        <v>2</v>
      </c>
      <c r="AV105" s="218">
        <f>AS105/AT105-1</f>
        <v>2.8985507246376718E-2</v>
      </c>
      <c r="AW105" s="171" t="s">
        <v>49</v>
      </c>
      <c r="AX105" s="179">
        <v>84</v>
      </c>
      <c r="AY105" s="180">
        <v>76</v>
      </c>
      <c r="AZ105" s="167">
        <f>AX105-AY105</f>
        <v>8</v>
      </c>
      <c r="BA105" s="257">
        <f>AX105/AY105-1</f>
        <v>0.10526315789473695</v>
      </c>
      <c r="BB105" s="171" t="s">
        <v>49</v>
      </c>
      <c r="BC105" s="170">
        <v>91</v>
      </c>
      <c r="BD105" s="170">
        <v>77</v>
      </c>
      <c r="BE105" s="170">
        <f>BC105-BD105</f>
        <v>14</v>
      </c>
      <c r="BF105" s="232">
        <f>BC105/BD105-1</f>
        <v>0.18181818181818188</v>
      </c>
      <c r="BG105" s="171" t="s">
        <v>49</v>
      </c>
      <c r="BH105" s="170">
        <v>92</v>
      </c>
      <c r="BI105" s="169"/>
      <c r="BJ105" s="169"/>
      <c r="BK105" s="169"/>
      <c r="BL105" s="171" t="s">
        <v>49</v>
      </c>
      <c r="BM105" s="170">
        <v>92</v>
      </c>
      <c r="BN105" s="170">
        <v>83</v>
      </c>
      <c r="BO105" s="170">
        <f>BM105-BN105</f>
        <v>9</v>
      </c>
      <c r="BP105" s="232">
        <f>BM105/BN105-1</f>
        <v>0.10843373493975905</v>
      </c>
      <c r="BQ105" s="171" t="s">
        <v>49</v>
      </c>
      <c r="BR105" s="284">
        <v>89</v>
      </c>
      <c r="BS105" s="170">
        <v>83</v>
      </c>
      <c r="BT105" s="170">
        <f>BR105-BS105</f>
        <v>6</v>
      </c>
    </row>
    <row r="106" spans="1:72" s="169" customFormat="1">
      <c r="A106" s="185" t="s">
        <v>455</v>
      </c>
      <c r="B106" s="171"/>
      <c r="C106" s="185"/>
      <c r="D106" s="185"/>
      <c r="E106" s="174" t="s">
        <v>1194</v>
      </c>
      <c r="F106" s="174" t="s">
        <v>1195</v>
      </c>
      <c r="G106" s="174"/>
      <c r="H106" s="226" t="s">
        <v>1196</v>
      </c>
      <c r="I106" s="57" t="s">
        <v>1197</v>
      </c>
      <c r="J106" s="39" t="s">
        <v>206</v>
      </c>
      <c r="K106" s="39">
        <v>60586</v>
      </c>
      <c r="L106" s="173" t="s">
        <v>1198</v>
      </c>
      <c r="M106" s="174" t="s">
        <v>1199</v>
      </c>
      <c r="N106" s="174" t="s">
        <v>1200</v>
      </c>
      <c r="O106" s="174"/>
      <c r="P106" s="174"/>
      <c r="Q106" s="185"/>
      <c r="R106" s="185"/>
      <c r="S106" s="174"/>
      <c r="T106" s="185" t="s">
        <v>1201</v>
      </c>
      <c r="U106" s="174"/>
      <c r="V106" s="171"/>
      <c r="W106" s="135">
        <v>125</v>
      </c>
      <c r="X106" s="135">
        <v>222</v>
      </c>
      <c r="Y106" s="84"/>
      <c r="Z106" s="84"/>
      <c r="AA106" s="84" t="s">
        <v>1202</v>
      </c>
      <c r="AB106" s="84" t="s">
        <v>1203</v>
      </c>
      <c r="AC106" s="84"/>
      <c r="AD106" s="185"/>
      <c r="AE106" s="185"/>
      <c r="AF106" s="33"/>
      <c r="AG106" s="34"/>
      <c r="AH106" s="34"/>
      <c r="AI106" s="171"/>
      <c r="AJ106" s="58" t="s">
        <v>1204</v>
      </c>
      <c r="AK106" s="171"/>
      <c r="AL106" s="174" t="str">
        <f>H106&amp;" "&amp;I106&amp;","&amp;" "&amp;J106&amp;" "&amp;K106</f>
        <v>7800 West Caton Farm Rd. Plainfield, IL 60586</v>
      </c>
      <c r="AM106" s="171"/>
      <c r="AN106" s="176"/>
      <c r="AO106" s="176"/>
      <c r="AP106" s="176"/>
      <c r="AQ106" s="176" t="s">
        <v>49</v>
      </c>
      <c r="AR106" s="171"/>
      <c r="AS106" s="179">
        <v>76</v>
      </c>
      <c r="AT106" s="180">
        <v>102</v>
      </c>
      <c r="AU106" s="167">
        <f>AS106-AT106</f>
        <v>-26</v>
      </c>
      <c r="AV106" s="218">
        <f>AS106/AT106-1</f>
        <v>-0.25490196078431371</v>
      </c>
      <c r="AW106" s="171"/>
      <c r="AX106" s="179">
        <v>83</v>
      </c>
      <c r="AY106" s="180">
        <v>144</v>
      </c>
      <c r="AZ106" s="167">
        <f>AX106-AY106</f>
        <v>-61</v>
      </c>
      <c r="BA106" s="257">
        <f>AX106/AY106-1</f>
        <v>-0.42361111111111116</v>
      </c>
      <c r="BB106" s="171"/>
      <c r="BC106" s="170">
        <v>100</v>
      </c>
      <c r="BD106" s="170">
        <v>137</v>
      </c>
      <c r="BE106" s="170">
        <f>BC106-BD106</f>
        <v>-37</v>
      </c>
      <c r="BF106" s="232">
        <f>BC106/BD106-1</f>
        <v>-0.27007299270072993</v>
      </c>
      <c r="BG106" s="171"/>
      <c r="BH106" s="170">
        <v>107</v>
      </c>
      <c r="BL106" s="171"/>
      <c r="BM106" s="170">
        <v>118</v>
      </c>
      <c r="BN106" s="170">
        <v>147</v>
      </c>
      <c r="BO106" s="170">
        <f>BM106-BN106</f>
        <v>-29</v>
      </c>
      <c r="BP106" s="232">
        <f>BM106/BN106-1</f>
        <v>-0.19727891156462585</v>
      </c>
      <c r="BQ106" s="171"/>
      <c r="BR106" s="284">
        <v>125</v>
      </c>
      <c r="BS106" s="170">
        <v>166</v>
      </c>
      <c r="BT106" s="170">
        <f>BR106-BS106</f>
        <v>-41</v>
      </c>
    </row>
    <row r="107" spans="1:72">
      <c r="A107" s="185" t="s">
        <v>455</v>
      </c>
      <c r="B107" s="171" t="s">
        <v>49</v>
      </c>
      <c r="C107" s="185">
        <v>62</v>
      </c>
      <c r="D107" s="185">
        <v>49</v>
      </c>
      <c r="E107" s="174" t="s">
        <v>1205</v>
      </c>
      <c r="F107" s="174" t="s">
        <v>1206</v>
      </c>
      <c r="G107" s="174"/>
      <c r="H107" s="174" t="s">
        <v>1207</v>
      </c>
      <c r="I107" s="174" t="s">
        <v>1208</v>
      </c>
      <c r="J107" s="185" t="s">
        <v>206</v>
      </c>
      <c r="K107" s="174">
        <v>62028</v>
      </c>
      <c r="L107" s="174" t="s">
        <v>1209</v>
      </c>
      <c r="M107" s="174" t="s">
        <v>545</v>
      </c>
      <c r="N107" s="174" t="s">
        <v>1210</v>
      </c>
      <c r="O107" s="174" t="s">
        <v>1211</v>
      </c>
      <c r="P107" s="174" t="s">
        <v>1212</v>
      </c>
      <c r="Q107" s="185" t="s">
        <v>400</v>
      </c>
      <c r="R107" s="185">
        <v>63376</v>
      </c>
      <c r="S107" s="174"/>
      <c r="T107" s="185" t="s">
        <v>1213</v>
      </c>
      <c r="U107" s="174"/>
      <c r="V107" s="171" t="s">
        <v>49</v>
      </c>
      <c r="W107" s="135">
        <v>125</v>
      </c>
      <c r="X107" s="135">
        <v>222</v>
      </c>
      <c r="Y107" s="84"/>
      <c r="Z107" s="84"/>
      <c r="AA107" s="84" t="s">
        <v>1012</v>
      </c>
      <c r="AB107" s="84" t="s">
        <v>85</v>
      </c>
      <c r="AC107" s="84"/>
      <c r="AD107" s="171" t="s">
        <v>49</v>
      </c>
      <c r="AE107" s="185"/>
      <c r="AF107" s="33">
        <v>139</v>
      </c>
      <c r="AG107" s="34">
        <v>149</v>
      </c>
      <c r="AH107" s="34">
        <f>AG107+20</f>
        <v>169</v>
      </c>
      <c r="AI107" s="171" t="s">
        <v>49</v>
      </c>
      <c r="AJ107" s="174" t="s">
        <v>1214</v>
      </c>
      <c r="AK107" s="171" t="s">
        <v>49</v>
      </c>
      <c r="AL107" s="174" t="str">
        <f>H107&amp;" "&amp;I107&amp;","&amp;" "&amp;J107&amp;" "&amp;K107</f>
        <v>1 Maybeck Place Elsah, IL 62028</v>
      </c>
      <c r="AM107" s="171" t="s">
        <v>49</v>
      </c>
      <c r="AN107" s="176"/>
      <c r="AO107" s="176"/>
      <c r="AP107" s="176"/>
      <c r="AQ107" s="176" t="s">
        <v>49</v>
      </c>
      <c r="AR107" s="171" t="s">
        <v>49</v>
      </c>
      <c r="AS107" s="179">
        <v>28</v>
      </c>
      <c r="AT107" s="180">
        <v>38</v>
      </c>
      <c r="AU107" s="167">
        <f>AS107-AT107</f>
        <v>-10</v>
      </c>
      <c r="AV107" s="218">
        <f>AS107/AT107-1</f>
        <v>-0.26315789473684215</v>
      </c>
      <c r="AW107" s="171" t="s">
        <v>49</v>
      </c>
      <c r="AX107" s="179">
        <v>30</v>
      </c>
      <c r="AY107" s="180">
        <v>40</v>
      </c>
      <c r="AZ107" s="167">
        <f>AX107-AY107</f>
        <v>-10</v>
      </c>
      <c r="BA107" s="257">
        <f>AX107/AY107-1</f>
        <v>-0.25</v>
      </c>
      <c r="BB107" s="171" t="s">
        <v>49</v>
      </c>
      <c r="BC107" s="170">
        <v>34</v>
      </c>
      <c r="BD107" s="170">
        <v>44</v>
      </c>
      <c r="BE107" s="170">
        <f>BC107-BD107</f>
        <v>-10</v>
      </c>
      <c r="BF107" s="232">
        <f>BC107/BD107-1</f>
        <v>-0.22727272727272729</v>
      </c>
      <c r="BG107" s="171" t="s">
        <v>49</v>
      </c>
      <c r="BH107" s="170">
        <v>36</v>
      </c>
      <c r="BI107" s="169"/>
      <c r="BJ107" s="169"/>
      <c r="BK107" s="169"/>
      <c r="BL107" s="171" t="s">
        <v>49</v>
      </c>
      <c r="BM107" s="170">
        <v>40</v>
      </c>
      <c r="BN107" s="170">
        <v>45</v>
      </c>
      <c r="BO107" s="170">
        <f>BM107-BN107</f>
        <v>-5</v>
      </c>
      <c r="BP107" s="232">
        <f>BM107/BN107-1</f>
        <v>-0.11111111111111116</v>
      </c>
      <c r="BQ107" s="171" t="s">
        <v>49</v>
      </c>
      <c r="BR107" s="284">
        <v>47</v>
      </c>
      <c r="BS107" s="170">
        <v>47</v>
      </c>
      <c r="BT107" s="170">
        <f>BR107-BS107</f>
        <v>0</v>
      </c>
    </row>
    <row r="108" spans="1:72" s="169" customFormat="1">
      <c r="A108" s="185" t="s">
        <v>455</v>
      </c>
      <c r="B108" s="171" t="s">
        <v>49</v>
      </c>
      <c r="C108" s="185">
        <v>168</v>
      </c>
      <c r="D108" s="185">
        <v>129</v>
      </c>
      <c r="E108" s="174" t="s">
        <v>1215</v>
      </c>
      <c r="F108" s="174" t="s">
        <v>1216</v>
      </c>
      <c r="G108" s="174"/>
      <c r="H108" s="174" t="s">
        <v>1217</v>
      </c>
      <c r="I108" s="174" t="s">
        <v>1218</v>
      </c>
      <c r="J108" s="185" t="s">
        <v>292</v>
      </c>
      <c r="K108" s="174">
        <v>55810</v>
      </c>
      <c r="L108" s="174" t="s">
        <v>1219</v>
      </c>
      <c r="M108" s="174" t="s">
        <v>1220</v>
      </c>
      <c r="N108" s="174" t="s">
        <v>1221</v>
      </c>
      <c r="O108" s="174" t="s">
        <v>1222</v>
      </c>
      <c r="P108" s="174" t="s">
        <v>678</v>
      </c>
      <c r="Q108" s="185" t="s">
        <v>292</v>
      </c>
      <c r="R108" s="185">
        <v>55804</v>
      </c>
      <c r="S108" s="174"/>
      <c r="T108" s="185" t="s">
        <v>1223</v>
      </c>
      <c r="U108" s="174" t="s">
        <v>1224</v>
      </c>
      <c r="V108" s="171" t="s">
        <v>49</v>
      </c>
      <c r="W108" s="135">
        <v>301</v>
      </c>
      <c r="X108" s="135">
        <v>322</v>
      </c>
      <c r="Y108" s="84"/>
      <c r="Z108" s="84"/>
      <c r="AA108" s="84" t="s">
        <v>351</v>
      </c>
      <c r="AB108" s="84" t="s">
        <v>85</v>
      </c>
      <c r="AC108" s="84"/>
      <c r="AD108" s="171" t="s">
        <v>49</v>
      </c>
      <c r="AE108" s="185"/>
      <c r="AF108" s="33">
        <v>139</v>
      </c>
      <c r="AG108" s="34">
        <v>149</v>
      </c>
      <c r="AH108" s="34">
        <f>AG108+20</f>
        <v>169</v>
      </c>
      <c r="AI108" s="171" t="s">
        <v>49</v>
      </c>
      <c r="AJ108" s="174" t="s">
        <v>1225</v>
      </c>
      <c r="AK108" s="171" t="s">
        <v>49</v>
      </c>
      <c r="AL108" s="174" t="str">
        <f>H108&amp;" "&amp;I108&amp;","&amp;" "&amp;J108&amp;" "&amp;K108</f>
        <v>131 Ninth Ave Proctor, MN 55810</v>
      </c>
      <c r="AM108" s="171" t="s">
        <v>49</v>
      </c>
      <c r="AN108" s="176"/>
      <c r="AO108" s="176"/>
      <c r="AP108" s="176"/>
      <c r="AQ108" s="176" t="s">
        <v>49</v>
      </c>
      <c r="AR108" s="171" t="s">
        <v>49</v>
      </c>
      <c r="AS108" s="179">
        <v>25</v>
      </c>
      <c r="AT108" s="180">
        <v>70</v>
      </c>
      <c r="AU108" s="167">
        <f>AS108-AT108</f>
        <v>-45</v>
      </c>
      <c r="AV108" s="218">
        <f>AS108/AT108-1</f>
        <v>-0.64285714285714279</v>
      </c>
      <c r="AW108" s="171" t="s">
        <v>49</v>
      </c>
      <c r="AX108" s="179">
        <v>26</v>
      </c>
      <c r="AY108" s="180">
        <v>70</v>
      </c>
      <c r="AZ108" s="167">
        <f>AX108-AY108</f>
        <v>-44</v>
      </c>
      <c r="BA108" s="257">
        <f>AX108/AY108-1</f>
        <v>-0.62857142857142856</v>
      </c>
      <c r="BB108" s="171" t="s">
        <v>49</v>
      </c>
      <c r="BC108" s="170">
        <v>32</v>
      </c>
      <c r="BD108" s="170">
        <v>72</v>
      </c>
      <c r="BE108" s="170">
        <f>BC108-BD108</f>
        <v>-40</v>
      </c>
      <c r="BF108" s="232">
        <f>BC108/BD108-1</f>
        <v>-0.55555555555555558</v>
      </c>
      <c r="BG108" s="171" t="s">
        <v>49</v>
      </c>
      <c r="BH108" s="170">
        <v>32</v>
      </c>
      <c r="BL108" s="171" t="s">
        <v>49</v>
      </c>
      <c r="BM108" s="170">
        <v>40</v>
      </c>
      <c r="BN108" s="170">
        <v>54</v>
      </c>
      <c r="BO108" s="170">
        <f>BM108-BN108</f>
        <v>-14</v>
      </c>
      <c r="BP108" s="232">
        <f>BM108/BN108-1</f>
        <v>-0.2592592592592593</v>
      </c>
      <c r="BQ108" s="171" t="s">
        <v>49</v>
      </c>
      <c r="BR108" s="284">
        <v>84</v>
      </c>
      <c r="BS108" s="170">
        <v>90</v>
      </c>
      <c r="BT108" s="170">
        <f>BR108-BS108</f>
        <v>-6</v>
      </c>
    </row>
    <row r="109" spans="1:72">
      <c r="A109" s="185" t="s">
        <v>455</v>
      </c>
      <c r="B109" s="171" t="s">
        <v>49</v>
      </c>
      <c r="C109" s="185">
        <v>145</v>
      </c>
      <c r="D109" s="185">
        <v>138</v>
      </c>
      <c r="E109" s="174" t="s">
        <v>279</v>
      </c>
      <c r="F109" s="174" t="s">
        <v>1226</v>
      </c>
      <c r="G109" s="174"/>
      <c r="H109" s="174" t="s">
        <v>281</v>
      </c>
      <c r="I109" s="174" t="s">
        <v>282</v>
      </c>
      <c r="J109" s="185" t="s">
        <v>42</v>
      </c>
      <c r="K109" s="174">
        <v>11364</v>
      </c>
      <c r="L109" s="174" t="s">
        <v>283</v>
      </c>
      <c r="M109" s="174" t="s">
        <v>44</v>
      </c>
      <c r="N109" s="174" t="s">
        <v>45</v>
      </c>
      <c r="O109" s="174" t="s">
        <v>284</v>
      </c>
      <c r="P109" s="174" t="s">
        <v>285</v>
      </c>
      <c r="Q109" s="185" t="s">
        <v>42</v>
      </c>
      <c r="R109" s="185">
        <v>11756</v>
      </c>
      <c r="S109" s="174"/>
      <c r="T109" s="185" t="s">
        <v>46</v>
      </c>
      <c r="U109" s="174"/>
      <c r="V109" s="171" t="s">
        <v>49</v>
      </c>
      <c r="W109" s="135">
        <v>104</v>
      </c>
      <c r="X109" s="135">
        <v>201</v>
      </c>
      <c r="Y109" s="84"/>
      <c r="Z109" s="84"/>
      <c r="AA109" s="84" t="s">
        <v>212</v>
      </c>
      <c r="AB109" s="84" t="s">
        <v>168</v>
      </c>
      <c r="AC109" s="84"/>
      <c r="AD109" s="171" t="s">
        <v>49</v>
      </c>
      <c r="AE109" s="185"/>
      <c r="AF109" s="33">
        <v>149</v>
      </c>
      <c r="AG109" s="34">
        <v>159</v>
      </c>
      <c r="AH109" s="34">
        <f>AG109+20</f>
        <v>179</v>
      </c>
      <c r="AI109" s="171" t="s">
        <v>49</v>
      </c>
      <c r="AJ109" s="174" t="s">
        <v>287</v>
      </c>
      <c r="AK109" s="171" t="s">
        <v>49</v>
      </c>
      <c r="AL109" s="174" t="str">
        <f>H109&amp;" "&amp;I109&amp;","&amp;" "&amp;J109&amp;" "&amp;K109</f>
        <v>222-05 56th Ave Queens, NY 11364</v>
      </c>
      <c r="AM109" s="171" t="s">
        <v>49</v>
      </c>
      <c r="AN109" s="176"/>
      <c r="AO109" s="176"/>
      <c r="AP109" s="176"/>
      <c r="AQ109" s="176" t="s">
        <v>49</v>
      </c>
      <c r="AR109" s="171" t="s">
        <v>49</v>
      </c>
      <c r="AS109" s="179">
        <v>108</v>
      </c>
      <c r="AT109" s="180">
        <v>101</v>
      </c>
      <c r="AU109" s="167">
        <f>AS109-AT109</f>
        <v>7</v>
      </c>
      <c r="AV109" s="218">
        <f>AS109/AT109-1</f>
        <v>6.9306930693069368E-2</v>
      </c>
      <c r="AW109" s="171" t="s">
        <v>49</v>
      </c>
      <c r="AX109" s="179">
        <v>128</v>
      </c>
      <c r="AY109" s="180">
        <v>119</v>
      </c>
      <c r="AZ109" s="167">
        <f>AX109-AY109</f>
        <v>9</v>
      </c>
      <c r="BA109" s="257">
        <f>AX109/AY109-1</f>
        <v>7.5630252100840289E-2</v>
      </c>
      <c r="BB109" s="171" t="s">
        <v>49</v>
      </c>
      <c r="BC109" s="170">
        <v>129</v>
      </c>
      <c r="BD109" s="170">
        <v>117</v>
      </c>
      <c r="BE109" s="170">
        <f>BC109-BD109</f>
        <v>12</v>
      </c>
      <c r="BF109" s="232">
        <f>BC109/BD109-1</f>
        <v>0.10256410256410264</v>
      </c>
      <c r="BG109" s="171" t="s">
        <v>49</v>
      </c>
      <c r="BH109" s="170">
        <v>137</v>
      </c>
      <c r="BI109" s="169"/>
      <c r="BJ109" s="169"/>
      <c r="BK109" s="169"/>
      <c r="BL109" s="171" t="s">
        <v>49</v>
      </c>
      <c r="BM109" s="170">
        <v>146</v>
      </c>
      <c r="BN109" s="170">
        <v>135</v>
      </c>
      <c r="BO109" s="170">
        <f>BM109-BN109</f>
        <v>11</v>
      </c>
      <c r="BP109" s="232">
        <f>BM109/BN109-1</f>
        <v>8.1481481481481488E-2</v>
      </c>
      <c r="BQ109" s="171" t="s">
        <v>49</v>
      </c>
      <c r="BR109" s="284">
        <v>144</v>
      </c>
      <c r="BS109" s="170">
        <v>138</v>
      </c>
      <c r="BT109" s="170">
        <f>BR109-BS109</f>
        <v>6</v>
      </c>
    </row>
    <row r="110" spans="1:72" s="169" customFormat="1">
      <c r="A110" s="185" t="s">
        <v>455</v>
      </c>
      <c r="B110" s="171" t="s">
        <v>49</v>
      </c>
      <c r="C110" s="185">
        <v>37</v>
      </c>
      <c r="D110" s="185">
        <v>70</v>
      </c>
      <c r="E110" s="174" t="s">
        <v>1227</v>
      </c>
      <c r="F110" s="174" t="s">
        <v>1228</v>
      </c>
      <c r="G110" s="174"/>
      <c r="H110" s="174" t="s">
        <v>1229</v>
      </c>
      <c r="I110" s="174" t="s">
        <v>1230</v>
      </c>
      <c r="J110" s="185" t="s">
        <v>460</v>
      </c>
      <c r="K110" s="174">
        <v>49082</v>
      </c>
      <c r="L110" s="174" t="s">
        <v>1231</v>
      </c>
      <c r="M110" s="174" t="s">
        <v>1232</v>
      </c>
      <c r="N110" s="174" t="s">
        <v>1233</v>
      </c>
      <c r="O110" s="174" t="s">
        <v>1234</v>
      </c>
      <c r="P110" s="174" t="s">
        <v>782</v>
      </c>
      <c r="Q110" s="185" t="s">
        <v>460</v>
      </c>
      <c r="R110" s="185">
        <v>49274</v>
      </c>
      <c r="S110" s="174"/>
      <c r="T110" s="185" t="s">
        <v>1235</v>
      </c>
      <c r="U110" s="174"/>
      <c r="V110" s="171" t="s">
        <v>49</v>
      </c>
      <c r="W110" s="135">
        <v>125</v>
      </c>
      <c r="X110" s="135">
        <v>222</v>
      </c>
      <c r="Y110" s="84"/>
      <c r="Z110" s="84"/>
      <c r="AA110" s="84" t="s">
        <v>1236</v>
      </c>
      <c r="AB110" s="84" t="s">
        <v>168</v>
      </c>
      <c r="AC110" s="84"/>
      <c r="AD110" s="171" t="s">
        <v>49</v>
      </c>
      <c r="AE110" s="185"/>
      <c r="AF110" s="33">
        <v>139</v>
      </c>
      <c r="AG110" s="34">
        <v>149</v>
      </c>
      <c r="AH110" s="34">
        <f>AG110+20</f>
        <v>169</v>
      </c>
      <c r="AI110" s="171" t="s">
        <v>49</v>
      </c>
      <c r="AJ110" s="174" t="s">
        <v>1237</v>
      </c>
      <c r="AK110" s="171" t="s">
        <v>49</v>
      </c>
      <c r="AL110" s="174" t="str">
        <f>H110&amp;" "&amp;I110&amp;","&amp;" "&amp;J110&amp;" "&amp;K110</f>
        <v>18 Colfax St Quincy, MI 49082</v>
      </c>
      <c r="AM110" s="171" t="s">
        <v>49</v>
      </c>
      <c r="AN110" s="176"/>
      <c r="AO110" s="176"/>
      <c r="AP110" s="176"/>
      <c r="AQ110" s="176" t="s">
        <v>49</v>
      </c>
      <c r="AR110" s="171" t="s">
        <v>49</v>
      </c>
      <c r="AS110" s="179">
        <v>29</v>
      </c>
      <c r="AT110" s="180">
        <v>24</v>
      </c>
      <c r="AU110" s="167">
        <f>AS110-AT110</f>
        <v>5</v>
      </c>
      <c r="AV110" s="218">
        <f>AS110/AT110-1</f>
        <v>0.20833333333333326</v>
      </c>
      <c r="AW110" s="171" t="s">
        <v>49</v>
      </c>
      <c r="AX110" s="179">
        <v>43</v>
      </c>
      <c r="AY110" s="180">
        <v>42</v>
      </c>
      <c r="AZ110" s="167">
        <f>AX110-AY110</f>
        <v>1</v>
      </c>
      <c r="BA110" s="257">
        <f>AX110/AY110-1</f>
        <v>2.3809523809523725E-2</v>
      </c>
      <c r="BB110" s="171" t="s">
        <v>49</v>
      </c>
      <c r="BC110" s="170">
        <v>43</v>
      </c>
      <c r="BD110" s="170">
        <v>41</v>
      </c>
      <c r="BE110" s="170">
        <f>BC110-BD110</f>
        <v>2</v>
      </c>
      <c r="BF110" s="232">
        <f>BC110/BD110-1</f>
        <v>4.8780487804878092E-2</v>
      </c>
      <c r="BG110" s="171" t="s">
        <v>49</v>
      </c>
      <c r="BH110" s="170">
        <v>46</v>
      </c>
      <c r="BL110" s="171" t="s">
        <v>49</v>
      </c>
      <c r="BM110" s="170">
        <v>47</v>
      </c>
      <c r="BN110" s="170">
        <v>51</v>
      </c>
      <c r="BO110" s="170">
        <f>BM110-BN110</f>
        <v>-4</v>
      </c>
      <c r="BP110" s="232">
        <f>BM110/BN110-1</f>
        <v>-7.8431372549019662E-2</v>
      </c>
      <c r="BQ110" s="171" t="s">
        <v>49</v>
      </c>
      <c r="BR110" s="284">
        <v>59</v>
      </c>
      <c r="BS110" s="170">
        <v>68</v>
      </c>
      <c r="BT110" s="170">
        <f>BR110-BS110</f>
        <v>-9</v>
      </c>
    </row>
    <row r="111" spans="1:72">
      <c r="A111" s="185" t="s">
        <v>455</v>
      </c>
      <c r="B111" s="171" t="s">
        <v>49</v>
      </c>
      <c r="C111" s="185">
        <v>188</v>
      </c>
      <c r="D111" s="185">
        <v>176</v>
      </c>
      <c r="E111" s="174" t="s">
        <v>1238</v>
      </c>
      <c r="F111" s="174" t="s">
        <v>1239</v>
      </c>
      <c r="G111" s="174"/>
      <c r="H111" s="174" t="s">
        <v>1240</v>
      </c>
      <c r="I111" s="174" t="s">
        <v>1241</v>
      </c>
      <c r="J111" s="185" t="s">
        <v>229</v>
      </c>
      <c r="K111" s="174">
        <v>7430</v>
      </c>
      <c r="L111" s="174" t="s">
        <v>1242</v>
      </c>
      <c r="M111" s="174" t="s">
        <v>487</v>
      </c>
      <c r="N111" s="174" t="s">
        <v>1243</v>
      </c>
      <c r="O111" s="174" t="s">
        <v>1244</v>
      </c>
      <c r="P111" s="174" t="s">
        <v>1245</v>
      </c>
      <c r="Q111" s="185" t="s">
        <v>229</v>
      </c>
      <c r="R111" s="185" t="s">
        <v>1246</v>
      </c>
      <c r="S111" s="174"/>
      <c r="T111" s="185" t="s">
        <v>1247</v>
      </c>
      <c r="U111" s="174"/>
      <c r="V111" s="171" t="s">
        <v>49</v>
      </c>
      <c r="W111" s="135">
        <v>103</v>
      </c>
      <c r="X111" s="135">
        <v>124</v>
      </c>
      <c r="Y111" s="84"/>
      <c r="Z111" s="84"/>
      <c r="AA111" s="84" t="s">
        <v>1248</v>
      </c>
      <c r="AB111" s="84" t="s">
        <v>74</v>
      </c>
      <c r="AC111" s="84"/>
      <c r="AD111" s="171" t="s">
        <v>49</v>
      </c>
      <c r="AE111" s="185"/>
      <c r="AF111" s="33">
        <v>149</v>
      </c>
      <c r="AG111" s="34">
        <v>159</v>
      </c>
      <c r="AH111" s="34">
        <f>AG111+20</f>
        <v>179</v>
      </c>
      <c r="AI111" s="171" t="s">
        <v>49</v>
      </c>
      <c r="AJ111" s="174" t="s">
        <v>1249</v>
      </c>
      <c r="AK111" s="171" t="s">
        <v>49</v>
      </c>
      <c r="AL111" s="174" t="str">
        <f>H111&amp;" "&amp;I111&amp;","&amp;" "&amp;J111&amp;" "&amp;K111</f>
        <v>505 Ramapo Valley Rd Mahwah, NJ 7430</v>
      </c>
      <c r="AM111" s="171" t="s">
        <v>49</v>
      </c>
      <c r="AN111" s="176"/>
      <c r="AO111" s="176"/>
      <c r="AP111" s="176"/>
      <c r="AQ111" s="176" t="s">
        <v>49</v>
      </c>
      <c r="AR111" s="171" t="s">
        <v>49</v>
      </c>
      <c r="AS111" s="179">
        <v>81</v>
      </c>
      <c r="AT111" s="180">
        <v>109</v>
      </c>
      <c r="AU111" s="167">
        <f>AS111-AT111</f>
        <v>-28</v>
      </c>
      <c r="AV111" s="218">
        <f>AS111/AT111-1</f>
        <v>-0.25688073394495414</v>
      </c>
      <c r="AW111" s="171" t="s">
        <v>49</v>
      </c>
      <c r="AX111" s="179">
        <v>100</v>
      </c>
      <c r="AY111" s="180">
        <v>161</v>
      </c>
      <c r="AZ111" s="167">
        <f>AX111-AY111</f>
        <v>-61</v>
      </c>
      <c r="BA111" s="257">
        <f>AX111/AY111-1</f>
        <v>-0.3788819875776398</v>
      </c>
      <c r="BB111" s="171" t="s">
        <v>49</v>
      </c>
      <c r="BC111" s="170">
        <v>110</v>
      </c>
      <c r="BD111" s="170">
        <v>154</v>
      </c>
      <c r="BE111" s="170">
        <f>BC111-BD111</f>
        <v>-44</v>
      </c>
      <c r="BF111" s="232">
        <f>BC111/BD111-1</f>
        <v>-0.2857142857142857</v>
      </c>
      <c r="BG111" s="171" t="s">
        <v>49</v>
      </c>
      <c r="BH111" s="170">
        <v>110</v>
      </c>
      <c r="BI111" s="169"/>
      <c r="BJ111" s="169"/>
      <c r="BK111" s="169"/>
      <c r="BL111" s="171" t="s">
        <v>49</v>
      </c>
      <c r="BM111" s="170">
        <v>106</v>
      </c>
      <c r="BN111" s="170">
        <v>175</v>
      </c>
      <c r="BO111" s="170">
        <f>BM111-BN111</f>
        <v>-69</v>
      </c>
      <c r="BP111" s="232">
        <f>BM111/BN111-1</f>
        <v>-0.39428571428571424</v>
      </c>
      <c r="BQ111" s="171" t="s">
        <v>49</v>
      </c>
      <c r="BR111" s="284">
        <v>103</v>
      </c>
      <c r="BS111" s="170">
        <v>176</v>
      </c>
      <c r="BT111" s="170">
        <f>BR111-BS111</f>
        <v>-73</v>
      </c>
    </row>
    <row r="112" spans="1:72">
      <c r="A112" s="185" t="s">
        <v>455</v>
      </c>
      <c r="B112" s="171" t="s">
        <v>49</v>
      </c>
      <c r="C112" s="185">
        <v>184</v>
      </c>
      <c r="D112" s="185">
        <v>178</v>
      </c>
      <c r="E112" s="174" t="s">
        <v>1250</v>
      </c>
      <c r="F112" s="174" t="s">
        <v>1251</v>
      </c>
      <c r="G112" s="174"/>
      <c r="H112" s="174" t="s">
        <v>1252</v>
      </c>
      <c r="I112" s="174" t="s">
        <v>1253</v>
      </c>
      <c r="J112" s="185" t="s">
        <v>206</v>
      </c>
      <c r="K112" s="174">
        <v>61614</v>
      </c>
      <c r="L112" s="173" t="s">
        <v>1254</v>
      </c>
      <c r="M112" s="174" t="s">
        <v>164</v>
      </c>
      <c r="N112" s="174" t="s">
        <v>1255</v>
      </c>
      <c r="O112" s="174" t="s">
        <v>1256</v>
      </c>
      <c r="P112" s="174" t="s">
        <v>1257</v>
      </c>
      <c r="Q112" s="185" t="s">
        <v>206</v>
      </c>
      <c r="R112" s="185">
        <v>61615</v>
      </c>
      <c r="S112" s="174"/>
      <c r="T112" s="185" t="s">
        <v>1258</v>
      </c>
      <c r="U112" s="174" t="s">
        <v>1259</v>
      </c>
      <c r="V112" s="185" t="s">
        <v>49</v>
      </c>
      <c r="W112" s="135">
        <v>104</v>
      </c>
      <c r="X112" s="135">
        <v>215</v>
      </c>
      <c r="Y112" s="84"/>
      <c r="Z112" s="84"/>
      <c r="AA112" s="84" t="s">
        <v>1260</v>
      </c>
      <c r="AB112" s="84" t="s">
        <v>1261</v>
      </c>
      <c r="AC112" s="84"/>
      <c r="AD112" s="185" t="s">
        <v>49</v>
      </c>
      <c r="AE112" s="185"/>
      <c r="AF112" s="33">
        <v>139</v>
      </c>
      <c r="AG112" s="34">
        <v>149</v>
      </c>
      <c r="AH112" s="34">
        <f>AG112+20</f>
        <v>169</v>
      </c>
      <c r="AI112" s="171" t="s">
        <v>49</v>
      </c>
      <c r="AJ112" s="174" t="s">
        <v>1262</v>
      </c>
      <c r="AK112" s="171" t="s">
        <v>49</v>
      </c>
      <c r="AL112" s="174" t="str">
        <f>H112&amp;" "&amp;I112&amp;","&amp;" "&amp;J112&amp;" "&amp;K112</f>
        <v>6301 N University Peoria, IL 61614</v>
      </c>
      <c r="AM112" s="171" t="s">
        <v>49</v>
      </c>
      <c r="AN112" s="176"/>
      <c r="AO112" s="176"/>
      <c r="AP112" s="176"/>
      <c r="AQ112" s="176" t="s">
        <v>49</v>
      </c>
      <c r="AR112" s="171" t="s">
        <v>49</v>
      </c>
      <c r="AS112" s="179">
        <v>56</v>
      </c>
      <c r="AT112" s="180">
        <v>134</v>
      </c>
      <c r="AU112" s="167">
        <f>AS112-AT112</f>
        <v>-78</v>
      </c>
      <c r="AV112" s="218">
        <f>AS112/AT112-1</f>
        <v>-0.58208955223880599</v>
      </c>
      <c r="AW112" s="171" t="s">
        <v>49</v>
      </c>
      <c r="AX112" s="179">
        <v>66</v>
      </c>
      <c r="AY112" s="180">
        <v>163</v>
      </c>
      <c r="AZ112" s="167">
        <f>AX112-AY112</f>
        <v>-97</v>
      </c>
      <c r="BA112" s="257">
        <f>AX112/AY112-1</f>
        <v>-0.59509202453987731</v>
      </c>
      <c r="BB112" s="171" t="s">
        <v>49</v>
      </c>
      <c r="BC112" s="170">
        <v>88</v>
      </c>
      <c r="BD112" s="170">
        <v>161</v>
      </c>
      <c r="BE112" s="170">
        <f>BC112-BD112</f>
        <v>-73</v>
      </c>
      <c r="BF112" s="232">
        <f>BC112/BD112-1</f>
        <v>-0.45341614906832295</v>
      </c>
      <c r="BG112" s="171" t="s">
        <v>49</v>
      </c>
      <c r="BH112" s="170">
        <v>113</v>
      </c>
      <c r="BI112" s="169"/>
      <c r="BJ112" s="169"/>
      <c r="BK112" s="169"/>
      <c r="BL112" s="171" t="s">
        <v>49</v>
      </c>
      <c r="BM112" s="170">
        <v>122</v>
      </c>
      <c r="BN112" s="170">
        <v>173</v>
      </c>
      <c r="BO112" s="170">
        <f>BM112-BN112</f>
        <v>-51</v>
      </c>
      <c r="BP112" s="232">
        <f>BM112/BN112-1</f>
        <v>-0.2947976878612717</v>
      </c>
      <c r="BQ112" s="171" t="s">
        <v>49</v>
      </c>
      <c r="BR112" s="284">
        <v>116</v>
      </c>
      <c r="BS112" s="170">
        <v>178</v>
      </c>
      <c r="BT112" s="170">
        <f>BR112-BS112</f>
        <v>-62</v>
      </c>
    </row>
    <row r="113" spans="1:72">
      <c r="A113" s="185" t="s">
        <v>455</v>
      </c>
      <c r="B113" s="171" t="s">
        <v>49</v>
      </c>
      <c r="C113" s="185">
        <v>67</v>
      </c>
      <c r="D113" s="185">
        <v>80</v>
      </c>
      <c r="E113" s="174" t="s">
        <v>1263</v>
      </c>
      <c r="F113" s="174" t="s">
        <v>1264</v>
      </c>
      <c r="G113" s="174"/>
      <c r="H113" s="174" t="s">
        <v>1265</v>
      </c>
      <c r="I113" s="174" t="s">
        <v>1266</v>
      </c>
      <c r="J113" s="185" t="s">
        <v>206</v>
      </c>
      <c r="K113" s="174">
        <v>61114</v>
      </c>
      <c r="L113" s="174" t="s">
        <v>1267</v>
      </c>
      <c r="M113" s="174" t="s">
        <v>436</v>
      </c>
      <c r="N113" s="174" t="s">
        <v>1268</v>
      </c>
      <c r="O113" s="174" t="s">
        <v>1269</v>
      </c>
      <c r="P113" s="174" t="s">
        <v>1270</v>
      </c>
      <c r="Q113" s="185" t="s">
        <v>206</v>
      </c>
      <c r="R113" s="185">
        <v>61111</v>
      </c>
      <c r="S113" s="174" t="s">
        <v>1271</v>
      </c>
      <c r="T113" s="185" t="s">
        <v>1272</v>
      </c>
      <c r="U113" s="174"/>
      <c r="V113" s="171" t="s">
        <v>49</v>
      </c>
      <c r="W113" s="135">
        <v>118</v>
      </c>
      <c r="X113" s="135">
        <v>208</v>
      </c>
      <c r="Y113" s="84"/>
      <c r="Z113" s="84"/>
      <c r="AA113" s="84" t="s">
        <v>638</v>
      </c>
      <c r="AB113" s="84" t="s">
        <v>329</v>
      </c>
      <c r="AC113" s="84"/>
      <c r="AD113" s="171" t="s">
        <v>49</v>
      </c>
      <c r="AE113" s="185"/>
      <c r="AF113" s="33">
        <v>149</v>
      </c>
      <c r="AG113" s="34">
        <v>159</v>
      </c>
      <c r="AH113" s="34">
        <f>AG113+20</f>
        <v>179</v>
      </c>
      <c r="AI113" s="171" t="s">
        <v>49</v>
      </c>
      <c r="AJ113" s="174" t="s">
        <v>1273</v>
      </c>
      <c r="AK113" s="171" t="s">
        <v>49</v>
      </c>
      <c r="AL113" s="174" t="str">
        <f>H113&amp;" "&amp;I113&amp;","&amp;" "&amp;J113&amp;" "&amp;K113</f>
        <v>3301 N Mulford Rd Rockford, IL 61114</v>
      </c>
      <c r="AM113" s="171" t="s">
        <v>49</v>
      </c>
      <c r="AN113" s="176"/>
      <c r="AO113" s="176"/>
      <c r="AP113" s="176"/>
      <c r="AQ113" s="176" t="s">
        <v>49</v>
      </c>
      <c r="AR113" s="171" t="s">
        <v>49</v>
      </c>
      <c r="AS113" s="179">
        <v>58</v>
      </c>
      <c r="AT113" s="180">
        <v>54</v>
      </c>
      <c r="AU113" s="167">
        <f>AS113-AT113</f>
        <v>4</v>
      </c>
      <c r="AV113" s="218">
        <f>AS113/AT113-1</f>
        <v>7.4074074074074181E-2</v>
      </c>
      <c r="AW113" s="171" t="s">
        <v>49</v>
      </c>
      <c r="AX113" s="179">
        <v>62</v>
      </c>
      <c r="AY113" s="180">
        <v>69</v>
      </c>
      <c r="AZ113" s="167">
        <f>AX113-AY113</f>
        <v>-7</v>
      </c>
      <c r="BA113" s="257">
        <f>AX113/AY113-1</f>
        <v>-0.10144927536231885</v>
      </c>
      <c r="BB113" s="171" t="s">
        <v>49</v>
      </c>
      <c r="BC113" s="170">
        <v>73</v>
      </c>
      <c r="BD113" s="170">
        <v>64</v>
      </c>
      <c r="BE113" s="170">
        <f>BC113-BD113</f>
        <v>9</v>
      </c>
      <c r="BF113" s="232">
        <f>BC113/BD113-1</f>
        <v>0.140625</v>
      </c>
      <c r="BG113" s="171" t="s">
        <v>49</v>
      </c>
      <c r="BH113" s="170">
        <v>72</v>
      </c>
      <c r="BI113" s="169"/>
      <c r="BJ113" s="169"/>
      <c r="BK113" s="169"/>
      <c r="BL113" s="171" t="s">
        <v>49</v>
      </c>
      <c r="BM113" s="170">
        <v>78</v>
      </c>
      <c r="BN113" s="170">
        <v>68</v>
      </c>
      <c r="BO113" s="170">
        <f>BM113-BN113</f>
        <v>10</v>
      </c>
      <c r="BP113" s="232">
        <f>BM113/BN113-1</f>
        <v>0.14705882352941169</v>
      </c>
      <c r="BQ113" s="171" t="s">
        <v>49</v>
      </c>
      <c r="BR113" s="284">
        <v>72</v>
      </c>
      <c r="BS113" s="170">
        <v>80</v>
      </c>
      <c r="BT113" s="170">
        <f>BR113-BS113</f>
        <v>-8</v>
      </c>
    </row>
    <row r="114" spans="1:72">
      <c r="A114" s="185" t="s">
        <v>455</v>
      </c>
      <c r="B114" s="171" t="s">
        <v>49</v>
      </c>
      <c r="C114" s="185">
        <v>59</v>
      </c>
      <c r="D114" s="185">
        <v>97</v>
      </c>
      <c r="E114" s="174" t="s">
        <v>1274</v>
      </c>
      <c r="F114" s="174" t="s">
        <v>1275</v>
      </c>
      <c r="G114" s="174"/>
      <c r="H114" s="174" t="s">
        <v>1276</v>
      </c>
      <c r="I114" s="174" t="s">
        <v>1277</v>
      </c>
      <c r="J114" s="185" t="s">
        <v>1278</v>
      </c>
      <c r="K114" s="174">
        <v>42642</v>
      </c>
      <c r="L114" s="174" t="s">
        <v>1279</v>
      </c>
      <c r="M114" s="174" t="s">
        <v>1280</v>
      </c>
      <c r="N114" s="174" t="s">
        <v>1281</v>
      </c>
      <c r="O114" s="174" t="s">
        <v>1282</v>
      </c>
      <c r="P114" s="174" t="s">
        <v>1283</v>
      </c>
      <c r="Q114" s="185" t="s">
        <v>1278</v>
      </c>
      <c r="R114" s="185">
        <v>42629</v>
      </c>
      <c r="S114" s="174"/>
      <c r="T114" s="185" t="s">
        <v>1284</v>
      </c>
      <c r="U114" s="174"/>
      <c r="V114" s="171" t="s">
        <v>49</v>
      </c>
      <c r="W114" s="135">
        <v>118</v>
      </c>
      <c r="X114" s="135">
        <v>222</v>
      </c>
      <c r="Y114" s="84"/>
      <c r="Z114" s="84"/>
      <c r="AA114" s="84" t="s">
        <v>1285</v>
      </c>
      <c r="AB114" s="84" t="s">
        <v>168</v>
      </c>
      <c r="AC114" s="84"/>
      <c r="AD114" s="171" t="s">
        <v>49</v>
      </c>
      <c r="AE114" s="185"/>
      <c r="AF114" s="33">
        <v>139</v>
      </c>
      <c r="AG114" s="34">
        <v>149</v>
      </c>
      <c r="AH114" s="34">
        <f>AG114+20</f>
        <v>169</v>
      </c>
      <c r="AI114" s="171" t="s">
        <v>49</v>
      </c>
      <c r="AJ114" s="174" t="s">
        <v>1286</v>
      </c>
      <c r="AK114" s="171" t="s">
        <v>49</v>
      </c>
      <c r="AL114" s="174" t="str">
        <f>H114&amp;" "&amp;I114&amp;","&amp;" "&amp;J114&amp;" "&amp;K114</f>
        <v>2166 S Highway 127 Russell Springs, KY 42642</v>
      </c>
      <c r="AM114" s="171" t="s">
        <v>49</v>
      </c>
      <c r="AN114" s="176"/>
      <c r="AO114" s="176"/>
      <c r="AP114" s="176"/>
      <c r="AQ114" s="176" t="s">
        <v>49</v>
      </c>
      <c r="AR114" s="171" t="s">
        <v>49</v>
      </c>
      <c r="AS114" s="179">
        <v>26</v>
      </c>
      <c r="AT114" s="180">
        <v>46</v>
      </c>
      <c r="AU114" s="167">
        <f>AS114-AT114</f>
        <v>-20</v>
      </c>
      <c r="AV114" s="218">
        <f>AS114/AT114-1</f>
        <v>-0.43478260869565222</v>
      </c>
      <c r="AW114" s="171" t="s">
        <v>49</v>
      </c>
      <c r="AX114" s="179">
        <v>36</v>
      </c>
      <c r="AY114" s="180">
        <v>68</v>
      </c>
      <c r="AZ114" s="167">
        <f>AX114-AY114</f>
        <v>-32</v>
      </c>
      <c r="BA114" s="257">
        <f>AX114/AY114-1</f>
        <v>-0.47058823529411764</v>
      </c>
      <c r="BB114" s="171" t="s">
        <v>49</v>
      </c>
      <c r="BC114" s="170">
        <v>49</v>
      </c>
      <c r="BD114" s="170">
        <v>57</v>
      </c>
      <c r="BE114" s="170">
        <f>BC114-BD114</f>
        <v>-8</v>
      </c>
      <c r="BF114" s="232">
        <f>BC114/BD114-1</f>
        <v>-0.14035087719298245</v>
      </c>
      <c r="BG114" s="171" t="s">
        <v>49</v>
      </c>
      <c r="BH114" s="170">
        <v>53</v>
      </c>
      <c r="BI114" s="169"/>
      <c r="BJ114" s="169"/>
      <c r="BK114" s="169"/>
      <c r="BL114" s="171" t="s">
        <v>49</v>
      </c>
      <c r="BM114" s="170">
        <v>52</v>
      </c>
      <c r="BN114" s="170">
        <v>71</v>
      </c>
      <c r="BO114" s="170">
        <f>BM114-BN114</f>
        <v>-19</v>
      </c>
      <c r="BP114" s="232">
        <f>BM114/BN114-1</f>
        <v>-0.26760563380281688</v>
      </c>
      <c r="BQ114" s="171" t="s">
        <v>49</v>
      </c>
      <c r="BR114" s="284">
        <v>54</v>
      </c>
      <c r="BS114" s="170">
        <v>90</v>
      </c>
      <c r="BT114" s="170">
        <f>BR114-BS114</f>
        <v>-36</v>
      </c>
    </row>
    <row r="115" spans="1:72">
      <c r="A115" s="185" t="s">
        <v>455</v>
      </c>
      <c r="B115" s="171" t="s">
        <v>49</v>
      </c>
      <c r="C115" s="185">
        <v>61</v>
      </c>
      <c r="D115" s="185">
        <v>76</v>
      </c>
      <c r="E115" s="174" t="s">
        <v>1287</v>
      </c>
      <c r="F115" s="174" t="s">
        <v>1288</v>
      </c>
      <c r="G115" s="174"/>
      <c r="H115" s="174" t="s">
        <v>1289</v>
      </c>
      <c r="I115" s="174" t="s">
        <v>131</v>
      </c>
      <c r="J115" s="185" t="s">
        <v>1278</v>
      </c>
      <c r="K115" s="174">
        <v>41169</v>
      </c>
      <c r="L115" s="174" t="s">
        <v>1290</v>
      </c>
      <c r="M115" s="174" t="s">
        <v>294</v>
      </c>
      <c r="N115" s="174" t="s">
        <v>1291</v>
      </c>
      <c r="O115" s="174" t="s">
        <v>1292</v>
      </c>
      <c r="P115" s="174" t="s">
        <v>1293</v>
      </c>
      <c r="Q115" s="185" t="s">
        <v>1278</v>
      </c>
      <c r="R115" s="185">
        <v>41101</v>
      </c>
      <c r="S115" s="174"/>
      <c r="T115" s="185" t="s">
        <v>1294</v>
      </c>
      <c r="U115" s="174"/>
      <c r="V115" s="171" t="s">
        <v>49</v>
      </c>
      <c r="W115" s="135">
        <v>111</v>
      </c>
      <c r="X115" s="135">
        <v>208</v>
      </c>
      <c r="Y115" s="84"/>
      <c r="Z115" s="84"/>
      <c r="AA115" s="84" t="s">
        <v>1074</v>
      </c>
      <c r="AB115" s="84" t="s">
        <v>168</v>
      </c>
      <c r="AC115" s="84"/>
      <c r="AD115" s="171" t="s">
        <v>49</v>
      </c>
      <c r="AE115" s="185"/>
      <c r="AF115" s="33">
        <v>139</v>
      </c>
      <c r="AG115" s="34">
        <v>149</v>
      </c>
      <c r="AH115" s="34">
        <f>AG115+20</f>
        <v>169</v>
      </c>
      <c r="AI115" s="171" t="s">
        <v>49</v>
      </c>
      <c r="AJ115" s="174" t="s">
        <v>1295</v>
      </c>
      <c r="AK115" s="171" t="s">
        <v>49</v>
      </c>
      <c r="AL115" s="174" t="str">
        <f>H115&amp;" "&amp;I115&amp;","&amp;" "&amp;J115&amp;" "&amp;K115</f>
        <v>709 Red Devil Ln Russell, KY 41169</v>
      </c>
      <c r="AM115" s="171" t="s">
        <v>49</v>
      </c>
      <c r="AN115" s="176"/>
      <c r="AO115" s="176"/>
      <c r="AP115" s="176"/>
      <c r="AQ115" s="176" t="s">
        <v>49</v>
      </c>
      <c r="AR115" s="171" t="s">
        <v>49</v>
      </c>
      <c r="AS115" s="179">
        <v>16</v>
      </c>
      <c r="AT115" s="180">
        <v>22</v>
      </c>
      <c r="AU115" s="167">
        <f>AS115-AT115</f>
        <v>-6</v>
      </c>
      <c r="AV115" s="218">
        <f>AS115/AT115-1</f>
        <v>-0.27272727272727271</v>
      </c>
      <c r="AW115" s="171" t="s">
        <v>49</v>
      </c>
      <c r="AX115" s="179">
        <v>21</v>
      </c>
      <c r="AY115" s="180">
        <v>56</v>
      </c>
      <c r="AZ115" s="167">
        <f>AX115-AY115</f>
        <v>-35</v>
      </c>
      <c r="BA115" s="257">
        <f>AX115/AY115-1</f>
        <v>-0.625</v>
      </c>
      <c r="BB115" s="171" t="s">
        <v>49</v>
      </c>
      <c r="BC115" s="170">
        <v>24</v>
      </c>
      <c r="BD115" s="170">
        <v>47</v>
      </c>
      <c r="BE115" s="170">
        <f>BC115-BD115</f>
        <v>-23</v>
      </c>
      <c r="BF115" s="232">
        <f>BC115/BD115-1</f>
        <v>-0.48936170212765961</v>
      </c>
      <c r="BG115" s="171" t="s">
        <v>49</v>
      </c>
      <c r="BH115" s="170">
        <v>27</v>
      </c>
      <c r="BI115" s="169"/>
      <c r="BJ115" s="169"/>
      <c r="BK115" s="169"/>
      <c r="BL115" s="171" t="s">
        <v>49</v>
      </c>
      <c r="BM115" s="170">
        <v>30</v>
      </c>
      <c r="BN115" s="170">
        <v>64</v>
      </c>
      <c r="BO115" s="170">
        <f>BM115-BN115</f>
        <v>-34</v>
      </c>
      <c r="BP115" s="232">
        <f>BM115/BN115-1</f>
        <v>-0.53125</v>
      </c>
      <c r="BQ115" s="171" t="s">
        <v>49</v>
      </c>
      <c r="BR115" s="284">
        <v>31</v>
      </c>
      <c r="BS115" s="170">
        <v>76</v>
      </c>
      <c r="BT115" s="170">
        <f>BR115-BS115</f>
        <v>-45</v>
      </c>
    </row>
    <row r="116" spans="1:72">
      <c r="A116" s="185" t="s">
        <v>455</v>
      </c>
      <c r="B116" s="171" t="s">
        <v>49</v>
      </c>
      <c r="C116" s="185"/>
      <c r="D116" s="185">
        <v>102</v>
      </c>
      <c r="E116" s="174" t="s">
        <v>1296</v>
      </c>
      <c r="F116" s="174" t="s">
        <v>1297</v>
      </c>
      <c r="G116" s="174"/>
      <c r="H116" s="174" t="s">
        <v>1298</v>
      </c>
      <c r="I116" s="174" t="s">
        <v>1299</v>
      </c>
      <c r="J116" s="185" t="s">
        <v>1300</v>
      </c>
      <c r="K116" s="174">
        <v>20707</v>
      </c>
      <c r="L116" s="174" t="s">
        <v>1301</v>
      </c>
      <c r="M116" s="174" t="s">
        <v>1302</v>
      </c>
      <c r="N116" s="174" t="s">
        <v>1303</v>
      </c>
      <c r="O116" s="174"/>
      <c r="P116" s="174"/>
      <c r="Q116" s="185"/>
      <c r="R116" s="185"/>
      <c r="S116" s="174"/>
      <c r="T116" s="185" t="s">
        <v>1304</v>
      </c>
      <c r="U116" s="174"/>
      <c r="V116" s="171" t="s">
        <v>49</v>
      </c>
      <c r="W116" s="135">
        <v>201</v>
      </c>
      <c r="X116" s="135">
        <v>301</v>
      </c>
      <c r="Y116" s="84"/>
      <c r="Z116" s="84"/>
      <c r="AA116" s="84" t="s">
        <v>1305</v>
      </c>
      <c r="AB116" s="84" t="s">
        <v>85</v>
      </c>
      <c r="AC116" s="84"/>
      <c r="AD116" s="171" t="s">
        <v>49</v>
      </c>
      <c r="AE116" s="185"/>
      <c r="AF116" s="33">
        <v>149</v>
      </c>
      <c r="AG116" s="34">
        <v>169</v>
      </c>
      <c r="AH116" s="34">
        <v>189</v>
      </c>
      <c r="AI116" s="171" t="s">
        <v>49</v>
      </c>
      <c r="AJ116" s="174" t="s">
        <v>1306</v>
      </c>
      <c r="AK116" s="171" t="s">
        <v>49</v>
      </c>
      <c r="AL116" s="174" t="str">
        <f>H116&amp;" "&amp;I116&amp;","&amp;" "&amp;J116&amp;" "&amp;K116</f>
        <v>113 Saint Marys Pl Laurel, MD 20707</v>
      </c>
      <c r="AM116" s="171" t="s">
        <v>49</v>
      </c>
      <c r="AN116" s="176"/>
      <c r="AO116" s="176"/>
      <c r="AP116" s="176"/>
      <c r="AQ116" s="176" t="s">
        <v>49</v>
      </c>
      <c r="AR116" s="171" t="s">
        <v>49</v>
      </c>
      <c r="AS116" s="179">
        <v>99</v>
      </c>
      <c r="AT116" s="180">
        <v>4</v>
      </c>
      <c r="AU116" s="167">
        <f>AS116-AT116</f>
        <v>95</v>
      </c>
      <c r="AV116" s="218">
        <f>AS116/AT116-1</f>
        <v>23.75</v>
      </c>
      <c r="AW116" s="171" t="s">
        <v>49</v>
      </c>
      <c r="AX116" s="179">
        <v>112</v>
      </c>
      <c r="AY116" s="180">
        <v>26</v>
      </c>
      <c r="AZ116" s="167">
        <f>AX116-AY116</f>
        <v>86</v>
      </c>
      <c r="BA116" s="257">
        <f>AX116/AY116-1</f>
        <v>3.3076923076923075</v>
      </c>
      <c r="BB116" s="171" t="s">
        <v>49</v>
      </c>
      <c r="BC116" s="170">
        <v>128</v>
      </c>
      <c r="BD116" s="170">
        <v>16</v>
      </c>
      <c r="BE116" s="170">
        <f>BC116-BD116</f>
        <v>112</v>
      </c>
      <c r="BF116" s="232">
        <f>BC116/BD116-1</f>
        <v>7</v>
      </c>
      <c r="BG116" s="171" t="s">
        <v>49</v>
      </c>
      <c r="BH116" s="170">
        <v>133</v>
      </c>
      <c r="BI116" s="169"/>
      <c r="BJ116" s="169"/>
      <c r="BK116" s="169"/>
      <c r="BL116" s="171" t="s">
        <v>49</v>
      </c>
      <c r="BM116" s="170">
        <v>146</v>
      </c>
      <c r="BN116" s="170">
        <v>45</v>
      </c>
      <c r="BO116" s="170">
        <f>BM116-BN116</f>
        <v>101</v>
      </c>
      <c r="BP116" s="232">
        <f>BM116/BN116-1</f>
        <v>2.2444444444444445</v>
      </c>
      <c r="BQ116" s="171" t="s">
        <v>49</v>
      </c>
      <c r="BR116" s="284">
        <v>161</v>
      </c>
      <c r="BS116" s="170">
        <v>100</v>
      </c>
      <c r="BT116" s="170">
        <f>BR116-BS116</f>
        <v>61</v>
      </c>
    </row>
    <row r="117" spans="1:72">
      <c r="A117" s="185" t="s">
        <v>455</v>
      </c>
      <c r="B117" s="171" t="s">
        <v>49</v>
      </c>
      <c r="C117" s="185">
        <v>97</v>
      </c>
      <c r="D117" s="185">
        <v>91</v>
      </c>
      <c r="E117" s="174" t="s">
        <v>1307</v>
      </c>
      <c r="F117" s="174" t="s">
        <v>1308</v>
      </c>
      <c r="G117" s="174"/>
      <c r="H117" s="174" t="s">
        <v>1309</v>
      </c>
      <c r="I117" s="174" t="s">
        <v>1310</v>
      </c>
      <c r="J117" s="185" t="s">
        <v>229</v>
      </c>
      <c r="K117" s="174">
        <v>8069</v>
      </c>
      <c r="L117" s="174" t="s">
        <v>1311</v>
      </c>
      <c r="M117" s="174" t="s">
        <v>717</v>
      </c>
      <c r="N117" s="174" t="s">
        <v>1312</v>
      </c>
      <c r="O117" s="174" t="s">
        <v>1313</v>
      </c>
      <c r="P117" s="174" t="s">
        <v>1314</v>
      </c>
      <c r="Q117" s="185" t="s">
        <v>229</v>
      </c>
      <c r="R117" s="185" t="s">
        <v>1315</v>
      </c>
      <c r="S117" s="174"/>
      <c r="T117" s="185" t="s">
        <v>1316</v>
      </c>
      <c r="U117" s="174"/>
      <c r="V117" s="171" t="s">
        <v>49</v>
      </c>
      <c r="W117" s="135">
        <v>111</v>
      </c>
      <c r="X117" s="135">
        <v>208</v>
      </c>
      <c r="Y117" s="84"/>
      <c r="Z117" s="84"/>
      <c r="AA117" s="84" t="s">
        <v>1074</v>
      </c>
      <c r="AB117" s="84" t="s">
        <v>74</v>
      </c>
      <c r="AC117" s="84"/>
      <c r="AD117" s="171" t="s">
        <v>49</v>
      </c>
      <c r="AE117" s="185"/>
      <c r="AF117" s="33">
        <v>139</v>
      </c>
      <c r="AG117" s="34">
        <v>149</v>
      </c>
      <c r="AH117" s="34">
        <f>AG117+20</f>
        <v>169</v>
      </c>
      <c r="AI117" s="171" t="s">
        <v>49</v>
      </c>
      <c r="AJ117" s="174" t="s">
        <v>1317</v>
      </c>
      <c r="AK117" s="171" t="s">
        <v>49</v>
      </c>
      <c r="AL117" s="174" t="str">
        <f>H117&amp;" "&amp;I117&amp;","&amp;" "&amp;J117&amp;" "&amp;K117</f>
        <v>460 Hollywood Ave Carneys Point, NJ 8069</v>
      </c>
      <c r="AM117" s="171" t="s">
        <v>49</v>
      </c>
      <c r="AN117" s="176"/>
      <c r="AO117" s="176"/>
      <c r="AP117" s="176"/>
      <c r="AQ117" s="176" t="s">
        <v>49</v>
      </c>
      <c r="AR117" s="171" t="s">
        <v>49</v>
      </c>
      <c r="AS117" s="179">
        <v>35</v>
      </c>
      <c r="AT117" s="180">
        <v>47</v>
      </c>
      <c r="AU117" s="167">
        <f>AS117-AT117</f>
        <v>-12</v>
      </c>
      <c r="AV117" s="218">
        <f>AS117/AT117-1</f>
        <v>-0.25531914893617025</v>
      </c>
      <c r="AW117" s="171" t="s">
        <v>49</v>
      </c>
      <c r="AX117" s="179">
        <v>40</v>
      </c>
      <c r="AY117" s="180">
        <v>67</v>
      </c>
      <c r="AZ117" s="167">
        <f>AX117-AY117</f>
        <v>-27</v>
      </c>
      <c r="BA117" s="257">
        <f>AX117/AY117-1</f>
        <v>-0.40298507462686572</v>
      </c>
      <c r="BB117" s="171" t="s">
        <v>49</v>
      </c>
      <c r="BC117" s="170">
        <v>42</v>
      </c>
      <c r="BD117" s="170">
        <v>61</v>
      </c>
      <c r="BE117" s="170">
        <f>BC117-BD117</f>
        <v>-19</v>
      </c>
      <c r="BF117" s="232">
        <f>BC117/BD117-1</f>
        <v>-0.31147540983606559</v>
      </c>
      <c r="BG117" s="171" t="s">
        <v>49</v>
      </c>
      <c r="BH117" s="170">
        <v>47</v>
      </c>
      <c r="BI117" s="169"/>
      <c r="BJ117" s="169"/>
      <c r="BK117" s="169"/>
      <c r="BL117" s="171" t="s">
        <v>49</v>
      </c>
      <c r="BM117" s="170">
        <v>51</v>
      </c>
      <c r="BN117" s="170">
        <v>88</v>
      </c>
      <c r="BO117" s="170">
        <f>BM117-BN117</f>
        <v>-37</v>
      </c>
      <c r="BP117" s="232">
        <f>BM117/BN117-1</f>
        <v>-0.42045454545454541</v>
      </c>
      <c r="BQ117" s="171" t="s">
        <v>49</v>
      </c>
      <c r="BR117" s="284">
        <v>53</v>
      </c>
      <c r="BS117" s="170">
        <v>91</v>
      </c>
      <c r="BT117" s="170">
        <f>BR117-BS117</f>
        <v>-38</v>
      </c>
    </row>
    <row r="118" spans="1:72">
      <c r="A118" s="185" t="s">
        <v>455</v>
      </c>
      <c r="B118" s="171" t="s">
        <v>49</v>
      </c>
      <c r="C118" s="185">
        <v>184</v>
      </c>
      <c r="D118" s="185">
        <v>153</v>
      </c>
      <c r="E118" s="174" t="s">
        <v>1318</v>
      </c>
      <c r="F118" s="174" t="s">
        <v>1319</v>
      </c>
      <c r="G118" s="174" t="s">
        <v>1320</v>
      </c>
      <c r="H118" s="174" t="s">
        <v>1321</v>
      </c>
      <c r="I118" s="174" t="s">
        <v>1322</v>
      </c>
      <c r="J118" s="185" t="s">
        <v>67</v>
      </c>
      <c r="K118" s="174">
        <v>92104</v>
      </c>
      <c r="L118" s="174" t="s">
        <v>1323</v>
      </c>
      <c r="M118" s="174" t="s">
        <v>545</v>
      </c>
      <c r="N118" s="174" t="s">
        <v>188</v>
      </c>
      <c r="O118" s="174" t="s">
        <v>1324</v>
      </c>
      <c r="P118" s="174" t="s">
        <v>1325</v>
      </c>
      <c r="Q118" s="185" t="s">
        <v>67</v>
      </c>
      <c r="R118" s="185">
        <v>91935</v>
      </c>
      <c r="S118" s="174"/>
      <c r="T118" s="185" t="s">
        <v>1326</v>
      </c>
      <c r="U118" s="174" t="s">
        <v>1327</v>
      </c>
      <c r="V118" s="171" t="s">
        <v>49</v>
      </c>
      <c r="W118" s="135">
        <v>111</v>
      </c>
      <c r="X118" s="135">
        <v>201</v>
      </c>
      <c r="Y118" s="84"/>
      <c r="Z118" s="84"/>
      <c r="AA118" s="84" t="s">
        <v>73</v>
      </c>
      <c r="AB118" s="84" t="s">
        <v>74</v>
      </c>
      <c r="AC118" s="84"/>
      <c r="AD118" s="171" t="s">
        <v>49</v>
      </c>
      <c r="AE118" s="185"/>
      <c r="AF118" s="33">
        <v>159</v>
      </c>
      <c r="AG118" s="34">
        <v>179</v>
      </c>
      <c r="AH118" s="34">
        <f>AG118+20</f>
        <v>199</v>
      </c>
      <c r="AI118" s="171" t="s">
        <v>49</v>
      </c>
      <c r="AJ118" s="174" t="s">
        <v>1328</v>
      </c>
      <c r="AK118" s="171" t="s">
        <v>49</v>
      </c>
      <c r="AL118" s="174" t="str">
        <f>H118&amp;" "&amp;I118&amp;","&amp;" "&amp;J118&amp;" "&amp;K118</f>
        <v>2221 Morley Field Dr San Diego, CA 92104</v>
      </c>
      <c r="AM118" s="171" t="s">
        <v>49</v>
      </c>
      <c r="AN118" s="176"/>
      <c r="AO118" s="176"/>
      <c r="AP118" s="176"/>
      <c r="AQ118" s="176" t="s">
        <v>49</v>
      </c>
      <c r="AR118" s="171" t="s">
        <v>49</v>
      </c>
      <c r="AS118" s="179">
        <v>100</v>
      </c>
      <c r="AT118" s="180">
        <v>115</v>
      </c>
      <c r="AU118" s="167">
        <f>AS118-AT118</f>
        <v>-15</v>
      </c>
      <c r="AV118" s="218">
        <f>AS118/AT118-1</f>
        <v>-0.13043478260869568</v>
      </c>
      <c r="AW118" s="171" t="s">
        <v>49</v>
      </c>
      <c r="AX118" s="179">
        <v>105</v>
      </c>
      <c r="AY118" s="180">
        <v>125</v>
      </c>
      <c r="AZ118" s="167">
        <f>AX118-AY118</f>
        <v>-20</v>
      </c>
      <c r="BA118" s="257">
        <f>AX118/AY118-1</f>
        <v>-0.16000000000000003</v>
      </c>
      <c r="BB118" s="171" t="s">
        <v>49</v>
      </c>
      <c r="BC118" s="170">
        <v>110</v>
      </c>
      <c r="BD118" s="170">
        <v>121</v>
      </c>
      <c r="BE118" s="170">
        <f>BC118-BD118</f>
        <v>-11</v>
      </c>
      <c r="BF118" s="232">
        <f>BC118/BD118-1</f>
        <v>-9.0909090909090939E-2</v>
      </c>
      <c r="BG118" s="171" t="s">
        <v>49</v>
      </c>
      <c r="BH118" s="170">
        <v>118</v>
      </c>
      <c r="BI118" s="169"/>
      <c r="BJ118" s="169"/>
      <c r="BK118" s="169"/>
      <c r="BL118" s="171" t="s">
        <v>49</v>
      </c>
      <c r="BM118" s="170">
        <v>120</v>
      </c>
      <c r="BN118" s="170">
        <v>140</v>
      </c>
      <c r="BO118" s="170">
        <f>BM118-BN118</f>
        <v>-20</v>
      </c>
      <c r="BP118" s="232">
        <f>BM118/BN118-1</f>
        <v>-0.1428571428571429</v>
      </c>
      <c r="BQ118" s="171" t="s">
        <v>49</v>
      </c>
      <c r="BR118" s="284">
        <v>126</v>
      </c>
      <c r="BS118" s="170">
        <v>153</v>
      </c>
      <c r="BT118" s="170">
        <f>BR118-BS118</f>
        <v>-27</v>
      </c>
    </row>
    <row r="119" spans="1:72">
      <c r="A119" s="185" t="s">
        <v>455</v>
      </c>
      <c r="B119" s="171" t="s">
        <v>49</v>
      </c>
      <c r="C119" s="185">
        <v>84</v>
      </c>
      <c r="D119" s="185">
        <v>88</v>
      </c>
      <c r="E119" s="174" t="s">
        <v>1329</v>
      </c>
      <c r="F119" s="174" t="s">
        <v>1330</v>
      </c>
      <c r="G119" s="174"/>
      <c r="H119" s="174" t="s">
        <v>1331</v>
      </c>
      <c r="I119" s="174" t="s">
        <v>1332</v>
      </c>
      <c r="J119" s="185" t="s">
        <v>851</v>
      </c>
      <c r="K119" s="174">
        <v>80922</v>
      </c>
      <c r="L119" s="174" t="s">
        <v>1333</v>
      </c>
      <c r="M119" s="174" t="s">
        <v>1334</v>
      </c>
      <c r="N119" s="174" t="s">
        <v>1335</v>
      </c>
      <c r="O119" s="174" t="s">
        <v>1336</v>
      </c>
      <c r="P119" s="174" t="s">
        <v>1332</v>
      </c>
      <c r="Q119" s="185" t="s">
        <v>851</v>
      </c>
      <c r="R119" s="185">
        <v>80922</v>
      </c>
      <c r="S119" s="174"/>
      <c r="T119" s="185" t="s">
        <v>1337</v>
      </c>
      <c r="U119" s="174" t="s">
        <v>1338</v>
      </c>
      <c r="V119" s="171" t="s">
        <v>49</v>
      </c>
      <c r="W119" s="135">
        <v>110</v>
      </c>
      <c r="X119" s="135">
        <v>131</v>
      </c>
      <c r="Y119" s="84"/>
      <c r="Z119" s="84"/>
      <c r="AA119" s="84" t="s">
        <v>133</v>
      </c>
      <c r="AB119" s="84" t="s">
        <v>74</v>
      </c>
      <c r="AC119" s="84"/>
      <c r="AD119" s="171" t="s">
        <v>49</v>
      </c>
      <c r="AE119" s="185"/>
      <c r="AF119" s="33">
        <v>149</v>
      </c>
      <c r="AG119" s="34">
        <v>159</v>
      </c>
      <c r="AH119" s="34">
        <f>AG119+20</f>
        <v>179</v>
      </c>
      <c r="AI119" s="171" t="s">
        <v>49</v>
      </c>
      <c r="AJ119" s="174" t="s">
        <v>1339</v>
      </c>
      <c r="AK119" s="171" t="s">
        <v>49</v>
      </c>
      <c r="AL119" s="174" t="str">
        <f>H119&amp;" "&amp;I119&amp;","&amp;" "&amp;J119&amp;" "&amp;K119</f>
        <v>7005 N Carefree Colorado Springs, CO 80922</v>
      </c>
      <c r="AM119" s="171" t="s">
        <v>49</v>
      </c>
      <c r="AN119" s="176"/>
      <c r="AO119" s="176"/>
      <c r="AP119" s="176"/>
      <c r="AQ119" s="176" t="s">
        <v>49</v>
      </c>
      <c r="AR119" s="171" t="s">
        <v>49</v>
      </c>
      <c r="AS119" s="179">
        <v>73</v>
      </c>
      <c r="AT119" s="180">
        <v>48</v>
      </c>
      <c r="AU119" s="167">
        <f>AS119-AT119</f>
        <v>25</v>
      </c>
      <c r="AV119" s="218">
        <f>AS119/AT119-1</f>
        <v>0.52083333333333326</v>
      </c>
      <c r="AW119" s="171" t="s">
        <v>49</v>
      </c>
      <c r="AX119" s="179">
        <v>85</v>
      </c>
      <c r="AY119" s="180">
        <v>69</v>
      </c>
      <c r="AZ119" s="167">
        <f>AX119-AY119</f>
        <v>16</v>
      </c>
      <c r="BA119" s="257">
        <f>AX119/AY119-1</f>
        <v>0.23188405797101441</v>
      </c>
      <c r="BB119" s="171" t="s">
        <v>49</v>
      </c>
      <c r="BC119" s="170">
        <v>91</v>
      </c>
      <c r="BD119" s="170">
        <v>80</v>
      </c>
      <c r="BE119" s="170">
        <f>BC119-BD119</f>
        <v>11</v>
      </c>
      <c r="BF119" s="232">
        <f>BC119/BD119-1</f>
        <v>0.13749999999999996</v>
      </c>
      <c r="BG119" s="171" t="s">
        <v>49</v>
      </c>
      <c r="BH119" s="170">
        <v>94</v>
      </c>
      <c r="BI119" s="169"/>
      <c r="BJ119" s="169"/>
      <c r="BK119" s="169"/>
      <c r="BL119" s="171" t="s">
        <v>49</v>
      </c>
      <c r="BM119" s="170">
        <v>93</v>
      </c>
      <c r="BN119" s="170">
        <v>88</v>
      </c>
      <c r="BO119" s="170">
        <f>BM119-BN119</f>
        <v>5</v>
      </c>
      <c r="BP119" s="232">
        <f>BM119/BN119-1</f>
        <v>5.6818181818181879E-2</v>
      </c>
      <c r="BQ119" s="171" t="s">
        <v>49</v>
      </c>
      <c r="BR119" s="284">
        <v>92</v>
      </c>
      <c r="BS119" s="170">
        <v>88</v>
      </c>
      <c r="BT119" s="170">
        <f>BR119-BS119</f>
        <v>4</v>
      </c>
    </row>
    <row r="120" spans="1:72" s="169" customFormat="1">
      <c r="A120" s="185" t="s">
        <v>455</v>
      </c>
      <c r="B120" s="171" t="s">
        <v>49</v>
      </c>
      <c r="C120" s="185">
        <v>155</v>
      </c>
      <c r="D120" s="185">
        <v>161</v>
      </c>
      <c r="E120" s="174" t="s">
        <v>1340</v>
      </c>
      <c r="F120" s="174" t="s">
        <v>1341</v>
      </c>
      <c r="G120" s="174" t="s">
        <v>1342</v>
      </c>
      <c r="H120" s="174" t="s">
        <v>1343</v>
      </c>
      <c r="I120" s="174" t="s">
        <v>1344</v>
      </c>
      <c r="J120" s="185" t="s">
        <v>91</v>
      </c>
      <c r="K120" s="174">
        <v>98122</v>
      </c>
      <c r="L120" s="173" t="s">
        <v>1345</v>
      </c>
      <c r="M120" s="174" t="s">
        <v>1346</v>
      </c>
      <c r="N120" s="174" t="s">
        <v>416</v>
      </c>
      <c r="O120" s="174" t="s">
        <v>1347</v>
      </c>
      <c r="P120" s="174" t="s">
        <v>1344</v>
      </c>
      <c r="Q120" s="185" t="s">
        <v>91</v>
      </c>
      <c r="R120" s="185">
        <v>98117</v>
      </c>
      <c r="S120" s="174"/>
      <c r="T120" s="185" t="s">
        <v>1348</v>
      </c>
      <c r="U120" s="174"/>
      <c r="V120" s="171" t="s">
        <v>49</v>
      </c>
      <c r="W120" s="135">
        <v>110</v>
      </c>
      <c r="X120" s="135">
        <v>118</v>
      </c>
      <c r="Y120" s="84"/>
      <c r="Z120" s="84"/>
      <c r="AA120" s="84" t="s">
        <v>1349</v>
      </c>
      <c r="AB120" s="84" t="s">
        <v>74</v>
      </c>
      <c r="AC120" s="84"/>
      <c r="AD120" s="171" t="s">
        <v>49</v>
      </c>
      <c r="AE120" s="185"/>
      <c r="AF120" s="33">
        <v>149</v>
      </c>
      <c r="AG120" s="34">
        <v>159</v>
      </c>
      <c r="AH120" s="34">
        <f>AG120+20</f>
        <v>179</v>
      </c>
      <c r="AI120" s="171" t="s">
        <v>49</v>
      </c>
      <c r="AJ120" s="174" t="s">
        <v>1350</v>
      </c>
      <c r="AK120" s="171" t="s">
        <v>49</v>
      </c>
      <c r="AL120" s="174" t="str">
        <f>H120&amp;" "&amp;I120&amp;","&amp;" "&amp;J120&amp;" "&amp;K120</f>
        <v>550 14th Ave Seattle, WA 98122</v>
      </c>
      <c r="AM120" s="171" t="s">
        <v>49</v>
      </c>
      <c r="AN120" s="176"/>
      <c r="AO120" s="176"/>
      <c r="AP120" s="176"/>
      <c r="AQ120" s="176" t="s">
        <v>49</v>
      </c>
      <c r="AR120" s="171" t="s">
        <v>49</v>
      </c>
      <c r="AS120" s="179">
        <v>125</v>
      </c>
      <c r="AT120" s="180">
        <v>98</v>
      </c>
      <c r="AU120" s="167">
        <f>AS120-AT120</f>
        <v>27</v>
      </c>
      <c r="AV120" s="218">
        <f>AS120/AT120-1</f>
        <v>0.27551020408163263</v>
      </c>
      <c r="AW120" s="171" t="s">
        <v>49</v>
      </c>
      <c r="AX120" s="179">
        <v>127</v>
      </c>
      <c r="AY120" s="180">
        <v>137</v>
      </c>
      <c r="AZ120" s="167">
        <f>AX120-AY120</f>
        <v>-10</v>
      </c>
      <c r="BA120" s="257">
        <f>AX120/AY120-1</f>
        <v>-7.2992700729927029E-2</v>
      </c>
      <c r="BB120" s="171" t="s">
        <v>49</v>
      </c>
      <c r="BC120" s="170">
        <v>135</v>
      </c>
      <c r="BD120" s="170">
        <v>137</v>
      </c>
      <c r="BE120" s="170">
        <f>BC120-BD120</f>
        <v>-2</v>
      </c>
      <c r="BF120" s="232">
        <f>BC120/BD120-1</f>
        <v>-1.4598540145985384E-2</v>
      </c>
      <c r="BG120" s="171" t="s">
        <v>49</v>
      </c>
      <c r="BH120" s="170">
        <v>149</v>
      </c>
      <c r="BL120" s="171" t="s">
        <v>49</v>
      </c>
      <c r="BM120" s="170">
        <v>147</v>
      </c>
      <c r="BN120" s="170">
        <v>149</v>
      </c>
      <c r="BO120" s="170">
        <f>BM120-BN120</f>
        <v>-2</v>
      </c>
      <c r="BP120" s="232">
        <f>BM120/BN120-1</f>
        <v>-1.3422818791946289E-2</v>
      </c>
      <c r="BQ120" s="171" t="s">
        <v>49</v>
      </c>
      <c r="BR120" s="284">
        <v>153</v>
      </c>
      <c r="BS120" s="170">
        <v>161</v>
      </c>
      <c r="BT120" s="170">
        <f>BR120-BS120</f>
        <v>-8</v>
      </c>
    </row>
    <row r="121" spans="1:72" s="169" customFormat="1">
      <c r="A121" s="185" t="s">
        <v>455</v>
      </c>
      <c r="B121" s="171" t="s">
        <v>49</v>
      </c>
      <c r="C121" s="185">
        <v>132</v>
      </c>
      <c r="D121" s="185">
        <v>89</v>
      </c>
      <c r="E121" s="174" t="s">
        <v>1351</v>
      </c>
      <c r="F121" s="174" t="s">
        <v>1352</v>
      </c>
      <c r="G121" s="174"/>
      <c r="H121" s="174" t="s">
        <v>1353</v>
      </c>
      <c r="I121" s="174" t="s">
        <v>1354</v>
      </c>
      <c r="J121" s="185" t="s">
        <v>67</v>
      </c>
      <c r="K121" s="174">
        <v>96003</v>
      </c>
      <c r="L121" s="174" t="s">
        <v>1355</v>
      </c>
      <c r="M121" s="174" t="s">
        <v>820</v>
      </c>
      <c r="N121" s="174" t="s">
        <v>1356</v>
      </c>
      <c r="O121" s="174" t="s">
        <v>1357</v>
      </c>
      <c r="P121" s="174" t="s">
        <v>1358</v>
      </c>
      <c r="Q121" s="185" t="s">
        <v>67</v>
      </c>
      <c r="R121" s="185">
        <v>96080</v>
      </c>
      <c r="S121" s="174" t="s">
        <v>1359</v>
      </c>
      <c r="T121" s="185" t="s">
        <v>1360</v>
      </c>
      <c r="U121" s="174"/>
      <c r="V121" s="171" t="s">
        <v>49</v>
      </c>
      <c r="W121" s="135">
        <v>118</v>
      </c>
      <c r="X121" s="135">
        <v>215</v>
      </c>
      <c r="Y121" s="84"/>
      <c r="Z121" s="84"/>
      <c r="AA121" s="84" t="s">
        <v>856</v>
      </c>
      <c r="AB121" s="84" t="s">
        <v>85</v>
      </c>
      <c r="AC121" s="84"/>
      <c r="AD121" s="171" t="s">
        <v>49</v>
      </c>
      <c r="AE121" s="185"/>
      <c r="AF121" s="33">
        <v>159</v>
      </c>
      <c r="AG121" s="34">
        <v>179</v>
      </c>
      <c r="AH121" s="34">
        <f>AG121+20</f>
        <v>199</v>
      </c>
      <c r="AI121" s="171" t="s">
        <v>49</v>
      </c>
      <c r="AJ121" s="174" t="s">
        <v>1361</v>
      </c>
      <c r="AK121" s="171" t="s">
        <v>49</v>
      </c>
      <c r="AL121" s="174" t="str">
        <f>H121&amp;" "&amp;I121&amp;","&amp;" "&amp;J121&amp;" "&amp;K121</f>
        <v>2211 College U Dr Redding, CA 96003</v>
      </c>
      <c r="AM121" s="171" t="s">
        <v>49</v>
      </c>
      <c r="AN121" s="176"/>
      <c r="AO121" s="176"/>
      <c r="AP121" s="176"/>
      <c r="AQ121" s="176" t="s">
        <v>49</v>
      </c>
      <c r="AR121" s="171" t="s">
        <v>49</v>
      </c>
      <c r="AS121" s="179">
        <v>39</v>
      </c>
      <c r="AT121" s="180">
        <v>64</v>
      </c>
      <c r="AU121" s="167">
        <f>AS121-AT121</f>
        <v>-25</v>
      </c>
      <c r="AV121" s="218">
        <f>AS121/AT121-1</f>
        <v>-0.390625</v>
      </c>
      <c r="AW121" s="171" t="s">
        <v>49</v>
      </c>
      <c r="AX121" s="179">
        <v>46</v>
      </c>
      <c r="AY121" s="180">
        <v>88</v>
      </c>
      <c r="AZ121" s="167">
        <f>AX121-AY121</f>
        <v>-42</v>
      </c>
      <c r="BA121" s="257">
        <f>AX121/AY121-1</f>
        <v>-0.47727272727272729</v>
      </c>
      <c r="BB121" s="171" t="s">
        <v>49</v>
      </c>
      <c r="BC121" s="170">
        <v>52</v>
      </c>
      <c r="BD121" s="170">
        <v>88</v>
      </c>
      <c r="BE121" s="170">
        <f>BC121-BD121</f>
        <v>-36</v>
      </c>
      <c r="BF121" s="232">
        <f>BC121/BD121-1</f>
        <v>-0.40909090909090906</v>
      </c>
      <c r="BG121" s="171" t="s">
        <v>49</v>
      </c>
      <c r="BH121" s="170">
        <v>54</v>
      </c>
      <c r="BL121" s="171" t="s">
        <v>49</v>
      </c>
      <c r="BM121" s="170">
        <v>67</v>
      </c>
      <c r="BN121" s="170">
        <v>83</v>
      </c>
      <c r="BO121" s="170">
        <f>BM121-BN121</f>
        <v>-16</v>
      </c>
      <c r="BP121" s="232">
        <f>BM121/BN121-1</f>
        <v>-0.19277108433734935</v>
      </c>
      <c r="BQ121" s="171" t="s">
        <v>49</v>
      </c>
      <c r="BR121" s="284">
        <v>81</v>
      </c>
      <c r="BS121" s="170">
        <v>89</v>
      </c>
      <c r="BT121" s="170">
        <f>BR121-BS121</f>
        <v>-8</v>
      </c>
    </row>
    <row r="122" spans="1:72">
      <c r="A122" s="185" t="s">
        <v>455</v>
      </c>
      <c r="B122" s="171" t="s">
        <v>49</v>
      </c>
      <c r="C122" s="185">
        <v>145</v>
      </c>
      <c r="D122" s="185">
        <v>61</v>
      </c>
      <c r="E122" s="174" t="s">
        <v>1362</v>
      </c>
      <c r="F122" s="174" t="s">
        <v>1363</v>
      </c>
      <c r="G122" s="174"/>
      <c r="H122" s="174" t="s">
        <v>1364</v>
      </c>
      <c r="I122" s="174" t="s">
        <v>1365</v>
      </c>
      <c r="J122" s="185" t="s">
        <v>67</v>
      </c>
      <c r="K122" s="174">
        <v>94534</v>
      </c>
      <c r="L122" s="144" t="s">
        <v>1366</v>
      </c>
      <c r="M122" s="174" t="s">
        <v>1017</v>
      </c>
      <c r="N122" s="174" t="s">
        <v>1367</v>
      </c>
      <c r="O122" s="174" t="s">
        <v>1368</v>
      </c>
      <c r="P122" s="174" t="s">
        <v>1369</v>
      </c>
      <c r="Q122" s="185" t="s">
        <v>67</v>
      </c>
      <c r="R122" s="185">
        <v>95687</v>
      </c>
      <c r="S122" s="174"/>
      <c r="T122" s="185" t="s">
        <v>1370</v>
      </c>
      <c r="U122" s="174"/>
      <c r="V122" s="171" t="s">
        <v>49</v>
      </c>
      <c r="W122" s="135">
        <v>104</v>
      </c>
      <c r="X122" s="135">
        <v>201</v>
      </c>
      <c r="Y122" s="84"/>
      <c r="Z122" s="84"/>
      <c r="AA122" s="84" t="s">
        <v>246</v>
      </c>
      <c r="AB122" s="84" t="s">
        <v>85</v>
      </c>
      <c r="AC122" s="84"/>
      <c r="AD122" s="171" t="s">
        <v>49</v>
      </c>
      <c r="AE122" s="185"/>
      <c r="AF122" s="33">
        <v>159</v>
      </c>
      <c r="AG122" s="34">
        <v>179</v>
      </c>
      <c r="AH122" s="34">
        <f>AG122+20</f>
        <v>199</v>
      </c>
      <c r="AI122" s="171" t="s">
        <v>49</v>
      </c>
      <c r="AJ122" s="174" t="s">
        <v>1371</v>
      </c>
      <c r="AK122" s="171" t="s">
        <v>49</v>
      </c>
      <c r="AL122" s="174" t="str">
        <f>H122&amp;" "&amp;I122&amp;","&amp;" "&amp;J122&amp;" "&amp;K122</f>
        <v>4000 Suisun Valley Rd Fairfield, CA 94534</v>
      </c>
      <c r="AM122" s="171" t="s">
        <v>49</v>
      </c>
      <c r="AN122" s="176"/>
      <c r="AO122" s="176"/>
      <c r="AP122" s="176"/>
      <c r="AQ122" s="176" t="s">
        <v>49</v>
      </c>
      <c r="AR122" s="171" t="s">
        <v>49</v>
      </c>
      <c r="AS122" s="179">
        <v>51</v>
      </c>
      <c r="AT122" s="180">
        <v>33</v>
      </c>
      <c r="AU122" s="167">
        <f>AS122-AT122</f>
        <v>18</v>
      </c>
      <c r="AV122" s="218">
        <f>AS122/AT122-1</f>
        <v>0.54545454545454541</v>
      </c>
      <c r="AW122" s="171" t="s">
        <v>49</v>
      </c>
      <c r="AX122" s="179">
        <v>63</v>
      </c>
      <c r="AY122" s="180">
        <v>42</v>
      </c>
      <c r="AZ122" s="167">
        <f>AX122-AY122</f>
        <v>21</v>
      </c>
      <c r="BA122" s="257">
        <f>AX122/AY122-1</f>
        <v>0.5</v>
      </c>
      <c r="BB122" s="171" t="s">
        <v>49</v>
      </c>
      <c r="BC122" s="170">
        <v>72</v>
      </c>
      <c r="BD122" s="170">
        <v>42</v>
      </c>
      <c r="BE122" s="170">
        <f>BC122-BD122</f>
        <v>30</v>
      </c>
      <c r="BF122" s="232">
        <f>BC122/BD122-1</f>
        <v>0.71428571428571419</v>
      </c>
      <c r="BG122" s="171" t="s">
        <v>49</v>
      </c>
      <c r="BH122" s="170">
        <v>80</v>
      </c>
      <c r="BI122" s="169"/>
      <c r="BJ122" s="169"/>
      <c r="BK122" s="169"/>
      <c r="BL122" s="171" t="s">
        <v>49</v>
      </c>
      <c r="BM122" s="170">
        <v>82</v>
      </c>
      <c r="BN122" s="170">
        <v>61</v>
      </c>
      <c r="BO122" s="170">
        <f>BM122-BN122</f>
        <v>21</v>
      </c>
      <c r="BP122" s="232">
        <f>BM122/BN122-1</f>
        <v>0.34426229508196715</v>
      </c>
      <c r="BQ122" s="171" t="s">
        <v>49</v>
      </c>
      <c r="BR122" s="284">
        <v>81</v>
      </c>
      <c r="BS122" s="170">
        <v>61</v>
      </c>
      <c r="BT122" s="170">
        <f>BR122-BS122</f>
        <v>20</v>
      </c>
    </row>
    <row r="123" spans="1:72">
      <c r="A123" s="185" t="s">
        <v>455</v>
      </c>
      <c r="B123" s="171" t="s">
        <v>49</v>
      </c>
      <c r="C123" s="185">
        <v>109</v>
      </c>
      <c r="D123" s="185">
        <v>56</v>
      </c>
      <c r="E123" s="174" t="s">
        <v>1372</v>
      </c>
      <c r="F123" s="174" t="s">
        <v>1373</v>
      </c>
      <c r="G123" s="174"/>
      <c r="H123" s="174" t="s">
        <v>1374</v>
      </c>
      <c r="I123" s="174" t="s">
        <v>1375</v>
      </c>
      <c r="J123" s="185" t="s">
        <v>67</v>
      </c>
      <c r="K123" s="174">
        <v>94080</v>
      </c>
      <c r="L123" s="174" t="s">
        <v>1376</v>
      </c>
      <c r="M123" s="174" t="s">
        <v>264</v>
      </c>
      <c r="N123" s="174" t="s">
        <v>1377</v>
      </c>
      <c r="O123" s="174" t="s">
        <v>1378</v>
      </c>
      <c r="P123" s="174" t="s">
        <v>1375</v>
      </c>
      <c r="Q123" s="185" t="s">
        <v>67</v>
      </c>
      <c r="R123" s="185">
        <v>94080</v>
      </c>
      <c r="S123" s="174"/>
      <c r="T123" s="185" t="s">
        <v>1379</v>
      </c>
      <c r="U123" s="174"/>
      <c r="V123" s="171" t="s">
        <v>49</v>
      </c>
      <c r="W123" s="135">
        <v>201</v>
      </c>
      <c r="X123" s="135">
        <v>301</v>
      </c>
      <c r="Y123" s="84"/>
      <c r="Z123" s="84"/>
      <c r="AA123" s="84" t="s">
        <v>1305</v>
      </c>
      <c r="AB123" s="84" t="s">
        <v>85</v>
      </c>
      <c r="AC123" s="84"/>
      <c r="AD123" s="171" t="s">
        <v>49</v>
      </c>
      <c r="AE123" s="185"/>
      <c r="AF123" s="33">
        <v>159</v>
      </c>
      <c r="AG123" s="34">
        <v>179</v>
      </c>
      <c r="AH123" s="34">
        <f>AG123+20</f>
        <v>199</v>
      </c>
      <c r="AI123" s="171" t="s">
        <v>49</v>
      </c>
      <c r="AJ123" s="174" t="s">
        <v>1380</v>
      </c>
      <c r="AK123" s="171" t="s">
        <v>49</v>
      </c>
      <c r="AL123" s="174" t="str">
        <f>H123&amp;" "&amp;I123&amp;","&amp;" "&amp;J123&amp;" "&amp;K123</f>
        <v>400 B St South San Francisco, CA 94080</v>
      </c>
      <c r="AM123" s="171" t="s">
        <v>49</v>
      </c>
      <c r="AN123" s="176"/>
      <c r="AO123" s="176"/>
      <c r="AP123" s="176"/>
      <c r="AQ123" s="176" t="s">
        <v>49</v>
      </c>
      <c r="AR123" s="171" t="s">
        <v>49</v>
      </c>
      <c r="AS123" s="179">
        <v>24</v>
      </c>
      <c r="AT123" s="180">
        <v>48</v>
      </c>
      <c r="AU123" s="167">
        <f>AS123-AT123</f>
        <v>-24</v>
      </c>
      <c r="AV123" s="218">
        <f>AS123/AT123-1</f>
        <v>-0.5</v>
      </c>
      <c r="AW123" s="171" t="s">
        <v>49</v>
      </c>
      <c r="AX123" s="179">
        <v>25</v>
      </c>
      <c r="AY123" s="180">
        <v>53</v>
      </c>
      <c r="AZ123" s="167">
        <f>AX123-AY123</f>
        <v>-28</v>
      </c>
      <c r="BA123" s="257">
        <f>AX123/AY123-1</f>
        <v>-0.52830188679245282</v>
      </c>
      <c r="BB123" s="171" t="s">
        <v>49</v>
      </c>
      <c r="BC123" s="170">
        <v>31</v>
      </c>
      <c r="BD123" s="170">
        <v>50</v>
      </c>
      <c r="BE123" s="170">
        <f>BC123-BD123</f>
        <v>-19</v>
      </c>
      <c r="BF123" s="232">
        <f>BC123/BD123-1</f>
        <v>-0.38</v>
      </c>
      <c r="BG123" s="171" t="s">
        <v>49</v>
      </c>
      <c r="BH123" s="170">
        <v>35</v>
      </c>
      <c r="BI123" s="169"/>
      <c r="BJ123" s="169"/>
      <c r="BK123" s="169"/>
      <c r="BL123" s="171" t="s">
        <v>49</v>
      </c>
      <c r="BM123" s="170">
        <v>37</v>
      </c>
      <c r="BN123" s="170">
        <v>47</v>
      </c>
      <c r="BO123" s="170">
        <f>BM123-BN123</f>
        <v>-10</v>
      </c>
      <c r="BP123" s="232">
        <f>BM123/BN123-1</f>
        <v>-0.21276595744680848</v>
      </c>
      <c r="BQ123" s="171" t="s">
        <v>49</v>
      </c>
      <c r="BR123" s="284">
        <v>51</v>
      </c>
      <c r="BS123" s="170">
        <v>51</v>
      </c>
      <c r="BT123" s="170">
        <f>BR123-BS123</f>
        <v>0</v>
      </c>
    </row>
    <row r="124" spans="1:72">
      <c r="A124" s="185" t="s">
        <v>455</v>
      </c>
      <c r="B124" s="171" t="s">
        <v>49</v>
      </c>
      <c r="C124" s="185"/>
      <c r="D124" s="185">
        <v>152</v>
      </c>
      <c r="E124" s="174" t="s">
        <v>1381</v>
      </c>
      <c r="F124" s="174" t="s">
        <v>1382</v>
      </c>
      <c r="G124" s="174"/>
      <c r="H124" s="174" t="s">
        <v>1383</v>
      </c>
      <c r="I124" s="174" t="s">
        <v>1384</v>
      </c>
      <c r="J124" s="185" t="s">
        <v>54</v>
      </c>
      <c r="K124" s="174">
        <v>43607</v>
      </c>
      <c r="L124" s="174" t="s">
        <v>1385</v>
      </c>
      <c r="M124" s="174" t="s">
        <v>1386</v>
      </c>
      <c r="N124" s="174" t="s">
        <v>1387</v>
      </c>
      <c r="O124" s="174" t="s">
        <v>1388</v>
      </c>
      <c r="P124" s="174" t="s">
        <v>1384</v>
      </c>
      <c r="Q124" s="185" t="s">
        <v>54</v>
      </c>
      <c r="R124" s="185">
        <v>43606</v>
      </c>
      <c r="S124" s="174"/>
      <c r="T124" s="185" t="s">
        <v>1389</v>
      </c>
      <c r="U124" s="174"/>
      <c r="V124" s="171" t="s">
        <v>49</v>
      </c>
      <c r="W124" s="135">
        <v>201</v>
      </c>
      <c r="X124" s="135">
        <v>222</v>
      </c>
      <c r="Y124" s="84"/>
      <c r="Z124" s="84"/>
      <c r="AA124" s="84" t="s">
        <v>480</v>
      </c>
      <c r="AB124" s="84" t="s">
        <v>85</v>
      </c>
      <c r="AC124" s="84"/>
      <c r="AD124" s="171" t="s">
        <v>49</v>
      </c>
      <c r="AE124" s="185"/>
      <c r="AF124" s="33">
        <v>139</v>
      </c>
      <c r="AG124" s="34">
        <f>AF124+20</f>
        <v>159</v>
      </c>
      <c r="AH124" s="34">
        <f>AG124+20</f>
        <v>179</v>
      </c>
      <c r="AI124" s="171" t="s">
        <v>49</v>
      </c>
      <c r="AJ124" s="174" t="s">
        <v>1390</v>
      </c>
      <c r="AK124" s="171" t="s">
        <v>49</v>
      </c>
      <c r="AL124" s="174" t="str">
        <f>H124&amp;" "&amp;I124&amp;","&amp;" "&amp;J124&amp;" "&amp;K124</f>
        <v>2323 W. Bancroft St. Toledo, OH 43607</v>
      </c>
      <c r="AM124" s="171" t="s">
        <v>49</v>
      </c>
      <c r="AN124" s="176"/>
      <c r="AO124" s="176"/>
      <c r="AP124" s="176"/>
      <c r="AQ124" s="176" t="s">
        <v>49</v>
      </c>
      <c r="AR124" s="171" t="s">
        <v>49</v>
      </c>
      <c r="AS124" s="179">
        <v>35</v>
      </c>
      <c r="AT124" s="180">
        <v>64</v>
      </c>
      <c r="AU124" s="167">
        <f>AS124-AT124</f>
        <v>-29</v>
      </c>
      <c r="AV124" s="218">
        <f>AS124/AT124-1</f>
        <v>-0.453125</v>
      </c>
      <c r="AW124" s="171" t="s">
        <v>49</v>
      </c>
      <c r="AX124" s="179">
        <v>36</v>
      </c>
      <c r="AY124" s="180">
        <v>102</v>
      </c>
      <c r="AZ124" s="167">
        <f>AX124-AY124</f>
        <v>-66</v>
      </c>
      <c r="BA124" s="257">
        <f>AX124/AY124-1</f>
        <v>-0.64705882352941169</v>
      </c>
      <c r="BB124" s="171" t="s">
        <v>49</v>
      </c>
      <c r="BC124" s="170">
        <v>40</v>
      </c>
      <c r="BD124" s="170">
        <v>94</v>
      </c>
      <c r="BE124" s="170">
        <f>BC124-BD124</f>
        <v>-54</v>
      </c>
      <c r="BF124" s="232">
        <f>BC124/BD124-1</f>
        <v>-0.57446808510638303</v>
      </c>
      <c r="BG124" s="171" t="s">
        <v>49</v>
      </c>
      <c r="BH124" s="170">
        <v>41</v>
      </c>
      <c r="BI124" s="169"/>
      <c r="BJ124" s="169"/>
      <c r="BK124" s="169"/>
      <c r="BL124" s="171" t="s">
        <v>49</v>
      </c>
      <c r="BM124" s="170">
        <v>45</v>
      </c>
      <c r="BN124" s="170">
        <v>122</v>
      </c>
      <c r="BO124" s="170">
        <f>BM124-BN124</f>
        <v>-77</v>
      </c>
      <c r="BP124" s="232">
        <f>BM124/BN124-1</f>
        <v>-0.63114754098360648</v>
      </c>
      <c r="BQ124" s="171" t="s">
        <v>49</v>
      </c>
      <c r="BR124" s="284">
        <v>62</v>
      </c>
      <c r="BS124" s="170">
        <v>152</v>
      </c>
      <c r="BT124" s="170">
        <f>BR124-BS124</f>
        <v>-90</v>
      </c>
    </row>
    <row r="125" spans="1:72" s="169" customFormat="1">
      <c r="A125" s="185" t="s">
        <v>455</v>
      </c>
      <c r="B125" s="171" t="s">
        <v>49</v>
      </c>
      <c r="C125" s="185">
        <v>80</v>
      </c>
      <c r="D125" s="185">
        <v>132</v>
      </c>
      <c r="E125" s="174" t="s">
        <v>1391</v>
      </c>
      <c r="F125" s="174" t="s">
        <v>1392</v>
      </c>
      <c r="G125" s="174"/>
      <c r="H125" s="174" t="s">
        <v>1393</v>
      </c>
      <c r="I125" s="174" t="s">
        <v>1394</v>
      </c>
      <c r="J125" s="185" t="s">
        <v>495</v>
      </c>
      <c r="K125" s="174">
        <v>53225</v>
      </c>
      <c r="L125" s="174" t="s">
        <v>1395</v>
      </c>
      <c r="M125" s="174" t="s">
        <v>1220</v>
      </c>
      <c r="N125" s="174" t="s">
        <v>1396</v>
      </c>
      <c r="O125" s="57" t="s">
        <v>1397</v>
      </c>
      <c r="P125" s="57" t="s">
        <v>1398</v>
      </c>
      <c r="Q125" s="39" t="s">
        <v>495</v>
      </c>
      <c r="R125" s="39">
        <v>53172</v>
      </c>
      <c r="S125" s="174"/>
      <c r="T125" s="185" t="s">
        <v>1399</v>
      </c>
      <c r="U125" s="174"/>
      <c r="V125" s="171" t="s">
        <v>49</v>
      </c>
      <c r="W125" s="135">
        <v>215</v>
      </c>
      <c r="X125" s="135">
        <v>308</v>
      </c>
      <c r="Y125" s="84"/>
      <c r="Z125" s="84"/>
      <c r="AA125" s="84" t="s">
        <v>123</v>
      </c>
      <c r="AB125" s="84" t="s">
        <v>329</v>
      </c>
      <c r="AC125" s="84"/>
      <c r="AD125" s="171" t="s">
        <v>49</v>
      </c>
      <c r="AE125" s="185"/>
      <c r="AF125" s="33">
        <v>139</v>
      </c>
      <c r="AG125" s="34">
        <v>149</v>
      </c>
      <c r="AH125" s="34">
        <f>AG125+20</f>
        <v>169</v>
      </c>
      <c r="AI125" s="171" t="s">
        <v>49</v>
      </c>
      <c r="AJ125" s="174" t="s">
        <v>1400</v>
      </c>
      <c r="AK125" s="171" t="s">
        <v>49</v>
      </c>
      <c r="AL125" s="174" t="str">
        <f>H125&amp;" "&amp;I125&amp;","&amp;" "&amp;J125&amp;" "&amp;K125</f>
        <v>4225 S. Lake Dr. St. Francis, WI 53225</v>
      </c>
      <c r="AM125" s="171" t="s">
        <v>49</v>
      </c>
      <c r="AN125" s="176"/>
      <c r="AO125" s="176"/>
      <c r="AP125" s="176"/>
      <c r="AQ125" s="176" t="s">
        <v>49</v>
      </c>
      <c r="AR125" s="171" t="s">
        <v>49</v>
      </c>
      <c r="AS125" s="179">
        <v>61</v>
      </c>
      <c r="AT125" s="180">
        <v>75</v>
      </c>
      <c r="AU125" s="167">
        <f>AS125-AT125</f>
        <v>-14</v>
      </c>
      <c r="AV125" s="218">
        <f>AS125/AT125-1</f>
        <v>-0.18666666666666665</v>
      </c>
      <c r="AW125" s="171" t="s">
        <v>49</v>
      </c>
      <c r="AX125" s="179">
        <v>76</v>
      </c>
      <c r="AY125" s="180">
        <v>75</v>
      </c>
      <c r="AZ125" s="167">
        <f>AX125-AY125</f>
        <v>1</v>
      </c>
      <c r="BA125" s="257">
        <f>AX125/AY125-1</f>
        <v>1.3333333333333419E-2</v>
      </c>
      <c r="BB125" s="171" t="s">
        <v>49</v>
      </c>
      <c r="BC125" s="170">
        <v>93</v>
      </c>
      <c r="BD125" s="170">
        <v>72</v>
      </c>
      <c r="BE125" s="170">
        <f>BC125-BD125</f>
        <v>21</v>
      </c>
      <c r="BF125" s="232">
        <f>BC125/BD125-1</f>
        <v>0.29166666666666674</v>
      </c>
      <c r="BG125" s="171" t="s">
        <v>49</v>
      </c>
      <c r="BH125" s="170">
        <v>107</v>
      </c>
      <c r="BL125" s="171" t="s">
        <v>49</v>
      </c>
      <c r="BM125" s="170">
        <v>109</v>
      </c>
      <c r="BN125" s="170">
        <v>74</v>
      </c>
      <c r="BO125" s="170">
        <f>BM125-BN125</f>
        <v>35</v>
      </c>
      <c r="BP125" s="232">
        <f>BM125/BN125-1</f>
        <v>0.47297297297297303</v>
      </c>
      <c r="BQ125" s="171" t="s">
        <v>49</v>
      </c>
      <c r="BR125" s="284">
        <v>137</v>
      </c>
      <c r="BS125" s="170">
        <v>114</v>
      </c>
      <c r="BT125" s="170">
        <f>BR125-BS125</f>
        <v>23</v>
      </c>
    </row>
    <row r="126" spans="1:72">
      <c r="A126" s="185" t="s">
        <v>455</v>
      </c>
      <c r="B126" s="171" t="s">
        <v>49</v>
      </c>
      <c r="C126" s="185">
        <v>109</v>
      </c>
      <c r="D126" s="185">
        <v>137</v>
      </c>
      <c r="E126" s="174" t="s">
        <v>1401</v>
      </c>
      <c r="F126" s="174" t="s">
        <v>1402</v>
      </c>
      <c r="G126" s="42"/>
      <c r="H126" s="174" t="s">
        <v>1403</v>
      </c>
      <c r="I126" s="174" t="s">
        <v>1404</v>
      </c>
      <c r="J126" s="185" t="s">
        <v>1405</v>
      </c>
      <c r="K126" s="174">
        <v>19709</v>
      </c>
      <c r="L126" s="174" t="s">
        <v>1406</v>
      </c>
      <c r="M126" s="174" t="s">
        <v>476</v>
      </c>
      <c r="N126" s="174" t="s">
        <v>1407</v>
      </c>
      <c r="O126" s="174" t="s">
        <v>1408</v>
      </c>
      <c r="P126" s="174" t="s">
        <v>1404</v>
      </c>
      <c r="Q126" s="185" t="s">
        <v>1405</v>
      </c>
      <c r="R126" s="185">
        <v>19709</v>
      </c>
      <c r="S126" s="174" t="s">
        <v>1409</v>
      </c>
      <c r="T126" s="185" t="s">
        <v>1410</v>
      </c>
      <c r="U126" s="174" t="s">
        <v>1411</v>
      </c>
      <c r="V126" s="171" t="s">
        <v>49</v>
      </c>
      <c r="W126" s="135">
        <v>104</v>
      </c>
      <c r="X126" s="135">
        <v>215</v>
      </c>
      <c r="Y126" s="84"/>
      <c r="Z126" s="84"/>
      <c r="AA126" s="84" t="s">
        <v>1412</v>
      </c>
      <c r="AB126" s="84" t="s">
        <v>1413</v>
      </c>
      <c r="AC126" s="84"/>
      <c r="AD126" s="171" t="s">
        <v>49</v>
      </c>
      <c r="AE126" s="185"/>
      <c r="AF126" s="33">
        <v>139</v>
      </c>
      <c r="AG126" s="34">
        <v>149</v>
      </c>
      <c r="AH126" s="34">
        <f>AG126+20</f>
        <v>169</v>
      </c>
      <c r="AI126" s="171" t="s">
        <v>49</v>
      </c>
      <c r="AJ126" s="174" t="s">
        <v>1414</v>
      </c>
      <c r="AK126" s="171" t="s">
        <v>49</v>
      </c>
      <c r="AL126" s="174" t="str">
        <f>H126&amp;" "&amp;I126&amp;","&amp;" "&amp;J126&amp;" "&amp;K126</f>
        <v>555 Hyetts Corner Dr Middletown, DE 19709</v>
      </c>
      <c r="AM126" s="171" t="s">
        <v>49</v>
      </c>
      <c r="AN126" s="176"/>
      <c r="AO126" s="176"/>
      <c r="AP126" s="176"/>
      <c r="AQ126" s="176" t="s">
        <v>49</v>
      </c>
      <c r="AR126" s="171" t="s">
        <v>49</v>
      </c>
      <c r="AS126" s="179">
        <v>93</v>
      </c>
      <c r="AT126" s="180">
        <v>76</v>
      </c>
      <c r="AU126" s="167">
        <f>AS126-AT126</f>
        <v>17</v>
      </c>
      <c r="AV126" s="218">
        <f>AS126/AT126-1</f>
        <v>0.22368421052631571</v>
      </c>
      <c r="AW126" s="171" t="s">
        <v>49</v>
      </c>
      <c r="AX126" s="179">
        <v>114</v>
      </c>
      <c r="AY126" s="180">
        <v>129</v>
      </c>
      <c r="AZ126" s="167">
        <f>AX126-AY126</f>
        <v>-15</v>
      </c>
      <c r="BA126" s="257">
        <f>AX126/AY126-1</f>
        <v>-0.11627906976744184</v>
      </c>
      <c r="BB126" s="171" t="s">
        <v>49</v>
      </c>
      <c r="BC126" s="170">
        <v>130</v>
      </c>
      <c r="BD126" s="170">
        <v>102</v>
      </c>
      <c r="BE126" s="170">
        <f>BC126-BD126</f>
        <v>28</v>
      </c>
      <c r="BF126" s="232">
        <f>BC126/BD126-1</f>
        <v>0.27450980392156854</v>
      </c>
      <c r="BG126" s="171" t="s">
        <v>49</v>
      </c>
      <c r="BH126" s="170">
        <v>137</v>
      </c>
      <c r="BI126" s="169"/>
      <c r="BJ126" s="169"/>
      <c r="BK126" s="169"/>
      <c r="BL126" s="171" t="s">
        <v>49</v>
      </c>
      <c r="BM126" s="170">
        <v>136</v>
      </c>
      <c r="BN126" s="170">
        <v>133</v>
      </c>
      <c r="BO126" s="170">
        <f>BM126-BN126</f>
        <v>3</v>
      </c>
      <c r="BP126" s="232">
        <f>BM126/BN126-1</f>
        <v>2.2556390977443552E-2</v>
      </c>
      <c r="BQ126" s="171" t="s">
        <v>49</v>
      </c>
      <c r="BR126" s="284">
        <v>135</v>
      </c>
      <c r="BS126" s="170">
        <v>137</v>
      </c>
      <c r="BT126" s="170">
        <f>BR126-BS126</f>
        <v>-2</v>
      </c>
    </row>
    <row r="127" spans="1:72">
      <c r="A127" s="185" t="s">
        <v>455</v>
      </c>
      <c r="B127" s="171" t="s">
        <v>49</v>
      </c>
      <c r="C127" s="185">
        <v>224</v>
      </c>
      <c r="D127" s="185">
        <v>276</v>
      </c>
      <c r="E127" s="174" t="s">
        <v>1415</v>
      </c>
      <c r="F127" s="174" t="s">
        <v>1416</v>
      </c>
      <c r="G127" s="174"/>
      <c r="H127" s="174" t="s">
        <v>1417</v>
      </c>
      <c r="I127" s="174" t="s">
        <v>1418</v>
      </c>
      <c r="J127" s="185" t="s">
        <v>1300</v>
      </c>
      <c r="K127" s="174">
        <v>20686</v>
      </c>
      <c r="L127" s="174" t="s">
        <v>1419</v>
      </c>
      <c r="M127" s="174" t="s">
        <v>1420</v>
      </c>
      <c r="N127" s="174" t="s">
        <v>1421</v>
      </c>
      <c r="O127" s="174" t="s">
        <v>1422</v>
      </c>
      <c r="P127" s="174" t="s">
        <v>1423</v>
      </c>
      <c r="Q127" s="185" t="s">
        <v>1300</v>
      </c>
      <c r="R127" s="185">
        <v>20646</v>
      </c>
      <c r="S127" s="174"/>
      <c r="T127" s="185" t="s">
        <v>1424</v>
      </c>
      <c r="U127" s="174" t="s">
        <v>1425</v>
      </c>
      <c r="V127" s="171" t="s">
        <v>49</v>
      </c>
      <c r="W127" s="135">
        <v>104</v>
      </c>
      <c r="X127" s="135">
        <v>215</v>
      </c>
      <c r="Y127" s="84"/>
      <c r="Z127" s="84"/>
      <c r="AA127" s="84" t="s">
        <v>799</v>
      </c>
      <c r="AB127" s="84" t="s">
        <v>1426</v>
      </c>
      <c r="AC127" s="84"/>
      <c r="AD127" s="171" t="s">
        <v>49</v>
      </c>
      <c r="AE127" s="185"/>
      <c r="AF127" s="33">
        <v>139</v>
      </c>
      <c r="AG127" s="34">
        <v>149</v>
      </c>
      <c r="AH127" s="34">
        <f>AG127+20</f>
        <v>169</v>
      </c>
      <c r="AI127" s="171" t="s">
        <v>49</v>
      </c>
      <c r="AJ127" s="174" t="s">
        <v>1427</v>
      </c>
      <c r="AK127" s="171" t="s">
        <v>49</v>
      </c>
      <c r="AL127" s="174" t="str">
        <f>H127&amp;" "&amp;I127&amp;","&amp;" "&amp;J127&amp;" "&amp;K127</f>
        <v>18952 E Fisher Rd St Mary's City, MD 20686</v>
      </c>
      <c r="AM127" s="171" t="s">
        <v>49</v>
      </c>
      <c r="AN127" s="176"/>
      <c r="AO127" s="176"/>
      <c r="AP127" s="176"/>
      <c r="AQ127" s="176" t="s">
        <v>49</v>
      </c>
      <c r="AR127" s="171" t="s">
        <v>49</v>
      </c>
      <c r="AS127" s="179">
        <v>187</v>
      </c>
      <c r="AT127" s="180">
        <v>240</v>
      </c>
      <c r="AU127" s="167">
        <f>AS127-AT127</f>
        <v>-53</v>
      </c>
      <c r="AV127" s="218">
        <f>AS127/AT127-1</f>
        <v>-0.22083333333333333</v>
      </c>
      <c r="AW127" s="171" t="s">
        <v>49</v>
      </c>
      <c r="AX127" s="179">
        <v>213</v>
      </c>
      <c r="AY127" s="180">
        <v>273</v>
      </c>
      <c r="AZ127" s="167">
        <f>AX127-AY127</f>
        <v>-60</v>
      </c>
      <c r="BA127" s="257">
        <f>AX127/AY127-1</f>
        <v>-0.21978021978021978</v>
      </c>
      <c r="BB127" s="171" t="s">
        <v>49</v>
      </c>
      <c r="BC127" s="170">
        <v>220</v>
      </c>
      <c r="BD127" s="170">
        <v>262</v>
      </c>
      <c r="BE127" s="170">
        <f>BC127-BD127</f>
        <v>-42</v>
      </c>
      <c r="BF127" s="232">
        <f>BC127/BD127-1</f>
        <v>-0.16030534351145043</v>
      </c>
      <c r="BG127" s="171" t="s">
        <v>49</v>
      </c>
      <c r="BH127" s="170">
        <v>231</v>
      </c>
      <c r="BI127" s="169"/>
      <c r="BJ127" s="169"/>
      <c r="BK127" s="169"/>
      <c r="BL127" s="171" t="s">
        <v>49</v>
      </c>
      <c r="BM127" s="170">
        <v>238</v>
      </c>
      <c r="BN127" s="170">
        <v>273</v>
      </c>
      <c r="BO127" s="170">
        <f>BM127-BN127</f>
        <v>-35</v>
      </c>
      <c r="BP127" s="232">
        <f>BM127/BN127-1</f>
        <v>-0.12820512820512819</v>
      </c>
      <c r="BQ127" s="171" t="s">
        <v>49</v>
      </c>
      <c r="BR127" s="284">
        <v>238</v>
      </c>
      <c r="BS127" s="170">
        <v>276</v>
      </c>
      <c r="BT127" s="170">
        <f>BR127-BS127</f>
        <v>-38</v>
      </c>
    </row>
    <row r="128" spans="1:72">
      <c r="A128" s="185" t="s">
        <v>455</v>
      </c>
      <c r="B128" s="171" t="s">
        <v>49</v>
      </c>
      <c r="C128" s="185">
        <v>134</v>
      </c>
      <c r="D128" s="185">
        <v>127</v>
      </c>
      <c r="E128" s="174" t="s">
        <v>341</v>
      </c>
      <c r="F128" s="174" t="s">
        <v>1428</v>
      </c>
      <c r="G128" s="174"/>
      <c r="H128" s="174" t="s">
        <v>343</v>
      </c>
      <c r="I128" s="174" t="s">
        <v>344</v>
      </c>
      <c r="J128" s="185" t="s">
        <v>206</v>
      </c>
      <c r="K128" s="174">
        <v>60148</v>
      </c>
      <c r="L128" s="174" t="s">
        <v>345</v>
      </c>
      <c r="M128" s="174" t="s">
        <v>346</v>
      </c>
      <c r="N128" s="174" t="s">
        <v>347</v>
      </c>
      <c r="O128" s="174" t="s">
        <v>348</v>
      </c>
      <c r="P128" s="174" t="s">
        <v>349</v>
      </c>
      <c r="Q128" s="185" t="s">
        <v>206</v>
      </c>
      <c r="R128" s="185">
        <v>60181</v>
      </c>
      <c r="S128" s="174"/>
      <c r="T128" s="185" t="s">
        <v>350</v>
      </c>
      <c r="U128" s="174"/>
      <c r="V128" s="171" t="s">
        <v>49</v>
      </c>
      <c r="W128" s="135">
        <v>124</v>
      </c>
      <c r="X128" s="135">
        <v>214</v>
      </c>
      <c r="Y128" s="84"/>
      <c r="Z128" s="84"/>
      <c r="AA128" s="84" t="s">
        <v>765</v>
      </c>
      <c r="AB128" s="84" t="s">
        <v>1429</v>
      </c>
      <c r="AC128" s="84"/>
      <c r="AD128" s="171" t="s">
        <v>49</v>
      </c>
      <c r="AE128" s="185"/>
      <c r="AF128" s="33">
        <v>139</v>
      </c>
      <c r="AG128" s="34">
        <v>149</v>
      </c>
      <c r="AH128" s="34">
        <f>AG128+20</f>
        <v>169</v>
      </c>
      <c r="AI128" s="171" t="s">
        <v>49</v>
      </c>
      <c r="AJ128" s="174" t="s">
        <v>352</v>
      </c>
      <c r="AK128" s="171" t="s">
        <v>49</v>
      </c>
      <c r="AL128" s="174" t="str">
        <f>H128&amp;" "&amp;I128&amp;","&amp;" "&amp;J128&amp;" "&amp;K128</f>
        <v>600 E. Western Ave Lombard, IL 60148</v>
      </c>
      <c r="AM128" s="171" t="s">
        <v>49</v>
      </c>
      <c r="AN128" s="176"/>
      <c r="AO128" s="176"/>
      <c r="AP128" s="176"/>
      <c r="AQ128" s="176" t="s">
        <v>49</v>
      </c>
      <c r="AR128" s="171" t="s">
        <v>49</v>
      </c>
      <c r="AS128" s="179">
        <v>49</v>
      </c>
      <c r="AT128" s="180">
        <v>80</v>
      </c>
      <c r="AU128" s="167">
        <f>AS128-AT128</f>
        <v>-31</v>
      </c>
      <c r="AV128" s="218">
        <f>AS128/AT128-1</f>
        <v>-0.38749999999999996</v>
      </c>
      <c r="AW128" s="171" t="s">
        <v>49</v>
      </c>
      <c r="AX128" s="179">
        <v>49</v>
      </c>
      <c r="AY128" s="180">
        <v>92</v>
      </c>
      <c r="AZ128" s="167">
        <f>AX128-AY128</f>
        <v>-43</v>
      </c>
      <c r="BA128" s="257">
        <f>AX128/AY128-1</f>
        <v>-0.46739130434782605</v>
      </c>
      <c r="BB128" s="171" t="s">
        <v>49</v>
      </c>
      <c r="BC128" s="170">
        <v>71</v>
      </c>
      <c r="BD128" s="170">
        <v>85</v>
      </c>
      <c r="BE128" s="170">
        <f>BC128-BD128</f>
        <v>-14</v>
      </c>
      <c r="BF128" s="232">
        <f>BC128/BD128-1</f>
        <v>-0.16470588235294115</v>
      </c>
      <c r="BG128" s="171" t="s">
        <v>49</v>
      </c>
      <c r="BH128" s="170">
        <v>73</v>
      </c>
      <c r="BI128" s="169"/>
      <c r="BJ128" s="169"/>
      <c r="BK128" s="169"/>
      <c r="BL128" s="171" t="s">
        <v>49</v>
      </c>
      <c r="BM128" s="170">
        <v>81</v>
      </c>
      <c r="BN128" s="170">
        <v>93</v>
      </c>
      <c r="BO128" s="170">
        <f>BM128-BN128</f>
        <v>-12</v>
      </c>
      <c r="BP128" s="232">
        <f>BM128/BN128-1</f>
        <v>-0.12903225806451613</v>
      </c>
      <c r="BQ128" s="171" t="s">
        <v>49</v>
      </c>
      <c r="BR128" s="284">
        <v>90</v>
      </c>
      <c r="BS128" s="170">
        <v>126</v>
      </c>
      <c r="BT128" s="170">
        <f>BR128-BS128</f>
        <v>-36</v>
      </c>
    </row>
    <row r="129" spans="1:72" s="169" customFormat="1">
      <c r="A129" s="185" t="s">
        <v>455</v>
      </c>
      <c r="B129" s="171" t="s">
        <v>49</v>
      </c>
      <c r="C129" s="185">
        <v>84</v>
      </c>
      <c r="D129" s="185">
        <v>124</v>
      </c>
      <c r="E129" s="174" t="s">
        <v>353</v>
      </c>
      <c r="F129" s="174" t="s">
        <v>1430</v>
      </c>
      <c r="G129" s="174"/>
      <c r="H129" s="174" t="s">
        <v>355</v>
      </c>
      <c r="I129" s="174" t="s">
        <v>356</v>
      </c>
      <c r="J129" s="185" t="s">
        <v>357</v>
      </c>
      <c r="K129" s="174">
        <v>68144</v>
      </c>
      <c r="L129" s="174" t="s">
        <v>358</v>
      </c>
      <c r="M129" s="174" t="s">
        <v>359</v>
      </c>
      <c r="N129" s="174" t="s">
        <v>360</v>
      </c>
      <c r="O129" s="174" t="s">
        <v>361</v>
      </c>
      <c r="P129" s="174" t="s">
        <v>362</v>
      </c>
      <c r="Q129" s="185" t="s">
        <v>357</v>
      </c>
      <c r="R129" s="185">
        <v>68127</v>
      </c>
      <c r="S129" s="174" t="s">
        <v>363</v>
      </c>
      <c r="T129" s="185" t="s">
        <v>364</v>
      </c>
      <c r="U129" s="174"/>
      <c r="V129" s="171" t="s">
        <v>49</v>
      </c>
      <c r="W129" s="135">
        <v>124</v>
      </c>
      <c r="X129" s="135">
        <v>214</v>
      </c>
      <c r="Y129" s="84"/>
      <c r="Z129" s="84"/>
      <c r="AA129" s="84" t="s">
        <v>765</v>
      </c>
      <c r="AB129" s="84" t="s">
        <v>74</v>
      </c>
      <c r="AC129" s="84" t="s">
        <v>710</v>
      </c>
      <c r="AD129" s="171" t="s">
        <v>49</v>
      </c>
      <c r="AE129" s="185"/>
      <c r="AF129" s="33">
        <v>139</v>
      </c>
      <c r="AG129" s="34">
        <v>149</v>
      </c>
      <c r="AH129" s="34">
        <f>AG129+20</f>
        <v>169</v>
      </c>
      <c r="AI129" s="171" t="s">
        <v>49</v>
      </c>
      <c r="AJ129" s="174" t="s">
        <v>368</v>
      </c>
      <c r="AK129" s="171" t="s">
        <v>49</v>
      </c>
      <c r="AL129" s="174" t="str">
        <f>H129&amp;" "&amp;I129&amp;","&amp;" "&amp;J129&amp;" "&amp;K129</f>
        <v>2900 South 110th St Omaha, NE 68144</v>
      </c>
      <c r="AM129" s="171" t="s">
        <v>49</v>
      </c>
      <c r="AN129" s="176"/>
      <c r="AO129" s="176"/>
      <c r="AP129" s="176"/>
      <c r="AQ129" s="176" t="s">
        <v>49</v>
      </c>
      <c r="AR129" s="171" t="s">
        <v>49</v>
      </c>
      <c r="AS129" s="179">
        <v>84</v>
      </c>
      <c r="AT129" s="180">
        <v>47</v>
      </c>
      <c r="AU129" s="167">
        <f>AS129-AT129</f>
        <v>37</v>
      </c>
      <c r="AV129" s="218">
        <f>AS129/AT129-1</f>
        <v>0.7872340425531914</v>
      </c>
      <c r="AW129" s="171" t="s">
        <v>49</v>
      </c>
      <c r="AX129" s="179">
        <v>95</v>
      </c>
      <c r="AY129" s="180">
        <v>56</v>
      </c>
      <c r="AZ129" s="167">
        <f>AX129-AY129</f>
        <v>39</v>
      </c>
      <c r="BA129" s="257">
        <f>AX129/AY129-1</f>
        <v>0.6964285714285714</v>
      </c>
      <c r="BB129" s="171" t="s">
        <v>49</v>
      </c>
      <c r="BC129" s="170">
        <v>109</v>
      </c>
      <c r="BD129" s="170">
        <v>50</v>
      </c>
      <c r="BE129" s="170">
        <f>BC129-BD129</f>
        <v>59</v>
      </c>
      <c r="BF129" s="232">
        <f>BC129/BD129-1</f>
        <v>1.1800000000000002</v>
      </c>
      <c r="BG129" s="171" t="s">
        <v>49</v>
      </c>
      <c r="BH129" s="170">
        <v>117</v>
      </c>
      <c r="BL129" s="171" t="s">
        <v>49</v>
      </c>
      <c r="BM129" s="170">
        <v>126</v>
      </c>
      <c r="BN129" s="170">
        <v>74</v>
      </c>
      <c r="BO129" s="170">
        <f>BM129-BN129</f>
        <v>52</v>
      </c>
      <c r="BP129" s="232">
        <f>BM129/BN129-1</f>
        <v>0.70270270270270263</v>
      </c>
      <c r="BQ129" s="171" t="s">
        <v>49</v>
      </c>
      <c r="BR129" s="284">
        <v>128</v>
      </c>
      <c r="BS129" s="170">
        <v>122</v>
      </c>
      <c r="BT129" s="170">
        <f>BR129-BS129</f>
        <v>6</v>
      </c>
    </row>
    <row r="130" spans="1:72" s="169" customFormat="1">
      <c r="A130" s="185" t="s">
        <v>455</v>
      </c>
      <c r="B130" s="171" t="s">
        <v>49</v>
      </c>
      <c r="C130" s="185"/>
      <c r="D130" s="185">
        <v>42</v>
      </c>
      <c r="E130" s="174" t="s">
        <v>1431</v>
      </c>
      <c r="F130" s="174" t="s">
        <v>1432</v>
      </c>
      <c r="G130" s="174"/>
      <c r="H130" s="174" t="s">
        <v>1433</v>
      </c>
      <c r="I130" s="174" t="s">
        <v>1434</v>
      </c>
      <c r="J130" s="185" t="s">
        <v>1435</v>
      </c>
      <c r="K130" s="174">
        <v>89156</v>
      </c>
      <c r="L130" s="174" t="s">
        <v>1436</v>
      </c>
      <c r="M130" s="174" t="s">
        <v>1437</v>
      </c>
      <c r="N130" s="174" t="s">
        <v>1438</v>
      </c>
      <c r="O130" s="174" t="s">
        <v>1439</v>
      </c>
      <c r="P130" s="174" t="s">
        <v>1434</v>
      </c>
      <c r="Q130" s="185" t="s">
        <v>1435</v>
      </c>
      <c r="R130" s="185">
        <v>89166</v>
      </c>
      <c r="S130" s="174"/>
      <c r="T130" s="185" t="s">
        <v>1440</v>
      </c>
      <c r="U130" s="174"/>
      <c r="V130" s="171" t="s">
        <v>49</v>
      </c>
      <c r="W130" s="135">
        <v>103</v>
      </c>
      <c r="X130" s="135">
        <v>124</v>
      </c>
      <c r="Y130" s="84"/>
      <c r="Z130" s="84"/>
      <c r="AA130" s="84" t="s">
        <v>1248</v>
      </c>
      <c r="AB130" s="84" t="s">
        <v>74</v>
      </c>
      <c r="AC130" s="84"/>
      <c r="AD130" s="171" t="s">
        <v>49</v>
      </c>
      <c r="AE130" s="185"/>
      <c r="AF130" s="33">
        <v>139</v>
      </c>
      <c r="AG130" s="34">
        <f>AF130+20</f>
        <v>159</v>
      </c>
      <c r="AH130" s="34">
        <f>AG130+20</f>
        <v>179</v>
      </c>
      <c r="AI130" s="171" t="s">
        <v>49</v>
      </c>
      <c r="AJ130" s="174" t="s">
        <v>1441</v>
      </c>
      <c r="AK130" s="171" t="s">
        <v>49</v>
      </c>
      <c r="AL130" s="174" t="str">
        <f>H130&amp;" "&amp;I130&amp;","&amp;" "&amp;J130&amp;" "&amp;K130</f>
        <v>2575 Los Feliz St. Las Vegas, NV 89156</v>
      </c>
      <c r="AM130" s="171" t="s">
        <v>49</v>
      </c>
      <c r="AN130" s="176"/>
      <c r="AO130" s="176"/>
      <c r="AP130" s="176"/>
      <c r="AQ130" s="176" t="s">
        <v>49</v>
      </c>
      <c r="AR130" s="171" t="s">
        <v>49</v>
      </c>
      <c r="AS130" s="179">
        <v>58</v>
      </c>
      <c r="AT130" s="180">
        <v>22</v>
      </c>
      <c r="AU130" s="167">
        <f>AS130-AT130</f>
        <v>36</v>
      </c>
      <c r="AV130" s="218">
        <f>AS130/AT130-1</f>
        <v>1.6363636363636362</v>
      </c>
      <c r="AW130" s="171" t="s">
        <v>49</v>
      </c>
      <c r="AX130" s="179">
        <v>65</v>
      </c>
      <c r="AY130" s="180">
        <v>41</v>
      </c>
      <c r="AZ130" s="167">
        <f>AX130-AY130</f>
        <v>24</v>
      </c>
      <c r="BA130" s="257">
        <f>AX130/AY130-1</f>
        <v>0.58536585365853666</v>
      </c>
      <c r="BB130" s="171" t="s">
        <v>49</v>
      </c>
      <c r="BC130" s="170">
        <v>67</v>
      </c>
      <c r="BD130" s="170">
        <v>28</v>
      </c>
      <c r="BE130" s="170">
        <f>BC130-BD130</f>
        <v>39</v>
      </c>
      <c r="BF130" s="232">
        <f>BC130/BD130-1</f>
        <v>1.3928571428571428</v>
      </c>
      <c r="BG130" s="171" t="s">
        <v>49</v>
      </c>
      <c r="BH130" s="170">
        <v>72</v>
      </c>
      <c r="BL130" s="171" t="s">
        <v>49</v>
      </c>
      <c r="BM130" s="170">
        <v>73</v>
      </c>
      <c r="BN130" s="170">
        <v>42</v>
      </c>
      <c r="BO130" s="170">
        <f>BM130-BN130</f>
        <v>31</v>
      </c>
      <c r="BP130" s="232">
        <f>BM130/BN130-1</f>
        <v>0.73809523809523814</v>
      </c>
      <c r="BQ130" s="171" t="s">
        <v>49</v>
      </c>
      <c r="BR130" s="284">
        <v>69</v>
      </c>
      <c r="BS130" s="170">
        <v>42</v>
      </c>
      <c r="BT130" s="170">
        <f>BR130-BS130</f>
        <v>27</v>
      </c>
    </row>
    <row r="131" spans="1:72">
      <c r="A131" s="185" t="s">
        <v>455</v>
      </c>
      <c r="B131" s="171" t="s">
        <v>49</v>
      </c>
      <c r="C131" s="185"/>
      <c r="D131" s="185">
        <v>97</v>
      </c>
      <c r="E131" s="174" t="s">
        <v>1442</v>
      </c>
      <c r="F131" s="174" t="s">
        <v>1443</v>
      </c>
      <c r="G131" s="57"/>
      <c r="H131" s="174" t="s">
        <v>1444</v>
      </c>
      <c r="I131" s="174" t="s">
        <v>1445</v>
      </c>
      <c r="J131" s="185" t="s">
        <v>42</v>
      </c>
      <c r="K131" s="174">
        <v>13617</v>
      </c>
      <c r="L131" s="174" t="s">
        <v>1446</v>
      </c>
      <c r="M131" s="174" t="s">
        <v>487</v>
      </c>
      <c r="N131" s="174" t="s">
        <v>1447</v>
      </c>
      <c r="O131" s="174"/>
      <c r="P131" s="174"/>
      <c r="Q131" s="185"/>
      <c r="R131" s="185"/>
      <c r="S131" s="174"/>
      <c r="T131" s="185" t="s">
        <v>1448</v>
      </c>
      <c r="U131" s="174"/>
      <c r="V131" s="171" t="s">
        <v>49</v>
      </c>
      <c r="W131" s="135">
        <v>118</v>
      </c>
      <c r="X131" s="135">
        <v>215</v>
      </c>
      <c r="Y131" s="84"/>
      <c r="Z131" s="84"/>
      <c r="AA131" s="84" t="s">
        <v>405</v>
      </c>
      <c r="AB131" s="84" t="s">
        <v>74</v>
      </c>
      <c r="AC131" s="84"/>
      <c r="AD131" s="171" t="s">
        <v>49</v>
      </c>
      <c r="AE131" s="185"/>
      <c r="AF131" s="33">
        <v>139</v>
      </c>
      <c r="AG131" s="34">
        <v>159</v>
      </c>
      <c r="AH131" s="34">
        <v>179</v>
      </c>
      <c r="AI131" s="171" t="s">
        <v>49</v>
      </c>
      <c r="AJ131" s="174" t="s">
        <v>1449</v>
      </c>
      <c r="AK131" s="171" t="s">
        <v>49</v>
      </c>
      <c r="AL131" s="174" t="str">
        <f>H131&amp;" "&amp;I131&amp;","&amp;" "&amp;J131&amp;" "&amp;K131</f>
        <v>34 Cornell Dr Canton, NY 13617</v>
      </c>
      <c r="AM131" s="171" t="s">
        <v>49</v>
      </c>
      <c r="AN131" s="176"/>
      <c r="AO131" s="176"/>
      <c r="AP131" s="176"/>
      <c r="AQ131" s="176" t="s">
        <v>49</v>
      </c>
      <c r="AR131" s="171" t="s">
        <v>49</v>
      </c>
      <c r="AS131" s="179">
        <v>52</v>
      </c>
      <c r="AT131" s="180">
        <v>0</v>
      </c>
      <c r="AU131" s="167">
        <f>AS131-AT131</f>
        <v>52</v>
      </c>
      <c r="AV131" s="218" t="e">
        <f>AS131/AT131-1</f>
        <v>#DIV/0!</v>
      </c>
      <c r="AW131" s="171" t="s">
        <v>49</v>
      </c>
      <c r="AX131" s="179">
        <v>65</v>
      </c>
      <c r="AY131" s="180">
        <v>11</v>
      </c>
      <c r="AZ131" s="167">
        <f>AX131-AY131</f>
        <v>54</v>
      </c>
      <c r="BA131" s="257">
        <f>AX131/AY131-1</f>
        <v>4.9090909090909092</v>
      </c>
      <c r="BB131" s="171" t="s">
        <v>49</v>
      </c>
      <c r="BC131" s="170">
        <v>84</v>
      </c>
      <c r="BD131" s="170">
        <v>51</v>
      </c>
      <c r="BE131" s="170">
        <f>BC131-BD131</f>
        <v>33</v>
      </c>
      <c r="BF131" s="232">
        <f>BC131/BD131-1</f>
        <v>0.64705882352941169</v>
      </c>
      <c r="BG131" s="171" t="s">
        <v>49</v>
      </c>
      <c r="BH131" s="170">
        <v>97</v>
      </c>
      <c r="BI131" s="169"/>
      <c r="BJ131" s="169"/>
      <c r="BK131" s="169"/>
      <c r="BL131" s="171" t="s">
        <v>49</v>
      </c>
      <c r="BM131" s="170">
        <v>99</v>
      </c>
      <c r="BN131" s="170">
        <v>69</v>
      </c>
      <c r="BO131" s="170">
        <f>BM131-BN131</f>
        <v>30</v>
      </c>
      <c r="BP131" s="232">
        <f>BM131/BN131-1</f>
        <v>0.43478260869565211</v>
      </c>
      <c r="BQ131" s="171" t="s">
        <v>49</v>
      </c>
      <c r="BR131" s="284">
        <v>106</v>
      </c>
      <c r="BS131" s="170">
        <v>154</v>
      </c>
      <c r="BT131" s="170">
        <f>BR131-BS131</f>
        <v>-48</v>
      </c>
    </row>
    <row r="132" spans="1:72" s="169" customFormat="1">
      <c r="A132" s="185" t="s">
        <v>455</v>
      </c>
      <c r="B132" s="171" t="s">
        <v>49</v>
      </c>
      <c r="C132" s="185">
        <v>89</v>
      </c>
      <c r="D132" s="185">
        <v>59</v>
      </c>
      <c r="E132" s="174" t="s">
        <v>1450</v>
      </c>
      <c r="F132" s="174" t="s">
        <v>1451</v>
      </c>
      <c r="G132" s="174"/>
      <c r="H132" s="174" t="s">
        <v>1452</v>
      </c>
      <c r="I132" s="174" t="s">
        <v>1453</v>
      </c>
      <c r="J132" s="185" t="s">
        <v>67</v>
      </c>
      <c r="K132" s="174">
        <v>95982</v>
      </c>
      <c r="L132" s="174" t="s">
        <v>1454</v>
      </c>
      <c r="M132" s="174" t="s">
        <v>1455</v>
      </c>
      <c r="N132" s="174" t="s">
        <v>1456</v>
      </c>
      <c r="O132" s="174" t="s">
        <v>1457</v>
      </c>
      <c r="P132" s="174" t="s">
        <v>1453</v>
      </c>
      <c r="Q132" s="185" t="s">
        <v>67</v>
      </c>
      <c r="R132" s="185">
        <v>95982</v>
      </c>
      <c r="S132" s="174"/>
      <c r="T132" s="185" t="s">
        <v>1458</v>
      </c>
      <c r="U132" s="174"/>
      <c r="V132" s="171" t="s">
        <v>49</v>
      </c>
      <c r="W132" s="135">
        <v>118</v>
      </c>
      <c r="X132" s="135">
        <v>215</v>
      </c>
      <c r="Y132" s="84"/>
      <c r="Z132" s="84"/>
      <c r="AA132" s="84" t="s">
        <v>856</v>
      </c>
      <c r="AB132" s="84" t="s">
        <v>74</v>
      </c>
      <c r="AC132" s="84"/>
      <c r="AD132" s="171" t="s">
        <v>49</v>
      </c>
      <c r="AE132" s="185"/>
      <c r="AF132" s="33">
        <v>159</v>
      </c>
      <c r="AG132" s="34">
        <v>179</v>
      </c>
      <c r="AH132" s="34">
        <f>AG132+20</f>
        <v>199</v>
      </c>
      <c r="AI132" s="171" t="s">
        <v>49</v>
      </c>
      <c r="AJ132" s="174" t="s">
        <v>1459</v>
      </c>
      <c r="AK132" s="171" t="s">
        <v>49</v>
      </c>
      <c r="AL132" s="174" t="str">
        <f>H132&amp;" "&amp;I132&amp;","&amp;" "&amp;J132&amp;" "&amp;K132</f>
        <v>2665 Acacia Ave Sutter, CA 95982</v>
      </c>
      <c r="AM132" s="171" t="s">
        <v>49</v>
      </c>
      <c r="AN132" s="176"/>
      <c r="AO132" s="176"/>
      <c r="AP132" s="176"/>
      <c r="AQ132" s="176" t="s">
        <v>49</v>
      </c>
      <c r="AR132" s="171" t="s">
        <v>49</v>
      </c>
      <c r="AS132" s="179">
        <v>38</v>
      </c>
      <c r="AT132" s="180">
        <v>32</v>
      </c>
      <c r="AU132" s="167">
        <f>AS132-AT132</f>
        <v>6</v>
      </c>
      <c r="AV132" s="218">
        <f>AS132/AT132-1</f>
        <v>0.1875</v>
      </c>
      <c r="AW132" s="171" t="s">
        <v>49</v>
      </c>
      <c r="AX132" s="179">
        <v>44</v>
      </c>
      <c r="AY132" s="180">
        <v>40</v>
      </c>
      <c r="AZ132" s="167">
        <f>AX132-AY132</f>
        <v>4</v>
      </c>
      <c r="BA132" s="257">
        <f>AX132/AY132-1</f>
        <v>0.10000000000000009</v>
      </c>
      <c r="BB132" s="171" t="s">
        <v>49</v>
      </c>
      <c r="BC132" s="170">
        <v>47</v>
      </c>
      <c r="BD132" s="170">
        <v>36</v>
      </c>
      <c r="BE132" s="170">
        <f>BC132-BD132</f>
        <v>11</v>
      </c>
      <c r="BF132" s="232">
        <f>BC132/BD132-1</f>
        <v>0.30555555555555558</v>
      </c>
      <c r="BG132" s="171" t="s">
        <v>49</v>
      </c>
      <c r="BH132" s="170">
        <v>47</v>
      </c>
      <c r="BL132" s="171" t="s">
        <v>49</v>
      </c>
      <c r="BM132" s="170">
        <v>52</v>
      </c>
      <c r="BN132" s="170">
        <v>46</v>
      </c>
      <c r="BO132" s="170">
        <f>BM132-BN132</f>
        <v>6</v>
      </c>
      <c r="BP132" s="232">
        <f>BM132/BN132-1</f>
        <v>0.13043478260869557</v>
      </c>
      <c r="BQ132" s="171" t="s">
        <v>49</v>
      </c>
      <c r="BR132" s="284">
        <v>71</v>
      </c>
      <c r="BS132" s="170">
        <v>59</v>
      </c>
      <c r="BT132" s="170">
        <f>BR132-BS132</f>
        <v>12</v>
      </c>
    </row>
    <row r="133" spans="1:72" s="169" customFormat="1">
      <c r="A133" s="185" t="s">
        <v>455</v>
      </c>
      <c r="B133" s="171" t="s">
        <v>49</v>
      </c>
      <c r="C133" s="185">
        <v>124</v>
      </c>
      <c r="D133" s="185">
        <v>78</v>
      </c>
      <c r="E133" s="174" t="s">
        <v>1460</v>
      </c>
      <c r="F133" s="174" t="s">
        <v>1461</v>
      </c>
      <c r="G133" s="174"/>
      <c r="H133" s="174" t="s">
        <v>1462</v>
      </c>
      <c r="I133" s="174" t="s">
        <v>1463</v>
      </c>
      <c r="J133" s="185" t="s">
        <v>1405</v>
      </c>
      <c r="K133" s="174">
        <v>19808</v>
      </c>
      <c r="L133" s="174" t="s">
        <v>1464</v>
      </c>
      <c r="M133" s="174" t="s">
        <v>1465</v>
      </c>
      <c r="N133" s="174" t="s">
        <v>1466</v>
      </c>
      <c r="O133" s="174" t="s">
        <v>1467</v>
      </c>
      <c r="P133" s="174" t="s">
        <v>1468</v>
      </c>
      <c r="Q133" s="185" t="s">
        <v>1405</v>
      </c>
      <c r="R133" s="185">
        <v>19713</v>
      </c>
      <c r="S133" s="174"/>
      <c r="T133" s="185" t="s">
        <v>1469</v>
      </c>
      <c r="U133" s="174" t="s">
        <v>1470</v>
      </c>
      <c r="V133" s="171" t="s">
        <v>49</v>
      </c>
      <c r="W133" s="135">
        <v>207</v>
      </c>
      <c r="X133" s="135">
        <v>228</v>
      </c>
      <c r="Y133" s="84"/>
      <c r="Z133" s="84"/>
      <c r="AA133" s="84" t="s">
        <v>307</v>
      </c>
      <c r="AB133" s="84" t="s">
        <v>74</v>
      </c>
      <c r="AC133" s="84"/>
      <c r="AD133" s="171" t="s">
        <v>49</v>
      </c>
      <c r="AE133" s="185"/>
      <c r="AF133" s="33">
        <v>139</v>
      </c>
      <c r="AG133" s="34">
        <v>149</v>
      </c>
      <c r="AH133" s="34">
        <f>AG133+20</f>
        <v>169</v>
      </c>
      <c r="AI133" s="171" t="s">
        <v>49</v>
      </c>
      <c r="AJ133" s="174" t="s">
        <v>1471</v>
      </c>
      <c r="AK133" s="171" t="s">
        <v>49</v>
      </c>
      <c r="AL133" s="174" t="str">
        <f>H133&amp;" "&amp;I133&amp;","&amp;" "&amp;J133&amp;" "&amp;K133</f>
        <v>1801 Milltown Rd Wilmington, DE 19808</v>
      </c>
      <c r="AM133" s="171" t="s">
        <v>49</v>
      </c>
      <c r="AN133" s="176"/>
      <c r="AO133" s="176"/>
      <c r="AP133" s="176"/>
      <c r="AQ133" s="176" t="s">
        <v>49</v>
      </c>
      <c r="AR133" s="171" t="s">
        <v>49</v>
      </c>
      <c r="AS133" s="179">
        <v>12</v>
      </c>
      <c r="AT133" s="180">
        <v>29</v>
      </c>
      <c r="AU133" s="167">
        <f>AS133-AT133</f>
        <v>-17</v>
      </c>
      <c r="AV133" s="218">
        <f>AS133/AT133-1</f>
        <v>-0.5862068965517242</v>
      </c>
      <c r="AW133" s="171" t="s">
        <v>49</v>
      </c>
      <c r="AX133" s="179">
        <v>15</v>
      </c>
      <c r="AY133" s="180">
        <v>43</v>
      </c>
      <c r="AZ133" s="167">
        <f>AX133-AY133</f>
        <v>-28</v>
      </c>
      <c r="BA133" s="257">
        <f>AX133/AY133-1</f>
        <v>-0.65116279069767447</v>
      </c>
      <c r="BB133" s="171" t="s">
        <v>49</v>
      </c>
      <c r="BC133" s="170">
        <v>25</v>
      </c>
      <c r="BD133" s="170">
        <v>40</v>
      </c>
      <c r="BE133" s="170">
        <f>BC133-BD133</f>
        <v>-15</v>
      </c>
      <c r="BF133" s="232">
        <f>BC133/BD133-1</f>
        <v>-0.375</v>
      </c>
      <c r="BG133" s="171" t="s">
        <v>49</v>
      </c>
      <c r="BH133" s="170">
        <v>26</v>
      </c>
      <c r="BL133" s="171" t="s">
        <v>49</v>
      </c>
      <c r="BM133" s="170">
        <v>31</v>
      </c>
      <c r="BN133" s="170">
        <v>63</v>
      </c>
      <c r="BO133" s="170">
        <f>BM133-BN133</f>
        <v>-32</v>
      </c>
      <c r="BP133" s="232">
        <f>BM133/BN133-1</f>
        <v>-0.50793650793650791</v>
      </c>
      <c r="BQ133" s="171" t="s">
        <v>49</v>
      </c>
      <c r="BR133" s="284">
        <v>45</v>
      </c>
      <c r="BS133" s="170">
        <v>75</v>
      </c>
      <c r="BT133" s="170">
        <f>BR133-BS133</f>
        <v>-30</v>
      </c>
    </row>
    <row r="134" spans="1:72">
      <c r="A134" s="185" t="s">
        <v>455</v>
      </c>
      <c r="B134" s="171" t="s">
        <v>49</v>
      </c>
      <c r="C134" s="185">
        <v>281</v>
      </c>
      <c r="D134" s="185">
        <v>275</v>
      </c>
      <c r="E134" s="174" t="s">
        <v>1472</v>
      </c>
      <c r="F134" s="174" t="s">
        <v>1473</v>
      </c>
      <c r="G134" s="174"/>
      <c r="H134" s="174" t="s">
        <v>1474</v>
      </c>
      <c r="I134" s="174" t="s">
        <v>1475</v>
      </c>
      <c r="J134" s="185" t="s">
        <v>1300</v>
      </c>
      <c r="K134" s="174">
        <v>21204</v>
      </c>
      <c r="L134" s="174" t="s">
        <v>1476</v>
      </c>
      <c r="M134" s="174" t="s">
        <v>264</v>
      </c>
      <c r="N134" s="174" t="s">
        <v>1477</v>
      </c>
      <c r="O134" s="174" t="s">
        <v>1478</v>
      </c>
      <c r="P134" s="174" t="s">
        <v>1479</v>
      </c>
      <c r="Q134" s="185" t="s">
        <v>1300</v>
      </c>
      <c r="R134" s="185">
        <v>21212</v>
      </c>
      <c r="S134" s="174"/>
      <c r="T134" s="185" t="s">
        <v>1480</v>
      </c>
      <c r="U134" s="174"/>
      <c r="V134" s="171" t="s">
        <v>49</v>
      </c>
      <c r="W134" s="135">
        <v>104</v>
      </c>
      <c r="X134" s="135">
        <v>208</v>
      </c>
      <c r="Y134" s="84"/>
      <c r="Z134" s="84"/>
      <c r="AA134" s="84" t="s">
        <v>835</v>
      </c>
      <c r="AB134" s="84" t="s">
        <v>329</v>
      </c>
      <c r="AC134" s="84"/>
      <c r="AD134" s="171" t="s">
        <v>49</v>
      </c>
      <c r="AE134" s="185"/>
      <c r="AF134" s="33">
        <v>149</v>
      </c>
      <c r="AG134" s="34">
        <v>159</v>
      </c>
      <c r="AH134" s="34">
        <f>AG134+20</f>
        <v>179</v>
      </c>
      <c r="AI134" s="171" t="s">
        <v>49</v>
      </c>
      <c r="AJ134" s="174" t="s">
        <v>1481</v>
      </c>
      <c r="AK134" s="171" t="s">
        <v>49</v>
      </c>
      <c r="AL134" s="174" t="str">
        <f>H134&amp;" "&amp;I134&amp;","&amp;" "&amp;J134&amp;" "&amp;K134</f>
        <v>7537 Auburn Dr Towson, MD 21204</v>
      </c>
      <c r="AM134" s="171" t="s">
        <v>49</v>
      </c>
      <c r="AN134" s="176"/>
      <c r="AO134" s="176"/>
      <c r="AP134" s="176"/>
      <c r="AQ134" s="176" t="s">
        <v>49</v>
      </c>
      <c r="AR134" s="171" t="s">
        <v>49</v>
      </c>
      <c r="AS134" s="179">
        <v>179</v>
      </c>
      <c r="AT134" s="180">
        <v>196</v>
      </c>
      <c r="AU134" s="167">
        <f>AS134-AT134</f>
        <v>-17</v>
      </c>
      <c r="AV134" s="218">
        <f>AS134/AT134-1</f>
        <v>-8.6734693877551061E-2</v>
      </c>
      <c r="AW134" s="171" t="s">
        <v>49</v>
      </c>
      <c r="AX134" s="179">
        <v>207</v>
      </c>
      <c r="AY134" s="180">
        <v>238</v>
      </c>
      <c r="AZ134" s="167">
        <f>AX134-AY134</f>
        <v>-31</v>
      </c>
      <c r="BA134" s="257">
        <f>AX134/AY134-1</f>
        <v>-0.13025210084033612</v>
      </c>
      <c r="BB134" s="171" t="s">
        <v>49</v>
      </c>
      <c r="BC134" s="170">
        <v>218</v>
      </c>
      <c r="BD134" s="170">
        <v>234</v>
      </c>
      <c r="BE134" s="170">
        <f>BC134-BD134</f>
        <v>-16</v>
      </c>
      <c r="BF134" s="232">
        <f>BC134/BD134-1</f>
        <v>-6.8376068376068355E-2</v>
      </c>
      <c r="BG134" s="171" t="s">
        <v>49</v>
      </c>
      <c r="BH134" s="170">
        <v>222</v>
      </c>
      <c r="BI134" s="169"/>
      <c r="BJ134" s="169"/>
      <c r="BK134" s="169"/>
      <c r="BL134" s="171" t="s">
        <v>49</v>
      </c>
      <c r="BM134" s="170">
        <v>224</v>
      </c>
      <c r="BN134" s="170">
        <v>258</v>
      </c>
      <c r="BO134" s="170">
        <f>BM134-BN134</f>
        <v>-34</v>
      </c>
      <c r="BP134" s="232">
        <f>BM134/BN134-1</f>
        <v>-0.13178294573643412</v>
      </c>
      <c r="BQ134" s="171" t="s">
        <v>49</v>
      </c>
      <c r="BR134" s="284">
        <v>227</v>
      </c>
      <c r="BS134" s="170">
        <v>275</v>
      </c>
      <c r="BT134" s="170">
        <f>BR134-BS134</f>
        <v>-48</v>
      </c>
    </row>
    <row r="135" spans="1:72" s="169" customFormat="1">
      <c r="A135" s="185" t="s">
        <v>455</v>
      </c>
      <c r="B135" s="171" t="s">
        <v>49</v>
      </c>
      <c r="C135" s="185">
        <v>52</v>
      </c>
      <c r="D135" s="185">
        <v>67</v>
      </c>
      <c r="E135" s="174" t="s">
        <v>1482</v>
      </c>
      <c r="F135" s="174" t="s">
        <v>1483</v>
      </c>
      <c r="G135" s="174"/>
      <c r="H135" s="174" t="s">
        <v>1484</v>
      </c>
      <c r="I135" s="174" t="s">
        <v>1485</v>
      </c>
      <c r="J135" s="185" t="s">
        <v>522</v>
      </c>
      <c r="K135" s="174">
        <v>28304</v>
      </c>
      <c r="L135" s="174" t="s">
        <v>1486</v>
      </c>
      <c r="M135" s="174" t="s">
        <v>692</v>
      </c>
      <c r="N135" s="174" t="s">
        <v>1487</v>
      </c>
      <c r="O135" s="174" t="s">
        <v>1488</v>
      </c>
      <c r="P135" s="174" t="s">
        <v>1485</v>
      </c>
      <c r="Q135" s="185" t="s">
        <v>522</v>
      </c>
      <c r="R135" s="185">
        <v>28304</v>
      </c>
      <c r="S135" s="174"/>
      <c r="T135" s="185" t="s">
        <v>1489</v>
      </c>
      <c r="U135" s="174"/>
      <c r="V135" s="171" t="s">
        <v>49</v>
      </c>
      <c r="W135" s="135">
        <v>207</v>
      </c>
      <c r="X135" s="135">
        <v>228</v>
      </c>
      <c r="Y135" s="84"/>
      <c r="Z135" s="84"/>
      <c r="AA135" s="84" t="s">
        <v>307</v>
      </c>
      <c r="AB135" s="84" t="s">
        <v>74</v>
      </c>
      <c r="AC135" s="84"/>
      <c r="AD135" s="171" t="s">
        <v>49</v>
      </c>
      <c r="AE135" s="185"/>
      <c r="AF135" s="33">
        <v>139</v>
      </c>
      <c r="AG135" s="34">
        <v>149</v>
      </c>
      <c r="AH135" s="34">
        <f>AG135+20</f>
        <v>169</v>
      </c>
      <c r="AI135" s="171" t="s">
        <v>49</v>
      </c>
      <c r="AJ135" s="174" t="s">
        <v>1490</v>
      </c>
      <c r="AK135" s="171" t="s">
        <v>49</v>
      </c>
      <c r="AL135" s="174" t="str">
        <f>H135&amp;" "&amp;I135&amp;","&amp;" "&amp;J135&amp;" "&amp;K135</f>
        <v>5223 Raeford Rd Fayetteville, NC 28304</v>
      </c>
      <c r="AM135" s="171" t="s">
        <v>49</v>
      </c>
      <c r="AN135" s="176"/>
      <c r="AO135" s="176"/>
      <c r="AP135" s="176"/>
      <c r="AQ135" s="176" t="s">
        <v>49</v>
      </c>
      <c r="AR135" s="171" t="s">
        <v>49</v>
      </c>
      <c r="AS135" s="179">
        <v>15</v>
      </c>
      <c r="AT135" s="180">
        <v>24</v>
      </c>
      <c r="AU135" s="167">
        <f>AS135-AT135</f>
        <v>-9</v>
      </c>
      <c r="AV135" s="218">
        <f>AS135/AT135-1</f>
        <v>-0.375</v>
      </c>
      <c r="AW135" s="171" t="s">
        <v>49</v>
      </c>
      <c r="AX135" s="179">
        <v>17</v>
      </c>
      <c r="AY135" s="180">
        <v>31</v>
      </c>
      <c r="AZ135" s="167">
        <f>AX135-AY135</f>
        <v>-14</v>
      </c>
      <c r="BA135" s="257">
        <f>AX135/AY135-1</f>
        <v>-0.45161290322580649</v>
      </c>
      <c r="BB135" s="171" t="s">
        <v>49</v>
      </c>
      <c r="BC135" s="170">
        <v>19</v>
      </c>
      <c r="BD135" s="170">
        <v>25</v>
      </c>
      <c r="BE135" s="170">
        <f>BC135-BD135</f>
        <v>-6</v>
      </c>
      <c r="BF135" s="232">
        <f>BC135/BD135-1</f>
        <v>-0.24</v>
      </c>
      <c r="BG135" s="171" t="s">
        <v>49</v>
      </c>
      <c r="BH135" s="170">
        <v>25</v>
      </c>
      <c r="BL135" s="171" t="s">
        <v>49</v>
      </c>
      <c r="BM135" s="170">
        <v>27</v>
      </c>
      <c r="BN135" s="170">
        <v>50</v>
      </c>
      <c r="BO135" s="170">
        <f>BM135-BN135</f>
        <v>-23</v>
      </c>
      <c r="BP135" s="232">
        <f>BM135/BN135-1</f>
        <v>-0.45999999999999996</v>
      </c>
      <c r="BQ135" s="171" t="s">
        <v>49</v>
      </c>
      <c r="BR135" s="284">
        <v>29</v>
      </c>
      <c r="BS135" s="170">
        <v>63</v>
      </c>
      <c r="BT135" s="170">
        <f>BR135-BS135</f>
        <v>-34</v>
      </c>
    </row>
    <row r="136" spans="1:72" s="169" customFormat="1">
      <c r="A136" s="185" t="s">
        <v>455</v>
      </c>
      <c r="B136" s="171" t="s">
        <v>49</v>
      </c>
      <c r="C136" s="185">
        <v>132</v>
      </c>
      <c r="D136" s="185">
        <v>133</v>
      </c>
      <c r="E136" s="174" t="s">
        <v>1491</v>
      </c>
      <c r="F136" s="174" t="s">
        <v>1492</v>
      </c>
      <c r="G136" s="329"/>
      <c r="H136" s="174" t="s">
        <v>1493</v>
      </c>
      <c r="I136" s="174" t="s">
        <v>1494</v>
      </c>
      <c r="J136" s="185" t="s">
        <v>273</v>
      </c>
      <c r="K136" s="174">
        <v>15601</v>
      </c>
      <c r="L136" s="174" t="s">
        <v>1495</v>
      </c>
      <c r="M136" s="174" t="s">
        <v>1496</v>
      </c>
      <c r="N136" s="174" t="s">
        <v>1010</v>
      </c>
      <c r="O136" s="174" t="s">
        <v>1497</v>
      </c>
      <c r="P136" s="174" t="s">
        <v>1494</v>
      </c>
      <c r="Q136" s="185" t="s">
        <v>273</v>
      </c>
      <c r="R136" s="185">
        <v>15601</v>
      </c>
      <c r="S136" s="174"/>
      <c r="T136" s="185" t="s">
        <v>1498</v>
      </c>
      <c r="U136" s="174" t="s">
        <v>1499</v>
      </c>
      <c r="V136" s="171" t="s">
        <v>49</v>
      </c>
      <c r="W136" s="135">
        <v>104</v>
      </c>
      <c r="X136" s="135">
        <v>215</v>
      </c>
      <c r="Y136" s="84"/>
      <c r="Z136" s="84"/>
      <c r="AA136" s="84" t="s">
        <v>799</v>
      </c>
      <c r="AB136" s="84" t="s">
        <v>1413</v>
      </c>
      <c r="AC136" s="84"/>
      <c r="AD136" s="171" t="s">
        <v>49</v>
      </c>
      <c r="AE136" s="185"/>
      <c r="AF136" s="33">
        <v>139</v>
      </c>
      <c r="AG136" s="34">
        <v>149</v>
      </c>
      <c r="AH136" s="34">
        <f>AG136+20</f>
        <v>169</v>
      </c>
      <c r="AI136" s="171" t="s">
        <v>49</v>
      </c>
      <c r="AJ136" s="174" t="s">
        <v>1500</v>
      </c>
      <c r="AK136" s="171" t="s">
        <v>49</v>
      </c>
      <c r="AL136" s="174" t="str">
        <f>H136&amp;" "&amp;I136&amp;","&amp;" "&amp;J136&amp;" "&amp;K136</f>
        <v>150 Finoli Dr Greensburg, PA 15601</v>
      </c>
      <c r="AM136" s="171" t="s">
        <v>49</v>
      </c>
      <c r="AN136" s="176"/>
      <c r="AO136" s="176"/>
      <c r="AP136" s="176"/>
      <c r="AQ136" s="176" t="s">
        <v>49</v>
      </c>
      <c r="AR136" s="171" t="s">
        <v>49</v>
      </c>
      <c r="AS136" s="179">
        <v>92</v>
      </c>
      <c r="AT136" s="180">
        <v>179</v>
      </c>
      <c r="AU136" s="167">
        <f>AS136-AT136</f>
        <v>-87</v>
      </c>
      <c r="AV136" s="218">
        <f>AS136/AT136-1</f>
        <v>-0.48603351955307261</v>
      </c>
      <c r="AW136" s="171" t="s">
        <v>49</v>
      </c>
      <c r="AX136" s="179">
        <v>94</v>
      </c>
      <c r="AY136" s="180">
        <v>206</v>
      </c>
      <c r="AZ136" s="167">
        <f>AX136-AY136</f>
        <v>-112</v>
      </c>
      <c r="BA136" s="257">
        <f>AX136/AY136-1</f>
        <v>-0.5436893203883495</v>
      </c>
      <c r="BB136" s="171" t="s">
        <v>49</v>
      </c>
      <c r="BC136" s="170">
        <v>113</v>
      </c>
      <c r="BD136" s="170">
        <v>212</v>
      </c>
      <c r="BE136" s="170">
        <f>BC136-BD136</f>
        <v>-99</v>
      </c>
      <c r="BF136" s="232">
        <f>BC136/BD136-1</f>
        <v>-0.46698113207547165</v>
      </c>
      <c r="BG136" s="171" t="s">
        <v>49</v>
      </c>
      <c r="BH136" s="170">
        <v>126</v>
      </c>
      <c r="BL136" s="171" t="s">
        <v>49</v>
      </c>
      <c r="BM136" s="170">
        <v>120</v>
      </c>
      <c r="BN136" s="170">
        <v>233</v>
      </c>
      <c r="BO136" s="170">
        <f>BM136-BN136</f>
        <v>-113</v>
      </c>
      <c r="BP136" s="232">
        <f>BM136/BN136-1</f>
        <v>-0.48497854077253222</v>
      </c>
      <c r="BQ136" s="171" t="s">
        <v>49</v>
      </c>
      <c r="BR136" s="284">
        <v>120</v>
      </c>
      <c r="BS136" s="170">
        <v>133</v>
      </c>
      <c r="BT136" s="170">
        <f>BR136-BS136</f>
        <v>-13</v>
      </c>
    </row>
    <row r="137" spans="1:72">
      <c r="A137" s="185" t="s">
        <v>455</v>
      </c>
      <c r="B137" s="171" t="s">
        <v>49</v>
      </c>
      <c r="C137" s="185">
        <v>170</v>
      </c>
      <c r="D137" s="185">
        <v>166</v>
      </c>
      <c r="E137" s="174" t="s">
        <v>1501</v>
      </c>
      <c r="F137" s="174" t="s">
        <v>1502</v>
      </c>
      <c r="G137" s="174"/>
      <c r="H137" s="174" t="s">
        <v>1503</v>
      </c>
      <c r="I137" s="174" t="s">
        <v>1504</v>
      </c>
      <c r="J137" s="185" t="s">
        <v>206</v>
      </c>
      <c r="K137" s="174">
        <v>60435</v>
      </c>
      <c r="L137" s="174" t="s">
        <v>1505</v>
      </c>
      <c r="M137" s="174" t="s">
        <v>727</v>
      </c>
      <c r="N137" s="174" t="s">
        <v>1506</v>
      </c>
      <c r="O137" s="174" t="s">
        <v>1507</v>
      </c>
      <c r="P137" s="174" t="s">
        <v>1508</v>
      </c>
      <c r="Q137" s="185" t="s">
        <v>206</v>
      </c>
      <c r="R137" s="185">
        <v>60451</v>
      </c>
      <c r="S137" s="174" t="s">
        <v>1509</v>
      </c>
      <c r="T137" s="185" t="s">
        <v>1510</v>
      </c>
      <c r="U137" s="174"/>
      <c r="V137" s="171" t="s">
        <v>49</v>
      </c>
      <c r="W137" s="135">
        <v>27</v>
      </c>
      <c r="X137" s="135">
        <v>208</v>
      </c>
      <c r="Y137" s="84"/>
      <c r="Z137" s="84"/>
      <c r="AA137" s="84" t="s">
        <v>1511</v>
      </c>
      <c r="AB137" s="84" t="s">
        <v>1512</v>
      </c>
      <c r="AC137" s="84"/>
      <c r="AD137" s="171" t="s">
        <v>49</v>
      </c>
      <c r="AE137" s="185"/>
      <c r="AF137" s="33">
        <v>149</v>
      </c>
      <c r="AG137" s="34">
        <v>159</v>
      </c>
      <c r="AH137" s="34">
        <f>AG137+20</f>
        <v>179</v>
      </c>
      <c r="AI137" s="171" t="s">
        <v>49</v>
      </c>
      <c r="AJ137" s="174" t="s">
        <v>1513</v>
      </c>
      <c r="AK137" s="171" t="s">
        <v>49</v>
      </c>
      <c r="AL137" s="174" t="str">
        <f>H137&amp;" "&amp;I137&amp;","&amp;" "&amp;J137&amp;" "&amp;K137</f>
        <v>500 Wilcox St Joliet, IL 60435</v>
      </c>
      <c r="AM137" s="171" t="s">
        <v>49</v>
      </c>
      <c r="AN137" s="176"/>
      <c r="AO137" s="176"/>
      <c r="AP137" s="176"/>
      <c r="AQ137" s="176" t="s">
        <v>49</v>
      </c>
      <c r="AR137" s="171" t="s">
        <v>49</v>
      </c>
      <c r="AS137" s="179">
        <v>102</v>
      </c>
      <c r="AT137" s="180">
        <v>136</v>
      </c>
      <c r="AU137" s="167">
        <f>AS137-AT137</f>
        <v>-34</v>
      </c>
      <c r="AV137" s="218">
        <f>AS137/AT137-1</f>
        <v>-0.25</v>
      </c>
      <c r="AW137" s="171" t="s">
        <v>49</v>
      </c>
      <c r="AX137" s="179">
        <v>120</v>
      </c>
      <c r="AY137" s="180">
        <v>157</v>
      </c>
      <c r="AZ137" s="167">
        <f>AX137-AY137</f>
        <v>-37</v>
      </c>
      <c r="BA137" s="257">
        <f>AX137/AY137-1</f>
        <v>-0.23566878980891715</v>
      </c>
      <c r="BB137" s="171" t="s">
        <v>49</v>
      </c>
      <c r="BC137" s="170">
        <v>129</v>
      </c>
      <c r="BD137" s="170">
        <v>159</v>
      </c>
      <c r="BE137" s="170">
        <f>BC137-BD137</f>
        <v>-30</v>
      </c>
      <c r="BF137" s="232">
        <f>BC137/BD137-1</f>
        <v>-0.18867924528301883</v>
      </c>
      <c r="BG137" s="171" t="s">
        <v>49</v>
      </c>
      <c r="BH137" s="170">
        <v>133</v>
      </c>
      <c r="BI137" s="169"/>
      <c r="BJ137" s="169"/>
      <c r="BK137" s="169"/>
      <c r="BL137" s="171" t="s">
        <v>49</v>
      </c>
      <c r="BM137" s="170">
        <v>135</v>
      </c>
      <c r="BN137" s="170">
        <v>163</v>
      </c>
      <c r="BO137" s="170">
        <f>BM137-BN137</f>
        <v>-28</v>
      </c>
      <c r="BP137" s="232">
        <f>BM137/BN137-1</f>
        <v>-0.17177914110429449</v>
      </c>
      <c r="BQ137" s="171" t="s">
        <v>49</v>
      </c>
      <c r="BR137" s="284">
        <v>133</v>
      </c>
      <c r="BS137" s="170">
        <v>166</v>
      </c>
      <c r="BT137" s="170">
        <f>BR137-BS137</f>
        <v>-33</v>
      </c>
    </row>
    <row r="138" spans="1:72" s="169" customFormat="1">
      <c r="A138" s="185" t="s">
        <v>455</v>
      </c>
      <c r="B138" s="171" t="s">
        <v>49</v>
      </c>
      <c r="C138" s="185">
        <v>105</v>
      </c>
      <c r="D138" s="185">
        <v>111</v>
      </c>
      <c r="E138" s="174" t="s">
        <v>1514</v>
      </c>
      <c r="F138" s="144" t="s">
        <v>1333</v>
      </c>
      <c r="G138" s="174" t="s">
        <v>1515</v>
      </c>
      <c r="H138" s="174" t="s">
        <v>1516</v>
      </c>
      <c r="I138" s="174" t="s">
        <v>1517</v>
      </c>
      <c r="J138" s="185" t="s">
        <v>495</v>
      </c>
      <c r="K138" s="174">
        <v>54720</v>
      </c>
      <c r="L138" s="174" t="s">
        <v>1518</v>
      </c>
      <c r="M138" s="174" t="s">
        <v>1519</v>
      </c>
      <c r="N138" s="174" t="s">
        <v>1520</v>
      </c>
      <c r="O138" s="174" t="s">
        <v>1521</v>
      </c>
      <c r="P138" s="174" t="s">
        <v>1522</v>
      </c>
      <c r="Q138" s="185" t="s">
        <v>495</v>
      </c>
      <c r="R138" s="185">
        <v>54701</v>
      </c>
      <c r="S138" s="174"/>
      <c r="T138" s="185" t="s">
        <v>1523</v>
      </c>
      <c r="U138" s="174" t="s">
        <v>1524</v>
      </c>
      <c r="V138" s="171" t="s">
        <v>49</v>
      </c>
      <c r="W138" s="135">
        <v>104</v>
      </c>
      <c r="X138" s="135">
        <v>125</v>
      </c>
      <c r="Y138" s="84"/>
      <c r="Z138" s="84"/>
      <c r="AA138" s="84" t="s">
        <v>167</v>
      </c>
      <c r="AB138" s="84" t="s">
        <v>74</v>
      </c>
      <c r="AC138" s="84" t="s">
        <v>1525</v>
      </c>
      <c r="AD138" s="171" t="s">
        <v>49</v>
      </c>
      <c r="AE138" s="185"/>
      <c r="AF138" s="33">
        <v>139</v>
      </c>
      <c r="AG138" s="34">
        <v>149</v>
      </c>
      <c r="AH138" s="34">
        <f>AG138+20</f>
        <v>169</v>
      </c>
      <c r="AI138" s="171" t="s">
        <v>49</v>
      </c>
      <c r="AJ138" s="174" t="s">
        <v>1526</v>
      </c>
      <c r="AK138" s="171" t="s">
        <v>49</v>
      </c>
      <c r="AL138" s="174" t="str">
        <f>H138&amp;" "&amp;I138&amp;","&amp;" "&amp;J138&amp;" "&amp;K138</f>
        <v>1903 Bartlett Ave Altoona, WI 54720</v>
      </c>
      <c r="AM138" s="171" t="s">
        <v>49</v>
      </c>
      <c r="AN138" s="176"/>
      <c r="AO138" s="176"/>
      <c r="AP138" s="176"/>
      <c r="AQ138" s="176" t="s">
        <v>49</v>
      </c>
      <c r="AR138" s="171" t="s">
        <v>49</v>
      </c>
      <c r="AS138" s="179">
        <v>89</v>
      </c>
      <c r="AT138" s="180">
        <v>78</v>
      </c>
      <c r="AU138" s="167">
        <f>AS138-AT138</f>
        <v>11</v>
      </c>
      <c r="AV138" s="218">
        <f>AS138/AT138-1</f>
        <v>0.14102564102564097</v>
      </c>
      <c r="AW138" s="171" t="s">
        <v>49</v>
      </c>
      <c r="AX138" s="179">
        <v>97</v>
      </c>
      <c r="AY138" s="180">
        <v>96</v>
      </c>
      <c r="AZ138" s="167">
        <f>AX138-AY138</f>
        <v>1</v>
      </c>
      <c r="BA138" s="257">
        <f>AX138/AY138-1</f>
        <v>1.0416666666666741E-2</v>
      </c>
      <c r="BB138" s="171" t="s">
        <v>49</v>
      </c>
      <c r="BC138" s="170">
        <v>100</v>
      </c>
      <c r="BD138" s="170">
        <v>102</v>
      </c>
      <c r="BE138" s="170">
        <f>BC138-BD138</f>
        <v>-2</v>
      </c>
      <c r="BF138" s="232">
        <f>BC138/BD138-1</f>
        <v>-1.9607843137254943E-2</v>
      </c>
      <c r="BG138" s="171" t="s">
        <v>49</v>
      </c>
      <c r="BH138" s="170">
        <v>112</v>
      </c>
      <c r="BL138" s="171" t="s">
        <v>49</v>
      </c>
      <c r="BM138" s="170">
        <v>116</v>
      </c>
      <c r="BN138" s="170">
        <v>111</v>
      </c>
      <c r="BO138" s="170">
        <f>BM138-BN138</f>
        <v>5</v>
      </c>
      <c r="BP138" s="232">
        <f>BM138/BN138-1</f>
        <v>4.5045045045045029E-2</v>
      </c>
      <c r="BQ138" s="171" t="s">
        <v>49</v>
      </c>
      <c r="BR138" s="284">
        <v>114</v>
      </c>
      <c r="BS138" s="170">
        <v>111</v>
      </c>
      <c r="BT138" s="170">
        <f>BR138-BS138</f>
        <v>3</v>
      </c>
    </row>
    <row r="139" spans="1:72" s="169" customFormat="1">
      <c r="A139" s="185" t="s">
        <v>455</v>
      </c>
      <c r="B139" s="171" t="s">
        <v>49</v>
      </c>
      <c r="C139" s="185"/>
      <c r="D139" s="185">
        <v>77</v>
      </c>
      <c r="E139" s="174" t="s">
        <v>1527</v>
      </c>
      <c r="F139" s="174" t="s">
        <v>1528</v>
      </c>
      <c r="G139" s="174" t="s">
        <v>1529</v>
      </c>
      <c r="H139" s="174" t="s">
        <v>1530</v>
      </c>
      <c r="I139" s="174" t="s">
        <v>1531</v>
      </c>
      <c r="J139" s="185" t="s">
        <v>412</v>
      </c>
      <c r="K139" s="174">
        <v>33837</v>
      </c>
      <c r="L139" s="174" t="s">
        <v>1532</v>
      </c>
      <c r="M139" s="174" t="s">
        <v>508</v>
      </c>
      <c r="N139" s="174" t="s">
        <v>1447</v>
      </c>
      <c r="O139" s="174"/>
      <c r="P139" s="174"/>
      <c r="Q139" s="185"/>
      <c r="R139" s="185"/>
      <c r="S139" s="174"/>
      <c r="T139" s="185" t="s">
        <v>1533</v>
      </c>
      <c r="U139" s="174"/>
      <c r="V139" s="171" t="s">
        <v>49</v>
      </c>
      <c r="W139" s="135">
        <v>110</v>
      </c>
      <c r="X139" s="135">
        <v>131</v>
      </c>
      <c r="Y139" s="84"/>
      <c r="Z139" s="84"/>
      <c r="AA139" s="84" t="s">
        <v>133</v>
      </c>
      <c r="AB139" s="84" t="s">
        <v>97</v>
      </c>
      <c r="AC139" s="84"/>
      <c r="AD139" s="171" t="s">
        <v>49</v>
      </c>
      <c r="AE139" s="185"/>
      <c r="AF139" s="33">
        <v>139</v>
      </c>
      <c r="AG139" s="34">
        <f>AF139+20</f>
        <v>159</v>
      </c>
      <c r="AH139" s="34">
        <f>AG139+20</f>
        <v>179</v>
      </c>
      <c r="AI139" s="171" t="s">
        <v>49</v>
      </c>
      <c r="AJ139" s="174" t="s">
        <v>1534</v>
      </c>
      <c r="AK139" s="171" t="s">
        <v>49</v>
      </c>
      <c r="AL139" s="174" t="str">
        <f>H139&amp;" "&amp;I139&amp;","&amp;" "&amp;J139&amp;" "&amp;K139</f>
        <v>4525 County Road 547 N Davenport, FL 33837</v>
      </c>
      <c r="AM139" s="171" t="s">
        <v>49</v>
      </c>
      <c r="AN139" s="176"/>
      <c r="AO139" s="176"/>
      <c r="AP139" s="176"/>
      <c r="AQ139" s="176" t="s">
        <v>49</v>
      </c>
      <c r="AR139" s="171" t="s">
        <v>49</v>
      </c>
      <c r="AS139" s="179">
        <v>37</v>
      </c>
      <c r="AT139" s="180">
        <v>57</v>
      </c>
      <c r="AU139" s="167">
        <f>AS139-AT139</f>
        <v>-20</v>
      </c>
      <c r="AV139" s="218">
        <f>AS139/AT139-1</f>
        <v>-0.35087719298245612</v>
      </c>
      <c r="AW139" s="171" t="s">
        <v>49</v>
      </c>
      <c r="AX139" s="179">
        <v>38</v>
      </c>
      <c r="AY139" s="180">
        <v>61</v>
      </c>
      <c r="AZ139" s="167">
        <f>AX139-AY139</f>
        <v>-23</v>
      </c>
      <c r="BA139" s="257">
        <f>AX139/AY139-1</f>
        <v>-0.37704918032786883</v>
      </c>
      <c r="BB139" s="171" t="s">
        <v>49</v>
      </c>
      <c r="BC139" s="170">
        <v>38</v>
      </c>
      <c r="BD139" s="170">
        <v>66</v>
      </c>
      <c r="BE139" s="170">
        <f>BC139-BD139</f>
        <v>-28</v>
      </c>
      <c r="BF139" s="232">
        <f>BC139/BD139-1</f>
        <v>-0.4242424242424242</v>
      </c>
      <c r="BG139" s="171" t="s">
        <v>49</v>
      </c>
      <c r="BH139" s="170">
        <v>39</v>
      </c>
      <c r="BL139" s="171" t="s">
        <v>49</v>
      </c>
      <c r="BM139" s="170">
        <v>40</v>
      </c>
      <c r="BN139" s="170">
        <v>74</v>
      </c>
      <c r="BO139" s="170">
        <f>BM139-BN139</f>
        <v>-34</v>
      </c>
      <c r="BP139" s="232">
        <f>BM139/BN139-1</f>
        <v>-0.45945945945945943</v>
      </c>
      <c r="BQ139" s="171" t="s">
        <v>49</v>
      </c>
      <c r="BR139" s="284">
        <v>40</v>
      </c>
      <c r="BS139" s="170">
        <v>77</v>
      </c>
      <c r="BT139" s="170">
        <f>BR139-BS139</f>
        <v>-37</v>
      </c>
    </row>
    <row r="140" spans="1:72">
      <c r="A140" s="185" t="s">
        <v>455</v>
      </c>
      <c r="B140" s="171" t="s">
        <v>49</v>
      </c>
      <c r="C140" s="185">
        <v>68</v>
      </c>
      <c r="D140" s="185">
        <v>62</v>
      </c>
      <c r="E140" s="174" t="s">
        <v>1535</v>
      </c>
      <c r="F140" s="174" t="s">
        <v>1536</v>
      </c>
      <c r="G140" s="174" t="s">
        <v>1537</v>
      </c>
      <c r="H140" s="174" t="s">
        <v>1538</v>
      </c>
      <c r="I140" s="174" t="s">
        <v>1539</v>
      </c>
      <c r="J140" s="185" t="s">
        <v>400</v>
      </c>
      <c r="K140" s="174">
        <v>64055</v>
      </c>
      <c r="L140" s="174" t="s">
        <v>1540</v>
      </c>
      <c r="M140" s="174" t="s">
        <v>927</v>
      </c>
      <c r="N140" s="174" t="s">
        <v>1541</v>
      </c>
      <c r="O140" s="174" t="s">
        <v>1538</v>
      </c>
      <c r="P140" s="174" t="s">
        <v>1539</v>
      </c>
      <c r="Q140" s="185" t="s">
        <v>400</v>
      </c>
      <c r="R140" s="185">
        <v>64055</v>
      </c>
      <c r="S140" s="174" t="s">
        <v>1542</v>
      </c>
      <c r="T140" s="185" t="s">
        <v>1543</v>
      </c>
      <c r="U140" s="174" t="s">
        <v>1544</v>
      </c>
      <c r="V140" s="171" t="s">
        <v>49</v>
      </c>
      <c r="W140" s="135">
        <v>110</v>
      </c>
      <c r="X140" s="135">
        <v>207</v>
      </c>
      <c r="Y140" s="84"/>
      <c r="Z140" s="84"/>
      <c r="AA140" s="84" t="s">
        <v>200</v>
      </c>
      <c r="AB140" s="84" t="s">
        <v>1429</v>
      </c>
      <c r="AC140" s="84"/>
      <c r="AD140" s="171" t="s">
        <v>49</v>
      </c>
      <c r="AE140" s="185"/>
      <c r="AF140" s="33">
        <v>139</v>
      </c>
      <c r="AG140" s="34">
        <v>149</v>
      </c>
      <c r="AH140" s="34">
        <f>AG140+20</f>
        <v>169</v>
      </c>
      <c r="AI140" s="171" t="s">
        <v>49</v>
      </c>
      <c r="AJ140" s="174" t="s">
        <v>1545</v>
      </c>
      <c r="AK140" s="171" t="s">
        <v>49</v>
      </c>
      <c r="AL140" s="174" t="str">
        <f>H140&amp;" "&amp;I140&amp;","&amp;" "&amp;J140&amp;" "&amp;K140</f>
        <v>4466 S. Noland Rd. Kansas City-Independence, MO 64055</v>
      </c>
      <c r="AM140" s="171" t="s">
        <v>49</v>
      </c>
      <c r="AN140" s="176"/>
      <c r="AO140" s="176"/>
      <c r="AP140" s="176"/>
      <c r="AQ140" s="176" t="s">
        <v>49</v>
      </c>
      <c r="AR140" s="171" t="s">
        <v>49</v>
      </c>
      <c r="AS140" s="179">
        <v>21</v>
      </c>
      <c r="AT140" s="180">
        <v>36</v>
      </c>
      <c r="AU140" s="167">
        <f>AS140-AT140</f>
        <v>-15</v>
      </c>
      <c r="AV140" s="218">
        <f>AS140/AT140-1</f>
        <v>-0.41666666666666663</v>
      </c>
      <c r="AW140" s="171" t="s">
        <v>49</v>
      </c>
      <c r="AX140" s="179">
        <v>27</v>
      </c>
      <c r="AY140" s="180">
        <v>50</v>
      </c>
      <c r="AZ140" s="167">
        <f>AX140-AY140</f>
        <v>-23</v>
      </c>
      <c r="BA140" s="257">
        <f>AX140/AY140-1</f>
        <v>-0.45999999999999996</v>
      </c>
      <c r="BB140" s="171" t="s">
        <v>49</v>
      </c>
      <c r="BC140" s="170">
        <v>38</v>
      </c>
      <c r="BD140" s="170">
        <v>49</v>
      </c>
      <c r="BE140" s="170">
        <f>BC140-BD140</f>
        <v>-11</v>
      </c>
      <c r="BF140" s="232">
        <f>BC140/BD140-1</f>
        <v>-0.22448979591836737</v>
      </c>
      <c r="BG140" s="171" t="s">
        <v>49</v>
      </c>
      <c r="BH140" s="170">
        <v>37</v>
      </c>
      <c r="BI140" s="169"/>
      <c r="BJ140" s="169"/>
      <c r="BK140" s="169"/>
      <c r="BL140" s="171" t="s">
        <v>49</v>
      </c>
      <c r="BM140" s="170">
        <v>42</v>
      </c>
      <c r="BN140" s="170">
        <v>61</v>
      </c>
      <c r="BO140" s="170">
        <f>BM140-BN140</f>
        <v>-19</v>
      </c>
      <c r="BP140" s="232">
        <f>BM140/BN140-1</f>
        <v>-0.31147540983606559</v>
      </c>
      <c r="BQ140" s="171" t="s">
        <v>49</v>
      </c>
      <c r="BR140" s="284">
        <v>48</v>
      </c>
      <c r="BS140" s="170">
        <v>62</v>
      </c>
      <c r="BT140" s="170">
        <f>BR140-BS140</f>
        <v>-14</v>
      </c>
    </row>
    <row r="141" spans="1:72" s="169" customFormat="1">
      <c r="A141" s="185" t="s">
        <v>455</v>
      </c>
      <c r="B141" s="171" t="s">
        <v>49</v>
      </c>
      <c r="C141" s="185">
        <v>49</v>
      </c>
      <c r="D141" s="185">
        <v>97</v>
      </c>
      <c r="E141" s="174" t="s">
        <v>1546</v>
      </c>
      <c r="F141" s="174" t="s">
        <v>1547</v>
      </c>
      <c r="G141" s="174" t="s">
        <v>1548</v>
      </c>
      <c r="H141" s="174" t="s">
        <v>1549</v>
      </c>
      <c r="I141" s="174" t="s">
        <v>1550</v>
      </c>
      <c r="J141" s="185" t="s">
        <v>962</v>
      </c>
      <c r="K141" s="174">
        <v>24502</v>
      </c>
      <c r="L141" s="174" t="s">
        <v>1551</v>
      </c>
      <c r="M141" s="174" t="s">
        <v>1039</v>
      </c>
      <c r="N141" s="174" t="s">
        <v>1552</v>
      </c>
      <c r="O141" s="174" t="s">
        <v>1553</v>
      </c>
      <c r="P141" s="174" t="s">
        <v>1550</v>
      </c>
      <c r="Q141" s="185" t="s">
        <v>962</v>
      </c>
      <c r="R141" s="185">
        <v>24503</v>
      </c>
      <c r="S141" s="174"/>
      <c r="T141" s="185" t="s">
        <v>1554</v>
      </c>
      <c r="U141" s="174"/>
      <c r="V141" s="171" t="s">
        <v>49</v>
      </c>
      <c r="W141" s="135">
        <v>103</v>
      </c>
      <c r="X141" s="135">
        <v>124</v>
      </c>
      <c r="Y141" s="84"/>
      <c r="Z141" s="84"/>
      <c r="AA141" s="84" t="s">
        <v>1248</v>
      </c>
      <c r="AB141" s="84" t="s">
        <v>1429</v>
      </c>
      <c r="AC141" s="84"/>
      <c r="AD141" s="171" t="s">
        <v>49</v>
      </c>
      <c r="AE141" s="185"/>
      <c r="AF141" s="33">
        <v>139</v>
      </c>
      <c r="AG141" s="34">
        <v>149</v>
      </c>
      <c r="AH141" s="34">
        <f>AG141+20</f>
        <v>169</v>
      </c>
      <c r="AI141" s="171" t="s">
        <v>49</v>
      </c>
      <c r="AJ141" s="174" t="s">
        <v>1555</v>
      </c>
      <c r="AK141" s="171" t="s">
        <v>49</v>
      </c>
      <c r="AL141" s="174" t="str">
        <f>H141&amp;" "&amp;I141&amp;","&amp;" "&amp;J141&amp;" "&amp;K141</f>
        <v>100 Laxton Rd Lynchburg, VA 24502</v>
      </c>
      <c r="AM141" s="171" t="s">
        <v>49</v>
      </c>
      <c r="AN141" s="176"/>
      <c r="AO141" s="176"/>
      <c r="AP141" s="176"/>
      <c r="AQ141" s="176" t="s">
        <v>49</v>
      </c>
      <c r="AR141" s="171" t="s">
        <v>49</v>
      </c>
      <c r="AS141" s="179">
        <v>79</v>
      </c>
      <c r="AT141" s="180">
        <v>76</v>
      </c>
      <c r="AU141" s="167">
        <f>AS141-AT141</f>
        <v>3</v>
      </c>
      <c r="AV141" s="218">
        <f>AS141/AT141-1</f>
        <v>3.9473684210526327E-2</v>
      </c>
      <c r="AW141" s="171" t="s">
        <v>49</v>
      </c>
      <c r="AX141" s="179">
        <v>89</v>
      </c>
      <c r="AY141" s="180">
        <v>87</v>
      </c>
      <c r="AZ141" s="167">
        <f>AX141-AY141</f>
        <v>2</v>
      </c>
      <c r="BA141" s="257">
        <f>AX141/AY141-1</f>
        <v>2.2988505747126409E-2</v>
      </c>
      <c r="BB141" s="171" t="s">
        <v>49</v>
      </c>
      <c r="BC141" s="170">
        <v>100</v>
      </c>
      <c r="BD141" s="170">
        <v>94</v>
      </c>
      <c r="BE141" s="170">
        <f>BC141-BD141</f>
        <v>6</v>
      </c>
      <c r="BF141" s="232">
        <f>BC141/BD141-1</f>
        <v>6.3829787234042534E-2</v>
      </c>
      <c r="BG141" s="171" t="s">
        <v>49</v>
      </c>
      <c r="BH141" s="170">
        <v>99</v>
      </c>
      <c r="BL141" s="171" t="s">
        <v>49</v>
      </c>
      <c r="BM141" s="170">
        <v>99</v>
      </c>
      <c r="BN141" s="170">
        <v>93</v>
      </c>
      <c r="BO141" s="170">
        <f>BM141-BN141</f>
        <v>6</v>
      </c>
      <c r="BP141" s="232">
        <f>BM141/BN141-1</f>
        <v>6.4516129032258007E-2</v>
      </c>
      <c r="BQ141" s="171" t="s">
        <v>49</v>
      </c>
      <c r="BR141" s="284">
        <v>99</v>
      </c>
      <c r="BS141" s="170">
        <v>97</v>
      </c>
      <c r="BT141" s="170">
        <f>BR141-BS141</f>
        <v>2</v>
      </c>
    </row>
    <row r="142" spans="1:72" s="169" customFormat="1">
      <c r="A142" s="185" t="s">
        <v>455</v>
      </c>
      <c r="B142" s="171" t="s">
        <v>49</v>
      </c>
      <c r="C142" s="185"/>
      <c r="D142" s="185">
        <v>46</v>
      </c>
      <c r="E142" s="174" t="s">
        <v>1556</v>
      </c>
      <c r="F142" s="174" t="s">
        <v>1557</v>
      </c>
      <c r="G142" s="174" t="s">
        <v>1558</v>
      </c>
      <c r="H142" s="174" t="s">
        <v>1559</v>
      </c>
      <c r="I142" s="174" t="s">
        <v>1560</v>
      </c>
      <c r="J142" s="185" t="s">
        <v>152</v>
      </c>
      <c r="K142" s="174">
        <v>37171</v>
      </c>
      <c r="L142" s="174" t="s">
        <v>1561</v>
      </c>
      <c r="M142" s="174" t="s">
        <v>164</v>
      </c>
      <c r="N142" s="174" t="s">
        <v>1562</v>
      </c>
      <c r="O142" s="174" t="s">
        <v>1563</v>
      </c>
      <c r="P142" s="174" t="s">
        <v>1564</v>
      </c>
      <c r="Q142" s="185" t="s">
        <v>152</v>
      </c>
      <c r="R142" s="185">
        <v>37130</v>
      </c>
      <c r="S142" s="174"/>
      <c r="T142" s="185" t="s">
        <v>1565</v>
      </c>
      <c r="U142" s="174"/>
      <c r="V142" s="171" t="s">
        <v>49</v>
      </c>
      <c r="W142" s="135">
        <v>110</v>
      </c>
      <c r="X142" s="135">
        <v>207</v>
      </c>
      <c r="Y142" s="84"/>
      <c r="Z142" s="84"/>
      <c r="AA142" s="84" t="s">
        <v>200</v>
      </c>
      <c r="AB142" s="84" t="s">
        <v>74</v>
      </c>
      <c r="AC142" s="84"/>
      <c r="AD142" s="171" t="s">
        <v>49</v>
      </c>
      <c r="AE142" s="185"/>
      <c r="AF142" s="33">
        <v>139</v>
      </c>
      <c r="AG142" s="34">
        <v>159</v>
      </c>
      <c r="AH142" s="34">
        <v>179</v>
      </c>
      <c r="AI142" s="171" t="s">
        <v>49</v>
      </c>
      <c r="AJ142" s="144" t="s">
        <v>1566</v>
      </c>
      <c r="AK142" s="171" t="s">
        <v>49</v>
      </c>
      <c r="AL142" s="174" t="str">
        <f>H142&amp;" "&amp;I142&amp;","&amp;" "&amp;J142&amp;" "&amp;K142</f>
        <v>605 River Rock Blvd Murfreesboro, TN 37171</v>
      </c>
      <c r="AM142" s="171" t="s">
        <v>49</v>
      </c>
      <c r="AN142" s="176"/>
      <c r="AO142" s="176"/>
      <c r="AP142" s="176"/>
      <c r="AQ142" s="176" t="s">
        <v>49</v>
      </c>
      <c r="AR142" s="171" t="s">
        <v>49</v>
      </c>
      <c r="AS142" s="179">
        <v>40</v>
      </c>
      <c r="AT142" s="180">
        <v>36</v>
      </c>
      <c r="AU142" s="167">
        <f>AS142-AT142</f>
        <v>4</v>
      </c>
      <c r="AV142" s="218">
        <f>AS142/AT142-1</f>
        <v>0.11111111111111116</v>
      </c>
      <c r="AW142" s="171" t="s">
        <v>49</v>
      </c>
      <c r="AX142" s="179">
        <v>46</v>
      </c>
      <c r="AY142" s="180">
        <v>43</v>
      </c>
      <c r="AZ142" s="167">
        <f>AX142-AY142</f>
        <v>3</v>
      </c>
      <c r="BA142" s="257">
        <f>AX142/AY142-1</f>
        <v>6.9767441860465018E-2</v>
      </c>
      <c r="BB142" s="171" t="s">
        <v>49</v>
      </c>
      <c r="BC142" s="170">
        <v>52</v>
      </c>
      <c r="BD142" s="170">
        <v>41</v>
      </c>
      <c r="BE142" s="170">
        <f>BC142-BD142</f>
        <v>11</v>
      </c>
      <c r="BF142" s="232">
        <f>BC142/BD142-1</f>
        <v>0.26829268292682928</v>
      </c>
      <c r="BG142" s="171" t="s">
        <v>49</v>
      </c>
      <c r="BH142" s="170">
        <v>55</v>
      </c>
      <c r="BL142" s="171" t="s">
        <v>49</v>
      </c>
      <c r="BM142" s="170">
        <v>59</v>
      </c>
      <c r="BN142" s="170">
        <v>45</v>
      </c>
      <c r="BO142" s="170">
        <f>BM142-BN142</f>
        <v>14</v>
      </c>
      <c r="BP142" s="232">
        <f>BM142/BN142-1</f>
        <v>0.31111111111111112</v>
      </c>
      <c r="BQ142" s="171" t="s">
        <v>49</v>
      </c>
      <c r="BR142" s="284">
        <v>56</v>
      </c>
      <c r="BS142" s="170">
        <v>45</v>
      </c>
      <c r="BT142" s="170">
        <f>BR142-BS142</f>
        <v>11</v>
      </c>
    </row>
    <row r="143" spans="1:72">
      <c r="A143" s="185" t="s">
        <v>455</v>
      </c>
      <c r="B143" s="171" t="s">
        <v>49</v>
      </c>
      <c r="C143" s="185"/>
      <c r="D143" s="185">
        <v>25</v>
      </c>
      <c r="E143" s="174" t="s">
        <v>1567</v>
      </c>
      <c r="F143" s="174" t="s">
        <v>1568</v>
      </c>
      <c r="G143" s="174" t="s">
        <v>1558</v>
      </c>
      <c r="H143" s="174" t="s">
        <v>1559</v>
      </c>
      <c r="I143" s="174" t="s">
        <v>1560</v>
      </c>
      <c r="J143" s="185" t="s">
        <v>152</v>
      </c>
      <c r="K143" s="174">
        <v>37171</v>
      </c>
      <c r="L143" s="174" t="s">
        <v>1561</v>
      </c>
      <c r="M143" s="174" t="s">
        <v>164</v>
      </c>
      <c r="N143" s="174" t="s">
        <v>1562</v>
      </c>
      <c r="O143" s="174" t="s">
        <v>1563</v>
      </c>
      <c r="P143" s="174" t="s">
        <v>1564</v>
      </c>
      <c r="Q143" s="185" t="s">
        <v>152</v>
      </c>
      <c r="R143" s="185">
        <v>37130</v>
      </c>
      <c r="S143" s="174"/>
      <c r="T143" s="185" t="s">
        <v>1565</v>
      </c>
      <c r="U143" s="174"/>
      <c r="V143" s="171" t="s">
        <v>49</v>
      </c>
      <c r="W143" s="135">
        <v>307</v>
      </c>
      <c r="X143" s="135">
        <v>328</v>
      </c>
      <c r="Y143" s="84"/>
      <c r="Z143" s="84"/>
      <c r="AA143" s="84" t="s">
        <v>1569</v>
      </c>
      <c r="AB143" s="84" t="s">
        <v>74</v>
      </c>
      <c r="AC143" s="84"/>
      <c r="AD143" s="171" t="s">
        <v>49</v>
      </c>
      <c r="AE143" s="185"/>
      <c r="AF143" s="33">
        <v>139</v>
      </c>
      <c r="AG143" s="34">
        <v>159</v>
      </c>
      <c r="AH143" s="34">
        <v>179</v>
      </c>
      <c r="AI143" s="171" t="s">
        <v>49</v>
      </c>
      <c r="AJ143" s="144" t="s">
        <v>1566</v>
      </c>
      <c r="AK143" s="171" t="s">
        <v>49</v>
      </c>
      <c r="AL143" s="174" t="str">
        <f>H143&amp;" "&amp;I143&amp;","&amp;" "&amp;J143&amp;" "&amp;K143</f>
        <v>605 River Rock Blvd Murfreesboro, TN 37171</v>
      </c>
      <c r="AM143" s="171" t="s">
        <v>49</v>
      </c>
      <c r="AN143" s="176"/>
      <c r="AO143" s="176"/>
      <c r="AP143" s="176"/>
      <c r="AQ143" s="176" t="s">
        <v>49</v>
      </c>
      <c r="AR143" s="171" t="s">
        <v>49</v>
      </c>
      <c r="AS143" s="179">
        <v>13</v>
      </c>
      <c r="AT143" s="180">
        <v>8</v>
      </c>
      <c r="AU143" s="167">
        <f>AS143-AT143</f>
        <v>5</v>
      </c>
      <c r="AV143" s="218">
        <f>AS143/AT143-1</f>
        <v>0.625</v>
      </c>
      <c r="AW143" s="171" t="s">
        <v>49</v>
      </c>
      <c r="AX143" s="179">
        <v>13</v>
      </c>
      <c r="AY143" s="180">
        <v>9</v>
      </c>
      <c r="AZ143" s="167">
        <f>AX143-AY143</f>
        <v>4</v>
      </c>
      <c r="BA143" s="257">
        <f>AX143/AY143-1</f>
        <v>0.44444444444444442</v>
      </c>
      <c r="BB143" s="171" t="s">
        <v>49</v>
      </c>
      <c r="BC143" s="170">
        <v>14</v>
      </c>
      <c r="BD143" s="170">
        <v>11</v>
      </c>
      <c r="BE143" s="170">
        <f>BC143-BD143</f>
        <v>3</v>
      </c>
      <c r="BF143" s="232">
        <f>BC143/BD143-1</f>
        <v>0.27272727272727271</v>
      </c>
      <c r="BG143" s="171" t="s">
        <v>49</v>
      </c>
      <c r="BH143" s="170">
        <v>14</v>
      </c>
      <c r="BI143" s="169"/>
      <c r="BJ143" s="169"/>
      <c r="BK143" s="169"/>
      <c r="BL143" s="171" t="s">
        <v>49</v>
      </c>
      <c r="BM143" s="170">
        <v>13</v>
      </c>
      <c r="BN143" s="170">
        <v>13</v>
      </c>
      <c r="BO143" s="170">
        <f>BM143-BN143</f>
        <v>0</v>
      </c>
      <c r="BP143" s="232">
        <f>BM143/BN143-1</f>
        <v>0</v>
      </c>
      <c r="BQ143" s="171" t="s">
        <v>49</v>
      </c>
      <c r="BR143" s="284">
        <v>15</v>
      </c>
      <c r="BS143" s="170">
        <v>25</v>
      </c>
      <c r="BT143" s="170">
        <f>BR143-BS143</f>
        <v>-10</v>
      </c>
    </row>
    <row r="144" spans="1:72">
      <c r="A144" s="185" t="s">
        <v>455</v>
      </c>
      <c r="B144" s="171" t="s">
        <v>49</v>
      </c>
      <c r="C144" s="185">
        <v>83</v>
      </c>
      <c r="D144" s="185">
        <v>93</v>
      </c>
      <c r="E144" s="174" t="s">
        <v>1570</v>
      </c>
      <c r="F144" s="174" t="s">
        <v>1571</v>
      </c>
      <c r="G144" s="174" t="s">
        <v>1572</v>
      </c>
      <c r="H144" s="174" t="s">
        <v>1573</v>
      </c>
      <c r="I144" s="174" t="s">
        <v>1574</v>
      </c>
      <c r="J144" s="185" t="s">
        <v>412</v>
      </c>
      <c r="K144" s="174">
        <v>34471</v>
      </c>
      <c r="L144" s="174" t="s">
        <v>1575</v>
      </c>
      <c r="M144" s="174" t="s">
        <v>1576</v>
      </c>
      <c r="N144" s="174" t="s">
        <v>1577</v>
      </c>
      <c r="O144" s="174" t="s">
        <v>1578</v>
      </c>
      <c r="P144" s="174" t="s">
        <v>1579</v>
      </c>
      <c r="Q144" s="185" t="s">
        <v>412</v>
      </c>
      <c r="R144" s="185">
        <v>34488</v>
      </c>
      <c r="S144" s="174"/>
      <c r="T144" s="185" t="s">
        <v>1580</v>
      </c>
      <c r="U144" s="174"/>
      <c r="V144" s="171" t="s">
        <v>49</v>
      </c>
      <c r="W144" s="135">
        <v>111</v>
      </c>
      <c r="X144" s="135">
        <v>201</v>
      </c>
      <c r="Y144" s="84"/>
      <c r="Z144" s="84"/>
      <c r="AA144" s="84" t="s">
        <v>73</v>
      </c>
      <c r="AB144" s="84" t="s">
        <v>168</v>
      </c>
      <c r="AC144" s="84"/>
      <c r="AD144" s="171" t="s">
        <v>49</v>
      </c>
      <c r="AE144" s="185"/>
      <c r="AF144" s="33">
        <v>139</v>
      </c>
      <c r="AG144" s="34">
        <v>149</v>
      </c>
      <c r="AH144" s="34">
        <f>AG144+20</f>
        <v>169</v>
      </c>
      <c r="AI144" s="171" t="s">
        <v>49</v>
      </c>
      <c r="AJ144" s="174" t="s">
        <v>1581</v>
      </c>
      <c r="AK144" s="171" t="s">
        <v>49</v>
      </c>
      <c r="AL144" s="174" t="str">
        <f>H144&amp;" "&amp;I144&amp;","&amp;" "&amp;J144&amp;" "&amp;K144</f>
        <v>1915 SE Lake Weir Ave Ocala, FL 34471</v>
      </c>
      <c r="AM144" s="171" t="s">
        <v>49</v>
      </c>
      <c r="AN144" s="176"/>
      <c r="AO144" s="176"/>
      <c r="AP144" s="176"/>
      <c r="AQ144" s="176" t="s">
        <v>49</v>
      </c>
      <c r="AR144" s="171" t="s">
        <v>49</v>
      </c>
      <c r="AS144" s="179">
        <v>50</v>
      </c>
      <c r="AT144" s="180">
        <v>56</v>
      </c>
      <c r="AU144" s="167">
        <f>AS144-AT144</f>
        <v>-6</v>
      </c>
      <c r="AV144" s="218">
        <f>AS144/AT144-1</f>
        <v>-0.1071428571428571</v>
      </c>
      <c r="AW144" s="171" t="s">
        <v>49</v>
      </c>
      <c r="AX144" s="179">
        <v>56</v>
      </c>
      <c r="AY144" s="180">
        <v>84</v>
      </c>
      <c r="AZ144" s="167">
        <f>AX144-AY144</f>
        <v>-28</v>
      </c>
      <c r="BA144" s="257">
        <f>AX144/AY144-1</f>
        <v>-0.33333333333333337</v>
      </c>
      <c r="BB144" s="171" t="s">
        <v>49</v>
      </c>
      <c r="BC144" s="170">
        <v>60</v>
      </c>
      <c r="BD144" s="170">
        <v>83</v>
      </c>
      <c r="BE144" s="170">
        <f>BC144-BD144</f>
        <v>-23</v>
      </c>
      <c r="BF144" s="232">
        <f>BC144/BD144-1</f>
        <v>-0.27710843373493976</v>
      </c>
      <c r="BG144" s="171" t="s">
        <v>49</v>
      </c>
      <c r="BH144" s="170">
        <v>62</v>
      </c>
      <c r="BI144" s="169"/>
      <c r="BJ144" s="169"/>
      <c r="BK144" s="169"/>
      <c r="BL144" s="171" t="s">
        <v>49</v>
      </c>
      <c r="BM144" s="170">
        <v>73</v>
      </c>
      <c r="BN144" s="170">
        <v>87</v>
      </c>
      <c r="BO144" s="170">
        <f>BM144-BN144</f>
        <v>-14</v>
      </c>
      <c r="BP144" s="232">
        <f>BM144/BN144-1</f>
        <v>-0.16091954022988508</v>
      </c>
      <c r="BQ144" s="171" t="s">
        <v>49</v>
      </c>
      <c r="BR144" s="284">
        <v>68</v>
      </c>
      <c r="BS144" s="170">
        <v>93</v>
      </c>
      <c r="BT144" s="170">
        <f>BR144-BS144</f>
        <v>-25</v>
      </c>
    </row>
    <row r="145" spans="1:72" s="169" customFormat="1">
      <c r="A145" s="185" t="s">
        <v>455</v>
      </c>
      <c r="B145" s="171" t="s">
        <v>49</v>
      </c>
      <c r="C145" s="185">
        <v>124</v>
      </c>
      <c r="D145" s="185">
        <v>117</v>
      </c>
      <c r="E145" s="174" t="s">
        <v>1582</v>
      </c>
      <c r="F145" s="174" t="s">
        <v>1583</v>
      </c>
      <c r="G145" s="174" t="s">
        <v>1584</v>
      </c>
      <c r="H145" s="174" t="s">
        <v>1585</v>
      </c>
      <c r="I145" s="174" t="s">
        <v>411</v>
      </c>
      <c r="J145" s="185" t="s">
        <v>412</v>
      </c>
      <c r="K145" s="174">
        <v>32804</v>
      </c>
      <c r="L145" s="174" t="s">
        <v>1586</v>
      </c>
      <c r="M145" s="174" t="s">
        <v>1587</v>
      </c>
      <c r="N145" s="174" t="s">
        <v>1588</v>
      </c>
      <c r="O145" s="174" t="s">
        <v>1589</v>
      </c>
      <c r="P145" s="174" t="s">
        <v>411</v>
      </c>
      <c r="Q145" s="185" t="s">
        <v>412</v>
      </c>
      <c r="R145" s="185">
        <v>32809</v>
      </c>
      <c r="S145" s="174"/>
      <c r="T145" s="185" t="s">
        <v>1590</v>
      </c>
      <c r="U145" s="174"/>
      <c r="V145" s="171" t="s">
        <v>49</v>
      </c>
      <c r="W145" s="135">
        <v>110</v>
      </c>
      <c r="X145" s="135">
        <v>131</v>
      </c>
      <c r="Y145" s="84"/>
      <c r="Z145" s="84"/>
      <c r="AA145" s="84" t="s">
        <v>133</v>
      </c>
      <c r="AB145" s="84" t="s">
        <v>74</v>
      </c>
      <c r="AC145" s="84"/>
      <c r="AD145" s="171" t="s">
        <v>49</v>
      </c>
      <c r="AE145" s="185"/>
      <c r="AF145" s="33">
        <v>139</v>
      </c>
      <c r="AG145" s="34">
        <v>149</v>
      </c>
      <c r="AH145" s="34">
        <f>AG145+20</f>
        <v>169</v>
      </c>
      <c r="AI145" s="171" t="s">
        <v>49</v>
      </c>
      <c r="AJ145" s="174" t="s">
        <v>1591</v>
      </c>
      <c r="AK145" s="171" t="s">
        <v>49</v>
      </c>
      <c r="AL145" s="174" t="str">
        <f>H145&amp;" "&amp;I145&amp;","&amp;" "&amp;J145&amp;" "&amp;K145</f>
        <v>3901 Edgewater Dr Orlando, FL 32804</v>
      </c>
      <c r="AM145" s="171" t="s">
        <v>49</v>
      </c>
      <c r="AN145" s="176"/>
      <c r="AO145" s="176"/>
      <c r="AP145" s="176"/>
      <c r="AQ145" s="176" t="s">
        <v>49</v>
      </c>
      <c r="AR145" s="171" t="s">
        <v>49</v>
      </c>
      <c r="AS145" s="179">
        <v>56</v>
      </c>
      <c r="AT145" s="180">
        <v>64</v>
      </c>
      <c r="AU145" s="167">
        <f>AS145-AT145</f>
        <v>-8</v>
      </c>
      <c r="AV145" s="218">
        <f>AS145/AT145-1</f>
        <v>-0.125</v>
      </c>
      <c r="AW145" s="171" t="s">
        <v>49</v>
      </c>
      <c r="AX145" s="179">
        <v>61</v>
      </c>
      <c r="AY145" s="180">
        <v>87</v>
      </c>
      <c r="AZ145" s="167">
        <f>AX145-AY145</f>
        <v>-26</v>
      </c>
      <c r="BA145" s="257">
        <f>AX145/AY145-1</f>
        <v>-0.29885057471264365</v>
      </c>
      <c r="BB145" s="171" t="s">
        <v>49</v>
      </c>
      <c r="BC145" s="170">
        <v>68</v>
      </c>
      <c r="BD145" s="170">
        <v>89</v>
      </c>
      <c r="BE145" s="170">
        <f>BC145-BD145</f>
        <v>-21</v>
      </c>
      <c r="BF145" s="232">
        <f>BC145/BD145-1</f>
        <v>-0.2359550561797753</v>
      </c>
      <c r="BG145" s="171" t="s">
        <v>49</v>
      </c>
      <c r="BH145" s="170">
        <v>63</v>
      </c>
      <c r="BL145" s="171" t="s">
        <v>49</v>
      </c>
      <c r="BM145" s="170">
        <v>64</v>
      </c>
      <c r="BN145" s="170">
        <v>107</v>
      </c>
      <c r="BO145" s="170">
        <f>BM145-BN145</f>
        <v>-43</v>
      </c>
      <c r="BP145" s="232">
        <f>BM145/BN145-1</f>
        <v>-0.40186915887850472</v>
      </c>
      <c r="BQ145" s="171" t="s">
        <v>49</v>
      </c>
      <c r="BR145" s="284">
        <v>66</v>
      </c>
      <c r="BS145" s="170">
        <v>117</v>
      </c>
      <c r="BT145" s="170">
        <f>BR145-BS145</f>
        <v>-51</v>
      </c>
    </row>
    <row r="146" spans="1:72" s="169" customFormat="1">
      <c r="A146" s="185" t="s">
        <v>455</v>
      </c>
      <c r="B146" s="171" t="s">
        <v>49</v>
      </c>
      <c r="C146" s="185">
        <v>62</v>
      </c>
      <c r="D146" s="185">
        <v>46</v>
      </c>
      <c r="E146" s="174" t="s">
        <v>1592</v>
      </c>
      <c r="F146" s="174" t="s">
        <v>1593</v>
      </c>
      <c r="G146" s="174" t="s">
        <v>1594</v>
      </c>
      <c r="H146" s="174" t="s">
        <v>1595</v>
      </c>
      <c r="I146" s="174" t="s">
        <v>138</v>
      </c>
      <c r="J146" s="185" t="s">
        <v>139</v>
      </c>
      <c r="K146" s="174">
        <v>77062</v>
      </c>
      <c r="L146" s="174" t="s">
        <v>140</v>
      </c>
      <c r="M146" s="174" t="s">
        <v>141</v>
      </c>
      <c r="N146" s="174" t="s">
        <v>142</v>
      </c>
      <c r="O146" s="174" t="s">
        <v>143</v>
      </c>
      <c r="P146" s="174" t="s">
        <v>144</v>
      </c>
      <c r="Q146" s="185" t="s">
        <v>139</v>
      </c>
      <c r="R146" s="185">
        <v>77573</v>
      </c>
      <c r="S146" s="174"/>
      <c r="T146" s="185" t="s">
        <v>145</v>
      </c>
      <c r="U146" s="174"/>
      <c r="V146" s="171" t="s">
        <v>49</v>
      </c>
      <c r="W146" s="135">
        <v>110</v>
      </c>
      <c r="X146" s="135">
        <v>118</v>
      </c>
      <c r="Y146" s="84"/>
      <c r="Z146" s="84"/>
      <c r="AA146" s="84" t="s">
        <v>1349</v>
      </c>
      <c r="AB146" s="84" t="s">
        <v>74</v>
      </c>
      <c r="AC146" s="84"/>
      <c r="AD146" s="171" t="s">
        <v>49</v>
      </c>
      <c r="AE146" s="185"/>
      <c r="AF146" s="33">
        <v>139</v>
      </c>
      <c r="AG146" s="34">
        <v>149</v>
      </c>
      <c r="AH146" s="34">
        <f>AG146+20</f>
        <v>169</v>
      </c>
      <c r="AI146" s="171" t="s">
        <v>49</v>
      </c>
      <c r="AJ146" s="174" t="s">
        <v>1596</v>
      </c>
      <c r="AK146" s="171" t="s">
        <v>49</v>
      </c>
      <c r="AL146" s="174" t="str">
        <f>H146&amp;" "&amp;I146&amp;","&amp;" "&amp;J146&amp;" "&amp;K146</f>
        <v>14500 Village Evergreen Trail Houston, TX 77062</v>
      </c>
      <c r="AM146" s="171" t="s">
        <v>49</v>
      </c>
      <c r="AN146" s="176"/>
      <c r="AO146" s="176"/>
      <c r="AP146" s="176"/>
      <c r="AQ146" s="176" t="s">
        <v>49</v>
      </c>
      <c r="AR146" s="171" t="s">
        <v>49</v>
      </c>
      <c r="AS146" s="179">
        <v>22</v>
      </c>
      <c r="AT146" s="180">
        <v>31</v>
      </c>
      <c r="AU146" s="167">
        <f>AS146-AT146</f>
        <v>-9</v>
      </c>
      <c r="AV146" s="218">
        <f>AS146/AT146-1</f>
        <v>-0.29032258064516125</v>
      </c>
      <c r="AW146" s="171" t="s">
        <v>49</v>
      </c>
      <c r="AX146" s="179">
        <v>30</v>
      </c>
      <c r="AY146" s="180">
        <v>48</v>
      </c>
      <c r="AZ146" s="167">
        <f>AX146-AY146</f>
        <v>-18</v>
      </c>
      <c r="BA146" s="257">
        <f>AX146/AY146-1</f>
        <v>-0.375</v>
      </c>
      <c r="BB146" s="171" t="s">
        <v>49</v>
      </c>
      <c r="BC146" s="170">
        <v>37</v>
      </c>
      <c r="BD146" s="170">
        <v>40</v>
      </c>
      <c r="BE146" s="170">
        <f>BC146-BD146</f>
        <v>-3</v>
      </c>
      <c r="BF146" s="232">
        <f>BC146/BD146-1</f>
        <v>-7.4999999999999956E-2</v>
      </c>
      <c r="BG146" s="171" t="s">
        <v>49</v>
      </c>
      <c r="BH146" s="170">
        <v>43</v>
      </c>
      <c r="BL146" s="171" t="s">
        <v>49</v>
      </c>
      <c r="BM146" s="170">
        <v>44</v>
      </c>
      <c r="BN146" s="170">
        <v>47</v>
      </c>
      <c r="BO146" s="170">
        <f>BM146-BN146</f>
        <v>-3</v>
      </c>
      <c r="BP146" s="232">
        <f>BM146/BN146-1</f>
        <v>-6.3829787234042534E-2</v>
      </c>
      <c r="BQ146" s="171" t="s">
        <v>49</v>
      </c>
      <c r="BR146" s="284">
        <v>45</v>
      </c>
      <c r="BS146" s="170">
        <v>47</v>
      </c>
      <c r="BT146" s="170">
        <f>BR146-BS146</f>
        <v>-2</v>
      </c>
    </row>
    <row r="147" spans="1:72" s="169" customFormat="1">
      <c r="A147" s="185" t="s">
        <v>455</v>
      </c>
      <c r="B147" s="171"/>
      <c r="C147" s="185"/>
      <c r="D147" s="185"/>
      <c r="E147" s="174" t="s">
        <v>1597</v>
      </c>
      <c r="F147" s="174" t="s">
        <v>1598</v>
      </c>
      <c r="G147" s="174" t="s">
        <v>1599</v>
      </c>
      <c r="H147" s="84" t="s">
        <v>1600</v>
      </c>
      <c r="I147" s="84" t="s">
        <v>1601</v>
      </c>
      <c r="J147" s="135" t="s">
        <v>67</v>
      </c>
      <c r="K147" s="80">
        <v>94123</v>
      </c>
      <c r="L147" s="174" t="s">
        <v>1602</v>
      </c>
      <c r="M147" s="174" t="s">
        <v>1603</v>
      </c>
      <c r="N147" s="174" t="s">
        <v>384</v>
      </c>
      <c r="O147" s="174"/>
      <c r="P147" s="174"/>
      <c r="Q147" s="185"/>
      <c r="R147" s="185"/>
      <c r="S147" s="174"/>
      <c r="T147" s="185" t="s">
        <v>1604</v>
      </c>
      <c r="U147" s="174"/>
      <c r="V147" s="171"/>
      <c r="W147" s="135">
        <v>118</v>
      </c>
      <c r="X147" s="135">
        <v>221</v>
      </c>
      <c r="Y147" s="84"/>
      <c r="Z147" s="84"/>
      <c r="AA147" s="84" t="s">
        <v>1605</v>
      </c>
      <c r="AB147" s="84" t="s">
        <v>74</v>
      </c>
      <c r="AC147" s="84"/>
      <c r="AD147" s="185"/>
      <c r="AE147" s="185"/>
      <c r="AF147" s="33"/>
      <c r="AG147" s="34"/>
      <c r="AH147" s="34"/>
      <c r="AI147" s="171"/>
      <c r="AJ147" s="144" t="s">
        <v>1606</v>
      </c>
      <c r="AK147" s="171"/>
      <c r="AL147" s="174" t="str">
        <f>H147&amp;" "&amp;I147&amp;","&amp;" "&amp;J147&amp;" "&amp;K147</f>
        <v>1800 Chestnut St San Francisco, CA 94123</v>
      </c>
      <c r="AM147" s="171"/>
      <c r="AN147" s="176"/>
      <c r="AO147" s="176"/>
      <c r="AP147" s="176"/>
      <c r="AQ147" s="176" t="s">
        <v>49</v>
      </c>
      <c r="AR147" s="171"/>
      <c r="AS147" s="179">
        <v>25</v>
      </c>
      <c r="AT147" s="180">
        <v>28</v>
      </c>
      <c r="AU147" s="167">
        <f>AS147-AT147</f>
        <v>-3</v>
      </c>
      <c r="AV147" s="218">
        <f>AS147/AT147-1</f>
        <v>-0.1071428571428571</v>
      </c>
      <c r="AW147" s="171"/>
      <c r="AX147" s="179">
        <v>27</v>
      </c>
      <c r="AY147" s="180">
        <v>33</v>
      </c>
      <c r="AZ147" s="167">
        <f>AX147-AY147</f>
        <v>-6</v>
      </c>
      <c r="BA147" s="257">
        <f>AX147/AY147-1</f>
        <v>-0.18181818181818177</v>
      </c>
      <c r="BB147" s="171"/>
      <c r="BC147" s="170">
        <v>31</v>
      </c>
      <c r="BD147" s="170">
        <v>33</v>
      </c>
      <c r="BE147" s="170">
        <f>BC147-BD147</f>
        <v>-2</v>
      </c>
      <c r="BF147" s="232">
        <f>BC147/BD147-1</f>
        <v>-6.0606060606060552E-2</v>
      </c>
      <c r="BG147" s="171"/>
      <c r="BH147" s="170">
        <v>34</v>
      </c>
      <c r="BL147" s="171"/>
      <c r="BM147" s="170">
        <v>35</v>
      </c>
      <c r="BN147" s="170">
        <v>33</v>
      </c>
      <c r="BO147" s="170">
        <f>BM147-BN147</f>
        <v>2</v>
      </c>
      <c r="BP147" s="232">
        <f>BM147/BN147-1</f>
        <v>6.0606060606060552E-2</v>
      </c>
      <c r="BQ147" s="171"/>
      <c r="BR147" s="284">
        <v>33</v>
      </c>
      <c r="BS147" s="170">
        <v>34</v>
      </c>
      <c r="BT147" s="170">
        <f>BR147-BS147</f>
        <v>-1</v>
      </c>
    </row>
    <row r="148" spans="1:72" s="169" customFormat="1">
      <c r="A148" s="185" t="s">
        <v>455</v>
      </c>
      <c r="B148" s="171" t="s">
        <v>49</v>
      </c>
      <c r="C148" s="185"/>
      <c r="D148" s="185">
        <v>65</v>
      </c>
      <c r="E148" s="174" t="s">
        <v>1607</v>
      </c>
      <c r="F148" s="174" t="s">
        <v>1608</v>
      </c>
      <c r="G148" s="174" t="s">
        <v>1609</v>
      </c>
      <c r="H148" s="174" t="s">
        <v>1610</v>
      </c>
      <c r="I148" s="174" t="s">
        <v>1611</v>
      </c>
      <c r="J148" s="185" t="s">
        <v>400</v>
      </c>
      <c r="K148" s="174">
        <v>63304</v>
      </c>
      <c r="L148" s="174" t="s">
        <v>1612</v>
      </c>
      <c r="M148" s="174" t="s">
        <v>1613</v>
      </c>
      <c r="N148" s="174" t="s">
        <v>1614</v>
      </c>
      <c r="O148" s="174"/>
      <c r="P148" s="174"/>
      <c r="Q148" s="185"/>
      <c r="R148" s="185"/>
      <c r="S148" s="174"/>
      <c r="T148" s="185" t="s">
        <v>1615</v>
      </c>
      <c r="U148" s="174"/>
      <c r="V148" s="171" t="s">
        <v>49</v>
      </c>
      <c r="W148" s="135">
        <v>314</v>
      </c>
      <c r="X148" s="135">
        <v>404</v>
      </c>
      <c r="Y148" s="84"/>
      <c r="Z148" s="84"/>
      <c r="AA148" s="84" t="s">
        <v>1616</v>
      </c>
      <c r="AB148" s="84" t="s">
        <v>85</v>
      </c>
      <c r="AC148" s="84"/>
      <c r="AD148" s="185" t="s">
        <v>49</v>
      </c>
      <c r="AE148" s="185"/>
      <c r="AF148" s="33">
        <v>139</v>
      </c>
      <c r="AG148" s="34">
        <v>159</v>
      </c>
      <c r="AH148" s="34">
        <v>179</v>
      </c>
      <c r="AI148" s="171" t="s">
        <v>49</v>
      </c>
      <c r="AJ148" s="174" t="s">
        <v>1617</v>
      </c>
      <c r="AK148" s="171" t="s">
        <v>49</v>
      </c>
      <c r="AL148" s="174" t="str">
        <f>H148&amp;" "&amp;I148&amp;","&amp;" "&amp;J148&amp;" "&amp;K148</f>
        <v>5850 SR-N Cottleville, MO 63304</v>
      </c>
      <c r="AM148" s="171" t="s">
        <v>49</v>
      </c>
      <c r="AN148" s="176"/>
      <c r="AO148" s="176"/>
      <c r="AP148" s="176"/>
      <c r="AQ148" s="176" t="s">
        <v>49</v>
      </c>
      <c r="AR148" s="171" t="s">
        <v>49</v>
      </c>
      <c r="AS148" s="179">
        <v>14</v>
      </c>
      <c r="AT148" s="180">
        <v>27</v>
      </c>
      <c r="AU148" s="167">
        <f>AS148-AT148</f>
        <v>-13</v>
      </c>
      <c r="AV148" s="218">
        <f>AS148/AT148-1</f>
        <v>-0.48148148148148151</v>
      </c>
      <c r="AW148" s="171" t="s">
        <v>49</v>
      </c>
      <c r="AX148" s="179">
        <v>14</v>
      </c>
      <c r="AY148" s="180">
        <v>43</v>
      </c>
      <c r="AZ148" s="167">
        <f>AX148-AY148</f>
        <v>-29</v>
      </c>
      <c r="BA148" s="257">
        <f>AX148/AY148-1</f>
        <v>-0.67441860465116277</v>
      </c>
      <c r="BB148" s="171" t="s">
        <v>49</v>
      </c>
      <c r="BC148" s="170">
        <v>14</v>
      </c>
      <c r="BD148" s="170">
        <v>33</v>
      </c>
      <c r="BE148" s="170">
        <f>BC148-BD148</f>
        <v>-19</v>
      </c>
      <c r="BF148" s="232">
        <f>BC148/BD148-1</f>
        <v>-0.57575757575757569</v>
      </c>
      <c r="BG148" s="171" t="s">
        <v>49</v>
      </c>
      <c r="BH148" s="170">
        <v>16</v>
      </c>
      <c r="BL148" s="171" t="s">
        <v>49</v>
      </c>
      <c r="BM148" s="170">
        <v>18</v>
      </c>
      <c r="BN148" s="170">
        <v>27</v>
      </c>
      <c r="BO148" s="170">
        <f>BM148-BN148</f>
        <v>-9</v>
      </c>
      <c r="BP148" s="232">
        <f>BM148/BN148-1</f>
        <v>-0.33333333333333337</v>
      </c>
      <c r="BQ148" s="171" t="s">
        <v>49</v>
      </c>
      <c r="BR148" s="284">
        <v>30</v>
      </c>
      <c r="BS148" s="170">
        <v>45</v>
      </c>
      <c r="BT148" s="170">
        <f>BR148-BS148</f>
        <v>-15</v>
      </c>
    </row>
    <row r="149" spans="1:72">
      <c r="A149" s="185" t="s">
        <v>455</v>
      </c>
      <c r="B149" s="171" t="s">
        <v>49</v>
      </c>
      <c r="C149" s="185"/>
      <c r="D149" s="185">
        <v>70</v>
      </c>
      <c r="E149" s="174" t="s">
        <v>1618</v>
      </c>
      <c r="F149" s="174" t="s">
        <v>1619</v>
      </c>
      <c r="G149" s="174" t="s">
        <v>1620</v>
      </c>
      <c r="H149" s="174" t="s">
        <v>1621</v>
      </c>
      <c r="I149" s="174" t="s">
        <v>1622</v>
      </c>
      <c r="J149" s="185" t="s">
        <v>273</v>
      </c>
      <c r="K149" s="174">
        <v>15401</v>
      </c>
      <c r="L149" s="174" t="s">
        <v>1623</v>
      </c>
      <c r="M149" s="174" t="s">
        <v>487</v>
      </c>
      <c r="N149" s="174" t="s">
        <v>1624</v>
      </c>
      <c r="O149" s="174" t="s">
        <v>1625</v>
      </c>
      <c r="P149" s="174" t="s">
        <v>1626</v>
      </c>
      <c r="Q149" s="185" t="s">
        <v>273</v>
      </c>
      <c r="R149" s="185">
        <v>15216</v>
      </c>
      <c r="S149" s="174"/>
      <c r="T149" s="185" t="s">
        <v>1627</v>
      </c>
      <c r="U149" s="174"/>
      <c r="V149" s="171" t="s">
        <v>49</v>
      </c>
      <c r="W149" s="135">
        <v>117</v>
      </c>
      <c r="X149" s="135">
        <v>207</v>
      </c>
      <c r="Y149" s="84"/>
      <c r="Z149" s="84"/>
      <c r="AA149" s="84" t="s">
        <v>418</v>
      </c>
      <c r="AB149" s="84" t="s">
        <v>685</v>
      </c>
      <c r="AC149" s="84"/>
      <c r="AD149" s="171" t="s">
        <v>49</v>
      </c>
      <c r="AE149" s="185"/>
      <c r="AF149" s="33">
        <v>139</v>
      </c>
      <c r="AG149" s="34">
        <v>159</v>
      </c>
      <c r="AH149" s="34">
        <v>179</v>
      </c>
      <c r="AI149" s="171" t="s">
        <v>49</v>
      </c>
      <c r="AJ149" s="174" t="s">
        <v>1628</v>
      </c>
      <c r="AK149" s="171" t="s">
        <v>49</v>
      </c>
      <c r="AL149" s="174" t="str">
        <f>H149&amp;" "&amp;I149&amp;","&amp;" "&amp;J149&amp;" "&amp;K149</f>
        <v>135 Oliver Blvd Rd Uniontown, PA 15401</v>
      </c>
      <c r="AM149" s="171" t="s">
        <v>49</v>
      </c>
      <c r="AN149" s="176"/>
      <c r="AO149" s="176"/>
      <c r="AP149" s="176"/>
      <c r="AQ149" s="176" t="s">
        <v>49</v>
      </c>
      <c r="AR149" s="171" t="s">
        <v>49</v>
      </c>
      <c r="AS149" s="179">
        <v>34</v>
      </c>
      <c r="AT149" s="180">
        <v>30</v>
      </c>
      <c r="AU149" s="167">
        <f>AS149-AT149</f>
        <v>4</v>
      </c>
      <c r="AV149" s="218">
        <f>AS149/AT149-1</f>
        <v>0.1333333333333333</v>
      </c>
      <c r="AW149" s="171" t="s">
        <v>49</v>
      </c>
      <c r="AX149" s="179">
        <v>31</v>
      </c>
      <c r="AY149" s="180">
        <v>65</v>
      </c>
      <c r="AZ149" s="167">
        <f>AX149-AY149</f>
        <v>-34</v>
      </c>
      <c r="BA149" s="257">
        <f>AX149/AY149-1</f>
        <v>-0.52307692307692299</v>
      </c>
      <c r="BB149" s="171" t="s">
        <v>49</v>
      </c>
      <c r="BC149" s="170">
        <v>41</v>
      </c>
      <c r="BD149" s="170">
        <v>51</v>
      </c>
      <c r="BE149" s="170">
        <f>BC149-BD149</f>
        <v>-10</v>
      </c>
      <c r="BF149" s="232">
        <f>BC149/BD149-1</f>
        <v>-0.19607843137254899</v>
      </c>
      <c r="BG149" s="171" t="s">
        <v>49</v>
      </c>
      <c r="BH149" s="170">
        <v>43</v>
      </c>
      <c r="BI149" s="169"/>
      <c r="BJ149" s="169"/>
      <c r="BK149" s="169"/>
      <c r="BL149" s="171" t="s">
        <v>49</v>
      </c>
      <c r="BM149" s="170">
        <v>52</v>
      </c>
      <c r="BN149" s="170">
        <v>82</v>
      </c>
      <c r="BO149" s="170">
        <f>BM149-BN149</f>
        <v>-30</v>
      </c>
      <c r="BP149" s="232">
        <f>BM149/BN149-1</f>
        <v>-0.36585365853658536</v>
      </c>
      <c r="BQ149" s="171" t="s">
        <v>49</v>
      </c>
      <c r="BR149" s="284">
        <v>58</v>
      </c>
      <c r="BS149" s="170">
        <v>70</v>
      </c>
      <c r="BT149" s="170">
        <f>BR149-BS149</f>
        <v>-12</v>
      </c>
    </row>
    <row r="150" spans="1:72" s="169" customFormat="1">
      <c r="A150" s="185" t="s">
        <v>455</v>
      </c>
      <c r="B150" s="171" t="s">
        <v>49</v>
      </c>
      <c r="C150" s="185">
        <v>72</v>
      </c>
      <c r="D150" s="185">
        <v>105</v>
      </c>
      <c r="E150" s="174" t="s">
        <v>1629</v>
      </c>
      <c r="F150" s="174" t="s">
        <v>1630</v>
      </c>
      <c r="G150" s="174" t="s">
        <v>1631</v>
      </c>
      <c r="H150" s="174" t="s">
        <v>1632</v>
      </c>
      <c r="I150" s="174" t="s">
        <v>1633</v>
      </c>
      <c r="J150" s="185" t="s">
        <v>1634</v>
      </c>
      <c r="K150" s="174">
        <v>6787</v>
      </c>
      <c r="L150" s="173" t="s">
        <v>1635</v>
      </c>
      <c r="M150" s="174" t="s">
        <v>1636</v>
      </c>
      <c r="N150" s="174" t="s">
        <v>1637</v>
      </c>
      <c r="O150" s="174"/>
      <c r="P150" s="174"/>
      <c r="Q150" s="185"/>
      <c r="R150" s="185"/>
      <c r="S150" s="174"/>
      <c r="T150" s="185" t="s">
        <v>1638</v>
      </c>
      <c r="U150" s="174"/>
      <c r="V150" s="185" t="s">
        <v>49</v>
      </c>
      <c r="W150" s="135">
        <v>201</v>
      </c>
      <c r="X150" s="135">
        <v>222</v>
      </c>
      <c r="Y150" s="84" t="s">
        <v>1639</v>
      </c>
      <c r="Z150" s="84" t="s">
        <v>1063</v>
      </c>
      <c r="AA150" s="84" t="s">
        <v>480</v>
      </c>
      <c r="AB150" s="84" t="s">
        <v>168</v>
      </c>
      <c r="AC150" s="84"/>
      <c r="AD150" s="185" t="s">
        <v>49</v>
      </c>
      <c r="AE150" s="185"/>
      <c r="AF150" s="33">
        <v>149</v>
      </c>
      <c r="AG150" s="34">
        <v>159</v>
      </c>
      <c r="AH150" s="34">
        <f>AG150+20</f>
        <v>179</v>
      </c>
      <c r="AI150" s="171" t="s">
        <v>49</v>
      </c>
      <c r="AJ150" s="174" t="s">
        <v>1640</v>
      </c>
      <c r="AK150" s="171" t="s">
        <v>49</v>
      </c>
      <c r="AL150" s="174" t="str">
        <f>H150&amp;" "&amp;I150&amp;","&amp;" "&amp;J150&amp;" "&amp;K150</f>
        <v>135 South Main St. 4th Floor Thomaston, CT 6787</v>
      </c>
      <c r="AM150" s="171" t="s">
        <v>49</v>
      </c>
      <c r="AN150" s="176"/>
      <c r="AO150" s="176"/>
      <c r="AP150" s="176"/>
      <c r="AQ150" s="176" t="s">
        <v>49</v>
      </c>
      <c r="AR150" s="171" t="s">
        <v>49</v>
      </c>
      <c r="AS150" s="179">
        <v>15</v>
      </c>
      <c r="AT150" s="180">
        <v>56</v>
      </c>
      <c r="AU150" s="167">
        <f>AS150-AT150</f>
        <v>-41</v>
      </c>
      <c r="AV150" s="218">
        <f>AS150/AT150-1</f>
        <v>-0.73214285714285721</v>
      </c>
      <c r="AW150" s="171" t="s">
        <v>49</v>
      </c>
      <c r="AX150" s="179">
        <v>24</v>
      </c>
      <c r="AY150" s="180">
        <v>84</v>
      </c>
      <c r="AZ150" s="167">
        <f>AX150-AY150</f>
        <v>-60</v>
      </c>
      <c r="BA150" s="257">
        <f>AX150/AY150-1</f>
        <v>-0.7142857142857143</v>
      </c>
      <c r="BB150" s="171" t="s">
        <v>49</v>
      </c>
      <c r="BC150" s="170">
        <v>28</v>
      </c>
      <c r="BD150" s="170">
        <v>78</v>
      </c>
      <c r="BE150" s="170">
        <f>BC150-BD150</f>
        <v>-50</v>
      </c>
      <c r="BF150" s="232">
        <f>BC150/BD150-1</f>
        <v>-0.64102564102564097</v>
      </c>
      <c r="BG150" s="171" t="s">
        <v>49</v>
      </c>
      <c r="BH150" s="170">
        <v>41</v>
      </c>
      <c r="BL150" s="171" t="s">
        <v>49</v>
      </c>
      <c r="BM150" s="170">
        <v>53</v>
      </c>
      <c r="BN150" s="170">
        <v>94</v>
      </c>
      <c r="BO150" s="170">
        <f>BM150-BN150</f>
        <v>-41</v>
      </c>
      <c r="BP150" s="232">
        <f>BM150/BN150-1</f>
        <v>-0.43617021276595747</v>
      </c>
      <c r="BQ150" s="171" t="s">
        <v>49</v>
      </c>
      <c r="BR150" s="284">
        <v>61</v>
      </c>
      <c r="BS150" s="170">
        <v>98</v>
      </c>
      <c r="BT150" s="170">
        <f>BR150-BS150</f>
        <v>-37</v>
      </c>
    </row>
    <row r="151" spans="1:72">
      <c r="A151" s="185" t="s">
        <v>455</v>
      </c>
      <c r="B151" s="171" t="s">
        <v>49</v>
      </c>
      <c r="C151" s="185">
        <v>68</v>
      </c>
      <c r="D151" s="185">
        <v>113</v>
      </c>
      <c r="E151" s="174" t="s">
        <v>1641</v>
      </c>
      <c r="F151" s="174" t="s">
        <v>1642</v>
      </c>
      <c r="G151" s="174"/>
      <c r="H151" s="174" t="s">
        <v>1643</v>
      </c>
      <c r="I151" s="174" t="s">
        <v>1644</v>
      </c>
      <c r="J151" s="185" t="s">
        <v>1645</v>
      </c>
      <c r="K151" s="174">
        <v>83607</v>
      </c>
      <c r="L151" s="174" t="s">
        <v>1646</v>
      </c>
      <c r="M151" s="174" t="s">
        <v>1647</v>
      </c>
      <c r="N151" s="174" t="s">
        <v>1648</v>
      </c>
      <c r="O151" s="174" t="s">
        <v>1649</v>
      </c>
      <c r="P151" s="174" t="s">
        <v>1650</v>
      </c>
      <c r="Q151" s="185" t="s">
        <v>1645</v>
      </c>
      <c r="R151" s="185">
        <v>83651</v>
      </c>
      <c r="S151" s="174"/>
      <c r="T151" s="185" t="s">
        <v>1651</v>
      </c>
      <c r="U151" s="174"/>
      <c r="V151" s="171" t="s">
        <v>49</v>
      </c>
      <c r="W151" s="135">
        <v>125</v>
      </c>
      <c r="X151" s="135">
        <v>215</v>
      </c>
      <c r="Y151" s="84"/>
      <c r="Z151" s="84"/>
      <c r="AA151" s="84" t="s">
        <v>257</v>
      </c>
      <c r="AB151" s="84" t="s">
        <v>74</v>
      </c>
      <c r="AC151" s="84"/>
      <c r="AD151" s="171" t="s">
        <v>49</v>
      </c>
      <c r="AE151" s="185"/>
      <c r="AF151" s="33">
        <v>139</v>
      </c>
      <c r="AG151" s="34">
        <v>149</v>
      </c>
      <c r="AH151" s="34">
        <f>AG151+20</f>
        <v>169</v>
      </c>
      <c r="AI151" s="171" t="s">
        <v>49</v>
      </c>
      <c r="AJ151" s="174" t="s">
        <v>1652</v>
      </c>
      <c r="AK151" s="171" t="s">
        <v>49</v>
      </c>
      <c r="AL151" s="174" t="str">
        <f>H151&amp;" "&amp;I151&amp;","&amp;" "&amp;J151&amp;" "&amp;K151</f>
        <v>1407 E. Homedale Rd. Caldwell, ID 83607</v>
      </c>
      <c r="AM151" s="171" t="s">
        <v>49</v>
      </c>
      <c r="AN151" s="176"/>
      <c r="AO151" s="176"/>
      <c r="AP151" s="176"/>
      <c r="AQ151" s="176" t="s">
        <v>49</v>
      </c>
      <c r="AR151" s="171" t="s">
        <v>49</v>
      </c>
      <c r="AS151" s="179">
        <v>52</v>
      </c>
      <c r="AT151" s="180">
        <v>40</v>
      </c>
      <c r="AU151" s="167">
        <f>AS151-AT151</f>
        <v>12</v>
      </c>
      <c r="AV151" s="218">
        <f>AS151/AT151-1</f>
        <v>0.30000000000000004</v>
      </c>
      <c r="AW151" s="171" t="s">
        <v>49</v>
      </c>
      <c r="AX151" s="179">
        <v>59</v>
      </c>
      <c r="AY151" s="180">
        <v>72</v>
      </c>
      <c r="AZ151" s="167">
        <f>AX151-AY151</f>
        <v>-13</v>
      </c>
      <c r="BA151" s="257">
        <f>AX151/AY151-1</f>
        <v>-0.18055555555555558</v>
      </c>
      <c r="BB151" s="171" t="s">
        <v>49</v>
      </c>
      <c r="BC151" s="170">
        <v>75</v>
      </c>
      <c r="BD151" s="170">
        <v>63</v>
      </c>
      <c r="BE151" s="170">
        <f>BC151-BD151</f>
        <v>12</v>
      </c>
      <c r="BF151" s="232">
        <f>BC151/BD151-1</f>
        <v>0.19047619047619047</v>
      </c>
      <c r="BG151" s="171" t="s">
        <v>49</v>
      </c>
      <c r="BH151" s="170">
        <v>83</v>
      </c>
      <c r="BI151" s="169"/>
      <c r="BJ151" s="169"/>
      <c r="BK151" s="169"/>
      <c r="BL151" s="171" t="s">
        <v>49</v>
      </c>
      <c r="BM151" s="170">
        <v>94</v>
      </c>
      <c r="BN151" s="170">
        <v>79</v>
      </c>
      <c r="BO151" s="170">
        <f>BM151-BN151</f>
        <v>15</v>
      </c>
      <c r="BP151" s="232">
        <f>BM151/BN151-1</f>
        <v>0.18987341772151889</v>
      </c>
      <c r="BQ151" s="171" t="s">
        <v>49</v>
      </c>
      <c r="BR151" s="284">
        <v>115</v>
      </c>
      <c r="BS151" s="170">
        <v>107</v>
      </c>
      <c r="BT151" s="170">
        <f>BR151-BS151</f>
        <v>8</v>
      </c>
    </row>
    <row r="152" spans="1:72">
      <c r="A152" s="185" t="s">
        <v>455</v>
      </c>
      <c r="B152" s="171" t="s">
        <v>49</v>
      </c>
      <c r="C152" s="185">
        <v>116</v>
      </c>
      <c r="D152" s="185">
        <v>128</v>
      </c>
      <c r="E152" s="174" t="s">
        <v>1653</v>
      </c>
      <c r="F152" s="174" t="s">
        <v>1654</v>
      </c>
      <c r="G152" s="174"/>
      <c r="H152" s="174" t="s">
        <v>1655</v>
      </c>
      <c r="I152" s="174" t="s">
        <v>1656</v>
      </c>
      <c r="J152" s="185" t="s">
        <v>252</v>
      </c>
      <c r="K152" s="174">
        <v>5851</v>
      </c>
      <c r="L152" s="174" t="s">
        <v>1657</v>
      </c>
      <c r="M152" s="174" t="s">
        <v>1658</v>
      </c>
      <c r="N152" s="174" t="s">
        <v>1659</v>
      </c>
      <c r="O152" s="174" t="s">
        <v>1655</v>
      </c>
      <c r="P152" s="174" t="s">
        <v>1656</v>
      </c>
      <c r="Q152" s="185" t="s">
        <v>252</v>
      </c>
      <c r="R152" s="185" t="s">
        <v>1660</v>
      </c>
      <c r="S152" s="174"/>
      <c r="T152" s="185" t="s">
        <v>1661</v>
      </c>
      <c r="U152" s="174"/>
      <c r="V152" s="171" t="s">
        <v>49</v>
      </c>
      <c r="W152" s="135">
        <v>118</v>
      </c>
      <c r="X152" s="135">
        <v>215</v>
      </c>
      <c r="Y152" s="84"/>
      <c r="Z152" s="84"/>
      <c r="AA152" s="84" t="s">
        <v>1662</v>
      </c>
      <c r="AB152" s="84" t="s">
        <v>85</v>
      </c>
      <c r="AC152" s="84"/>
      <c r="AD152" s="171" t="s">
        <v>49</v>
      </c>
      <c r="AE152" s="185"/>
      <c r="AF152" s="33">
        <v>139</v>
      </c>
      <c r="AG152" s="34">
        <v>149</v>
      </c>
      <c r="AH152" s="34">
        <f>AG152+20</f>
        <v>169</v>
      </c>
      <c r="AI152" s="171" t="s">
        <v>49</v>
      </c>
      <c r="AJ152" s="174" t="s">
        <v>1663</v>
      </c>
      <c r="AK152" s="171" t="s">
        <v>49</v>
      </c>
      <c r="AL152" s="174" t="str">
        <f>H152&amp;" "&amp;I152&amp;","&amp;" "&amp;J152&amp;" "&amp;K152</f>
        <v>1001 College Rd Lyndonville, VT 5851</v>
      </c>
      <c r="AM152" s="171" t="s">
        <v>49</v>
      </c>
      <c r="AN152" s="176"/>
      <c r="AO152" s="176"/>
      <c r="AP152" s="176"/>
      <c r="AQ152" s="176" t="s">
        <v>49</v>
      </c>
      <c r="AR152" s="171" t="s">
        <v>49</v>
      </c>
      <c r="AS152" s="179">
        <v>58</v>
      </c>
      <c r="AT152" s="180">
        <v>84</v>
      </c>
      <c r="AU152" s="167">
        <f>AS152-AT152</f>
        <v>-26</v>
      </c>
      <c r="AV152" s="218">
        <f>AS152/AT152-1</f>
        <v>-0.30952380952380953</v>
      </c>
      <c r="AW152" s="171" t="s">
        <v>49</v>
      </c>
      <c r="AX152" s="179">
        <v>69</v>
      </c>
      <c r="AY152" s="180">
        <v>104</v>
      </c>
      <c r="AZ152" s="167">
        <f>AX152-AY152</f>
        <v>-35</v>
      </c>
      <c r="BA152" s="257">
        <f>AX152/AY152-1</f>
        <v>-0.33653846153846156</v>
      </c>
      <c r="BB152" s="171" t="s">
        <v>49</v>
      </c>
      <c r="BC152" s="170">
        <v>80</v>
      </c>
      <c r="BD152" s="170">
        <v>97</v>
      </c>
      <c r="BE152" s="170">
        <f>BC152-BD152</f>
        <v>-17</v>
      </c>
      <c r="BF152" s="232">
        <f>BC152/BD152-1</f>
        <v>-0.17525773195876293</v>
      </c>
      <c r="BG152" s="171" t="s">
        <v>49</v>
      </c>
      <c r="BH152" s="170">
        <v>76</v>
      </c>
      <c r="BI152" s="169"/>
      <c r="BJ152" s="169"/>
      <c r="BK152" s="169"/>
      <c r="BL152" s="171" t="s">
        <v>49</v>
      </c>
      <c r="BM152" s="170">
        <v>76</v>
      </c>
      <c r="BN152" s="170">
        <v>110</v>
      </c>
      <c r="BO152" s="170">
        <f>BM152-BN152</f>
        <v>-34</v>
      </c>
      <c r="BP152" s="232">
        <f>BM152/BN152-1</f>
        <v>-0.30909090909090908</v>
      </c>
      <c r="BQ152" s="171" t="s">
        <v>49</v>
      </c>
      <c r="BR152" s="284">
        <v>80</v>
      </c>
      <c r="BS152" s="170">
        <v>128</v>
      </c>
      <c r="BT152" s="170">
        <f>BR152-BS152</f>
        <v>-48</v>
      </c>
    </row>
    <row r="153" spans="1:72">
      <c r="A153" s="185" t="s">
        <v>455</v>
      </c>
      <c r="B153" s="171" t="s">
        <v>49</v>
      </c>
      <c r="C153" s="185">
        <v>105</v>
      </c>
      <c r="D153" s="185">
        <v>129</v>
      </c>
      <c r="E153" s="174" t="s">
        <v>1664</v>
      </c>
      <c r="F153" s="174" t="s">
        <v>1665</v>
      </c>
      <c r="G153" s="174"/>
      <c r="H153" s="174" t="s">
        <v>1666</v>
      </c>
      <c r="I153" s="174" t="s">
        <v>1667</v>
      </c>
      <c r="J153" s="185" t="s">
        <v>54</v>
      </c>
      <c r="K153" s="174">
        <v>43062</v>
      </c>
      <c r="L153" s="174" t="s">
        <v>1668</v>
      </c>
      <c r="M153" s="174" t="s">
        <v>197</v>
      </c>
      <c r="N153" s="174" t="s">
        <v>1669</v>
      </c>
      <c r="O153" s="174" t="s">
        <v>1670</v>
      </c>
      <c r="P153" s="174" t="s">
        <v>1671</v>
      </c>
      <c r="Q153" s="185" t="s">
        <v>54</v>
      </c>
      <c r="R153" s="185">
        <v>43062</v>
      </c>
      <c r="S153" s="174"/>
      <c r="T153" s="185" t="s">
        <v>1672</v>
      </c>
      <c r="U153" s="174" t="s">
        <v>1673</v>
      </c>
      <c r="V153" s="171" t="s">
        <v>49</v>
      </c>
      <c r="W153" s="135">
        <v>111</v>
      </c>
      <c r="X153" s="135">
        <v>222</v>
      </c>
      <c r="Y153" s="84"/>
      <c r="Z153" s="84"/>
      <c r="AA153" s="84" t="s">
        <v>1674</v>
      </c>
      <c r="AB153" s="84" t="s">
        <v>1675</v>
      </c>
      <c r="AC153" s="84"/>
      <c r="AD153" s="171" t="s">
        <v>49</v>
      </c>
      <c r="AE153" s="185"/>
      <c r="AF153" s="33">
        <v>139</v>
      </c>
      <c r="AG153" s="34">
        <v>149</v>
      </c>
      <c r="AH153" s="34">
        <f>AG153+20</f>
        <v>169</v>
      </c>
      <c r="AI153" s="171" t="s">
        <v>49</v>
      </c>
      <c r="AJ153" s="174" t="s">
        <v>1676</v>
      </c>
      <c r="AK153" s="171" t="s">
        <v>49</v>
      </c>
      <c r="AL153" s="174" t="str">
        <f>H153&amp;" "&amp;I153&amp;","&amp;" "&amp;J153&amp;" "&amp;K153</f>
        <v>1954 Warrior Way SW Etna, OH 43062</v>
      </c>
      <c r="AM153" s="171" t="s">
        <v>49</v>
      </c>
      <c r="AN153" s="176"/>
      <c r="AO153" s="176"/>
      <c r="AP153" s="176"/>
      <c r="AQ153" s="176" t="s">
        <v>49</v>
      </c>
      <c r="AR153" s="171" t="s">
        <v>49</v>
      </c>
      <c r="AS153" s="179">
        <v>55</v>
      </c>
      <c r="AT153" s="180">
        <v>67</v>
      </c>
      <c r="AU153" s="167">
        <f>AS153-AT153</f>
        <v>-12</v>
      </c>
      <c r="AV153" s="218">
        <f>AS153/AT153-1</f>
        <v>-0.17910447761194026</v>
      </c>
      <c r="AW153" s="171" t="s">
        <v>49</v>
      </c>
      <c r="AX153" s="179">
        <v>71</v>
      </c>
      <c r="AY153" s="180">
        <v>91</v>
      </c>
      <c r="AZ153" s="167">
        <f>AX153-AY153</f>
        <v>-20</v>
      </c>
      <c r="BA153" s="257">
        <f>AX153/AY153-1</f>
        <v>-0.21978021978021978</v>
      </c>
      <c r="BB153" s="171" t="s">
        <v>49</v>
      </c>
      <c r="BC153" s="170">
        <v>78</v>
      </c>
      <c r="BD153" s="170">
        <v>104</v>
      </c>
      <c r="BE153" s="170">
        <f>BC153-BD153</f>
        <v>-26</v>
      </c>
      <c r="BF153" s="232">
        <f>BC153/BD153-1</f>
        <v>-0.25</v>
      </c>
      <c r="BG153" s="171" t="s">
        <v>49</v>
      </c>
      <c r="BH153" s="170">
        <v>86</v>
      </c>
      <c r="BI153" s="169"/>
      <c r="BJ153" s="169"/>
      <c r="BK153" s="169"/>
      <c r="BL153" s="171" t="s">
        <v>49</v>
      </c>
      <c r="BM153" s="170">
        <v>98</v>
      </c>
      <c r="BN153" s="170">
        <v>110</v>
      </c>
      <c r="BO153" s="170">
        <f>BM153-BN153</f>
        <v>-12</v>
      </c>
      <c r="BP153" s="232">
        <f>BM153/BN153-1</f>
        <v>-0.10909090909090913</v>
      </c>
      <c r="BQ153" s="171" t="s">
        <v>49</v>
      </c>
      <c r="BR153" s="284">
        <v>105</v>
      </c>
      <c r="BS153" s="170">
        <v>129</v>
      </c>
      <c r="BT153" s="170">
        <f>BR153-BS153</f>
        <v>-24</v>
      </c>
    </row>
    <row r="154" spans="1:72">
      <c r="A154" s="185" t="s">
        <v>455</v>
      </c>
      <c r="B154" s="171" t="s">
        <v>49</v>
      </c>
      <c r="C154" s="185"/>
      <c r="D154" s="185">
        <v>64</v>
      </c>
      <c r="E154" s="174" t="s">
        <v>1677</v>
      </c>
      <c r="F154" s="174" t="s">
        <v>1678</v>
      </c>
      <c r="G154" s="174"/>
      <c r="H154" s="174" t="s">
        <v>1679</v>
      </c>
      <c r="I154" s="174" t="s">
        <v>1680</v>
      </c>
      <c r="J154" s="185" t="s">
        <v>962</v>
      </c>
      <c r="K154" s="174">
        <v>23692</v>
      </c>
      <c r="L154" s="174" t="s">
        <v>1681</v>
      </c>
      <c r="M154" s="174" t="s">
        <v>219</v>
      </c>
      <c r="N154" s="174" t="s">
        <v>1682</v>
      </c>
      <c r="O154" s="57" t="s">
        <v>1683</v>
      </c>
      <c r="P154" s="471" t="s">
        <v>1684</v>
      </c>
      <c r="Q154" s="468" t="s">
        <v>962</v>
      </c>
      <c r="R154" s="468">
        <v>23602</v>
      </c>
      <c r="S154" s="174"/>
      <c r="T154" s="185" t="s">
        <v>1685</v>
      </c>
      <c r="U154" s="174"/>
      <c r="V154" s="171" t="s">
        <v>49</v>
      </c>
      <c r="W154" s="135">
        <v>215</v>
      </c>
      <c r="X154" s="135">
        <v>315</v>
      </c>
      <c r="Y154" s="84"/>
      <c r="Z154" s="84"/>
      <c r="AA154" s="84" t="s">
        <v>1686</v>
      </c>
      <c r="AB154" s="84" t="s">
        <v>85</v>
      </c>
      <c r="AC154" s="84"/>
      <c r="AD154" s="171" t="s">
        <v>49</v>
      </c>
      <c r="AE154" s="185"/>
      <c r="AF154" s="33">
        <v>139</v>
      </c>
      <c r="AG154" s="34">
        <v>159</v>
      </c>
      <c r="AH154" s="34">
        <v>179</v>
      </c>
      <c r="AI154" s="171" t="s">
        <v>49</v>
      </c>
      <c r="AJ154" s="174" t="s">
        <v>1687</v>
      </c>
      <c r="AK154" s="171" t="s">
        <v>49</v>
      </c>
      <c r="AL154" s="174" t="str">
        <f>H154&amp;" "&amp;I154&amp;","&amp;" "&amp;J154&amp;" "&amp;K154</f>
        <v>9300 George Washington Mem Hwy Yorktown, VA 23692</v>
      </c>
      <c r="AM154" s="171" t="s">
        <v>49</v>
      </c>
      <c r="AN154" s="176"/>
      <c r="AO154" s="176"/>
      <c r="AP154" s="176"/>
      <c r="AQ154" s="176" t="s">
        <v>49</v>
      </c>
      <c r="AR154" s="171" t="s">
        <v>49</v>
      </c>
      <c r="AS154" s="179">
        <v>75</v>
      </c>
      <c r="AT154" s="180">
        <v>0</v>
      </c>
      <c r="AU154" s="167">
        <f>AS154-AT154</f>
        <v>75</v>
      </c>
      <c r="AV154" s="218" t="e">
        <f>AS154/AT154-1</f>
        <v>#DIV/0!</v>
      </c>
      <c r="AW154" s="171" t="s">
        <v>49</v>
      </c>
      <c r="AX154" s="179">
        <v>81</v>
      </c>
      <c r="AY154" s="180">
        <v>0</v>
      </c>
      <c r="AZ154" s="167">
        <f>AX154-AY154</f>
        <v>81</v>
      </c>
      <c r="BA154" s="257"/>
      <c r="BB154" s="171" t="s">
        <v>49</v>
      </c>
      <c r="BC154" s="170">
        <v>95</v>
      </c>
      <c r="BD154" s="170"/>
      <c r="BE154" s="170">
        <f>BC154-BD154</f>
        <v>95</v>
      </c>
      <c r="BF154" s="232"/>
      <c r="BG154" s="171" t="s">
        <v>49</v>
      </c>
      <c r="BH154" s="170">
        <v>104</v>
      </c>
      <c r="BI154" s="169"/>
      <c r="BJ154" s="169"/>
      <c r="BK154" s="169"/>
      <c r="BL154" s="171" t="s">
        <v>49</v>
      </c>
      <c r="BM154" s="170">
        <v>104</v>
      </c>
      <c r="BN154" s="170">
        <v>4</v>
      </c>
      <c r="BO154" s="170">
        <f>BM154-BN154</f>
        <v>100</v>
      </c>
      <c r="BP154" s="232">
        <f>BM154/BN154-1</f>
        <v>25</v>
      </c>
      <c r="BQ154" s="171" t="s">
        <v>49</v>
      </c>
      <c r="BR154" s="284">
        <v>121</v>
      </c>
      <c r="BS154" s="170">
        <v>14</v>
      </c>
      <c r="BT154" s="170">
        <f>BR154-BS154</f>
        <v>107</v>
      </c>
    </row>
    <row r="155" spans="1:72">
      <c r="A155" s="209" t="s">
        <v>1688</v>
      </c>
      <c r="B155" s="171" t="s">
        <v>49</v>
      </c>
      <c r="C155" s="209"/>
      <c r="D155" s="209">
        <v>34</v>
      </c>
      <c r="E155" s="183" t="s">
        <v>1689</v>
      </c>
      <c r="F155" s="183" t="s">
        <v>1690</v>
      </c>
      <c r="G155" s="183"/>
      <c r="H155" s="183" t="s">
        <v>1691</v>
      </c>
      <c r="I155" s="183" t="s">
        <v>1692</v>
      </c>
      <c r="J155" s="209" t="s">
        <v>67</v>
      </c>
      <c r="K155" s="183">
        <v>90640</v>
      </c>
      <c r="L155" s="183" t="s">
        <v>1693</v>
      </c>
      <c r="M155" s="183" t="s">
        <v>1280</v>
      </c>
      <c r="N155" s="183" t="s">
        <v>1694</v>
      </c>
      <c r="O155" s="606" t="s">
        <v>1695</v>
      </c>
      <c r="P155" s="183" t="s">
        <v>1696</v>
      </c>
      <c r="Q155" s="209" t="s">
        <v>67</v>
      </c>
      <c r="R155" s="209">
        <v>91803</v>
      </c>
      <c r="S155" s="183"/>
      <c r="T155" s="209" t="s">
        <v>1697</v>
      </c>
      <c r="U155" s="183"/>
      <c r="V155" s="171" t="s">
        <v>49</v>
      </c>
      <c r="W155" s="210">
        <v>22</v>
      </c>
      <c r="X155" s="210">
        <v>30</v>
      </c>
      <c r="Y155" s="228"/>
      <c r="Z155" s="207"/>
      <c r="AA155" s="228" t="s">
        <v>1021</v>
      </c>
      <c r="AB155" s="207" t="s">
        <v>1698</v>
      </c>
      <c r="AC155" s="207"/>
      <c r="AD155" s="171" t="s">
        <v>49</v>
      </c>
      <c r="AE155" s="183"/>
      <c r="AF155" s="19">
        <v>320</v>
      </c>
      <c r="AG155" s="19">
        <v>0</v>
      </c>
      <c r="AH155" s="19">
        <v>0</v>
      </c>
      <c r="AI155" s="171" t="s">
        <v>49</v>
      </c>
      <c r="AJ155" s="183" t="s">
        <v>1699</v>
      </c>
      <c r="AK155" s="171" t="s">
        <v>49</v>
      </c>
      <c r="AL155" s="183" t="str">
        <f>H155&amp;" "&amp;I155&amp;","&amp;" "&amp;J155&amp;" "&amp;K155</f>
        <v>329 N Garfield Ave Montebello, CA 90640</v>
      </c>
      <c r="AM155" s="171" t="s">
        <v>49</v>
      </c>
      <c r="AN155" s="176"/>
      <c r="AO155" s="176"/>
      <c r="AP155" s="176"/>
      <c r="AQ155" s="176" t="s">
        <v>49</v>
      </c>
      <c r="AR155" s="171" t="s">
        <v>49</v>
      </c>
      <c r="AS155" s="179">
        <v>18</v>
      </c>
      <c r="AT155" s="180">
        <v>27</v>
      </c>
      <c r="AU155" s="167">
        <f>AS155-AT155</f>
        <v>-9</v>
      </c>
      <c r="AV155" s="218">
        <f>AS155/AT155-1</f>
        <v>-0.33333333333333337</v>
      </c>
      <c r="AW155" s="171" t="s">
        <v>49</v>
      </c>
      <c r="AX155" s="179">
        <v>25</v>
      </c>
      <c r="AY155" s="180">
        <v>35</v>
      </c>
      <c r="AZ155" s="167">
        <f>AX155-AY155</f>
        <v>-10</v>
      </c>
      <c r="BA155" s="257">
        <f>AX155/AY155-1</f>
        <v>-0.2857142857142857</v>
      </c>
      <c r="BB155" s="171" t="s">
        <v>49</v>
      </c>
      <c r="BC155" s="170">
        <v>34</v>
      </c>
      <c r="BD155" s="170">
        <v>35</v>
      </c>
      <c r="BE155" s="170">
        <f>BC155-BD155</f>
        <v>-1</v>
      </c>
      <c r="BF155" s="232">
        <f>BC155/BD155-1</f>
        <v>-2.8571428571428581E-2</v>
      </c>
      <c r="BG155" s="171" t="s">
        <v>49</v>
      </c>
      <c r="BH155" s="170">
        <v>29</v>
      </c>
      <c r="BI155" s="169"/>
      <c r="BJ155" s="169"/>
      <c r="BK155" s="169"/>
      <c r="BL155" s="171" t="s">
        <v>49</v>
      </c>
      <c r="BM155" s="170">
        <v>29</v>
      </c>
      <c r="BN155" s="170">
        <v>34</v>
      </c>
      <c r="BO155" s="170">
        <f>BM155-BN155</f>
        <v>-5</v>
      </c>
      <c r="BP155" s="232">
        <f>BM155/BN155-1</f>
        <v>-0.1470588235294118</v>
      </c>
      <c r="BQ155" s="171" t="s">
        <v>49</v>
      </c>
      <c r="BR155" s="284">
        <v>29</v>
      </c>
      <c r="BS155" s="170">
        <v>34</v>
      </c>
      <c r="BT155" s="170">
        <f>BR155-BS155</f>
        <v>-5</v>
      </c>
    </row>
    <row r="156" spans="1:72">
      <c r="A156" s="209" t="s">
        <v>1688</v>
      </c>
      <c r="B156" s="171" t="s">
        <v>49</v>
      </c>
      <c r="C156" s="185"/>
      <c r="D156" s="185">
        <v>15</v>
      </c>
      <c r="E156" s="174" t="s">
        <v>1700</v>
      </c>
      <c r="F156" s="174" t="s">
        <v>1701</v>
      </c>
      <c r="G156" s="174" t="s">
        <v>1702</v>
      </c>
      <c r="H156" s="174" t="s">
        <v>1703</v>
      </c>
      <c r="I156" s="174" t="s">
        <v>1079</v>
      </c>
      <c r="J156" s="185" t="s">
        <v>620</v>
      </c>
      <c r="K156" s="174">
        <v>30062</v>
      </c>
      <c r="L156" s="174" t="s">
        <v>1080</v>
      </c>
      <c r="M156" s="174" t="s">
        <v>1081</v>
      </c>
      <c r="N156" s="174" t="s">
        <v>1082</v>
      </c>
      <c r="O156" s="174" t="s">
        <v>1083</v>
      </c>
      <c r="P156" s="174" t="s">
        <v>1084</v>
      </c>
      <c r="Q156" s="185" t="s">
        <v>620</v>
      </c>
      <c r="R156" s="185">
        <v>30188</v>
      </c>
      <c r="S156" s="174"/>
      <c r="T156" s="185" t="s">
        <v>1085</v>
      </c>
      <c r="U156" s="174"/>
      <c r="V156" s="171" t="s">
        <v>49</v>
      </c>
      <c r="W156" s="135">
        <v>22</v>
      </c>
      <c r="X156" s="135">
        <v>30</v>
      </c>
      <c r="Y156" s="226"/>
      <c r="Z156" s="84"/>
      <c r="AA156" s="228" t="s">
        <v>1021</v>
      </c>
      <c r="AB156" s="207" t="s">
        <v>393</v>
      </c>
      <c r="AC156" s="226"/>
      <c r="AD156" s="171" t="s">
        <v>49</v>
      </c>
      <c r="AE156" s="174"/>
      <c r="AF156" s="34">
        <v>295</v>
      </c>
      <c r="AG156" s="34">
        <v>0</v>
      </c>
      <c r="AH156" s="34">
        <v>0</v>
      </c>
      <c r="AI156" s="171" t="s">
        <v>49</v>
      </c>
      <c r="AJ156" s="174" t="s">
        <v>1087</v>
      </c>
      <c r="AK156" s="171" t="s">
        <v>49</v>
      </c>
      <c r="AL156" s="174" t="str">
        <f>H156&amp;" "&amp;I156&amp;","&amp;" "&amp;J156&amp;" "&amp;K156</f>
        <v>1700 Allgood Road Marietta, GA 30062</v>
      </c>
      <c r="AM156" s="171" t="s">
        <v>49</v>
      </c>
      <c r="AN156" s="176"/>
      <c r="AO156" s="176"/>
      <c r="AP156" s="176"/>
      <c r="AQ156" s="176" t="s">
        <v>49</v>
      </c>
      <c r="AR156" s="171" t="s">
        <v>49</v>
      </c>
      <c r="AS156" s="179">
        <v>8</v>
      </c>
      <c r="AT156" s="180">
        <v>6</v>
      </c>
      <c r="AU156" s="167">
        <f>AS156-AT156</f>
        <v>2</v>
      </c>
      <c r="AV156" s="218">
        <f>AS156/AT156-1</f>
        <v>0.33333333333333326</v>
      </c>
      <c r="AW156" s="171" t="s">
        <v>49</v>
      </c>
      <c r="AX156" s="179">
        <v>12</v>
      </c>
      <c r="AY156" s="180">
        <v>12</v>
      </c>
      <c r="AZ156" s="167">
        <f>AX156-AY156</f>
        <v>0</v>
      </c>
      <c r="BA156" s="257">
        <f>AX156/AY156-1</f>
        <v>0</v>
      </c>
      <c r="BB156" s="171" t="s">
        <v>49</v>
      </c>
      <c r="BC156" s="170">
        <v>16</v>
      </c>
      <c r="BD156" s="170">
        <v>15</v>
      </c>
      <c r="BE156" s="170">
        <f>BC156-BD156</f>
        <v>1</v>
      </c>
      <c r="BF156" s="232">
        <f>BC156/BD156-1</f>
        <v>6.6666666666666652E-2</v>
      </c>
      <c r="BG156" s="171" t="s">
        <v>49</v>
      </c>
      <c r="BH156" s="170">
        <v>14</v>
      </c>
      <c r="BI156" s="169"/>
      <c r="BJ156" s="169"/>
      <c r="BK156" s="169"/>
      <c r="BL156" s="171" t="s">
        <v>49</v>
      </c>
      <c r="BM156" s="170">
        <v>14</v>
      </c>
      <c r="BN156" s="170">
        <v>15</v>
      </c>
      <c r="BO156" s="170">
        <f>BM156-BN156</f>
        <v>-1</v>
      </c>
      <c r="BP156" s="232">
        <f>BM156/BN156-1</f>
        <v>-6.6666666666666652E-2</v>
      </c>
      <c r="BQ156" s="171" t="s">
        <v>49</v>
      </c>
      <c r="BR156" s="284">
        <v>14</v>
      </c>
      <c r="BS156" s="170">
        <v>15</v>
      </c>
      <c r="BT156" s="170">
        <f>BR156-BS156</f>
        <v>-1</v>
      </c>
    </row>
    <row r="157" spans="1:72">
      <c r="A157" s="164" t="s">
        <v>1704</v>
      </c>
      <c r="B157" s="171" t="s">
        <v>49</v>
      </c>
      <c r="C157" s="64"/>
      <c r="D157" s="64">
        <f ca="1">SUM(D1:D198)</f>
        <v>11748</v>
      </c>
      <c r="E157" s="117">
        <f ca="1">D157/121</f>
        <v>97.090909090909093</v>
      </c>
      <c r="F157" s="65"/>
      <c r="G157" s="65"/>
      <c r="H157" s="65"/>
      <c r="I157" s="65"/>
      <c r="J157" s="64"/>
      <c r="K157" s="65"/>
      <c r="L157" s="65"/>
      <c r="M157" s="65"/>
      <c r="N157" s="65"/>
      <c r="O157" s="65"/>
      <c r="P157" s="65"/>
      <c r="Q157" s="64"/>
      <c r="R157" s="64"/>
      <c r="S157" s="65"/>
      <c r="T157" s="64"/>
      <c r="U157" s="65"/>
      <c r="V157" s="64" t="s">
        <v>49</v>
      </c>
      <c r="W157" s="64"/>
      <c r="X157" s="64"/>
      <c r="Y157" s="65"/>
      <c r="Z157" s="65"/>
      <c r="AA157" s="157"/>
      <c r="AB157" s="157"/>
      <c r="AC157" s="157"/>
      <c r="AD157" s="64" t="s">
        <v>49</v>
      </c>
      <c r="AE157" s="64"/>
      <c r="AF157" s="229"/>
      <c r="AG157" s="229"/>
      <c r="AH157" s="229"/>
      <c r="AI157" s="171" t="s">
        <v>49</v>
      </c>
      <c r="AJ157" s="65"/>
      <c r="AK157" s="171" t="s">
        <v>49</v>
      </c>
      <c r="AL157" s="65"/>
      <c r="AM157" s="171" t="s">
        <v>49</v>
      </c>
      <c r="AN157" s="64"/>
      <c r="AO157" s="64"/>
      <c r="AP157" s="64"/>
      <c r="AQ157" s="64"/>
      <c r="AR157" s="171" t="s">
        <v>49</v>
      </c>
      <c r="AS157" s="64">
        <f>SUM(AS37:AS156)</f>
        <v>6860</v>
      </c>
      <c r="AT157" s="64">
        <f>SUM(AT37:AT156)</f>
        <v>7044</v>
      </c>
      <c r="AU157" s="64">
        <f ca="1">SUM(AU36:AU198)</f>
        <v>-230</v>
      </c>
      <c r="AV157" s="158">
        <f>AS157/AT157-1</f>
        <v>-2.6121521862578101E-2</v>
      </c>
      <c r="AW157" s="171" t="s">
        <v>49</v>
      </c>
      <c r="AX157" s="64">
        <f>SUM(AX37:AX156)</f>
        <v>7818</v>
      </c>
      <c r="AY157" s="64">
        <f>SUM(AY37:AY156)</f>
        <v>9069</v>
      </c>
      <c r="AZ157" s="64">
        <f>AX157-AY157</f>
        <v>-1251</v>
      </c>
      <c r="BA157" s="158">
        <f>AX157/AY157-1</f>
        <v>-0.1379424412834932</v>
      </c>
      <c r="BB157" s="171" t="s">
        <v>49</v>
      </c>
      <c r="BC157" s="64">
        <f>SUM(BC36:BC156)</f>
        <v>8911</v>
      </c>
      <c r="BD157" s="64">
        <f>SUM(BD36:BD156)</f>
        <v>9019</v>
      </c>
      <c r="BE157" s="64">
        <f>BC157-BD157</f>
        <v>-108</v>
      </c>
      <c r="BF157" s="158">
        <f>BC157/BD157-1</f>
        <v>-1.1974720035480613E-2</v>
      </c>
      <c r="BG157" s="171" t="s">
        <v>49</v>
      </c>
      <c r="BH157" s="64">
        <f>SUM(BH37:BH156)</f>
        <v>9450</v>
      </c>
      <c r="BI157" s="65"/>
      <c r="BJ157" s="65"/>
      <c r="BK157" s="65"/>
      <c r="BL157" s="171" t="s">
        <v>49</v>
      </c>
      <c r="BM157" s="64">
        <f>SUM(BM38:BM156)</f>
        <v>9910</v>
      </c>
      <c r="BN157" s="64">
        <f>SUM(BN38:BN156)</f>
        <v>9907</v>
      </c>
      <c r="BO157" s="64">
        <f>BM157-BN157</f>
        <v>3</v>
      </c>
      <c r="BP157" s="158">
        <f>BM157/BN157-1</f>
        <v>3.0281619057226372E-4</v>
      </c>
      <c r="BQ157" s="171" t="s">
        <v>49</v>
      </c>
      <c r="BR157" s="289">
        <f>SUM(BR38:BR156)</f>
        <v>10606</v>
      </c>
      <c r="BS157" s="64">
        <f>SUM(BS38:BS156)</f>
        <v>11619</v>
      </c>
      <c r="BT157" s="64">
        <f>SUM(BT38:BT156)</f>
        <v>-1054</v>
      </c>
    </row>
    <row r="158" spans="1:72" s="169" customFormat="1">
      <c r="A158" s="231" t="s">
        <v>1705</v>
      </c>
      <c r="B158" s="231" t="s">
        <v>49</v>
      </c>
      <c r="C158" s="231"/>
      <c r="D158" s="231">
        <v>47</v>
      </c>
      <c r="E158" s="196" t="s">
        <v>1706</v>
      </c>
      <c r="F158" s="196" t="s">
        <v>1707</v>
      </c>
      <c r="G158" s="196"/>
      <c r="H158" s="196" t="s">
        <v>1708</v>
      </c>
      <c r="I158" s="196" t="s">
        <v>1709</v>
      </c>
      <c r="J158" s="231" t="s">
        <v>620</v>
      </c>
      <c r="K158" s="196">
        <v>30038</v>
      </c>
      <c r="L158" s="384" t="s">
        <v>1710</v>
      </c>
      <c r="M158" s="196" t="s">
        <v>1711</v>
      </c>
      <c r="N158" s="196" t="s">
        <v>1712</v>
      </c>
      <c r="O158" s="196" t="s">
        <v>1713</v>
      </c>
      <c r="P158" s="196" t="s">
        <v>1714</v>
      </c>
      <c r="Q158" s="231" t="s">
        <v>620</v>
      </c>
      <c r="R158" s="231">
        <v>30281</v>
      </c>
      <c r="S158" s="196"/>
      <c r="T158" s="231" t="s">
        <v>1715</v>
      </c>
      <c r="U158" s="196"/>
      <c r="V158" s="231" t="s">
        <v>49</v>
      </c>
      <c r="W158" s="237"/>
      <c r="X158" s="237"/>
      <c r="Y158" s="238"/>
      <c r="Z158" s="238"/>
      <c r="AA158" s="238"/>
      <c r="AB158" s="238"/>
      <c r="AC158" s="238"/>
      <c r="AD158" s="231" t="s">
        <v>49</v>
      </c>
      <c r="AE158" s="231"/>
      <c r="AF158" s="29">
        <v>139</v>
      </c>
      <c r="AG158" s="30">
        <f>AF158+20</f>
        <v>159</v>
      </c>
      <c r="AH158" s="30">
        <f>AG158+20</f>
        <v>179</v>
      </c>
      <c r="AI158" s="231" t="s">
        <v>49</v>
      </c>
      <c r="AJ158" s="196" t="s">
        <v>1716</v>
      </c>
      <c r="AK158" s="231" t="s">
        <v>49</v>
      </c>
      <c r="AL158" s="196" t="str">
        <f>H158&amp;" "&amp;I158&amp;","&amp;" "&amp;J158&amp;" "&amp;K158</f>
        <v>2440 Phillips Rd Lithonia, GA 30038</v>
      </c>
      <c r="AM158" s="231" t="s">
        <v>49</v>
      </c>
      <c r="AN158" s="237"/>
      <c r="AO158" s="237"/>
      <c r="AP158" s="237"/>
      <c r="AQ158" s="237"/>
      <c r="AR158" s="231" t="s">
        <v>49</v>
      </c>
      <c r="AS158" s="231"/>
      <c r="AT158" s="231"/>
      <c r="AU158" s="231"/>
      <c r="AV158" s="355"/>
      <c r="AW158" s="231"/>
      <c r="AX158" s="231"/>
      <c r="AY158" s="231"/>
      <c r="AZ158" s="231"/>
      <c r="BA158" s="355"/>
      <c r="BB158" s="231"/>
      <c r="BC158" s="231"/>
      <c r="BD158" s="231"/>
      <c r="BE158" s="231"/>
      <c r="BF158" s="355"/>
      <c r="BG158" s="231"/>
      <c r="BH158" s="231"/>
      <c r="BI158" s="196"/>
      <c r="BJ158" s="196"/>
      <c r="BK158" s="196"/>
      <c r="BL158" s="171" t="s">
        <v>49</v>
      </c>
      <c r="BM158" s="231"/>
      <c r="BN158" s="231"/>
      <c r="BO158" s="231"/>
      <c r="BP158" s="355"/>
      <c r="BQ158" s="171" t="s">
        <v>49</v>
      </c>
      <c r="BR158" s="432"/>
      <c r="BS158" s="231"/>
      <c r="BT158" s="231"/>
    </row>
    <row r="159" spans="1:72">
      <c r="A159" s="231" t="s">
        <v>1717</v>
      </c>
      <c r="B159" s="231" t="s">
        <v>49</v>
      </c>
      <c r="C159" s="231">
        <v>107</v>
      </c>
      <c r="D159" s="231">
        <v>71</v>
      </c>
      <c r="E159" s="196" t="s">
        <v>1718</v>
      </c>
      <c r="F159" s="196" t="s">
        <v>1719</v>
      </c>
      <c r="G159" s="196"/>
      <c r="H159" s="196" t="s">
        <v>1720</v>
      </c>
      <c r="I159" s="196" t="s">
        <v>1721</v>
      </c>
      <c r="J159" s="231" t="s">
        <v>67</v>
      </c>
      <c r="K159" s="196">
        <v>92260</v>
      </c>
      <c r="L159" s="196" t="s">
        <v>1722</v>
      </c>
      <c r="M159" s="196" t="s">
        <v>1723</v>
      </c>
      <c r="N159" s="196" t="s">
        <v>1724</v>
      </c>
      <c r="O159" s="196"/>
      <c r="P159" s="196"/>
      <c r="Q159" s="231"/>
      <c r="R159" s="231"/>
      <c r="S159" s="196"/>
      <c r="T159" s="231" t="s">
        <v>1725</v>
      </c>
      <c r="U159" s="196"/>
      <c r="V159" s="231" t="s">
        <v>49</v>
      </c>
      <c r="W159" s="237">
        <v>301</v>
      </c>
      <c r="X159" s="237">
        <v>322</v>
      </c>
      <c r="Y159" s="238"/>
      <c r="Z159" s="238"/>
      <c r="AA159" s="238" t="s">
        <v>351</v>
      </c>
      <c r="AB159" s="238" t="s">
        <v>97</v>
      </c>
      <c r="AC159" s="238"/>
      <c r="AD159" s="231" t="s">
        <v>49</v>
      </c>
      <c r="AE159" s="231"/>
      <c r="AF159" s="29">
        <v>159</v>
      </c>
      <c r="AG159" s="30">
        <f>AF159+20</f>
        <v>179</v>
      </c>
      <c r="AH159" s="30">
        <f>AG159+20</f>
        <v>199</v>
      </c>
      <c r="AI159" s="231" t="s">
        <v>49</v>
      </c>
      <c r="AJ159" s="196" t="s">
        <v>1726</v>
      </c>
      <c r="AK159" s="231" t="s">
        <v>49</v>
      </c>
      <c r="AL159" s="196" t="str">
        <f>H159&amp;" "&amp;I159&amp;","&amp;" "&amp;J159&amp;" "&amp;K159</f>
        <v>43-500 Monterey Ave Palm Desert, CA 92260</v>
      </c>
      <c r="AM159" s="231" t="s">
        <v>49</v>
      </c>
      <c r="AN159" s="237"/>
      <c r="AO159" s="237"/>
      <c r="AP159" s="237"/>
      <c r="AQ159" s="237" t="s">
        <v>49</v>
      </c>
      <c r="AR159" s="231" t="s">
        <v>49</v>
      </c>
      <c r="AS159" s="231">
        <v>10</v>
      </c>
      <c r="AT159" s="231">
        <v>32</v>
      </c>
      <c r="AU159" s="231">
        <f>AS159-AT159</f>
        <v>-22</v>
      </c>
      <c r="AV159" s="355">
        <f>AS159/AT159-1</f>
        <v>-0.6875</v>
      </c>
      <c r="AW159" s="231" t="s">
        <v>49</v>
      </c>
      <c r="AX159" s="231">
        <v>10</v>
      </c>
      <c r="AY159" s="231">
        <v>38</v>
      </c>
      <c r="AZ159" s="231">
        <f>AX159-AY159</f>
        <v>-28</v>
      </c>
      <c r="BA159" s="355">
        <f>AX159/AY159-1</f>
        <v>-0.73684210526315796</v>
      </c>
      <c r="BB159" s="231" t="s">
        <v>49</v>
      </c>
      <c r="BC159" s="231">
        <v>12</v>
      </c>
      <c r="BD159" s="231">
        <v>35</v>
      </c>
      <c r="BE159" s="231">
        <f>BC159-BD159</f>
        <v>-23</v>
      </c>
      <c r="BF159" s="355">
        <f>BC159/BD159-1</f>
        <v>-0.65714285714285714</v>
      </c>
      <c r="BG159" s="231" t="s">
        <v>49</v>
      </c>
      <c r="BH159" s="231">
        <v>12</v>
      </c>
      <c r="BI159" s="196"/>
      <c r="BJ159" s="196"/>
      <c r="BK159" s="196"/>
      <c r="BL159" s="231" t="s">
        <v>49</v>
      </c>
      <c r="BM159" s="231">
        <v>13</v>
      </c>
      <c r="BN159" s="231">
        <v>38</v>
      </c>
      <c r="BO159" s="231">
        <f>BM159-BN159</f>
        <v>-25</v>
      </c>
      <c r="BP159" s="355">
        <f>BM159/BN159-1</f>
        <v>-0.65789473684210531</v>
      </c>
      <c r="BQ159" s="231" t="s">
        <v>49</v>
      </c>
      <c r="BR159" s="458">
        <v>15</v>
      </c>
      <c r="BS159" s="231">
        <v>57</v>
      </c>
      <c r="BT159" s="231">
        <f>BR159-BS159</f>
        <v>-42</v>
      </c>
    </row>
    <row r="160" spans="1:72" s="196" customFormat="1">
      <c r="A160" s="458" t="s">
        <v>1717</v>
      </c>
      <c r="B160" s="231"/>
      <c r="C160" s="231"/>
      <c r="D160" s="231"/>
      <c r="E160" s="196" t="s">
        <v>700</v>
      </c>
      <c r="F160" s="196" t="s">
        <v>1727</v>
      </c>
      <c r="H160" s="196" t="s">
        <v>702</v>
      </c>
      <c r="I160" s="196" t="s">
        <v>703</v>
      </c>
      <c r="J160" s="231" t="s">
        <v>273</v>
      </c>
      <c r="K160" s="196">
        <v>19073</v>
      </c>
      <c r="L160" s="196" t="s">
        <v>704</v>
      </c>
      <c r="M160" s="196" t="s">
        <v>476</v>
      </c>
      <c r="N160" s="196" t="s">
        <v>705</v>
      </c>
      <c r="O160" s="196" t="s">
        <v>706</v>
      </c>
      <c r="P160" s="196" t="s">
        <v>707</v>
      </c>
      <c r="Q160" s="231" t="s">
        <v>273</v>
      </c>
      <c r="R160" s="231">
        <v>19382</v>
      </c>
      <c r="T160" s="231" t="s">
        <v>708</v>
      </c>
      <c r="V160" s="231"/>
      <c r="W160" s="237">
        <v>330</v>
      </c>
      <c r="X160" s="237">
        <v>402</v>
      </c>
      <c r="Y160" s="238"/>
      <c r="Z160" s="238"/>
      <c r="AA160" s="196" t="s">
        <v>1728</v>
      </c>
      <c r="AB160" s="196" t="s">
        <v>393</v>
      </c>
      <c r="AC160" s="238"/>
      <c r="AD160" s="231"/>
      <c r="AE160" s="231"/>
      <c r="AF160" s="29"/>
      <c r="AG160" s="30"/>
      <c r="AH160" s="30"/>
      <c r="AI160" s="231"/>
      <c r="AK160" s="231"/>
      <c r="AM160" s="231"/>
      <c r="AN160" s="237"/>
      <c r="AO160" s="237"/>
      <c r="AP160" s="237" t="s">
        <v>49</v>
      </c>
      <c r="AQ160" s="237"/>
      <c r="AR160" s="231"/>
      <c r="AS160" s="231"/>
      <c r="AT160" s="231"/>
      <c r="AW160" s="231"/>
      <c r="AX160" s="231"/>
      <c r="AY160" s="231"/>
      <c r="BA160" s="386"/>
      <c r="BB160" s="231"/>
      <c r="BC160" s="231"/>
      <c r="BD160" s="231"/>
      <c r="BE160" s="231"/>
      <c r="BF160" s="231"/>
      <c r="BG160" s="231"/>
      <c r="BH160" s="231"/>
      <c r="BL160" s="231"/>
      <c r="BM160" s="231"/>
      <c r="BN160" s="231"/>
      <c r="BO160" s="231"/>
      <c r="BP160" s="355"/>
      <c r="BQ160" s="231"/>
      <c r="BR160" s="231"/>
      <c r="BS160" s="231"/>
      <c r="BT160" s="231"/>
    </row>
    <row r="161" spans="1:72">
      <c r="A161" s="231" t="s">
        <v>1717</v>
      </c>
      <c r="B161" s="231"/>
      <c r="C161" s="231"/>
      <c r="D161" s="231"/>
      <c r="E161" s="196" t="s">
        <v>1729</v>
      </c>
      <c r="F161" s="196" t="s">
        <v>1730</v>
      </c>
      <c r="G161" s="196"/>
      <c r="H161" s="196" t="s">
        <v>1731</v>
      </c>
      <c r="I161" s="196" t="s">
        <v>1732</v>
      </c>
      <c r="J161" s="231" t="s">
        <v>67</v>
      </c>
      <c r="K161" s="196">
        <v>95357</v>
      </c>
      <c r="L161" s="196" t="s">
        <v>218</v>
      </c>
      <c r="M161" s="196" t="s">
        <v>219</v>
      </c>
      <c r="N161" s="196" t="s">
        <v>220</v>
      </c>
      <c r="O161" s="196" t="s">
        <v>221</v>
      </c>
      <c r="P161" s="196" t="s">
        <v>222</v>
      </c>
      <c r="Q161" s="231" t="s">
        <v>67</v>
      </c>
      <c r="R161" s="231">
        <v>95382</v>
      </c>
      <c r="S161" s="196"/>
      <c r="T161" s="231" t="s">
        <v>223</v>
      </c>
      <c r="U161" s="196"/>
      <c r="V161" s="231"/>
      <c r="W161" s="231"/>
      <c r="X161" s="231"/>
      <c r="Y161" s="196"/>
      <c r="Z161" s="196"/>
      <c r="AA161" s="196"/>
      <c r="AB161" s="196"/>
      <c r="AC161" s="196"/>
      <c r="AD161" s="231"/>
      <c r="AE161" s="231"/>
      <c r="AF161" s="231"/>
      <c r="AG161" s="231"/>
      <c r="AH161" s="196"/>
      <c r="AI161" s="231"/>
      <c r="AJ161" s="196"/>
      <c r="AK161" s="231"/>
      <c r="AL161" s="196" t="str">
        <f>H161&amp;" "&amp;I161&amp;","&amp;" "&amp;J161&amp;" "&amp;K161</f>
        <v>641 Norseman Dr Modesto, CA 95357</v>
      </c>
      <c r="AM161" s="231"/>
      <c r="AN161" s="237"/>
      <c r="AO161" s="237"/>
      <c r="AP161" s="237"/>
      <c r="AQ161" s="237"/>
      <c r="AR161" s="231"/>
      <c r="AS161" s="231"/>
      <c r="AT161" s="231"/>
      <c r="AU161" s="231"/>
      <c r="AV161" s="355"/>
      <c r="AW161" s="231"/>
      <c r="AX161" s="196"/>
      <c r="AY161" s="231"/>
      <c r="AZ161" s="196"/>
      <c r="BA161" s="386"/>
      <c r="BB161" s="231"/>
      <c r="BC161" s="196"/>
      <c r="BD161" s="231"/>
      <c r="BE161" s="231"/>
      <c r="BF161" s="231"/>
      <c r="BG161" s="231"/>
      <c r="BH161" s="231"/>
      <c r="BI161" s="196"/>
      <c r="BJ161" s="196"/>
      <c r="BK161" s="196"/>
      <c r="BL161" s="171"/>
      <c r="BM161" s="196"/>
      <c r="BN161" s="231"/>
      <c r="BO161" s="231"/>
      <c r="BP161" s="355"/>
      <c r="BQ161" s="171"/>
      <c r="BR161" s="231"/>
      <c r="BS161" s="231"/>
      <c r="BT161" s="231"/>
    </row>
    <row r="162" spans="1:72" s="169" customFormat="1">
      <c r="A162" s="231" t="s">
        <v>1717</v>
      </c>
      <c r="B162" s="231" t="s">
        <v>49</v>
      </c>
      <c r="C162" s="231"/>
      <c r="D162" s="231"/>
      <c r="E162" s="196" t="s">
        <v>1733</v>
      </c>
      <c r="F162" s="196" t="s">
        <v>1734</v>
      </c>
      <c r="G162" s="196"/>
      <c r="H162" s="196" t="s">
        <v>1735</v>
      </c>
      <c r="I162" s="196" t="s">
        <v>1736</v>
      </c>
      <c r="J162" s="231" t="s">
        <v>567</v>
      </c>
      <c r="K162" s="196" t="s">
        <v>1737</v>
      </c>
      <c r="L162" s="196" t="s">
        <v>1738</v>
      </c>
      <c r="M162" s="196" t="s">
        <v>1739</v>
      </c>
      <c r="N162" s="196" t="s">
        <v>1740</v>
      </c>
      <c r="O162" s="196"/>
      <c r="P162" s="196"/>
      <c r="Q162" s="231"/>
      <c r="R162" s="231"/>
      <c r="S162" s="196"/>
      <c r="T162" s="231" t="s">
        <v>1741</v>
      </c>
      <c r="U162" s="196"/>
      <c r="V162" s="231" t="s">
        <v>49</v>
      </c>
      <c r="W162" s="231"/>
      <c r="X162" s="231"/>
      <c r="Y162" s="196"/>
      <c r="Z162" s="196"/>
      <c r="AA162" s="196"/>
      <c r="AB162" s="196"/>
      <c r="AC162" s="196"/>
      <c r="AD162" s="231" t="s">
        <v>49</v>
      </c>
      <c r="AE162" s="231"/>
      <c r="AF162" s="231"/>
      <c r="AG162" s="231"/>
      <c r="AH162" s="196"/>
      <c r="AI162" s="231" t="s">
        <v>49</v>
      </c>
      <c r="AJ162" s="385" t="s">
        <v>1742</v>
      </c>
      <c r="AK162" s="231" t="s">
        <v>49</v>
      </c>
      <c r="AL162" s="196" t="str">
        <f>H162&amp;" "&amp;I162&amp;","&amp;" "&amp;J162&amp;" "&amp;K162</f>
        <v>227 Mustang Dr Grainteville, SC 29829</v>
      </c>
      <c r="AM162" s="231" t="s">
        <v>49</v>
      </c>
      <c r="AN162" s="237"/>
      <c r="AO162" s="237"/>
      <c r="AP162" s="237"/>
      <c r="AQ162" s="237"/>
      <c r="AR162" s="231" t="s">
        <v>49</v>
      </c>
      <c r="AS162" s="231"/>
      <c r="AT162" s="231"/>
      <c r="AU162" s="196"/>
      <c r="AV162" s="196"/>
      <c r="AW162" s="231"/>
      <c r="AX162" s="231"/>
      <c r="AY162" s="231"/>
      <c r="AZ162" s="196"/>
      <c r="BA162" s="386"/>
      <c r="BB162" s="231"/>
      <c r="BC162" s="231"/>
      <c r="BD162" s="231"/>
      <c r="BE162" s="231"/>
      <c r="BF162" s="231"/>
      <c r="BG162" s="231"/>
      <c r="BH162" s="231"/>
      <c r="BI162" s="196"/>
      <c r="BJ162" s="196"/>
      <c r="BK162" s="196"/>
      <c r="BL162" s="171"/>
      <c r="BM162" s="196"/>
      <c r="BN162" s="231"/>
      <c r="BO162" s="231"/>
      <c r="BP162" s="355"/>
      <c r="BQ162" s="171" t="s">
        <v>49</v>
      </c>
      <c r="BR162" s="231"/>
      <c r="BS162" s="231"/>
      <c r="BT162" s="231"/>
    </row>
    <row r="163" spans="1:72" s="169" customFormat="1">
      <c r="A163" s="231" t="s">
        <v>1717</v>
      </c>
      <c r="B163" s="231" t="s">
        <v>49</v>
      </c>
      <c r="C163" s="231"/>
      <c r="D163" s="231"/>
      <c r="E163" s="196" t="s">
        <v>1743</v>
      </c>
      <c r="F163" s="196" t="s">
        <v>1744</v>
      </c>
      <c r="G163" s="196"/>
      <c r="H163" s="196" t="s">
        <v>1745</v>
      </c>
      <c r="I163" s="196" t="s">
        <v>1746</v>
      </c>
      <c r="J163" s="231" t="s">
        <v>620</v>
      </c>
      <c r="K163" s="196">
        <v>39328</v>
      </c>
      <c r="L163" s="384" t="s">
        <v>1747</v>
      </c>
      <c r="M163" s="196" t="s">
        <v>1748</v>
      </c>
      <c r="N163" s="196" t="s">
        <v>1749</v>
      </c>
      <c r="O163" s="196"/>
      <c r="P163" s="196"/>
      <c r="Q163" s="231"/>
      <c r="R163" s="231"/>
      <c r="S163" s="196"/>
      <c r="T163" s="231" t="s">
        <v>1750</v>
      </c>
      <c r="U163" s="196"/>
      <c r="V163" s="231" t="s">
        <v>49</v>
      </c>
      <c r="W163" s="237"/>
      <c r="X163" s="237"/>
      <c r="Y163" s="238"/>
      <c r="Z163" s="238"/>
      <c r="AA163" s="238"/>
      <c r="AB163" s="238"/>
      <c r="AC163" s="238"/>
      <c r="AD163" s="231" t="s">
        <v>49</v>
      </c>
      <c r="AE163" s="231"/>
      <c r="AF163" s="29"/>
      <c r="AG163" s="30">
        <v>149</v>
      </c>
      <c r="AH163" s="30">
        <v>169</v>
      </c>
      <c r="AI163" s="231" t="s">
        <v>49</v>
      </c>
      <c r="AJ163" s="385" t="s">
        <v>1751</v>
      </c>
      <c r="AK163" s="231" t="s">
        <v>49</v>
      </c>
      <c r="AL163" s="196" t="str">
        <f>H163&amp;" "&amp;I163&amp;","&amp;" "&amp;J163&amp;" "&amp;K163</f>
        <v>7447 Roswell Rd NE Atlanta, GA 39328</v>
      </c>
      <c r="AM163" s="231" t="s">
        <v>49</v>
      </c>
      <c r="AN163" s="237"/>
      <c r="AO163" s="237"/>
      <c r="AP163" s="237"/>
      <c r="AQ163" s="237"/>
      <c r="AR163" s="231" t="s">
        <v>49</v>
      </c>
      <c r="AS163" s="231"/>
      <c r="AT163" s="231"/>
      <c r="AU163" s="196"/>
      <c r="AV163" s="196"/>
      <c r="AW163" s="231"/>
      <c r="AX163" s="231"/>
      <c r="AY163" s="231"/>
      <c r="AZ163" s="196"/>
      <c r="BA163" s="386"/>
      <c r="BB163" s="231"/>
      <c r="BC163" s="231"/>
      <c r="BD163" s="231"/>
      <c r="BE163" s="231"/>
      <c r="BF163" s="231"/>
      <c r="BG163" s="231"/>
      <c r="BH163" s="231"/>
      <c r="BI163" s="196"/>
      <c r="BJ163" s="196"/>
      <c r="BK163" s="196"/>
      <c r="BL163" s="171" t="s">
        <v>49</v>
      </c>
      <c r="BM163" s="231"/>
      <c r="BN163" s="231"/>
      <c r="BO163" s="231"/>
      <c r="BP163" s="355"/>
      <c r="BQ163" s="171" t="s">
        <v>49</v>
      </c>
      <c r="BR163" s="231"/>
      <c r="BS163" s="231"/>
      <c r="BT163" s="231"/>
    </row>
    <row r="164" spans="1:72" s="169" customFormat="1">
      <c r="A164" s="231" t="s">
        <v>1717</v>
      </c>
      <c r="B164" s="231" t="s">
        <v>49</v>
      </c>
      <c r="C164" s="231"/>
      <c r="D164" s="231">
        <v>58</v>
      </c>
      <c r="E164" s="196" t="s">
        <v>1752</v>
      </c>
      <c r="F164" s="196" t="s">
        <v>1753</v>
      </c>
      <c r="G164" s="196"/>
      <c r="H164" s="196" t="s">
        <v>1754</v>
      </c>
      <c r="I164" s="196" t="s">
        <v>1755</v>
      </c>
      <c r="J164" s="231" t="s">
        <v>42</v>
      </c>
      <c r="K164" s="196">
        <v>10030</v>
      </c>
      <c r="L164" s="196" t="s">
        <v>1756</v>
      </c>
      <c r="M164" s="196" t="s">
        <v>1757</v>
      </c>
      <c r="N164" s="196" t="s">
        <v>1758</v>
      </c>
      <c r="O164" s="196" t="s">
        <v>1759</v>
      </c>
      <c r="P164" s="196" t="s">
        <v>1760</v>
      </c>
      <c r="Q164" s="231" t="s">
        <v>42</v>
      </c>
      <c r="R164" s="231">
        <v>11364</v>
      </c>
      <c r="S164" s="196"/>
      <c r="T164" s="231" t="s">
        <v>1761</v>
      </c>
      <c r="U164" s="196"/>
      <c r="V164" s="231" t="s">
        <v>49</v>
      </c>
      <c r="W164" s="237"/>
      <c r="X164" s="237"/>
      <c r="Y164" s="238"/>
      <c r="Z164" s="238"/>
      <c r="AA164" s="238"/>
      <c r="AB164" s="238"/>
      <c r="AC164" s="238"/>
      <c r="AD164" s="231" t="s">
        <v>49</v>
      </c>
      <c r="AE164" s="231"/>
      <c r="AF164" s="29">
        <v>139</v>
      </c>
      <c r="AG164" s="30">
        <f>AF164+20</f>
        <v>159</v>
      </c>
      <c r="AH164" s="30">
        <f>AG164+20</f>
        <v>179</v>
      </c>
      <c r="AI164" s="231" t="s">
        <v>49</v>
      </c>
      <c r="AJ164" s="196" t="s">
        <v>1762</v>
      </c>
      <c r="AK164" s="231" t="s">
        <v>49</v>
      </c>
      <c r="AL164" s="196" t="str">
        <f>H164&amp;" "&amp;I164&amp;","&amp;" "&amp;J164&amp;" "&amp;K164</f>
        <v>6 Edgecombe Ave FL 4 New York, NY 10030</v>
      </c>
      <c r="AM164" s="231" t="s">
        <v>49</v>
      </c>
      <c r="AN164" s="237"/>
      <c r="AO164" s="237"/>
      <c r="AP164" s="237"/>
      <c r="AQ164" s="237"/>
      <c r="AR164" s="231" t="s">
        <v>49</v>
      </c>
      <c r="AS164" s="231"/>
      <c r="AT164" s="231"/>
      <c r="AU164" s="231"/>
      <c r="AV164" s="355"/>
      <c r="AW164" s="231"/>
      <c r="AX164" s="231"/>
      <c r="AY164" s="231"/>
      <c r="AZ164" s="231"/>
      <c r="BA164" s="355"/>
      <c r="BB164" s="231"/>
      <c r="BC164" s="231"/>
      <c r="BD164" s="231"/>
      <c r="BE164" s="231"/>
      <c r="BF164" s="355"/>
      <c r="BG164" s="231"/>
      <c r="BH164" s="231"/>
      <c r="BI164" s="196"/>
      <c r="BJ164" s="196"/>
      <c r="BK164" s="196"/>
      <c r="BL164" s="171"/>
      <c r="BM164" s="196"/>
      <c r="BN164" s="231"/>
      <c r="BO164" s="231"/>
      <c r="BP164" s="355"/>
      <c r="BQ164" s="171" t="s">
        <v>49</v>
      </c>
      <c r="BR164" s="231"/>
      <c r="BS164" s="231"/>
      <c r="BT164" s="231"/>
    </row>
    <row r="165" spans="1:72">
      <c r="A165" s="231" t="s">
        <v>1717</v>
      </c>
      <c r="B165" s="231"/>
      <c r="C165" s="231"/>
      <c r="D165" s="231"/>
      <c r="E165" s="196" t="s">
        <v>1274</v>
      </c>
      <c r="F165" s="196" t="s">
        <v>1763</v>
      </c>
      <c r="G165" s="196"/>
      <c r="H165" s="238" t="s">
        <v>1764</v>
      </c>
      <c r="I165" s="238" t="s">
        <v>1765</v>
      </c>
      <c r="J165" s="237" t="s">
        <v>1027</v>
      </c>
      <c r="K165" s="436">
        <v>38635</v>
      </c>
      <c r="L165" s="384" t="s">
        <v>1766</v>
      </c>
      <c r="M165" s="196" t="s">
        <v>717</v>
      </c>
      <c r="N165" s="196" t="s">
        <v>1767</v>
      </c>
      <c r="O165" s="196"/>
      <c r="P165" s="196"/>
      <c r="Q165" s="231"/>
      <c r="R165" s="231"/>
      <c r="S165" s="196"/>
      <c r="T165" s="231" t="s">
        <v>1768</v>
      </c>
      <c r="U165" s="196"/>
      <c r="V165" s="231"/>
      <c r="W165" s="237"/>
      <c r="X165" s="237"/>
      <c r="Y165" s="238"/>
      <c r="Z165" s="238"/>
      <c r="AA165" s="196"/>
      <c r="AB165" s="238"/>
      <c r="AC165" s="238"/>
      <c r="AD165" s="231"/>
      <c r="AE165" s="231"/>
      <c r="AF165" s="29"/>
      <c r="AG165" s="30"/>
      <c r="AH165" s="30"/>
      <c r="AI165" s="231"/>
      <c r="AJ165" s="262" t="s">
        <v>1769</v>
      </c>
      <c r="AK165" s="231"/>
      <c r="AL165" s="196" t="str">
        <f>H165&amp;" "&amp;I165&amp;","&amp;" "&amp;J165&amp;" "&amp;K165</f>
        <v>150 Rust Ave Holly Springs, MS 38635</v>
      </c>
      <c r="AM165" s="231"/>
      <c r="AN165" s="237"/>
      <c r="AO165" s="237"/>
      <c r="AP165" s="237"/>
      <c r="AQ165" s="237"/>
      <c r="AR165" s="231"/>
      <c r="AS165" s="231"/>
      <c r="AT165" s="231"/>
      <c r="AU165" s="196"/>
      <c r="AV165" s="196"/>
      <c r="AW165" s="231"/>
      <c r="AX165" s="231"/>
      <c r="AY165" s="231"/>
      <c r="AZ165" s="196"/>
      <c r="BA165" s="386"/>
      <c r="BB165" s="231"/>
      <c r="BC165" s="196"/>
      <c r="BD165" s="231"/>
      <c r="BE165" s="231"/>
      <c r="BF165" s="231"/>
      <c r="BG165" s="231"/>
      <c r="BH165" s="231"/>
      <c r="BI165" s="196"/>
      <c r="BJ165" s="196"/>
      <c r="BK165" s="196"/>
      <c r="BL165" s="171"/>
      <c r="BM165" s="196"/>
      <c r="BN165" s="231"/>
      <c r="BO165" s="231"/>
      <c r="BP165" s="355"/>
      <c r="BQ165" s="171"/>
      <c r="BR165" s="231"/>
      <c r="BS165" s="231"/>
      <c r="BT165" s="231"/>
    </row>
    <row r="166" spans="1:72" s="196" customFormat="1">
      <c r="A166" s="231" t="s">
        <v>1717</v>
      </c>
      <c r="B166" s="231"/>
      <c r="C166" s="231" t="s">
        <v>37</v>
      </c>
      <c r="D166" s="231"/>
      <c r="E166" s="196" t="s">
        <v>1318</v>
      </c>
      <c r="F166" s="196" t="s">
        <v>1770</v>
      </c>
      <c r="G166" s="196" t="s">
        <v>1320</v>
      </c>
      <c r="H166" s="196" t="s">
        <v>1321</v>
      </c>
      <c r="I166" s="196" t="s">
        <v>1322</v>
      </c>
      <c r="J166" s="231" t="s">
        <v>67</v>
      </c>
      <c r="K166" s="196">
        <v>92104</v>
      </c>
      <c r="L166" s="196" t="s">
        <v>1323</v>
      </c>
      <c r="M166" s="196" t="s">
        <v>545</v>
      </c>
      <c r="N166" s="196" t="s">
        <v>188</v>
      </c>
      <c r="O166" s="196" t="s">
        <v>1324</v>
      </c>
      <c r="P166" s="196" t="s">
        <v>1325</v>
      </c>
      <c r="Q166" s="231" t="s">
        <v>67</v>
      </c>
      <c r="R166" s="231">
        <v>91935</v>
      </c>
      <c r="T166" s="231" t="s">
        <v>1326</v>
      </c>
      <c r="U166" s="196" t="s">
        <v>1327</v>
      </c>
      <c r="V166" s="231"/>
      <c r="W166" s="237"/>
      <c r="X166" s="237"/>
      <c r="Y166" s="238"/>
      <c r="Z166" s="238"/>
      <c r="AB166" s="238"/>
      <c r="AC166" s="238"/>
      <c r="AD166" s="231"/>
      <c r="AE166" s="231"/>
      <c r="AF166" s="29"/>
      <c r="AG166" s="30"/>
      <c r="AH166" s="30"/>
      <c r="AI166" s="231"/>
      <c r="AJ166" s="196" t="s">
        <v>1328</v>
      </c>
      <c r="AK166" s="231"/>
      <c r="AL166" s="196" t="str">
        <f>H166&amp;" "&amp;I166&amp;","&amp;" "&amp;J166&amp;" "&amp;K166</f>
        <v>2221 Morley Field Dr San Diego, CA 92104</v>
      </c>
      <c r="AM166" s="231"/>
      <c r="AN166" s="237"/>
      <c r="AO166" s="237"/>
      <c r="AP166" s="237" t="s">
        <v>49</v>
      </c>
      <c r="AQ166" s="237"/>
      <c r="AR166" s="231"/>
      <c r="AS166" s="231"/>
      <c r="AT166" s="231"/>
      <c r="AW166" s="231"/>
      <c r="AX166" s="231"/>
      <c r="AY166" s="231"/>
      <c r="BA166" s="386"/>
      <c r="BB166" s="231"/>
      <c r="BC166" s="231"/>
      <c r="BD166" s="231"/>
      <c r="BE166" s="231"/>
      <c r="BF166" s="231"/>
      <c r="BG166" s="231"/>
      <c r="BH166" s="231"/>
      <c r="BL166" s="231"/>
      <c r="BM166" s="231">
        <v>5</v>
      </c>
      <c r="BN166" s="231"/>
      <c r="BO166" s="231"/>
      <c r="BP166" s="355"/>
      <c r="BQ166" s="231"/>
      <c r="BR166" s="231">
        <v>8</v>
      </c>
      <c r="BS166" s="231"/>
      <c r="BT166" s="231"/>
    </row>
    <row r="167" spans="1:72" s="169" customFormat="1">
      <c r="A167" s="231" t="s">
        <v>1717</v>
      </c>
      <c r="B167" s="231"/>
      <c r="C167" s="231"/>
      <c r="D167" s="231"/>
      <c r="E167" s="196" t="s">
        <v>1771</v>
      </c>
      <c r="F167" s="238" t="s">
        <v>1772</v>
      </c>
      <c r="G167" s="264" t="s">
        <v>1773</v>
      </c>
      <c r="H167" s="196" t="s">
        <v>1774</v>
      </c>
      <c r="I167" s="264" t="s">
        <v>1775</v>
      </c>
      <c r="J167" s="265" t="s">
        <v>412</v>
      </c>
      <c r="K167" s="105">
        <v>33513</v>
      </c>
      <c r="L167" s="385" t="s">
        <v>1776</v>
      </c>
      <c r="M167" s="196" t="s">
        <v>1777</v>
      </c>
      <c r="N167" s="196" t="s">
        <v>1778</v>
      </c>
      <c r="O167" s="196"/>
      <c r="P167" s="196"/>
      <c r="Q167" s="231"/>
      <c r="R167" s="231"/>
      <c r="S167" s="196"/>
      <c r="T167" s="231" t="s">
        <v>1779</v>
      </c>
      <c r="U167" s="196"/>
      <c r="V167" s="231"/>
      <c r="W167" s="237"/>
      <c r="X167" s="237"/>
      <c r="Y167" s="238"/>
      <c r="Z167" s="238"/>
      <c r="AA167" s="238"/>
      <c r="AB167" s="238"/>
      <c r="AC167" s="238"/>
      <c r="AD167" s="231"/>
      <c r="AE167" s="231"/>
      <c r="AF167" s="29"/>
      <c r="AG167" s="30"/>
      <c r="AH167" s="30"/>
      <c r="AI167" s="231"/>
      <c r="AJ167" s="262" t="s">
        <v>1780</v>
      </c>
      <c r="AK167" s="231"/>
      <c r="AL167" s="196" t="str">
        <f>H167&amp;" "&amp;I167&amp;","&amp;" "&amp;J167&amp;" "&amp;K167</f>
        <v>706 N. Main St. Bushnell, FL 33513</v>
      </c>
      <c r="AM167" s="231"/>
      <c r="AN167" s="237"/>
      <c r="AO167" s="237"/>
      <c r="AP167" s="237"/>
      <c r="AQ167" s="237"/>
      <c r="AR167" s="231"/>
      <c r="AS167" s="231"/>
      <c r="AT167" s="231"/>
      <c r="AU167" s="196"/>
      <c r="AV167" s="196"/>
      <c r="AW167" s="231"/>
      <c r="AX167" s="231"/>
      <c r="AY167" s="231"/>
      <c r="AZ167" s="196"/>
      <c r="BA167" s="386"/>
      <c r="BB167" s="231"/>
      <c r="BC167" s="231"/>
      <c r="BD167" s="231"/>
      <c r="BE167" s="231"/>
      <c r="BF167" s="231"/>
      <c r="BG167" s="231"/>
      <c r="BH167" s="231"/>
      <c r="BI167" s="196"/>
      <c r="BJ167" s="196"/>
      <c r="BK167" s="196"/>
      <c r="BL167" s="231"/>
      <c r="BM167" s="231">
        <v>11</v>
      </c>
      <c r="BN167" s="231"/>
      <c r="BO167" s="231"/>
      <c r="BP167" s="355"/>
      <c r="BQ167" s="231"/>
      <c r="BR167" s="231">
        <v>15</v>
      </c>
      <c r="BS167" s="231"/>
      <c r="BT167" s="231"/>
    </row>
    <row r="168" spans="1:72" s="187" customFormat="1">
      <c r="A168" s="260" t="s">
        <v>1717</v>
      </c>
      <c r="B168" s="260"/>
      <c r="C168" s="260"/>
      <c r="D168" s="260"/>
      <c r="E168" s="261" t="s">
        <v>1582</v>
      </c>
      <c r="F168" s="346" t="s">
        <v>1781</v>
      </c>
      <c r="G168" s="346" t="s">
        <v>1782</v>
      </c>
      <c r="H168" s="238" t="s">
        <v>1783</v>
      </c>
      <c r="I168" s="464" t="s">
        <v>411</v>
      </c>
      <c r="J168" s="465" t="s">
        <v>1784</v>
      </c>
      <c r="K168" s="466">
        <v>32812</v>
      </c>
      <c r="L168" s="467" t="s">
        <v>1586</v>
      </c>
      <c r="M168" s="196" t="s">
        <v>1587</v>
      </c>
      <c r="N168" s="196" t="s">
        <v>1588</v>
      </c>
      <c r="O168" s="196" t="s">
        <v>1589</v>
      </c>
      <c r="P168" s="196" t="s">
        <v>411</v>
      </c>
      <c r="Q168" s="231" t="s">
        <v>412</v>
      </c>
      <c r="R168" s="231">
        <v>32809</v>
      </c>
      <c r="S168" s="261"/>
      <c r="T168" s="231" t="s">
        <v>1590</v>
      </c>
      <c r="U168" s="342"/>
      <c r="V168" s="260"/>
      <c r="W168" s="344"/>
      <c r="X168" s="344"/>
      <c r="Y168" s="346"/>
      <c r="Z168" s="346"/>
      <c r="AA168" s="238"/>
      <c r="AB168" s="238"/>
      <c r="AC168" s="346"/>
      <c r="AD168" s="260"/>
      <c r="AE168" s="260"/>
      <c r="AF168" s="349"/>
      <c r="AG168" s="352"/>
      <c r="AH168" s="352"/>
      <c r="AI168" s="260"/>
      <c r="AJ168" s="196" t="s">
        <v>1591</v>
      </c>
      <c r="AK168" s="260"/>
      <c r="AL168" s="196" t="str">
        <f>H168&amp;" "&amp;I168&amp;","&amp;" "&amp;J168&amp;" "&amp;K168</f>
        <v>4400 Kennedy Ave Orlando, FL  32812</v>
      </c>
      <c r="AM168" s="260"/>
      <c r="AN168" s="344"/>
      <c r="AO168" s="344"/>
      <c r="AP168" s="344" t="s">
        <v>49</v>
      </c>
      <c r="AQ168" s="344"/>
      <c r="AR168" s="260"/>
      <c r="AS168" s="260"/>
      <c r="AT168" s="260"/>
      <c r="AU168" s="196"/>
      <c r="AV168" s="196"/>
      <c r="AW168" s="260"/>
      <c r="AX168" s="260"/>
      <c r="AY168" s="260"/>
      <c r="AZ168" s="261"/>
      <c r="BA168" s="354"/>
      <c r="BB168" s="260"/>
      <c r="BC168" s="260"/>
      <c r="BD168" s="260"/>
      <c r="BE168" s="260"/>
      <c r="BF168" s="260"/>
      <c r="BG168" s="260"/>
      <c r="BH168" s="260"/>
      <c r="BI168" s="261"/>
      <c r="BJ168" s="261"/>
      <c r="BK168" s="261"/>
      <c r="BL168" s="260"/>
      <c r="BM168" s="260">
        <v>0</v>
      </c>
      <c r="BN168" s="260"/>
      <c r="BO168" s="260"/>
      <c r="BP168" s="375"/>
      <c r="BQ168" s="260"/>
      <c r="BR168" s="231">
        <v>1</v>
      </c>
      <c r="BS168" s="260"/>
      <c r="BT168" s="260"/>
    </row>
    <row r="169" spans="1:72" s="169" customFormat="1">
      <c r="A169" s="180" t="s">
        <v>1785</v>
      </c>
      <c r="B169" s="171" t="s">
        <v>49</v>
      </c>
      <c r="C169" s="180"/>
      <c r="D169" s="180">
        <v>51</v>
      </c>
      <c r="E169" s="233" t="s">
        <v>1786</v>
      </c>
      <c r="F169" s="233" t="s">
        <v>1787</v>
      </c>
      <c r="G169" s="233"/>
      <c r="H169" s="233" t="s">
        <v>1788</v>
      </c>
      <c r="I169" s="233" t="s">
        <v>886</v>
      </c>
      <c r="J169" s="180" t="s">
        <v>851</v>
      </c>
      <c r="K169" s="233" t="s">
        <v>1789</v>
      </c>
      <c r="L169" s="233" t="s">
        <v>1790</v>
      </c>
      <c r="M169" s="233" t="s">
        <v>1791</v>
      </c>
      <c r="N169" s="233" t="s">
        <v>1792</v>
      </c>
      <c r="O169" s="233" t="s">
        <v>1793</v>
      </c>
      <c r="P169" s="233" t="s">
        <v>886</v>
      </c>
      <c r="Q169" s="180" t="s">
        <v>851</v>
      </c>
      <c r="R169" s="180">
        <v>80214</v>
      </c>
      <c r="S169" s="233"/>
      <c r="T169" s="180" t="s">
        <v>1794</v>
      </c>
      <c r="U169" s="233"/>
      <c r="V169" s="171" t="s">
        <v>49</v>
      </c>
      <c r="W169" s="234"/>
      <c r="X169" s="234"/>
      <c r="Y169" s="235"/>
      <c r="Z169" s="235"/>
      <c r="AA169" s="235"/>
      <c r="AB169" s="235"/>
      <c r="AC169" s="235"/>
      <c r="AD169" s="180" t="s">
        <v>49</v>
      </c>
      <c r="AE169" s="180"/>
      <c r="AF169" s="93">
        <v>149</v>
      </c>
      <c r="AG169" s="94">
        <f>AF169+20</f>
        <v>169</v>
      </c>
      <c r="AH169" s="94">
        <f>AG169+20</f>
        <v>189</v>
      </c>
      <c r="AI169" s="171" t="s">
        <v>49</v>
      </c>
      <c r="AJ169" s="233" t="s">
        <v>1795</v>
      </c>
      <c r="AK169" s="171" t="s">
        <v>49</v>
      </c>
      <c r="AL169" s="233" t="str">
        <f>H169&amp;" "&amp;I169&amp;","&amp;" "&amp;J169&amp;" "&amp;K169</f>
        <v>1255 S. Wadsworth Blvd. Lakewood, CO  80232</v>
      </c>
      <c r="AM169" s="171" t="s">
        <v>49</v>
      </c>
      <c r="AN169" s="176"/>
      <c r="AO169" s="176"/>
      <c r="AP169" s="176"/>
      <c r="AQ169" s="176"/>
      <c r="AR169" s="171" t="s">
        <v>49</v>
      </c>
      <c r="AS169" s="236"/>
      <c r="AT169" s="180"/>
      <c r="AU169" s="181"/>
      <c r="AV169" s="182"/>
      <c r="AW169" s="171"/>
      <c r="AY169" s="170"/>
      <c r="BA169" s="256"/>
      <c r="BB169" s="171"/>
      <c r="BD169" s="170"/>
      <c r="BE169" s="170"/>
      <c r="BF169" s="170"/>
      <c r="BG169" s="171"/>
      <c r="BH169" s="170"/>
      <c r="BL169" s="171"/>
      <c r="BN169" s="170"/>
      <c r="BO169" s="170"/>
      <c r="BP169" s="232"/>
      <c r="BQ169" s="171" t="s">
        <v>49</v>
      </c>
      <c r="BR169" s="191"/>
      <c r="BS169" s="170"/>
      <c r="BT169" s="170"/>
    </row>
    <row r="170" spans="1:72" s="169" customFormat="1">
      <c r="A170" s="231" t="s">
        <v>1785</v>
      </c>
      <c r="B170" s="171" t="s">
        <v>49</v>
      </c>
      <c r="C170" s="231">
        <v>123</v>
      </c>
      <c r="D170" s="231">
        <v>99</v>
      </c>
      <c r="E170" s="196" t="s">
        <v>1796</v>
      </c>
      <c r="F170" s="196" t="s">
        <v>1797</v>
      </c>
      <c r="G170" s="196" t="s">
        <v>1798</v>
      </c>
      <c r="H170" s="196" t="s">
        <v>1799</v>
      </c>
      <c r="I170" s="196" t="s">
        <v>1800</v>
      </c>
      <c r="J170" s="231" t="s">
        <v>292</v>
      </c>
      <c r="K170" s="196">
        <v>56308</v>
      </c>
      <c r="L170" s="196" t="s">
        <v>1801</v>
      </c>
      <c r="M170" s="196" t="s">
        <v>1802</v>
      </c>
      <c r="N170" s="196" t="s">
        <v>1803</v>
      </c>
      <c r="O170" s="196" t="s">
        <v>1804</v>
      </c>
      <c r="P170" s="196" t="s">
        <v>323</v>
      </c>
      <c r="Q170" s="231" t="s">
        <v>292</v>
      </c>
      <c r="R170" s="231">
        <v>56377</v>
      </c>
      <c r="S170" s="196"/>
      <c r="T170" s="231" t="s">
        <v>1805</v>
      </c>
      <c r="U170" s="196"/>
      <c r="V170" s="171" t="s">
        <v>49</v>
      </c>
      <c r="W170" s="237"/>
      <c r="X170" s="237"/>
      <c r="Y170" s="238"/>
      <c r="Z170" s="238"/>
      <c r="AA170" s="238"/>
      <c r="AB170" s="238"/>
      <c r="AC170" s="238"/>
      <c r="AD170" s="171" t="s">
        <v>49</v>
      </c>
      <c r="AE170" s="231"/>
      <c r="AF170" s="29">
        <v>139</v>
      </c>
      <c r="AG170" s="30">
        <f>AF170+20</f>
        <v>159</v>
      </c>
      <c r="AH170" s="30">
        <f>AG170+20</f>
        <v>179</v>
      </c>
      <c r="AI170" s="171" t="s">
        <v>49</v>
      </c>
      <c r="AJ170" s="196" t="s">
        <v>1806</v>
      </c>
      <c r="AK170" s="171" t="s">
        <v>49</v>
      </c>
      <c r="AL170" s="196" t="str">
        <f>H170&amp;" "&amp;I170&amp;","&amp;" "&amp;J170&amp;" "&amp;K170</f>
        <v>3888 Pioneer Road SE Alexandria, MN 56308</v>
      </c>
      <c r="AM170" s="171" t="s">
        <v>49</v>
      </c>
      <c r="AN170" s="176"/>
      <c r="AO170" s="176"/>
      <c r="AP170" s="176"/>
      <c r="AQ170" s="176"/>
      <c r="AR170" s="171" t="s">
        <v>49</v>
      </c>
      <c r="AS170" s="236"/>
      <c r="AT170" s="180"/>
      <c r="AU170" s="181"/>
      <c r="AV170" s="182"/>
      <c r="AW170" s="171"/>
      <c r="AY170" s="170"/>
      <c r="BA170" s="256"/>
      <c r="BB170" s="171"/>
      <c r="BD170" s="170"/>
      <c r="BE170" s="170"/>
      <c r="BF170" s="170"/>
      <c r="BG170" s="171"/>
      <c r="BH170" s="170"/>
      <c r="BL170" s="171"/>
      <c r="BN170" s="170"/>
      <c r="BO170" s="170"/>
      <c r="BP170" s="232"/>
      <c r="BQ170" s="171" t="s">
        <v>49</v>
      </c>
      <c r="BR170" s="170"/>
      <c r="BS170" s="170"/>
      <c r="BT170" s="170"/>
    </row>
    <row r="171" spans="1:72" s="169" customFormat="1">
      <c r="A171" s="231" t="s">
        <v>1785</v>
      </c>
      <c r="B171" s="171" t="s">
        <v>49</v>
      </c>
      <c r="C171" s="231">
        <v>72</v>
      </c>
      <c r="D171" s="231">
        <v>46</v>
      </c>
      <c r="E171" s="196" t="s">
        <v>1807</v>
      </c>
      <c r="F171" s="196" t="s">
        <v>1808</v>
      </c>
      <c r="G171" s="196"/>
      <c r="H171" s="196" t="s">
        <v>1809</v>
      </c>
      <c r="I171" s="196" t="s">
        <v>1810</v>
      </c>
      <c r="J171" s="231" t="s">
        <v>1278</v>
      </c>
      <c r="K171" s="196">
        <v>40342</v>
      </c>
      <c r="L171" s="196" t="s">
        <v>1811</v>
      </c>
      <c r="M171" s="196" t="s">
        <v>1812</v>
      </c>
      <c r="N171" s="196" t="s">
        <v>1813</v>
      </c>
      <c r="O171" s="196" t="s">
        <v>1814</v>
      </c>
      <c r="P171" s="196" t="s">
        <v>1810</v>
      </c>
      <c r="Q171" s="231" t="s">
        <v>1278</v>
      </c>
      <c r="R171" s="231">
        <v>40342</v>
      </c>
      <c r="S171" s="196"/>
      <c r="T171" s="231" t="s">
        <v>1815</v>
      </c>
      <c r="U171" s="196"/>
      <c r="V171" s="171" t="s">
        <v>49</v>
      </c>
      <c r="W171" s="237"/>
      <c r="X171" s="237"/>
      <c r="Y171" s="196"/>
      <c r="Z171" s="196"/>
      <c r="AA171" s="238"/>
      <c r="AB171" s="238"/>
      <c r="AC171" s="238"/>
      <c r="AD171" s="171" t="s">
        <v>49</v>
      </c>
      <c r="AE171" s="231"/>
      <c r="AF171" s="29">
        <v>139</v>
      </c>
      <c r="AG171" s="30">
        <f>AF171+20</f>
        <v>159</v>
      </c>
      <c r="AH171" s="30">
        <f>AG171+20</f>
        <v>179</v>
      </c>
      <c r="AI171" s="171" t="s">
        <v>49</v>
      </c>
      <c r="AJ171" s="196" t="s">
        <v>1816</v>
      </c>
      <c r="AK171" s="171" t="s">
        <v>49</v>
      </c>
      <c r="AL171" s="196" t="str">
        <f>H171&amp;" "&amp;I171&amp;","&amp;" "&amp;J171&amp;" "&amp;K171</f>
        <v>1 Bearcat Dr Lawrenceburg, KY 40342</v>
      </c>
      <c r="AM171" s="171" t="s">
        <v>49</v>
      </c>
      <c r="AN171" s="176"/>
      <c r="AO171" s="176"/>
      <c r="AP171" s="176"/>
      <c r="AQ171" s="176"/>
      <c r="AR171" s="171" t="s">
        <v>49</v>
      </c>
      <c r="AS171" s="236"/>
      <c r="AT171" s="180"/>
      <c r="AU171" s="181"/>
      <c r="AV171" s="182"/>
      <c r="AW171" s="171"/>
      <c r="AY171" s="170"/>
      <c r="BA171" s="256"/>
      <c r="BB171" s="171"/>
      <c r="BD171" s="170"/>
      <c r="BE171" s="170"/>
      <c r="BF171" s="170"/>
      <c r="BG171" s="171"/>
      <c r="BH171" s="170"/>
      <c r="BL171" s="171"/>
      <c r="BN171" s="170"/>
      <c r="BO171" s="170"/>
      <c r="BP171" s="232"/>
      <c r="BQ171" s="171" t="s">
        <v>49</v>
      </c>
      <c r="BR171" s="170"/>
      <c r="BS171" s="170"/>
      <c r="BT171" s="170"/>
    </row>
    <row r="172" spans="1:72" s="169" customFormat="1">
      <c r="A172" s="231" t="s">
        <v>1785</v>
      </c>
      <c r="B172" s="171" t="s">
        <v>49</v>
      </c>
      <c r="C172" s="231"/>
      <c r="D172" s="231">
        <v>46</v>
      </c>
      <c r="E172" s="196" t="s">
        <v>1817</v>
      </c>
      <c r="F172" s="196" t="s">
        <v>1818</v>
      </c>
      <c r="G172" s="196"/>
      <c r="H172" s="196" t="s">
        <v>1819</v>
      </c>
      <c r="I172" s="196" t="s">
        <v>1820</v>
      </c>
      <c r="J172" s="231" t="s">
        <v>578</v>
      </c>
      <c r="K172" s="196">
        <v>73401</v>
      </c>
      <c r="L172" s="196" t="s">
        <v>1821</v>
      </c>
      <c r="M172" s="196" t="s">
        <v>1822</v>
      </c>
      <c r="N172" s="196" t="s">
        <v>1823</v>
      </c>
      <c r="O172" s="196"/>
      <c r="P172" s="196"/>
      <c r="Q172" s="231"/>
      <c r="R172" s="231"/>
      <c r="S172" s="196"/>
      <c r="T172" s="231" t="s">
        <v>1824</v>
      </c>
      <c r="U172" s="196"/>
      <c r="V172" s="171" t="s">
        <v>49</v>
      </c>
      <c r="W172" s="237"/>
      <c r="X172" s="237"/>
      <c r="Y172" s="238"/>
      <c r="Z172" s="238"/>
      <c r="AA172" s="238"/>
      <c r="AB172" s="238"/>
      <c r="AC172" s="238"/>
      <c r="AD172" s="171" t="s">
        <v>49</v>
      </c>
      <c r="AE172" s="231"/>
      <c r="AF172" s="29">
        <v>139</v>
      </c>
      <c r="AG172" s="30">
        <f>AF172+20</f>
        <v>159</v>
      </c>
      <c r="AH172" s="30">
        <f>AG172+20</f>
        <v>179</v>
      </c>
      <c r="AI172" s="171" t="s">
        <v>49</v>
      </c>
      <c r="AJ172" s="196" t="s">
        <v>1825</v>
      </c>
      <c r="AK172" s="171" t="s">
        <v>49</v>
      </c>
      <c r="AL172" s="196" t="str">
        <f>H172&amp;" "&amp;I172&amp;","&amp;" "&amp;J172&amp;" "&amp;K172</f>
        <v>701 Veterans Blvd Ardmore, OK 73401</v>
      </c>
      <c r="AM172" s="171" t="s">
        <v>49</v>
      </c>
      <c r="AN172" s="176"/>
      <c r="AO172" s="176"/>
      <c r="AP172" s="176"/>
      <c r="AQ172" s="176"/>
      <c r="AR172" s="171" t="s">
        <v>49</v>
      </c>
      <c r="AS172" s="236"/>
      <c r="AT172" s="180"/>
      <c r="AU172" s="181"/>
      <c r="AV172" s="182"/>
      <c r="AW172" s="171"/>
      <c r="AY172" s="170"/>
      <c r="BA172" s="256"/>
      <c r="BB172" s="171"/>
      <c r="BD172" s="170"/>
      <c r="BE172" s="170"/>
      <c r="BF172" s="170"/>
      <c r="BG172" s="171"/>
      <c r="BH172" s="170"/>
      <c r="BL172" s="171" t="s">
        <v>49</v>
      </c>
      <c r="BN172" s="170"/>
      <c r="BO172" s="170"/>
      <c r="BP172" s="232"/>
      <c r="BQ172" s="171" t="s">
        <v>49</v>
      </c>
      <c r="BR172" s="170"/>
      <c r="BS172" s="170"/>
      <c r="BT172" s="170"/>
    </row>
    <row r="173" spans="1:72" s="169" customFormat="1">
      <c r="A173" s="239" t="s">
        <v>1785</v>
      </c>
      <c r="B173" s="171" t="s">
        <v>49</v>
      </c>
      <c r="C173" s="239">
        <v>110</v>
      </c>
      <c r="D173" s="239">
        <v>102</v>
      </c>
      <c r="E173" s="240" t="s">
        <v>1826</v>
      </c>
      <c r="F173" s="240" t="s">
        <v>1827</v>
      </c>
      <c r="G173" s="240"/>
      <c r="H173" s="240" t="s">
        <v>1828</v>
      </c>
      <c r="I173" s="240" t="s">
        <v>173</v>
      </c>
      <c r="J173" s="239" t="s">
        <v>115</v>
      </c>
      <c r="K173" s="240">
        <v>46222</v>
      </c>
      <c r="L173" s="240" t="s">
        <v>1829</v>
      </c>
      <c r="M173" s="240" t="s">
        <v>117</v>
      </c>
      <c r="N173" s="240" t="s">
        <v>1496</v>
      </c>
      <c r="O173" s="240" t="s">
        <v>1830</v>
      </c>
      <c r="P173" s="240" t="s">
        <v>173</v>
      </c>
      <c r="Q173" s="239" t="s">
        <v>115</v>
      </c>
      <c r="R173" s="239">
        <v>46228</v>
      </c>
      <c r="S173" s="240"/>
      <c r="T173" s="239" t="s">
        <v>1831</v>
      </c>
      <c r="U173" s="240"/>
      <c r="V173" s="171" t="s">
        <v>49</v>
      </c>
      <c r="W173" s="241"/>
      <c r="X173" s="241"/>
      <c r="Y173" s="242"/>
      <c r="Z173" s="242"/>
      <c r="AA173" s="242"/>
      <c r="AB173" s="242"/>
      <c r="AC173" s="242"/>
      <c r="AD173" s="239" t="s">
        <v>49</v>
      </c>
      <c r="AE173" s="239"/>
      <c r="AF173" s="100">
        <v>139</v>
      </c>
      <c r="AG173" s="101">
        <f>AF173+20</f>
        <v>159</v>
      </c>
      <c r="AH173" s="101">
        <f>AG173+20</f>
        <v>179</v>
      </c>
      <c r="AI173" s="171" t="s">
        <v>49</v>
      </c>
      <c r="AJ173" s="240" t="s">
        <v>1832</v>
      </c>
      <c r="AK173" s="171" t="s">
        <v>49</v>
      </c>
      <c r="AL173" s="240" t="str">
        <f>H173&amp;" "&amp;I173&amp;","&amp;" "&amp;J173&amp;" "&amp;K173</f>
        <v>3360 W 30th St Indianapolis, IN 46222</v>
      </c>
      <c r="AM173" s="171" t="s">
        <v>49</v>
      </c>
      <c r="AN173" s="176"/>
      <c r="AO173" s="176"/>
      <c r="AP173" s="176"/>
      <c r="AQ173" s="176"/>
      <c r="AR173" s="171" t="s">
        <v>49</v>
      </c>
      <c r="AS173" s="236"/>
      <c r="AT173" s="180"/>
      <c r="AU173" s="181"/>
      <c r="AV173" s="182"/>
      <c r="AW173" s="171" t="s">
        <v>49</v>
      </c>
      <c r="AY173" s="170"/>
      <c r="BA173" s="256"/>
      <c r="BB173" s="171" t="s">
        <v>49</v>
      </c>
      <c r="BD173" s="170"/>
      <c r="BE173" s="170"/>
      <c r="BF173" s="170"/>
      <c r="BG173" s="171" t="s">
        <v>49</v>
      </c>
      <c r="BH173" s="170"/>
      <c r="BL173" s="171" t="s">
        <v>49</v>
      </c>
      <c r="BN173" s="170"/>
      <c r="BO173" s="170"/>
      <c r="BP173" s="232"/>
      <c r="BQ173" s="171" t="s">
        <v>49</v>
      </c>
      <c r="BR173" s="170"/>
      <c r="BS173" s="170"/>
      <c r="BT173" s="170"/>
    </row>
    <row r="174" spans="1:72" s="169" customFormat="1">
      <c r="A174" s="231" t="s">
        <v>1785</v>
      </c>
      <c r="B174" s="171" t="s">
        <v>49</v>
      </c>
      <c r="C174" s="231"/>
      <c r="D174" s="231">
        <v>53</v>
      </c>
      <c r="E174" s="196" t="s">
        <v>1833</v>
      </c>
      <c r="F174" s="196" t="s">
        <v>1834</v>
      </c>
      <c r="G174" s="196"/>
      <c r="H174" s="196" t="s">
        <v>1835</v>
      </c>
      <c r="I174" s="196" t="s">
        <v>1836</v>
      </c>
      <c r="J174" s="231" t="s">
        <v>303</v>
      </c>
      <c r="K174" s="196">
        <v>97123</v>
      </c>
      <c r="L174" s="196" t="s">
        <v>1837</v>
      </c>
      <c r="M174" s="196" t="s">
        <v>1838</v>
      </c>
      <c r="N174" s="196" t="s">
        <v>1839</v>
      </c>
      <c r="O174" s="196"/>
      <c r="P174" s="196"/>
      <c r="Q174" s="231"/>
      <c r="R174" s="231"/>
      <c r="S174" s="196"/>
      <c r="T174" s="231" t="s">
        <v>1840</v>
      </c>
      <c r="U174" s="196"/>
      <c r="V174" s="171" t="s">
        <v>49</v>
      </c>
      <c r="W174" s="237"/>
      <c r="X174" s="237"/>
      <c r="Y174" s="238"/>
      <c r="Z174" s="238"/>
      <c r="AA174" s="238"/>
      <c r="AB174" s="238"/>
      <c r="AC174" s="238"/>
      <c r="AD174" s="171" t="s">
        <v>49</v>
      </c>
      <c r="AE174" s="231"/>
      <c r="AF174" s="29">
        <v>149</v>
      </c>
      <c r="AG174" s="30">
        <f>AF174+20</f>
        <v>169</v>
      </c>
      <c r="AH174" s="30">
        <f>AG174+20</f>
        <v>189</v>
      </c>
      <c r="AI174" s="171" t="s">
        <v>49</v>
      </c>
      <c r="AJ174" s="196" t="s">
        <v>1841</v>
      </c>
      <c r="AK174" s="171" t="s">
        <v>49</v>
      </c>
      <c r="AL174" s="196"/>
      <c r="AM174" s="171" t="s">
        <v>49</v>
      </c>
      <c r="AN174" s="176"/>
      <c r="AO174" s="176"/>
      <c r="AP174" s="176"/>
      <c r="AQ174" s="176"/>
      <c r="AR174" s="171" t="s">
        <v>49</v>
      </c>
      <c r="AS174" s="236"/>
      <c r="AT174" s="180"/>
      <c r="AU174" s="181"/>
      <c r="AV174" s="182"/>
      <c r="AW174" s="171" t="s">
        <v>49</v>
      </c>
      <c r="AY174" s="170"/>
      <c r="BA174" s="256"/>
      <c r="BB174" s="171" t="s">
        <v>49</v>
      </c>
      <c r="BD174" s="170"/>
      <c r="BE174" s="170"/>
      <c r="BF174" s="170"/>
      <c r="BG174" s="171" t="s">
        <v>49</v>
      </c>
      <c r="BH174" s="170"/>
      <c r="BL174" s="171" t="s">
        <v>49</v>
      </c>
      <c r="BN174" s="170"/>
      <c r="BO174" s="170"/>
      <c r="BP174" s="232"/>
      <c r="BQ174" s="171" t="s">
        <v>49</v>
      </c>
      <c r="BR174" s="170"/>
      <c r="BS174" s="170"/>
      <c r="BT174" s="170"/>
    </row>
    <row r="175" spans="1:72" s="169" customFormat="1">
      <c r="A175" s="180" t="s">
        <v>1785</v>
      </c>
      <c r="B175" s="171" t="s">
        <v>49</v>
      </c>
      <c r="C175" s="180">
        <v>126</v>
      </c>
      <c r="D175" s="180">
        <v>89</v>
      </c>
      <c r="E175" s="233" t="s">
        <v>1842</v>
      </c>
      <c r="F175" s="233" t="s">
        <v>1843</v>
      </c>
      <c r="G175" s="233" t="s">
        <v>1844</v>
      </c>
      <c r="H175" s="233" t="s">
        <v>1845</v>
      </c>
      <c r="I175" s="233" t="s">
        <v>1846</v>
      </c>
      <c r="J175" s="180" t="s">
        <v>54</v>
      </c>
      <c r="K175" s="233">
        <v>45601</v>
      </c>
      <c r="L175" s="233" t="s">
        <v>1847</v>
      </c>
      <c r="M175" s="233" t="s">
        <v>1791</v>
      </c>
      <c r="N175" s="233" t="s">
        <v>1848</v>
      </c>
      <c r="O175" s="233" t="s">
        <v>1849</v>
      </c>
      <c r="P175" s="233" t="s">
        <v>1850</v>
      </c>
      <c r="Q175" s="180" t="s">
        <v>54</v>
      </c>
      <c r="R175" s="180">
        <v>45644</v>
      </c>
      <c r="S175" s="233"/>
      <c r="T175" s="180" t="s">
        <v>1851</v>
      </c>
      <c r="U175" s="233"/>
      <c r="V175" s="171" t="s">
        <v>49</v>
      </c>
      <c r="W175" s="234"/>
      <c r="X175" s="234"/>
      <c r="Y175" s="235"/>
      <c r="Z175" s="235"/>
      <c r="AA175" s="235"/>
      <c r="AB175" s="235"/>
      <c r="AC175" s="235"/>
      <c r="AD175" s="180" t="s">
        <v>49</v>
      </c>
      <c r="AE175" s="180"/>
      <c r="AF175" s="93">
        <v>139</v>
      </c>
      <c r="AG175" s="94">
        <f>AF175+20</f>
        <v>159</v>
      </c>
      <c r="AH175" s="94">
        <f>AG175+20</f>
        <v>179</v>
      </c>
      <c r="AI175" s="171" t="s">
        <v>49</v>
      </c>
      <c r="AJ175" s="233" t="s">
        <v>1852</v>
      </c>
      <c r="AK175" s="171" t="s">
        <v>49</v>
      </c>
      <c r="AL175" s="233" t="str">
        <f>H175&amp;" "&amp;I175&amp;","&amp;" "&amp;J175&amp;" "&amp;K175</f>
        <v>1245 Western Ave Chillicothe, OH 45601</v>
      </c>
      <c r="AM175" s="171" t="s">
        <v>49</v>
      </c>
      <c r="AN175" s="176"/>
      <c r="AO175" s="176"/>
      <c r="AP175" s="176"/>
      <c r="AQ175" s="176"/>
      <c r="AR175" s="171" t="s">
        <v>49</v>
      </c>
      <c r="AS175" s="236"/>
      <c r="AT175" s="180"/>
      <c r="AU175" s="181"/>
      <c r="AV175" s="182"/>
      <c r="AW175" s="171" t="s">
        <v>49</v>
      </c>
      <c r="AY175" s="170"/>
      <c r="BA175" s="256"/>
      <c r="BB175" s="171" t="s">
        <v>49</v>
      </c>
      <c r="BD175" s="170"/>
      <c r="BE175" s="170"/>
      <c r="BF175" s="170"/>
      <c r="BG175" s="171" t="s">
        <v>49</v>
      </c>
      <c r="BH175" s="170"/>
      <c r="BL175" s="171" t="s">
        <v>49</v>
      </c>
      <c r="BN175" s="170"/>
      <c r="BO175" s="170"/>
      <c r="BP175" s="232"/>
      <c r="BQ175" s="171" t="s">
        <v>49</v>
      </c>
      <c r="BR175" s="170"/>
      <c r="BS175" s="170"/>
      <c r="BT175" s="170"/>
    </row>
    <row r="176" spans="1:72" s="169" customFormat="1">
      <c r="A176" s="231" t="s">
        <v>1785</v>
      </c>
      <c r="B176" s="171" t="s">
        <v>49</v>
      </c>
      <c r="C176" s="231">
        <v>136</v>
      </c>
      <c r="D176" s="231">
        <v>108</v>
      </c>
      <c r="E176" s="196" t="s">
        <v>1853</v>
      </c>
      <c r="F176" s="196" t="s">
        <v>1854</v>
      </c>
      <c r="G176" s="196" t="s">
        <v>1855</v>
      </c>
      <c r="H176" s="196" t="s">
        <v>1856</v>
      </c>
      <c r="I176" s="196" t="s">
        <v>1857</v>
      </c>
      <c r="J176" s="231" t="s">
        <v>460</v>
      </c>
      <c r="K176" s="196">
        <v>48105</v>
      </c>
      <c r="L176" s="196" t="s">
        <v>1858</v>
      </c>
      <c r="M176" s="196" t="s">
        <v>1859</v>
      </c>
      <c r="N176" s="196" t="s">
        <v>1860</v>
      </c>
      <c r="O176" s="196" t="s">
        <v>1861</v>
      </c>
      <c r="P176" s="196" t="s">
        <v>1857</v>
      </c>
      <c r="Q176" s="231" t="s">
        <v>460</v>
      </c>
      <c r="R176" s="231">
        <v>48105</v>
      </c>
      <c r="S176" s="196"/>
      <c r="T176" s="231" t="s">
        <v>1862</v>
      </c>
      <c r="U176" s="196"/>
      <c r="V176" s="171" t="s">
        <v>49</v>
      </c>
      <c r="W176" s="237"/>
      <c r="X176" s="237"/>
      <c r="Y176" s="238"/>
      <c r="Z176" s="238"/>
      <c r="AA176" s="238"/>
      <c r="AB176" s="238"/>
      <c r="AC176" s="238"/>
      <c r="AD176" s="171" t="s">
        <v>49</v>
      </c>
      <c r="AE176" s="231"/>
      <c r="AF176" s="29">
        <v>139</v>
      </c>
      <c r="AG176" s="30">
        <f>AF176+20</f>
        <v>159</v>
      </c>
      <c r="AH176" s="30">
        <f>AG176+20</f>
        <v>179</v>
      </c>
      <c r="AI176" s="171" t="s">
        <v>49</v>
      </c>
      <c r="AJ176" s="196" t="s">
        <v>1863</v>
      </c>
      <c r="AK176" s="171" t="s">
        <v>49</v>
      </c>
      <c r="AL176" s="196" t="str">
        <f>H176&amp;" "&amp;I176&amp;","&amp;" "&amp;J176&amp;" "&amp;K176</f>
        <v>850 Greenhills Dr Ann Arbor, MI 48105</v>
      </c>
      <c r="AM176" s="171" t="s">
        <v>49</v>
      </c>
      <c r="AN176" s="176"/>
      <c r="AO176" s="176"/>
      <c r="AP176" s="176"/>
      <c r="AQ176" s="176"/>
      <c r="AR176" s="171" t="s">
        <v>49</v>
      </c>
      <c r="AS176" s="236"/>
      <c r="AT176" s="180"/>
      <c r="AU176" s="181"/>
      <c r="AV176" s="182"/>
      <c r="AW176" s="171" t="s">
        <v>49</v>
      </c>
      <c r="AY176" s="170"/>
      <c r="BA176" s="256"/>
      <c r="BB176" s="171" t="s">
        <v>49</v>
      </c>
      <c r="BD176" s="170"/>
      <c r="BE176" s="170"/>
      <c r="BF176" s="170"/>
      <c r="BG176" s="171" t="s">
        <v>49</v>
      </c>
      <c r="BH176" s="170"/>
      <c r="BL176" s="171" t="s">
        <v>49</v>
      </c>
      <c r="BN176" s="170"/>
      <c r="BO176" s="170"/>
      <c r="BP176" s="232"/>
      <c r="BQ176" s="171" t="s">
        <v>49</v>
      </c>
      <c r="BR176" s="170"/>
      <c r="BS176" s="170"/>
      <c r="BT176" s="170"/>
    </row>
    <row r="177" spans="1:72" s="169" customFormat="1">
      <c r="A177" s="231" t="s">
        <v>1785</v>
      </c>
      <c r="B177" s="171" t="s">
        <v>49</v>
      </c>
      <c r="C177" s="231">
        <v>136</v>
      </c>
      <c r="D177" s="231">
        <v>131</v>
      </c>
      <c r="E177" s="196" t="s">
        <v>1864</v>
      </c>
      <c r="F177" s="196" t="s">
        <v>1865</v>
      </c>
      <c r="G177" s="196"/>
      <c r="H177" s="196" t="s">
        <v>1866</v>
      </c>
      <c r="I177" s="196" t="s">
        <v>1867</v>
      </c>
      <c r="J177" s="231" t="s">
        <v>292</v>
      </c>
      <c r="K177" s="196">
        <v>55375</v>
      </c>
      <c r="L177" s="196" t="s">
        <v>1868</v>
      </c>
      <c r="M177" s="196" t="s">
        <v>1869</v>
      </c>
      <c r="N177" s="196" t="s">
        <v>1870</v>
      </c>
      <c r="O177" s="196" t="s">
        <v>1871</v>
      </c>
      <c r="P177" s="196" t="s">
        <v>1872</v>
      </c>
      <c r="Q177" s="231" t="s">
        <v>292</v>
      </c>
      <c r="R177" s="231">
        <v>55437</v>
      </c>
      <c r="S177" s="196"/>
      <c r="T177" s="231" t="s">
        <v>1873</v>
      </c>
      <c r="U177" s="196"/>
      <c r="V177" s="171" t="s">
        <v>49</v>
      </c>
      <c r="W177" s="237"/>
      <c r="X177" s="237"/>
      <c r="Y177" s="238"/>
      <c r="Z177" s="238"/>
      <c r="AA177" s="238"/>
      <c r="AB177" s="238"/>
      <c r="AC177" s="238"/>
      <c r="AD177" s="171" t="s">
        <v>49</v>
      </c>
      <c r="AE177" s="231"/>
      <c r="AF177" s="29">
        <v>149</v>
      </c>
      <c r="AG177" s="30">
        <f>AF177+20</f>
        <v>169</v>
      </c>
      <c r="AH177" s="30">
        <f>AG177+20</f>
        <v>189</v>
      </c>
      <c r="AI177" s="171" t="s">
        <v>49</v>
      </c>
      <c r="AJ177" s="196" t="s">
        <v>1874</v>
      </c>
      <c r="AK177" s="171" t="s">
        <v>49</v>
      </c>
      <c r="AL177" s="196" t="str">
        <f>H177&amp;" "&amp;I177&amp;","&amp;" "&amp;J177&amp;" "&amp;K177</f>
        <v>8700 College View Dr St. Bonifacius, MN 55375</v>
      </c>
      <c r="AM177" s="171" t="s">
        <v>49</v>
      </c>
      <c r="AN177" s="176"/>
      <c r="AO177" s="176"/>
      <c r="AP177" s="176"/>
      <c r="AQ177" s="176"/>
      <c r="AR177" s="171" t="s">
        <v>49</v>
      </c>
      <c r="AS177" s="236"/>
      <c r="AT177" s="180"/>
      <c r="AU177" s="181"/>
      <c r="AV177" s="182"/>
      <c r="AW177" s="171" t="s">
        <v>49</v>
      </c>
      <c r="AY177" s="170"/>
      <c r="BA177" s="256"/>
      <c r="BB177" s="171" t="s">
        <v>49</v>
      </c>
      <c r="BD177" s="170"/>
      <c r="BE177" s="170"/>
      <c r="BF177" s="170"/>
      <c r="BG177" s="171" t="s">
        <v>49</v>
      </c>
      <c r="BH177" s="170"/>
      <c r="BL177" s="171" t="s">
        <v>49</v>
      </c>
      <c r="BN177" s="170"/>
      <c r="BO177" s="170"/>
      <c r="BP177" s="232"/>
      <c r="BQ177" s="171" t="s">
        <v>49</v>
      </c>
      <c r="BR177" s="170"/>
      <c r="BS177" s="170"/>
      <c r="BT177" s="170"/>
    </row>
    <row r="178" spans="1:72" s="169" customFormat="1">
      <c r="A178" s="231" t="s">
        <v>1785</v>
      </c>
      <c r="B178" s="171" t="s">
        <v>49</v>
      </c>
      <c r="C178" s="231">
        <v>65</v>
      </c>
      <c r="D178" s="231">
        <v>63</v>
      </c>
      <c r="E178" s="196" t="s">
        <v>1875</v>
      </c>
      <c r="F178" s="196" t="s">
        <v>1876</v>
      </c>
      <c r="G178" s="196"/>
      <c r="H178" s="196" t="s">
        <v>1877</v>
      </c>
      <c r="I178" s="196" t="s">
        <v>1878</v>
      </c>
      <c r="J178" s="231" t="s">
        <v>460</v>
      </c>
      <c r="K178" s="196">
        <v>48710</v>
      </c>
      <c r="L178" s="196" t="s">
        <v>1879</v>
      </c>
      <c r="M178" s="196" t="s">
        <v>1117</v>
      </c>
      <c r="N178" s="196" t="s">
        <v>1880</v>
      </c>
      <c r="O178" s="196" t="s">
        <v>1881</v>
      </c>
      <c r="P178" s="196" t="s">
        <v>1882</v>
      </c>
      <c r="Q178" s="231" t="s">
        <v>460</v>
      </c>
      <c r="R178" s="231">
        <v>48602</v>
      </c>
      <c r="S178" s="196"/>
      <c r="T178" s="231" t="s">
        <v>1883</v>
      </c>
      <c r="U178" s="196"/>
      <c r="V178" s="171" t="s">
        <v>49</v>
      </c>
      <c r="W178" s="237"/>
      <c r="X178" s="237"/>
      <c r="Y178" s="238"/>
      <c r="Z178" s="238"/>
      <c r="AA178" s="238"/>
      <c r="AB178" s="238"/>
      <c r="AC178" s="238"/>
      <c r="AD178" s="171" t="s">
        <v>49</v>
      </c>
      <c r="AE178" s="231"/>
      <c r="AF178" s="29">
        <v>139</v>
      </c>
      <c r="AG178" s="30">
        <f>AF178+20</f>
        <v>159</v>
      </c>
      <c r="AH178" s="30">
        <f>AG178+20</f>
        <v>179</v>
      </c>
      <c r="AI178" s="171" t="s">
        <v>49</v>
      </c>
      <c r="AJ178" s="196" t="s">
        <v>1884</v>
      </c>
      <c r="AK178" s="171" t="s">
        <v>49</v>
      </c>
      <c r="AL178" s="196" t="str">
        <f>H178&amp;" "&amp;I178&amp;","&amp;" "&amp;J178&amp;" "&amp;K178</f>
        <v>1961 Delta Rd University Center, MI 48710</v>
      </c>
      <c r="AM178" s="171" t="s">
        <v>49</v>
      </c>
      <c r="AN178" s="176"/>
      <c r="AO178" s="176"/>
      <c r="AP178" s="176"/>
      <c r="AQ178" s="176"/>
      <c r="AR178" s="171" t="s">
        <v>49</v>
      </c>
      <c r="AS178" s="236"/>
      <c r="AT178" s="180"/>
      <c r="AU178" s="181"/>
      <c r="AV178" s="182"/>
      <c r="AW178" s="171" t="s">
        <v>49</v>
      </c>
      <c r="AY178" s="170"/>
      <c r="BA178" s="256"/>
      <c r="BB178" s="171" t="s">
        <v>49</v>
      </c>
      <c r="BD178" s="170"/>
      <c r="BE178" s="170"/>
      <c r="BF178" s="170"/>
      <c r="BG178" s="171" t="s">
        <v>49</v>
      </c>
      <c r="BH178" s="170"/>
      <c r="BL178" s="171" t="s">
        <v>49</v>
      </c>
      <c r="BN178" s="170"/>
      <c r="BO178" s="170"/>
      <c r="BP178" s="232"/>
      <c r="BQ178" s="171" t="s">
        <v>49</v>
      </c>
      <c r="BR178" s="170"/>
      <c r="BS178" s="170"/>
      <c r="BT178" s="170"/>
    </row>
    <row r="179" spans="1:72" s="169" customFormat="1">
      <c r="A179" s="231" t="s">
        <v>1785</v>
      </c>
      <c r="B179" s="171" t="s">
        <v>49</v>
      </c>
      <c r="C179" s="231"/>
      <c r="D179" s="231">
        <v>50</v>
      </c>
      <c r="E179" s="196" t="s">
        <v>1885</v>
      </c>
      <c r="F179" s="196" t="s">
        <v>1886</v>
      </c>
      <c r="G179" s="196"/>
      <c r="H179" s="196" t="s">
        <v>1887</v>
      </c>
      <c r="I179" s="196" t="s">
        <v>1888</v>
      </c>
      <c r="J179" s="231" t="s">
        <v>1889</v>
      </c>
      <c r="K179" s="196">
        <v>67801</v>
      </c>
      <c r="L179" s="196" t="s">
        <v>1890</v>
      </c>
      <c r="M179" s="196" t="s">
        <v>1891</v>
      </c>
      <c r="N179" s="196" t="s">
        <v>1892</v>
      </c>
      <c r="O179" s="196" t="s">
        <v>1893</v>
      </c>
      <c r="P179" s="196" t="s">
        <v>1888</v>
      </c>
      <c r="Q179" s="231" t="s">
        <v>1889</v>
      </c>
      <c r="R179" s="231">
        <v>67801</v>
      </c>
      <c r="S179" s="196"/>
      <c r="T179" s="231" t="s">
        <v>1894</v>
      </c>
      <c r="U179" s="196"/>
      <c r="V179" s="171" t="s">
        <v>49</v>
      </c>
      <c r="W179" s="237"/>
      <c r="X179" s="237"/>
      <c r="Y179" s="238"/>
      <c r="Z179" s="238"/>
      <c r="AA179" s="238"/>
      <c r="AB179" s="238"/>
      <c r="AC179" s="238"/>
      <c r="AD179" s="171" t="s">
        <v>49</v>
      </c>
      <c r="AE179" s="231"/>
      <c r="AF179" s="29">
        <v>139</v>
      </c>
      <c r="AG179" s="30">
        <f>AF179+20</f>
        <v>159</v>
      </c>
      <c r="AH179" s="30">
        <f>AG179+20</f>
        <v>179</v>
      </c>
      <c r="AI179" s="171" t="s">
        <v>49</v>
      </c>
      <c r="AJ179" s="196" t="s">
        <v>1895</v>
      </c>
      <c r="AK179" s="171" t="s">
        <v>49</v>
      </c>
      <c r="AL179" s="196"/>
      <c r="AM179" s="171" t="s">
        <v>49</v>
      </c>
      <c r="AN179" s="176"/>
      <c r="AO179" s="176"/>
      <c r="AP179" s="176"/>
      <c r="AQ179" s="176"/>
      <c r="AR179" s="171" t="s">
        <v>49</v>
      </c>
      <c r="AS179" s="236"/>
      <c r="AT179" s="180"/>
      <c r="AU179" s="181"/>
      <c r="AV179" s="182"/>
      <c r="AW179" s="171" t="s">
        <v>49</v>
      </c>
      <c r="AY179" s="170"/>
      <c r="BA179" s="256"/>
      <c r="BB179" s="171" t="s">
        <v>49</v>
      </c>
      <c r="BD179" s="170"/>
      <c r="BE179" s="170"/>
      <c r="BF179" s="170"/>
      <c r="BG179" s="171" t="s">
        <v>49</v>
      </c>
      <c r="BH179" s="170"/>
      <c r="BL179" s="171" t="s">
        <v>49</v>
      </c>
      <c r="BN179" s="170"/>
      <c r="BO179" s="170"/>
      <c r="BP179" s="232"/>
      <c r="BQ179" s="171" t="s">
        <v>49</v>
      </c>
      <c r="BR179" s="170"/>
      <c r="BS179" s="170"/>
      <c r="BT179" s="170"/>
    </row>
    <row r="180" spans="1:72" s="169" customFormat="1">
      <c r="A180" s="180" t="s">
        <v>1785</v>
      </c>
      <c r="B180" s="171" t="s">
        <v>49</v>
      </c>
      <c r="C180" s="180">
        <v>148</v>
      </c>
      <c r="D180" s="180">
        <v>51</v>
      </c>
      <c r="E180" s="233" t="s">
        <v>1896</v>
      </c>
      <c r="F180" s="233" t="s">
        <v>1897</v>
      </c>
      <c r="G180" s="233"/>
      <c r="H180" s="233" t="s">
        <v>1898</v>
      </c>
      <c r="I180" s="233" t="s">
        <v>1899</v>
      </c>
      <c r="J180" s="180" t="s">
        <v>139</v>
      </c>
      <c r="K180" s="233">
        <v>78263</v>
      </c>
      <c r="L180" s="233" t="s">
        <v>1900</v>
      </c>
      <c r="M180" s="233" t="s">
        <v>1901</v>
      </c>
      <c r="N180" s="233" t="s">
        <v>1902</v>
      </c>
      <c r="O180" s="233" t="s">
        <v>1903</v>
      </c>
      <c r="P180" s="233" t="s">
        <v>1899</v>
      </c>
      <c r="Q180" s="180" t="s">
        <v>139</v>
      </c>
      <c r="R180" s="180">
        <v>78214</v>
      </c>
      <c r="S180" s="233"/>
      <c r="T180" s="180" t="s">
        <v>1904</v>
      </c>
      <c r="U180" s="233"/>
      <c r="V180" s="171" t="s">
        <v>49</v>
      </c>
      <c r="W180" s="234"/>
      <c r="X180" s="234"/>
      <c r="Y180" s="235"/>
      <c r="Z180" s="235"/>
      <c r="AA180" s="235"/>
      <c r="AB180" s="235"/>
      <c r="AC180" s="235"/>
      <c r="AD180" s="180" t="s">
        <v>49</v>
      </c>
      <c r="AE180" s="180"/>
      <c r="AF180" s="93">
        <v>139</v>
      </c>
      <c r="AG180" s="94">
        <f>AF180+20</f>
        <v>159</v>
      </c>
      <c r="AH180" s="94">
        <f>AG180+20</f>
        <v>179</v>
      </c>
      <c r="AI180" s="171" t="s">
        <v>49</v>
      </c>
      <c r="AJ180" s="233" t="s">
        <v>1905</v>
      </c>
      <c r="AK180" s="171" t="s">
        <v>49</v>
      </c>
      <c r="AL180" s="233" t="str">
        <f>H180&amp;" "&amp;I180&amp;","&amp;" "&amp;J180&amp;" "&amp;K180</f>
        <v>7173 FM 1628 San Antonio, TX 78263</v>
      </c>
      <c r="AM180" s="171" t="s">
        <v>49</v>
      </c>
      <c r="AN180" s="176"/>
      <c r="AO180" s="176"/>
      <c r="AP180" s="176"/>
      <c r="AQ180" s="176"/>
      <c r="AR180" s="171" t="s">
        <v>49</v>
      </c>
      <c r="AS180" s="236"/>
      <c r="AT180" s="180"/>
      <c r="AU180" s="181"/>
      <c r="AV180" s="182"/>
      <c r="AW180" s="171" t="s">
        <v>49</v>
      </c>
      <c r="AY180" s="170"/>
      <c r="BA180" s="256"/>
      <c r="BB180" s="171" t="s">
        <v>49</v>
      </c>
      <c r="BD180" s="170"/>
      <c r="BE180" s="170"/>
      <c r="BF180" s="170"/>
      <c r="BG180" s="171" t="s">
        <v>49</v>
      </c>
      <c r="BH180" s="170"/>
      <c r="BL180" s="171" t="s">
        <v>49</v>
      </c>
      <c r="BN180" s="170"/>
      <c r="BO180" s="170"/>
      <c r="BP180" s="232"/>
      <c r="BQ180" s="171" t="s">
        <v>49</v>
      </c>
      <c r="BR180" s="170"/>
      <c r="BS180" s="170"/>
      <c r="BT180" s="170"/>
    </row>
    <row r="181" spans="1:72" s="169" customFormat="1">
      <c r="A181" s="231" t="s">
        <v>1785</v>
      </c>
      <c r="B181" s="171"/>
      <c r="C181" s="231"/>
      <c r="D181" s="231"/>
      <c r="E181" s="196"/>
      <c r="F181" s="196" t="s">
        <v>755</v>
      </c>
      <c r="G181" s="196"/>
      <c r="H181" s="196"/>
      <c r="I181" s="196"/>
      <c r="J181" s="231"/>
      <c r="K181" s="196"/>
      <c r="L181" s="196"/>
      <c r="M181" s="196"/>
      <c r="N181" s="196"/>
      <c r="O181" s="196"/>
      <c r="P181" s="196"/>
      <c r="Q181" s="231"/>
      <c r="R181" s="231"/>
      <c r="S181" s="196"/>
      <c r="T181" s="231"/>
      <c r="U181" s="196"/>
      <c r="V181" s="171"/>
      <c r="W181" s="237"/>
      <c r="X181" s="237"/>
      <c r="Y181" s="238"/>
      <c r="Z181" s="238"/>
      <c r="AA181" s="238"/>
      <c r="AB181" s="238"/>
      <c r="AC181" s="238"/>
      <c r="AD181" s="171"/>
      <c r="AE181" s="231"/>
      <c r="AF181" s="29"/>
      <c r="AG181" s="30"/>
      <c r="AH181" s="30"/>
      <c r="AI181" s="171"/>
      <c r="AJ181" s="196"/>
      <c r="AK181" s="171"/>
      <c r="AL181" s="196"/>
      <c r="AM181" s="171"/>
      <c r="AN181" s="176"/>
      <c r="AO181" s="176"/>
      <c r="AP181" s="176"/>
      <c r="AQ181" s="176"/>
      <c r="AR181" s="171"/>
      <c r="AS181" s="236"/>
      <c r="AT181" s="180"/>
      <c r="AU181" s="181"/>
      <c r="AV181" s="182"/>
      <c r="AW181" s="171"/>
      <c r="AY181" s="170"/>
      <c r="BA181" s="256"/>
      <c r="BB181" s="171"/>
      <c r="BD181" s="170"/>
      <c r="BE181" s="170"/>
      <c r="BF181" s="170"/>
      <c r="BG181" s="171"/>
      <c r="BH181" s="170"/>
      <c r="BL181" s="171"/>
      <c r="BN181" s="170"/>
      <c r="BO181" s="170"/>
      <c r="BP181" s="232"/>
      <c r="BQ181" s="171"/>
      <c r="BR181" s="170"/>
      <c r="BS181" s="170"/>
      <c r="BT181" s="170"/>
    </row>
    <row r="182" spans="1:72" s="169" customFormat="1">
      <c r="A182" s="180" t="s">
        <v>1785</v>
      </c>
      <c r="B182" s="171" t="s">
        <v>49</v>
      </c>
      <c r="C182" s="180"/>
      <c r="D182" s="180">
        <v>102</v>
      </c>
      <c r="E182" s="233" t="s">
        <v>1906</v>
      </c>
      <c r="F182" s="233" t="s">
        <v>1907</v>
      </c>
      <c r="G182" s="233" t="s">
        <v>1908</v>
      </c>
      <c r="H182" s="233" t="s">
        <v>1909</v>
      </c>
      <c r="I182" s="233" t="s">
        <v>1910</v>
      </c>
      <c r="J182" s="180" t="s">
        <v>139</v>
      </c>
      <c r="K182" s="233">
        <v>77433</v>
      </c>
      <c r="L182" s="233" t="s">
        <v>1911</v>
      </c>
      <c r="M182" s="233" t="s">
        <v>1912</v>
      </c>
      <c r="N182" s="233" t="s">
        <v>1913</v>
      </c>
      <c r="O182" s="233" t="s">
        <v>1914</v>
      </c>
      <c r="P182" s="233" t="s">
        <v>1915</v>
      </c>
      <c r="Q182" s="180" t="s">
        <v>139</v>
      </c>
      <c r="R182" s="180">
        <v>77493</v>
      </c>
      <c r="S182" s="233"/>
      <c r="T182" s="180" t="s">
        <v>1916</v>
      </c>
      <c r="U182" s="233"/>
      <c r="V182" s="171" t="s">
        <v>49</v>
      </c>
      <c r="W182" s="234"/>
      <c r="X182" s="234"/>
      <c r="Y182" s="235"/>
      <c r="Z182" s="235"/>
      <c r="AA182" s="235"/>
      <c r="AB182" s="235"/>
      <c r="AC182" s="235"/>
      <c r="AD182" s="180" t="s">
        <v>49</v>
      </c>
      <c r="AE182" s="180"/>
      <c r="AF182" s="93">
        <v>139</v>
      </c>
      <c r="AG182" s="94">
        <f>AF182+20</f>
        <v>159</v>
      </c>
      <c r="AH182" s="94">
        <f>AG182+20</f>
        <v>179</v>
      </c>
      <c r="AI182" s="171" t="s">
        <v>49</v>
      </c>
      <c r="AJ182" s="233" t="s">
        <v>1917</v>
      </c>
      <c r="AK182" s="171" t="s">
        <v>49</v>
      </c>
      <c r="AL182" s="233"/>
      <c r="AM182" s="171" t="s">
        <v>49</v>
      </c>
      <c r="AN182" s="176"/>
      <c r="AO182" s="176"/>
      <c r="AP182" s="176"/>
      <c r="AQ182" s="176"/>
      <c r="AR182" s="171" t="s">
        <v>49</v>
      </c>
      <c r="AS182" s="236"/>
      <c r="AT182" s="180"/>
      <c r="AU182" s="181"/>
      <c r="AV182" s="182"/>
      <c r="AW182" s="171" t="s">
        <v>49</v>
      </c>
      <c r="AY182" s="170"/>
      <c r="BA182" s="256"/>
      <c r="BB182" s="171" t="s">
        <v>49</v>
      </c>
      <c r="BD182" s="170"/>
      <c r="BE182" s="170"/>
      <c r="BF182" s="170"/>
      <c r="BG182" s="171" t="s">
        <v>49</v>
      </c>
      <c r="BH182" s="170"/>
      <c r="BL182" s="171" t="s">
        <v>49</v>
      </c>
      <c r="BN182" s="170"/>
      <c r="BO182" s="170"/>
      <c r="BP182" s="232"/>
      <c r="BQ182" s="171" t="s">
        <v>49</v>
      </c>
      <c r="BR182" s="170"/>
      <c r="BS182" s="170"/>
      <c r="BT182" s="170"/>
    </row>
    <row r="183" spans="1:72" s="169" customFormat="1">
      <c r="A183" s="231" t="s">
        <v>1785</v>
      </c>
      <c r="B183" s="171" t="s">
        <v>49</v>
      </c>
      <c r="C183" s="231"/>
      <c r="D183" s="231">
        <v>16</v>
      </c>
      <c r="E183" s="196" t="s">
        <v>1918</v>
      </c>
      <c r="F183" s="196" t="s">
        <v>1919</v>
      </c>
      <c r="G183" s="196"/>
      <c r="H183" s="196" t="s">
        <v>804</v>
      </c>
      <c r="I183" s="196" t="s">
        <v>805</v>
      </c>
      <c r="J183" s="231" t="s">
        <v>42</v>
      </c>
      <c r="K183" s="196">
        <v>14424</v>
      </c>
      <c r="L183" s="196" t="s">
        <v>1920</v>
      </c>
      <c r="M183" s="196" t="s">
        <v>346</v>
      </c>
      <c r="N183" s="196" t="s">
        <v>1921</v>
      </c>
      <c r="O183" s="196" t="s">
        <v>1922</v>
      </c>
      <c r="P183" s="196" t="s">
        <v>1923</v>
      </c>
      <c r="Q183" s="231" t="s">
        <v>42</v>
      </c>
      <c r="R183" s="231">
        <v>14425</v>
      </c>
      <c r="S183" s="196" t="s">
        <v>1924</v>
      </c>
      <c r="T183" s="231" t="s">
        <v>1925</v>
      </c>
      <c r="U183" s="196"/>
      <c r="V183" s="171" t="s">
        <v>49</v>
      </c>
      <c r="W183" s="237"/>
      <c r="X183" s="237"/>
      <c r="Y183" s="243"/>
      <c r="Z183" s="238"/>
      <c r="AA183" s="243"/>
      <c r="AB183" s="238"/>
      <c r="AC183" s="238"/>
      <c r="AD183" s="171" t="s">
        <v>49</v>
      </c>
      <c r="AE183" s="196"/>
      <c r="AF183" s="30">
        <v>295</v>
      </c>
      <c r="AG183" s="30">
        <v>0</v>
      </c>
      <c r="AH183" s="30">
        <v>0</v>
      </c>
      <c r="AI183" s="171" t="s">
        <v>49</v>
      </c>
      <c r="AJ183" s="196" t="s">
        <v>813</v>
      </c>
      <c r="AK183" s="171" t="s">
        <v>49</v>
      </c>
      <c r="AL183" s="196" t="str">
        <f>H183&amp;" "&amp;I183&amp;","&amp;" "&amp;J183&amp;" "&amp;K183</f>
        <v>3325 Marvin Sands Dr Canandaigua, NY 14424</v>
      </c>
      <c r="AM183" s="171" t="s">
        <v>49</v>
      </c>
      <c r="AN183" s="176"/>
      <c r="AO183" s="176"/>
      <c r="AP183" s="176"/>
      <c r="AQ183" s="176"/>
      <c r="AR183" s="171" t="s">
        <v>49</v>
      </c>
      <c r="AS183" s="236"/>
      <c r="AT183" s="180"/>
      <c r="AU183" s="181"/>
      <c r="AV183" s="182"/>
      <c r="AW183" s="171" t="s">
        <v>49</v>
      </c>
      <c r="AY183" s="170"/>
      <c r="BA183" s="256"/>
      <c r="BB183" s="171" t="s">
        <v>49</v>
      </c>
      <c r="BD183" s="170"/>
      <c r="BE183" s="170"/>
      <c r="BF183" s="170"/>
      <c r="BG183" s="171" t="s">
        <v>49</v>
      </c>
      <c r="BH183" s="170"/>
      <c r="BL183" s="171" t="s">
        <v>49</v>
      </c>
      <c r="BN183" s="170"/>
      <c r="BO183" s="170"/>
      <c r="BP183" s="232"/>
      <c r="BQ183" s="171" t="s">
        <v>49</v>
      </c>
      <c r="BR183" s="170"/>
      <c r="BS183" s="170"/>
      <c r="BT183" s="170"/>
    </row>
    <row r="184" spans="1:72" s="169" customFormat="1">
      <c r="A184" s="231" t="s">
        <v>1785</v>
      </c>
      <c r="B184" s="171" t="s">
        <v>49</v>
      </c>
      <c r="C184" s="231"/>
      <c r="D184" s="231">
        <v>120</v>
      </c>
      <c r="E184" s="196" t="s">
        <v>1926</v>
      </c>
      <c r="F184" s="196" t="s">
        <v>1927</v>
      </c>
      <c r="G184" s="196"/>
      <c r="H184" s="196" t="s">
        <v>1928</v>
      </c>
      <c r="I184" s="196" t="s">
        <v>1929</v>
      </c>
      <c r="J184" s="231" t="s">
        <v>206</v>
      </c>
      <c r="K184" s="196">
        <v>61030</v>
      </c>
      <c r="L184" s="196" t="s">
        <v>1930</v>
      </c>
      <c r="M184" s="196" t="s">
        <v>164</v>
      </c>
      <c r="N184" s="196" t="s">
        <v>1931</v>
      </c>
      <c r="O184" s="196" t="s">
        <v>1932</v>
      </c>
      <c r="P184" s="196" t="s">
        <v>1933</v>
      </c>
      <c r="Q184" s="231" t="s">
        <v>495</v>
      </c>
      <c r="R184" s="231">
        <v>53511</v>
      </c>
      <c r="S184" s="196"/>
      <c r="T184" s="231" t="s">
        <v>1934</v>
      </c>
      <c r="U184" s="196"/>
      <c r="V184" s="171" t="s">
        <v>49</v>
      </c>
      <c r="W184" s="237"/>
      <c r="X184" s="237"/>
      <c r="Y184" s="238"/>
      <c r="Z184" s="238"/>
      <c r="AA184" s="238"/>
      <c r="AB184" s="238"/>
      <c r="AC184" s="238"/>
      <c r="AD184" s="171" t="s">
        <v>49</v>
      </c>
      <c r="AE184" s="231"/>
      <c r="AF184" s="29">
        <v>139</v>
      </c>
      <c r="AG184" s="30">
        <f>AF184+20</f>
        <v>159</v>
      </c>
      <c r="AH184" s="30">
        <f>AG184+20</f>
        <v>179</v>
      </c>
      <c r="AI184" s="171" t="s">
        <v>49</v>
      </c>
      <c r="AJ184" s="196" t="s">
        <v>1935</v>
      </c>
      <c r="AK184" s="171" t="s">
        <v>49</v>
      </c>
      <c r="AL184" s="196" t="str">
        <f>H184&amp;" "&amp;I184&amp;","&amp;" "&amp;J184&amp;" "&amp;K184</f>
        <v>601 E Main St Forreston, IL 61030</v>
      </c>
      <c r="AM184" s="171" t="s">
        <v>49</v>
      </c>
      <c r="AN184" s="176"/>
      <c r="AO184" s="176"/>
      <c r="AP184" s="176"/>
      <c r="AQ184" s="176"/>
      <c r="AR184" s="171" t="s">
        <v>49</v>
      </c>
      <c r="AS184" s="236"/>
      <c r="AT184" s="180"/>
      <c r="AU184" s="181"/>
      <c r="AV184" s="182"/>
      <c r="AW184" s="171" t="s">
        <v>49</v>
      </c>
      <c r="AY184" s="170"/>
      <c r="BA184" s="256"/>
      <c r="BB184" s="171" t="s">
        <v>49</v>
      </c>
      <c r="BD184" s="170"/>
      <c r="BE184" s="170"/>
      <c r="BF184" s="170"/>
      <c r="BG184" s="171" t="s">
        <v>49</v>
      </c>
      <c r="BH184" s="170"/>
      <c r="BL184" s="171" t="s">
        <v>49</v>
      </c>
      <c r="BN184" s="170"/>
      <c r="BO184" s="170"/>
      <c r="BP184" s="232"/>
      <c r="BQ184" s="171" t="s">
        <v>49</v>
      </c>
      <c r="BR184" s="170"/>
      <c r="BS184" s="170"/>
      <c r="BT184" s="170"/>
    </row>
    <row r="185" spans="1:72" s="169" customFormat="1">
      <c r="A185" s="231" t="s">
        <v>1785</v>
      </c>
      <c r="B185" s="171" t="s">
        <v>49</v>
      </c>
      <c r="C185" s="231"/>
      <c r="D185" s="231">
        <v>28</v>
      </c>
      <c r="E185" s="196" t="s">
        <v>1936</v>
      </c>
      <c r="F185" s="196" t="s">
        <v>1937</v>
      </c>
      <c r="G185" s="196"/>
      <c r="H185" s="196"/>
      <c r="I185" s="196"/>
      <c r="J185" s="231"/>
      <c r="K185" s="196"/>
      <c r="L185" s="196"/>
      <c r="M185" s="196"/>
      <c r="N185" s="196"/>
      <c r="O185" s="196"/>
      <c r="P185" s="196"/>
      <c r="Q185" s="231"/>
      <c r="R185" s="231"/>
      <c r="S185" s="196"/>
      <c r="T185" s="231"/>
      <c r="U185" s="196"/>
      <c r="V185" s="171" t="s">
        <v>49</v>
      </c>
      <c r="W185" s="237"/>
      <c r="X185" s="237"/>
      <c r="Y185" s="238"/>
      <c r="Z185" s="238"/>
      <c r="AA185" s="238"/>
      <c r="AB185" s="238"/>
      <c r="AC185" s="238"/>
      <c r="AD185" s="171" t="s">
        <v>49</v>
      </c>
      <c r="AE185" s="231"/>
      <c r="AF185" s="29"/>
      <c r="AG185" s="30"/>
      <c r="AH185" s="30"/>
      <c r="AI185" s="171" t="s">
        <v>49</v>
      </c>
      <c r="AJ185" s="196"/>
      <c r="AK185" s="171" t="s">
        <v>49</v>
      </c>
      <c r="AL185" s="196"/>
      <c r="AM185" s="171" t="s">
        <v>49</v>
      </c>
      <c r="AN185" s="176"/>
      <c r="AO185" s="176"/>
      <c r="AP185" s="176"/>
      <c r="AQ185" s="176"/>
      <c r="AR185" s="171" t="s">
        <v>49</v>
      </c>
      <c r="AS185" s="236"/>
      <c r="AT185" s="180"/>
      <c r="AU185" s="181"/>
      <c r="AV185" s="182"/>
      <c r="AW185" s="171" t="s">
        <v>49</v>
      </c>
      <c r="AY185" s="170"/>
      <c r="BA185" s="256"/>
      <c r="BB185" s="171" t="s">
        <v>49</v>
      </c>
      <c r="BD185" s="170"/>
      <c r="BE185" s="170"/>
      <c r="BF185" s="170"/>
      <c r="BG185" s="171" t="s">
        <v>49</v>
      </c>
      <c r="BH185" s="170"/>
      <c r="BL185" s="171" t="s">
        <v>49</v>
      </c>
      <c r="BN185" s="170"/>
      <c r="BO185" s="170"/>
      <c r="BP185" s="232"/>
      <c r="BQ185" s="171" t="s">
        <v>49</v>
      </c>
      <c r="BR185" s="170"/>
      <c r="BS185" s="170"/>
      <c r="BT185" s="170"/>
    </row>
    <row r="186" spans="1:72" s="169" customFormat="1">
      <c r="A186" s="231" t="s">
        <v>1785</v>
      </c>
      <c r="B186" s="171" t="s">
        <v>49</v>
      </c>
      <c r="C186" s="231"/>
      <c r="D186" s="231">
        <v>45</v>
      </c>
      <c r="E186" s="196" t="s">
        <v>1938</v>
      </c>
      <c r="F186" s="196" t="s">
        <v>1939</v>
      </c>
      <c r="G186" s="196" t="s">
        <v>1940</v>
      </c>
      <c r="H186" s="196" t="s">
        <v>1941</v>
      </c>
      <c r="I186" s="196" t="s">
        <v>1942</v>
      </c>
      <c r="J186" s="231" t="s">
        <v>152</v>
      </c>
      <c r="K186" s="196">
        <v>37683</v>
      </c>
      <c r="L186" s="196" t="s">
        <v>1943</v>
      </c>
      <c r="M186" s="196" t="s">
        <v>219</v>
      </c>
      <c r="N186" s="196" t="s">
        <v>1944</v>
      </c>
      <c r="O186" s="196"/>
      <c r="P186" s="196"/>
      <c r="Q186" s="231"/>
      <c r="R186" s="231"/>
      <c r="S186" s="196"/>
      <c r="T186" s="231" t="s">
        <v>1945</v>
      </c>
      <c r="U186" s="196"/>
      <c r="V186" s="171" t="s">
        <v>49</v>
      </c>
      <c r="W186" s="237"/>
      <c r="X186" s="237"/>
      <c r="Y186" s="238"/>
      <c r="Z186" s="238"/>
      <c r="AA186" s="238"/>
      <c r="AB186" s="238"/>
      <c r="AC186" s="238"/>
      <c r="AD186" s="171" t="s">
        <v>49</v>
      </c>
      <c r="AE186" s="231"/>
      <c r="AF186" s="29">
        <v>139</v>
      </c>
      <c r="AG186" s="30">
        <f>AF186+20</f>
        <v>159</v>
      </c>
      <c r="AH186" s="30">
        <f>AG186+20</f>
        <v>179</v>
      </c>
      <c r="AI186" s="171" t="s">
        <v>49</v>
      </c>
      <c r="AJ186" s="196" t="s">
        <v>1946</v>
      </c>
      <c r="AK186" s="171" t="s">
        <v>49</v>
      </c>
      <c r="AL186" s="196" t="str">
        <f>H186&amp;" "&amp;I186&amp;","&amp;" "&amp;J186&amp;" "&amp;K186</f>
        <v>290 Fairground Lane Mountain City, TN 37683</v>
      </c>
      <c r="AM186" s="171" t="s">
        <v>49</v>
      </c>
      <c r="AN186" s="176"/>
      <c r="AO186" s="176"/>
      <c r="AP186" s="176"/>
      <c r="AQ186" s="176"/>
      <c r="AR186" s="171" t="s">
        <v>49</v>
      </c>
      <c r="AS186" s="236"/>
      <c r="AT186" s="180"/>
      <c r="AU186" s="181"/>
      <c r="AV186" s="182"/>
      <c r="AW186" s="171" t="s">
        <v>49</v>
      </c>
      <c r="AY186" s="170"/>
      <c r="BA186" s="256"/>
      <c r="BB186" s="171" t="s">
        <v>49</v>
      </c>
      <c r="BD186" s="170"/>
      <c r="BE186" s="170"/>
      <c r="BF186" s="170"/>
      <c r="BG186" s="171" t="s">
        <v>49</v>
      </c>
      <c r="BH186" s="170"/>
      <c r="BL186" s="171" t="s">
        <v>49</v>
      </c>
      <c r="BN186" s="170"/>
      <c r="BO186" s="170"/>
      <c r="BP186" s="232"/>
      <c r="BQ186" s="171" t="s">
        <v>49</v>
      </c>
      <c r="BR186" s="170"/>
      <c r="BS186" s="170"/>
      <c r="BT186" s="170"/>
    </row>
    <row r="187" spans="1:72" s="169" customFormat="1">
      <c r="A187" s="180" t="s">
        <v>1785</v>
      </c>
      <c r="B187" s="171" t="s">
        <v>49</v>
      </c>
      <c r="C187" s="180">
        <v>122</v>
      </c>
      <c r="D187" s="180">
        <v>61</v>
      </c>
      <c r="E187" s="233" t="s">
        <v>1947</v>
      </c>
      <c r="F187" s="233" t="s">
        <v>1948</v>
      </c>
      <c r="G187" s="233"/>
      <c r="H187" s="233" t="s">
        <v>1949</v>
      </c>
      <c r="I187" s="233" t="s">
        <v>1950</v>
      </c>
      <c r="J187" s="180" t="s">
        <v>67</v>
      </c>
      <c r="K187" s="233">
        <v>92530</v>
      </c>
      <c r="L187" s="233" t="s">
        <v>1951</v>
      </c>
      <c r="M187" s="233" t="s">
        <v>1952</v>
      </c>
      <c r="N187" s="233" t="s">
        <v>1953</v>
      </c>
      <c r="O187" s="233" t="s">
        <v>1954</v>
      </c>
      <c r="P187" s="233" t="s">
        <v>1955</v>
      </c>
      <c r="Q187" s="180" t="s">
        <v>67</v>
      </c>
      <c r="R187" s="180">
        <v>92881</v>
      </c>
      <c r="S187" s="233"/>
      <c r="T187" s="180" t="s">
        <v>1956</v>
      </c>
      <c r="U187" s="233"/>
      <c r="V187" s="171" t="s">
        <v>49</v>
      </c>
      <c r="W187" s="234"/>
      <c r="X187" s="234"/>
      <c r="Y187" s="235"/>
      <c r="Z187" s="235"/>
      <c r="AA187" s="235"/>
      <c r="AB187" s="235"/>
      <c r="AC187" s="235"/>
      <c r="AD187" s="180" t="s">
        <v>49</v>
      </c>
      <c r="AE187" s="180"/>
      <c r="AF187" s="93">
        <v>159</v>
      </c>
      <c r="AG187" s="94">
        <v>179</v>
      </c>
      <c r="AH187" s="94">
        <f>AG187+20</f>
        <v>199</v>
      </c>
      <c r="AI187" s="171" t="s">
        <v>49</v>
      </c>
      <c r="AJ187" s="233" t="s">
        <v>1957</v>
      </c>
      <c r="AK187" s="171" t="s">
        <v>49</v>
      </c>
      <c r="AL187" s="233" t="str">
        <f>H187&amp;" "&amp;I187&amp;","&amp;" "&amp;J187&amp;" "&amp;K187</f>
        <v>32593 Riverside Dr Lake Elsinore, CA 92530</v>
      </c>
      <c r="AM187" s="171" t="s">
        <v>49</v>
      </c>
      <c r="AN187" s="176"/>
      <c r="AO187" s="176"/>
      <c r="AP187" s="176"/>
      <c r="AQ187" s="176"/>
      <c r="AR187" s="171" t="s">
        <v>49</v>
      </c>
      <c r="AS187" s="236"/>
      <c r="AT187" s="180"/>
      <c r="AU187" s="181"/>
      <c r="AV187" s="182"/>
      <c r="AW187" s="171" t="s">
        <v>49</v>
      </c>
      <c r="AY187" s="170"/>
      <c r="BA187" s="256"/>
      <c r="BB187" s="171" t="s">
        <v>49</v>
      </c>
      <c r="BD187" s="170"/>
      <c r="BE187" s="170"/>
      <c r="BF187" s="170"/>
      <c r="BG187" s="171" t="s">
        <v>49</v>
      </c>
      <c r="BH187" s="170"/>
      <c r="BL187" s="171" t="s">
        <v>49</v>
      </c>
      <c r="BN187" s="170"/>
      <c r="BO187" s="170"/>
      <c r="BP187" s="232"/>
      <c r="BQ187" s="171" t="s">
        <v>49</v>
      </c>
      <c r="BR187" s="170"/>
      <c r="BS187" s="170"/>
      <c r="BT187" s="170"/>
    </row>
    <row r="188" spans="1:72" s="169" customFormat="1">
      <c r="A188" s="180" t="s">
        <v>1785</v>
      </c>
      <c r="B188" s="171" t="s">
        <v>49</v>
      </c>
      <c r="C188" s="180">
        <v>113</v>
      </c>
      <c r="D188" s="180">
        <v>142</v>
      </c>
      <c r="E188" s="233" t="s">
        <v>1958</v>
      </c>
      <c r="F188" s="233" t="s">
        <v>1959</v>
      </c>
      <c r="G188" s="233"/>
      <c r="H188" s="233" t="s">
        <v>1960</v>
      </c>
      <c r="I188" s="233" t="s">
        <v>1961</v>
      </c>
      <c r="J188" s="180" t="s">
        <v>54</v>
      </c>
      <c r="K188" s="233">
        <v>45840</v>
      </c>
      <c r="L188" s="233" t="s">
        <v>1962</v>
      </c>
      <c r="M188" s="233" t="s">
        <v>264</v>
      </c>
      <c r="N188" s="233" t="s">
        <v>1963</v>
      </c>
      <c r="O188" s="233" t="s">
        <v>1964</v>
      </c>
      <c r="P188" s="233" t="s">
        <v>1961</v>
      </c>
      <c r="Q188" s="180" t="s">
        <v>54</v>
      </c>
      <c r="R188" s="180">
        <v>45840</v>
      </c>
      <c r="S188" s="233"/>
      <c r="T188" s="180" t="s">
        <v>1965</v>
      </c>
      <c r="U188" s="233" t="s">
        <v>1966</v>
      </c>
      <c r="V188" s="171" t="s">
        <v>49</v>
      </c>
      <c r="W188" s="234"/>
      <c r="X188" s="234"/>
      <c r="Y188" s="235"/>
      <c r="Z188" s="235"/>
      <c r="AA188" s="235"/>
      <c r="AB188" s="235"/>
      <c r="AC188" s="235"/>
      <c r="AD188" s="180" t="s">
        <v>49</v>
      </c>
      <c r="AE188" s="180"/>
      <c r="AF188" s="93">
        <v>139</v>
      </c>
      <c r="AG188" s="94">
        <v>149</v>
      </c>
      <c r="AH188" s="94">
        <f>AG188+20</f>
        <v>169</v>
      </c>
      <c r="AI188" s="171" t="s">
        <v>49</v>
      </c>
      <c r="AJ188" s="233" t="s">
        <v>1967</v>
      </c>
      <c r="AK188" s="171" t="s">
        <v>49</v>
      </c>
      <c r="AL188" s="233" t="str">
        <f>H188&amp;" "&amp;I188&amp;","&amp;" "&amp;J188&amp;" "&amp;K188</f>
        <v>9190 County Road 9 Findlay, OH 45840</v>
      </c>
      <c r="AM188" s="171" t="s">
        <v>49</v>
      </c>
      <c r="AN188" s="176"/>
      <c r="AO188" s="176"/>
      <c r="AP188" s="176"/>
      <c r="AQ188" s="176"/>
      <c r="AR188" s="171" t="s">
        <v>49</v>
      </c>
      <c r="AS188" s="236"/>
      <c r="AT188" s="180"/>
      <c r="AU188" s="181"/>
      <c r="AV188" s="182"/>
      <c r="AW188" s="171" t="s">
        <v>49</v>
      </c>
      <c r="AY188" s="170"/>
      <c r="BA188" s="256"/>
      <c r="BB188" s="171" t="s">
        <v>49</v>
      </c>
      <c r="BD188" s="170"/>
      <c r="BE188" s="170"/>
      <c r="BF188" s="170"/>
      <c r="BG188" s="171" t="s">
        <v>49</v>
      </c>
      <c r="BH188" s="170"/>
      <c r="BL188" s="171" t="s">
        <v>49</v>
      </c>
      <c r="BN188" s="170"/>
      <c r="BO188" s="170"/>
      <c r="BP188" s="232"/>
      <c r="BQ188" s="171" t="s">
        <v>49</v>
      </c>
      <c r="BR188" s="170"/>
      <c r="BS188" s="170"/>
      <c r="BT188" s="170"/>
    </row>
    <row r="189" spans="1:72" s="169" customFormat="1">
      <c r="A189" s="231" t="s">
        <v>1785</v>
      </c>
      <c r="B189" s="171" t="s">
        <v>49</v>
      </c>
      <c r="C189" s="231">
        <v>31</v>
      </c>
      <c r="D189" s="231">
        <v>32</v>
      </c>
      <c r="E189" s="196" t="s">
        <v>1968</v>
      </c>
      <c r="F189" s="196" t="s">
        <v>1969</v>
      </c>
      <c r="G189" s="196"/>
      <c r="H189" s="196" t="s">
        <v>1970</v>
      </c>
      <c r="I189" s="196" t="s">
        <v>1971</v>
      </c>
      <c r="J189" s="231" t="s">
        <v>567</v>
      </c>
      <c r="K189" s="196">
        <v>29102</v>
      </c>
      <c r="L189" s="196" t="s">
        <v>1972</v>
      </c>
      <c r="M189" s="196" t="s">
        <v>1973</v>
      </c>
      <c r="N189" s="196" t="s">
        <v>1974</v>
      </c>
      <c r="O189" s="196" t="s">
        <v>1975</v>
      </c>
      <c r="P189" s="196" t="s">
        <v>1971</v>
      </c>
      <c r="Q189" s="231" t="s">
        <v>567</v>
      </c>
      <c r="R189" s="231">
        <v>29102</v>
      </c>
      <c r="S189" s="196"/>
      <c r="T189" s="231" t="s">
        <v>1976</v>
      </c>
      <c r="U189" s="196"/>
      <c r="V189" s="171" t="s">
        <v>49</v>
      </c>
      <c r="W189" s="237"/>
      <c r="X189" s="237"/>
      <c r="Y189" s="238"/>
      <c r="Z189" s="238"/>
      <c r="AA189" s="238"/>
      <c r="AB189" s="238"/>
      <c r="AC189" s="238"/>
      <c r="AD189" s="171" t="s">
        <v>49</v>
      </c>
      <c r="AE189" s="231"/>
      <c r="AF189" s="29">
        <v>139</v>
      </c>
      <c r="AG189" s="30">
        <v>149</v>
      </c>
      <c r="AH189" s="30">
        <f>AG189+20</f>
        <v>169</v>
      </c>
      <c r="AI189" s="171" t="s">
        <v>49</v>
      </c>
      <c r="AJ189" s="196" t="s">
        <v>1977</v>
      </c>
      <c r="AK189" s="171" t="s">
        <v>49</v>
      </c>
      <c r="AL189" s="196" t="str">
        <f>H189&amp;" "&amp;I189&amp;","&amp;" "&amp;J189&amp;" "&amp;K189</f>
        <v>2155 Paxville Hwy Manning, SC 29102</v>
      </c>
      <c r="AM189" s="171" t="s">
        <v>49</v>
      </c>
      <c r="AN189" s="176"/>
      <c r="AO189" s="176"/>
      <c r="AP189" s="176"/>
      <c r="AQ189" s="176"/>
      <c r="AR189" s="171" t="s">
        <v>49</v>
      </c>
      <c r="AS189" s="236"/>
      <c r="AT189" s="180"/>
      <c r="AU189" s="181"/>
      <c r="AV189" s="182"/>
      <c r="AW189" s="171" t="s">
        <v>49</v>
      </c>
      <c r="AY189" s="170"/>
      <c r="BA189" s="256"/>
      <c r="BB189" s="171" t="s">
        <v>49</v>
      </c>
      <c r="BD189" s="170"/>
      <c r="BE189" s="170"/>
      <c r="BF189" s="170"/>
      <c r="BG189" s="171" t="s">
        <v>49</v>
      </c>
      <c r="BH189" s="170"/>
      <c r="BL189" s="171" t="s">
        <v>49</v>
      </c>
      <c r="BN189" s="170"/>
      <c r="BO189" s="170"/>
      <c r="BP189" s="232"/>
      <c r="BQ189" s="171" t="s">
        <v>49</v>
      </c>
      <c r="BR189" s="170"/>
      <c r="BS189" s="170"/>
      <c r="BT189" s="170"/>
    </row>
    <row r="190" spans="1:72" s="169" customFormat="1">
      <c r="A190" s="231" t="s">
        <v>1785</v>
      </c>
      <c r="B190" s="171" t="s">
        <v>49</v>
      </c>
      <c r="C190" s="231"/>
      <c r="D190" s="231">
        <v>67</v>
      </c>
      <c r="E190" s="196" t="s">
        <v>1978</v>
      </c>
      <c r="F190" s="196" t="s">
        <v>1979</v>
      </c>
      <c r="G190" s="196"/>
      <c r="H190" s="196" t="s">
        <v>1980</v>
      </c>
      <c r="I190" s="196" t="s">
        <v>1981</v>
      </c>
      <c r="J190" s="231" t="s">
        <v>460</v>
      </c>
      <c r="K190" s="196">
        <v>49071</v>
      </c>
      <c r="L190" s="196" t="s">
        <v>1982</v>
      </c>
      <c r="M190" s="196" t="s">
        <v>1983</v>
      </c>
      <c r="N190" s="196" t="s">
        <v>1984</v>
      </c>
      <c r="O190" s="196" t="s">
        <v>1985</v>
      </c>
      <c r="P190" s="196" t="s">
        <v>1986</v>
      </c>
      <c r="Q190" s="231" t="s">
        <v>460</v>
      </c>
      <c r="R190" s="231">
        <v>49009</v>
      </c>
      <c r="S190" s="196"/>
      <c r="T190" s="231" t="s">
        <v>1987</v>
      </c>
      <c r="U190" s="196"/>
      <c r="V190" s="171" t="s">
        <v>49</v>
      </c>
      <c r="W190" s="237"/>
      <c r="X190" s="237"/>
      <c r="Y190" s="238"/>
      <c r="Z190" s="238"/>
      <c r="AA190" s="238"/>
      <c r="AB190" s="238"/>
      <c r="AC190" s="238"/>
      <c r="AD190" s="171" t="s">
        <v>49</v>
      </c>
      <c r="AE190" s="231"/>
      <c r="AF190" s="29">
        <v>139</v>
      </c>
      <c r="AG190" s="30">
        <f>AF190+20</f>
        <v>159</v>
      </c>
      <c r="AH190" s="30">
        <f>AG190+20</f>
        <v>179</v>
      </c>
      <c r="AI190" s="171" t="s">
        <v>49</v>
      </c>
      <c r="AJ190" s="196" t="s">
        <v>1988</v>
      </c>
      <c r="AK190" s="171" t="s">
        <v>49</v>
      </c>
      <c r="AL190" s="196" t="str">
        <f>H190&amp;" "&amp;I190&amp;","&amp;" "&amp;J190&amp;" "&amp;K190</f>
        <v>56720 Murray St Mattawan, MI 49071</v>
      </c>
      <c r="AM190" s="171" t="s">
        <v>49</v>
      </c>
      <c r="AN190" s="176"/>
      <c r="AO190" s="176"/>
      <c r="AP190" s="176"/>
      <c r="AQ190" s="176"/>
      <c r="AR190" s="171" t="s">
        <v>49</v>
      </c>
      <c r="AS190" s="236"/>
      <c r="AT190" s="180"/>
      <c r="AU190" s="181"/>
      <c r="AV190" s="182"/>
      <c r="AW190" s="171" t="s">
        <v>49</v>
      </c>
      <c r="AY190" s="170"/>
      <c r="BA190" s="256"/>
      <c r="BB190" s="171" t="s">
        <v>49</v>
      </c>
      <c r="BD190" s="170"/>
      <c r="BE190" s="170"/>
      <c r="BF190" s="170"/>
      <c r="BG190" s="171" t="s">
        <v>49</v>
      </c>
      <c r="BH190" s="170"/>
      <c r="BL190" s="171" t="s">
        <v>49</v>
      </c>
      <c r="BN190" s="170"/>
      <c r="BO190" s="170"/>
      <c r="BP190" s="232"/>
      <c r="BQ190" s="171" t="s">
        <v>49</v>
      </c>
      <c r="BR190" s="170"/>
      <c r="BS190" s="170"/>
      <c r="BT190" s="170"/>
    </row>
    <row r="191" spans="1:72" s="169" customFormat="1">
      <c r="A191" s="180" t="s">
        <v>1785</v>
      </c>
      <c r="B191" s="171" t="s">
        <v>49</v>
      </c>
      <c r="C191" s="180">
        <v>87</v>
      </c>
      <c r="D191" s="180">
        <v>56</v>
      </c>
      <c r="E191" s="233" t="s">
        <v>1989</v>
      </c>
      <c r="F191" s="233" t="s">
        <v>1990</v>
      </c>
      <c r="G191" s="233"/>
      <c r="H191" s="233" t="s">
        <v>1991</v>
      </c>
      <c r="I191" s="233" t="s">
        <v>1899</v>
      </c>
      <c r="J191" s="180" t="s">
        <v>139</v>
      </c>
      <c r="K191" s="233">
        <v>78221</v>
      </c>
      <c r="L191" s="244" t="s">
        <v>1992</v>
      </c>
      <c r="M191" s="233" t="s">
        <v>1993</v>
      </c>
      <c r="N191" s="233" t="s">
        <v>1994</v>
      </c>
      <c r="O191" s="233"/>
      <c r="P191" s="233"/>
      <c r="Q191" s="180"/>
      <c r="R191" s="180"/>
      <c r="S191" s="233"/>
      <c r="T191" s="180" t="s">
        <v>1995</v>
      </c>
      <c r="U191" s="233"/>
      <c r="V191" s="171" t="s">
        <v>49</v>
      </c>
      <c r="W191" s="234"/>
      <c r="X191" s="234"/>
      <c r="Y191" s="235"/>
      <c r="Z191" s="235"/>
      <c r="AA191" s="235"/>
      <c r="AB191" s="235"/>
      <c r="AC191" s="235"/>
      <c r="AD191" s="180" t="s">
        <v>49</v>
      </c>
      <c r="AE191" s="180"/>
      <c r="AF191" s="93">
        <v>139</v>
      </c>
      <c r="AG191" s="94">
        <v>149</v>
      </c>
      <c r="AH191" s="94">
        <f>AG191+20</f>
        <v>169</v>
      </c>
      <c r="AI191" s="171" t="s">
        <v>49</v>
      </c>
      <c r="AJ191" s="233" t="s">
        <v>1996</v>
      </c>
      <c r="AK191" s="171" t="s">
        <v>49</v>
      </c>
      <c r="AL191" s="233"/>
      <c r="AM191" s="171" t="s">
        <v>49</v>
      </c>
      <c r="AN191" s="176"/>
      <c r="AO191" s="176"/>
      <c r="AP191" s="176"/>
      <c r="AQ191" s="176"/>
      <c r="AR191" s="171" t="s">
        <v>49</v>
      </c>
      <c r="AS191" s="236"/>
      <c r="AT191" s="180"/>
      <c r="AU191" s="181"/>
      <c r="AV191" s="182"/>
      <c r="AW191" s="171" t="s">
        <v>49</v>
      </c>
      <c r="AY191" s="170"/>
      <c r="BA191" s="256"/>
      <c r="BB191" s="171" t="s">
        <v>49</v>
      </c>
      <c r="BD191" s="170"/>
      <c r="BE191" s="170"/>
      <c r="BF191" s="170"/>
      <c r="BG191" s="171" t="s">
        <v>49</v>
      </c>
      <c r="BH191" s="170"/>
      <c r="BL191" s="171" t="s">
        <v>49</v>
      </c>
      <c r="BN191" s="170"/>
      <c r="BO191" s="170"/>
      <c r="BP191" s="232"/>
      <c r="BQ191" s="171" t="s">
        <v>49</v>
      </c>
      <c r="BR191" s="170"/>
      <c r="BS191" s="170"/>
      <c r="BT191" s="170"/>
    </row>
    <row r="192" spans="1:72" s="169" customFormat="1">
      <c r="A192" s="231" t="s">
        <v>1785</v>
      </c>
      <c r="B192" s="171" t="s">
        <v>49</v>
      </c>
      <c r="C192" s="231"/>
      <c r="D192" s="231">
        <v>16</v>
      </c>
      <c r="E192" s="196" t="s">
        <v>1997</v>
      </c>
      <c r="F192" s="196" t="s">
        <v>1998</v>
      </c>
      <c r="G192" s="196"/>
      <c r="H192" s="196" t="s">
        <v>1999</v>
      </c>
      <c r="I192" s="196" t="s">
        <v>589</v>
      </c>
      <c r="J192" s="231" t="s">
        <v>460</v>
      </c>
      <c r="K192" s="196">
        <v>48071</v>
      </c>
      <c r="L192" s="196" t="s">
        <v>590</v>
      </c>
      <c r="M192" s="196" t="s">
        <v>294</v>
      </c>
      <c r="N192" s="196" t="s">
        <v>591</v>
      </c>
      <c r="O192" s="196" t="s">
        <v>592</v>
      </c>
      <c r="P192" s="196" t="s">
        <v>593</v>
      </c>
      <c r="Q192" s="231" t="s">
        <v>460</v>
      </c>
      <c r="R192" s="231">
        <v>48067</v>
      </c>
      <c r="S192" s="196"/>
      <c r="T192" s="231" t="s">
        <v>594</v>
      </c>
      <c r="U192" s="196"/>
      <c r="V192" s="171" t="s">
        <v>49</v>
      </c>
      <c r="W192" s="237"/>
      <c r="X192" s="237"/>
      <c r="Y192" s="243"/>
      <c r="Z192" s="238"/>
      <c r="AA192" s="238"/>
      <c r="AB192" s="243"/>
      <c r="AC192" s="243"/>
      <c r="AD192" s="171" t="s">
        <v>49</v>
      </c>
      <c r="AE192" s="196"/>
      <c r="AF192" s="30">
        <v>295</v>
      </c>
      <c r="AG192" s="30">
        <v>0</v>
      </c>
      <c r="AH192" s="30">
        <v>0</v>
      </c>
      <c r="AI192" s="171" t="s">
        <v>49</v>
      </c>
      <c r="AJ192" s="196" t="s">
        <v>2000</v>
      </c>
      <c r="AK192" s="171" t="s">
        <v>49</v>
      </c>
      <c r="AL192" s="196" t="str">
        <f>H192&amp;" "&amp;I192&amp;","&amp;" "&amp;J192&amp;" "&amp;K192</f>
        <v>29235 Stephenson Hwy Madison Heights, MI 48071</v>
      </c>
      <c r="AM192" s="171" t="s">
        <v>49</v>
      </c>
      <c r="AN192" s="176"/>
      <c r="AO192" s="176"/>
      <c r="AP192" s="176"/>
      <c r="AQ192" s="176"/>
      <c r="AR192" s="171" t="s">
        <v>49</v>
      </c>
      <c r="AS192" s="236"/>
      <c r="AT192" s="180"/>
      <c r="AU192" s="181"/>
      <c r="AV192" s="182"/>
      <c r="AW192" s="171" t="s">
        <v>49</v>
      </c>
      <c r="AY192" s="170"/>
      <c r="BA192" s="256"/>
      <c r="BB192" s="171" t="s">
        <v>49</v>
      </c>
      <c r="BD192" s="170"/>
      <c r="BE192" s="170"/>
      <c r="BF192" s="170"/>
      <c r="BG192" s="171" t="s">
        <v>49</v>
      </c>
      <c r="BH192" s="170"/>
      <c r="BL192" s="171" t="s">
        <v>49</v>
      </c>
      <c r="BN192" s="170"/>
      <c r="BO192" s="170"/>
      <c r="BP192" s="232"/>
      <c r="BQ192" s="171" t="s">
        <v>49</v>
      </c>
      <c r="BR192" s="170"/>
      <c r="BS192" s="170"/>
      <c r="BT192" s="170"/>
    </row>
    <row r="193" spans="1:72" s="169" customFormat="1">
      <c r="A193" s="180" t="s">
        <v>1785</v>
      </c>
      <c r="B193" s="171" t="s">
        <v>49</v>
      </c>
      <c r="C193" s="180">
        <v>26</v>
      </c>
      <c r="D193" s="180">
        <v>27</v>
      </c>
      <c r="E193" s="233" t="s">
        <v>2001</v>
      </c>
      <c r="F193" s="233" t="s">
        <v>2002</v>
      </c>
      <c r="G193" s="233"/>
      <c r="H193" s="233" t="s">
        <v>2003</v>
      </c>
      <c r="I193" s="233" t="s">
        <v>2004</v>
      </c>
      <c r="J193" s="180" t="s">
        <v>1278</v>
      </c>
      <c r="K193" s="233">
        <v>40422</v>
      </c>
      <c r="L193" s="244" t="s">
        <v>2005</v>
      </c>
      <c r="M193" s="233" t="s">
        <v>1576</v>
      </c>
      <c r="N193" s="233" t="s">
        <v>2006</v>
      </c>
      <c r="O193" s="233" t="s">
        <v>2007</v>
      </c>
      <c r="P193" s="233" t="s">
        <v>2004</v>
      </c>
      <c r="Q193" s="180" t="s">
        <v>1278</v>
      </c>
      <c r="R193" s="180">
        <v>40422</v>
      </c>
      <c r="S193" s="233"/>
      <c r="T193" s="180" t="s">
        <v>2008</v>
      </c>
      <c r="U193" s="233" t="s">
        <v>2009</v>
      </c>
      <c r="V193" s="171" t="s">
        <v>49</v>
      </c>
      <c r="W193" s="234"/>
      <c r="X193" s="234"/>
      <c r="Y193" s="235"/>
      <c r="Z193" s="235"/>
      <c r="AA193" s="235"/>
      <c r="AB193" s="235"/>
      <c r="AC193" s="235"/>
      <c r="AD193" s="180" t="s">
        <v>49</v>
      </c>
      <c r="AE193" s="180"/>
      <c r="AF193" s="93">
        <v>139</v>
      </c>
      <c r="AG193" s="94">
        <v>149</v>
      </c>
      <c r="AH193" s="94">
        <f>AG193+20</f>
        <v>169</v>
      </c>
      <c r="AI193" s="171" t="s">
        <v>49</v>
      </c>
      <c r="AJ193" s="233" t="s">
        <v>2010</v>
      </c>
      <c r="AK193" s="171" t="s">
        <v>49</v>
      </c>
      <c r="AL193" s="233" t="str">
        <f>H193&amp;" "&amp;I193&amp;","&amp;" "&amp;J193&amp;" "&amp;K193</f>
        <v>474 Stanford Ave Danville, KY 40422</v>
      </c>
      <c r="AM193" s="171" t="s">
        <v>49</v>
      </c>
      <c r="AN193" s="176"/>
      <c r="AO193" s="176"/>
      <c r="AP193" s="176"/>
      <c r="AQ193" s="176"/>
      <c r="AR193" s="171" t="s">
        <v>49</v>
      </c>
      <c r="AS193" s="236"/>
      <c r="AT193" s="180"/>
      <c r="AU193" s="181"/>
      <c r="AV193" s="182"/>
      <c r="AW193" s="171" t="s">
        <v>49</v>
      </c>
      <c r="AY193" s="170"/>
      <c r="BA193" s="256"/>
      <c r="BB193" s="171" t="s">
        <v>49</v>
      </c>
      <c r="BD193" s="170"/>
      <c r="BE193" s="170"/>
      <c r="BF193" s="170"/>
      <c r="BG193" s="171" t="s">
        <v>49</v>
      </c>
      <c r="BH193" s="170"/>
      <c r="BL193" s="171" t="s">
        <v>49</v>
      </c>
      <c r="BN193" s="170"/>
      <c r="BO193" s="170"/>
      <c r="BP193" s="232"/>
      <c r="BQ193" s="171" t="s">
        <v>49</v>
      </c>
      <c r="BR193" s="170"/>
      <c r="BS193" s="170"/>
      <c r="BT193" s="170"/>
    </row>
    <row r="194" spans="1:72" s="169" customFormat="1">
      <c r="A194" s="231" t="s">
        <v>1785</v>
      </c>
      <c r="B194" s="171" t="s">
        <v>49</v>
      </c>
      <c r="C194" s="231"/>
      <c r="D194" s="231">
        <v>21</v>
      </c>
      <c r="E194" s="196" t="s">
        <v>2011</v>
      </c>
      <c r="F194" s="196" t="s">
        <v>2012</v>
      </c>
      <c r="G194" s="196" t="s">
        <v>1320</v>
      </c>
      <c r="H194" s="196" t="s">
        <v>1321</v>
      </c>
      <c r="I194" s="196" t="s">
        <v>1322</v>
      </c>
      <c r="J194" s="231" t="s">
        <v>67</v>
      </c>
      <c r="K194" s="196">
        <v>92104</v>
      </c>
      <c r="L194" s="196" t="s">
        <v>1323</v>
      </c>
      <c r="M194" s="196" t="s">
        <v>545</v>
      </c>
      <c r="N194" s="196" t="s">
        <v>188</v>
      </c>
      <c r="O194" s="196" t="s">
        <v>1324</v>
      </c>
      <c r="P194" s="196" t="s">
        <v>1325</v>
      </c>
      <c r="Q194" s="231" t="s">
        <v>67</v>
      </c>
      <c r="R194" s="231">
        <v>91935</v>
      </c>
      <c r="S194" s="196"/>
      <c r="T194" s="231" t="s">
        <v>1326</v>
      </c>
      <c r="U194" s="196" t="s">
        <v>1327</v>
      </c>
      <c r="V194" s="171" t="s">
        <v>49</v>
      </c>
      <c r="W194" s="237"/>
      <c r="X194" s="237"/>
      <c r="Y194" s="243"/>
      <c r="Z194" s="238"/>
      <c r="AA194" s="243"/>
      <c r="AB194" s="238"/>
      <c r="AC194" s="238"/>
      <c r="AD194" s="171" t="s">
        <v>49</v>
      </c>
      <c r="AE194" s="196"/>
      <c r="AF194" s="30">
        <v>320</v>
      </c>
      <c r="AG194" s="30">
        <v>0</v>
      </c>
      <c r="AH194" s="30">
        <v>0</v>
      </c>
      <c r="AI194" s="171" t="s">
        <v>49</v>
      </c>
      <c r="AJ194" s="196" t="s">
        <v>1328</v>
      </c>
      <c r="AK194" s="171" t="s">
        <v>49</v>
      </c>
      <c r="AL194" s="196" t="str">
        <f>H194&amp;" "&amp;I194&amp;","&amp;" "&amp;J194&amp;" "&amp;K194</f>
        <v>2221 Morley Field Dr San Diego, CA 92104</v>
      </c>
      <c r="AM194" s="171" t="s">
        <v>49</v>
      </c>
      <c r="AN194" s="176"/>
      <c r="AO194" s="176"/>
      <c r="AP194" s="176"/>
      <c r="AQ194" s="176"/>
      <c r="AR194" s="171" t="s">
        <v>49</v>
      </c>
      <c r="AS194" s="236"/>
      <c r="AT194" s="180"/>
      <c r="AU194" s="181"/>
      <c r="AV194" s="182"/>
      <c r="AW194" s="171" t="s">
        <v>49</v>
      </c>
      <c r="AY194" s="170"/>
      <c r="BA194" s="256"/>
      <c r="BB194" s="171" t="s">
        <v>49</v>
      </c>
      <c r="BD194" s="170"/>
      <c r="BE194" s="170"/>
      <c r="BF194" s="170"/>
      <c r="BG194" s="171" t="s">
        <v>49</v>
      </c>
      <c r="BH194" s="170"/>
      <c r="BL194" s="171" t="s">
        <v>49</v>
      </c>
      <c r="BN194" s="170"/>
      <c r="BO194" s="170"/>
      <c r="BP194" s="232"/>
      <c r="BQ194" s="171" t="s">
        <v>49</v>
      </c>
      <c r="BR194" s="170"/>
      <c r="BS194" s="170"/>
      <c r="BT194" s="170"/>
    </row>
    <row r="195" spans="1:72" s="169" customFormat="1">
      <c r="A195" s="180" t="s">
        <v>1785</v>
      </c>
      <c r="B195" s="171" t="s">
        <v>49</v>
      </c>
      <c r="C195" s="180"/>
      <c r="D195" s="180">
        <v>186</v>
      </c>
      <c r="E195" s="233" t="s">
        <v>2013</v>
      </c>
      <c r="F195" s="233" t="s">
        <v>2014</v>
      </c>
      <c r="G195" s="233"/>
      <c r="H195" s="233" t="s">
        <v>2015</v>
      </c>
      <c r="I195" s="233" t="s">
        <v>2016</v>
      </c>
      <c r="J195" s="180" t="s">
        <v>611</v>
      </c>
      <c r="K195" s="233">
        <v>87110</v>
      </c>
      <c r="L195" s="244" t="s">
        <v>2017</v>
      </c>
      <c r="M195" s="233" t="s">
        <v>2018</v>
      </c>
      <c r="N195" s="233" t="s">
        <v>2019</v>
      </c>
      <c r="O195" s="233"/>
      <c r="P195" s="233"/>
      <c r="Q195" s="180"/>
      <c r="R195" s="180"/>
      <c r="S195" s="233"/>
      <c r="T195" s="180" t="s">
        <v>2020</v>
      </c>
      <c r="U195" s="233"/>
      <c r="V195" s="171" t="s">
        <v>49</v>
      </c>
      <c r="W195" s="234"/>
      <c r="X195" s="234"/>
      <c r="Y195" s="235"/>
      <c r="Z195" s="235"/>
      <c r="AA195" s="235"/>
      <c r="AB195" s="235"/>
      <c r="AC195" s="235"/>
      <c r="AD195" s="180" t="s">
        <v>49</v>
      </c>
      <c r="AE195" s="180"/>
      <c r="AF195" s="93">
        <v>139</v>
      </c>
      <c r="AG195" s="94">
        <f>AF195+20</f>
        <v>159</v>
      </c>
      <c r="AH195" s="94">
        <f>AG195+20</f>
        <v>179</v>
      </c>
      <c r="AI195" s="171" t="s">
        <v>49</v>
      </c>
      <c r="AJ195" s="233" t="s">
        <v>2021</v>
      </c>
      <c r="AK195" s="171" t="s">
        <v>49</v>
      </c>
      <c r="AL195" s="233" t="str">
        <f>H195&amp;" "&amp;I195&amp;","&amp;" "&amp;J195&amp;" "&amp;K195</f>
        <v>7801 Candelaria Rd NE Albuquerque, NM 87110</v>
      </c>
      <c r="AM195" s="171" t="s">
        <v>49</v>
      </c>
      <c r="AN195" s="176"/>
      <c r="AO195" s="176"/>
      <c r="AP195" s="176"/>
      <c r="AQ195" s="176"/>
      <c r="AR195" s="171" t="s">
        <v>49</v>
      </c>
      <c r="AS195" s="236"/>
      <c r="AT195" s="180"/>
      <c r="AU195" s="181"/>
      <c r="AV195" s="182"/>
      <c r="AW195" s="171" t="s">
        <v>49</v>
      </c>
      <c r="AY195" s="170"/>
      <c r="BA195" s="256"/>
      <c r="BB195" s="171" t="s">
        <v>49</v>
      </c>
      <c r="BD195" s="170"/>
      <c r="BE195" s="170"/>
      <c r="BF195" s="170"/>
      <c r="BG195" s="171" t="s">
        <v>49</v>
      </c>
      <c r="BH195" s="170"/>
      <c r="BL195" s="171" t="s">
        <v>49</v>
      </c>
      <c r="BN195" s="170"/>
      <c r="BO195" s="170"/>
      <c r="BP195" s="232"/>
      <c r="BQ195" s="171" t="s">
        <v>49</v>
      </c>
      <c r="BR195" s="170"/>
      <c r="BS195" s="170"/>
      <c r="BT195" s="170"/>
    </row>
    <row r="196" spans="1:72" s="169" customFormat="1">
      <c r="A196" s="231" t="s">
        <v>1785</v>
      </c>
      <c r="B196" s="171" t="s">
        <v>49</v>
      </c>
      <c r="C196" s="231"/>
      <c r="D196" s="231">
        <v>10</v>
      </c>
      <c r="E196" s="196" t="s">
        <v>2022</v>
      </c>
      <c r="F196" s="196" t="s">
        <v>2023</v>
      </c>
      <c r="G196" s="196"/>
      <c r="H196" s="196" t="s">
        <v>1353</v>
      </c>
      <c r="I196" s="196" t="s">
        <v>1354</v>
      </c>
      <c r="J196" s="231" t="s">
        <v>67</v>
      </c>
      <c r="K196" s="196">
        <v>96003</v>
      </c>
      <c r="L196" s="196" t="s">
        <v>2024</v>
      </c>
      <c r="M196" s="196" t="s">
        <v>820</v>
      </c>
      <c r="N196" s="196" t="s">
        <v>1356</v>
      </c>
      <c r="O196" s="196" t="s">
        <v>1357</v>
      </c>
      <c r="P196" s="196" t="s">
        <v>1358</v>
      </c>
      <c r="Q196" s="231" t="s">
        <v>67</v>
      </c>
      <c r="R196" s="231">
        <v>96080</v>
      </c>
      <c r="S196" s="196" t="s">
        <v>1359</v>
      </c>
      <c r="T196" s="231" t="s">
        <v>1360</v>
      </c>
      <c r="U196" s="196"/>
      <c r="V196" s="171" t="s">
        <v>49</v>
      </c>
      <c r="W196" s="237"/>
      <c r="X196" s="237"/>
      <c r="Y196" s="243"/>
      <c r="Z196" s="238"/>
      <c r="AA196" s="238"/>
      <c r="AB196" s="243"/>
      <c r="AC196" s="243"/>
      <c r="AD196" s="171" t="s">
        <v>49</v>
      </c>
      <c r="AE196" s="196"/>
      <c r="AF196" s="30">
        <v>320</v>
      </c>
      <c r="AG196" s="30">
        <v>0</v>
      </c>
      <c r="AH196" s="30">
        <v>0</v>
      </c>
      <c r="AI196" s="171" t="s">
        <v>49</v>
      </c>
      <c r="AJ196" s="196" t="s">
        <v>1361</v>
      </c>
      <c r="AK196" s="171" t="s">
        <v>49</v>
      </c>
      <c r="AL196" s="196" t="str">
        <f>H196&amp;" "&amp;I196&amp;","&amp;" "&amp;J196&amp;" "&amp;K196</f>
        <v>2211 College U Dr Redding, CA 96003</v>
      </c>
      <c r="AM196" s="171" t="s">
        <v>49</v>
      </c>
      <c r="AN196" s="176"/>
      <c r="AO196" s="176"/>
      <c r="AP196" s="176"/>
      <c r="AQ196" s="176"/>
      <c r="AR196" s="171" t="s">
        <v>49</v>
      </c>
      <c r="AS196" s="236"/>
      <c r="AT196" s="180"/>
      <c r="AU196" s="181"/>
      <c r="AV196" s="182"/>
      <c r="AW196" s="171" t="s">
        <v>49</v>
      </c>
      <c r="AY196" s="170"/>
      <c r="BA196" s="256"/>
      <c r="BB196" s="171" t="s">
        <v>49</v>
      </c>
      <c r="BD196" s="170"/>
      <c r="BE196" s="170"/>
      <c r="BF196" s="170"/>
      <c r="BG196" s="171" t="s">
        <v>49</v>
      </c>
      <c r="BH196" s="170"/>
      <c r="BL196" s="171" t="s">
        <v>49</v>
      </c>
      <c r="BN196" s="170"/>
      <c r="BO196" s="170"/>
      <c r="BP196" s="232"/>
      <c r="BQ196" s="171" t="s">
        <v>49</v>
      </c>
      <c r="BR196" s="170"/>
      <c r="BS196" s="170"/>
      <c r="BT196" s="170"/>
    </row>
    <row r="197" spans="1:72" s="169" customFormat="1">
      <c r="A197" s="180" t="s">
        <v>1785</v>
      </c>
      <c r="B197" s="171" t="s">
        <v>49</v>
      </c>
      <c r="C197" s="180">
        <v>71</v>
      </c>
      <c r="D197" s="180">
        <v>44</v>
      </c>
      <c r="E197" s="233" t="s">
        <v>2025</v>
      </c>
      <c r="F197" s="233" t="s">
        <v>2026</v>
      </c>
      <c r="G197" s="233"/>
      <c r="H197" s="233" t="s">
        <v>2027</v>
      </c>
      <c r="I197" s="233" t="s">
        <v>2028</v>
      </c>
      <c r="J197" s="180" t="s">
        <v>54</v>
      </c>
      <c r="K197" s="233">
        <v>45424</v>
      </c>
      <c r="L197" s="233" t="s">
        <v>2029</v>
      </c>
      <c r="M197" s="233" t="s">
        <v>275</v>
      </c>
      <c r="N197" s="233" t="s">
        <v>2030</v>
      </c>
      <c r="O197" s="233" t="s">
        <v>2031</v>
      </c>
      <c r="P197" s="233" t="s">
        <v>2032</v>
      </c>
      <c r="Q197" s="180" t="s">
        <v>54</v>
      </c>
      <c r="R197" s="180">
        <v>45342</v>
      </c>
      <c r="S197" s="233"/>
      <c r="T197" s="180" t="s">
        <v>2033</v>
      </c>
      <c r="U197" s="233" t="s">
        <v>2034</v>
      </c>
      <c r="V197" s="171" t="s">
        <v>49</v>
      </c>
      <c r="W197" s="234"/>
      <c r="X197" s="234"/>
      <c r="Y197" s="235"/>
      <c r="Z197" s="235"/>
      <c r="AA197" s="235"/>
      <c r="AB197" s="235"/>
      <c r="AC197" s="235"/>
      <c r="AD197" s="180" t="s">
        <v>49</v>
      </c>
      <c r="AE197" s="180"/>
      <c r="AF197" s="93">
        <v>139</v>
      </c>
      <c r="AG197" s="94">
        <v>149</v>
      </c>
      <c r="AH197" s="94">
        <f>AG197+20</f>
        <v>169</v>
      </c>
      <c r="AI197" s="171" t="s">
        <v>49</v>
      </c>
      <c r="AJ197" s="233" t="s">
        <v>2035</v>
      </c>
      <c r="AK197" s="171" t="s">
        <v>49</v>
      </c>
      <c r="AL197" s="233" t="str">
        <f>H197&amp;" "&amp;I197&amp;","&amp;" "&amp;J197&amp;" "&amp;K197</f>
        <v>1900 Harshman Rd Riverside, OH 45424</v>
      </c>
      <c r="AM197" s="171" t="s">
        <v>49</v>
      </c>
      <c r="AN197" s="176"/>
      <c r="AO197" s="176"/>
      <c r="AP197" s="176"/>
      <c r="AQ197" s="176"/>
      <c r="AR197" s="171" t="s">
        <v>49</v>
      </c>
      <c r="AS197" s="236"/>
      <c r="AT197" s="180"/>
      <c r="AU197" s="181"/>
      <c r="AV197" s="182"/>
      <c r="AW197" s="171" t="s">
        <v>49</v>
      </c>
      <c r="AY197" s="170"/>
      <c r="BA197" s="256"/>
      <c r="BB197" s="171" t="s">
        <v>49</v>
      </c>
      <c r="BD197" s="170"/>
      <c r="BE197" s="170"/>
      <c r="BF197" s="170"/>
      <c r="BG197" s="171" t="s">
        <v>49</v>
      </c>
      <c r="BH197" s="170"/>
      <c r="BL197" s="171" t="s">
        <v>49</v>
      </c>
      <c r="BN197" s="170"/>
      <c r="BO197" s="170"/>
      <c r="BP197" s="232"/>
      <c r="BQ197" s="171" t="s">
        <v>49</v>
      </c>
      <c r="BR197" s="170"/>
      <c r="BS197" s="170"/>
      <c r="BT197" s="170"/>
    </row>
    <row r="198" spans="1:72" s="169" customFormat="1">
      <c r="A198" s="231" t="s">
        <v>1785</v>
      </c>
      <c r="B198" s="171" t="s">
        <v>49</v>
      </c>
      <c r="C198" s="231"/>
      <c r="D198" s="231">
        <v>92</v>
      </c>
      <c r="E198" s="196" t="s">
        <v>2036</v>
      </c>
      <c r="F198" s="196" t="s">
        <v>2037</v>
      </c>
      <c r="G198" s="196"/>
      <c r="H198" s="196" t="s">
        <v>2038</v>
      </c>
      <c r="I198" s="196" t="s">
        <v>1079</v>
      </c>
      <c r="J198" s="231" t="s">
        <v>620</v>
      </c>
      <c r="K198" s="196">
        <v>30062</v>
      </c>
      <c r="L198" s="196" t="s">
        <v>2039</v>
      </c>
      <c r="M198" s="196" t="s">
        <v>2040</v>
      </c>
      <c r="N198" s="196" t="s">
        <v>2041</v>
      </c>
      <c r="O198" s="196" t="s">
        <v>2042</v>
      </c>
      <c r="P198" s="196" t="s">
        <v>2043</v>
      </c>
      <c r="Q198" s="231" t="s">
        <v>620</v>
      </c>
      <c r="R198" s="231">
        <v>30354</v>
      </c>
      <c r="S198" s="196"/>
      <c r="T198" s="231" t="s">
        <v>2044</v>
      </c>
      <c r="U198" s="196"/>
      <c r="V198" s="171" t="s">
        <v>49</v>
      </c>
      <c r="W198" s="237"/>
      <c r="X198" s="237"/>
      <c r="Y198" s="238"/>
      <c r="Z198" s="238"/>
      <c r="AA198" s="238"/>
      <c r="AB198" s="238"/>
      <c r="AC198" s="238"/>
      <c r="AD198" s="171" t="s">
        <v>49</v>
      </c>
      <c r="AE198" s="231"/>
      <c r="AF198" s="29">
        <v>139</v>
      </c>
      <c r="AG198" s="30">
        <f>AF198+20</f>
        <v>159</v>
      </c>
      <c r="AH198" s="30">
        <f>AG198+20</f>
        <v>179</v>
      </c>
      <c r="AI198" s="171" t="s">
        <v>49</v>
      </c>
      <c r="AJ198" s="196" t="s">
        <v>2045</v>
      </c>
      <c r="AK198" s="171" t="s">
        <v>49</v>
      </c>
      <c r="AL198" s="196" t="str">
        <f>H198&amp;" "&amp;I198&amp;","&amp;" "&amp;J198&amp;" "&amp;K198</f>
        <v>700 Cobb Pkwy N Marietta, GA 30062</v>
      </c>
      <c r="AM198" s="171" t="s">
        <v>49</v>
      </c>
      <c r="AN198" s="176"/>
      <c r="AO198" s="176"/>
      <c r="AP198" s="176"/>
      <c r="AQ198" s="176"/>
      <c r="AR198" s="171" t="s">
        <v>49</v>
      </c>
      <c r="AS198" s="236"/>
      <c r="AT198" s="180"/>
      <c r="AU198" s="181"/>
      <c r="AV198" s="182"/>
      <c r="AW198" s="171" t="s">
        <v>49</v>
      </c>
      <c r="AY198" s="170"/>
      <c r="BA198" s="256"/>
      <c r="BB198" s="171" t="s">
        <v>49</v>
      </c>
      <c r="BD198" s="170"/>
      <c r="BE198" s="170"/>
      <c r="BF198" s="170"/>
      <c r="BG198" s="171" t="s">
        <v>49</v>
      </c>
      <c r="BH198" s="170"/>
      <c r="BL198" s="171" t="s">
        <v>49</v>
      </c>
      <c r="BN198" s="170"/>
      <c r="BO198" s="170"/>
      <c r="BP198" s="232"/>
      <c r="BQ198" s="171" t="s">
        <v>49</v>
      </c>
      <c r="BR198" s="170"/>
      <c r="BS198" s="170"/>
      <c r="BT198" s="170"/>
    </row>
    <row r="199" spans="1:72" s="169" customFormat="1">
      <c r="A199" s="231" t="s">
        <v>1785</v>
      </c>
      <c r="B199" s="171" t="s">
        <v>49</v>
      </c>
      <c r="C199" s="231"/>
      <c r="D199" s="231">
        <v>16</v>
      </c>
      <c r="E199" s="196" t="s">
        <v>2046</v>
      </c>
      <c r="F199" s="196" t="s">
        <v>2047</v>
      </c>
      <c r="G199" s="196" t="s">
        <v>2048</v>
      </c>
      <c r="H199" s="196" t="s">
        <v>2049</v>
      </c>
      <c r="I199" s="196" t="s">
        <v>2050</v>
      </c>
      <c r="J199" s="231" t="s">
        <v>1645</v>
      </c>
      <c r="K199" s="196">
        <v>83634</v>
      </c>
      <c r="L199" s="196" t="s">
        <v>2051</v>
      </c>
      <c r="M199" s="196" t="s">
        <v>1334</v>
      </c>
      <c r="N199" s="196" t="s">
        <v>2052</v>
      </c>
      <c r="O199" s="196"/>
      <c r="P199" s="196"/>
      <c r="Q199" s="231"/>
      <c r="R199" s="231"/>
      <c r="S199" s="196"/>
      <c r="T199" s="231" t="s">
        <v>2053</v>
      </c>
      <c r="U199" s="196"/>
      <c r="V199" s="171" t="s">
        <v>49</v>
      </c>
      <c r="W199" s="231"/>
      <c r="X199" s="231"/>
      <c r="Y199" s="243"/>
      <c r="Z199" s="238"/>
      <c r="AA199" s="245"/>
      <c r="AB199" s="245"/>
      <c r="AC199" s="245"/>
      <c r="AD199" s="171" t="s">
        <v>49</v>
      </c>
      <c r="AE199" s="196"/>
      <c r="AF199" s="29">
        <v>295</v>
      </c>
      <c r="AG199" s="29">
        <v>0</v>
      </c>
      <c r="AH199" s="29">
        <v>0</v>
      </c>
      <c r="AI199" s="171" t="s">
        <v>49</v>
      </c>
      <c r="AJ199" s="196" t="s">
        <v>2054</v>
      </c>
      <c r="AK199" s="171" t="s">
        <v>49</v>
      </c>
      <c r="AL199" s="196" t="str">
        <f>H199&amp;" "&amp;I199&amp;","&amp;" "&amp;J199&amp;" "&amp;K199</f>
        <v>11199 W Silver Hawk Lane Kuna, ID 83634</v>
      </c>
      <c r="AM199" s="171" t="s">
        <v>49</v>
      </c>
      <c r="AN199" s="176"/>
      <c r="AO199" s="176"/>
      <c r="AP199" s="176"/>
      <c r="AQ199" s="176"/>
      <c r="AR199" s="171" t="s">
        <v>49</v>
      </c>
      <c r="AS199" s="236"/>
      <c r="AT199" s="180"/>
      <c r="AU199" s="181"/>
      <c r="AV199" s="182"/>
      <c r="AW199" s="171" t="s">
        <v>49</v>
      </c>
      <c r="AY199" s="170"/>
      <c r="BA199" s="256"/>
      <c r="BB199" s="171" t="s">
        <v>49</v>
      </c>
      <c r="BD199" s="170"/>
      <c r="BE199" s="170"/>
      <c r="BF199" s="170"/>
      <c r="BG199" s="171" t="s">
        <v>49</v>
      </c>
      <c r="BH199" s="170"/>
      <c r="BL199" s="171" t="s">
        <v>49</v>
      </c>
      <c r="BN199" s="170"/>
      <c r="BO199" s="170"/>
      <c r="BP199" s="232"/>
      <c r="BQ199" s="171" t="s">
        <v>49</v>
      </c>
      <c r="BR199" s="170"/>
      <c r="BS199" s="170"/>
      <c r="BT199" s="170"/>
    </row>
    <row r="200" spans="1:72" s="169" customFormat="1">
      <c r="A200" s="231" t="s">
        <v>1785</v>
      </c>
      <c r="B200" s="171" t="s">
        <v>49</v>
      </c>
      <c r="C200" s="231"/>
      <c r="D200" s="231">
        <v>45</v>
      </c>
      <c r="E200" s="196" t="s">
        <v>2055</v>
      </c>
      <c r="F200" s="196" t="s">
        <v>2056</v>
      </c>
      <c r="G200" s="196"/>
      <c r="H200" s="196" t="s">
        <v>2057</v>
      </c>
      <c r="I200" s="196" t="s">
        <v>2058</v>
      </c>
      <c r="J200" s="231" t="s">
        <v>115</v>
      </c>
      <c r="K200" s="196">
        <v>46619</v>
      </c>
      <c r="L200" s="196" t="s">
        <v>2059</v>
      </c>
      <c r="M200" s="196" t="s">
        <v>2060</v>
      </c>
      <c r="N200" s="196" t="s">
        <v>2061</v>
      </c>
      <c r="O200" s="196"/>
      <c r="P200" s="196"/>
      <c r="Q200" s="231"/>
      <c r="R200" s="231"/>
      <c r="S200" s="196"/>
      <c r="T200" s="231" t="s">
        <v>2062</v>
      </c>
      <c r="U200" s="196"/>
      <c r="V200" s="171" t="s">
        <v>49</v>
      </c>
      <c r="W200" s="237"/>
      <c r="X200" s="237"/>
      <c r="Y200" s="238"/>
      <c r="Z200" s="238"/>
      <c r="AA200" s="238"/>
      <c r="AB200" s="238"/>
      <c r="AC200" s="238"/>
      <c r="AD200" s="171" t="s">
        <v>49</v>
      </c>
      <c r="AE200" s="231"/>
      <c r="AF200" s="29">
        <v>139</v>
      </c>
      <c r="AG200" s="30">
        <v>159</v>
      </c>
      <c r="AH200" s="30">
        <v>179</v>
      </c>
      <c r="AI200" s="171" t="s">
        <v>49</v>
      </c>
      <c r="AJ200" s="196" t="s">
        <v>2063</v>
      </c>
      <c r="AK200" s="171" t="s">
        <v>49</v>
      </c>
      <c r="AL200" s="196" t="str">
        <f>H200&amp;" "&amp;I200&amp;","&amp;" "&amp;J200&amp;" "&amp;K200</f>
        <v>4747 W. Washington St. South Bend, IN 46619</v>
      </c>
      <c r="AM200" s="171" t="s">
        <v>49</v>
      </c>
      <c r="AN200" s="176"/>
      <c r="AO200" s="176"/>
      <c r="AP200" s="176"/>
      <c r="AQ200" s="176"/>
      <c r="AR200" s="171" t="s">
        <v>49</v>
      </c>
      <c r="AS200" s="236"/>
      <c r="AT200" s="180"/>
      <c r="AU200" s="181"/>
      <c r="AV200" s="182"/>
      <c r="AW200" s="171" t="s">
        <v>49</v>
      </c>
      <c r="AY200" s="170"/>
      <c r="BA200" s="256"/>
      <c r="BB200" s="171" t="s">
        <v>49</v>
      </c>
      <c r="BD200" s="170"/>
      <c r="BE200" s="170"/>
      <c r="BF200" s="170"/>
      <c r="BG200" s="171" t="s">
        <v>49</v>
      </c>
      <c r="BH200" s="170"/>
      <c r="BL200" s="171" t="s">
        <v>49</v>
      </c>
      <c r="BN200" s="170"/>
      <c r="BO200" s="170"/>
      <c r="BP200" s="232"/>
      <c r="BQ200" s="171" t="s">
        <v>49</v>
      </c>
      <c r="BR200" s="170"/>
      <c r="BS200" s="170"/>
      <c r="BT200" s="170"/>
    </row>
    <row r="201" spans="1:72" s="169" customFormat="1">
      <c r="A201" s="231" t="s">
        <v>1785</v>
      </c>
      <c r="B201" s="171" t="s">
        <v>49</v>
      </c>
      <c r="C201" s="231"/>
      <c r="D201" s="231">
        <v>64</v>
      </c>
      <c r="E201" s="196" t="s">
        <v>2064</v>
      </c>
      <c r="F201" s="196" t="s">
        <v>2065</v>
      </c>
      <c r="G201" s="196"/>
      <c r="H201" s="196" t="s">
        <v>2066</v>
      </c>
      <c r="I201" s="196" t="s">
        <v>2067</v>
      </c>
      <c r="J201" s="231" t="s">
        <v>139</v>
      </c>
      <c r="K201" s="196">
        <v>77386</v>
      </c>
      <c r="L201" s="196" t="s">
        <v>1911</v>
      </c>
      <c r="M201" s="196" t="s">
        <v>1912</v>
      </c>
      <c r="N201" s="196" t="s">
        <v>1913</v>
      </c>
      <c r="O201" s="196" t="s">
        <v>1914</v>
      </c>
      <c r="P201" s="196" t="s">
        <v>1915</v>
      </c>
      <c r="Q201" s="231" t="s">
        <v>139</v>
      </c>
      <c r="R201" s="231">
        <v>77493</v>
      </c>
      <c r="S201" s="196"/>
      <c r="T201" s="231" t="s">
        <v>1916</v>
      </c>
      <c r="U201" s="196"/>
      <c r="V201" s="171" t="s">
        <v>49</v>
      </c>
      <c r="W201" s="237"/>
      <c r="X201" s="237"/>
      <c r="Y201" s="238"/>
      <c r="Z201" s="238"/>
      <c r="AA201" s="238"/>
      <c r="AB201" s="238"/>
      <c r="AC201" s="238"/>
      <c r="AD201" s="171" t="s">
        <v>49</v>
      </c>
      <c r="AE201" s="231"/>
      <c r="AF201" s="29">
        <v>139</v>
      </c>
      <c r="AG201" s="30">
        <v>159</v>
      </c>
      <c r="AH201" s="30">
        <v>179</v>
      </c>
      <c r="AI201" s="171" t="s">
        <v>49</v>
      </c>
      <c r="AJ201" s="196" t="s">
        <v>2068</v>
      </c>
      <c r="AK201" s="171" t="s">
        <v>49</v>
      </c>
      <c r="AL201" s="196" t="str">
        <f>H201&amp;" "&amp;I201&amp;","&amp;" "&amp;J201&amp;" "&amp;K201</f>
        <v>29327 South Plum Creek Spring, TX 77386</v>
      </c>
      <c r="AM201" s="171" t="s">
        <v>49</v>
      </c>
      <c r="AN201" s="176"/>
      <c r="AO201" s="176"/>
      <c r="AP201" s="176"/>
      <c r="AQ201" s="176"/>
      <c r="AR201" s="171" t="s">
        <v>49</v>
      </c>
      <c r="AS201" s="236"/>
      <c r="AT201" s="180"/>
      <c r="AU201" s="181"/>
      <c r="AV201" s="182"/>
      <c r="AW201" s="171" t="s">
        <v>49</v>
      </c>
      <c r="AY201" s="170"/>
      <c r="BA201" s="256"/>
      <c r="BB201" s="171" t="s">
        <v>49</v>
      </c>
      <c r="BD201" s="170"/>
      <c r="BE201" s="170"/>
      <c r="BF201" s="170"/>
      <c r="BG201" s="171" t="s">
        <v>49</v>
      </c>
      <c r="BH201" s="170"/>
      <c r="BL201" s="171" t="s">
        <v>49</v>
      </c>
      <c r="BN201" s="170"/>
      <c r="BO201" s="170"/>
      <c r="BP201" s="232"/>
      <c r="BQ201" s="171" t="s">
        <v>49</v>
      </c>
      <c r="BR201" s="170"/>
      <c r="BS201" s="170"/>
      <c r="BT201" s="170"/>
    </row>
    <row r="202" spans="1:72" s="169" customFormat="1">
      <c r="A202" s="246" t="s">
        <v>2069</v>
      </c>
      <c r="B202" s="171"/>
      <c r="C202" s="246"/>
      <c r="D202" s="246">
        <v>45</v>
      </c>
      <c r="E202" s="230" t="s">
        <v>2070</v>
      </c>
      <c r="F202" s="230" t="s">
        <v>2071</v>
      </c>
      <c r="G202" s="230" t="s">
        <v>2072</v>
      </c>
      <c r="H202" s="230" t="s">
        <v>2073</v>
      </c>
      <c r="I202" s="230" t="s">
        <v>2074</v>
      </c>
      <c r="J202" s="246" t="s">
        <v>67</v>
      </c>
      <c r="K202" s="230">
        <v>95304</v>
      </c>
      <c r="L202" s="230" t="s">
        <v>218</v>
      </c>
      <c r="M202" s="230" t="s">
        <v>219</v>
      </c>
      <c r="N202" s="230" t="s">
        <v>220</v>
      </c>
      <c r="O202" s="230"/>
      <c r="P202" s="230"/>
      <c r="Q202" s="246"/>
      <c r="R202" s="246"/>
      <c r="S202" s="230"/>
      <c r="T202" s="246" t="s">
        <v>223</v>
      </c>
      <c r="U202" s="230"/>
      <c r="V202" s="171"/>
      <c r="W202" s="246"/>
      <c r="X202" s="246"/>
      <c r="Y202" s="230"/>
      <c r="Z202" s="230"/>
      <c r="AA202" s="230"/>
      <c r="AB202" s="230"/>
      <c r="AC202" s="230"/>
      <c r="AD202" s="171"/>
      <c r="AE202" s="246"/>
      <c r="AF202" s="246"/>
      <c r="AG202" s="246"/>
      <c r="AH202" s="230"/>
      <c r="AI202" s="171"/>
      <c r="AJ202" s="230"/>
      <c r="AK202" s="171"/>
      <c r="AL202" s="230"/>
      <c r="AM202" s="171"/>
      <c r="AN202" s="176"/>
      <c r="AO202" s="176"/>
      <c r="AP202" s="176"/>
      <c r="AQ202" s="176"/>
      <c r="AR202" s="171"/>
      <c r="AS202" s="236"/>
      <c r="AT202" s="180"/>
      <c r="AU202" s="181"/>
      <c r="AV202" s="182"/>
      <c r="AW202" s="171"/>
      <c r="AY202" s="170"/>
      <c r="BA202" s="256"/>
      <c r="BB202" s="171"/>
      <c r="BD202" s="170"/>
      <c r="BE202" s="170"/>
      <c r="BF202" s="170"/>
      <c r="BG202" s="171"/>
      <c r="BH202" s="170"/>
      <c r="BL202" s="171"/>
      <c r="BN202" s="170"/>
      <c r="BO202" s="170"/>
      <c r="BP202" s="232"/>
      <c r="BQ202" s="171"/>
      <c r="BR202" s="170"/>
      <c r="BS202" s="170"/>
      <c r="BT202" s="170"/>
    </row>
    <row r="203" spans="1:72" s="169" customFormat="1">
      <c r="A203" s="246" t="s">
        <v>2069</v>
      </c>
      <c r="B203" s="171" t="s">
        <v>49</v>
      </c>
      <c r="C203" s="246">
        <v>112</v>
      </c>
      <c r="D203" s="246">
        <v>29</v>
      </c>
      <c r="E203" s="230" t="s">
        <v>2075</v>
      </c>
      <c r="F203" s="230" t="s">
        <v>2076</v>
      </c>
      <c r="G203" s="230" t="s">
        <v>2077</v>
      </c>
      <c r="H203" s="230" t="s">
        <v>2078</v>
      </c>
      <c r="I203" s="230" t="s">
        <v>2079</v>
      </c>
      <c r="J203" s="246" t="s">
        <v>67</v>
      </c>
      <c r="K203" s="230">
        <v>95747</v>
      </c>
      <c r="L203" s="230" t="s">
        <v>2080</v>
      </c>
      <c r="M203" s="230" t="s">
        <v>476</v>
      </c>
      <c r="N203" s="230" t="s">
        <v>2081</v>
      </c>
      <c r="O203" s="230" t="s">
        <v>2082</v>
      </c>
      <c r="P203" s="230" t="s">
        <v>2079</v>
      </c>
      <c r="Q203" s="246" t="s">
        <v>67</v>
      </c>
      <c r="R203" s="246">
        <v>95747</v>
      </c>
      <c r="S203" s="230"/>
      <c r="T203" s="246" t="s">
        <v>2083</v>
      </c>
      <c r="U203" s="230"/>
      <c r="V203" s="171" t="s">
        <v>49</v>
      </c>
      <c r="W203" s="247"/>
      <c r="X203" s="247"/>
      <c r="Y203" s="248"/>
      <c r="Z203" s="248"/>
      <c r="AA203" s="248"/>
      <c r="AB203" s="248"/>
      <c r="AC203" s="248"/>
      <c r="AD203" s="171" t="s">
        <v>49</v>
      </c>
      <c r="AE203" s="246"/>
      <c r="AF203" s="90">
        <v>159</v>
      </c>
      <c r="AG203" s="91">
        <f>AF203+20</f>
        <v>179</v>
      </c>
      <c r="AH203" s="91">
        <f>AG203+20</f>
        <v>199</v>
      </c>
      <c r="AI203" s="171" t="s">
        <v>49</v>
      </c>
      <c r="AJ203" s="230" t="s">
        <v>2084</v>
      </c>
      <c r="AK203" s="171" t="s">
        <v>49</v>
      </c>
      <c r="AL203" s="230" t="str">
        <f>H203&amp;" "&amp;I203&amp;","&amp;" "&amp;J203&amp;" "&amp;K203</f>
        <v>4747 PFE Road Roseville, CA 95747</v>
      </c>
      <c r="AM203" s="171" t="s">
        <v>49</v>
      </c>
      <c r="AN203" s="176"/>
      <c r="AO203" s="176"/>
      <c r="AP203" s="176"/>
      <c r="AQ203" s="176"/>
      <c r="AR203" s="171" t="s">
        <v>49</v>
      </c>
      <c r="AS203" s="236"/>
      <c r="AT203" s="180"/>
      <c r="AU203" s="181"/>
      <c r="AV203" s="182"/>
      <c r="AW203" s="171" t="s">
        <v>49</v>
      </c>
      <c r="AY203" s="170"/>
      <c r="BA203" s="256"/>
      <c r="BB203" s="171" t="s">
        <v>49</v>
      </c>
      <c r="BD203" s="170"/>
      <c r="BE203" s="170"/>
      <c r="BF203" s="170"/>
      <c r="BG203" s="171" t="s">
        <v>49</v>
      </c>
      <c r="BH203" s="170"/>
      <c r="BL203" s="171" t="s">
        <v>49</v>
      </c>
      <c r="BN203" s="170"/>
      <c r="BO203" s="170"/>
      <c r="BP203" s="232"/>
      <c r="BQ203" s="171" t="s">
        <v>49</v>
      </c>
      <c r="BR203" s="170"/>
      <c r="BS203" s="170"/>
      <c r="BT203" s="170"/>
    </row>
    <row r="204" spans="1:72" s="169" customFormat="1">
      <c r="A204" s="246" t="s">
        <v>2069</v>
      </c>
      <c r="B204" s="171" t="s">
        <v>49</v>
      </c>
      <c r="C204" s="246"/>
      <c r="D204" s="246">
        <v>41</v>
      </c>
      <c r="E204" s="230" t="s">
        <v>2085</v>
      </c>
      <c r="F204" s="230" t="s">
        <v>2086</v>
      </c>
      <c r="G204" s="230"/>
      <c r="H204" s="230" t="s">
        <v>2087</v>
      </c>
      <c r="I204" s="230" t="s">
        <v>2088</v>
      </c>
      <c r="J204" s="246" t="s">
        <v>448</v>
      </c>
      <c r="K204" s="230">
        <v>85742</v>
      </c>
      <c r="L204" s="230" t="s">
        <v>450</v>
      </c>
      <c r="M204" s="230" t="s">
        <v>436</v>
      </c>
      <c r="N204" s="230" t="s">
        <v>451</v>
      </c>
      <c r="O204" s="230" t="s">
        <v>2089</v>
      </c>
      <c r="P204" s="230" t="s">
        <v>2088</v>
      </c>
      <c r="Q204" s="246" t="s">
        <v>448</v>
      </c>
      <c r="R204" s="246">
        <v>85755</v>
      </c>
      <c r="S204" s="230"/>
      <c r="T204" s="246" t="s">
        <v>452</v>
      </c>
      <c r="U204" s="230"/>
      <c r="V204" s="171" t="s">
        <v>49</v>
      </c>
      <c r="W204" s="246"/>
      <c r="X204" s="246"/>
      <c r="Y204" s="249"/>
      <c r="Z204" s="248"/>
      <c r="AA204" s="250"/>
      <c r="AB204" s="250"/>
      <c r="AC204" s="250"/>
      <c r="AD204" s="171" t="s">
        <v>49</v>
      </c>
      <c r="AE204" s="230"/>
      <c r="AF204" s="90">
        <v>295</v>
      </c>
      <c r="AG204" s="90">
        <v>0</v>
      </c>
      <c r="AH204" s="90">
        <v>0</v>
      </c>
      <c r="AI204" s="171" t="s">
        <v>49</v>
      </c>
      <c r="AJ204" s="230" t="s">
        <v>2090</v>
      </c>
      <c r="AK204" s="171" t="s">
        <v>49</v>
      </c>
      <c r="AL204" s="230" t="str">
        <f>H204&amp;" "&amp;I204&amp;","&amp;" "&amp;J204&amp;" "&amp;K204</f>
        <v>2475 W. Naranja Dr. Oro Valley, AZ 85742</v>
      </c>
      <c r="AM204" s="171" t="s">
        <v>49</v>
      </c>
      <c r="AN204" s="176"/>
      <c r="AO204" s="176"/>
      <c r="AP204" s="176"/>
      <c r="AQ204" s="176"/>
      <c r="AR204" s="171" t="s">
        <v>49</v>
      </c>
      <c r="AS204" s="236"/>
      <c r="AT204" s="180"/>
      <c r="AU204" s="181"/>
      <c r="AV204" s="182"/>
      <c r="AW204" s="171" t="s">
        <v>49</v>
      </c>
      <c r="AY204" s="170"/>
      <c r="BA204" s="256"/>
      <c r="BB204" s="171" t="s">
        <v>49</v>
      </c>
      <c r="BD204" s="170"/>
      <c r="BE204" s="170"/>
      <c r="BF204" s="170"/>
      <c r="BG204" s="171" t="s">
        <v>49</v>
      </c>
      <c r="BH204" s="170"/>
      <c r="BL204" s="171" t="s">
        <v>49</v>
      </c>
      <c r="BN204" s="170"/>
      <c r="BO204" s="170"/>
      <c r="BP204" s="232"/>
      <c r="BQ204" s="171" t="s">
        <v>49</v>
      </c>
      <c r="BR204" s="170"/>
      <c r="BS204" s="170"/>
      <c r="BT204" s="170"/>
    </row>
    <row r="205" spans="1:72" s="169" customFormat="1">
      <c r="A205" s="246" t="s">
        <v>2069</v>
      </c>
      <c r="B205" s="171" t="s">
        <v>49</v>
      </c>
      <c r="C205" s="246"/>
      <c r="D205" s="246">
        <v>149</v>
      </c>
      <c r="E205" s="230" t="s">
        <v>2091</v>
      </c>
      <c r="F205" s="230" t="s">
        <v>2092</v>
      </c>
      <c r="G205" s="230" t="s">
        <v>2093</v>
      </c>
      <c r="H205" s="230" t="s">
        <v>2094</v>
      </c>
      <c r="I205" s="230" t="s">
        <v>2095</v>
      </c>
      <c r="J205" s="246" t="s">
        <v>292</v>
      </c>
      <c r="K205" s="230">
        <v>55431</v>
      </c>
      <c r="L205" s="230" t="s">
        <v>293</v>
      </c>
      <c r="M205" s="230" t="s">
        <v>294</v>
      </c>
      <c r="N205" s="230" t="s">
        <v>295</v>
      </c>
      <c r="O205" s="230" t="s">
        <v>296</v>
      </c>
      <c r="P205" s="230" t="s">
        <v>291</v>
      </c>
      <c r="Q205" s="246" t="s">
        <v>292</v>
      </c>
      <c r="R205" s="246">
        <v>55417</v>
      </c>
      <c r="S205" s="230"/>
      <c r="T205" s="246" t="s">
        <v>297</v>
      </c>
      <c r="U205" s="230"/>
      <c r="V205" s="171" t="s">
        <v>49</v>
      </c>
      <c r="W205" s="247"/>
      <c r="X205" s="247"/>
      <c r="Y205" s="248"/>
      <c r="Z205" s="248"/>
      <c r="AA205" s="248"/>
      <c r="AB205" s="248"/>
      <c r="AC205" s="248"/>
      <c r="AD205" s="171" t="s">
        <v>49</v>
      </c>
      <c r="AE205" s="246"/>
      <c r="AF205" s="90">
        <v>149</v>
      </c>
      <c r="AG205" s="91">
        <f>AF205+20</f>
        <v>169</v>
      </c>
      <c r="AH205" s="91">
        <f>AG205+20</f>
        <v>189</v>
      </c>
      <c r="AI205" s="171" t="s">
        <v>49</v>
      </c>
      <c r="AJ205" s="230" t="s">
        <v>2096</v>
      </c>
      <c r="AK205" s="171" t="s">
        <v>49</v>
      </c>
      <c r="AL205" s="230" t="str">
        <f>H205&amp;" "&amp;I205&amp;","&amp;" "&amp;J205&amp;" "&amp;K205</f>
        <v>2020 W. 98th St Bloomington, MN 55431</v>
      </c>
      <c r="AM205" s="171" t="s">
        <v>49</v>
      </c>
      <c r="AN205" s="176"/>
      <c r="AO205" s="176"/>
      <c r="AP205" s="176"/>
      <c r="AQ205" s="176"/>
      <c r="AR205" s="171" t="s">
        <v>49</v>
      </c>
      <c r="AS205" s="236"/>
      <c r="AT205" s="180"/>
      <c r="AU205" s="181"/>
      <c r="AV205" s="182"/>
      <c r="AW205" s="171" t="s">
        <v>49</v>
      </c>
      <c r="AY205" s="170"/>
      <c r="BA205" s="256"/>
      <c r="BB205" s="171" t="s">
        <v>49</v>
      </c>
      <c r="BD205" s="170"/>
      <c r="BE205" s="170"/>
      <c r="BF205" s="170"/>
      <c r="BG205" s="171" t="s">
        <v>49</v>
      </c>
      <c r="BH205" s="170"/>
      <c r="BL205" s="171" t="s">
        <v>49</v>
      </c>
      <c r="BN205" s="170"/>
      <c r="BO205" s="170"/>
      <c r="BP205" s="232"/>
      <c r="BQ205" s="171" t="s">
        <v>49</v>
      </c>
      <c r="BR205" s="170"/>
      <c r="BS205" s="170"/>
      <c r="BT205" s="170"/>
    </row>
    <row r="206" spans="1:72" s="169" customFormat="1">
      <c r="A206" s="246" t="s">
        <v>2069</v>
      </c>
      <c r="B206" s="171" t="s">
        <v>49</v>
      </c>
      <c r="C206" s="246">
        <v>101</v>
      </c>
      <c r="D206" s="246">
        <v>55</v>
      </c>
      <c r="E206" s="230" t="s">
        <v>2097</v>
      </c>
      <c r="F206" s="230" t="s">
        <v>2098</v>
      </c>
      <c r="G206" s="230" t="s">
        <v>2099</v>
      </c>
      <c r="H206" s="230" t="s">
        <v>2100</v>
      </c>
      <c r="I206" s="230" t="s">
        <v>173</v>
      </c>
      <c r="J206" s="246" t="s">
        <v>115</v>
      </c>
      <c r="K206" s="230">
        <v>46227</v>
      </c>
      <c r="L206" s="230" t="s">
        <v>2101</v>
      </c>
      <c r="M206" s="230" t="s">
        <v>2102</v>
      </c>
      <c r="N206" s="230" t="s">
        <v>2103</v>
      </c>
      <c r="O206" s="230" t="s">
        <v>2104</v>
      </c>
      <c r="P206" s="230" t="s">
        <v>173</v>
      </c>
      <c r="Q206" s="246" t="s">
        <v>115</v>
      </c>
      <c r="R206" s="246">
        <v>46256</v>
      </c>
      <c r="S206" s="230"/>
      <c r="T206" s="246" t="s">
        <v>2105</v>
      </c>
      <c r="U206" s="230"/>
      <c r="V206" s="171" t="s">
        <v>49</v>
      </c>
      <c r="W206" s="247"/>
      <c r="X206" s="247"/>
      <c r="Y206" s="248"/>
      <c r="Z206" s="248"/>
      <c r="AA206" s="248"/>
      <c r="AB206" s="248"/>
      <c r="AC206" s="248"/>
      <c r="AD206" s="171" t="s">
        <v>49</v>
      </c>
      <c r="AE206" s="246"/>
      <c r="AF206" s="90">
        <v>139</v>
      </c>
      <c r="AG206" s="91">
        <v>149</v>
      </c>
      <c r="AH206" s="91">
        <f>AG206+20</f>
        <v>169</v>
      </c>
      <c r="AI206" s="171" t="s">
        <v>49</v>
      </c>
      <c r="AJ206" s="230" t="s">
        <v>2106</v>
      </c>
      <c r="AK206" s="171" t="s">
        <v>49</v>
      </c>
      <c r="AL206" s="230" t="str">
        <f>H206&amp;" "&amp;I206&amp;","&amp;" "&amp;J206&amp;" "&amp;K206</f>
        <v>3510 S Keystone Ave Suite A Indianapolis, IN 46227</v>
      </c>
      <c r="AM206" s="171" t="s">
        <v>49</v>
      </c>
      <c r="AN206" s="176"/>
      <c r="AO206" s="176"/>
      <c r="AP206" s="176"/>
      <c r="AQ206" s="176"/>
      <c r="AR206" s="171" t="s">
        <v>49</v>
      </c>
      <c r="AS206" s="236"/>
      <c r="AT206" s="180"/>
      <c r="AU206" s="181"/>
      <c r="AV206" s="182"/>
      <c r="AW206" s="171" t="s">
        <v>49</v>
      </c>
      <c r="AY206" s="170"/>
      <c r="BA206" s="256"/>
      <c r="BB206" s="171" t="s">
        <v>49</v>
      </c>
      <c r="BD206" s="170"/>
      <c r="BE206" s="170"/>
      <c r="BF206" s="170"/>
      <c r="BG206" s="171" t="s">
        <v>49</v>
      </c>
      <c r="BH206" s="170"/>
      <c r="BL206" s="171" t="s">
        <v>49</v>
      </c>
      <c r="BN206" s="170"/>
      <c r="BO206" s="170"/>
      <c r="BP206" s="232"/>
      <c r="BQ206" s="171" t="s">
        <v>49</v>
      </c>
      <c r="BR206" s="170"/>
      <c r="BS206" s="170"/>
      <c r="BT206" s="170"/>
    </row>
    <row r="207" spans="1:72" s="169" customFormat="1">
      <c r="A207" s="246" t="s">
        <v>2069</v>
      </c>
      <c r="B207" s="171" t="s">
        <v>49</v>
      </c>
      <c r="C207" s="246"/>
      <c r="D207" s="246">
        <v>172</v>
      </c>
      <c r="E207" s="230" t="s">
        <v>2107</v>
      </c>
      <c r="F207" s="230" t="s">
        <v>2108</v>
      </c>
      <c r="G207" s="230" t="s">
        <v>2109</v>
      </c>
      <c r="H207" s="230" t="s">
        <v>2110</v>
      </c>
      <c r="I207" s="230" t="s">
        <v>2111</v>
      </c>
      <c r="J207" s="246" t="s">
        <v>67</v>
      </c>
      <c r="K207" s="230">
        <v>91737</v>
      </c>
      <c r="L207" s="230" t="s">
        <v>2112</v>
      </c>
      <c r="M207" s="230" t="s">
        <v>2113</v>
      </c>
      <c r="N207" s="230" t="s">
        <v>71</v>
      </c>
      <c r="O207" s="230" t="s">
        <v>2114</v>
      </c>
      <c r="P207" s="230" t="s">
        <v>2115</v>
      </c>
      <c r="Q207" s="246" t="s">
        <v>67</v>
      </c>
      <c r="R207" s="246">
        <v>92833</v>
      </c>
      <c r="S207" s="230"/>
      <c r="T207" s="246" t="s">
        <v>72</v>
      </c>
      <c r="U207" s="230"/>
      <c r="V207" s="171" t="s">
        <v>49</v>
      </c>
      <c r="W207" s="247"/>
      <c r="X207" s="247"/>
      <c r="Y207" s="248"/>
      <c r="Z207" s="248"/>
      <c r="AA207" s="248"/>
      <c r="AB207" s="248"/>
      <c r="AC207" s="248"/>
      <c r="AD207" s="171" t="s">
        <v>49</v>
      </c>
      <c r="AE207" s="246"/>
      <c r="AF207" s="90">
        <v>159</v>
      </c>
      <c r="AG207" s="91">
        <v>179</v>
      </c>
      <c r="AH207" s="91">
        <f>AG207+20</f>
        <v>199</v>
      </c>
      <c r="AI207" s="171" t="s">
        <v>49</v>
      </c>
      <c r="AJ207" s="230" t="s">
        <v>2116</v>
      </c>
      <c r="AK207" s="171" t="s">
        <v>49</v>
      </c>
      <c r="AL207" s="230" t="str">
        <f>H207&amp;" "&amp;I207&amp;","&amp;" "&amp;J207&amp;" "&amp;K207</f>
        <v>6001 Milliken Ave Rancho Cucamonga, CA 91737</v>
      </c>
      <c r="AM207" s="171" t="s">
        <v>49</v>
      </c>
      <c r="AN207" s="176"/>
      <c r="AO207" s="176"/>
      <c r="AP207" s="176"/>
      <c r="AQ207" s="176"/>
      <c r="AR207" s="171" t="s">
        <v>49</v>
      </c>
      <c r="AS207" s="236"/>
      <c r="AT207" s="180"/>
      <c r="AU207" s="181"/>
      <c r="AV207" s="182"/>
      <c r="AW207" s="171" t="s">
        <v>49</v>
      </c>
      <c r="AY207" s="170"/>
      <c r="BA207" s="256"/>
      <c r="BB207" s="171" t="s">
        <v>49</v>
      </c>
      <c r="BD207" s="170"/>
      <c r="BE207" s="170"/>
      <c r="BF207" s="170"/>
      <c r="BG207" s="171" t="s">
        <v>49</v>
      </c>
      <c r="BH207" s="170"/>
      <c r="BL207" s="171" t="s">
        <v>49</v>
      </c>
      <c r="BN207" s="170"/>
      <c r="BO207" s="170"/>
      <c r="BP207" s="232"/>
      <c r="BQ207" s="171" t="s">
        <v>49</v>
      </c>
      <c r="BR207" s="170"/>
      <c r="BS207" s="170"/>
      <c r="BT207" s="170"/>
    </row>
    <row r="208" spans="1:72" s="169" customFormat="1">
      <c r="A208" s="171"/>
      <c r="B208" s="171" t="s">
        <v>49</v>
      </c>
      <c r="C208" s="171"/>
      <c r="D208" s="64">
        <f>SUM(D165:D207)</f>
        <v>2570</v>
      </c>
      <c r="E208" s="163"/>
      <c r="F208" s="163"/>
      <c r="G208" s="163"/>
      <c r="H208" s="163"/>
      <c r="I208" s="163"/>
      <c r="J208" s="171"/>
      <c r="K208" s="163"/>
      <c r="L208" s="163"/>
      <c r="M208" s="163"/>
      <c r="N208" s="163"/>
      <c r="O208" s="163"/>
      <c r="P208" s="163"/>
      <c r="Q208" s="171"/>
      <c r="R208" s="171"/>
      <c r="S208" s="163"/>
      <c r="T208" s="171"/>
      <c r="U208" s="163"/>
      <c r="V208" s="171" t="s">
        <v>49</v>
      </c>
      <c r="W208" s="171"/>
      <c r="X208" s="171"/>
      <c r="Y208" s="163"/>
      <c r="Z208" s="163"/>
      <c r="AA208" s="163"/>
      <c r="AB208" s="163"/>
      <c r="AC208" s="163"/>
      <c r="AD208" s="171" t="s">
        <v>49</v>
      </c>
      <c r="AE208" s="171"/>
      <c r="AF208" s="171"/>
      <c r="AG208" s="171"/>
      <c r="AH208" s="163"/>
      <c r="AI208" s="171" t="s">
        <v>49</v>
      </c>
      <c r="AJ208" s="163"/>
      <c r="AK208" s="171" t="s">
        <v>49</v>
      </c>
      <c r="AL208" s="163"/>
      <c r="AM208" s="171" t="s">
        <v>49</v>
      </c>
      <c r="AN208" s="176"/>
      <c r="AO208" s="176"/>
      <c r="AP208" s="176"/>
      <c r="AQ208" s="176"/>
      <c r="AR208" s="171" t="s">
        <v>49</v>
      </c>
      <c r="AS208" s="236"/>
      <c r="AT208" s="180"/>
      <c r="AU208" s="181"/>
      <c r="AV208" s="182"/>
      <c r="AW208" s="171" t="s">
        <v>49</v>
      </c>
      <c r="AY208" s="170"/>
      <c r="BA208" s="256"/>
      <c r="BB208" s="171" t="s">
        <v>49</v>
      </c>
      <c r="BD208" s="170"/>
      <c r="BE208" s="170"/>
      <c r="BF208" s="170"/>
      <c r="BG208" s="171" t="s">
        <v>49</v>
      </c>
      <c r="BH208" s="170"/>
      <c r="BL208" s="171" t="s">
        <v>49</v>
      </c>
      <c r="BN208" s="170"/>
      <c r="BO208" s="170"/>
      <c r="BP208" s="232"/>
      <c r="BQ208" s="171" t="s">
        <v>49</v>
      </c>
      <c r="BR208" s="170"/>
      <c r="BS208" s="170"/>
      <c r="BT208" s="170"/>
    </row>
    <row r="209" spans="1:72" s="169" customFormat="1">
      <c r="A209" s="170"/>
      <c r="B209" s="170"/>
      <c r="C209" s="170"/>
      <c r="D209" s="170">
        <v>14527</v>
      </c>
      <c r="J209" s="170"/>
      <c r="Q209" s="170"/>
      <c r="R209" s="170"/>
      <c r="T209" s="170"/>
      <c r="V209" s="171"/>
      <c r="W209" s="170"/>
      <c r="X209" s="170"/>
      <c r="AD209" s="170"/>
      <c r="AE209" s="170"/>
      <c r="AF209" s="170"/>
      <c r="AG209" s="170"/>
      <c r="AI209" s="170"/>
      <c r="AK209" s="170"/>
      <c r="AM209" s="170"/>
      <c r="AN209" s="176"/>
      <c r="AO209" s="176"/>
      <c r="AP209" s="176"/>
      <c r="AQ209" s="176"/>
      <c r="AR209" s="170"/>
      <c r="AS209" s="236"/>
      <c r="AT209" s="180"/>
      <c r="AU209" s="181"/>
      <c r="AV209" s="182"/>
      <c r="AW209" s="170"/>
      <c r="AY209" s="170"/>
      <c r="BA209" s="256"/>
      <c r="BB209" s="170"/>
      <c r="BD209" s="170"/>
      <c r="BE209" s="170"/>
      <c r="BF209" s="170"/>
      <c r="BG209" s="170"/>
      <c r="BH209" s="170"/>
      <c r="BL209" s="170"/>
      <c r="BN209" s="170"/>
      <c r="BO209" s="170"/>
      <c r="BP209" s="232"/>
      <c r="BQ209" s="170"/>
      <c r="BR209" s="170"/>
      <c r="BS209" s="170"/>
      <c r="BT209" s="170"/>
    </row>
    <row r="210" spans="1:72" s="169" customFormat="1">
      <c r="A210" s="170"/>
      <c r="B210" s="170"/>
      <c r="C210" s="170"/>
      <c r="D210" s="370">
        <f>D209-D208</f>
        <v>11957</v>
      </c>
      <c r="J210" s="170"/>
      <c r="Q210" s="170"/>
      <c r="R210" s="170"/>
      <c r="T210" s="170"/>
      <c r="V210" s="171"/>
      <c r="W210" s="170"/>
      <c r="X210" s="170"/>
      <c r="AD210" s="170"/>
      <c r="AE210" s="170"/>
      <c r="AF210" s="170"/>
      <c r="AG210" s="170"/>
      <c r="AI210" s="170"/>
      <c r="AK210" s="170"/>
      <c r="AM210" s="170"/>
      <c r="AN210" s="176"/>
      <c r="AO210" s="176"/>
      <c r="AP210" s="176"/>
      <c r="AQ210" s="176"/>
      <c r="AR210" s="170"/>
      <c r="AS210" s="236"/>
      <c r="AT210" s="180"/>
      <c r="AU210" s="181"/>
      <c r="AV210" s="182"/>
      <c r="AW210" s="170"/>
      <c r="AY210" s="170"/>
      <c r="BA210" s="256"/>
      <c r="BB210" s="170"/>
      <c r="BD210" s="170"/>
      <c r="BE210" s="170"/>
      <c r="BF210" s="170"/>
      <c r="BG210" s="170"/>
      <c r="BH210" s="170"/>
      <c r="BL210" s="170"/>
      <c r="BN210" s="170"/>
      <c r="BO210" s="170"/>
      <c r="BP210" s="232"/>
      <c r="BQ210" s="170"/>
      <c r="BR210" s="170"/>
      <c r="BS210" s="170"/>
      <c r="BT210" s="170"/>
    </row>
    <row r="211" spans="1:72" s="169" customFormat="1">
      <c r="A211" s="170"/>
      <c r="B211" s="170"/>
      <c r="C211" s="170"/>
      <c r="D211" s="369">
        <f>(D210-D209)/D209</f>
        <v>-0.17691195704550147</v>
      </c>
      <c r="J211" s="170"/>
      <c r="Q211" s="170"/>
      <c r="R211" s="170"/>
      <c r="T211" s="170"/>
      <c r="V211" s="171"/>
      <c r="W211" s="170"/>
      <c r="X211" s="170"/>
      <c r="AD211" s="170"/>
      <c r="AE211" s="170"/>
      <c r="AF211" s="170"/>
      <c r="AG211" s="170"/>
      <c r="AI211" s="170"/>
      <c r="AK211" s="170"/>
      <c r="AM211" s="170"/>
      <c r="AN211" s="176"/>
      <c r="AO211" s="176"/>
      <c r="AP211" s="176"/>
      <c r="AQ211" s="176"/>
      <c r="AR211" s="170"/>
      <c r="AS211" s="236"/>
      <c r="AT211" s="180"/>
      <c r="AU211" s="181"/>
      <c r="AV211" s="182"/>
      <c r="AW211" s="170"/>
      <c r="AY211" s="170"/>
      <c r="BA211" s="256"/>
      <c r="BB211" s="170"/>
      <c r="BD211" s="170"/>
      <c r="BE211" s="170"/>
      <c r="BF211" s="170"/>
      <c r="BG211" s="170"/>
      <c r="BH211" s="170"/>
      <c r="BL211" s="170"/>
      <c r="BN211" s="170"/>
      <c r="BO211" s="170"/>
      <c r="BP211" s="232"/>
      <c r="BQ211" s="170"/>
      <c r="BR211" s="170"/>
      <c r="BS211" s="170"/>
      <c r="BT211" s="170"/>
    </row>
    <row r="212" spans="1:72" s="169" customFormat="1">
      <c r="A212" s="170"/>
      <c r="B212" s="170"/>
      <c r="C212" s="170"/>
      <c r="D212" s="170"/>
      <c r="J212" s="170"/>
      <c r="Q212" s="170"/>
      <c r="R212" s="170"/>
      <c r="T212" s="170"/>
      <c r="V212" s="171"/>
      <c r="W212" s="170"/>
      <c r="X212" s="170"/>
      <c r="AD212" s="170"/>
      <c r="AE212" s="170"/>
      <c r="AF212" s="170"/>
      <c r="AG212" s="170"/>
      <c r="AI212" s="170"/>
      <c r="AK212" s="170"/>
      <c r="AM212" s="170"/>
      <c r="AN212" s="176"/>
      <c r="AO212" s="176"/>
      <c r="AP212" s="176"/>
      <c r="AQ212" s="176"/>
      <c r="AR212" s="170"/>
      <c r="AS212" s="236"/>
      <c r="AT212" s="180"/>
      <c r="AU212" s="181"/>
      <c r="AV212" s="182"/>
      <c r="AW212" s="170"/>
      <c r="AY212" s="170"/>
      <c r="BA212" s="256"/>
      <c r="BB212" s="170"/>
      <c r="BD212" s="170"/>
      <c r="BE212" s="170"/>
      <c r="BF212" s="170"/>
      <c r="BG212" s="170"/>
      <c r="BH212" s="170"/>
      <c r="BL212" s="170"/>
      <c r="BN212" s="170"/>
      <c r="BO212" s="170"/>
      <c r="BP212" s="232"/>
      <c r="BQ212" s="170"/>
      <c r="BR212" s="170"/>
      <c r="BS212" s="170"/>
      <c r="BT212" s="170"/>
    </row>
    <row r="213" spans="1:72" s="169" customFormat="1">
      <c r="A213" s="170"/>
      <c r="B213" s="170"/>
      <c r="C213" s="170"/>
      <c r="D213" s="170"/>
      <c r="J213" s="170"/>
      <c r="Q213" s="170"/>
      <c r="R213" s="170"/>
      <c r="T213" s="170"/>
      <c r="V213" s="171"/>
      <c r="W213" s="170"/>
      <c r="X213" s="170"/>
      <c r="AD213" s="170"/>
      <c r="AE213" s="170"/>
      <c r="AF213" s="170"/>
      <c r="AG213" s="170"/>
      <c r="AI213" s="170"/>
      <c r="AK213" s="170"/>
      <c r="AM213" s="170"/>
      <c r="AN213" s="176"/>
      <c r="AO213" s="176"/>
      <c r="AP213" s="176"/>
      <c r="AQ213" s="176"/>
      <c r="AR213" s="170"/>
      <c r="AS213" s="236"/>
      <c r="AT213" s="180"/>
      <c r="AU213" s="181"/>
      <c r="AV213" s="182"/>
      <c r="AW213" s="170"/>
      <c r="AY213" s="170"/>
      <c r="BA213" s="256"/>
      <c r="BB213" s="170"/>
      <c r="BD213" s="170"/>
      <c r="BE213" s="170"/>
      <c r="BF213" s="170"/>
      <c r="BG213" s="170"/>
      <c r="BH213" s="170"/>
      <c r="BL213" s="170"/>
      <c r="BN213" s="170"/>
      <c r="BO213" s="170"/>
      <c r="BP213" s="232"/>
      <c r="BQ213" s="170"/>
      <c r="BR213" s="170"/>
      <c r="BS213" s="170"/>
      <c r="BT213" s="170"/>
    </row>
    <row r="214" spans="1:72" s="169" customFormat="1">
      <c r="A214" s="170"/>
      <c r="B214" s="170"/>
      <c r="C214" s="170"/>
      <c r="D214" s="170"/>
      <c r="J214" s="170"/>
      <c r="Q214" s="170"/>
      <c r="R214" s="170"/>
      <c r="T214" s="170"/>
      <c r="V214" s="171"/>
      <c r="W214" s="170"/>
      <c r="X214" s="170"/>
      <c r="AD214" s="170"/>
      <c r="AE214" s="170"/>
      <c r="AF214" s="170"/>
      <c r="AG214" s="170"/>
      <c r="AI214" s="170"/>
      <c r="AK214" s="170"/>
      <c r="AM214" s="170"/>
      <c r="AN214" s="176"/>
      <c r="AO214" s="176"/>
      <c r="AP214" s="176"/>
      <c r="AQ214" s="176"/>
      <c r="AR214" s="170"/>
      <c r="AS214" s="236"/>
      <c r="AT214" s="180"/>
      <c r="AU214" s="181"/>
      <c r="AV214" s="182"/>
      <c r="AW214" s="170"/>
      <c r="AY214" s="170"/>
      <c r="BA214" s="256"/>
      <c r="BB214" s="170"/>
      <c r="BD214" s="170"/>
      <c r="BE214" s="170"/>
      <c r="BF214" s="170"/>
      <c r="BG214" s="170"/>
      <c r="BH214" s="170"/>
      <c r="BL214" s="170"/>
      <c r="BN214" s="170"/>
      <c r="BO214" s="170"/>
      <c r="BP214" s="232"/>
      <c r="BQ214" s="170"/>
      <c r="BR214" s="170"/>
      <c r="BS214" s="170"/>
      <c r="BT214" s="170"/>
    </row>
    <row r="215" spans="1:72" s="169" customFormat="1">
      <c r="A215" s="170"/>
      <c r="B215" s="170"/>
      <c r="C215" s="170"/>
      <c r="D215" s="170"/>
      <c r="J215" s="170"/>
      <c r="Q215" s="170"/>
      <c r="R215" s="170"/>
      <c r="T215" s="170"/>
      <c r="V215" s="171"/>
      <c r="W215" s="170"/>
      <c r="X215" s="170"/>
      <c r="AD215" s="170"/>
      <c r="AE215" s="170"/>
      <c r="AF215" s="170"/>
      <c r="AG215" s="170"/>
      <c r="AI215" s="170"/>
      <c r="AK215" s="170"/>
      <c r="AM215" s="170"/>
      <c r="AN215" s="176"/>
      <c r="AO215" s="176"/>
      <c r="AP215" s="176"/>
      <c r="AQ215" s="176"/>
      <c r="AR215" s="170"/>
      <c r="AS215" s="236"/>
      <c r="AT215" s="180"/>
      <c r="AU215" s="181"/>
      <c r="AV215" s="182"/>
      <c r="AW215" s="170"/>
      <c r="AY215" s="170"/>
      <c r="BA215" s="256"/>
      <c r="BB215" s="170"/>
      <c r="BD215" s="170"/>
      <c r="BE215" s="170"/>
      <c r="BF215" s="170"/>
      <c r="BG215" s="170"/>
      <c r="BH215" s="170"/>
      <c r="BL215" s="170"/>
      <c r="BN215" s="170"/>
      <c r="BO215" s="170"/>
      <c r="BP215" s="232"/>
      <c r="BQ215" s="170"/>
      <c r="BR215" s="170"/>
      <c r="BS215" s="170"/>
      <c r="BT215" s="170"/>
    </row>
    <row r="216" spans="1:72" s="169" customFormat="1">
      <c r="A216" s="170"/>
      <c r="B216" s="170"/>
      <c r="C216" s="170"/>
      <c r="D216" s="170"/>
      <c r="J216" s="170"/>
      <c r="Q216" s="170"/>
      <c r="R216" s="170"/>
      <c r="T216" s="170"/>
      <c r="V216" s="171"/>
      <c r="W216" s="170"/>
      <c r="X216" s="170"/>
      <c r="AD216" s="170"/>
      <c r="AE216" s="170"/>
      <c r="AF216" s="170"/>
      <c r="AG216" s="170"/>
      <c r="AI216" s="170"/>
      <c r="AK216" s="170"/>
      <c r="AM216" s="170"/>
      <c r="AN216" s="176"/>
      <c r="AO216" s="176"/>
      <c r="AP216" s="176"/>
      <c r="AQ216" s="176"/>
      <c r="AR216" s="170"/>
      <c r="AS216" s="236"/>
      <c r="AT216" s="180"/>
      <c r="AU216" s="181"/>
      <c r="AV216" s="182"/>
      <c r="AW216" s="170"/>
      <c r="AY216" s="170"/>
      <c r="BA216" s="256"/>
      <c r="BB216" s="170"/>
      <c r="BD216" s="170"/>
      <c r="BE216" s="170"/>
      <c r="BF216" s="170"/>
      <c r="BG216" s="170"/>
      <c r="BH216" s="170"/>
      <c r="BL216" s="170"/>
      <c r="BN216" s="170"/>
      <c r="BO216" s="170"/>
      <c r="BP216" s="232"/>
      <c r="BQ216" s="170"/>
      <c r="BR216" s="170"/>
      <c r="BS216" s="170"/>
      <c r="BT216" s="170"/>
    </row>
    <row r="217" spans="1:72" s="169" customFormat="1">
      <c r="A217" s="170"/>
      <c r="B217" s="170"/>
      <c r="C217" s="170"/>
      <c r="D217" s="170"/>
      <c r="J217" s="170"/>
      <c r="Q217" s="170"/>
      <c r="R217" s="170"/>
      <c r="T217" s="170"/>
      <c r="V217" s="171"/>
      <c r="W217" s="170"/>
      <c r="X217" s="170"/>
      <c r="AD217" s="170"/>
      <c r="AE217" s="170"/>
      <c r="AF217" s="170"/>
      <c r="AG217" s="170"/>
      <c r="AI217" s="170"/>
      <c r="AK217" s="170"/>
      <c r="AM217" s="170"/>
      <c r="AN217" s="176"/>
      <c r="AO217" s="176"/>
      <c r="AP217" s="176"/>
      <c r="AQ217" s="176"/>
      <c r="AR217" s="170"/>
      <c r="AS217" s="236"/>
      <c r="AT217" s="180"/>
      <c r="AU217" s="181"/>
      <c r="AV217" s="182"/>
      <c r="AW217" s="170"/>
      <c r="AY217" s="170"/>
      <c r="BA217" s="256"/>
      <c r="BB217" s="170"/>
      <c r="BD217" s="170"/>
      <c r="BE217" s="170"/>
      <c r="BF217" s="170"/>
      <c r="BG217" s="170"/>
      <c r="BH217" s="170"/>
      <c r="BL217" s="170"/>
      <c r="BN217" s="170"/>
      <c r="BO217" s="170"/>
      <c r="BP217" s="232"/>
      <c r="BQ217" s="170"/>
      <c r="BR217" s="170"/>
      <c r="BS217" s="170"/>
      <c r="BT217" s="170"/>
    </row>
    <row r="218" spans="1:72" s="169" customFormat="1">
      <c r="A218" s="170"/>
      <c r="B218" s="170"/>
      <c r="C218" s="170"/>
      <c r="D218" s="170"/>
      <c r="J218" s="170"/>
      <c r="Q218" s="170"/>
      <c r="R218" s="170"/>
      <c r="T218" s="170"/>
      <c r="V218" s="171"/>
      <c r="W218" s="170"/>
      <c r="X218" s="170"/>
      <c r="AD218" s="170"/>
      <c r="AE218" s="170"/>
      <c r="AF218" s="170"/>
      <c r="AG218" s="170"/>
      <c r="AI218" s="170"/>
      <c r="AK218" s="170"/>
      <c r="AM218" s="170"/>
      <c r="AN218" s="176"/>
      <c r="AO218" s="176"/>
      <c r="AP218" s="176"/>
      <c r="AQ218" s="176"/>
      <c r="AR218" s="170"/>
      <c r="AS218" s="236"/>
      <c r="AT218" s="180"/>
      <c r="AU218" s="181"/>
      <c r="AV218" s="182"/>
      <c r="AW218" s="170"/>
      <c r="AY218" s="170"/>
      <c r="BA218" s="256"/>
      <c r="BB218" s="170"/>
      <c r="BD218" s="170"/>
      <c r="BE218" s="170"/>
      <c r="BF218" s="170"/>
      <c r="BG218" s="170"/>
      <c r="BH218" s="170"/>
      <c r="BL218" s="170"/>
      <c r="BN218" s="170"/>
      <c r="BO218" s="170"/>
      <c r="BP218" s="232"/>
      <c r="BQ218" s="170"/>
      <c r="BR218" s="170"/>
      <c r="BS218" s="170"/>
      <c r="BT218" s="170"/>
    </row>
    <row r="219" spans="1:72" s="169" customFormat="1">
      <c r="A219" s="170"/>
      <c r="B219" s="170"/>
      <c r="C219" s="170"/>
      <c r="D219" s="170"/>
      <c r="J219" s="170"/>
      <c r="Q219" s="170"/>
      <c r="R219" s="170"/>
      <c r="T219" s="170"/>
      <c r="V219" s="171"/>
      <c r="W219" s="170"/>
      <c r="X219" s="170"/>
      <c r="AD219" s="170"/>
      <c r="AE219" s="170"/>
      <c r="AF219" s="170"/>
      <c r="AG219" s="170"/>
      <c r="AI219" s="170"/>
      <c r="AK219" s="170"/>
      <c r="AM219" s="170"/>
      <c r="AN219" s="176"/>
      <c r="AO219" s="176"/>
      <c r="AP219" s="176"/>
      <c r="AQ219" s="176"/>
      <c r="AR219" s="170"/>
      <c r="AS219" s="236"/>
      <c r="AT219" s="180"/>
      <c r="AU219" s="181"/>
      <c r="AV219" s="182"/>
      <c r="AW219" s="170"/>
      <c r="AY219" s="170"/>
      <c r="BA219" s="256"/>
      <c r="BB219" s="170"/>
      <c r="BD219" s="170"/>
      <c r="BE219" s="170"/>
      <c r="BF219" s="170"/>
      <c r="BG219" s="170"/>
      <c r="BH219" s="170"/>
      <c r="BL219" s="170"/>
      <c r="BN219" s="170"/>
      <c r="BO219" s="170"/>
      <c r="BP219" s="232"/>
      <c r="BQ219" s="170"/>
      <c r="BR219" s="170"/>
      <c r="BS219" s="170"/>
      <c r="BT219" s="170"/>
    </row>
    <row r="220" spans="1:72" s="169" customFormat="1">
      <c r="A220" s="170"/>
      <c r="B220" s="170"/>
      <c r="C220" s="170"/>
      <c r="D220" s="170"/>
      <c r="J220" s="170"/>
      <c r="Q220" s="170"/>
      <c r="R220" s="170"/>
      <c r="T220" s="170"/>
      <c r="V220" s="171"/>
      <c r="W220" s="170"/>
      <c r="X220" s="170"/>
      <c r="AD220" s="170"/>
      <c r="AE220" s="170"/>
      <c r="AF220" s="170"/>
      <c r="AG220" s="170"/>
      <c r="AI220" s="170"/>
      <c r="AK220" s="170"/>
      <c r="AM220" s="170"/>
      <c r="AN220" s="176"/>
      <c r="AO220" s="176"/>
      <c r="AP220" s="176"/>
      <c r="AQ220" s="176"/>
      <c r="AR220" s="170"/>
      <c r="AS220" s="236"/>
      <c r="AT220" s="180"/>
      <c r="AU220" s="181"/>
      <c r="AV220" s="182"/>
      <c r="AW220" s="170"/>
      <c r="AY220" s="170"/>
      <c r="BA220" s="256"/>
      <c r="BB220" s="170"/>
      <c r="BD220" s="170"/>
      <c r="BE220" s="170"/>
      <c r="BF220" s="170"/>
      <c r="BG220" s="170"/>
      <c r="BH220" s="170"/>
      <c r="BL220" s="170"/>
      <c r="BN220" s="170"/>
      <c r="BO220" s="170"/>
      <c r="BP220" s="232"/>
      <c r="BQ220" s="170"/>
      <c r="BR220" s="170"/>
      <c r="BS220" s="170"/>
      <c r="BT220" s="170"/>
    </row>
    <row r="221" spans="1:72" s="169" customFormat="1">
      <c r="A221" s="170"/>
      <c r="B221" s="170"/>
      <c r="C221" s="170"/>
      <c r="D221" s="170"/>
      <c r="J221" s="170"/>
      <c r="Q221" s="170"/>
      <c r="R221" s="170"/>
      <c r="T221" s="170"/>
      <c r="V221" s="171"/>
      <c r="W221" s="170"/>
      <c r="X221" s="170"/>
      <c r="AD221" s="170"/>
      <c r="AE221" s="170"/>
      <c r="AF221" s="170"/>
      <c r="AG221" s="170"/>
      <c r="AI221" s="170"/>
      <c r="AK221" s="170"/>
      <c r="AM221" s="170"/>
      <c r="AN221" s="176"/>
      <c r="AO221" s="176"/>
      <c r="AP221" s="176"/>
      <c r="AQ221" s="176"/>
      <c r="AR221" s="170"/>
      <c r="AS221" s="236"/>
      <c r="AT221" s="180"/>
      <c r="AU221" s="181"/>
      <c r="AV221" s="182"/>
      <c r="AW221" s="170"/>
      <c r="AY221" s="170"/>
      <c r="BA221" s="256"/>
      <c r="BB221" s="170"/>
      <c r="BD221" s="170"/>
      <c r="BE221" s="170"/>
      <c r="BF221" s="170"/>
      <c r="BG221" s="170"/>
      <c r="BH221" s="170"/>
      <c r="BL221" s="170"/>
      <c r="BN221" s="170"/>
      <c r="BO221" s="170"/>
      <c r="BP221" s="232"/>
      <c r="BQ221" s="170"/>
      <c r="BR221" s="170"/>
      <c r="BS221" s="170"/>
      <c r="BT221" s="170"/>
    </row>
    <row r="222" spans="1:72" s="169" customFormat="1">
      <c r="A222" s="170"/>
      <c r="B222" s="170"/>
      <c r="C222" s="170"/>
      <c r="D222" s="170"/>
      <c r="J222" s="170"/>
      <c r="Q222" s="170"/>
      <c r="R222" s="170"/>
      <c r="T222" s="170"/>
      <c r="V222" s="171"/>
      <c r="W222" s="170"/>
      <c r="X222" s="170"/>
      <c r="AD222" s="170"/>
      <c r="AE222" s="170"/>
      <c r="AF222" s="170"/>
      <c r="AG222" s="170"/>
      <c r="AI222" s="170"/>
      <c r="AK222" s="170"/>
      <c r="AM222" s="170"/>
      <c r="AN222" s="176"/>
      <c r="AO222" s="176"/>
      <c r="AP222" s="176"/>
      <c r="AQ222" s="176"/>
      <c r="AR222" s="170"/>
      <c r="AS222" s="236"/>
      <c r="AT222" s="180"/>
      <c r="AU222" s="181"/>
      <c r="AV222" s="182"/>
      <c r="AW222" s="170"/>
      <c r="AY222" s="170"/>
      <c r="BA222" s="256"/>
      <c r="BB222" s="170"/>
      <c r="BD222" s="170"/>
      <c r="BE222" s="170"/>
      <c r="BF222" s="170"/>
      <c r="BG222" s="170"/>
      <c r="BH222" s="170"/>
      <c r="BL222" s="170"/>
      <c r="BN222" s="170"/>
      <c r="BO222" s="170"/>
      <c r="BP222" s="232"/>
      <c r="BQ222" s="170"/>
      <c r="BR222" s="170"/>
      <c r="BS222" s="170"/>
      <c r="BT222" s="170"/>
    </row>
    <row r="223" spans="1:72" s="169" customFormat="1">
      <c r="A223" s="170"/>
      <c r="B223" s="170"/>
      <c r="C223" s="170"/>
      <c r="D223" s="170"/>
      <c r="J223" s="170"/>
      <c r="Q223" s="170"/>
      <c r="R223" s="170"/>
      <c r="T223" s="170"/>
      <c r="V223" s="171"/>
      <c r="W223" s="170"/>
      <c r="X223" s="170"/>
      <c r="AD223" s="170"/>
      <c r="AE223" s="170"/>
      <c r="AF223" s="170"/>
      <c r="AG223" s="170"/>
      <c r="AI223" s="170"/>
      <c r="AK223" s="170"/>
      <c r="AM223" s="170"/>
      <c r="AN223" s="176"/>
      <c r="AO223" s="176"/>
      <c r="AP223" s="176"/>
      <c r="AQ223" s="176"/>
      <c r="AR223" s="170"/>
      <c r="AS223" s="236"/>
      <c r="AT223" s="180"/>
      <c r="AU223" s="181"/>
      <c r="AV223" s="182"/>
      <c r="AW223" s="170"/>
      <c r="AY223" s="170"/>
      <c r="BA223" s="256"/>
      <c r="BB223" s="170"/>
      <c r="BD223" s="170"/>
      <c r="BE223" s="170"/>
      <c r="BF223" s="170"/>
      <c r="BG223" s="170"/>
      <c r="BH223" s="170"/>
      <c r="BL223" s="170"/>
      <c r="BN223" s="170"/>
      <c r="BO223" s="170"/>
      <c r="BP223" s="232"/>
      <c r="BQ223" s="170"/>
      <c r="BR223" s="170"/>
      <c r="BS223" s="170"/>
      <c r="BT223" s="170"/>
    </row>
    <row r="224" spans="1:72" s="169" customFormat="1">
      <c r="A224" s="170"/>
      <c r="B224" s="170"/>
      <c r="C224" s="170"/>
      <c r="D224" s="170"/>
      <c r="J224" s="170"/>
      <c r="Q224" s="170"/>
      <c r="R224" s="170"/>
      <c r="T224" s="170"/>
      <c r="V224" s="171"/>
      <c r="W224" s="170"/>
      <c r="X224" s="170"/>
      <c r="AD224" s="170"/>
      <c r="AE224" s="170"/>
      <c r="AF224" s="170"/>
      <c r="AG224" s="170"/>
      <c r="AI224" s="170"/>
      <c r="AK224" s="170"/>
      <c r="AM224" s="170"/>
      <c r="AN224" s="176"/>
      <c r="AO224" s="176"/>
      <c r="AP224" s="176"/>
      <c r="AQ224" s="176"/>
      <c r="AR224" s="170"/>
      <c r="AS224" s="236"/>
      <c r="AT224" s="180"/>
      <c r="AU224" s="181"/>
      <c r="AV224" s="182"/>
      <c r="AW224" s="170"/>
      <c r="AY224" s="170"/>
      <c r="BA224" s="256"/>
      <c r="BB224" s="170"/>
      <c r="BD224" s="170"/>
      <c r="BE224" s="170"/>
      <c r="BF224" s="170"/>
      <c r="BG224" s="170"/>
      <c r="BH224" s="170"/>
      <c r="BL224" s="170"/>
      <c r="BN224" s="170"/>
      <c r="BO224" s="170"/>
      <c r="BP224" s="232"/>
      <c r="BQ224" s="170"/>
      <c r="BR224" s="170"/>
      <c r="BS224" s="170"/>
      <c r="BT224" s="170"/>
    </row>
    <row r="225" spans="1:72" s="169" customFormat="1">
      <c r="A225" s="170"/>
      <c r="B225" s="170"/>
      <c r="C225" s="170"/>
      <c r="D225" s="170"/>
      <c r="J225" s="170"/>
      <c r="Q225" s="170"/>
      <c r="R225" s="170"/>
      <c r="T225" s="170"/>
      <c r="V225" s="171"/>
      <c r="W225" s="170"/>
      <c r="X225" s="170"/>
      <c r="AD225" s="170"/>
      <c r="AE225" s="170"/>
      <c r="AF225" s="170"/>
      <c r="AG225" s="170"/>
      <c r="AI225" s="170"/>
      <c r="AK225" s="170"/>
      <c r="AM225" s="170"/>
      <c r="AN225" s="176"/>
      <c r="AO225" s="176"/>
      <c r="AP225" s="176"/>
      <c r="AQ225" s="176"/>
      <c r="AR225" s="170"/>
      <c r="AS225" s="236"/>
      <c r="AT225" s="180"/>
      <c r="AU225" s="181"/>
      <c r="AV225" s="182"/>
      <c r="AW225" s="170"/>
      <c r="AY225" s="170"/>
      <c r="BA225" s="256"/>
      <c r="BB225" s="170"/>
      <c r="BD225" s="170"/>
      <c r="BE225" s="170"/>
      <c r="BF225" s="170"/>
      <c r="BG225" s="170"/>
      <c r="BH225" s="170"/>
      <c r="BL225" s="170"/>
      <c r="BN225" s="170"/>
      <c r="BO225" s="170"/>
      <c r="BP225" s="232"/>
      <c r="BQ225" s="170"/>
      <c r="BR225" s="170"/>
      <c r="BS225" s="170"/>
      <c r="BT225" s="170"/>
    </row>
    <row r="226" spans="1:72" s="169" customFormat="1">
      <c r="A226" s="170"/>
      <c r="B226" s="170"/>
      <c r="C226" s="170"/>
      <c r="D226" s="170"/>
      <c r="J226" s="170"/>
      <c r="Q226" s="170"/>
      <c r="R226" s="170"/>
      <c r="T226" s="170"/>
      <c r="V226" s="171"/>
      <c r="W226" s="170"/>
      <c r="X226" s="170"/>
      <c r="AD226" s="170"/>
      <c r="AE226" s="170"/>
      <c r="AF226" s="170"/>
      <c r="AG226" s="170"/>
      <c r="AI226" s="170"/>
      <c r="AK226" s="170"/>
      <c r="AM226" s="170"/>
      <c r="AN226" s="176"/>
      <c r="AO226" s="176"/>
      <c r="AP226" s="176"/>
      <c r="AQ226" s="176"/>
      <c r="AR226" s="170"/>
      <c r="AS226" s="236"/>
      <c r="AT226" s="180"/>
      <c r="AU226" s="181"/>
      <c r="AV226" s="182"/>
      <c r="AW226" s="170"/>
      <c r="AY226" s="170"/>
      <c r="BA226" s="256"/>
      <c r="BB226" s="170"/>
      <c r="BD226" s="170"/>
      <c r="BE226" s="170"/>
      <c r="BF226" s="170"/>
      <c r="BG226" s="170"/>
      <c r="BH226" s="170"/>
      <c r="BL226" s="170"/>
      <c r="BN226" s="170"/>
      <c r="BO226" s="170"/>
      <c r="BP226" s="232"/>
      <c r="BQ226" s="170"/>
      <c r="BR226" s="170"/>
      <c r="BS226" s="170"/>
      <c r="BT226" s="170"/>
    </row>
    <row r="227" spans="1:72" s="169" customFormat="1">
      <c r="A227" s="170"/>
      <c r="B227" s="170"/>
      <c r="C227" s="170"/>
      <c r="D227" s="170"/>
      <c r="J227" s="170"/>
      <c r="Q227" s="170"/>
      <c r="R227" s="170"/>
      <c r="T227" s="170"/>
      <c r="V227" s="171"/>
      <c r="W227" s="170"/>
      <c r="X227" s="170"/>
      <c r="AD227" s="170"/>
      <c r="AE227" s="170"/>
      <c r="AF227" s="170"/>
      <c r="AG227" s="170"/>
      <c r="AI227" s="170"/>
      <c r="AK227" s="170"/>
      <c r="AM227" s="170"/>
      <c r="AN227" s="176"/>
      <c r="AO227" s="176"/>
      <c r="AP227" s="176"/>
      <c r="AQ227" s="176"/>
      <c r="AR227" s="170"/>
      <c r="AS227" s="236"/>
      <c r="AT227" s="180"/>
      <c r="AU227" s="181"/>
      <c r="AV227" s="182"/>
      <c r="AW227" s="170"/>
      <c r="AY227" s="170"/>
      <c r="BA227" s="256"/>
      <c r="BB227" s="170"/>
      <c r="BD227" s="170"/>
      <c r="BE227" s="170"/>
      <c r="BF227" s="170"/>
      <c r="BG227" s="170"/>
      <c r="BH227" s="170"/>
      <c r="BL227" s="170"/>
      <c r="BN227" s="170"/>
      <c r="BO227" s="170"/>
      <c r="BP227" s="232"/>
      <c r="BQ227" s="170"/>
      <c r="BR227" s="170"/>
      <c r="BS227" s="170"/>
      <c r="BT227" s="170"/>
    </row>
    <row r="228" spans="1:72" s="169" customFormat="1">
      <c r="A228" s="170"/>
      <c r="B228" s="170"/>
      <c r="C228" s="170"/>
      <c r="D228" s="170"/>
      <c r="J228" s="170"/>
      <c r="Q228" s="170"/>
      <c r="R228" s="170"/>
      <c r="T228" s="170"/>
      <c r="V228" s="171"/>
      <c r="W228" s="170"/>
      <c r="X228" s="170"/>
      <c r="AD228" s="170"/>
      <c r="AE228" s="170"/>
      <c r="AF228" s="170"/>
      <c r="AG228" s="170"/>
      <c r="AI228" s="170"/>
      <c r="AK228" s="170"/>
      <c r="AM228" s="170"/>
      <c r="AN228" s="176"/>
      <c r="AO228" s="176"/>
      <c r="AP228" s="176"/>
      <c r="AQ228" s="176"/>
      <c r="AR228" s="170"/>
      <c r="AS228" s="236"/>
      <c r="AT228" s="180"/>
      <c r="AU228" s="181"/>
      <c r="AV228" s="182"/>
      <c r="AW228" s="170"/>
      <c r="AY228" s="170"/>
      <c r="BA228" s="256"/>
      <c r="BB228" s="170"/>
      <c r="BD228" s="170"/>
      <c r="BE228" s="170"/>
      <c r="BF228" s="170"/>
      <c r="BG228" s="170"/>
      <c r="BH228" s="170"/>
      <c r="BL228" s="170"/>
      <c r="BN228" s="170"/>
      <c r="BO228" s="170"/>
      <c r="BP228" s="232"/>
      <c r="BQ228" s="170"/>
      <c r="BR228" s="170"/>
      <c r="BS228" s="170"/>
      <c r="BT228" s="170"/>
    </row>
    <row r="229" spans="1:72" s="169" customFormat="1">
      <c r="A229" s="170"/>
      <c r="B229" s="170"/>
      <c r="C229" s="170"/>
      <c r="D229" s="170"/>
      <c r="J229" s="170"/>
      <c r="Q229" s="170"/>
      <c r="R229" s="170"/>
      <c r="T229" s="170"/>
      <c r="V229" s="171"/>
      <c r="W229" s="170"/>
      <c r="X229" s="170"/>
      <c r="AD229" s="170"/>
      <c r="AE229" s="170"/>
      <c r="AF229" s="170"/>
      <c r="AG229" s="170"/>
      <c r="AI229" s="170"/>
      <c r="AK229" s="170"/>
      <c r="AM229" s="170"/>
      <c r="AN229" s="176"/>
      <c r="AO229" s="176"/>
      <c r="AP229" s="176"/>
      <c r="AQ229" s="176"/>
      <c r="AR229" s="170"/>
      <c r="AS229" s="236"/>
      <c r="AT229" s="180"/>
      <c r="AU229" s="181"/>
      <c r="AV229" s="182"/>
      <c r="AW229" s="170"/>
      <c r="AY229" s="170"/>
      <c r="BA229" s="256"/>
      <c r="BB229" s="170"/>
      <c r="BD229" s="170"/>
      <c r="BE229" s="170"/>
      <c r="BF229" s="170"/>
      <c r="BG229" s="170"/>
      <c r="BH229" s="170"/>
      <c r="BL229" s="170"/>
      <c r="BN229" s="170"/>
      <c r="BO229" s="170"/>
      <c r="BP229" s="232"/>
      <c r="BQ229" s="170"/>
      <c r="BR229" s="170"/>
      <c r="BS229" s="170"/>
      <c r="BT229" s="170"/>
    </row>
    <row r="230" spans="1:72" s="169" customFormat="1">
      <c r="A230" s="170"/>
      <c r="B230" s="170"/>
      <c r="C230" s="170"/>
      <c r="D230" s="170"/>
      <c r="J230" s="170"/>
      <c r="Q230" s="170"/>
      <c r="R230" s="170"/>
      <c r="T230" s="170"/>
      <c r="V230" s="171"/>
      <c r="W230" s="170"/>
      <c r="X230" s="170"/>
      <c r="AD230" s="170"/>
      <c r="AE230" s="170"/>
      <c r="AF230" s="170"/>
      <c r="AG230" s="170"/>
      <c r="AI230" s="170"/>
      <c r="AK230" s="170"/>
      <c r="AM230" s="170"/>
      <c r="AN230" s="176"/>
      <c r="AO230" s="176"/>
      <c r="AP230" s="176"/>
      <c r="AQ230" s="176"/>
      <c r="AR230" s="170"/>
      <c r="AS230" s="236"/>
      <c r="AT230" s="180"/>
      <c r="AU230" s="181"/>
      <c r="AV230" s="182"/>
      <c r="AW230" s="170"/>
      <c r="AY230" s="170"/>
      <c r="BA230" s="256"/>
      <c r="BB230" s="170"/>
      <c r="BD230" s="170"/>
      <c r="BE230" s="170"/>
      <c r="BF230" s="170"/>
      <c r="BG230" s="170"/>
      <c r="BH230" s="170"/>
      <c r="BL230" s="170"/>
      <c r="BN230" s="170"/>
      <c r="BO230" s="170"/>
      <c r="BP230" s="232"/>
      <c r="BQ230" s="170"/>
      <c r="BR230" s="170"/>
      <c r="BS230" s="170"/>
      <c r="BT230" s="170"/>
    </row>
    <row r="231" spans="1:72" s="169" customFormat="1">
      <c r="A231" s="170"/>
      <c r="B231" s="170"/>
      <c r="C231" s="170"/>
      <c r="D231" s="170"/>
      <c r="J231" s="170"/>
      <c r="Q231" s="170"/>
      <c r="R231" s="170"/>
      <c r="T231" s="170"/>
      <c r="V231" s="171"/>
      <c r="W231" s="170"/>
      <c r="X231" s="170"/>
      <c r="AD231" s="170"/>
      <c r="AE231" s="170"/>
      <c r="AF231" s="170"/>
      <c r="AG231" s="170"/>
      <c r="AI231" s="170"/>
      <c r="AK231" s="170"/>
      <c r="AM231" s="170"/>
      <c r="AN231" s="176"/>
      <c r="AO231" s="176"/>
      <c r="AP231" s="176"/>
      <c r="AQ231" s="176"/>
      <c r="AR231" s="170"/>
      <c r="AS231" s="236"/>
      <c r="AT231" s="180"/>
      <c r="AU231" s="181"/>
      <c r="AV231" s="182"/>
      <c r="AW231" s="170"/>
      <c r="AY231" s="170"/>
      <c r="BA231" s="256"/>
      <c r="BB231" s="170"/>
      <c r="BD231" s="170"/>
      <c r="BE231" s="170"/>
      <c r="BF231" s="170"/>
      <c r="BG231" s="170"/>
      <c r="BH231" s="170"/>
      <c r="BL231" s="170"/>
      <c r="BN231" s="170"/>
      <c r="BO231" s="170"/>
      <c r="BP231" s="232"/>
      <c r="BQ231" s="170"/>
      <c r="BR231" s="170"/>
      <c r="BS231" s="170"/>
      <c r="BT231" s="170"/>
    </row>
    <row r="232" spans="1:72" s="169" customFormat="1">
      <c r="A232" s="170"/>
      <c r="B232" s="170"/>
      <c r="C232" s="170"/>
      <c r="D232" s="170"/>
      <c r="J232" s="170"/>
      <c r="Q232" s="170"/>
      <c r="R232" s="170"/>
      <c r="T232" s="170"/>
      <c r="V232" s="171"/>
      <c r="W232" s="170"/>
      <c r="X232" s="170"/>
      <c r="AD232" s="170"/>
      <c r="AE232" s="170"/>
      <c r="AF232" s="170"/>
      <c r="AG232" s="170"/>
      <c r="AI232" s="170"/>
      <c r="AK232" s="170"/>
      <c r="AM232" s="170"/>
      <c r="AN232" s="176"/>
      <c r="AO232" s="176"/>
      <c r="AP232" s="176"/>
      <c r="AQ232" s="176"/>
      <c r="AR232" s="170"/>
      <c r="AS232" s="236"/>
      <c r="AT232" s="180"/>
      <c r="AU232" s="181"/>
      <c r="AV232" s="182"/>
      <c r="AW232" s="170"/>
      <c r="AY232" s="170"/>
      <c r="BA232" s="256"/>
      <c r="BB232" s="170"/>
      <c r="BD232" s="170"/>
      <c r="BE232" s="170"/>
      <c r="BF232" s="170"/>
      <c r="BG232" s="170"/>
      <c r="BH232" s="170"/>
      <c r="BL232" s="170"/>
      <c r="BN232" s="170"/>
      <c r="BO232" s="170"/>
      <c r="BP232" s="232"/>
      <c r="BQ232" s="170"/>
      <c r="BR232" s="170"/>
      <c r="BS232" s="170"/>
      <c r="BT232" s="170"/>
    </row>
    <row r="233" spans="1:72" s="169" customFormat="1">
      <c r="A233" s="170"/>
      <c r="B233" s="170"/>
      <c r="C233" s="170"/>
      <c r="D233" s="170"/>
      <c r="J233" s="170"/>
      <c r="Q233" s="170"/>
      <c r="R233" s="170"/>
      <c r="T233" s="170"/>
      <c r="V233" s="171"/>
      <c r="W233" s="170"/>
      <c r="X233" s="170"/>
      <c r="AD233" s="170"/>
      <c r="AE233" s="170"/>
      <c r="AF233" s="170"/>
      <c r="AG233" s="170"/>
      <c r="AI233" s="170"/>
      <c r="AK233" s="170"/>
      <c r="AM233" s="170"/>
      <c r="AN233" s="176"/>
      <c r="AO233" s="176"/>
      <c r="AP233" s="176"/>
      <c r="AQ233" s="176"/>
      <c r="AR233" s="170"/>
      <c r="AS233" s="236"/>
      <c r="AT233" s="180"/>
      <c r="AU233" s="181"/>
      <c r="AV233" s="182"/>
      <c r="AW233" s="170"/>
      <c r="AY233" s="170"/>
      <c r="BA233" s="256"/>
      <c r="BB233" s="170"/>
      <c r="BD233" s="170"/>
      <c r="BE233" s="170"/>
      <c r="BF233" s="170"/>
      <c r="BG233" s="170"/>
      <c r="BH233" s="170"/>
      <c r="BL233" s="170"/>
      <c r="BN233" s="170"/>
      <c r="BO233" s="170"/>
      <c r="BP233" s="232"/>
      <c r="BQ233" s="170"/>
      <c r="BR233" s="170"/>
      <c r="BS233" s="170"/>
      <c r="BT233" s="170"/>
    </row>
    <row r="234" spans="1:72" s="169" customFormat="1">
      <c r="A234" s="170"/>
      <c r="B234" s="170"/>
      <c r="C234" s="170"/>
      <c r="D234" s="170"/>
      <c r="J234" s="170"/>
      <c r="Q234" s="170"/>
      <c r="R234" s="170"/>
      <c r="T234" s="170"/>
      <c r="V234" s="171"/>
      <c r="W234" s="170"/>
      <c r="X234" s="170"/>
      <c r="AD234" s="170"/>
      <c r="AE234" s="170"/>
      <c r="AF234" s="170"/>
      <c r="AG234" s="170"/>
      <c r="AI234" s="170"/>
      <c r="AK234" s="170"/>
      <c r="AM234" s="170"/>
      <c r="AN234" s="176"/>
      <c r="AO234" s="176"/>
      <c r="AP234" s="176"/>
      <c r="AQ234" s="176"/>
      <c r="AR234" s="170"/>
      <c r="AS234" s="236"/>
      <c r="AT234" s="180"/>
      <c r="AU234" s="181"/>
      <c r="AV234" s="182"/>
      <c r="AW234" s="170"/>
      <c r="AY234" s="170"/>
      <c r="BA234" s="256"/>
      <c r="BB234" s="170"/>
      <c r="BD234" s="170"/>
      <c r="BE234" s="170"/>
      <c r="BF234" s="170"/>
      <c r="BG234" s="170"/>
      <c r="BH234" s="170"/>
      <c r="BL234" s="170"/>
      <c r="BN234" s="170"/>
      <c r="BO234" s="170"/>
      <c r="BP234" s="232"/>
      <c r="BQ234" s="170"/>
      <c r="BR234" s="170"/>
      <c r="BS234" s="170"/>
      <c r="BT234" s="170"/>
    </row>
    <row r="235" spans="1:72" s="169" customFormat="1">
      <c r="A235" s="170"/>
      <c r="B235" s="170"/>
      <c r="C235" s="170"/>
      <c r="D235" s="170"/>
      <c r="J235" s="170"/>
      <c r="Q235" s="170"/>
      <c r="R235" s="170"/>
      <c r="T235" s="170"/>
      <c r="V235" s="171"/>
      <c r="W235" s="170"/>
      <c r="X235" s="170"/>
      <c r="AD235" s="170"/>
      <c r="AE235" s="170"/>
      <c r="AF235" s="170"/>
      <c r="AG235" s="170"/>
      <c r="AI235" s="170"/>
      <c r="AK235" s="170"/>
      <c r="AM235" s="170"/>
      <c r="AN235" s="176"/>
      <c r="AO235" s="176"/>
      <c r="AP235" s="176"/>
      <c r="AQ235" s="176"/>
      <c r="AR235" s="170"/>
      <c r="AS235" s="236"/>
      <c r="AT235" s="180"/>
      <c r="AU235" s="181"/>
      <c r="AV235" s="182"/>
      <c r="AW235" s="170"/>
      <c r="AY235" s="170"/>
      <c r="BA235" s="256"/>
      <c r="BB235" s="170"/>
      <c r="BD235" s="170"/>
      <c r="BE235" s="170"/>
      <c r="BF235" s="170"/>
      <c r="BG235" s="170"/>
      <c r="BH235" s="170"/>
      <c r="BL235" s="170"/>
      <c r="BN235" s="170"/>
      <c r="BO235" s="170"/>
      <c r="BP235" s="232"/>
      <c r="BQ235" s="170"/>
      <c r="BR235" s="170"/>
      <c r="BS235" s="170"/>
      <c r="BT235" s="170"/>
    </row>
    <row r="236" spans="1:72" s="169" customFormat="1">
      <c r="A236" s="170"/>
      <c r="B236" s="170"/>
      <c r="C236" s="170"/>
      <c r="D236" s="170"/>
      <c r="J236" s="170"/>
      <c r="Q236" s="170"/>
      <c r="R236" s="170"/>
      <c r="T236" s="170"/>
      <c r="V236" s="171"/>
      <c r="W236" s="170"/>
      <c r="X236" s="170"/>
      <c r="AD236" s="170"/>
      <c r="AE236" s="170"/>
      <c r="AF236" s="170"/>
      <c r="AG236" s="170"/>
      <c r="AI236" s="170"/>
      <c r="AK236" s="170"/>
      <c r="AM236" s="170"/>
      <c r="AN236" s="176"/>
      <c r="AO236" s="176"/>
      <c r="AP236" s="176"/>
      <c r="AQ236" s="176"/>
      <c r="AR236" s="170"/>
      <c r="AS236" s="236"/>
      <c r="AT236" s="180"/>
      <c r="AU236" s="181"/>
      <c r="AV236" s="182"/>
      <c r="AW236" s="170"/>
      <c r="AY236" s="170"/>
      <c r="BA236" s="256"/>
      <c r="BB236" s="170"/>
      <c r="BD236" s="170"/>
      <c r="BE236" s="170"/>
      <c r="BF236" s="170"/>
      <c r="BG236" s="170"/>
      <c r="BH236" s="170"/>
      <c r="BL236" s="170"/>
      <c r="BN236" s="170"/>
      <c r="BO236" s="170"/>
      <c r="BP236" s="232"/>
      <c r="BQ236" s="170"/>
      <c r="BR236" s="170"/>
      <c r="BS236" s="170"/>
      <c r="BT236" s="170"/>
    </row>
    <row r="237" spans="1:72" s="169" customFormat="1">
      <c r="A237" s="170"/>
      <c r="B237" s="170"/>
      <c r="C237" s="170"/>
      <c r="D237" s="170"/>
      <c r="J237" s="170"/>
      <c r="Q237" s="170"/>
      <c r="R237" s="170"/>
      <c r="T237" s="170"/>
      <c r="V237" s="171"/>
      <c r="W237" s="170"/>
      <c r="X237" s="170"/>
      <c r="AD237" s="170"/>
      <c r="AE237" s="170"/>
      <c r="AF237" s="170"/>
      <c r="AG237" s="170"/>
      <c r="AI237" s="170"/>
      <c r="AK237" s="170"/>
      <c r="AM237" s="170"/>
      <c r="AN237" s="176"/>
      <c r="AO237" s="176"/>
      <c r="AP237" s="176"/>
      <c r="AQ237" s="176"/>
      <c r="AR237" s="170"/>
      <c r="AS237" s="236"/>
      <c r="AT237" s="180"/>
      <c r="AU237" s="181"/>
      <c r="AV237" s="182"/>
      <c r="AW237" s="170"/>
      <c r="AY237" s="170"/>
      <c r="BA237" s="256"/>
      <c r="BB237" s="170"/>
      <c r="BD237" s="170"/>
      <c r="BE237" s="170"/>
      <c r="BF237" s="170"/>
      <c r="BG237" s="170"/>
      <c r="BH237" s="170"/>
      <c r="BL237" s="170"/>
      <c r="BN237" s="170"/>
      <c r="BO237" s="170"/>
      <c r="BP237" s="232"/>
      <c r="BQ237" s="170"/>
      <c r="BR237" s="170"/>
      <c r="BS237" s="170"/>
      <c r="BT237" s="170"/>
    </row>
    <row r="238" spans="1:72" s="169" customFormat="1">
      <c r="A238" s="170"/>
      <c r="B238" s="170"/>
      <c r="C238" s="170"/>
      <c r="D238" s="170"/>
      <c r="J238" s="170"/>
      <c r="Q238" s="170"/>
      <c r="R238" s="170"/>
      <c r="T238" s="170"/>
      <c r="V238" s="171"/>
      <c r="W238" s="170"/>
      <c r="X238" s="170"/>
      <c r="AD238" s="170"/>
      <c r="AE238" s="170"/>
      <c r="AF238" s="170"/>
      <c r="AG238" s="170"/>
      <c r="AI238" s="170"/>
      <c r="AK238" s="170"/>
      <c r="AM238" s="170"/>
      <c r="AN238" s="176"/>
      <c r="AO238" s="176"/>
      <c r="AP238" s="176"/>
      <c r="AQ238" s="176"/>
      <c r="AR238" s="170"/>
      <c r="AS238" s="236"/>
      <c r="AT238" s="180"/>
      <c r="AU238" s="181"/>
      <c r="AV238" s="182"/>
      <c r="AW238" s="170"/>
      <c r="AY238" s="170"/>
      <c r="BA238" s="256"/>
      <c r="BB238" s="170"/>
      <c r="BD238" s="170"/>
      <c r="BE238" s="170"/>
      <c r="BF238" s="170"/>
      <c r="BG238" s="170"/>
      <c r="BH238" s="170"/>
      <c r="BL238" s="170"/>
      <c r="BN238" s="170"/>
      <c r="BO238" s="170"/>
      <c r="BP238" s="232"/>
      <c r="BQ238" s="170"/>
      <c r="BR238" s="170"/>
      <c r="BS238" s="170"/>
      <c r="BT238" s="170"/>
    </row>
    <row r="239" spans="1:72" s="169" customFormat="1">
      <c r="A239" s="170"/>
      <c r="B239" s="170"/>
      <c r="C239" s="170"/>
      <c r="D239" s="170"/>
      <c r="J239" s="170"/>
      <c r="Q239" s="170"/>
      <c r="R239" s="170"/>
      <c r="T239" s="170"/>
      <c r="V239" s="171"/>
      <c r="W239" s="170"/>
      <c r="X239" s="170"/>
      <c r="AD239" s="170"/>
      <c r="AE239" s="170"/>
      <c r="AF239" s="170"/>
      <c r="AG239" s="170"/>
      <c r="AI239" s="170"/>
      <c r="AK239" s="170"/>
      <c r="AM239" s="170"/>
      <c r="AN239" s="176"/>
      <c r="AO239" s="176"/>
      <c r="AP239" s="176"/>
      <c r="AQ239" s="176"/>
      <c r="AR239" s="170"/>
      <c r="AS239" s="236"/>
      <c r="AT239" s="180"/>
      <c r="AU239" s="181"/>
      <c r="AV239" s="182"/>
      <c r="AW239" s="170"/>
      <c r="AY239" s="170"/>
      <c r="BA239" s="256"/>
      <c r="BB239" s="170"/>
      <c r="BD239" s="170"/>
      <c r="BE239" s="170"/>
      <c r="BF239" s="170"/>
      <c r="BG239" s="170"/>
      <c r="BH239" s="170"/>
      <c r="BL239" s="170"/>
      <c r="BN239" s="170"/>
      <c r="BO239" s="170"/>
      <c r="BP239" s="232"/>
      <c r="BQ239" s="170"/>
      <c r="BR239" s="170"/>
      <c r="BS239" s="170"/>
      <c r="BT239" s="170"/>
    </row>
    <row r="240" spans="1:72" s="169" customFormat="1">
      <c r="A240" s="170"/>
      <c r="B240" s="170"/>
      <c r="C240" s="170"/>
      <c r="D240" s="170"/>
      <c r="J240" s="170"/>
      <c r="Q240" s="170"/>
      <c r="R240" s="170"/>
      <c r="T240" s="170"/>
      <c r="V240" s="171"/>
      <c r="W240" s="170"/>
      <c r="X240" s="170"/>
      <c r="AD240" s="170"/>
      <c r="AE240" s="170"/>
      <c r="AF240" s="170"/>
      <c r="AG240" s="170"/>
      <c r="AI240" s="170"/>
      <c r="AK240" s="170"/>
      <c r="AM240" s="170"/>
      <c r="AN240" s="176"/>
      <c r="AO240" s="176"/>
      <c r="AP240" s="176"/>
      <c r="AQ240" s="176"/>
      <c r="AR240" s="170"/>
      <c r="AS240" s="236"/>
      <c r="AT240" s="180"/>
      <c r="AU240" s="181"/>
      <c r="AV240" s="182"/>
      <c r="AW240" s="170"/>
      <c r="AY240" s="170"/>
      <c r="BA240" s="256"/>
      <c r="BB240" s="170"/>
      <c r="BD240" s="170"/>
      <c r="BE240" s="170"/>
      <c r="BF240" s="170"/>
      <c r="BG240" s="170"/>
      <c r="BH240" s="170"/>
      <c r="BL240" s="170"/>
      <c r="BN240" s="170"/>
      <c r="BO240" s="170"/>
      <c r="BP240" s="232"/>
      <c r="BQ240" s="170"/>
      <c r="BR240" s="170"/>
      <c r="BS240" s="170"/>
      <c r="BT240" s="170"/>
    </row>
    <row r="241" spans="1:72" s="169" customFormat="1">
      <c r="A241" s="170"/>
      <c r="B241" s="170"/>
      <c r="C241" s="170"/>
      <c r="D241" s="170"/>
      <c r="J241" s="170"/>
      <c r="Q241" s="170"/>
      <c r="R241" s="170"/>
      <c r="T241" s="170"/>
      <c r="V241" s="171"/>
      <c r="W241" s="170"/>
      <c r="X241" s="170"/>
      <c r="AD241" s="170"/>
      <c r="AE241" s="170"/>
      <c r="AF241" s="170"/>
      <c r="AG241" s="170"/>
      <c r="AI241" s="170"/>
      <c r="AK241" s="170"/>
      <c r="AM241" s="170"/>
      <c r="AN241" s="176"/>
      <c r="AO241" s="176"/>
      <c r="AP241" s="176"/>
      <c r="AQ241" s="176"/>
      <c r="AR241" s="170"/>
      <c r="AS241" s="236"/>
      <c r="AT241" s="180"/>
      <c r="AU241" s="181"/>
      <c r="AV241" s="182"/>
      <c r="AW241" s="170"/>
      <c r="AY241" s="170"/>
      <c r="BA241" s="256"/>
      <c r="BB241" s="170"/>
      <c r="BD241" s="170"/>
      <c r="BE241" s="170"/>
      <c r="BF241" s="170"/>
      <c r="BG241" s="170"/>
      <c r="BH241" s="170"/>
      <c r="BL241" s="170"/>
      <c r="BN241" s="170"/>
      <c r="BO241" s="170"/>
      <c r="BP241" s="232"/>
      <c r="BQ241" s="170"/>
      <c r="BR241" s="170"/>
      <c r="BS241" s="170"/>
      <c r="BT241" s="170"/>
    </row>
    <row r="242" spans="1:72" s="169" customFormat="1">
      <c r="A242" s="170"/>
      <c r="B242" s="170"/>
      <c r="C242" s="170"/>
      <c r="D242" s="170"/>
      <c r="J242" s="170"/>
      <c r="Q242" s="170"/>
      <c r="R242" s="170"/>
      <c r="T242" s="170"/>
      <c r="V242" s="171"/>
      <c r="W242" s="170"/>
      <c r="X242" s="170"/>
      <c r="AD242" s="170"/>
      <c r="AE242" s="170"/>
      <c r="AF242" s="170"/>
      <c r="AG242" s="170"/>
      <c r="AI242" s="170"/>
      <c r="AK242" s="170"/>
      <c r="AM242" s="170"/>
      <c r="AN242" s="176"/>
      <c r="AO242" s="176"/>
      <c r="AP242" s="176"/>
      <c r="AQ242" s="176"/>
      <c r="AR242" s="170"/>
      <c r="AS242" s="236"/>
      <c r="AT242" s="180"/>
      <c r="AU242" s="181"/>
      <c r="AV242" s="182"/>
      <c r="AW242" s="170"/>
      <c r="AY242" s="170"/>
      <c r="BA242" s="256"/>
      <c r="BB242" s="170"/>
      <c r="BD242" s="170"/>
      <c r="BE242" s="170"/>
      <c r="BF242" s="170"/>
      <c r="BG242" s="170"/>
      <c r="BH242" s="170"/>
      <c r="BL242" s="170"/>
      <c r="BN242" s="170"/>
      <c r="BO242" s="170"/>
      <c r="BP242" s="232"/>
      <c r="BQ242" s="170"/>
      <c r="BR242" s="170"/>
      <c r="BS242" s="170"/>
      <c r="BT242" s="170"/>
    </row>
    <row r="243" spans="1:72" s="169" customFormat="1">
      <c r="A243" s="170"/>
      <c r="B243" s="170"/>
      <c r="C243" s="170"/>
      <c r="D243" s="170"/>
      <c r="J243" s="170"/>
      <c r="Q243" s="170"/>
      <c r="R243" s="170"/>
      <c r="T243" s="170"/>
      <c r="V243" s="171"/>
      <c r="W243" s="170"/>
      <c r="X243" s="170"/>
      <c r="AD243" s="170"/>
      <c r="AE243" s="170"/>
      <c r="AF243" s="170"/>
      <c r="AG243" s="170"/>
      <c r="AI243" s="170"/>
      <c r="AK243" s="170"/>
      <c r="AM243" s="170"/>
      <c r="AN243" s="176"/>
      <c r="AO243" s="176"/>
      <c r="AP243" s="176"/>
      <c r="AQ243" s="176"/>
      <c r="AR243" s="170"/>
      <c r="AS243" s="236"/>
      <c r="AT243" s="180"/>
      <c r="AU243" s="181"/>
      <c r="AV243" s="182"/>
      <c r="AW243" s="170"/>
      <c r="AY243" s="170"/>
      <c r="BA243" s="256"/>
      <c r="BB243" s="170"/>
      <c r="BD243" s="170"/>
      <c r="BE243" s="170"/>
      <c r="BF243" s="170"/>
      <c r="BG243" s="170"/>
      <c r="BH243" s="170"/>
      <c r="BL243" s="170"/>
      <c r="BN243" s="170"/>
      <c r="BO243" s="170"/>
      <c r="BP243" s="232"/>
      <c r="BQ243" s="170"/>
      <c r="BR243" s="170"/>
      <c r="BS243" s="170"/>
      <c r="BT243" s="170"/>
    </row>
    <row r="244" spans="1:72" s="169" customFormat="1">
      <c r="A244" s="170"/>
      <c r="B244" s="170"/>
      <c r="C244" s="170"/>
      <c r="D244" s="170"/>
      <c r="J244" s="170"/>
      <c r="Q244" s="170"/>
      <c r="R244" s="170"/>
      <c r="T244" s="170"/>
      <c r="V244" s="171"/>
      <c r="W244" s="170"/>
      <c r="X244" s="170"/>
      <c r="AD244" s="170"/>
      <c r="AE244" s="170"/>
      <c r="AF244" s="170"/>
      <c r="AG244" s="170"/>
      <c r="AI244" s="170"/>
      <c r="AK244" s="170"/>
      <c r="AM244" s="170"/>
      <c r="AN244" s="176"/>
      <c r="AO244" s="176"/>
      <c r="AP244" s="176"/>
      <c r="AQ244" s="176"/>
      <c r="AR244" s="170"/>
      <c r="AS244" s="236"/>
      <c r="AT244" s="180"/>
      <c r="AU244" s="181"/>
      <c r="AV244" s="182"/>
      <c r="AW244" s="170"/>
      <c r="AY244" s="170"/>
      <c r="BA244" s="256"/>
      <c r="BB244" s="170"/>
      <c r="BD244" s="170"/>
      <c r="BE244" s="170"/>
      <c r="BF244" s="170"/>
      <c r="BG244" s="170"/>
      <c r="BH244" s="170"/>
      <c r="BL244" s="170"/>
      <c r="BN244" s="170"/>
      <c r="BO244" s="170"/>
      <c r="BP244" s="232"/>
      <c r="BQ244" s="170"/>
      <c r="BR244" s="170"/>
      <c r="BS244" s="170"/>
      <c r="BT244" s="170"/>
    </row>
    <row r="245" spans="1:72" s="169" customFormat="1">
      <c r="A245" s="170"/>
      <c r="B245" s="170"/>
      <c r="C245" s="170"/>
      <c r="D245" s="170"/>
      <c r="J245" s="170"/>
      <c r="Q245" s="170"/>
      <c r="R245" s="170"/>
      <c r="T245" s="170"/>
      <c r="V245" s="171"/>
      <c r="W245" s="170"/>
      <c r="X245" s="170"/>
      <c r="AD245" s="170"/>
      <c r="AE245" s="170"/>
      <c r="AF245" s="170"/>
      <c r="AG245" s="170"/>
      <c r="AI245" s="170"/>
      <c r="AK245" s="170"/>
      <c r="AM245" s="170"/>
      <c r="AN245" s="176"/>
      <c r="AO245" s="176"/>
      <c r="AP245" s="176"/>
      <c r="AQ245" s="176"/>
      <c r="AR245" s="170"/>
      <c r="AS245" s="236"/>
      <c r="AT245" s="180"/>
      <c r="AU245" s="181"/>
      <c r="AV245" s="182"/>
      <c r="AW245" s="170"/>
      <c r="AY245" s="170"/>
      <c r="BA245" s="256"/>
      <c r="BB245" s="170"/>
      <c r="BD245" s="170"/>
      <c r="BE245" s="170"/>
      <c r="BF245" s="170"/>
      <c r="BG245" s="170"/>
      <c r="BH245" s="170"/>
      <c r="BL245" s="170"/>
      <c r="BN245" s="170"/>
      <c r="BO245" s="170"/>
      <c r="BP245" s="232"/>
      <c r="BQ245" s="170"/>
      <c r="BR245" s="170"/>
      <c r="BS245" s="170"/>
      <c r="BT245" s="170"/>
    </row>
    <row r="246" spans="1:72" s="169" customFormat="1">
      <c r="A246" s="170"/>
      <c r="B246" s="170"/>
      <c r="C246" s="170"/>
      <c r="D246" s="170"/>
      <c r="J246" s="170"/>
      <c r="Q246" s="170"/>
      <c r="R246" s="170"/>
      <c r="T246" s="170"/>
      <c r="V246" s="171"/>
      <c r="W246" s="170"/>
      <c r="X246" s="170"/>
      <c r="AD246" s="170"/>
      <c r="AE246" s="170"/>
      <c r="AF246" s="170"/>
      <c r="AG246" s="170"/>
      <c r="AI246" s="170"/>
      <c r="AK246" s="170"/>
      <c r="AM246" s="170"/>
      <c r="AN246" s="176"/>
      <c r="AO246" s="176"/>
      <c r="AP246" s="176"/>
      <c r="AQ246" s="176"/>
      <c r="AR246" s="170"/>
      <c r="AS246" s="236"/>
      <c r="AT246" s="180"/>
      <c r="AU246" s="181"/>
      <c r="AV246" s="182"/>
      <c r="AW246" s="170"/>
      <c r="AY246" s="170"/>
      <c r="BA246" s="256"/>
      <c r="BB246" s="170"/>
      <c r="BD246" s="170"/>
      <c r="BE246" s="170"/>
      <c r="BF246" s="170"/>
      <c r="BG246" s="170"/>
      <c r="BH246" s="170"/>
      <c r="BL246" s="170"/>
      <c r="BN246" s="170"/>
      <c r="BO246" s="170"/>
      <c r="BP246" s="232"/>
      <c r="BQ246" s="170"/>
      <c r="BR246" s="170"/>
      <c r="BS246" s="170"/>
      <c r="BT246" s="170"/>
    </row>
    <row r="247" spans="1:72" s="169" customFormat="1">
      <c r="A247" s="170"/>
      <c r="B247" s="170"/>
      <c r="C247" s="170"/>
      <c r="D247" s="170"/>
      <c r="J247" s="170"/>
      <c r="Q247" s="170"/>
      <c r="R247" s="170"/>
      <c r="T247" s="170"/>
      <c r="V247" s="171"/>
      <c r="W247" s="170"/>
      <c r="X247" s="170"/>
      <c r="AD247" s="170"/>
      <c r="AE247" s="170"/>
      <c r="AF247" s="170"/>
      <c r="AG247" s="170"/>
      <c r="AI247" s="170"/>
      <c r="AK247" s="170"/>
      <c r="AM247" s="170"/>
      <c r="AN247" s="176"/>
      <c r="AO247" s="176"/>
      <c r="AP247" s="176"/>
      <c r="AQ247" s="176"/>
      <c r="AR247" s="170"/>
      <c r="AS247" s="236"/>
      <c r="AT247" s="180"/>
      <c r="AU247" s="181"/>
      <c r="AV247" s="182"/>
      <c r="AW247" s="170"/>
      <c r="AY247" s="170"/>
      <c r="BA247" s="256"/>
      <c r="BB247" s="170"/>
      <c r="BD247" s="170"/>
      <c r="BE247" s="170"/>
      <c r="BF247" s="170"/>
      <c r="BG247" s="170"/>
      <c r="BH247" s="170"/>
      <c r="BL247" s="170"/>
      <c r="BN247" s="170"/>
      <c r="BO247" s="170"/>
      <c r="BP247" s="232"/>
      <c r="BQ247" s="170"/>
      <c r="BR247" s="170"/>
      <c r="BS247" s="170"/>
      <c r="BT247" s="170"/>
    </row>
    <row r="248" spans="1:72" s="169" customFormat="1">
      <c r="A248" s="170"/>
      <c r="B248" s="170"/>
      <c r="C248" s="170"/>
      <c r="D248" s="170"/>
      <c r="J248" s="170"/>
      <c r="Q248" s="170"/>
      <c r="R248" s="170"/>
      <c r="T248" s="170"/>
      <c r="V248" s="171"/>
      <c r="W248" s="170"/>
      <c r="X248" s="170"/>
      <c r="AD248" s="170"/>
      <c r="AE248" s="170"/>
      <c r="AF248" s="170"/>
      <c r="AG248" s="170"/>
      <c r="AI248" s="170"/>
      <c r="AK248" s="170"/>
      <c r="AM248" s="170"/>
      <c r="AN248" s="176"/>
      <c r="AO248" s="176"/>
      <c r="AP248" s="176"/>
      <c r="AQ248" s="176"/>
      <c r="AR248" s="170"/>
      <c r="AS248" s="236"/>
      <c r="AT248" s="180"/>
      <c r="AU248" s="181"/>
      <c r="AV248" s="182"/>
      <c r="AW248" s="170"/>
      <c r="AY248" s="170"/>
      <c r="BA248" s="256"/>
      <c r="BB248" s="170"/>
      <c r="BD248" s="170"/>
      <c r="BE248" s="170"/>
      <c r="BF248" s="170"/>
      <c r="BG248" s="170"/>
      <c r="BH248" s="170"/>
      <c r="BL248" s="170"/>
      <c r="BN248" s="170"/>
      <c r="BO248" s="170"/>
      <c r="BP248" s="232"/>
      <c r="BQ248" s="170"/>
      <c r="BR248" s="170"/>
      <c r="BS248" s="170"/>
      <c r="BT248" s="170"/>
    </row>
    <row r="249" spans="1:72" s="169" customFormat="1">
      <c r="A249" s="170"/>
      <c r="B249" s="170"/>
      <c r="C249" s="170"/>
      <c r="D249" s="170"/>
      <c r="J249" s="170"/>
      <c r="Q249" s="170"/>
      <c r="R249" s="170"/>
      <c r="T249" s="170"/>
      <c r="V249" s="171"/>
      <c r="W249" s="170"/>
      <c r="X249" s="170"/>
      <c r="AD249" s="170"/>
      <c r="AE249" s="170"/>
      <c r="AF249" s="170"/>
      <c r="AG249" s="170"/>
      <c r="AI249" s="170"/>
      <c r="AK249" s="170"/>
      <c r="AM249" s="170"/>
      <c r="AN249" s="176"/>
      <c r="AO249" s="176"/>
      <c r="AP249" s="176"/>
      <c r="AQ249" s="176"/>
      <c r="AR249" s="170"/>
      <c r="AS249" s="236"/>
      <c r="AT249" s="180"/>
      <c r="AU249" s="181"/>
      <c r="AV249" s="182"/>
      <c r="AW249" s="170"/>
      <c r="AY249" s="170"/>
      <c r="BA249" s="256"/>
      <c r="BB249" s="170"/>
      <c r="BD249" s="170"/>
      <c r="BE249" s="170"/>
      <c r="BF249" s="170"/>
      <c r="BG249" s="170"/>
      <c r="BH249" s="170"/>
      <c r="BL249" s="170"/>
      <c r="BN249" s="170"/>
      <c r="BO249" s="170"/>
      <c r="BP249" s="232"/>
      <c r="BQ249" s="170"/>
      <c r="BR249" s="170"/>
      <c r="BS249" s="170"/>
      <c r="BT249" s="170"/>
    </row>
    <row r="250" spans="1:72" s="169" customFormat="1">
      <c r="A250" s="170"/>
      <c r="B250" s="170"/>
      <c r="C250" s="170"/>
      <c r="D250" s="170"/>
      <c r="J250" s="170"/>
      <c r="Q250" s="170"/>
      <c r="R250" s="170"/>
      <c r="T250" s="170"/>
      <c r="V250" s="171"/>
      <c r="W250" s="170"/>
      <c r="X250" s="170"/>
      <c r="AD250" s="170"/>
      <c r="AE250" s="170"/>
      <c r="AF250" s="170"/>
      <c r="AG250" s="170"/>
      <c r="AI250" s="170"/>
      <c r="AK250" s="170"/>
      <c r="AM250" s="170"/>
      <c r="AN250" s="176"/>
      <c r="AO250" s="176"/>
      <c r="AP250" s="176"/>
      <c r="AQ250" s="176"/>
      <c r="AR250" s="170"/>
      <c r="AS250" s="236"/>
      <c r="AT250" s="180"/>
      <c r="AU250" s="181"/>
      <c r="AV250" s="182"/>
      <c r="AW250" s="170"/>
      <c r="AY250" s="170"/>
      <c r="BA250" s="256"/>
      <c r="BB250" s="170"/>
      <c r="BD250" s="170"/>
      <c r="BE250" s="170"/>
      <c r="BF250" s="170"/>
      <c r="BG250" s="170"/>
      <c r="BH250" s="170"/>
      <c r="BL250" s="170"/>
      <c r="BN250" s="170"/>
      <c r="BO250" s="170"/>
      <c r="BP250" s="232"/>
      <c r="BQ250" s="170"/>
      <c r="BR250" s="170"/>
      <c r="BS250" s="170"/>
      <c r="BT250" s="170"/>
    </row>
    <row r="251" spans="1:72" s="169" customFormat="1">
      <c r="A251" s="170"/>
      <c r="B251" s="170"/>
      <c r="C251" s="170"/>
      <c r="D251" s="170"/>
      <c r="J251" s="170"/>
      <c r="Q251" s="170"/>
      <c r="R251" s="170"/>
      <c r="T251" s="170"/>
      <c r="V251" s="171"/>
      <c r="W251" s="170"/>
      <c r="X251" s="170"/>
      <c r="AD251" s="170"/>
      <c r="AE251" s="170"/>
      <c r="AF251" s="170"/>
      <c r="AG251" s="170"/>
      <c r="AI251" s="170"/>
      <c r="AK251" s="170"/>
      <c r="AM251" s="170"/>
      <c r="AN251" s="176"/>
      <c r="AO251" s="176"/>
      <c r="AP251" s="176"/>
      <c r="AQ251" s="176"/>
      <c r="AR251" s="170"/>
      <c r="AS251" s="236"/>
      <c r="AT251" s="180"/>
      <c r="AU251" s="181"/>
      <c r="AV251" s="182"/>
      <c r="AW251" s="170"/>
      <c r="AY251" s="170"/>
      <c r="BA251" s="256"/>
      <c r="BB251" s="170"/>
      <c r="BD251" s="170"/>
      <c r="BE251" s="170"/>
      <c r="BF251" s="170"/>
      <c r="BG251" s="170"/>
      <c r="BH251" s="170"/>
      <c r="BL251" s="170"/>
      <c r="BN251" s="170"/>
      <c r="BO251" s="170"/>
      <c r="BP251" s="232"/>
      <c r="BQ251" s="170"/>
      <c r="BR251" s="170"/>
      <c r="BS251" s="170"/>
      <c r="BT251" s="170"/>
    </row>
    <row r="252" spans="1:72" s="169" customFormat="1">
      <c r="A252" s="170"/>
      <c r="B252" s="170"/>
      <c r="C252" s="170"/>
      <c r="D252" s="170"/>
      <c r="J252" s="170"/>
      <c r="Q252" s="170"/>
      <c r="R252" s="170"/>
      <c r="T252" s="170"/>
      <c r="V252" s="171"/>
      <c r="W252" s="170"/>
      <c r="X252" s="170"/>
      <c r="AD252" s="170"/>
      <c r="AE252" s="170"/>
      <c r="AF252" s="170"/>
      <c r="AG252" s="170"/>
      <c r="AI252" s="170"/>
      <c r="AK252" s="170"/>
      <c r="AM252" s="170"/>
      <c r="AN252" s="176"/>
      <c r="AO252" s="176"/>
      <c r="AP252" s="176"/>
      <c r="AQ252" s="176"/>
      <c r="AR252" s="170"/>
      <c r="AS252" s="236"/>
      <c r="AT252" s="180"/>
      <c r="AU252" s="181"/>
      <c r="AV252" s="182"/>
      <c r="AW252" s="170"/>
      <c r="AY252" s="170"/>
      <c r="BA252" s="256"/>
      <c r="BB252" s="170"/>
      <c r="BD252" s="170"/>
      <c r="BE252" s="170"/>
      <c r="BF252" s="170"/>
      <c r="BG252" s="170"/>
      <c r="BH252" s="170"/>
      <c r="BL252" s="170"/>
      <c r="BN252" s="170"/>
      <c r="BO252" s="170"/>
      <c r="BP252" s="232"/>
      <c r="BQ252" s="170"/>
      <c r="BR252" s="170"/>
      <c r="BS252" s="170"/>
      <c r="BT252" s="170"/>
    </row>
    <row r="253" spans="1:72" s="169" customFormat="1">
      <c r="A253" s="170"/>
      <c r="B253" s="170"/>
      <c r="C253" s="170"/>
      <c r="D253" s="170"/>
      <c r="J253" s="170"/>
      <c r="Q253" s="170"/>
      <c r="R253" s="170"/>
      <c r="T253" s="170"/>
      <c r="V253" s="171"/>
      <c r="W253" s="170"/>
      <c r="X253" s="170"/>
      <c r="AD253" s="170"/>
      <c r="AE253" s="170"/>
      <c r="AF253" s="170"/>
      <c r="AG253" s="170"/>
      <c r="AI253" s="170"/>
      <c r="AK253" s="170"/>
      <c r="AM253" s="170"/>
      <c r="AN253" s="176"/>
      <c r="AO253" s="176"/>
      <c r="AP253" s="176"/>
      <c r="AQ253" s="176"/>
      <c r="AR253" s="170"/>
      <c r="AS253" s="236"/>
      <c r="AT253" s="180"/>
      <c r="AU253" s="181"/>
      <c r="AV253" s="182"/>
      <c r="AW253" s="170"/>
      <c r="AY253" s="170"/>
      <c r="BA253" s="256"/>
      <c r="BB253" s="170"/>
      <c r="BD253" s="170"/>
      <c r="BE253" s="170"/>
      <c r="BF253" s="170"/>
      <c r="BG253" s="170"/>
      <c r="BH253" s="170"/>
      <c r="BL253" s="170"/>
      <c r="BN253" s="170"/>
      <c r="BO253" s="170"/>
      <c r="BP253" s="232"/>
      <c r="BQ253" s="170"/>
      <c r="BR253" s="170"/>
      <c r="BS253" s="170"/>
      <c r="BT253" s="170"/>
    </row>
    <row r="254" spans="1:72" s="169" customFormat="1">
      <c r="A254" s="170"/>
      <c r="B254" s="170"/>
      <c r="C254" s="170"/>
      <c r="D254" s="170"/>
      <c r="J254" s="170"/>
      <c r="Q254" s="170"/>
      <c r="R254" s="170"/>
      <c r="T254" s="170"/>
      <c r="V254" s="171"/>
      <c r="W254" s="170"/>
      <c r="X254" s="170"/>
      <c r="AD254" s="170"/>
      <c r="AE254" s="170"/>
      <c r="AF254" s="170"/>
      <c r="AG254" s="170"/>
      <c r="AI254" s="170"/>
      <c r="AK254" s="170"/>
      <c r="AM254" s="170"/>
      <c r="AN254" s="176"/>
      <c r="AO254" s="176"/>
      <c r="AP254" s="176"/>
      <c r="AQ254" s="176"/>
      <c r="AR254" s="170"/>
      <c r="AS254" s="236"/>
      <c r="AT254" s="180"/>
      <c r="AU254" s="181"/>
      <c r="AV254" s="182"/>
      <c r="AW254" s="170"/>
      <c r="AY254" s="170"/>
      <c r="BA254" s="256"/>
      <c r="BB254" s="170"/>
      <c r="BD254" s="170"/>
      <c r="BE254" s="170"/>
      <c r="BF254" s="170"/>
      <c r="BG254" s="170"/>
      <c r="BH254" s="170"/>
      <c r="BL254" s="170"/>
      <c r="BN254" s="170"/>
      <c r="BO254" s="170"/>
      <c r="BP254" s="232"/>
      <c r="BQ254" s="170"/>
      <c r="BR254" s="170"/>
      <c r="BS254" s="170"/>
      <c r="BT254" s="170"/>
    </row>
    <row r="255" spans="1:72" s="169" customFormat="1">
      <c r="A255" s="170"/>
      <c r="B255" s="170"/>
      <c r="C255" s="170"/>
      <c r="D255" s="170"/>
      <c r="J255" s="170"/>
      <c r="Q255" s="170"/>
      <c r="R255" s="170"/>
      <c r="T255" s="170"/>
      <c r="V255" s="171"/>
      <c r="W255" s="170"/>
      <c r="X255" s="170"/>
      <c r="AD255" s="170"/>
      <c r="AE255" s="170"/>
      <c r="AF255" s="170"/>
      <c r="AG255" s="170"/>
      <c r="AI255" s="170"/>
      <c r="AK255" s="170"/>
      <c r="AM255" s="170"/>
      <c r="AN255" s="176"/>
      <c r="AO255" s="176"/>
      <c r="AP255" s="176"/>
      <c r="AQ255" s="176"/>
      <c r="AR255" s="170"/>
      <c r="AS255" s="236"/>
      <c r="AT255" s="180"/>
      <c r="AU255" s="181"/>
      <c r="AV255" s="182"/>
      <c r="AW255" s="170"/>
      <c r="AY255" s="170"/>
      <c r="BA255" s="256"/>
      <c r="BB255" s="170"/>
      <c r="BD255" s="170"/>
      <c r="BE255" s="170"/>
      <c r="BF255" s="170"/>
      <c r="BG255" s="170"/>
      <c r="BH255" s="170"/>
      <c r="BL255" s="170"/>
      <c r="BN255" s="170"/>
      <c r="BO255" s="170"/>
      <c r="BP255" s="232"/>
      <c r="BQ255" s="170"/>
      <c r="BR255" s="170"/>
      <c r="BS255" s="170"/>
      <c r="BT255" s="170"/>
    </row>
    <row r="256" spans="1:72" s="169" customFormat="1">
      <c r="A256" s="170"/>
      <c r="B256" s="170"/>
      <c r="C256" s="170"/>
      <c r="D256" s="170"/>
      <c r="J256" s="170"/>
      <c r="Q256" s="170"/>
      <c r="R256" s="170"/>
      <c r="T256" s="170"/>
      <c r="V256" s="171"/>
      <c r="W256" s="170"/>
      <c r="X256" s="170"/>
      <c r="AD256" s="170"/>
      <c r="AE256" s="170"/>
      <c r="AF256" s="170"/>
      <c r="AG256" s="170"/>
      <c r="AI256" s="170"/>
      <c r="AK256" s="170"/>
      <c r="AM256" s="170"/>
      <c r="AN256" s="176"/>
      <c r="AO256" s="176"/>
      <c r="AP256" s="176"/>
      <c r="AQ256" s="176"/>
      <c r="AR256" s="170"/>
      <c r="AS256" s="236"/>
      <c r="AT256" s="180"/>
      <c r="AU256" s="181"/>
      <c r="AV256" s="182"/>
      <c r="AW256" s="170"/>
      <c r="AY256" s="170"/>
      <c r="BA256" s="256"/>
      <c r="BB256" s="170"/>
      <c r="BD256" s="170"/>
      <c r="BE256" s="170"/>
      <c r="BF256" s="170"/>
      <c r="BG256" s="170"/>
      <c r="BH256" s="170"/>
      <c r="BL256" s="170"/>
      <c r="BN256" s="170"/>
      <c r="BO256" s="170"/>
      <c r="BP256" s="232"/>
      <c r="BQ256" s="170"/>
      <c r="BR256" s="170"/>
      <c r="BS256" s="170"/>
      <c r="BT256" s="170"/>
    </row>
    <row r="257" spans="1:72" s="169" customFormat="1">
      <c r="A257" s="170"/>
      <c r="B257" s="170"/>
      <c r="C257" s="170"/>
      <c r="D257" s="170"/>
      <c r="J257" s="170"/>
      <c r="Q257" s="170"/>
      <c r="R257" s="170"/>
      <c r="T257" s="170"/>
      <c r="V257" s="171"/>
      <c r="W257" s="170"/>
      <c r="X257" s="170"/>
      <c r="AD257" s="170"/>
      <c r="AE257" s="170"/>
      <c r="AF257" s="170"/>
      <c r="AG257" s="170"/>
      <c r="AI257" s="170"/>
      <c r="AK257" s="170"/>
      <c r="AM257" s="170"/>
      <c r="AN257" s="176"/>
      <c r="AO257" s="176"/>
      <c r="AP257" s="176"/>
      <c r="AQ257" s="176"/>
      <c r="AR257" s="170"/>
      <c r="AS257" s="236"/>
      <c r="AT257" s="180"/>
      <c r="AU257" s="181"/>
      <c r="AV257" s="182"/>
      <c r="AW257" s="170"/>
      <c r="AY257" s="170"/>
      <c r="BA257" s="256"/>
      <c r="BB257" s="170"/>
      <c r="BD257" s="170"/>
      <c r="BE257" s="170"/>
      <c r="BF257" s="170"/>
      <c r="BG257" s="170"/>
      <c r="BH257" s="170"/>
      <c r="BL257" s="170"/>
      <c r="BN257" s="170"/>
      <c r="BO257" s="170"/>
      <c r="BP257" s="232"/>
      <c r="BQ257" s="170"/>
      <c r="BR257" s="170"/>
      <c r="BS257" s="170"/>
      <c r="BT257" s="170"/>
    </row>
    <row r="258" spans="1:72" s="169" customFormat="1">
      <c r="A258" s="170"/>
      <c r="B258" s="170"/>
      <c r="C258" s="170"/>
      <c r="D258" s="170"/>
      <c r="J258" s="170"/>
      <c r="Q258" s="170"/>
      <c r="R258" s="170"/>
      <c r="T258" s="170"/>
      <c r="V258" s="171"/>
      <c r="W258" s="170"/>
      <c r="X258" s="170"/>
      <c r="AD258" s="170"/>
      <c r="AE258" s="170"/>
      <c r="AF258" s="170"/>
      <c r="AG258" s="170"/>
      <c r="AI258" s="170"/>
      <c r="AK258" s="170"/>
      <c r="AM258" s="170"/>
      <c r="AN258" s="176"/>
      <c r="AO258" s="176"/>
      <c r="AP258" s="176"/>
      <c r="AQ258" s="176"/>
      <c r="AR258" s="170"/>
      <c r="AS258" s="236"/>
      <c r="AT258" s="180"/>
      <c r="AU258" s="181"/>
      <c r="AV258" s="182"/>
      <c r="AW258" s="170"/>
      <c r="AY258" s="170"/>
      <c r="BA258" s="256"/>
      <c r="BB258" s="170"/>
      <c r="BD258" s="170"/>
      <c r="BE258" s="170"/>
      <c r="BF258" s="170"/>
      <c r="BG258" s="170"/>
      <c r="BH258" s="170"/>
      <c r="BL258" s="170"/>
      <c r="BN258" s="170"/>
      <c r="BO258" s="170"/>
      <c r="BP258" s="232"/>
      <c r="BQ258" s="170"/>
      <c r="BR258" s="170"/>
      <c r="BS258" s="170"/>
      <c r="BT258" s="170"/>
    </row>
    <row r="259" spans="1:72" s="169" customFormat="1">
      <c r="A259" s="170"/>
      <c r="B259" s="170"/>
      <c r="C259" s="170"/>
      <c r="D259" s="170"/>
      <c r="J259" s="170"/>
      <c r="Q259" s="170"/>
      <c r="R259" s="170"/>
      <c r="T259" s="170"/>
      <c r="V259" s="171"/>
      <c r="W259" s="170"/>
      <c r="X259" s="170"/>
      <c r="AD259" s="170"/>
      <c r="AE259" s="170"/>
      <c r="AF259" s="170"/>
      <c r="AG259" s="170"/>
      <c r="AI259" s="170"/>
      <c r="AK259" s="170"/>
      <c r="AM259" s="170"/>
      <c r="AN259" s="176"/>
      <c r="AO259" s="176"/>
      <c r="AP259" s="176"/>
      <c r="AQ259" s="176"/>
      <c r="AR259" s="170"/>
      <c r="AS259" s="236"/>
      <c r="AT259" s="180"/>
      <c r="AU259" s="181"/>
      <c r="AV259" s="182"/>
      <c r="AW259" s="170"/>
      <c r="AY259" s="170"/>
      <c r="BA259" s="256"/>
      <c r="BB259" s="170"/>
      <c r="BD259" s="170"/>
      <c r="BE259" s="170"/>
      <c r="BF259" s="170"/>
      <c r="BG259" s="170"/>
      <c r="BH259" s="170"/>
      <c r="BL259" s="170"/>
      <c r="BN259" s="170"/>
      <c r="BO259" s="170"/>
      <c r="BP259" s="232"/>
      <c r="BQ259" s="170"/>
      <c r="BR259" s="170"/>
      <c r="BS259" s="170"/>
      <c r="BT259" s="170"/>
    </row>
    <row r="260" spans="1:72" s="169" customFormat="1">
      <c r="A260" s="170"/>
      <c r="B260" s="170"/>
      <c r="C260" s="170"/>
      <c r="D260" s="170"/>
      <c r="J260" s="170"/>
      <c r="Q260" s="170"/>
      <c r="R260" s="170"/>
      <c r="T260" s="170"/>
      <c r="V260" s="171"/>
      <c r="W260" s="170"/>
      <c r="X260" s="170"/>
      <c r="AD260" s="170"/>
      <c r="AE260" s="170"/>
      <c r="AF260" s="170"/>
      <c r="AG260" s="170"/>
      <c r="AI260" s="170"/>
      <c r="AK260" s="170"/>
      <c r="AM260" s="170"/>
      <c r="AN260" s="176"/>
      <c r="AO260" s="176"/>
      <c r="AP260" s="176"/>
      <c r="AQ260" s="176"/>
      <c r="AR260" s="170"/>
      <c r="AS260" s="236"/>
      <c r="AT260" s="180"/>
      <c r="AU260" s="181"/>
      <c r="AV260" s="182"/>
      <c r="AW260" s="170"/>
      <c r="AY260" s="170"/>
      <c r="BA260" s="256"/>
      <c r="BB260" s="170"/>
      <c r="BD260" s="170"/>
      <c r="BE260" s="170"/>
      <c r="BF260" s="170"/>
      <c r="BG260" s="170"/>
      <c r="BH260" s="170"/>
      <c r="BL260" s="170"/>
      <c r="BN260" s="170"/>
      <c r="BO260" s="170"/>
      <c r="BP260" s="232"/>
      <c r="BQ260" s="170"/>
      <c r="BR260" s="170"/>
      <c r="BS260" s="170"/>
      <c r="BT260" s="170"/>
    </row>
    <row r="261" spans="1:72" s="169" customFormat="1">
      <c r="A261" s="170"/>
      <c r="B261" s="170"/>
      <c r="C261" s="170"/>
      <c r="D261" s="170"/>
      <c r="J261" s="170"/>
      <c r="Q261" s="170"/>
      <c r="R261" s="170"/>
      <c r="T261" s="170"/>
      <c r="V261" s="171"/>
      <c r="W261" s="170"/>
      <c r="X261" s="170"/>
      <c r="AD261" s="170"/>
      <c r="AE261" s="170"/>
      <c r="AF261" s="170"/>
      <c r="AG261" s="170"/>
      <c r="AI261" s="170"/>
      <c r="AK261" s="170"/>
      <c r="AM261" s="170"/>
      <c r="AN261" s="176"/>
      <c r="AO261" s="176"/>
      <c r="AP261" s="176"/>
      <c r="AQ261" s="176"/>
      <c r="AR261" s="170"/>
      <c r="AS261" s="236"/>
      <c r="AT261" s="180"/>
      <c r="AU261" s="181"/>
      <c r="AV261" s="182"/>
      <c r="AW261" s="170"/>
      <c r="AY261" s="170"/>
      <c r="BA261" s="256"/>
      <c r="BB261" s="170"/>
      <c r="BD261" s="170"/>
      <c r="BE261" s="170"/>
      <c r="BF261" s="170"/>
      <c r="BG261" s="170"/>
      <c r="BH261" s="170"/>
      <c r="BL261" s="170"/>
      <c r="BN261" s="170"/>
      <c r="BO261" s="170"/>
      <c r="BP261" s="232"/>
      <c r="BQ261" s="170"/>
      <c r="BR261" s="170"/>
      <c r="BS261" s="170"/>
      <c r="BT261" s="170"/>
    </row>
    <row r="262" spans="1:72" s="169" customFormat="1">
      <c r="A262" s="170"/>
      <c r="B262" s="170"/>
      <c r="C262" s="170"/>
      <c r="D262" s="170"/>
      <c r="J262" s="170"/>
      <c r="Q262" s="170"/>
      <c r="R262" s="170"/>
      <c r="T262" s="170"/>
      <c r="V262" s="171"/>
      <c r="W262" s="170"/>
      <c r="X262" s="170"/>
      <c r="AD262" s="170"/>
      <c r="AE262" s="170"/>
      <c r="AF262" s="170"/>
      <c r="AG262" s="170"/>
      <c r="AI262" s="170"/>
      <c r="AK262" s="170"/>
      <c r="AM262" s="170"/>
      <c r="AN262" s="176"/>
      <c r="AO262" s="176"/>
      <c r="AP262" s="176"/>
      <c r="AQ262" s="176"/>
      <c r="AR262" s="170"/>
      <c r="AS262" s="236"/>
      <c r="AT262" s="180"/>
      <c r="AU262" s="181"/>
      <c r="AV262" s="182"/>
      <c r="AW262" s="170"/>
      <c r="AY262" s="170"/>
      <c r="BA262" s="256"/>
      <c r="BB262" s="170"/>
      <c r="BD262" s="170"/>
      <c r="BE262" s="170"/>
      <c r="BF262" s="170"/>
      <c r="BG262" s="170"/>
      <c r="BH262" s="170"/>
      <c r="BL262" s="170"/>
      <c r="BN262" s="170"/>
      <c r="BO262" s="170"/>
      <c r="BP262" s="232"/>
      <c r="BQ262" s="170"/>
      <c r="BR262" s="170"/>
      <c r="BS262" s="170"/>
      <c r="BT262" s="170"/>
    </row>
    <row r="263" spans="1:72" s="169" customFormat="1">
      <c r="A263" s="170"/>
      <c r="B263" s="170"/>
      <c r="C263" s="170"/>
      <c r="D263" s="170"/>
      <c r="J263" s="170"/>
      <c r="Q263" s="170"/>
      <c r="R263" s="170"/>
      <c r="T263" s="170"/>
      <c r="V263" s="171"/>
      <c r="W263" s="170"/>
      <c r="X263" s="170"/>
      <c r="AD263" s="170"/>
      <c r="AE263" s="170"/>
      <c r="AF263" s="170"/>
      <c r="AG263" s="170"/>
      <c r="AI263" s="170"/>
      <c r="AK263" s="170"/>
      <c r="AM263" s="170"/>
      <c r="AN263" s="176"/>
      <c r="AO263" s="176"/>
      <c r="AP263" s="176"/>
      <c r="AQ263" s="176"/>
      <c r="AR263" s="170"/>
      <c r="AS263" s="236"/>
      <c r="AT263" s="180"/>
      <c r="AU263" s="181"/>
      <c r="AV263" s="182"/>
      <c r="AW263" s="170"/>
      <c r="AY263" s="170"/>
      <c r="BA263" s="256"/>
      <c r="BB263" s="170"/>
      <c r="BD263" s="170"/>
      <c r="BE263" s="170"/>
      <c r="BF263" s="170"/>
      <c r="BG263" s="170"/>
      <c r="BH263" s="170"/>
      <c r="BL263" s="170"/>
      <c r="BN263" s="170"/>
      <c r="BO263" s="170"/>
      <c r="BP263" s="232"/>
      <c r="BQ263" s="170"/>
      <c r="BR263" s="170"/>
      <c r="BS263" s="170"/>
      <c r="BT263" s="170"/>
    </row>
    <row r="264" spans="1:72" s="169" customFormat="1">
      <c r="A264" s="170"/>
      <c r="B264" s="170"/>
      <c r="C264" s="170"/>
      <c r="D264" s="170"/>
      <c r="J264" s="170"/>
      <c r="Q264" s="170"/>
      <c r="R264" s="170"/>
      <c r="T264" s="170"/>
      <c r="V264" s="171"/>
      <c r="W264" s="170"/>
      <c r="X264" s="170"/>
      <c r="AD264" s="170"/>
      <c r="AE264" s="170"/>
      <c r="AF264" s="170"/>
      <c r="AG264" s="170"/>
      <c r="AI264" s="170"/>
      <c r="AK264" s="170"/>
      <c r="AM264" s="170"/>
      <c r="AN264" s="176"/>
      <c r="AO264" s="176"/>
      <c r="AP264" s="176"/>
      <c r="AQ264" s="176"/>
      <c r="AR264" s="170"/>
      <c r="AS264" s="236"/>
      <c r="AT264" s="180"/>
      <c r="AU264" s="181"/>
      <c r="AV264" s="182"/>
      <c r="AW264" s="170"/>
      <c r="AY264" s="170"/>
      <c r="BA264" s="256"/>
      <c r="BB264" s="170"/>
      <c r="BD264" s="170"/>
      <c r="BE264" s="170"/>
      <c r="BF264" s="170"/>
      <c r="BG264" s="170"/>
      <c r="BH264" s="170"/>
      <c r="BL264" s="170"/>
      <c r="BN264" s="170"/>
      <c r="BO264" s="170"/>
      <c r="BP264" s="232"/>
      <c r="BQ264" s="170"/>
      <c r="BR264" s="170"/>
      <c r="BS264" s="170"/>
      <c r="BT264" s="170"/>
    </row>
    <row r="265" spans="1:72" s="169" customFormat="1">
      <c r="A265" s="170"/>
      <c r="B265" s="170"/>
      <c r="C265" s="170"/>
      <c r="D265" s="170"/>
      <c r="J265" s="170"/>
      <c r="Q265" s="170"/>
      <c r="R265" s="170"/>
      <c r="T265" s="170"/>
      <c r="V265" s="171"/>
      <c r="W265" s="170"/>
      <c r="X265" s="170"/>
      <c r="AD265" s="170"/>
      <c r="AE265" s="170"/>
      <c r="AF265" s="170"/>
      <c r="AG265" s="170"/>
      <c r="AI265" s="170"/>
      <c r="AK265" s="170"/>
      <c r="AM265" s="170"/>
      <c r="AN265" s="176"/>
      <c r="AO265" s="176"/>
      <c r="AP265" s="176"/>
      <c r="AQ265" s="176"/>
      <c r="AR265" s="170"/>
      <c r="AS265" s="236"/>
      <c r="AT265" s="180"/>
      <c r="AU265" s="181"/>
      <c r="AV265" s="182"/>
      <c r="AW265" s="170"/>
      <c r="AY265" s="170"/>
      <c r="BA265" s="256"/>
      <c r="BB265" s="170"/>
      <c r="BD265" s="170"/>
      <c r="BE265" s="170"/>
      <c r="BF265" s="170"/>
      <c r="BG265" s="170"/>
      <c r="BH265" s="170"/>
      <c r="BL265" s="170"/>
      <c r="BN265" s="170"/>
      <c r="BO265" s="170"/>
      <c r="BP265" s="232"/>
      <c r="BQ265" s="170"/>
      <c r="BR265" s="170"/>
      <c r="BS265" s="170"/>
      <c r="BT265" s="170"/>
    </row>
    <row r="266" spans="1:72" s="169" customFormat="1">
      <c r="A266" s="170"/>
      <c r="B266" s="170"/>
      <c r="C266" s="170"/>
      <c r="D266" s="170"/>
      <c r="J266" s="170"/>
      <c r="Q266" s="170"/>
      <c r="R266" s="170"/>
      <c r="T266" s="170"/>
      <c r="V266" s="171"/>
      <c r="W266" s="170"/>
      <c r="X266" s="170"/>
      <c r="AD266" s="170"/>
      <c r="AE266" s="170"/>
      <c r="AF266" s="170"/>
      <c r="AG266" s="170"/>
      <c r="AI266" s="170"/>
      <c r="AK266" s="170"/>
      <c r="AM266" s="170"/>
      <c r="AN266" s="176"/>
      <c r="AO266" s="176"/>
      <c r="AP266" s="176"/>
      <c r="AQ266" s="176"/>
      <c r="AR266" s="170"/>
      <c r="AS266" s="236"/>
      <c r="AT266" s="180"/>
      <c r="AU266" s="181"/>
      <c r="AV266" s="182"/>
      <c r="AW266" s="170"/>
      <c r="AY266" s="170"/>
      <c r="BA266" s="256"/>
      <c r="BB266" s="170"/>
      <c r="BD266" s="170"/>
      <c r="BE266" s="170"/>
      <c r="BF266" s="170"/>
      <c r="BG266" s="170"/>
      <c r="BH266" s="170"/>
      <c r="BL266" s="170"/>
      <c r="BN266" s="170"/>
      <c r="BO266" s="170"/>
      <c r="BP266" s="232"/>
      <c r="BQ266" s="170"/>
      <c r="BR266" s="170"/>
      <c r="BS266" s="170"/>
      <c r="BT266" s="170"/>
    </row>
    <row r="267" spans="1:72" s="169" customFormat="1">
      <c r="A267" s="170"/>
      <c r="B267" s="170"/>
      <c r="C267" s="170"/>
      <c r="D267" s="170"/>
      <c r="J267" s="170"/>
      <c r="Q267" s="170"/>
      <c r="R267" s="170"/>
      <c r="T267" s="170"/>
      <c r="V267" s="171"/>
      <c r="W267" s="170"/>
      <c r="X267" s="170"/>
      <c r="AD267" s="170"/>
      <c r="AE267" s="170"/>
      <c r="AF267" s="170"/>
      <c r="AG267" s="170"/>
      <c r="AI267" s="170"/>
      <c r="AK267" s="170"/>
      <c r="AM267" s="170"/>
      <c r="AN267" s="176"/>
      <c r="AO267" s="176"/>
      <c r="AP267" s="176"/>
      <c r="AQ267" s="176"/>
      <c r="AR267" s="170"/>
      <c r="AS267" s="236"/>
      <c r="AT267" s="180"/>
      <c r="AU267" s="181"/>
      <c r="AV267" s="182"/>
      <c r="AW267" s="170"/>
      <c r="AY267" s="170"/>
      <c r="BA267" s="256"/>
      <c r="BB267" s="170"/>
      <c r="BD267" s="170"/>
      <c r="BE267" s="170"/>
      <c r="BF267" s="170"/>
      <c r="BG267" s="170"/>
      <c r="BH267" s="170"/>
      <c r="BL267" s="170"/>
      <c r="BN267" s="170"/>
      <c r="BO267" s="170"/>
      <c r="BP267" s="232"/>
      <c r="BQ267" s="170"/>
      <c r="BR267" s="170"/>
      <c r="BS267" s="170"/>
      <c r="BT267" s="170"/>
    </row>
    <row r="268" spans="1:72" s="169" customFormat="1">
      <c r="A268" s="170"/>
      <c r="B268" s="170"/>
      <c r="C268" s="170"/>
      <c r="D268" s="170"/>
      <c r="J268" s="170"/>
      <c r="Q268" s="170"/>
      <c r="R268" s="170"/>
      <c r="T268" s="170"/>
      <c r="V268" s="171"/>
      <c r="W268" s="170"/>
      <c r="X268" s="170"/>
      <c r="AD268" s="170"/>
      <c r="AE268" s="170"/>
      <c r="AF268" s="170"/>
      <c r="AG268" s="170"/>
      <c r="AI268" s="170"/>
      <c r="AK268" s="170"/>
      <c r="AM268" s="170"/>
      <c r="AN268" s="176"/>
      <c r="AO268" s="176"/>
      <c r="AP268" s="176"/>
      <c r="AQ268" s="176"/>
      <c r="AR268" s="170"/>
      <c r="AS268" s="236"/>
      <c r="AT268" s="180"/>
      <c r="AU268" s="181"/>
      <c r="AV268" s="182"/>
      <c r="AW268" s="170"/>
      <c r="AY268" s="170"/>
      <c r="BA268" s="256"/>
      <c r="BB268" s="170"/>
      <c r="BD268" s="170"/>
      <c r="BE268" s="170"/>
      <c r="BF268" s="170"/>
      <c r="BG268" s="170"/>
      <c r="BH268" s="170"/>
      <c r="BL268" s="170"/>
      <c r="BN268" s="170"/>
      <c r="BO268" s="170"/>
      <c r="BP268" s="232"/>
      <c r="BQ268" s="170"/>
      <c r="BR268" s="170"/>
      <c r="BS268" s="170"/>
      <c r="BT268" s="170"/>
    </row>
    <row r="269" spans="1:72" s="169" customFormat="1">
      <c r="A269" s="170"/>
      <c r="B269" s="170"/>
      <c r="C269" s="170"/>
      <c r="D269" s="170"/>
      <c r="J269" s="170"/>
      <c r="Q269" s="170"/>
      <c r="R269" s="170"/>
      <c r="T269" s="170"/>
      <c r="V269" s="171"/>
      <c r="W269" s="170"/>
      <c r="X269" s="170"/>
      <c r="AD269" s="170"/>
      <c r="AE269" s="170"/>
      <c r="AF269" s="170"/>
      <c r="AG269" s="170"/>
      <c r="AI269" s="170"/>
      <c r="AK269" s="170"/>
      <c r="AM269" s="170"/>
      <c r="AN269" s="176"/>
      <c r="AO269" s="176"/>
      <c r="AP269" s="176"/>
      <c r="AQ269" s="176"/>
      <c r="AR269" s="170"/>
      <c r="AS269" s="236"/>
      <c r="AT269" s="180"/>
      <c r="AU269" s="181"/>
      <c r="AV269" s="182"/>
      <c r="AW269" s="170"/>
      <c r="AY269" s="170"/>
      <c r="BA269" s="256"/>
      <c r="BB269" s="170"/>
      <c r="BD269" s="170"/>
      <c r="BE269" s="170"/>
      <c r="BF269" s="170"/>
      <c r="BG269" s="170"/>
      <c r="BH269" s="170"/>
      <c r="BL269" s="170"/>
      <c r="BN269" s="170"/>
      <c r="BO269" s="170"/>
      <c r="BP269" s="232"/>
      <c r="BQ269" s="170"/>
      <c r="BR269" s="170"/>
      <c r="BS269" s="170"/>
      <c r="BT269" s="170"/>
    </row>
    <row r="270" spans="1:72" s="169" customFormat="1">
      <c r="A270" s="170"/>
      <c r="B270" s="170"/>
      <c r="C270" s="170"/>
      <c r="D270" s="170"/>
      <c r="J270" s="170"/>
      <c r="Q270" s="170"/>
      <c r="R270" s="170"/>
      <c r="T270" s="170"/>
      <c r="V270" s="171"/>
      <c r="W270" s="170"/>
      <c r="X270" s="170"/>
      <c r="AD270" s="170"/>
      <c r="AE270" s="170"/>
      <c r="AF270" s="170"/>
      <c r="AG270" s="170"/>
      <c r="AI270" s="170"/>
      <c r="AK270" s="170"/>
      <c r="AM270" s="170"/>
      <c r="AN270" s="176"/>
      <c r="AO270" s="176"/>
      <c r="AP270" s="176"/>
      <c r="AQ270" s="176"/>
      <c r="AR270" s="170"/>
      <c r="AS270" s="236"/>
      <c r="AT270" s="180"/>
      <c r="AU270" s="181"/>
      <c r="AV270" s="182"/>
      <c r="AW270" s="170"/>
      <c r="AY270" s="170"/>
      <c r="BA270" s="256"/>
      <c r="BB270" s="170"/>
      <c r="BD270" s="170"/>
      <c r="BE270" s="170"/>
      <c r="BF270" s="170"/>
      <c r="BG270" s="170"/>
      <c r="BH270" s="170"/>
      <c r="BL270" s="170"/>
      <c r="BN270" s="170"/>
      <c r="BO270" s="170"/>
      <c r="BP270" s="232"/>
      <c r="BQ270" s="170"/>
      <c r="BR270" s="170"/>
      <c r="BS270" s="170"/>
      <c r="BT270" s="170"/>
    </row>
    <row r="271" spans="1:72" s="169" customFormat="1">
      <c r="A271" s="170"/>
      <c r="B271" s="170"/>
      <c r="C271" s="170"/>
      <c r="D271" s="170"/>
      <c r="J271" s="170"/>
      <c r="Q271" s="170"/>
      <c r="R271" s="170"/>
      <c r="T271" s="170"/>
      <c r="V271" s="171"/>
      <c r="W271" s="170"/>
      <c r="X271" s="170"/>
      <c r="AD271" s="170"/>
      <c r="AE271" s="170"/>
      <c r="AF271" s="170"/>
      <c r="AG271" s="170"/>
      <c r="AI271" s="170"/>
      <c r="AK271" s="170"/>
      <c r="AM271" s="170"/>
      <c r="AN271" s="176"/>
      <c r="AO271" s="176"/>
      <c r="AP271" s="176"/>
      <c r="AQ271" s="176"/>
      <c r="AR271" s="170"/>
      <c r="AS271" s="236"/>
      <c r="AT271" s="180"/>
      <c r="AU271" s="181"/>
      <c r="AV271" s="182"/>
      <c r="AW271" s="170"/>
      <c r="AY271" s="170"/>
      <c r="BA271" s="256"/>
      <c r="BB271" s="170"/>
      <c r="BD271" s="170"/>
      <c r="BE271" s="170"/>
      <c r="BF271" s="170"/>
      <c r="BG271" s="170"/>
      <c r="BH271" s="170"/>
      <c r="BL271" s="170"/>
      <c r="BN271" s="170"/>
      <c r="BO271" s="170"/>
      <c r="BP271" s="232"/>
      <c r="BQ271" s="170"/>
      <c r="BR271" s="170"/>
      <c r="BS271" s="170"/>
      <c r="BT271" s="170"/>
    </row>
    <row r="272" spans="1:72" s="169" customFormat="1">
      <c r="A272" s="170"/>
      <c r="B272" s="170"/>
      <c r="C272" s="170"/>
      <c r="D272" s="170"/>
      <c r="J272" s="170"/>
      <c r="Q272" s="170"/>
      <c r="R272" s="170"/>
      <c r="T272" s="170"/>
      <c r="V272" s="171"/>
      <c r="W272" s="170"/>
      <c r="X272" s="170"/>
      <c r="AD272" s="170"/>
      <c r="AE272" s="170"/>
      <c r="AF272" s="170"/>
      <c r="AG272" s="170"/>
      <c r="AI272" s="170"/>
      <c r="AK272" s="170"/>
      <c r="AM272" s="170"/>
      <c r="AN272" s="176"/>
      <c r="AO272" s="176"/>
      <c r="AP272" s="176"/>
      <c r="AQ272" s="176"/>
      <c r="AR272" s="170"/>
      <c r="AS272" s="236"/>
      <c r="AT272" s="180"/>
      <c r="AU272" s="181"/>
      <c r="AV272" s="182"/>
      <c r="AW272" s="170"/>
      <c r="AY272" s="170"/>
      <c r="BA272" s="256"/>
      <c r="BB272" s="170"/>
      <c r="BD272" s="170"/>
      <c r="BE272" s="170"/>
      <c r="BF272" s="170"/>
      <c r="BG272" s="170"/>
      <c r="BH272" s="170"/>
      <c r="BL272" s="170"/>
      <c r="BN272" s="170"/>
      <c r="BO272" s="170"/>
      <c r="BP272" s="232"/>
      <c r="BQ272" s="170"/>
      <c r="BR272" s="170"/>
      <c r="BS272" s="170"/>
      <c r="BT272" s="170"/>
    </row>
    <row r="273" spans="1:72" s="169" customFormat="1">
      <c r="A273" s="170"/>
      <c r="B273" s="170"/>
      <c r="C273" s="170"/>
      <c r="D273" s="170"/>
      <c r="J273" s="170"/>
      <c r="Q273" s="170"/>
      <c r="R273" s="170"/>
      <c r="T273" s="170"/>
      <c r="V273" s="171"/>
      <c r="W273" s="170"/>
      <c r="X273" s="170"/>
      <c r="AD273" s="170"/>
      <c r="AE273" s="170"/>
      <c r="AF273" s="170"/>
      <c r="AG273" s="170"/>
      <c r="AI273" s="170"/>
      <c r="AK273" s="170"/>
      <c r="AM273" s="170"/>
      <c r="AN273" s="176"/>
      <c r="AO273" s="176"/>
      <c r="AP273" s="176"/>
      <c r="AQ273" s="176"/>
      <c r="AR273" s="170"/>
      <c r="AS273" s="236"/>
      <c r="AT273" s="180"/>
      <c r="AU273" s="181"/>
      <c r="AV273" s="182"/>
      <c r="AW273" s="170"/>
      <c r="AY273" s="170"/>
      <c r="BA273" s="256"/>
      <c r="BB273" s="170"/>
      <c r="BD273" s="170"/>
      <c r="BE273" s="170"/>
      <c r="BF273" s="170"/>
      <c r="BG273" s="170"/>
      <c r="BH273" s="170"/>
      <c r="BL273" s="170"/>
      <c r="BN273" s="170"/>
      <c r="BO273" s="170"/>
      <c r="BP273" s="232"/>
      <c r="BQ273" s="170"/>
      <c r="BR273" s="170"/>
      <c r="BS273" s="170"/>
      <c r="BT273" s="170"/>
    </row>
    <row r="274" spans="1:72" s="169" customFormat="1">
      <c r="A274" s="170"/>
      <c r="B274" s="170"/>
      <c r="C274" s="170"/>
      <c r="D274" s="170"/>
      <c r="J274" s="170"/>
      <c r="Q274" s="170"/>
      <c r="R274" s="170"/>
      <c r="T274" s="170"/>
      <c r="V274" s="171"/>
      <c r="W274" s="170"/>
      <c r="X274" s="170"/>
      <c r="AD274" s="170"/>
      <c r="AE274" s="170"/>
      <c r="AF274" s="170"/>
      <c r="AG274" s="170"/>
      <c r="AI274" s="170"/>
      <c r="AK274" s="170"/>
      <c r="AM274" s="170"/>
      <c r="AN274" s="176"/>
      <c r="AO274" s="176"/>
      <c r="AP274" s="176"/>
      <c r="AQ274" s="176"/>
      <c r="AR274" s="170"/>
      <c r="AS274" s="236"/>
      <c r="AT274" s="180"/>
      <c r="AU274" s="181"/>
      <c r="AV274" s="182"/>
      <c r="AW274" s="170"/>
      <c r="AY274" s="170"/>
      <c r="BA274" s="256"/>
      <c r="BB274" s="170"/>
      <c r="BD274" s="170"/>
      <c r="BE274" s="170"/>
      <c r="BF274" s="170"/>
      <c r="BG274" s="170"/>
      <c r="BH274" s="170"/>
      <c r="BL274" s="170"/>
      <c r="BN274" s="170"/>
      <c r="BO274" s="170"/>
      <c r="BP274" s="232"/>
      <c r="BQ274" s="170"/>
      <c r="BR274" s="170"/>
      <c r="BS274" s="170"/>
      <c r="BT274" s="170"/>
    </row>
    <row r="275" spans="1:72" s="169" customFormat="1">
      <c r="A275" s="170"/>
      <c r="B275" s="170"/>
      <c r="C275" s="170"/>
      <c r="D275" s="170"/>
      <c r="J275" s="170"/>
      <c r="Q275" s="170"/>
      <c r="R275" s="170"/>
      <c r="T275" s="170"/>
      <c r="V275" s="171"/>
      <c r="W275" s="170"/>
      <c r="X275" s="170"/>
      <c r="AD275" s="170"/>
      <c r="AE275" s="170"/>
      <c r="AF275" s="170"/>
      <c r="AG275" s="170"/>
      <c r="AI275" s="170"/>
      <c r="AK275" s="170"/>
      <c r="AM275" s="170"/>
      <c r="AN275" s="176"/>
      <c r="AO275" s="176"/>
      <c r="AP275" s="176"/>
      <c r="AQ275" s="176"/>
      <c r="AR275" s="170"/>
      <c r="AS275" s="236"/>
      <c r="AT275" s="180"/>
      <c r="AU275" s="181"/>
      <c r="AV275" s="182"/>
      <c r="AW275" s="170"/>
      <c r="AY275" s="170"/>
      <c r="BA275" s="256"/>
      <c r="BB275" s="170"/>
      <c r="BD275" s="170"/>
      <c r="BE275" s="170"/>
      <c r="BF275" s="170"/>
      <c r="BG275" s="170"/>
      <c r="BH275" s="170"/>
      <c r="BL275" s="170"/>
      <c r="BN275" s="170"/>
      <c r="BO275" s="170"/>
      <c r="BP275" s="232"/>
      <c r="BQ275" s="170"/>
      <c r="BR275" s="170"/>
      <c r="BS275" s="170"/>
      <c r="BT275" s="170"/>
    </row>
    <row r="276" spans="1:72" s="169" customFormat="1">
      <c r="A276" s="170"/>
      <c r="B276" s="170"/>
      <c r="C276" s="170"/>
      <c r="D276" s="170"/>
      <c r="J276" s="170"/>
      <c r="Q276" s="170"/>
      <c r="R276" s="170"/>
      <c r="T276" s="170"/>
      <c r="V276" s="171"/>
      <c r="W276" s="170"/>
      <c r="X276" s="170"/>
      <c r="AD276" s="170"/>
      <c r="AE276" s="170"/>
      <c r="AF276" s="170"/>
      <c r="AG276" s="170"/>
      <c r="AI276" s="170"/>
      <c r="AK276" s="170"/>
      <c r="AM276" s="170"/>
      <c r="AN276" s="176"/>
      <c r="AO276" s="176"/>
      <c r="AP276" s="176"/>
      <c r="AQ276" s="176"/>
      <c r="AR276" s="170"/>
      <c r="AS276" s="236"/>
      <c r="AT276" s="180"/>
      <c r="AU276" s="181"/>
      <c r="AV276" s="182"/>
      <c r="AW276" s="170"/>
      <c r="AY276" s="170"/>
      <c r="BA276" s="256"/>
      <c r="BB276" s="170"/>
      <c r="BD276" s="170"/>
      <c r="BE276" s="170"/>
      <c r="BF276" s="170"/>
      <c r="BG276" s="170"/>
      <c r="BH276" s="170"/>
      <c r="BL276" s="170"/>
      <c r="BN276" s="170"/>
      <c r="BO276" s="170"/>
      <c r="BP276" s="232"/>
      <c r="BQ276" s="170"/>
      <c r="BR276" s="170"/>
      <c r="BS276" s="170"/>
      <c r="BT276" s="170"/>
    </row>
    <row r="277" spans="1:72" s="169" customFormat="1">
      <c r="A277" s="170"/>
      <c r="B277" s="171"/>
      <c r="C277" s="170"/>
      <c r="D277" s="170"/>
      <c r="J277" s="170"/>
      <c r="Q277" s="170"/>
      <c r="R277" s="170"/>
      <c r="T277" s="170"/>
      <c r="V277" s="163"/>
      <c r="W277" s="170"/>
      <c r="X277" s="170"/>
      <c r="AE277" s="170"/>
      <c r="AF277" s="170"/>
      <c r="AG277" s="170"/>
      <c r="AN277" s="177"/>
      <c r="AO277" s="177"/>
      <c r="AP277" s="177"/>
      <c r="AQ277" s="177"/>
      <c r="AS277" s="236"/>
      <c r="AT277" s="180"/>
      <c r="AU277" s="181"/>
      <c r="AV277" s="182"/>
      <c r="AW277" s="163"/>
      <c r="AY277" s="170"/>
      <c r="BA277" s="256"/>
      <c r="BD277" s="170"/>
      <c r="BE277" s="170"/>
      <c r="BF277" s="170"/>
      <c r="BH277" s="170"/>
      <c r="BN277" s="170"/>
      <c r="BO277" s="170"/>
      <c r="BP277" s="232"/>
      <c r="BR277" s="170"/>
      <c r="BS277" s="170"/>
      <c r="BT277" s="170"/>
    </row>
    <row r="278" spans="1:72" s="169" customFormat="1">
      <c r="A278" s="170"/>
      <c r="B278" s="171"/>
      <c r="C278" s="170"/>
      <c r="D278" s="170"/>
      <c r="J278" s="170"/>
      <c r="Q278" s="170"/>
      <c r="R278" s="170"/>
      <c r="T278" s="170"/>
      <c r="V278" s="163"/>
      <c r="W278" s="170"/>
      <c r="X278" s="170"/>
      <c r="AE278" s="170"/>
      <c r="AF278" s="170"/>
      <c r="AG278" s="170"/>
      <c r="AN278" s="177"/>
      <c r="AO278" s="177"/>
      <c r="AP278" s="177"/>
      <c r="AQ278" s="177"/>
      <c r="AS278" s="236"/>
      <c r="AT278" s="180"/>
      <c r="AU278" s="181"/>
      <c r="AV278" s="182"/>
      <c r="AW278" s="163"/>
      <c r="AY278" s="170"/>
      <c r="BA278" s="256"/>
      <c r="BD278" s="170"/>
      <c r="BE278" s="170"/>
      <c r="BF278" s="170"/>
      <c r="BH278" s="170"/>
      <c r="BN278" s="170"/>
      <c r="BO278" s="170"/>
      <c r="BP278" s="232"/>
      <c r="BR278" s="170"/>
      <c r="BS278" s="170"/>
      <c r="BT278" s="170"/>
    </row>
    <row r="279" spans="1:72" s="169" customFormat="1">
      <c r="A279" s="170"/>
      <c r="B279" s="171"/>
      <c r="C279" s="170"/>
      <c r="D279" s="170"/>
      <c r="J279" s="170"/>
      <c r="Q279" s="170"/>
      <c r="R279" s="170"/>
      <c r="T279" s="170"/>
      <c r="V279" s="163"/>
      <c r="W279" s="170"/>
      <c r="X279" s="170"/>
      <c r="AE279" s="170"/>
      <c r="AF279" s="170"/>
      <c r="AG279" s="170"/>
      <c r="AN279" s="177"/>
      <c r="AO279" s="177"/>
      <c r="AP279" s="177"/>
      <c r="AQ279" s="177"/>
      <c r="AS279" s="236"/>
      <c r="AT279" s="180"/>
      <c r="AU279" s="181"/>
      <c r="AV279" s="182"/>
      <c r="AW279" s="163"/>
      <c r="AY279" s="170"/>
      <c r="BA279" s="256"/>
      <c r="BD279" s="170"/>
      <c r="BE279" s="170"/>
      <c r="BF279" s="170"/>
      <c r="BH279" s="170"/>
      <c r="BN279" s="170"/>
      <c r="BO279" s="170"/>
      <c r="BP279" s="232"/>
      <c r="BR279" s="170"/>
      <c r="BS279" s="170"/>
      <c r="BT279" s="170"/>
    </row>
    <row r="280" spans="1:72" ht="15" customHeight="1">
      <c r="A280" s="170"/>
      <c r="B280" s="171"/>
      <c r="C280" s="170"/>
      <c r="D280" s="170"/>
      <c r="E280" s="169"/>
      <c r="F280" s="169"/>
      <c r="G280" s="169"/>
      <c r="H280" s="169"/>
      <c r="I280" s="169"/>
      <c r="J280" s="170"/>
      <c r="K280" s="169"/>
      <c r="M280" s="169"/>
      <c r="N280" s="169"/>
      <c r="O280" s="169"/>
      <c r="P280" s="169"/>
      <c r="Q280" s="170"/>
      <c r="R280" s="170"/>
      <c r="S280" s="169"/>
      <c r="T280" s="170"/>
      <c r="U280" s="169"/>
      <c r="V280" s="163"/>
      <c r="W280" s="170"/>
      <c r="X280" s="170"/>
      <c r="Y280" s="169"/>
      <c r="Z280" s="169"/>
      <c r="AA280" s="169"/>
      <c r="AB280" s="169"/>
      <c r="AC280" s="169"/>
      <c r="AD280" s="169"/>
      <c r="AE280" s="170"/>
      <c r="AF280" s="170"/>
      <c r="AG280" s="170"/>
      <c r="AH280" s="169"/>
      <c r="AI280" s="169"/>
      <c r="AJ280" s="169"/>
      <c r="AK280" s="169"/>
      <c r="AL280" s="169"/>
      <c r="AM280" s="169"/>
      <c r="AN280" s="177"/>
      <c r="AO280" s="177"/>
      <c r="AP280" s="177"/>
      <c r="AQ280" s="177"/>
      <c r="AR280" s="169"/>
      <c r="AS280" s="236"/>
      <c r="AT280" s="180"/>
      <c r="AU280" s="181"/>
      <c r="AV280" s="182"/>
      <c r="AW280" s="163"/>
      <c r="AX280" s="169"/>
      <c r="AY280" s="170"/>
      <c r="AZ280" s="169"/>
      <c r="BA280" s="256"/>
      <c r="BB280" s="169"/>
      <c r="BC280" s="169"/>
      <c r="BD280" s="170"/>
      <c r="BE280" s="170"/>
      <c r="BF280" s="170"/>
      <c r="BG280" s="169"/>
      <c r="BH280" s="170"/>
      <c r="BI280" s="169"/>
      <c r="BJ280" s="169"/>
      <c r="BK280" s="169"/>
      <c r="BL280" s="169"/>
      <c r="BM280" s="169"/>
      <c r="BN280" s="170"/>
      <c r="BO280" s="170"/>
      <c r="BP280" s="232"/>
      <c r="BQ280" s="169"/>
      <c r="BR280" s="170"/>
      <c r="BS280" s="170"/>
      <c r="BT280" s="170"/>
    </row>
  </sheetData>
  <sheetProtection formatCells="0" formatColumns="0" formatRows="0" insertColumns="0" insertRows="0" insertHyperlinks="0" deleteColumns="0" deleteRows="0" sort="0" autoFilter="0" pivotTables="0"/>
  <protectedRanges>
    <protectedRange sqref="BQ1:BQ208 BL1:BL208 BG1:BG208 BB1:BB208" name="Range1"/>
  </protectedRanges>
  <sortState xmlns:xlrd2="http://schemas.microsoft.com/office/spreadsheetml/2017/richdata2" ref="A1:BT280">
    <sortCondition ref="A2:A280"/>
    <sortCondition ref="F2:F280"/>
  </sortState>
  <conditionalFormatting sqref="AW167:AW276 BB167:BB276 B1:B165 V1:V165 AD1:AD165 AI1:AI165 AK1:AK165 AM1:AR165 AW1:AW165 BB1:BB165 BG1:BG165 BL1:BL165 BQ1:BQ165 B167:B1048576 V167:V1048576 AD167:AD1048576 AI167:AI1048576 AK167:AK1048576 AM167:AR1048576">
    <cfRule type="expression" dxfId="283" priority="13">
      <formula>$B1=X</formula>
    </cfRule>
  </conditionalFormatting>
  <conditionalFormatting sqref="C1:U2 C3:S3 U3 C29:L31 U29:U36 C32:T33 C34:L34 C35:T35 C36:L38 M37:U37 C39:F40 C41:G43 C44:L45 C46:G46 W58:X58 AA58:AC58 C97:F97 H97:U97 C98:U103 C104:K104 M104:S104 U104 C105:U125 C167:U167 C168:L168 C47:U96 W1:AC17 W19:AC57 AE1:AH165 AJ1:AJ165 AL1:AL165 C4:U28 A167:A1048576 W167:AC1048576 AE167:AH1048576 AJ167:AJ1048576 AL167:AL1048576 C169:U1048576 C127:U154 C126:N126 S126:U126 M39:U45 M38:N38 S38:U38 C156:U165 C155:N155 S155:U155 A1:A165">
    <cfRule type="expression" dxfId="282" priority="71">
      <formula>$A1="C-QUESTIONABLE"</formula>
    </cfRule>
  </conditionalFormatting>
  <conditionalFormatting sqref="C1:U2 C3:S3 U3 C29:L31 U29:U36 C32:T33 C34:L34 C35:T35 C36:L38 M37:U37 C39:F40 C41:G43 C44:L45 C46:G46 W58:X58 AA58:AC58 C97:F97 H97:U97 C98:U103 C104:K104 M104:S104 U104 C105:U125 C167:U167 C168:L168 W1:AC17 W19:AC57 AE1:AH165 AJ1:AJ165 AL1:AL165 C47:U96 C4:U28 A167:A1048576 W167:AC1048576 AE167:AH1048576 AJ167:AJ1048576 AL167:AL1048576 C169:U1048576 C127:U154 C126:N126 S126:U126 M39:U45 M38:N38 S38:U38 C156:U165 C155:N155 S155:U155 A1:A165">
    <cfRule type="expression" dxfId="281" priority="72">
      <formula>$A1="A-NEW"</formula>
    </cfRule>
  </conditionalFormatting>
  <conditionalFormatting sqref="L39:L43 O168:U168 W59:AC165 W18:AC18">
    <cfRule type="expression" dxfId="280" priority="20">
      <formula>$A18="B-RET-WINTER BREAK"</formula>
    </cfRule>
    <cfRule type="expression" dxfId="279" priority="21">
      <formula>$A18="C-QUESTIONABLE"</formula>
    </cfRule>
    <cfRule type="expression" dxfId="278" priority="22">
      <formula>$A18="A-NEW"</formula>
    </cfRule>
  </conditionalFormatting>
  <conditionalFormatting sqref="L46:U46">
    <cfRule type="expression" dxfId="277" priority="32">
      <formula>$A46="B-RET-WINTER BREAK"</formula>
    </cfRule>
    <cfRule type="expression" dxfId="276" priority="33">
      <formula>$A46="C-QUESTIONABLE"</formula>
    </cfRule>
    <cfRule type="expression" dxfId="275" priority="34">
      <formula>$A46="A-NEW"</formula>
    </cfRule>
  </conditionalFormatting>
  <conditionalFormatting sqref="O29:T31 O34:S34 O36:T36">
    <cfRule type="expression" dxfId="274" priority="47">
      <formula>$A29="B-RET-WINTER BREAK"</formula>
    </cfRule>
    <cfRule type="expression" dxfId="273" priority="48">
      <formula>$A29="C-QUESTIONABLE"</formula>
    </cfRule>
    <cfRule type="expression" dxfId="272" priority="49">
      <formula>$A29="A-NEW"</formula>
    </cfRule>
  </conditionalFormatting>
  <conditionalFormatting sqref="O43:T43 C1:U2 C3:S3 U3 C29:L31 U29:U36 C32:T33 C34:L34 C35:T35 C36:L38 C39:F40 C41:G43 C44:L45 C46:G46 W58:X58 AA58:AC58 C97:F97 H97:U97 C98:U103 C104:K104 M104:S104 U104 C105:U125 C47:U96 W1:AC17 W19:AC57 AE1:AH165 AJ1:AJ165 AL1:AL165 C4:U28 A167:A1048576 W167:AC1048576 AE167:AH1048576 AJ167:AJ1048576 AL167:AL1048576 C169:U1048576 C127:U154 C126:N126 S126:U126 C156:U165 C155:N155 S155:U155 A1:A165">
    <cfRule type="expression" dxfId="271" priority="66">
      <formula>$A1="B-RET-WINTER BREAK"</formula>
    </cfRule>
  </conditionalFormatting>
  <conditionalFormatting sqref="T38:T44">
    <cfRule type="expression" dxfId="270" priority="54">
      <formula>$A38="Z-OUT-REPLACED"</formula>
    </cfRule>
    <cfRule type="expression" dxfId="269" priority="55">
      <formula>$A38="Z-OUT-NOT RETURNING"</formula>
    </cfRule>
    <cfRule type="expression" dxfId="268" priority="58">
      <formula>$A38="B-RET"</formula>
    </cfRule>
  </conditionalFormatting>
  <conditionalFormatting sqref="M37:U37 C167:U167 C168:L168 M39:U45 M38:N38 S38:U38">
    <cfRule type="expression" dxfId="267" priority="53">
      <formula>$A37="B-RET-WINTER BREAK"</formula>
    </cfRule>
  </conditionalFormatting>
  <conditionalFormatting sqref="BG167:BG276">
    <cfRule type="expression" dxfId="266" priority="12">
      <formula>$B167=X</formula>
    </cfRule>
  </conditionalFormatting>
  <conditionalFormatting sqref="BL167:BL276">
    <cfRule type="expression" dxfId="265" priority="11">
      <formula>$B167=X</formula>
    </cfRule>
  </conditionalFormatting>
  <conditionalFormatting sqref="BQ167:BQ276">
    <cfRule type="expression" dxfId="264" priority="10">
      <formula>$B167=X</formula>
    </cfRule>
  </conditionalFormatting>
  <conditionalFormatting sqref="O126:R126">
    <cfRule type="expression" dxfId="263" priority="9">
      <formula>$A126="A-NEW"</formula>
    </cfRule>
  </conditionalFormatting>
  <conditionalFormatting sqref="O126:R126">
    <cfRule type="expression" dxfId="262" priority="8">
      <formula>$A126="C-QUESTIONABLE"</formula>
    </cfRule>
  </conditionalFormatting>
  <conditionalFormatting sqref="O126:R126">
    <cfRule type="expression" dxfId="261" priority="7">
      <formula>$A126="B-RET-WINTER BREAK"</formula>
    </cfRule>
  </conditionalFormatting>
  <conditionalFormatting sqref="O38:R38">
    <cfRule type="expression" dxfId="260" priority="6">
      <formula>$A38="A-NEW"</formula>
    </cfRule>
  </conditionalFormatting>
  <conditionalFormatting sqref="O38:R38">
    <cfRule type="expression" dxfId="259" priority="5">
      <formula>$A38="C-QUESTIONABLE"</formula>
    </cfRule>
  </conditionalFormatting>
  <conditionalFormatting sqref="O38:R38">
    <cfRule type="expression" dxfId="258" priority="4">
      <formula>$A38="B-RET-WINTER BREAK"</formula>
    </cfRule>
  </conditionalFormatting>
  <conditionalFormatting sqref="P155:R155">
    <cfRule type="expression" dxfId="257" priority="3">
      <formula>$A155="A-NEW"</formula>
    </cfRule>
  </conditionalFormatting>
  <conditionalFormatting sqref="P155:R155">
    <cfRule type="expression" dxfId="256" priority="2">
      <formula>$A155="C-QUESTIONABLE"</formula>
    </cfRule>
  </conditionalFormatting>
  <conditionalFormatting sqref="P155:R155">
    <cfRule type="expression" dxfId="255" priority="1">
      <formula>$A155="B-RET-WINTER BREAK"</formula>
    </cfRule>
  </conditionalFormatting>
  <hyperlinks>
    <hyperlink ref="L98" r:id="rId1" xr:uid="{9EF42525-3542-47C4-AD55-30D567DC84F2}"/>
    <hyperlink ref="L95" r:id="rId2" xr:uid="{89B3E861-6DAB-4FBB-AADA-59BD79E9346E}"/>
    <hyperlink ref="L111" r:id="rId3" xr:uid="{807F3BAD-BD34-458E-B20C-836EF692E367}"/>
    <hyperlink ref="L40" r:id="rId4" xr:uid="{D4C3E6F0-DF29-45FB-8BF5-6E3D2EA5BE67}"/>
    <hyperlink ref="L42" r:id="rId5" xr:uid="{2C94303A-88E7-4B86-B43D-5F921B494FC9}"/>
    <hyperlink ref="L201" r:id="rId6" xr:uid="{289BFE68-5185-456E-B0E0-FAE2C78CB596}"/>
    <hyperlink ref="L200" r:id="rId7" xr:uid="{4DB395A1-AA9E-4B5B-8827-91B056657A2C}"/>
    <hyperlink ref="L195" r:id="rId8" xr:uid="{1E06DBF4-3B7A-4A07-B71B-0501DFC1E7D8}"/>
    <hyperlink ref="L159" r:id="rId9" xr:uid="{15C1A030-3A01-4C8C-80C9-DF886FC7E82E}"/>
    <hyperlink ref="L163" r:id="rId10" xr:uid="{46ECAC63-B6E8-4EF1-A88F-29960CC0A2F3}"/>
    <hyperlink ref="L102" r:id="rId11" xr:uid="{4CF733E2-054F-4511-8F7E-7297A77D1FDE}"/>
    <hyperlink ref="L15" r:id="rId12" xr:uid="{95738703-6261-40BC-AA97-A8B5EDADD285}"/>
    <hyperlink ref="L52" r:id="rId13" xr:uid="{BBF410CC-9079-451F-9C12-E5FAED489687}"/>
    <hyperlink ref="L32" r:id="rId14" xr:uid="{DA9B2A01-A973-4BF3-8385-4C1393843A8F}"/>
    <hyperlink ref="L106" r:id="rId15" xr:uid="{8709A4D8-CF03-481E-AB81-4425B147DF54}"/>
    <hyperlink ref="L72" r:id="rId16" xr:uid="{4BE5C909-8656-420E-A6DE-05BE889A3B7F}"/>
    <hyperlink ref="L5" r:id="rId17" xr:uid="{19597431-722A-4AFB-8604-941C8F250C94}"/>
    <hyperlink ref="AJ163" r:id="rId18" xr:uid="{D67F8B7A-A444-48FF-BD24-0592A9EE78AD}"/>
    <hyperlink ref="AJ12" r:id="rId19" xr:uid="{B4BE75D0-4573-4B1B-A68D-4A8AD76D6F7B}"/>
    <hyperlink ref="AJ9" r:id="rId20" xr:uid="{B5A9B4A4-2402-4E29-AAAB-5E6115602DE1}"/>
    <hyperlink ref="AJ32" r:id="rId21" xr:uid="{680414BD-90D8-41FC-AA26-E144C9471A55}"/>
    <hyperlink ref="AJ106" r:id="rId22" xr:uid="{7465F4F6-D61A-4E3E-8F7B-E2DDD467680F}"/>
    <hyperlink ref="AJ31" r:id="rId23" xr:uid="{4FCF0472-6A38-49AA-AAFF-4A438234ACA3}"/>
    <hyperlink ref="AJ162" r:id="rId24" xr:uid="{D95C905F-5B1E-4AA5-B119-2ABA3BA7AD86}"/>
    <hyperlink ref="AJ15" r:id="rId25" xr:uid="{896AE00D-A608-44F8-A2BC-0AB325CBE6D9}"/>
    <hyperlink ref="AJ10" r:id="rId26" xr:uid="{CA3D84CD-48E9-47E6-AF90-3E019D14A513}"/>
    <hyperlink ref="AJ5" r:id="rId27" xr:uid="{058D333A-FFD8-42E2-AD8A-657BCCE638F1}"/>
    <hyperlink ref="L193" r:id="rId28" xr:uid="{522F60ED-BC1B-4906-9B1B-7CAB619F66F6}"/>
    <hyperlink ref="L191" r:id="rId29" xr:uid="{AB1837D6-B4DC-48BF-AC72-EB484D2DED99}"/>
    <hyperlink ref="AJ18" r:id="rId30" xr:uid="{A806E0C4-6855-4BB0-B8FF-F5A734123672}"/>
    <hyperlink ref="AJ35" r:id="rId31" xr:uid="{B14911C2-15D4-435E-BBEE-05EF867C3B73}"/>
    <hyperlink ref="AJ38" r:id="rId32" xr:uid="{27D10547-E5D7-4E92-A3AC-5FB41542F31E}"/>
    <hyperlink ref="L103" r:id="rId33" xr:uid="{294C0E0B-E46B-4B01-B70B-956EE7CE43F7}"/>
    <hyperlink ref="L7" r:id="rId34" xr:uid="{ECDDC67C-376A-4CC4-BFB0-7CA47368D695}"/>
    <hyperlink ref="AJ7" r:id="rId35" xr:uid="{CC1EB238-AD49-48E3-A1A8-83CE160A2AC9}"/>
    <hyperlink ref="L120" r:id="rId36" xr:uid="{FF9C3EA2-224D-40B7-B5F5-5D1875E99035}"/>
    <hyperlink ref="L94" r:id="rId37" xr:uid="{8A1171D4-6C92-448E-A908-AFE60387A47A}"/>
    <hyperlink ref="L11" r:id="rId38" xr:uid="{036B9548-60FD-44A7-978B-0CEDD4572206}"/>
    <hyperlink ref="AJ11" r:id="rId39" xr:uid="{8FBA2B61-CA32-4297-9ED4-63E637727F71}"/>
    <hyperlink ref="L21" r:id="rId40" xr:uid="{E02166DD-0824-4717-8BEF-4163894AA1C2}"/>
    <hyperlink ref="L158" r:id="rId41" xr:uid="{3DF2FF58-C3E1-4EF3-8DEE-BA2F3BD22DB1}"/>
    <hyperlink ref="L112" r:id="rId42" xr:uid="{A008B9C9-8A1E-4A7D-A195-316E34D826DE}"/>
    <hyperlink ref="L19" r:id="rId43" xr:uid="{7EA3CFD9-90F9-4F2A-B496-C9F72B883007}"/>
    <hyperlink ref="AJ19" r:id="rId44" xr:uid="{5A15A77E-9A5C-40C8-865C-717B95BF6B31}"/>
    <hyperlink ref="AJ24" r:id="rId45" xr:uid="{18343BEC-C7D3-46C1-A8BF-3ECFACBA9FFE}"/>
    <hyperlink ref="AJ21" r:id="rId46" xr:uid="{063FB111-3668-4662-B62D-2F2B6F4A8443}"/>
    <hyperlink ref="AJ143" r:id="rId47" xr:uid="{334AE31A-B7A1-4081-B05F-E71F2FA4C056}"/>
    <hyperlink ref="AJ142" r:id="rId48" xr:uid="{7AFD02C4-43C1-469F-BC34-770FC9089C3E}"/>
    <hyperlink ref="L4" r:id="rId49" xr:uid="{B7A0FBA6-0FE1-48C9-A360-6C206950A562}"/>
    <hyperlink ref="L165" r:id="rId50" xr:uid="{F49DC30F-C653-499E-9A62-3181C7262145}"/>
    <hyperlink ref="L16" r:id="rId51" xr:uid="{F159A2BA-E0A7-49AB-9E13-19DBFC860E55}"/>
    <hyperlink ref="AJ4" r:id="rId52" xr:uid="{BE8D19F9-F247-4131-A958-2D0D209F5B3D}"/>
    <hyperlink ref="AJ16" r:id="rId53" xr:uid="{8B3769D3-70CB-46B4-B885-00148EA2989A}"/>
    <hyperlink ref="AJ165" r:id="rId54" xr:uid="{1BF7629E-F398-4530-BDBA-D74A86919B0E}"/>
    <hyperlink ref="L14" r:id="rId55" xr:uid="{7D678261-1A9E-43CE-889E-6BE57178ED24}"/>
    <hyperlink ref="AJ14" r:id="rId56" xr:uid="{FD16DE28-FA7D-42FA-8F60-14F87454E308}"/>
    <hyperlink ref="AJ147" r:id="rId57" xr:uid="{D41C590E-7F72-4196-A19F-647A1AC722C6}"/>
    <hyperlink ref="L6" r:id="rId58" xr:uid="{EB6E02EB-8DAD-4A9B-B6DC-C5B29717BC5A}"/>
    <hyperlink ref="AJ6" r:id="rId59" xr:uid="{7ED2E68F-F3C0-4243-8ED8-9C990F35A658}"/>
    <hyperlink ref="L53" r:id="rId60" xr:uid="{0CFDBF3D-7747-4F9A-A9D7-BEAA56006503}"/>
    <hyperlink ref="L26" r:id="rId61" xr:uid="{973E69B5-7220-4678-B08C-224A02A1EF3D}"/>
    <hyperlink ref="L27" r:id="rId62" xr:uid="{104C3007-6011-48EC-8509-9343CD32DC62}"/>
    <hyperlink ref="L36" r:id="rId63" xr:uid="{9A0F04D6-E473-46E5-8B7A-FD87E202FF9F}"/>
    <hyperlink ref="L34" r:id="rId64" xr:uid="{A956A3DB-E1A2-4689-A468-F7633FABD080}"/>
    <hyperlink ref="L25" r:id="rId65" xr:uid="{A660180D-56C5-4BFF-8579-1A05ABEABC0B}"/>
    <hyperlink ref="AJ25" r:id="rId66" xr:uid="{23C8356F-6512-456B-9D10-7B96A571CEAA}"/>
    <hyperlink ref="AJ27" r:id="rId67" xr:uid="{1607600B-0253-479A-BF87-5CC472942F7D}"/>
    <hyperlink ref="AJ167" r:id="rId68" xr:uid="{C468EAA5-5EAE-4D7E-9A5D-071B3DE9556C}"/>
    <hyperlink ref="AJ34" r:id="rId69" xr:uid="{E9B44E14-EAC9-478B-BE3A-91C62387EF26}"/>
    <hyperlink ref="AJ36" r:id="rId70" xr:uid="{7ADE0A6F-4E5F-441B-8766-11C479D964D4}"/>
    <hyperlink ref="L20" r:id="rId71" xr:uid="{EFE009DD-9339-4802-A114-BCE6FC785854}"/>
    <hyperlink ref="AJ20" r:id="rId72" xr:uid="{50F2874B-1AE2-458A-91F1-8B24CF38E445}"/>
    <hyperlink ref="L3" r:id="rId73" xr:uid="{A444E154-979D-4D67-9780-B8F2BD9DABC7}"/>
    <hyperlink ref="L13" r:id="rId74" xr:uid="{715EACD8-F86A-4F0F-ABB4-D4B9D9FC27B2}"/>
    <hyperlink ref="AJ3" r:id="rId75" xr:uid="{2EBB37FF-300E-4962-B882-5311EB39851D}"/>
    <hyperlink ref="AJ13" r:id="rId76" xr:uid="{5FEB9709-A80B-422D-8E25-1E7CF8DD3F3B}"/>
    <hyperlink ref="L150" r:id="rId77" xr:uid="{CBB0FD00-D9C7-44EB-8A44-9F12A5D6C7D5}"/>
    <hyperlink ref="L64" r:id="rId78" xr:uid="{2E2FD035-9D07-4B0A-9F3E-6A16887181A6}"/>
    <hyperlink ref="L22" r:id="rId79" xr:uid="{4BFA716A-42BF-4556-AB53-BA2CABB70DF1}"/>
    <hyperlink ref="L28" r:id="rId80" xr:uid="{80618D25-6B4B-4B74-BC3F-0536EA30FB1C}"/>
    <hyperlink ref="AJ28" r:id="rId81" xr:uid="{C04FD041-B829-4673-9D8A-019BF7678E86}"/>
    <hyperlink ref="AJ22" r:id="rId82" xr:uid="{C6A978EE-0273-4588-A73B-7FB766094DA2}"/>
    <hyperlink ref="AJ23" r:id="rId83" xr:uid="{6295B0FF-0271-48CC-AC8E-F452947E72A4}"/>
    <hyperlink ref="L86" r:id="rId84" xr:uid="{D01DF6F1-466B-4DC0-9DB3-C9B175A39594}"/>
    <hyperlink ref="AJ33" r:id="rId85" xr:uid="{B7113D53-7D36-4181-A44B-0210207DAA6F}"/>
    <hyperlink ref="L167" r:id="rId86" xr:uid="{D2CCE6BC-E550-4621-86B3-5D5A8A17A252}"/>
    <hyperlink ref="L122" r:id="rId87" xr:uid="{31FCAE50-0D66-4986-B8D0-BD7F27E6A6CB}"/>
    <hyperlink ref="F138" r:id="rId88" xr:uid="{21D3B2E9-F642-4F48-9A50-0C34333E010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8D2F1-9686-4212-8963-775FC55D688E}">
  <sheetPr>
    <tabColor rgb="FF00B0F0"/>
  </sheetPr>
  <dimension ref="A1:AY162"/>
  <sheetViews>
    <sheetView workbookViewId="0">
      <pane xSplit="3" topLeftCell="D1" activePane="topRight" state="frozen"/>
      <selection pane="topRight" activeCell="W160" sqref="W160"/>
    </sheetView>
  </sheetViews>
  <sheetFormatPr defaultRowHeight="14.25"/>
  <cols>
    <col min="1" max="1" width="8.42578125" customWidth="1"/>
    <col min="2" max="2" width="12" bestFit="1" customWidth="1"/>
    <col min="3" max="3" width="59.140625" bestFit="1" customWidth="1"/>
    <col min="4" max="4" width="26.42578125" bestFit="1" customWidth="1"/>
    <col min="5" max="5" width="49.5703125" customWidth="1"/>
    <col min="6" max="6" width="10.7109375" bestFit="1" customWidth="1"/>
    <col min="7" max="7" width="14" bestFit="1" customWidth="1"/>
    <col min="8" max="8" width="18.28515625" bestFit="1" customWidth="1"/>
    <col min="9" max="9" width="7.7109375" bestFit="1" customWidth="1"/>
    <col min="10" max="10" width="36.140625" style="20" bestFit="1" customWidth="1"/>
    <col min="11" max="11" width="13" bestFit="1" customWidth="1"/>
    <col min="12" max="12" width="3.85546875" customWidth="1"/>
    <col min="13" max="13" width="9.42578125" customWidth="1"/>
    <col min="31" max="31" width="4.140625" customWidth="1"/>
  </cols>
  <sheetData>
    <row r="1" spans="1:51" s="22" customFormat="1">
      <c r="A1" s="149" t="s">
        <v>0</v>
      </c>
      <c r="B1" s="2" t="s">
        <v>2117</v>
      </c>
      <c r="C1" s="2" t="s">
        <v>2118</v>
      </c>
      <c r="D1" s="2" t="s">
        <v>2119</v>
      </c>
      <c r="E1" s="2" t="s">
        <v>2120</v>
      </c>
      <c r="F1" s="2" t="s">
        <v>11</v>
      </c>
      <c r="G1" s="2" t="s">
        <v>2121</v>
      </c>
      <c r="H1" s="2" t="s">
        <v>10</v>
      </c>
      <c r="I1" s="2"/>
      <c r="J1" s="49" t="s">
        <v>2122</v>
      </c>
      <c r="K1" s="2" t="s">
        <v>2123</v>
      </c>
      <c r="L1" s="2"/>
      <c r="M1" s="3" t="s">
        <v>2124</v>
      </c>
      <c r="N1" s="3" t="s">
        <v>2125</v>
      </c>
      <c r="O1" s="3" t="s">
        <v>2126</v>
      </c>
      <c r="P1" s="3" t="s">
        <v>2127</v>
      </c>
      <c r="Q1" s="3" t="s">
        <v>2128</v>
      </c>
      <c r="R1" s="3" t="s">
        <v>2129</v>
      </c>
      <c r="S1" s="3" t="s">
        <v>2130</v>
      </c>
      <c r="T1" s="3" t="s">
        <v>2131</v>
      </c>
      <c r="U1" s="3" t="s">
        <v>2132</v>
      </c>
      <c r="V1" s="3" t="s">
        <v>2133</v>
      </c>
      <c r="W1" s="3" t="s">
        <v>2134</v>
      </c>
      <c r="X1" s="4" t="s">
        <v>2135</v>
      </c>
      <c r="Y1" s="3" t="s">
        <v>2136</v>
      </c>
      <c r="Z1" s="3" t="s">
        <v>2137</v>
      </c>
      <c r="AA1" s="3" t="s">
        <v>2138</v>
      </c>
      <c r="AB1" s="3" t="s">
        <v>2139</v>
      </c>
      <c r="AC1" s="3" t="s">
        <v>2140</v>
      </c>
      <c r="AD1" s="3" t="s">
        <v>2141</v>
      </c>
      <c r="AE1" s="8"/>
      <c r="AF1" s="17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11"/>
      <c r="AX1" s="11"/>
      <c r="AY1" s="11"/>
    </row>
    <row r="2" spans="1:51" s="309" customFormat="1" ht="15.75">
      <c r="A2" s="305" t="str">
        <f>_xlfn.XLOOKUP(C2, '❄️ SD-WIN-BBALL ⚾'!$F$3:$F$336, '❄️ SD-WIN-BBALL ⚾'!$A$3:$A$336)</f>
        <v>B-RET</v>
      </c>
      <c r="B2" s="305" t="str">
        <f>_xlfn.XLOOKUP(C2, '❄️ SD-WIN-BBALL ⚾'!$F$3:$F$336, '❄️ SD-WIN-BBALL ⚾'!$E$3:$E$336)</f>
        <v>USBDAC</v>
      </c>
      <c r="C2" s="306" t="s">
        <v>457</v>
      </c>
      <c r="D2" s="305" t="str">
        <f>IF(_xlfn.XLOOKUP(C2, '❄️ SD-WIN-BBALL ⚾'!$F$3:$F$336, '❄️ SD-WIN-BBALL ⚾'!$G$3:$G$336)=0, " ", _xlfn.XLOOKUP(C2, '❄️ SD-WIN-BBALL ⚾'!$F$3:$F$336, '❄️ SD-WIN-BBALL ⚾'!$G$3:$G$336))</f>
        <v xml:space="preserve"> </v>
      </c>
      <c r="E2" s="305" t="str">
        <f>_xlfn.XLOOKUP(C2, '❄️ SD-WIN-BBALL ⚾'!$F$3:$F$336, '❄️ SD-WIN-BBALL ⚾'!$AL$3:$AL$336)</f>
        <v>110 South Madison St Adrian, MI 49221</v>
      </c>
      <c r="F2" s="305" t="str">
        <f>_xlfn.XLOOKUP(C2, '❄️ SD-WIN-BBALL ⚾'!$F$3:$F$336,'❄️ SD-WIN-BBALL ⚾'!$M$3:$M$336)</f>
        <v>Craig</v>
      </c>
      <c r="G2" s="305" t="str">
        <f>_xlfn.XLOOKUP(C2, '❄️ SD-WIN-BBALL ⚾'!$F$3:$F$336,'❄️ SD-WIN-BBALL ⚾'!$N$3:$N$336)</f>
        <v>Rainey</v>
      </c>
      <c r="H2" s="305" t="str">
        <f>_xlfn.XLOOKUP(C2, '❄️ SD-WIN-BBALL ⚾'!$F$3:$F$336,'❄️ SD-WIN-BBALL ⚾'!$T$3:$T$336)</f>
        <v>517-902-1986</v>
      </c>
      <c r="I2" s="305">
        <f>_xlfn.XLOOKUP(C2, '❄️ SD-WIN-BBALL ⚾'!$F$3:$F$336,'❄️ SD-WIN-BBALL ⚾'!$W$3:$W$336)</f>
        <v>118</v>
      </c>
      <c r="J2" s="307" t="str">
        <f>IF(_xlfn.XLOOKUP(C2, '❄️ SD-WIN-BBALL ⚾'!$F$3:$F$336, '❄️ SD-WIN-BBALL ⚾'!$AA$3:$AA$336)=0, "TBD", _xlfn.XLOOKUP(C2, '❄️ SD-WIN-BBALL ⚾'!$F$3:$F$336, '❄️ SD-WIN-BBALL ⚾'!$AA$3:$AA$336))</f>
        <v>Sundays: Jan 18, 25; Feb. 1, 8</v>
      </c>
      <c r="K2" s="305" t="str">
        <f>IF(_xlfn.XLOOKUP(C2, '❄️ SD-WIN-BBALL ⚾'!$F$3:$F$336, '❄️ SD-WIN-BBALL ⚾'!$AB$3:$AB$336)=0, "TBD", _xlfn.XLOOKUP(C2, '❄️ SD-WIN-BBALL ⚾'!$F$3:$F$336, '❄️ SD-WIN-BBALL ⚾'!$AB$3:$AB$336))</f>
        <v>10am-1pm</v>
      </c>
      <c r="L2" s="305"/>
      <c r="M2" s="308" t="b">
        <v>1</v>
      </c>
      <c r="N2" s="308" t="b">
        <v>1</v>
      </c>
      <c r="O2" s="308" t="b">
        <v>1</v>
      </c>
      <c r="P2" s="308" t="b">
        <v>0</v>
      </c>
      <c r="Q2" s="308" t="b">
        <v>0</v>
      </c>
      <c r="R2" s="308" t="b">
        <v>0</v>
      </c>
      <c r="S2" s="308" t="b">
        <v>1</v>
      </c>
      <c r="T2" s="308" t="b">
        <v>1</v>
      </c>
      <c r="U2" s="308" t="b">
        <v>0</v>
      </c>
      <c r="V2" s="308" t="b">
        <v>0</v>
      </c>
      <c r="W2" s="308" t="b">
        <v>1</v>
      </c>
      <c r="X2" s="308" t="b">
        <v>1</v>
      </c>
      <c r="Y2" s="308" t="b">
        <v>0</v>
      </c>
      <c r="Z2" s="308" t="b">
        <v>0</v>
      </c>
      <c r="AA2" s="308" t="b">
        <v>0</v>
      </c>
      <c r="AB2" s="308" t="b">
        <v>0</v>
      </c>
      <c r="AC2" s="308" t="b">
        <v>0</v>
      </c>
      <c r="AD2" s="308" t="b">
        <v>0</v>
      </c>
      <c r="AE2" s="305"/>
    </row>
    <row r="3" spans="1:51" s="309" customFormat="1" ht="15.75">
      <c r="A3" s="57" t="str">
        <f>_xlfn.XLOOKUP(C3, '❄️ SD-WIN-BBALL ⚾'!$F$3:$F$336, '❄️ SD-WIN-BBALL ⚾'!$A$3:$A$336)</f>
        <v>B-RET</v>
      </c>
      <c r="B3" s="57" t="str">
        <f>_xlfn.XLOOKUP(C3, '❄️ SD-WIN-BBALL ⚾'!$F$3:$F$336, '❄️ SD-WIN-BBALL ⚾'!$E$3:$E$336)</f>
        <v>USBDALL</v>
      </c>
      <c r="C3" s="148" t="s">
        <v>472</v>
      </c>
      <c r="D3" s="57" t="str">
        <f>IF(_xlfn.XLOOKUP(C3, '❄️ SD-WIN-BBALL ⚾'!$F$3:$F$336, '❄️ SD-WIN-BBALL ⚾'!$G$3:$G$336)=0, " ", _xlfn.XLOOKUP(C3, '❄️ SD-WIN-BBALL ⚾'!$F$3:$F$336, '❄️ SD-WIN-BBALL ⚾'!$G$3:$G$336))</f>
        <v xml:space="preserve"> </v>
      </c>
      <c r="E3" s="57" t="str">
        <f>_xlfn.XLOOKUP(C3, '❄️ SD-WIN-BBALL ⚾'!$F$3:$F$336, '❄️ SD-WIN-BBALL ⚾'!$AL$3:$AL$336)</f>
        <v>400 Glamorgan St. Alliance, OH 44601</v>
      </c>
      <c r="F3" s="57" t="str">
        <f>_xlfn.XLOOKUP(C3, '❄️ SD-WIN-BBALL ⚾'!$F$3:$F$336,'❄️ SD-WIN-BBALL ⚾'!$M$3:$M$336)</f>
        <v>Jeff</v>
      </c>
      <c r="G3" s="57" t="str">
        <f>_xlfn.XLOOKUP(C3, '❄️ SD-WIN-BBALL ⚾'!$F$3:$F$336,'❄️ SD-WIN-BBALL ⚾'!$N$3:$N$336)</f>
        <v>Graffice</v>
      </c>
      <c r="H3" s="57" t="str">
        <f>_xlfn.XLOOKUP(C3, '❄️ SD-WIN-BBALL ⚾'!$F$3:$F$336,'❄️ SD-WIN-BBALL ⚾'!$T$3:$T$336)</f>
        <v>330-581-3361</v>
      </c>
      <c r="I3" s="57">
        <f>_xlfn.XLOOKUP(C3, '❄️ SD-WIN-BBALL ⚾'!$F$3:$F$336,'❄️ SD-WIN-BBALL ⚾'!$W$3:$W$336)</f>
        <v>201</v>
      </c>
      <c r="J3" s="39" t="str">
        <f>IF(_xlfn.XLOOKUP(C3, '❄️ SD-WIN-BBALL ⚾'!$F$3:$F$336, '❄️ SD-WIN-BBALL ⚾'!$AA$3:$AA$336)=0, "TBD", _xlfn.XLOOKUP(C3, '❄️ SD-WIN-BBALL ⚾'!$F$3:$F$336, '❄️ SD-WIN-BBALL ⚾'!$AA$3:$AA$336))</f>
        <v>Sundays: Feb. 1, 8, 15, 22</v>
      </c>
      <c r="K3" s="57" t="str">
        <f>IF(_xlfn.XLOOKUP(C3, '❄️ SD-WIN-BBALL ⚾'!$F$3:$F$336, '❄️ SD-WIN-BBALL ⚾'!$AB$3:$AB$336)=0, "TBD", _xlfn.XLOOKUP(C3, '❄️ SD-WIN-BBALL ⚾'!$F$3:$F$336, '❄️ SD-WIN-BBALL ⚾'!$AB$3:$AB$336))</f>
        <v>11am-3:30pm</v>
      </c>
      <c r="L3" s="77"/>
      <c r="M3" s="150" t="b">
        <v>1</v>
      </c>
      <c r="N3" s="150" t="b">
        <v>1</v>
      </c>
      <c r="O3" s="150" t="b">
        <v>1</v>
      </c>
      <c r="P3" s="150" t="b">
        <v>0</v>
      </c>
      <c r="Q3" s="150" t="b">
        <v>0</v>
      </c>
      <c r="R3" s="150" t="b">
        <v>0</v>
      </c>
      <c r="S3" s="150" t="b">
        <v>1</v>
      </c>
      <c r="T3" s="150" t="b">
        <v>1</v>
      </c>
      <c r="U3" s="150" t="b">
        <v>0</v>
      </c>
      <c r="V3" s="150" t="b">
        <v>0</v>
      </c>
      <c r="W3" s="150" t="b">
        <v>1</v>
      </c>
      <c r="X3" s="150" t="b">
        <v>1</v>
      </c>
      <c r="Y3" s="150" t="b">
        <v>0</v>
      </c>
      <c r="Z3" s="150" t="b">
        <v>0</v>
      </c>
      <c r="AA3" s="150" t="b">
        <v>0</v>
      </c>
      <c r="AB3" s="150" t="b">
        <v>0</v>
      </c>
      <c r="AC3" s="150" t="b">
        <v>0</v>
      </c>
      <c r="AD3" s="150" t="b">
        <v>0</v>
      </c>
      <c r="AE3" s="77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s="309" customFormat="1" ht="15.75">
      <c r="A4" s="57" t="str">
        <f>_xlfn.XLOOKUP(C4, '❄️ SD-WIN-BBALL ⚾'!$F$3:$F$336, '❄️ SD-WIN-BBALL ⚾'!$A$3:$A$336)</f>
        <v>B-RET</v>
      </c>
      <c r="B4" s="57" t="str">
        <f>_xlfn.XLOOKUP(C4, '❄️ SD-WIN-BBALL ⚾'!$F$3:$F$336, '❄️ SD-WIN-BBALL ⚾'!$E$3:$E$336)</f>
        <v>USBDAR</v>
      </c>
      <c r="C4" s="148" t="s">
        <v>483</v>
      </c>
      <c r="D4" s="57" t="str">
        <f>IF(_xlfn.XLOOKUP(C4, '❄️ SD-WIN-BBALL ⚾'!$F$3:$F$336, '❄️ SD-WIN-BBALL ⚾'!$G$3:$G$336)=0, " ", _xlfn.XLOOKUP(C4, '❄️ SD-WIN-BBALL ⚾'!$F$3:$F$336, '❄️ SD-WIN-BBALL ⚾'!$G$3:$G$336))</f>
        <v xml:space="preserve"> </v>
      </c>
      <c r="E4" s="57" t="str">
        <f>_xlfn.XLOOKUP(C4, '❄️ SD-WIN-BBALL ⚾'!$F$3:$F$336, '❄️ SD-WIN-BBALL ⚾'!$AL$3:$AL$336)</f>
        <v>11200 Mississippi Blvd NW Coon Rapids, MN 55433</v>
      </c>
      <c r="F4" s="57" t="str">
        <f>_xlfn.XLOOKUP(C4, '❄️ SD-WIN-BBALL ⚾'!$F$3:$F$336,'❄️ SD-WIN-BBALL ⚾'!$M$3:$M$336)</f>
        <v>Ryan</v>
      </c>
      <c r="G4" s="57" t="str">
        <f>_xlfn.XLOOKUP(C4, '❄️ SD-WIN-BBALL ⚾'!$F$3:$F$336,'❄️ SD-WIN-BBALL ⚾'!$N$3:$N$336)</f>
        <v>Holmgren</v>
      </c>
      <c r="H4" s="57" t="str">
        <f>_xlfn.XLOOKUP(C4, '❄️ SD-WIN-BBALL ⚾'!$F$3:$F$336,'❄️ SD-WIN-BBALL ⚾'!$T$3:$T$336)</f>
        <v>651-308-1652</v>
      </c>
      <c r="I4" s="57">
        <f>_xlfn.XLOOKUP(C4, '❄️ SD-WIN-BBALL ⚾'!$F$3:$F$336,'❄️ SD-WIN-BBALL ⚾'!$W$3:$W$336)</f>
        <v>201</v>
      </c>
      <c r="J4" s="39" t="str">
        <f>IF(_xlfn.XLOOKUP(C4, '❄️ SD-WIN-BBALL ⚾'!$F$3:$F$336, '❄️ SD-WIN-BBALL ⚾'!$AA$3:$AA$336)=0, "TBD", _xlfn.XLOOKUP(C4, '❄️ SD-WIN-BBALL ⚾'!$F$3:$F$336, '❄️ SD-WIN-BBALL ⚾'!$AA$3:$AA$336))</f>
        <v>Sundays: Feb. 1, 8, 15, 22</v>
      </c>
      <c r="K4" s="57" t="str">
        <f>IF(_xlfn.XLOOKUP(C4, '❄️ SD-WIN-BBALL ⚾'!$F$3:$F$336, '❄️ SD-WIN-BBALL ⚾'!$AB$3:$AB$336)=0, "TBD", _xlfn.XLOOKUP(C4, '❄️ SD-WIN-BBALL ⚾'!$F$3:$F$336, '❄️ SD-WIN-BBALL ⚾'!$AB$3:$AB$336))</f>
        <v>10am-2:30pm</v>
      </c>
      <c r="L4" s="77"/>
      <c r="M4" s="150" t="b">
        <v>1</v>
      </c>
      <c r="N4" s="150" t="b">
        <v>1</v>
      </c>
      <c r="O4" s="150" t="b">
        <v>1</v>
      </c>
      <c r="P4" s="150" t="b">
        <v>0</v>
      </c>
      <c r="Q4" s="150" t="b">
        <v>0</v>
      </c>
      <c r="R4" s="150" t="b">
        <v>0</v>
      </c>
      <c r="S4" s="150" t="b">
        <v>1</v>
      </c>
      <c r="T4" s="150" t="b">
        <v>1</v>
      </c>
      <c r="U4" s="150" t="b">
        <v>0</v>
      </c>
      <c r="V4" s="150" t="b">
        <v>0</v>
      </c>
      <c r="W4" s="150" t="b">
        <v>1</v>
      </c>
      <c r="X4" s="150" t="b">
        <v>1</v>
      </c>
      <c r="Y4" s="150" t="b">
        <v>0</v>
      </c>
      <c r="Z4" s="150" t="b">
        <v>0</v>
      </c>
      <c r="AA4" s="150" t="b">
        <v>0</v>
      </c>
      <c r="AB4" s="150" t="b">
        <v>0</v>
      </c>
      <c r="AC4" s="150" t="b">
        <v>0</v>
      </c>
      <c r="AD4" s="150" t="b">
        <v>0</v>
      </c>
      <c r="AE4" s="77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s="309" customFormat="1" ht="15.75">
      <c r="A5" s="57" t="str">
        <f>_xlfn.XLOOKUP(C5, '❄️ SD-WIN-BBALL ⚾'!$F$3:$F$336, '❄️ SD-WIN-BBALL ⚾'!$A$3:$A$336)</f>
        <v>B-RET</v>
      </c>
      <c r="B5" s="57" t="str">
        <f>_xlfn.XLOOKUP(C5, '❄️ SD-WIN-BBALL ⚾'!$F$3:$F$336, '❄️ SD-WIN-BBALL ⚾'!$E$3:$E$336)</f>
        <v>USBDARC</v>
      </c>
      <c r="C5" s="148" t="s">
        <v>492</v>
      </c>
      <c r="D5" s="57" t="str">
        <f>IF(_xlfn.XLOOKUP(C5, '❄️ SD-WIN-BBALL ⚾'!$F$3:$F$336, '❄️ SD-WIN-BBALL ⚾'!$G$3:$G$336)=0, " ", _xlfn.XLOOKUP(C5, '❄️ SD-WIN-BBALL ⚾'!$F$3:$F$336, '❄️ SD-WIN-BBALL ⚾'!$G$3:$G$336))</f>
        <v xml:space="preserve"> </v>
      </c>
      <c r="E5" s="57" t="str">
        <f>_xlfn.XLOOKUP(C5, '❄️ SD-WIN-BBALL ⚾'!$F$3:$F$336, '❄️ SD-WIN-BBALL ⚾'!$AL$3:$AL$336)</f>
        <v>756 Raider Dr. Arcadia, WI 54612</v>
      </c>
      <c r="F5" s="57" t="str">
        <f>_xlfn.XLOOKUP(C5, '❄️ SD-WIN-BBALL ⚾'!$F$3:$F$336,'❄️ SD-WIN-BBALL ⚾'!$M$3:$M$336)</f>
        <v>Nate</v>
      </c>
      <c r="G5" s="57" t="str">
        <f>_xlfn.XLOOKUP(C5, '❄️ SD-WIN-BBALL ⚾'!$F$3:$F$336,'❄️ SD-WIN-BBALL ⚾'!$N$3:$N$336)</f>
        <v>Pronschinske</v>
      </c>
      <c r="H5" s="57" t="str">
        <f>_xlfn.XLOOKUP(C5, '❄️ SD-WIN-BBALL ⚾'!$F$3:$F$336,'❄️ SD-WIN-BBALL ⚾'!$T$3:$T$336)</f>
        <v>715-533-8319</v>
      </c>
      <c r="I5" s="57">
        <f>_xlfn.XLOOKUP(C5, '❄️ SD-WIN-BBALL ⚾'!$F$3:$F$336,'❄️ SD-WIN-BBALL ⚾'!$W$3:$W$336)</f>
        <v>201</v>
      </c>
      <c r="J5" s="39" t="str">
        <f>IF(_xlfn.XLOOKUP(C5, '❄️ SD-WIN-BBALL ⚾'!$F$3:$F$336, '❄️ SD-WIN-BBALL ⚾'!$AA$3:$AA$336)=0, "TBD", _xlfn.XLOOKUP(C5, '❄️ SD-WIN-BBALL ⚾'!$F$3:$F$336, '❄️ SD-WIN-BBALL ⚾'!$AA$3:$AA$336))</f>
        <v>Sundays: Feb. 1, 8, 15, 22</v>
      </c>
      <c r="K5" s="57" t="str">
        <f>IF(_xlfn.XLOOKUP(C5, '❄️ SD-WIN-BBALL ⚾'!$F$3:$F$336, '❄️ SD-WIN-BBALL ⚾'!$AB$3:$AB$336)=0, "TBD", _xlfn.XLOOKUP(C5, '❄️ SD-WIN-BBALL ⚾'!$F$3:$F$336, '❄️ SD-WIN-BBALL ⚾'!$AB$3:$AB$336))</f>
        <v>11am-3:30pm</v>
      </c>
      <c r="L5" s="77"/>
      <c r="M5" s="150" t="b">
        <v>1</v>
      </c>
      <c r="N5" s="150" t="b">
        <v>1</v>
      </c>
      <c r="O5" s="150" t="b">
        <v>1</v>
      </c>
      <c r="P5" s="150" t="b">
        <v>0</v>
      </c>
      <c r="Q5" s="150" t="b">
        <v>0</v>
      </c>
      <c r="R5" s="150" t="b">
        <v>0</v>
      </c>
      <c r="S5" s="150" t="b">
        <v>1</v>
      </c>
      <c r="T5" s="150" t="b">
        <v>1</v>
      </c>
      <c r="U5" s="150" t="b">
        <v>0</v>
      </c>
      <c r="V5" s="150" t="b">
        <v>0</v>
      </c>
      <c r="W5" s="150" t="b">
        <v>1</v>
      </c>
      <c r="X5" s="150" t="b">
        <v>1</v>
      </c>
      <c r="Y5" s="150" t="b">
        <v>0</v>
      </c>
      <c r="Z5" s="150" t="b">
        <v>0</v>
      </c>
      <c r="AA5" s="150" t="b">
        <v>0</v>
      </c>
      <c r="AB5" s="150" t="b">
        <v>0</v>
      </c>
      <c r="AC5" s="150" t="b">
        <v>0</v>
      </c>
      <c r="AD5" s="150" t="b">
        <v>0</v>
      </c>
      <c r="AE5" s="77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 s="309" customFormat="1" ht="15.75">
      <c r="A6" s="57" t="str">
        <f>_xlfn.XLOOKUP(C6, '❄️ SD-WIN-BBALL ⚾'!$F$3:$F$336, '❄️ SD-WIN-BBALL ⚾'!$A$3:$A$336)</f>
        <v>B-RET</v>
      </c>
      <c r="B6" s="57" t="str">
        <f>_xlfn.XLOOKUP(C6, '❄️ SD-WIN-BBALL ⚾'!$F$3:$F$336, '❄️ SD-WIN-BBALL ⚾'!$E$3:$E$336)</f>
        <v>USBDARH</v>
      </c>
      <c r="C6" s="148" t="s">
        <v>504</v>
      </c>
      <c r="D6" s="57" t="str">
        <f>IF(_xlfn.XLOOKUP(C6, '❄️ SD-WIN-BBALL ⚾'!$F$3:$F$336, '❄️ SD-WIN-BBALL ⚾'!$G$3:$G$336)=0, " ", _xlfn.XLOOKUP(C6, '❄️ SD-WIN-BBALL ⚾'!$F$3:$F$336, '❄️ SD-WIN-BBALL ⚾'!$G$3:$G$336))</f>
        <v xml:space="preserve"> </v>
      </c>
      <c r="E6" s="57" t="str">
        <f>_xlfn.XLOOKUP(C6, '❄️ SD-WIN-BBALL ⚾'!$F$3:$F$336, '❄️ SD-WIN-BBALL ⚾'!$AL$3:$AL$336)</f>
        <v>1720 M St Arcata, CA 95521</v>
      </c>
      <c r="F6" s="57" t="str">
        <f>_xlfn.XLOOKUP(C6, '❄️ SD-WIN-BBALL ⚾'!$F$3:$F$336,'❄️ SD-WIN-BBALL ⚾'!$M$3:$M$336)</f>
        <v>Troy</v>
      </c>
      <c r="G6" s="57" t="str">
        <f>_xlfn.XLOOKUP(C6, '❄️ SD-WIN-BBALL ⚾'!$F$3:$F$336,'❄️ SD-WIN-BBALL ⚾'!$N$3:$N$336)</f>
        <v>Ghisetti</v>
      </c>
      <c r="H6" s="57" t="str">
        <f>_xlfn.XLOOKUP(C6, '❄️ SD-WIN-BBALL ⚾'!$F$3:$F$336,'❄️ SD-WIN-BBALL ⚾'!$T$3:$T$336)</f>
        <v>707-845-4846</v>
      </c>
      <c r="I6" s="57">
        <f>_xlfn.XLOOKUP(C6, '❄️ SD-WIN-BBALL ⚾'!$F$3:$F$336,'❄️ SD-WIN-BBALL ⚾'!$W$3:$W$336)</f>
        <v>208</v>
      </c>
      <c r="J6" s="39" t="str">
        <f>IF(_xlfn.XLOOKUP(C6, '❄️ SD-WIN-BBALL ⚾'!$F$3:$F$336, '❄️ SD-WIN-BBALL ⚾'!$AA$3:$AA$336)=0, "TBD", _xlfn.XLOOKUP(C6, '❄️ SD-WIN-BBALL ⚾'!$F$3:$F$336, '❄️ SD-WIN-BBALL ⚾'!$AA$3:$AA$336))</f>
        <v>Sundays: Feb. 8, 15, 22; Mar. 1</v>
      </c>
      <c r="K6" s="57" t="str">
        <f>IF(_xlfn.XLOOKUP(C6, '❄️ SD-WIN-BBALL ⚾'!$F$3:$F$336, '❄️ SD-WIN-BBALL ⚾'!$AB$3:$AB$336)=0, "TBD", _xlfn.XLOOKUP(C6, '❄️ SD-WIN-BBALL ⚾'!$F$3:$F$336, '❄️ SD-WIN-BBALL ⚾'!$AB$3:$AB$336))</f>
        <v>Noon-4:30pm</v>
      </c>
      <c r="L6" s="77"/>
      <c r="M6" s="150" t="b">
        <v>1</v>
      </c>
      <c r="N6" s="150" t="b">
        <v>1</v>
      </c>
      <c r="O6" s="150" t="b">
        <v>1</v>
      </c>
      <c r="P6" s="150" t="b">
        <v>0</v>
      </c>
      <c r="Q6" s="150" t="b">
        <v>0</v>
      </c>
      <c r="R6" s="150" t="b">
        <v>0</v>
      </c>
      <c r="S6" s="150" t="b">
        <v>1</v>
      </c>
      <c r="T6" s="150" t="b">
        <v>1</v>
      </c>
      <c r="U6" s="150" t="b">
        <v>0</v>
      </c>
      <c r="V6" s="150" t="b">
        <v>0</v>
      </c>
      <c r="W6" s="150" t="b">
        <v>1</v>
      </c>
      <c r="X6" s="150" t="b">
        <v>1</v>
      </c>
      <c r="Y6" s="150" t="b">
        <v>0</v>
      </c>
      <c r="Z6" s="150" t="b">
        <v>0</v>
      </c>
      <c r="AA6" s="150" t="b">
        <v>0</v>
      </c>
      <c r="AB6" s="150" t="b">
        <v>0</v>
      </c>
      <c r="AC6" s="150" t="b">
        <v>0</v>
      </c>
      <c r="AD6" s="150" t="b">
        <v>0</v>
      </c>
      <c r="AE6" s="77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 s="309" customFormat="1" ht="15.75">
      <c r="A7" s="57" t="str">
        <f>_xlfn.XLOOKUP(C7, '❄️ SD-WIN-BBALL ⚾'!$F$3:$F$336, '❄️ SD-WIN-BBALL ⚾'!$A$3:$A$336)</f>
        <v>B-RET</v>
      </c>
      <c r="B7" s="57" t="str">
        <f>_xlfn.XLOOKUP(C7, '❄️ SD-WIN-BBALL ⚾'!$F$3:$F$336, '❄️ SD-WIN-BBALL ⚾'!$E$3:$E$336)</f>
        <v>USBDALA</v>
      </c>
      <c r="C7" s="148" t="s">
        <v>518</v>
      </c>
      <c r="D7" s="57" t="str">
        <f>IF(_xlfn.XLOOKUP(C7, '❄️ SD-WIN-BBALL ⚾'!$F$3:$F$336, '❄️ SD-WIN-BBALL ⚾'!$G$3:$G$336)=0, " ", _xlfn.XLOOKUP(C7, '❄️ SD-WIN-BBALL ⚾'!$F$3:$F$336, '❄️ SD-WIN-BBALL ⚾'!$G$3:$G$336))</f>
        <v>Southern Lee HS Field #2</v>
      </c>
      <c r="E7" s="57" t="str">
        <f>_xlfn.XLOOKUP(C7, '❄️ SD-WIN-BBALL ⚾'!$F$3:$F$336, '❄️ SD-WIN-BBALL ⚾'!$AL$3:$AL$336)</f>
        <v>2303 Tramway Park Rd. Sanford, NC 27332</v>
      </c>
      <c r="F7" s="57" t="str">
        <f>_xlfn.XLOOKUP(C7, '❄️ SD-WIN-BBALL ⚾'!$F$3:$F$336,'❄️ SD-WIN-BBALL ⚾'!$M$3:$M$336)</f>
        <v>Morgan</v>
      </c>
      <c r="G7" s="57" t="str">
        <f>_xlfn.XLOOKUP(C7, '❄️ SD-WIN-BBALL ⚾'!$F$3:$F$336,'❄️ SD-WIN-BBALL ⚾'!$N$3:$N$336)</f>
        <v>Counter</v>
      </c>
      <c r="H7" s="57" t="str">
        <f>_xlfn.XLOOKUP(C7, '❄️ SD-WIN-BBALL ⚾'!$F$3:$F$336,'❄️ SD-WIN-BBALL ⚾'!$T$3:$T$336)</f>
        <v>919-897-4541</v>
      </c>
      <c r="I7" s="57">
        <f>_xlfn.XLOOKUP(C7, '❄️ SD-WIN-BBALL ⚾'!$F$3:$F$336,'❄️ SD-WIN-BBALL ⚾'!$W$3:$W$336)</f>
        <v>110</v>
      </c>
      <c r="J7" s="39" t="str">
        <f>IF(_xlfn.XLOOKUP(C7, '❄️ SD-WIN-BBALL ⚾'!$F$3:$F$336, '❄️ SD-WIN-BBALL ⚾'!$AA$3:$AA$336)=0, "TBD", _xlfn.XLOOKUP(C7, '❄️ SD-WIN-BBALL ⚾'!$F$3:$F$336, '❄️ SD-WIN-BBALL ⚾'!$AA$3:$AA$336))</f>
        <v>Saturdays: Jan. 10 (PPD), 17 (PPD) 24 (PPD), 31 (PPD); Feb. 7, 14 (M/U), 21 (M/U), 28 (M/U)</v>
      </c>
      <c r="K7" s="57" t="str">
        <f>IF(_xlfn.XLOOKUP(C7, '❄️ SD-WIN-BBALL ⚾'!$F$3:$F$336, '❄️ SD-WIN-BBALL ⚾'!$AB$3:$AB$336)=0, "TBD", _xlfn.XLOOKUP(C7, '❄️ SD-WIN-BBALL ⚾'!$F$3:$F$336, '❄️ SD-WIN-BBALL ⚾'!$AB$3:$AB$336))</f>
        <v>9am-1:30pm</v>
      </c>
      <c r="L7" s="77"/>
      <c r="M7" s="150" t="b">
        <v>1</v>
      </c>
      <c r="N7" s="150" t="b">
        <v>1</v>
      </c>
      <c r="O7" s="150" t="b">
        <v>1</v>
      </c>
      <c r="P7" s="150" t="b">
        <v>0</v>
      </c>
      <c r="Q7" s="150" t="b">
        <v>0</v>
      </c>
      <c r="R7" s="150" t="b">
        <v>0</v>
      </c>
      <c r="S7" s="150" t="b">
        <v>1</v>
      </c>
      <c r="T7" s="150" t="b">
        <v>1</v>
      </c>
      <c r="U7" s="150" t="b">
        <v>0</v>
      </c>
      <c r="V7" s="150" t="b">
        <v>0</v>
      </c>
      <c r="W7" s="150" t="b">
        <v>1</v>
      </c>
      <c r="X7" s="150" t="b">
        <v>1</v>
      </c>
      <c r="Y7" s="150" t="b">
        <v>0</v>
      </c>
      <c r="Z7" s="150" t="b">
        <v>0</v>
      </c>
      <c r="AA7" s="150" t="b">
        <v>0</v>
      </c>
      <c r="AB7" s="150" t="b">
        <v>0</v>
      </c>
      <c r="AC7" s="150" t="b">
        <v>0</v>
      </c>
      <c r="AD7" s="150" t="b">
        <v>0</v>
      </c>
      <c r="AE7" s="7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 s="309" customFormat="1" ht="15.75">
      <c r="A8" s="57" t="str">
        <f>_xlfn.XLOOKUP(C8, '❄️ SD-WIN-BBALL ⚾'!$F$3:$F$336, '❄️ SD-WIN-BBALL ⚾'!$A$3:$A$336)</f>
        <v>B-RET</v>
      </c>
      <c r="B8" s="57" t="str">
        <f>_xlfn.XLOOKUP(C8, '❄️ SD-WIN-BBALL ⚾'!$F$3:$F$336, '❄️ SD-WIN-BBALL ⚾'!$E$3:$E$336)</f>
        <v>USBDACC</v>
      </c>
      <c r="C8" s="148" t="s">
        <v>531</v>
      </c>
      <c r="D8" s="57" t="str">
        <f>IF(_xlfn.XLOOKUP(C8, '❄️ SD-WIN-BBALL ⚾'!$F$3:$F$336, '❄️ SD-WIN-BBALL ⚾'!$G$3:$G$336)=0, " ", _xlfn.XLOOKUP(C8, '❄️ SD-WIN-BBALL ⚾'!$F$3:$F$336, '❄️ SD-WIN-BBALL ⚾'!$G$3:$G$336))</f>
        <v xml:space="preserve"> </v>
      </c>
      <c r="E8" s="57" t="str">
        <f>_xlfn.XLOOKUP(C8, '❄️ SD-WIN-BBALL ⚾'!$F$3:$F$336, '❄️ SD-WIN-BBALL ⚾'!$AL$3:$AL$336)</f>
        <v>1255 Edgelawn Dr Aurora, IL 60506</v>
      </c>
      <c r="F8" s="57" t="str">
        <f>_xlfn.XLOOKUP(C8, '❄️ SD-WIN-BBALL ⚾'!$F$3:$F$336,'❄️ SD-WIN-BBALL ⚾'!$M$3:$M$336)</f>
        <v>Rich</v>
      </c>
      <c r="G8" s="57" t="str">
        <f>_xlfn.XLOOKUP(C8, '❄️ SD-WIN-BBALL ⚾'!$F$3:$F$336,'❄️ SD-WIN-BBALL ⚾'!$N$3:$N$336)</f>
        <v>Swann</v>
      </c>
      <c r="H8" s="57" t="str">
        <f>_xlfn.XLOOKUP(C8, '❄️ SD-WIN-BBALL ⚾'!$F$3:$F$336,'❄️ SD-WIN-BBALL ⚾'!$T$3:$T$336)</f>
        <v>630-945-0110</v>
      </c>
      <c r="I8" s="57">
        <f>_xlfn.XLOOKUP(C8, '❄️ SD-WIN-BBALL ⚾'!$F$3:$F$336,'❄️ SD-WIN-BBALL ⚾'!$W$3:$W$336)</f>
        <v>215</v>
      </c>
      <c r="J8" s="39" t="str">
        <f>IF(_xlfn.XLOOKUP(C8, '❄️ SD-WIN-BBALL ⚾'!$F$3:$F$336, '❄️ SD-WIN-BBALL ⚾'!$AA$3:$AA$336)=0, "TBD", _xlfn.XLOOKUP(C8, '❄️ SD-WIN-BBALL ⚾'!$F$3:$F$336, '❄️ SD-WIN-BBALL ⚾'!$AA$3:$AA$336))</f>
        <v>Sundays: Feb. 15, 22; Mar. 1, 8</v>
      </c>
      <c r="K8" s="57" t="str">
        <f>IF(_xlfn.XLOOKUP(C8, '❄️ SD-WIN-BBALL ⚾'!$F$3:$F$336, '❄️ SD-WIN-BBALL ⚾'!$AB$3:$AB$336)=0, "TBD", _xlfn.XLOOKUP(C8, '❄️ SD-WIN-BBALL ⚾'!$F$3:$F$336, '❄️ SD-WIN-BBALL ⚾'!$AB$3:$AB$336))</f>
        <v>1pm-5:30pm</v>
      </c>
      <c r="L8" s="77"/>
      <c r="M8" s="377" t="b">
        <v>1</v>
      </c>
      <c r="N8" s="377" t="b">
        <v>1</v>
      </c>
      <c r="O8" s="377" t="b">
        <v>1</v>
      </c>
      <c r="P8" s="377" t="b">
        <v>0</v>
      </c>
      <c r="Q8" s="377" t="b">
        <v>0</v>
      </c>
      <c r="R8" s="377" t="b">
        <v>0</v>
      </c>
      <c r="S8" s="377" t="b">
        <v>1</v>
      </c>
      <c r="T8" s="377" t="b">
        <v>1</v>
      </c>
      <c r="U8" s="377" t="b">
        <v>0</v>
      </c>
      <c r="V8" s="377" t="b">
        <v>0</v>
      </c>
      <c r="W8" s="377" t="b">
        <v>1</v>
      </c>
      <c r="X8" s="377" t="b">
        <v>1</v>
      </c>
      <c r="Y8" s="377" t="b">
        <v>0</v>
      </c>
      <c r="Z8" s="377" t="b">
        <v>0</v>
      </c>
      <c r="AA8" s="377" t="b">
        <v>0</v>
      </c>
      <c r="AB8" s="377" t="b">
        <v>0</v>
      </c>
      <c r="AC8" s="377" t="b">
        <v>0</v>
      </c>
      <c r="AD8" s="377" t="b">
        <v>0</v>
      </c>
      <c r="AE8" s="77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s="309" customFormat="1" ht="15.75">
      <c r="A9" s="305" t="str">
        <f>_xlfn.XLOOKUP(C9, '❄️ SD-WIN-BBALL ⚾'!$F$3:$F$336, '❄️ SD-WIN-BBALL ⚾'!$A$3:$A$336)</f>
        <v>B-RET</v>
      </c>
      <c r="B9" s="305" t="str">
        <f>_xlfn.XLOOKUP(C9, '❄️ SD-WIN-BBALL ⚾'!$F$3:$F$336, '❄️ SD-WIN-BBALL ⚾'!$E$3:$E$336)</f>
        <v>USBDBBA</v>
      </c>
      <c r="C9" s="306" t="s">
        <v>541</v>
      </c>
      <c r="D9" s="305" t="str">
        <f>IF(_xlfn.XLOOKUP(C9, '❄️ SD-WIN-BBALL ⚾'!$F$3:$F$336, '❄️ SD-WIN-BBALL ⚾'!$G$3:$G$336)=0, " ", _xlfn.XLOOKUP(C9, '❄️ SD-WIN-BBALL ⚾'!$F$3:$F$336, '❄️ SD-WIN-BBALL ⚾'!$G$3:$G$336))</f>
        <v xml:space="preserve"> </v>
      </c>
      <c r="E9" s="305" t="str">
        <f>_xlfn.XLOOKUP(C9, '❄️ SD-WIN-BBALL ⚾'!$F$3:$F$336, '❄️ SD-WIN-BBALL ⚾'!$AL$3:$AL$336)</f>
        <v>200 McClurg Rd Boardman, OH 44512</v>
      </c>
      <c r="F9" s="305" t="str">
        <f>_xlfn.XLOOKUP(C9, '❄️ SD-WIN-BBALL ⚾'!$F$3:$F$336,'❄️ SD-WIN-BBALL ⚾'!$M$3:$M$336)</f>
        <v>Chris</v>
      </c>
      <c r="G9" s="305" t="str">
        <f>_xlfn.XLOOKUP(C9, '❄️ SD-WIN-BBALL ⚾'!$F$3:$F$336,'❄️ SD-WIN-BBALL ⚾'!$N$3:$N$336)</f>
        <v>Cosentino</v>
      </c>
      <c r="H9" s="305" t="str">
        <f>_xlfn.XLOOKUP(C9, '❄️ SD-WIN-BBALL ⚾'!$F$3:$F$336,'❄️ SD-WIN-BBALL ⚾'!$T$3:$T$336)</f>
        <v>330-502-3367</v>
      </c>
      <c r="I9" s="305">
        <f>_xlfn.XLOOKUP(C9, '❄️ SD-WIN-BBALL ⚾'!$F$3:$F$336,'❄️ SD-WIN-BBALL ⚾'!$W$3:$W$336)</f>
        <v>117</v>
      </c>
      <c r="J9" s="307" t="str">
        <f>IF(_xlfn.XLOOKUP(C9, '❄️ SD-WIN-BBALL ⚾'!$F$3:$F$336, '❄️ SD-WIN-BBALL ⚾'!$AA$3:$AA$336)=0, "TBD", _xlfn.XLOOKUP(C9, '❄️ SD-WIN-BBALL ⚾'!$F$3:$F$336, '❄️ SD-WIN-BBALL ⚾'!$AA$3:$AA$336))</f>
        <v>Saturdays: Jan. 17, 24, 31; Feb. 7</v>
      </c>
      <c r="K9" s="305" t="str">
        <f>IF(_xlfn.XLOOKUP(C9, '❄️ SD-WIN-BBALL ⚾'!$F$3:$F$336, '❄️ SD-WIN-BBALL ⚾'!$AB$3:$AB$336)=0, "TBD", _xlfn.XLOOKUP(C9, '❄️ SD-WIN-BBALL ⚾'!$F$3:$F$336, '❄️ SD-WIN-BBALL ⚾'!$AB$3:$AB$336))</f>
        <v>Noon-4:30pm</v>
      </c>
      <c r="L9" s="305"/>
      <c r="M9" s="308" t="b">
        <v>1</v>
      </c>
      <c r="N9" s="308" t="b">
        <v>1</v>
      </c>
      <c r="O9" s="308" t="b">
        <v>1</v>
      </c>
      <c r="P9" s="308" t="b">
        <v>0</v>
      </c>
      <c r="Q9" s="308" t="b">
        <v>0</v>
      </c>
      <c r="R9" s="308" t="b">
        <v>0</v>
      </c>
      <c r="S9" s="308" t="b">
        <v>1</v>
      </c>
      <c r="T9" s="308" t="b">
        <v>1</v>
      </c>
      <c r="U9" s="308" t="b">
        <v>0</v>
      </c>
      <c r="V9" s="308" t="b">
        <v>0</v>
      </c>
      <c r="W9" s="308" t="b">
        <v>1</v>
      </c>
      <c r="X9" s="308" t="b">
        <v>1</v>
      </c>
      <c r="Y9" s="308" t="b">
        <v>0</v>
      </c>
      <c r="Z9" s="308" t="b">
        <v>0</v>
      </c>
      <c r="AA9" s="308" t="b">
        <v>0</v>
      </c>
      <c r="AB9" s="308" t="b">
        <v>0</v>
      </c>
      <c r="AC9" s="308" t="b">
        <v>0</v>
      </c>
      <c r="AD9" s="308" t="b">
        <v>0</v>
      </c>
      <c r="AE9" s="305"/>
    </row>
    <row r="10" spans="1:51" s="309" customFormat="1" ht="15">
      <c r="A10" s="305" t="str">
        <f>_xlfn.XLOOKUP(C10, '❄️ SD-WIN-BBALL ⚾'!$F$3:$F$336, '❄️ SD-WIN-BBALL ⚾'!$A$3:$A$336)</f>
        <v>B-RET</v>
      </c>
      <c r="B10" s="305" t="str">
        <f>_xlfn.XLOOKUP(C10, '❄️ SD-WIN-BBALL ⚾'!$F$3:$F$336, '❄️ SD-WIN-BBALL ⚾'!$E$3:$E$336)</f>
        <v>USBDBP</v>
      </c>
      <c r="C10" s="310" t="s">
        <v>549</v>
      </c>
      <c r="D10" s="305" t="str">
        <f>IF(_xlfn.XLOOKUP(C10, '❄️ SD-WIN-BBALL ⚾'!$F$3:$F$336, '❄️ SD-WIN-BBALL ⚾'!$G$3:$G$336)=0, " ", _xlfn.XLOOKUP(C10, '❄️ SD-WIN-BBALL ⚾'!$F$3:$F$336, '❄️ SD-WIN-BBALL ⚾'!$G$3:$G$336))</f>
        <v xml:space="preserve"> </v>
      </c>
      <c r="E10" s="305" t="str">
        <f>_xlfn.XLOOKUP(C10, '❄️ SD-WIN-BBALL ⚾'!$F$3:$F$336, '❄️ SD-WIN-BBALL ⚾'!$AL$3:$AL$336)</f>
        <v>400 Duffy Ave Hicksville, NY 11801</v>
      </c>
      <c r="F10" s="305" t="str">
        <f>_xlfn.XLOOKUP(C10, '❄️ SD-WIN-BBALL ⚾'!$F$3:$F$336,'❄️ SD-WIN-BBALL ⚾'!$M$3:$M$336)</f>
        <v>Roger</v>
      </c>
      <c r="G10" s="305" t="str">
        <f>_xlfn.XLOOKUP(C10, '❄️ SD-WIN-BBALL ⚾'!$F$3:$F$336,'❄️ SD-WIN-BBALL ⚾'!$N$3:$N$336)</f>
        <v>Mischel</v>
      </c>
      <c r="H10" s="305" t="str">
        <f>_xlfn.XLOOKUP(C10, '❄️ SD-WIN-BBALL ⚾'!$F$3:$F$336,'❄️ SD-WIN-BBALL ⚾'!$T$3:$T$336)</f>
        <v>347-992-1736</v>
      </c>
      <c r="I10" s="305">
        <f>_xlfn.XLOOKUP(C10, '❄️ SD-WIN-BBALL ⚾'!$F$3:$F$336,'❄️ SD-WIN-BBALL ⚾'!$W$3:$W$336)</f>
        <v>109</v>
      </c>
      <c r="J10" s="307" t="str">
        <f>IF(_xlfn.XLOOKUP(C10, '❄️ SD-WIN-BBALL ⚾'!$F$3:$F$336, '❄️ SD-WIN-BBALL ⚾'!$AA$3:$AA$336)=0, "TBD", _xlfn.XLOOKUP(C10, '❄️ SD-WIN-BBALL ⚾'!$F$3:$F$336, '❄️ SD-WIN-BBALL ⚾'!$AA$3:$AA$336))</f>
        <v>Fridays: Jan. 9, 16, 23, 30</v>
      </c>
      <c r="K10" s="305" t="str">
        <f>IF(_xlfn.XLOOKUP(C10, '❄️ SD-WIN-BBALL ⚾'!$F$3:$F$336, '❄️ SD-WIN-BBALL ⚾'!$AB$3:$AB$336)=0, "TBD", _xlfn.XLOOKUP(C10, '❄️ SD-WIN-BBALL ⚾'!$F$3:$F$336, '❄️ SD-WIN-BBALL ⚾'!$AB$3:$AB$336))</f>
        <v>6pm-9pm</v>
      </c>
      <c r="L10" s="305"/>
      <c r="M10" s="308" t="b">
        <v>1</v>
      </c>
      <c r="N10" s="308" t="b">
        <v>1</v>
      </c>
      <c r="O10" s="308" t="b">
        <v>1</v>
      </c>
      <c r="P10" s="308" t="b">
        <v>0</v>
      </c>
      <c r="Q10" s="308" t="b">
        <v>0</v>
      </c>
      <c r="R10" s="308" t="b">
        <v>0</v>
      </c>
      <c r="S10" s="308" t="b">
        <v>1</v>
      </c>
      <c r="T10" s="308" t="b">
        <v>1</v>
      </c>
      <c r="U10" s="308" t="b">
        <v>0</v>
      </c>
      <c r="V10" s="308" t="b">
        <v>0</v>
      </c>
      <c r="W10" s="308" t="b">
        <v>1</v>
      </c>
      <c r="X10" s="308" t="b">
        <v>1</v>
      </c>
      <c r="Y10" s="308" t="b">
        <v>0</v>
      </c>
      <c r="Z10" s="308" t="b">
        <v>0</v>
      </c>
      <c r="AA10" s="308" t="b">
        <v>0</v>
      </c>
      <c r="AB10" s="308" t="b">
        <v>0</v>
      </c>
      <c r="AC10" s="308" t="b">
        <v>0</v>
      </c>
      <c r="AD10" s="308" t="b">
        <v>1</v>
      </c>
      <c r="AE10" s="305"/>
    </row>
    <row r="11" spans="1:51" s="309" customFormat="1" ht="15.75">
      <c r="A11" s="305" t="str">
        <f>_xlfn.XLOOKUP(C11, '❄️ SD-WIN-BBALL ⚾'!$F$3:$F$336, '❄️ SD-WIN-BBALL ⚾'!$A$3:$A$336)</f>
        <v>B-RET</v>
      </c>
      <c r="B11" s="305" t="str">
        <f>_xlfn.XLOOKUP(C11, '❄️ SD-WIN-BBALL ⚾'!$F$3:$F$336, '❄️ SD-WIN-BBALL ⚾'!$E$3:$E$336)</f>
        <v>USBDBELL</v>
      </c>
      <c r="C11" s="306" t="s">
        <v>554</v>
      </c>
      <c r="D11" s="305" t="str">
        <f>IF(_xlfn.XLOOKUP(C11, '❄️ SD-WIN-BBALL ⚾'!$F$3:$F$336, '❄️ SD-WIN-BBALL ⚾'!$G$3:$G$336)=0, " ", _xlfn.XLOOKUP(C11, '❄️ SD-WIN-BBALL ⚾'!$F$3:$F$336, '❄️ SD-WIN-BBALL ⚾'!$G$3:$G$336))</f>
        <v xml:space="preserve"> </v>
      </c>
      <c r="E11" s="305" t="str">
        <f>_xlfn.XLOOKUP(C11, '❄️ SD-WIN-BBALL ⚾'!$F$3:$F$336, '❄️ SD-WIN-BBALL ⚾'!$AL$3:$AL$336)</f>
        <v>3737 Upper Bellbrook Rd Bellbrook, OH 45305</v>
      </c>
      <c r="F11" s="305" t="str">
        <f>_xlfn.XLOOKUP(C11, '❄️ SD-WIN-BBALL ⚾'!$F$3:$F$336,'❄️ SD-WIN-BBALL ⚾'!$M$3:$M$336)</f>
        <v>Jon</v>
      </c>
      <c r="G11" s="305" t="str">
        <f>_xlfn.XLOOKUP(C11, '❄️ SD-WIN-BBALL ⚾'!$F$3:$F$336,'❄️ SD-WIN-BBALL ⚾'!$N$3:$N$336)</f>
        <v>Venters</v>
      </c>
      <c r="H11" s="305" t="str">
        <f>_xlfn.XLOOKUP(C11, '❄️ SD-WIN-BBALL ⚾'!$F$3:$F$336,'❄️ SD-WIN-BBALL ⚾'!$T$3:$T$336)</f>
        <v>937-768-0219</v>
      </c>
      <c r="I11" s="305">
        <f>_xlfn.XLOOKUP(C11, '❄️ SD-WIN-BBALL ⚾'!$F$3:$F$336,'❄️ SD-WIN-BBALL ⚾'!$W$3:$W$336)</f>
        <v>118</v>
      </c>
      <c r="J11" s="307" t="str">
        <f>IF(_xlfn.XLOOKUP(C11, '❄️ SD-WIN-BBALL ⚾'!$F$3:$F$336, '❄️ SD-WIN-BBALL ⚾'!$AA$3:$AA$336)=0, "TBD", _xlfn.XLOOKUP(C11, '❄️ SD-WIN-BBALL ⚾'!$F$3:$F$336, '❄️ SD-WIN-BBALL ⚾'!$AA$3:$AA$336))</f>
        <v>Sundays: Jan. 18, 25 (PPD); Feb. 1, 8, 15 (M/U)</v>
      </c>
      <c r="K11" s="305" t="str">
        <f>IF(_xlfn.XLOOKUP(C11, '❄️ SD-WIN-BBALL ⚾'!$F$3:$F$336, '❄️ SD-WIN-BBALL ⚾'!$AB$3:$AB$336)=0, "TBD", _xlfn.XLOOKUP(C11, '❄️ SD-WIN-BBALL ⚾'!$F$3:$F$336, '❄️ SD-WIN-BBALL ⚾'!$AB$3:$AB$336))</f>
        <v>Noon-4:30pm</v>
      </c>
      <c r="L11" s="305"/>
      <c r="M11" s="308" t="b">
        <v>1</v>
      </c>
      <c r="N11" s="308" t="b">
        <v>1</v>
      </c>
      <c r="O11" s="308" t="b">
        <v>1</v>
      </c>
      <c r="P11" s="308" t="b">
        <v>0</v>
      </c>
      <c r="Q11" s="308" t="b">
        <v>0</v>
      </c>
      <c r="R11" s="308" t="b">
        <v>0</v>
      </c>
      <c r="S11" s="308" t="b">
        <v>1</v>
      </c>
      <c r="T11" s="308" t="b">
        <v>1</v>
      </c>
      <c r="U11" s="308" t="b">
        <v>0</v>
      </c>
      <c r="V11" s="308" t="b">
        <v>0</v>
      </c>
      <c r="W11" s="308" t="b">
        <v>1</v>
      </c>
      <c r="X11" s="308" t="b">
        <v>1</v>
      </c>
      <c r="Y11" s="308" t="b">
        <v>0</v>
      </c>
      <c r="Z11" s="308" t="b">
        <v>0</v>
      </c>
      <c r="AA11" s="308" t="b">
        <v>0</v>
      </c>
      <c r="AB11" s="308" t="b">
        <v>0</v>
      </c>
      <c r="AC11" s="308" t="b">
        <v>0</v>
      </c>
      <c r="AD11" s="308" t="b">
        <v>0</v>
      </c>
      <c r="AE11" s="305"/>
    </row>
    <row r="12" spans="1:51" s="309" customFormat="1" ht="15.75">
      <c r="A12" s="57" t="str">
        <f>_xlfn.XLOOKUP(C12, '❄️ SD-WIN-BBALL ⚾'!$F$3:$F$336, '❄️ SD-WIN-BBALL ⚾'!$A$3:$A$336)</f>
        <v>B-RET</v>
      </c>
      <c r="B12" s="57" t="str">
        <f>_xlfn.XLOOKUP(C12, '❄️ SD-WIN-BBALL ⚾'!$F$3:$F$336, '❄️ SD-WIN-BBALL ⚾'!$E$3:$E$336)</f>
        <v>USBDBC</v>
      </c>
      <c r="C12" s="148" t="s">
        <v>565</v>
      </c>
      <c r="D12" s="57" t="str">
        <f>IF(_xlfn.XLOOKUP(C12, '❄️ SD-WIN-BBALL ⚾'!$F$3:$F$336, '❄️ SD-WIN-BBALL ⚾'!$G$3:$G$336)=0, " ", _xlfn.XLOOKUP(C12, '❄️ SD-WIN-BBALL ⚾'!$F$3:$F$336, '❄️ SD-WIN-BBALL ⚾'!$G$3:$G$336))</f>
        <v xml:space="preserve"> </v>
      </c>
      <c r="E12" s="57" t="str">
        <f>_xlfn.XLOOKUP(C12, '❄️ SD-WIN-BBALL ⚾'!$F$3:$F$336, '❄️ SD-WIN-BBALL ⚾'!$AL$3:$AL$336)</f>
        <v>1703 Pinehurst Rd. Columbia, SC 29204</v>
      </c>
      <c r="F12" s="57" t="str">
        <f>_xlfn.XLOOKUP(C12, '❄️ SD-WIN-BBALL ⚾'!$F$3:$F$336,'❄️ SD-WIN-BBALL ⚾'!$M$3:$M$336)</f>
        <v>Selwyn</v>
      </c>
      <c r="G12" s="57" t="str">
        <f>_xlfn.XLOOKUP(C12, '❄️ SD-WIN-BBALL ⚾'!$F$3:$F$336,'❄️ SD-WIN-BBALL ⚾'!$N$3:$N$336)</f>
        <v>Young</v>
      </c>
      <c r="H12" s="57" t="str">
        <f>_xlfn.XLOOKUP(C12, '❄️ SD-WIN-BBALL ⚾'!$F$3:$F$336,'❄️ SD-WIN-BBALL ⚾'!$T$3:$T$336)</f>
        <v>213-804-2456</v>
      </c>
      <c r="I12" s="57">
        <f>_xlfn.XLOOKUP(C12, '❄️ SD-WIN-BBALL ⚾'!$F$3:$F$336,'❄️ SD-WIN-BBALL ⚾'!$W$3:$W$336)</f>
        <v>118</v>
      </c>
      <c r="J12" s="39" t="str">
        <f>IF(_xlfn.XLOOKUP(C12, '❄️ SD-WIN-BBALL ⚾'!$F$3:$F$336, '❄️ SD-WIN-BBALL ⚾'!$AA$3:$AA$336)=0, "TBD", _xlfn.XLOOKUP(C12, '❄️ SD-WIN-BBALL ⚾'!$F$3:$F$336, '❄️ SD-WIN-BBALL ⚾'!$AA$3:$AA$336))</f>
        <v>Sundays: Jan. 18 (PPD), 24 (M/U), 25; Feb. 1, 8</v>
      </c>
      <c r="K12" s="57" t="str">
        <f>IF(_xlfn.XLOOKUP(C12, '❄️ SD-WIN-BBALL ⚾'!$F$3:$F$336, '❄️ SD-WIN-BBALL ⚾'!$AB$3:$AB$336)=0, "TBD", _xlfn.XLOOKUP(C12, '❄️ SD-WIN-BBALL ⚾'!$F$3:$F$336, '❄️ SD-WIN-BBALL ⚾'!$AB$3:$AB$336))</f>
        <v>1pm-5:30pm</v>
      </c>
      <c r="L12" s="77"/>
      <c r="M12" s="150" t="b">
        <v>1</v>
      </c>
      <c r="N12" s="150" t="b">
        <v>1</v>
      </c>
      <c r="O12" s="150" t="b">
        <v>1</v>
      </c>
      <c r="P12" s="150" t="b">
        <v>0</v>
      </c>
      <c r="Q12" s="150" t="b">
        <v>0</v>
      </c>
      <c r="R12" s="150" t="b">
        <v>0</v>
      </c>
      <c r="S12" s="150" t="b">
        <v>1</v>
      </c>
      <c r="T12" s="150" t="b">
        <v>1</v>
      </c>
      <c r="U12" s="150" t="b">
        <v>0</v>
      </c>
      <c r="V12" s="150" t="b">
        <v>0</v>
      </c>
      <c r="W12" s="150" t="b">
        <v>1</v>
      </c>
      <c r="X12" s="150" t="b">
        <v>1</v>
      </c>
      <c r="Y12" s="150" t="b">
        <v>0</v>
      </c>
      <c r="Z12" s="150" t="b">
        <v>0</v>
      </c>
      <c r="AA12" s="150" t="b">
        <v>0</v>
      </c>
      <c r="AB12" s="150" t="b">
        <v>0</v>
      </c>
      <c r="AC12" s="150" t="b">
        <v>0</v>
      </c>
      <c r="AD12" s="150" t="b">
        <v>0</v>
      </c>
      <c r="AE12" s="77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</row>
    <row r="13" spans="1:51" s="151" customFormat="1" ht="15.75">
      <c r="A13" s="305" t="str">
        <f>_xlfn.XLOOKUP(C13, '❄️ SD-WIN-BBALL ⚾'!$F$3:$F$336, '❄️ SD-WIN-BBALL ⚾'!$A$3:$A$336)</f>
        <v>B-RET</v>
      </c>
      <c r="B13" s="305" t="str">
        <f>_xlfn.XLOOKUP(C13, '❄️ SD-WIN-BBALL ⚾'!$F$3:$F$336, '❄️ SD-WIN-BBALL ⚾'!$E$3:$E$336)</f>
        <v>USBDBET</v>
      </c>
      <c r="C13" s="306" t="s">
        <v>575</v>
      </c>
      <c r="D13" s="305" t="str">
        <f>IF(_xlfn.XLOOKUP(C13, '❄️ SD-WIN-BBALL ⚾'!$F$3:$F$336, '❄️ SD-WIN-BBALL ⚾'!$G$3:$G$336)=0, " ", _xlfn.XLOOKUP(C13, '❄️ SD-WIN-BBALL ⚾'!$F$3:$F$336, '❄️ SD-WIN-BBALL ⚾'!$G$3:$G$336))</f>
        <v xml:space="preserve"> </v>
      </c>
      <c r="E13" s="305" t="str">
        <f>_xlfn.XLOOKUP(C13, '❄️ SD-WIN-BBALL ⚾'!$F$3:$F$336, '❄️ SD-WIN-BBALL ⚾'!$AL$3:$AL$336)</f>
        <v>36000 Clearpond Rd. Shawnee, OK 74801</v>
      </c>
      <c r="F13" s="305" t="str">
        <f>_xlfn.XLOOKUP(C13, '❄️ SD-WIN-BBALL ⚾'!$F$3:$F$336,'❄️ SD-WIN-BBALL ⚾'!$M$3:$M$336)</f>
        <v>Gary</v>
      </c>
      <c r="G13" s="305" t="str">
        <f>_xlfn.XLOOKUP(C13, '❄️ SD-WIN-BBALL ⚾'!$F$3:$F$336,'❄️ SD-WIN-BBALL ⚾'!$N$3:$N$336)</f>
        <v>Bandy</v>
      </c>
      <c r="H13" s="305" t="str">
        <f>_xlfn.XLOOKUP(C13, '❄️ SD-WIN-BBALL ⚾'!$F$3:$F$336,'❄️ SD-WIN-BBALL ⚾'!$T$3:$T$336)</f>
        <v>402-710-0445</v>
      </c>
      <c r="I13" s="305">
        <f>_xlfn.XLOOKUP(C13, '❄️ SD-WIN-BBALL ⚾'!$F$3:$F$336,'❄️ SD-WIN-BBALL ⚾'!$W$3:$W$336)</f>
        <v>104</v>
      </c>
      <c r="J13" s="307" t="str">
        <f>IF(_xlfn.XLOOKUP(C13, '❄️ SD-WIN-BBALL ⚾'!$F$3:$F$336, '❄️ SD-WIN-BBALL ⚾'!$AA$3:$AA$336)=0, "TBD", _xlfn.XLOOKUP(C13, '❄️ SD-WIN-BBALL ⚾'!$F$3:$F$336, '❄️ SD-WIN-BBALL ⚾'!$AA$3:$AA$336))</f>
        <v>Sundays: Jan. 4, 11, 25 (PPD); Feb. 1, 8 (M/U)</v>
      </c>
      <c r="K13" s="305" t="str">
        <f>IF(_xlfn.XLOOKUP(C13, '❄️ SD-WIN-BBALL ⚾'!$F$3:$F$336, '❄️ SD-WIN-BBALL ⚾'!$AB$3:$AB$336)=0, "TBD", _xlfn.XLOOKUP(C13, '❄️ SD-WIN-BBALL ⚾'!$F$3:$F$336, '❄️ SD-WIN-BBALL ⚾'!$AB$3:$AB$336))</f>
        <v>Noon-4:30pm</v>
      </c>
      <c r="L13" s="305"/>
      <c r="M13" s="308" t="b">
        <v>1</v>
      </c>
      <c r="N13" s="308" t="b">
        <v>1</v>
      </c>
      <c r="O13" s="308" t="b">
        <v>1</v>
      </c>
      <c r="P13" s="308" t="b">
        <v>0</v>
      </c>
      <c r="Q13" s="308" t="b">
        <v>0</v>
      </c>
      <c r="R13" s="308" t="b">
        <v>0</v>
      </c>
      <c r="S13" s="308" t="b">
        <v>1</v>
      </c>
      <c r="T13" s="308" t="b">
        <v>1</v>
      </c>
      <c r="U13" s="308" t="b">
        <v>0</v>
      </c>
      <c r="V13" s="308" t="b">
        <v>0</v>
      </c>
      <c r="W13" s="308" t="b">
        <v>1</v>
      </c>
      <c r="X13" s="308" t="b">
        <v>1</v>
      </c>
      <c r="Y13" s="308" t="b">
        <v>0</v>
      </c>
      <c r="Z13" s="308" t="b">
        <v>0</v>
      </c>
      <c r="AA13" s="308" t="b">
        <v>1</v>
      </c>
      <c r="AB13" s="308" t="b">
        <v>1</v>
      </c>
      <c r="AC13" s="308" t="b">
        <v>0</v>
      </c>
      <c r="AD13" s="308" t="b">
        <v>0</v>
      </c>
      <c r="AE13" s="305"/>
      <c r="AF13" s="309"/>
      <c r="AG13" s="309"/>
      <c r="AH13" s="309"/>
      <c r="AI13" s="309"/>
      <c r="AJ13" s="309"/>
      <c r="AK13" s="309"/>
      <c r="AL13" s="309"/>
      <c r="AM13" s="309"/>
      <c r="AN13" s="309"/>
      <c r="AO13" s="309"/>
      <c r="AP13" s="309"/>
      <c r="AQ13" s="309"/>
      <c r="AR13" s="309"/>
      <c r="AS13" s="309"/>
      <c r="AT13" s="309"/>
      <c r="AU13" s="309"/>
      <c r="AV13" s="309"/>
      <c r="AW13" s="309"/>
      <c r="AX13" s="309"/>
      <c r="AY13" s="309"/>
    </row>
    <row r="14" spans="1:51" s="309" customFormat="1" ht="15">
      <c r="A14" s="57" t="str">
        <f>_xlfn.XLOOKUP(C14, '❄️ SD-WIN-BBALL ⚾'!$F$3:$F$336, '❄️ SD-WIN-BBALL ⚾'!$A$3:$A$336)</f>
        <v>B-RET</v>
      </c>
      <c r="B14" s="57" t="str">
        <f>_xlfn.XLOOKUP(C14, '❄️ SD-WIN-BBALL ⚾'!$F$3:$F$336, '❄️ SD-WIN-BBALL ⚾'!$E$3:$E$336)</f>
        <v>USBDROS</v>
      </c>
      <c r="C14" s="174" t="s">
        <v>587</v>
      </c>
      <c r="D14" s="57" t="str">
        <f>IF(_xlfn.XLOOKUP(C14, '❄️ SD-WIN-BBALL ⚾'!$F$3:$F$336, '❄️ SD-WIN-BBALL ⚾'!$G$3:$G$336)=0, " ", _xlfn.XLOOKUP(C14, '❄️ SD-WIN-BBALL ⚾'!$F$3:$F$336, '❄️ SD-WIN-BBALL ⚾'!$G$3:$G$336))</f>
        <v xml:space="preserve"> </v>
      </c>
      <c r="E14" s="57" t="str">
        <f>_xlfn.XLOOKUP(C14, '❄️ SD-WIN-BBALL ⚾'!$F$3:$F$336, '❄️ SD-WIN-BBALL ⚾'!$AL$3:$AL$336)</f>
        <v>32000 N. Campbell Rd. Madison Heights, MI 48071</v>
      </c>
      <c r="F14" s="57" t="str">
        <f>_xlfn.XLOOKUP(C14, '❄️ SD-WIN-BBALL ⚾'!$F$3:$F$336,'❄️ SD-WIN-BBALL ⚾'!$M$3:$M$336)</f>
        <v>Tim</v>
      </c>
      <c r="G14" s="57" t="str">
        <f>_xlfn.XLOOKUP(C14, '❄️ SD-WIN-BBALL ⚾'!$F$3:$F$336,'❄️ SD-WIN-BBALL ⚾'!$N$3:$N$336)</f>
        <v>McEvoy</v>
      </c>
      <c r="H14" s="57" t="str">
        <f>_xlfn.XLOOKUP(C14, '❄️ SD-WIN-BBALL ⚾'!$F$3:$F$336,'❄️ SD-WIN-BBALL ⚾'!$T$3:$T$336)</f>
        <v>313-378-8457</v>
      </c>
      <c r="I14" s="57">
        <f>_xlfn.XLOOKUP(C14, '❄️ SD-WIN-BBALL ⚾'!$F$3:$F$336,'❄️ SD-WIN-BBALL ⚾'!$W$3:$W$336)</f>
        <v>412</v>
      </c>
      <c r="J14" s="39" t="str">
        <f>IF(_xlfn.XLOOKUP(C14, '❄️ SD-WIN-BBALL ⚾'!$F$3:$F$336, '❄️ SD-WIN-BBALL ⚾'!$AA$3:$AA$336)=0, "TBD", _xlfn.XLOOKUP(C14, '❄️ SD-WIN-BBALL ⚾'!$F$3:$F$336, '❄️ SD-WIN-BBALL ⚾'!$AA$3:$AA$336))</f>
        <v>Sundays: Apr. 12, 19, 26; May 3</v>
      </c>
      <c r="K14" s="57" t="str">
        <f>IF(_xlfn.XLOOKUP(C14, '❄️ SD-WIN-BBALL ⚾'!$F$3:$F$336, '❄️ SD-WIN-BBALL ⚾'!$AB$3:$AB$336)=0, "TBD", _xlfn.XLOOKUP(C14, '❄️ SD-WIN-BBALL ⚾'!$F$3:$F$336, '❄️ SD-WIN-BBALL ⚾'!$AB$3:$AB$336))</f>
        <v>10am-2:30pm</v>
      </c>
      <c r="L14" s="77"/>
      <c r="M14" s="377" t="b">
        <v>1</v>
      </c>
      <c r="N14" s="377" t="b">
        <v>1</v>
      </c>
      <c r="O14" s="377" t="b">
        <v>1</v>
      </c>
      <c r="P14" s="377" t="b">
        <v>0</v>
      </c>
      <c r="Q14" s="377" t="b">
        <v>0</v>
      </c>
      <c r="R14" s="377" t="b">
        <v>0</v>
      </c>
      <c r="S14" s="377" t="b">
        <v>1</v>
      </c>
      <c r="T14" s="377" t="b">
        <v>1</v>
      </c>
      <c r="U14" s="377" t="b">
        <v>0</v>
      </c>
      <c r="V14" s="377" t="b">
        <v>0</v>
      </c>
      <c r="W14" s="377" t="b">
        <v>1</v>
      </c>
      <c r="X14" s="377" t="b">
        <v>1</v>
      </c>
      <c r="Y14" s="377" t="b">
        <v>0</v>
      </c>
      <c r="Z14" s="377" t="b">
        <v>0</v>
      </c>
      <c r="AA14" s="377" t="b">
        <v>0</v>
      </c>
      <c r="AB14" s="377" t="b">
        <v>0</v>
      </c>
      <c r="AC14" s="377" t="b">
        <v>0</v>
      </c>
      <c r="AD14" s="377" t="b">
        <v>0</v>
      </c>
      <c r="AE14" s="77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</row>
    <row r="15" spans="1:51" s="309" customFormat="1" ht="15.75">
      <c r="A15" s="305" t="str">
        <f>_xlfn.XLOOKUP(C15, '❄️ SD-WIN-BBALL ⚾'!$F$3:$F$336, '❄️ SD-WIN-BBALL ⚾'!$A$3:$A$336)</f>
        <v>B-RET</v>
      </c>
      <c r="B15" s="305" t="str">
        <f>_xlfn.XLOOKUP(C15, '❄️ SD-WIN-BBALL ⚾'!$F$3:$F$336, '❄️ SD-WIN-BBALL ⚾'!$E$3:$E$336)</f>
        <v>USBDBUS</v>
      </c>
      <c r="C15" s="306" t="s">
        <v>598</v>
      </c>
      <c r="D15" s="305" t="str">
        <f>IF(_xlfn.XLOOKUP(C15, '❄️ SD-WIN-BBALL ⚾'!$F$3:$F$336, '❄️ SD-WIN-BBALL ⚾'!$G$3:$G$336)=0, " ", _xlfn.XLOOKUP(C15, '❄️ SD-WIN-BBALL ⚾'!$F$3:$F$336, '❄️ SD-WIN-BBALL ⚾'!$G$3:$G$336))</f>
        <v>Hamlin Middle School Sports Complex</v>
      </c>
      <c r="E15" s="305" t="str">
        <f>_xlfn.XLOOKUP(C15, '❄️ SD-WIN-BBALL ⚾'!$F$3:$F$336, '❄️ SD-WIN-BBALL ⚾'!$AL$3:$AL$336)</f>
        <v>326 Centennial Blvd Springfield, OR 97477</v>
      </c>
      <c r="F15" s="305" t="str">
        <f>_xlfn.XLOOKUP(C15, '❄️ SD-WIN-BBALL ⚾'!$F$3:$F$336,'❄️ SD-WIN-BBALL ⚾'!$M$3:$M$336)</f>
        <v>Ethan</v>
      </c>
      <c r="G15" s="305" t="str">
        <f>_xlfn.XLOOKUP(C15, '❄️ SD-WIN-BBALL ⚾'!$F$3:$F$336,'❄️ SD-WIN-BBALL ⚾'!$N$3:$N$336)</f>
        <v>Stacy</v>
      </c>
      <c r="H15" s="305" t="str">
        <f>_xlfn.XLOOKUP(C15, '❄️ SD-WIN-BBALL ⚾'!$F$3:$F$336,'❄️ SD-WIN-BBALL ⚾'!$T$3:$T$336)</f>
        <v>360-919-4427</v>
      </c>
      <c r="I15" s="305">
        <f>_xlfn.XLOOKUP(C15, '❄️ SD-WIN-BBALL ⚾'!$F$3:$F$336,'❄️ SD-WIN-BBALL ⚾'!$W$3:$W$336)</f>
        <v>104</v>
      </c>
      <c r="J15" s="307" t="str">
        <f>IF(_xlfn.XLOOKUP(C15, '❄️ SD-WIN-BBALL ⚾'!$F$3:$F$336, '❄️ SD-WIN-BBALL ⚾'!$AA$3:$AA$336)=0, "TBD", _xlfn.XLOOKUP(C15, '❄️ SD-WIN-BBALL ⚾'!$F$3:$F$336, '❄️ SD-WIN-BBALL ⚾'!$AA$3:$AA$336))</f>
        <v>Sundays: Jan. 4, 11, 18, 25</v>
      </c>
      <c r="K15" s="305" t="str">
        <f>IF(_xlfn.XLOOKUP(C15, '❄️ SD-WIN-BBALL ⚾'!$F$3:$F$336, '❄️ SD-WIN-BBALL ⚾'!$AB$3:$AB$336)=0, "TBD", _xlfn.XLOOKUP(C15, '❄️ SD-WIN-BBALL ⚾'!$F$3:$F$336, '❄️ SD-WIN-BBALL ⚾'!$AB$3:$AB$336))</f>
        <v>Noon-4:30pm</v>
      </c>
      <c r="L15" s="305"/>
      <c r="M15" s="308" t="b">
        <v>1</v>
      </c>
      <c r="N15" s="308" t="b">
        <v>1</v>
      </c>
      <c r="O15" s="308" t="b">
        <v>1</v>
      </c>
      <c r="P15" s="308" t="b">
        <v>0</v>
      </c>
      <c r="Q15" s="308" t="b">
        <v>0</v>
      </c>
      <c r="R15" s="308" t="b">
        <v>0</v>
      </c>
      <c r="S15" s="308" t="b">
        <v>1</v>
      </c>
      <c r="T15" s="308" t="b">
        <v>1</v>
      </c>
      <c r="U15" s="308" t="b">
        <v>0</v>
      </c>
      <c r="V15" s="308" t="b">
        <v>0</v>
      </c>
      <c r="W15" s="308" t="b">
        <v>1</v>
      </c>
      <c r="X15" s="308" t="b">
        <v>1</v>
      </c>
      <c r="Y15" s="308" t="b">
        <v>0</v>
      </c>
      <c r="Z15" s="308" t="b">
        <v>0</v>
      </c>
      <c r="AA15" s="308" t="b">
        <v>1</v>
      </c>
      <c r="AB15" s="308" t="b">
        <v>1</v>
      </c>
      <c r="AC15" s="308" t="b">
        <v>0</v>
      </c>
      <c r="AD15" s="308" t="b">
        <v>1</v>
      </c>
      <c r="AE15" s="305"/>
    </row>
    <row r="16" spans="1:51" s="309" customFormat="1" ht="15.75">
      <c r="A16" s="305" t="str">
        <f>_xlfn.XLOOKUP(C16, '❄️ SD-WIN-BBALL ⚾'!$F$3:$F$336, '❄️ SD-WIN-BBALL ⚾'!$A$3:$A$336)</f>
        <v>B-RET-WINTER BREAK</v>
      </c>
      <c r="B16" s="305" t="str">
        <f>_xlfn.XLOOKUP(C16, '❄️ SD-WIN-BBALL ⚾'!$F$3:$F$336, '❄️ SD-WIN-BBALL ⚾'!$E$3:$E$336)</f>
        <v>USBDCSH</v>
      </c>
      <c r="C16" s="306" t="s">
        <v>1690</v>
      </c>
      <c r="D16" s="305" t="str">
        <f>IF(_xlfn.XLOOKUP(C16, '❄️ SD-WIN-BBALL ⚾'!$F$3:$F$336, '❄️ SD-WIN-BBALL ⚾'!$G$3:$G$336)=0, " ", _xlfn.XLOOKUP(C16, '❄️ SD-WIN-BBALL ⚾'!$F$3:$F$336, '❄️ SD-WIN-BBALL ⚾'!$G$3:$G$336))</f>
        <v xml:space="preserve"> </v>
      </c>
      <c r="E16" s="305" t="str">
        <f>_xlfn.XLOOKUP(C16, '❄️ SD-WIN-BBALL ⚾'!$F$3:$F$336, '❄️ SD-WIN-BBALL ⚾'!$AL$3:$AL$336)</f>
        <v>329 N Garfield Ave Montebello, CA 90640</v>
      </c>
      <c r="F16" s="305" t="str">
        <f>_xlfn.XLOOKUP(C16, '❄️ SD-WIN-BBALL ⚾'!$F$3:$F$336,'❄️ SD-WIN-BBALL ⚾'!$M$3:$M$336)</f>
        <v>David</v>
      </c>
      <c r="G16" s="305" t="str">
        <f>_xlfn.XLOOKUP(C16, '❄️ SD-WIN-BBALL ⚾'!$F$3:$F$336,'❄️ SD-WIN-BBALL ⚾'!$N$3:$N$336)</f>
        <v>Sifuentes</v>
      </c>
      <c r="H16" s="305" t="str">
        <f>_xlfn.XLOOKUP(C16, '❄️ SD-WIN-BBALL ⚾'!$F$3:$F$336,'❄️ SD-WIN-BBALL ⚾'!$T$3:$T$336)</f>
        <v>626-297-3323</v>
      </c>
      <c r="I16" s="305">
        <f>_xlfn.XLOOKUP(C16, '❄️ SD-WIN-BBALL ⚾'!$F$3:$F$336,'❄️ SD-WIN-BBALL ⚾'!$W$3:$W$336)</f>
        <v>22</v>
      </c>
      <c r="J16" s="307" t="str">
        <f>IF(_xlfn.XLOOKUP(C16, '❄️ SD-WIN-BBALL ⚾'!$F$3:$F$336, '❄️ SD-WIN-BBALL ⚾'!$AA$3:$AA$336)=0, "TBD", _xlfn.XLOOKUP(C16, '❄️ SD-WIN-BBALL ⚾'!$F$3:$F$336, '❄️ SD-WIN-BBALL ⚾'!$AA$3:$AA$336))</f>
        <v>Mon.-Tues.: Dec. 22, 23, 29, 30</v>
      </c>
      <c r="K16" s="305" t="str">
        <f>IF(_xlfn.XLOOKUP(C16, '❄️ SD-WIN-BBALL ⚾'!$F$3:$F$336, '❄️ SD-WIN-BBALL ⚾'!$AB$3:$AB$336)=0, "TBD", _xlfn.XLOOKUP(C16, '❄️ SD-WIN-BBALL ⚾'!$F$3:$F$336, '❄️ SD-WIN-BBALL ⚾'!$AB$3:$AB$336))</f>
        <v>drian</v>
      </c>
      <c r="L16" s="305"/>
      <c r="M16" s="308" t="b">
        <v>1</v>
      </c>
      <c r="N16" s="308" t="b">
        <v>1</v>
      </c>
      <c r="O16" s="308" t="b">
        <v>1</v>
      </c>
      <c r="P16" s="308" t="b">
        <v>0</v>
      </c>
      <c r="Q16" s="308" t="b">
        <v>0</v>
      </c>
      <c r="R16" s="308" t="b">
        <v>0</v>
      </c>
      <c r="S16" s="308" t="b">
        <v>1</v>
      </c>
      <c r="T16" s="308" t="b">
        <v>1</v>
      </c>
      <c r="U16" s="308" t="b">
        <v>0</v>
      </c>
      <c r="V16" s="308" t="b">
        <v>0</v>
      </c>
      <c r="W16" s="308" t="b">
        <v>1</v>
      </c>
      <c r="X16" s="308" t="b">
        <v>1</v>
      </c>
      <c r="Y16" s="308" t="b">
        <v>0</v>
      </c>
      <c r="Z16" s="308" t="b">
        <v>0</v>
      </c>
      <c r="AA16" s="308" t="b">
        <v>0</v>
      </c>
      <c r="AB16" s="308" t="b">
        <v>0</v>
      </c>
      <c r="AC16" s="308" t="b">
        <v>0</v>
      </c>
      <c r="AD16" s="308" t="b">
        <v>1</v>
      </c>
      <c r="AE16" s="305"/>
    </row>
    <row r="17" spans="1:51" s="309" customFormat="1" ht="15.75">
      <c r="A17" s="305" t="str">
        <f>_xlfn.XLOOKUP(C17, '❄️ SD-WIN-BBALL ⚾'!$F$3:$F$336, '❄️ SD-WIN-BBALL ⚾'!$A$3:$A$336)</f>
        <v>B-RET</v>
      </c>
      <c r="B17" s="305" t="str">
        <f>_xlfn.XLOOKUP(C17, '❄️ SD-WIN-BBALL ⚾'!$F$3:$F$336, '❄️ SD-WIN-BBALL ⚾'!$E$3:$E$336)</f>
        <v>USBDCAP</v>
      </c>
      <c r="C17" s="306" t="s">
        <v>608</v>
      </c>
      <c r="D17" s="305" t="str">
        <f>IF(_xlfn.XLOOKUP(C17, '❄️ SD-WIN-BBALL ⚾'!$F$3:$F$336, '❄️ SD-WIN-BBALL ⚾'!$G$3:$G$336)=0, " ", _xlfn.XLOOKUP(C17, '❄️ SD-WIN-BBALL ⚾'!$F$3:$F$336, '❄️ SD-WIN-BBALL ⚾'!$G$3:$G$336))</f>
        <v xml:space="preserve"> </v>
      </c>
      <c r="E17" s="305" t="str">
        <f>_xlfn.XLOOKUP(C17, '❄️ SD-WIN-BBALL ⚾'!$F$3:$F$336, '❄️ SD-WIN-BBALL ⚾'!$AL$3:$AL$336)</f>
        <v>4851 Paseo Del Sol Santa Fe, NM 87507</v>
      </c>
      <c r="F17" s="305" t="str">
        <f>_xlfn.XLOOKUP(C17, '❄️ SD-WIN-BBALL ⚾'!$F$3:$F$336,'❄️ SD-WIN-BBALL ⚾'!$M$3:$M$336)</f>
        <v>Mike</v>
      </c>
      <c r="G17" s="305" t="str">
        <f>_xlfn.XLOOKUP(C17, '❄️ SD-WIN-BBALL ⚾'!$F$3:$F$336,'❄️ SD-WIN-BBALL ⚾'!$N$3:$N$336)</f>
        <v>Miller</v>
      </c>
      <c r="H17" s="305" t="str">
        <f>_xlfn.XLOOKUP(C17, '❄️ SD-WIN-BBALL ⚾'!$F$3:$F$336,'❄️ SD-WIN-BBALL ⚾'!$T$3:$T$336)</f>
        <v>505-492-6247</v>
      </c>
      <c r="I17" s="305">
        <f>_xlfn.XLOOKUP(C17, '❄️ SD-WIN-BBALL ⚾'!$F$3:$F$336,'❄️ SD-WIN-BBALL ⚾'!$W$3:$W$336)</f>
        <v>110</v>
      </c>
      <c r="J17" s="307" t="str">
        <f>IF(_xlfn.XLOOKUP(C17, '❄️ SD-WIN-BBALL ⚾'!$F$3:$F$336, '❄️ SD-WIN-BBALL ⚾'!$AA$3:$AA$336)=0, "TBD", _xlfn.XLOOKUP(C17, '❄️ SD-WIN-BBALL ⚾'!$F$3:$F$336, '❄️ SD-WIN-BBALL ⚾'!$AA$3:$AA$336))</f>
        <v>Saturdays: Jan. 10, 17, 24 (PPD), 31; Feb. 7 (M/U)</v>
      </c>
      <c r="K17" s="305" t="str">
        <f>IF(_xlfn.XLOOKUP(C17, '❄️ SD-WIN-BBALL ⚾'!$F$3:$F$336, '❄️ SD-WIN-BBALL ⚾'!$AB$3:$AB$336)=0, "TBD", _xlfn.XLOOKUP(C17, '❄️ SD-WIN-BBALL ⚾'!$F$3:$F$336, '❄️ SD-WIN-BBALL ⚾'!$AB$3:$AB$336))</f>
        <v>10am-2:30pm</v>
      </c>
      <c r="L17" s="305"/>
      <c r="M17" s="308" t="b">
        <v>1</v>
      </c>
      <c r="N17" s="308" t="b">
        <v>1</v>
      </c>
      <c r="O17" s="308" t="b">
        <v>1</v>
      </c>
      <c r="P17" s="308" t="b">
        <v>0</v>
      </c>
      <c r="Q17" s="308" t="b">
        <v>1</v>
      </c>
      <c r="R17" s="308" t="b">
        <v>1</v>
      </c>
      <c r="S17" s="308" t="b">
        <v>1</v>
      </c>
      <c r="T17" s="308" t="b">
        <v>1</v>
      </c>
      <c r="U17" s="308" t="b">
        <v>0</v>
      </c>
      <c r="V17" s="308" t="b">
        <v>0</v>
      </c>
      <c r="W17" s="308" t="b">
        <v>1</v>
      </c>
      <c r="X17" s="308" t="b">
        <v>1</v>
      </c>
      <c r="Y17" s="308" t="b">
        <v>0</v>
      </c>
      <c r="Z17" s="308" t="b">
        <v>0</v>
      </c>
      <c r="AA17" s="308" t="b">
        <v>0</v>
      </c>
      <c r="AB17" s="308" t="b">
        <v>0</v>
      </c>
      <c r="AC17" s="308" t="b">
        <v>0</v>
      </c>
      <c r="AD17" s="308" t="b">
        <v>1</v>
      </c>
      <c r="AE17" s="305"/>
    </row>
    <row r="18" spans="1:51" s="309" customFormat="1" ht="15.75">
      <c r="A18" s="305" t="str">
        <f>_xlfn.XLOOKUP(C18, '❄️ SD-WIN-BBALL ⚾'!$F$3:$F$336, '❄️ SD-WIN-BBALL ⚾'!$A$3:$A$336)</f>
        <v>B-RET</v>
      </c>
      <c r="B18" s="305" t="str">
        <f>_xlfn.XLOOKUP(C18, '❄️ SD-WIN-BBALL ⚾'!$F$3:$F$336, '❄️ SD-WIN-BBALL ⚾'!$E$3:$E$336)</f>
        <v>USBDCG</v>
      </c>
      <c r="C18" s="306" t="s">
        <v>617</v>
      </c>
      <c r="D18" s="305" t="str">
        <f>IF(_xlfn.XLOOKUP(C18, '❄️ SD-WIN-BBALL ⚾'!$F$3:$F$336, '❄️ SD-WIN-BBALL ⚾'!$G$3:$G$336)=0, " ", _xlfn.XLOOKUP(C18, '❄️ SD-WIN-BBALL ⚾'!$F$3:$F$336, '❄️ SD-WIN-BBALL ⚾'!$G$3:$G$336))</f>
        <v xml:space="preserve"> </v>
      </c>
      <c r="E18" s="305" t="str">
        <f>_xlfn.XLOOKUP(C18, '❄️ SD-WIN-BBALL ⚾'!$F$3:$F$336, '❄️ SD-WIN-BBALL ⚾'!$AL$3:$AL$336)</f>
        <v>564 W. Crogan St. Lawrenceville, GA 30046</v>
      </c>
      <c r="F18" s="305" t="str">
        <f>_xlfn.XLOOKUP(C18, '❄️ SD-WIN-BBALL ⚾'!$F$3:$F$336,'❄️ SD-WIN-BBALL ⚾'!$M$3:$M$336)</f>
        <v>Karl</v>
      </c>
      <c r="G18" s="305" t="str">
        <f>_xlfn.XLOOKUP(C18, '❄️ SD-WIN-BBALL ⚾'!$F$3:$F$336,'❄️ SD-WIN-BBALL ⚾'!$N$3:$N$336)</f>
        <v>Craig</v>
      </c>
      <c r="H18" s="305" t="str">
        <f>_xlfn.XLOOKUP(C18, '❄️ SD-WIN-BBALL ⚾'!$F$3:$F$336,'❄️ SD-WIN-BBALL ⚾'!$T$3:$T$336)</f>
        <v>678-349-1321</v>
      </c>
      <c r="I18" s="305">
        <f>_xlfn.XLOOKUP(C18, '❄️ SD-WIN-BBALL ⚾'!$F$3:$F$336,'❄️ SD-WIN-BBALL ⚾'!$W$3:$W$336)</f>
        <v>111</v>
      </c>
      <c r="J18" s="307" t="str">
        <f>IF(_xlfn.XLOOKUP(C18, '❄️ SD-WIN-BBALL ⚾'!$F$3:$F$336, '❄️ SD-WIN-BBALL ⚾'!$AA$3:$AA$336)=0, "TBD", _xlfn.XLOOKUP(C18, '❄️ SD-WIN-BBALL ⚾'!$F$3:$F$336, '❄️ SD-WIN-BBALL ⚾'!$AA$3:$AA$336))</f>
        <v>Sundays: Jan. 11, 18, 25 (PPD); Feb. 1 (PPD), 8 (M/U), 15 (M/U)</v>
      </c>
      <c r="K18" s="305" t="str">
        <f>IF(_xlfn.XLOOKUP(C18, '❄️ SD-WIN-BBALL ⚾'!$F$3:$F$336, '❄️ SD-WIN-BBALL ⚾'!$AB$3:$AB$336)=0, "TBD", _xlfn.XLOOKUP(C18, '❄️ SD-WIN-BBALL ⚾'!$F$3:$F$336, '❄️ SD-WIN-BBALL ⚾'!$AB$3:$AB$336))</f>
        <v>1pm-5:30pm</v>
      </c>
      <c r="L18" s="305"/>
      <c r="M18" s="308" t="b">
        <v>1</v>
      </c>
      <c r="N18" s="308" t="b">
        <v>1</v>
      </c>
      <c r="O18" s="308" t="b">
        <v>1</v>
      </c>
      <c r="P18" s="308" t="b">
        <v>0</v>
      </c>
      <c r="Q18" s="308" t="b">
        <v>0</v>
      </c>
      <c r="R18" s="308" t="b">
        <v>0</v>
      </c>
      <c r="S18" s="308" t="b">
        <v>1</v>
      </c>
      <c r="T18" s="308" t="b">
        <v>1</v>
      </c>
      <c r="U18" s="308" t="b">
        <v>0</v>
      </c>
      <c r="V18" s="308" t="b">
        <v>0</v>
      </c>
      <c r="W18" s="308" t="b">
        <v>1</v>
      </c>
      <c r="X18" s="308" t="b">
        <v>1</v>
      </c>
      <c r="Y18" s="308" t="b">
        <v>0</v>
      </c>
      <c r="Z18" s="308" t="b">
        <v>0</v>
      </c>
      <c r="AA18" s="308" t="b">
        <v>0</v>
      </c>
      <c r="AB18" s="308" t="b">
        <v>0</v>
      </c>
      <c r="AC18" s="308" t="b">
        <v>0</v>
      </c>
      <c r="AD18" s="308" t="b">
        <v>1</v>
      </c>
      <c r="AE18" s="305"/>
    </row>
    <row r="19" spans="1:51" s="309" customFormat="1" ht="15.75">
      <c r="A19" s="305" t="str">
        <f>_xlfn.XLOOKUP(C19, '❄️ SD-WIN-BBALL ⚾'!$F$3:$F$336, '❄️ SD-WIN-BBALL ⚾'!$A$3:$A$336)</f>
        <v>B-RET</v>
      </c>
      <c r="B19" s="305" t="str">
        <f>_xlfn.XLOOKUP(C19, '❄️ SD-WIN-BBALL ⚾'!$F$3:$F$336, '❄️ SD-WIN-BBALL ⚾'!$E$3:$E$336)</f>
        <v>USBDCC</v>
      </c>
      <c r="C19" s="306" t="s">
        <v>629</v>
      </c>
      <c r="D19" s="305" t="str">
        <f>IF(_xlfn.XLOOKUP(C19, '❄️ SD-WIN-BBALL ⚾'!$F$3:$F$336, '❄️ SD-WIN-BBALL ⚾'!$G$3:$G$336)=0, " ", _xlfn.XLOOKUP(C19, '❄️ SD-WIN-BBALL ⚾'!$F$3:$F$336, '❄️ SD-WIN-BBALL ⚾'!$G$3:$G$336))</f>
        <v xml:space="preserve"> </v>
      </c>
      <c r="E19" s="305" t="str">
        <f>_xlfn.XLOOKUP(C19, '❄️ SD-WIN-BBALL ⚾'!$F$3:$F$336, '❄️ SD-WIN-BBALL ⚾'!$AL$3:$AL$336)</f>
        <v>4000 Lancaster Dr. NE Salem, OR 97305</v>
      </c>
      <c r="F19" s="305" t="str">
        <f>_xlfn.XLOOKUP(C19, '❄️ SD-WIN-BBALL ⚾'!$F$3:$F$336,'❄️ SD-WIN-BBALL ⚾'!$M$3:$M$336)</f>
        <v>Gerhett</v>
      </c>
      <c r="G19" s="305" t="str">
        <f>_xlfn.XLOOKUP(C19, '❄️ SD-WIN-BBALL ⚾'!$F$3:$F$336,'❄️ SD-WIN-BBALL ⚾'!$N$3:$N$336)</f>
        <v>Moser</v>
      </c>
      <c r="H19" s="305" t="str">
        <f>_xlfn.XLOOKUP(C19, '❄️ SD-WIN-BBALL ⚾'!$F$3:$F$336,'❄️ SD-WIN-BBALL ⚾'!$T$3:$T$336)</f>
        <v>503-803-5656</v>
      </c>
      <c r="I19" s="305">
        <f>_xlfn.XLOOKUP(C19, '❄️ SD-WIN-BBALL ⚾'!$F$3:$F$336,'❄️ SD-WIN-BBALL ⚾'!$W$3:$W$336)</f>
        <v>118</v>
      </c>
      <c r="J19" s="307" t="str">
        <f>IF(_xlfn.XLOOKUP(C19, '❄️ SD-WIN-BBALL ⚾'!$F$3:$F$336, '❄️ SD-WIN-BBALL ⚾'!$AA$3:$AA$336)=0, "TBD", _xlfn.XLOOKUP(C19, '❄️ SD-WIN-BBALL ⚾'!$F$3:$F$336, '❄️ SD-WIN-BBALL ⚾'!$AA$3:$AA$336))</f>
        <v>Sundays: Jan. 18, 25; Feb. 1, 8</v>
      </c>
      <c r="K19" s="305" t="str">
        <f>IF(_xlfn.XLOOKUP(C19, '❄️ SD-WIN-BBALL ⚾'!$F$3:$F$336, '❄️ SD-WIN-BBALL ⚾'!$AB$3:$AB$336)=0, "TBD", _xlfn.XLOOKUP(C19, '❄️ SD-WIN-BBALL ⚾'!$F$3:$F$336, '❄️ SD-WIN-BBALL ⚾'!$AB$3:$AB$336))</f>
        <v>10am-2:30pm</v>
      </c>
      <c r="L19" s="305"/>
      <c r="M19" s="308" t="b">
        <v>1</v>
      </c>
      <c r="N19" s="308" t="b">
        <v>1</v>
      </c>
      <c r="O19" s="308" t="b">
        <v>1</v>
      </c>
      <c r="P19" s="308" t="b">
        <v>0</v>
      </c>
      <c r="Q19" s="308" t="b">
        <v>0</v>
      </c>
      <c r="R19" s="308" t="b">
        <v>0</v>
      </c>
      <c r="S19" s="308" t="b">
        <v>1</v>
      </c>
      <c r="T19" s="308" t="b">
        <v>1</v>
      </c>
      <c r="U19" s="308" t="b">
        <v>0</v>
      </c>
      <c r="V19" s="308" t="b">
        <v>0</v>
      </c>
      <c r="W19" s="308" t="b">
        <v>1</v>
      </c>
      <c r="X19" s="308" t="b">
        <v>1</v>
      </c>
      <c r="Y19" s="308" t="b">
        <v>0</v>
      </c>
      <c r="Z19" s="308" t="b">
        <v>0</v>
      </c>
      <c r="AA19" s="308" t="b">
        <v>0</v>
      </c>
      <c r="AB19" s="308" t="b">
        <v>0</v>
      </c>
      <c r="AC19" s="308" t="b">
        <v>0</v>
      </c>
      <c r="AD19" s="308" t="b">
        <v>0</v>
      </c>
      <c r="AE19" s="305"/>
    </row>
    <row r="20" spans="1:51" s="309" customFormat="1" ht="15.75">
      <c r="A20" s="305" t="str">
        <f>_xlfn.XLOOKUP(C20, '❄️ SD-WIN-BBALL ⚾'!$F$3:$F$336, '❄️ SD-WIN-BBALL ⚾'!$A$3:$A$336)</f>
        <v>B-RET</v>
      </c>
      <c r="B20" s="305" t="str">
        <f>_xlfn.XLOOKUP(C20, '❄️ SD-WIN-BBALL ⚾'!$F$3:$F$336, '❄️ SD-WIN-BBALL ⚾'!$E$3:$E$336)</f>
        <v>USBDCHU</v>
      </c>
      <c r="C20" s="306" t="s">
        <v>641</v>
      </c>
      <c r="D20" s="305" t="str">
        <f>IF(_xlfn.XLOOKUP(C20, '❄️ SD-WIN-BBALL ⚾'!$F$3:$F$336, '❄️ SD-WIN-BBALL ⚾'!$G$3:$G$336)=0, " ", _xlfn.XLOOKUP(C20, '❄️ SD-WIN-BBALL ⚾'!$F$3:$F$336, '❄️ SD-WIN-BBALL ⚾'!$G$3:$G$336))</f>
        <v xml:space="preserve"> </v>
      </c>
      <c r="E20" s="305" t="str">
        <f>_xlfn.XLOOKUP(C20, '❄️ SD-WIN-BBALL ⚾'!$F$3:$F$336, '❄️ SD-WIN-BBALL ⚾'!$AL$3:$AL$336)</f>
        <v>16525 S. Birchwood Loop Rd. Chugiak, AK 99567</v>
      </c>
      <c r="F20" s="305" t="str">
        <f>_xlfn.XLOOKUP(C20, '❄️ SD-WIN-BBALL ⚾'!$F$3:$F$336,'❄️ SD-WIN-BBALL ⚾'!$M$3:$M$336)</f>
        <v>Joe</v>
      </c>
      <c r="G20" s="305" t="str">
        <f>_xlfn.XLOOKUP(C20, '❄️ SD-WIN-BBALL ⚾'!$F$3:$F$336,'❄️ SD-WIN-BBALL ⚾'!$N$3:$N$336)</f>
        <v>Fitka</v>
      </c>
      <c r="H20" s="305" t="str">
        <f>_xlfn.XLOOKUP(C20, '❄️ SD-WIN-BBALL ⚾'!$F$3:$F$336,'❄️ SD-WIN-BBALL ⚾'!$T$3:$T$336)</f>
        <v>907-306-8570</v>
      </c>
      <c r="I20" s="305">
        <f>_xlfn.XLOOKUP(C20, '❄️ SD-WIN-BBALL ⚾'!$F$3:$F$336,'❄️ SD-WIN-BBALL ⚾'!$W$3:$W$336)</f>
        <v>104</v>
      </c>
      <c r="J20" s="307" t="str">
        <f>IF(_xlfn.XLOOKUP(C20, '❄️ SD-WIN-BBALL ⚾'!$F$3:$F$336, '❄️ SD-WIN-BBALL ⚾'!$AA$3:$AA$336)=0, "TBD", _xlfn.XLOOKUP(C20, '❄️ SD-WIN-BBALL ⚾'!$F$3:$F$336, '❄️ SD-WIN-BBALL ⚾'!$AA$3:$AA$336))</f>
        <v>Sundays: Jan. 4, 11, 18, 25</v>
      </c>
      <c r="K20" s="305" t="str">
        <f>IF(_xlfn.XLOOKUP(C20, '❄️ SD-WIN-BBALL ⚾'!$F$3:$F$336, '❄️ SD-WIN-BBALL ⚾'!$AB$3:$AB$336)=0, "TBD", _xlfn.XLOOKUP(C20, '❄️ SD-WIN-BBALL ⚾'!$F$3:$F$336, '❄️ SD-WIN-BBALL ⚾'!$AB$3:$AB$336))</f>
        <v>9am-1:30pm</v>
      </c>
      <c r="L20" s="305"/>
      <c r="M20" s="308" t="b">
        <v>1</v>
      </c>
      <c r="N20" s="308" t="b">
        <v>1</v>
      </c>
      <c r="O20" s="308" t="b">
        <v>1</v>
      </c>
      <c r="P20" s="308" t="b">
        <v>0</v>
      </c>
      <c r="Q20" s="308" t="b">
        <v>0</v>
      </c>
      <c r="R20" s="308" t="b">
        <v>0</v>
      </c>
      <c r="S20" s="308" t="b">
        <v>1</v>
      </c>
      <c r="T20" s="308" t="b">
        <v>1</v>
      </c>
      <c r="U20" s="308" t="b">
        <v>0</v>
      </c>
      <c r="V20" s="308" t="b">
        <v>0</v>
      </c>
      <c r="W20" s="308" t="b">
        <v>1</v>
      </c>
      <c r="X20" s="308" t="b">
        <v>1</v>
      </c>
      <c r="Y20" s="308" t="b">
        <v>0</v>
      </c>
      <c r="Z20" s="308" t="b">
        <v>0</v>
      </c>
      <c r="AA20" s="308" t="b">
        <v>1</v>
      </c>
      <c r="AB20" s="308" t="b">
        <v>1</v>
      </c>
      <c r="AC20" s="308" t="b">
        <v>0</v>
      </c>
      <c r="AD20" s="308" t="b">
        <v>1</v>
      </c>
      <c r="AE20" s="305"/>
    </row>
    <row r="21" spans="1:51" s="309" customFormat="1" ht="15">
      <c r="A21" s="305" t="str">
        <f>_xlfn.XLOOKUP(C21, '❄️ SD-WIN-BBALL ⚾'!$F$3:$F$336, '❄️ SD-WIN-BBALL ⚾'!$A$3:$A$336)</f>
        <v>A-NEW</v>
      </c>
      <c r="B21" s="305" t="str">
        <f>_xlfn.XLOOKUP(C21, '❄️ SD-WIN-BBALL ⚾'!$F$3:$F$336, '❄️ SD-WIN-BBALL ⚾'!$E$3:$E$336)</f>
        <v>USBDCHCA</v>
      </c>
      <c r="C21" s="414" t="s">
        <v>51</v>
      </c>
      <c r="D21" s="305" t="str">
        <f>IF(_xlfn.XLOOKUP(C21, '❄️ SD-WIN-BBALL ⚾'!$F$3:$F$336, '❄️ SD-WIN-BBALL ⚾'!$G$3:$G$336)=0, " ", _xlfn.XLOOKUP(C21, '❄️ SD-WIN-BBALL ⚾'!$F$3:$F$336, '❄️ SD-WIN-BBALL ⚾'!$G$3:$G$336))</f>
        <v xml:space="preserve"> </v>
      </c>
      <c r="E21" s="305" t="str">
        <f>_xlfn.XLOOKUP(C21, '❄️ SD-WIN-BBALL ⚾'!$F$3:$F$336, '❄️ SD-WIN-BBALL ⚾'!$AL$3:$AL$336)</f>
        <v>11525 Snider Rd Cincinnati, OH 45249</v>
      </c>
      <c r="F21" s="305" t="str">
        <f>_xlfn.XLOOKUP(C21, '❄️ SD-WIN-BBALL ⚾'!$F$3:$F$336,'❄️ SD-WIN-BBALL ⚾'!$M$3:$M$336)</f>
        <v>Tony</v>
      </c>
      <c r="G21" s="305" t="str">
        <f>_xlfn.XLOOKUP(C21, '❄️ SD-WIN-BBALL ⚾'!$F$3:$F$336,'❄️ SD-WIN-BBALL ⚾'!$N$3:$N$336)</f>
        <v>Schulz</v>
      </c>
      <c r="H21" s="305" t="str">
        <f>_xlfn.XLOOKUP(C21, '❄️ SD-WIN-BBALL ⚾'!$F$3:$F$336,'❄️ SD-WIN-BBALL ⚾'!$T$3:$T$336)</f>
        <v>513-638-1463</v>
      </c>
      <c r="I21" s="305">
        <f>_xlfn.XLOOKUP(C21, '❄️ SD-WIN-BBALL ⚾'!$F$3:$F$336,'❄️ SD-WIN-BBALL ⚾'!$W$3:$W$336)</f>
        <v>118</v>
      </c>
      <c r="J21" s="307" t="str">
        <f>IF(_xlfn.XLOOKUP(C21, '❄️ SD-WIN-BBALL ⚾'!$F$3:$F$336, '❄️ SD-WIN-BBALL ⚾'!$AA$3:$AA$336)=0, "TBD", _xlfn.XLOOKUP(C21, '❄️ SD-WIN-BBALL ⚾'!$F$3:$F$336, '❄️ SD-WIN-BBALL ⚾'!$AA$3:$AA$336))</f>
        <v>Sundays: Jan. 18, 25 (PPD); Feb. 1, 15; Mar. 7 (PPD), 14 (PPD); Apr. 19 (M/U)</v>
      </c>
      <c r="K21" s="305" t="str">
        <f>IF(_xlfn.XLOOKUP(C21, '❄️ SD-WIN-BBALL ⚾'!$F$3:$F$336, '❄️ SD-WIN-BBALL ⚾'!$AB$3:$AB$336)=0, "TBD", _xlfn.XLOOKUP(C21, '❄️ SD-WIN-BBALL ⚾'!$F$3:$F$336, '❄️ SD-WIN-BBALL ⚾'!$AB$3:$AB$336))</f>
        <v>2pm-6:30pm</v>
      </c>
      <c r="L21" s="305"/>
      <c r="M21" s="308" t="b">
        <v>1</v>
      </c>
      <c r="N21" s="308" t="b">
        <v>1</v>
      </c>
      <c r="O21" s="308" t="b">
        <v>1</v>
      </c>
      <c r="P21" s="308" t="b">
        <v>0</v>
      </c>
      <c r="Q21" s="308" t="b">
        <v>1</v>
      </c>
      <c r="R21" s="308" t="b">
        <v>1</v>
      </c>
      <c r="S21" s="308" t="b">
        <v>1</v>
      </c>
      <c r="T21" s="308" t="b">
        <v>1</v>
      </c>
      <c r="U21" s="308" t="b">
        <v>0</v>
      </c>
      <c r="V21" s="308" t="b">
        <v>0</v>
      </c>
      <c r="W21" s="308" t="b">
        <v>1</v>
      </c>
      <c r="X21" s="308" t="b">
        <v>1</v>
      </c>
      <c r="Y21" s="308" t="b">
        <v>0</v>
      </c>
      <c r="Z21" s="308" t="b">
        <v>0</v>
      </c>
      <c r="AA21" s="308" t="b">
        <v>0</v>
      </c>
      <c r="AB21" s="308" t="b">
        <v>0</v>
      </c>
      <c r="AC21" s="308" t="b">
        <v>0</v>
      </c>
      <c r="AD21" s="308" t="b">
        <v>0</v>
      </c>
      <c r="AE21" s="305"/>
    </row>
    <row r="22" spans="1:51" s="309" customFormat="1" ht="15.75">
      <c r="A22" s="305" t="str">
        <f>_xlfn.XLOOKUP(C22, '❄️ SD-WIN-BBALL ⚾'!$F$3:$F$336, '❄️ SD-WIN-BBALL ⚾'!$A$3:$A$336)</f>
        <v>A-NEW</v>
      </c>
      <c r="B22" s="305" t="str">
        <f>_xlfn.XLOOKUP(C22, '❄️ SD-WIN-BBALL ⚾'!$F$3:$F$336, '❄️ SD-WIN-BBALL ⚾'!$E$3:$E$336)</f>
        <v>USBDCIC</v>
      </c>
      <c r="C22" s="306" t="s">
        <v>64</v>
      </c>
      <c r="D22" s="305" t="str">
        <f>IF(_xlfn.XLOOKUP(C22, '❄️ SD-WIN-BBALL ⚾'!$F$3:$F$336, '❄️ SD-WIN-BBALL ⚾'!$G$3:$G$336)=0, " ", _xlfn.XLOOKUP(C22, '❄️ SD-WIN-BBALL ⚾'!$F$3:$F$336, '❄️ SD-WIN-BBALL ⚾'!$G$3:$G$336))</f>
        <v xml:space="preserve"> </v>
      </c>
      <c r="E22" s="305" t="str">
        <f>_xlfn.XLOOKUP(C22, '❄️ SD-WIN-BBALL ⚾'!$F$3:$F$336, '❄️ SD-WIN-BBALL ⚾'!$AL$3:$AL$336)</f>
        <v>1000 W Foothill Blvd Glendora, CA 91741</v>
      </c>
      <c r="F22" s="305" t="str">
        <f>_xlfn.XLOOKUP(C22, '❄️ SD-WIN-BBALL ⚾'!$F$3:$F$336,'❄️ SD-WIN-BBALL ⚾'!$M$3:$M$336)</f>
        <v xml:space="preserve">Andy </v>
      </c>
      <c r="G22" s="305" t="str">
        <f>_xlfn.XLOOKUP(C22, '❄️ SD-WIN-BBALL ⚾'!$F$3:$F$336,'❄️ SD-WIN-BBALL ⚾'!$N$3:$N$336)</f>
        <v>Smith</v>
      </c>
      <c r="H22" s="305" t="str">
        <f>_xlfn.XLOOKUP(C22, '❄️ SD-WIN-BBALL ⚾'!$F$3:$F$336,'❄️ SD-WIN-BBALL ⚾'!$T$3:$T$336)</f>
        <v>702-523-1578</v>
      </c>
      <c r="I22" s="305">
        <f>_xlfn.XLOOKUP(C22, '❄️ SD-WIN-BBALL ⚾'!$F$3:$F$336,'❄️ SD-WIN-BBALL ⚾'!$W$3:$W$336)</f>
        <v>111</v>
      </c>
      <c r="J22" s="307" t="str">
        <f>IF(_xlfn.XLOOKUP(C22, '❄️ SD-WIN-BBALL ⚾'!$F$3:$F$336, '❄️ SD-WIN-BBALL ⚾'!$AA$3:$AA$336)=0, "TBD", _xlfn.XLOOKUP(C22, '❄️ SD-WIN-BBALL ⚾'!$F$3:$F$336, '❄️ SD-WIN-BBALL ⚾'!$AA$3:$AA$336))</f>
        <v>Sundays: Jan. 11, 18, 25; Feb. 1</v>
      </c>
      <c r="K22" s="305" t="str">
        <f>IF(_xlfn.XLOOKUP(C22, '❄️ SD-WIN-BBALL ⚾'!$F$3:$F$336, '❄️ SD-WIN-BBALL ⚾'!$AB$3:$AB$336)=0, "TBD", _xlfn.XLOOKUP(C22, '❄️ SD-WIN-BBALL ⚾'!$F$3:$F$336, '❄️ SD-WIN-BBALL ⚾'!$AB$3:$AB$336))</f>
        <v>9am-1:30pm</v>
      </c>
      <c r="L22" s="305"/>
      <c r="M22" s="308" t="b">
        <v>1</v>
      </c>
      <c r="N22" s="308" t="b">
        <v>1</v>
      </c>
      <c r="O22" s="308" t="b">
        <v>1</v>
      </c>
      <c r="P22" s="308" t="b">
        <v>0</v>
      </c>
      <c r="Q22" s="308" t="b">
        <v>1</v>
      </c>
      <c r="R22" s="308" t="b">
        <v>1</v>
      </c>
      <c r="S22" s="308" t="b">
        <v>1</v>
      </c>
      <c r="T22" s="308" t="b">
        <v>1</v>
      </c>
      <c r="U22" s="308" t="b">
        <v>0</v>
      </c>
      <c r="V22" s="308" t="b">
        <v>0</v>
      </c>
      <c r="W22" s="308" t="b">
        <v>1</v>
      </c>
      <c r="X22" s="308" t="b">
        <v>1</v>
      </c>
      <c r="Y22" s="308" t="b">
        <v>0</v>
      </c>
      <c r="Z22" s="308" t="b">
        <v>0</v>
      </c>
      <c r="AA22" s="308" t="b">
        <v>0</v>
      </c>
      <c r="AB22" s="308" t="b">
        <v>0</v>
      </c>
      <c r="AC22" s="308" t="b">
        <v>0</v>
      </c>
      <c r="AD22" s="308" t="b">
        <v>0</v>
      </c>
      <c r="AE22" s="305"/>
    </row>
    <row r="23" spans="1:51" s="309" customFormat="1" ht="15.75">
      <c r="A23" s="305" t="str">
        <f>_xlfn.XLOOKUP(C23, '❄️ SD-WIN-BBALL ⚾'!$F$3:$F$336, '❄️ SD-WIN-BBALL ⚾'!$A$3:$A$336)</f>
        <v>B-RET</v>
      </c>
      <c r="B23" s="305" t="str">
        <f>_xlfn.XLOOKUP(C23, '❄️ SD-WIN-BBALL ⚾'!$F$3:$F$336, '❄️ SD-WIN-BBALL ⚾'!$E$3:$E$336)</f>
        <v>USBDCLA</v>
      </c>
      <c r="C23" s="306" t="s">
        <v>652</v>
      </c>
      <c r="D23" s="305" t="str">
        <f>IF(_xlfn.XLOOKUP(C23, '❄️ SD-WIN-BBALL ⚾'!$F$3:$F$336, '❄️ SD-WIN-BBALL ⚾'!$G$3:$G$336)=0, " ", _xlfn.XLOOKUP(C23, '❄️ SD-WIN-BBALL ⚾'!$F$3:$F$336, '❄️ SD-WIN-BBALL ⚾'!$G$3:$G$336))</f>
        <v xml:space="preserve"> </v>
      </c>
      <c r="E23" s="305" t="str">
        <f>_xlfn.XLOOKUP(C23, '❄️ SD-WIN-BBALL ⚾'!$F$3:$F$336, '❄️ SD-WIN-BBALL ⚾'!$AL$3:$AL$336)</f>
        <v>151 South Church St Grove Hill, AL 36451</v>
      </c>
      <c r="F23" s="305" t="str">
        <f>_xlfn.XLOOKUP(C23, '❄️ SD-WIN-BBALL ⚾'!$F$3:$F$336,'❄️ SD-WIN-BBALL ⚾'!$M$3:$M$336)</f>
        <v>Will</v>
      </c>
      <c r="G23" s="305" t="str">
        <f>_xlfn.XLOOKUP(C23, '❄️ SD-WIN-BBALL ⚾'!$F$3:$F$336,'❄️ SD-WIN-BBALL ⚾'!$N$3:$N$336)</f>
        <v>Buford</v>
      </c>
      <c r="H23" s="305" t="str">
        <f>_xlfn.XLOOKUP(C23, '❄️ SD-WIN-BBALL ⚾'!$F$3:$F$336,'❄️ SD-WIN-BBALL ⚾'!$T$3:$T$336)</f>
        <v>334-830-7132</v>
      </c>
      <c r="I23" s="305">
        <f>_xlfn.XLOOKUP(C23, '❄️ SD-WIN-BBALL ⚾'!$F$3:$F$336,'❄️ SD-WIN-BBALL ⚾'!$W$3:$W$336)</f>
        <v>104</v>
      </c>
      <c r="J23" s="307" t="str">
        <f>IF(_xlfn.XLOOKUP(C23, '❄️ SD-WIN-BBALL ⚾'!$F$3:$F$336, '❄️ SD-WIN-BBALL ⚾'!$AA$3:$AA$336)=0, "TBD", _xlfn.XLOOKUP(C23, '❄️ SD-WIN-BBALL ⚾'!$F$3:$F$336, '❄️ SD-WIN-BBALL ⚾'!$AA$3:$AA$336))</f>
        <v>Sundays: Jan. 4, 11, 18, 25 (PPD); Feb. 1 (M/U)</v>
      </c>
      <c r="K23" s="305" t="str">
        <f>IF(_xlfn.XLOOKUP(C23, '❄️ SD-WIN-BBALL ⚾'!$F$3:$F$336, '❄️ SD-WIN-BBALL ⚾'!$AB$3:$AB$336)=0, "TBD", _xlfn.XLOOKUP(C23, '❄️ SD-WIN-BBALL ⚾'!$F$3:$F$336, '❄️ SD-WIN-BBALL ⚾'!$AB$3:$AB$336))</f>
        <v>Noon-4:30pm</v>
      </c>
      <c r="L23" s="305"/>
      <c r="M23" s="308" t="b">
        <v>1</v>
      </c>
      <c r="N23" s="308" t="b">
        <v>1</v>
      </c>
      <c r="O23" s="308" t="b">
        <v>1</v>
      </c>
      <c r="P23" s="308" t="b">
        <v>0</v>
      </c>
      <c r="Q23" s="308" t="b">
        <v>0</v>
      </c>
      <c r="R23" s="308" t="b">
        <v>0</v>
      </c>
      <c r="S23" s="308" t="b">
        <v>1</v>
      </c>
      <c r="T23" s="308" t="b">
        <v>1</v>
      </c>
      <c r="U23" s="308" t="b">
        <v>0</v>
      </c>
      <c r="V23" s="308" t="b">
        <v>0</v>
      </c>
      <c r="W23" s="308" t="b">
        <v>1</v>
      </c>
      <c r="X23" s="308" t="b">
        <v>1</v>
      </c>
      <c r="Y23" s="308" t="b">
        <v>0</v>
      </c>
      <c r="Z23" s="308" t="b">
        <v>0</v>
      </c>
      <c r="AA23" s="308" t="b">
        <v>1</v>
      </c>
      <c r="AB23" s="308" t="b">
        <v>1</v>
      </c>
      <c r="AC23" s="308" t="b">
        <v>0</v>
      </c>
      <c r="AD23" s="308" t="b">
        <v>1</v>
      </c>
      <c r="AE23" s="305"/>
    </row>
    <row r="24" spans="1:51" s="309" customFormat="1" ht="15.75">
      <c r="A24" s="305" t="str">
        <f>_xlfn.XLOOKUP(C24, '❄️ SD-WIN-BBALL ⚾'!$F$3:$F$336, '❄️ SD-WIN-BBALL ⚾'!$A$3:$A$336)</f>
        <v>A-NEW</v>
      </c>
      <c r="B24" s="305" t="str">
        <f>_xlfn.XLOOKUP(C24, '❄️ SD-WIN-BBALL ⚾'!$F$3:$F$336, '❄️ SD-WIN-BBALL ⚾'!$E$3:$E$336)</f>
        <v>USBDCOC</v>
      </c>
      <c r="C24" s="306" t="s">
        <v>77</v>
      </c>
      <c r="D24" s="305" t="str">
        <f>IF(_xlfn.XLOOKUP(C24, '❄️ SD-WIN-BBALL ⚾'!$F$3:$F$336, '❄️ SD-WIN-BBALL ⚾'!$G$3:$G$336)=0, " ", _xlfn.XLOOKUP(C24, '❄️ SD-WIN-BBALL ⚾'!$F$3:$F$336, '❄️ SD-WIN-BBALL ⚾'!$G$3:$G$336))</f>
        <v xml:space="preserve"> </v>
      </c>
      <c r="E24" s="305" t="str">
        <f>_xlfn.XLOOKUP(C24, '❄️ SD-WIN-BBALL ⚾'!$F$3:$F$336, '❄️ SD-WIN-BBALL ⚾'!$AL$3:$AL$336)</f>
        <v>300 W Cherry Lane Coalinga, CA 93210</v>
      </c>
      <c r="F24" s="305" t="str">
        <f>_xlfn.XLOOKUP(C24, '❄️ SD-WIN-BBALL ⚾'!$F$3:$F$336,'❄️ SD-WIN-BBALL ⚾'!$M$3:$M$336)</f>
        <v>Jacob</v>
      </c>
      <c r="G24" s="305" t="str">
        <f>_xlfn.XLOOKUP(C24, '❄️ SD-WIN-BBALL ⚾'!$F$3:$F$336,'❄️ SD-WIN-BBALL ⚾'!$N$3:$N$336)</f>
        <v>Castro</v>
      </c>
      <c r="H24" s="305" t="str">
        <f>_xlfn.XLOOKUP(C24, '❄️ SD-WIN-BBALL ⚾'!$F$3:$F$336,'❄️ SD-WIN-BBALL ⚾'!$T$3:$T$336)</f>
        <v>909-472-9495</v>
      </c>
      <c r="I24" s="305">
        <f>_xlfn.XLOOKUP(C24, '❄️ SD-WIN-BBALL ⚾'!$F$3:$F$336,'❄️ SD-WIN-BBALL ⚾'!$W$3:$W$336)</f>
        <v>111</v>
      </c>
      <c r="J24" s="307" t="str">
        <f>IF(_xlfn.XLOOKUP(C24, '❄️ SD-WIN-BBALL ⚾'!$F$3:$F$336, '❄️ SD-WIN-BBALL ⚾'!$AA$3:$AA$336)=0, "TBD", _xlfn.XLOOKUP(C24, '❄️ SD-WIN-BBALL ⚾'!$F$3:$F$336, '❄️ SD-WIN-BBALL ⚾'!$AA$3:$AA$336))</f>
        <v>Sundays: Jan. 11, 18, 25; Feb. 1</v>
      </c>
      <c r="K24" s="305" t="str">
        <f>IF(_xlfn.XLOOKUP(C24, '❄️ SD-WIN-BBALL ⚾'!$F$3:$F$336, '❄️ SD-WIN-BBALL ⚾'!$AB$3:$AB$336)=0, "TBD", _xlfn.XLOOKUP(C24, '❄️ SD-WIN-BBALL ⚾'!$F$3:$F$336, '❄️ SD-WIN-BBALL ⚾'!$AB$3:$AB$336))</f>
        <v>Noon-4:30pm</v>
      </c>
      <c r="L24" s="305"/>
      <c r="M24" s="308" t="b">
        <v>1</v>
      </c>
      <c r="N24" s="308" t="b">
        <v>1</v>
      </c>
      <c r="O24" s="308" t="b">
        <v>1</v>
      </c>
      <c r="P24" s="308" t="b">
        <v>0</v>
      </c>
      <c r="Q24" s="308" t="b">
        <v>1</v>
      </c>
      <c r="R24" s="308" t="b">
        <v>1</v>
      </c>
      <c r="S24" s="308" t="b">
        <v>1</v>
      </c>
      <c r="T24" s="308" t="b">
        <v>1</v>
      </c>
      <c r="U24" s="308" t="b">
        <v>0</v>
      </c>
      <c r="V24" s="308" t="b">
        <v>0</v>
      </c>
      <c r="W24" s="308" t="b">
        <v>1</v>
      </c>
      <c r="X24" s="308" t="b">
        <v>1</v>
      </c>
      <c r="Y24" s="308" t="b">
        <v>0</v>
      </c>
      <c r="Z24" s="308" t="b">
        <v>0</v>
      </c>
      <c r="AA24" s="308" t="b">
        <v>0</v>
      </c>
      <c r="AB24" s="308" t="b">
        <v>0</v>
      </c>
      <c r="AC24" s="308" t="b">
        <v>0</v>
      </c>
      <c r="AD24" s="308" t="b">
        <v>0</v>
      </c>
      <c r="AE24" s="305"/>
    </row>
    <row r="25" spans="1:51" s="309" customFormat="1" ht="15.75">
      <c r="A25" s="305" t="str">
        <f>_xlfn.XLOOKUP(C25, '❄️ SD-WIN-BBALL ⚾'!$F$3:$F$336, '❄️ SD-WIN-BBALL ⚾'!$A$3:$A$336)</f>
        <v>B-RET</v>
      </c>
      <c r="B25" s="305" t="str">
        <f>_xlfn.XLOOKUP(C25, '❄️ SD-WIN-BBALL ⚾'!$F$3:$F$336, '❄️ SD-WIN-BBALL ⚾'!$E$3:$E$336)</f>
        <v>USBDCA</v>
      </c>
      <c r="C25" s="306" t="s">
        <v>664</v>
      </c>
      <c r="D25" s="305" t="str">
        <f>IF(_xlfn.XLOOKUP(C25, '❄️ SD-WIN-BBALL ⚾'!$F$3:$F$336, '❄️ SD-WIN-BBALL ⚾'!$G$3:$G$336)=0, " ", _xlfn.XLOOKUP(C25, '❄️ SD-WIN-BBALL ⚾'!$F$3:$F$336, '❄️ SD-WIN-BBALL ⚾'!$G$3:$G$336))</f>
        <v xml:space="preserve"> </v>
      </c>
      <c r="E25" s="305" t="str">
        <f>_xlfn.XLOOKUP(C25, '❄️ SD-WIN-BBALL ⚾'!$F$3:$F$336, '❄️ SD-WIN-BBALL ⚾'!$AL$3:$AL$336)</f>
        <v>1900 US Hwy 31 Bay Minette , AL 36507</v>
      </c>
      <c r="F25" s="305" t="str">
        <f>_xlfn.XLOOKUP(C25, '❄️ SD-WIN-BBALL ⚾'!$F$3:$F$336,'❄️ SD-WIN-BBALL ⚾'!$M$3:$M$336)</f>
        <v>JD</v>
      </c>
      <c r="G25" s="305" t="str">
        <f>_xlfn.XLOOKUP(C25, '❄️ SD-WIN-BBALL ⚾'!$F$3:$F$336,'❄️ SD-WIN-BBALL ⚾'!$N$3:$N$336)</f>
        <v>Pruitt</v>
      </c>
      <c r="H25" s="305" t="str">
        <f>_xlfn.XLOOKUP(C25, '❄️ SD-WIN-BBALL ⚾'!$F$3:$F$336,'❄️ SD-WIN-BBALL ⚾'!$T$3:$T$336)</f>
        <v>334-714-7994</v>
      </c>
      <c r="I25" s="305">
        <f>_xlfn.XLOOKUP(C25, '❄️ SD-WIN-BBALL ⚾'!$F$3:$F$336,'❄️ SD-WIN-BBALL ⚾'!$W$3:$W$336)</f>
        <v>110</v>
      </c>
      <c r="J25" s="307" t="str">
        <f>IF(_xlfn.XLOOKUP(C25, '❄️ SD-WIN-BBALL ⚾'!$F$3:$F$336, '❄️ SD-WIN-BBALL ⚾'!$AA$3:$AA$336)=0, "TBD", _xlfn.XLOOKUP(C25, '❄️ SD-WIN-BBALL ⚾'!$F$3:$F$336, '❄️ SD-WIN-BBALL ⚾'!$AA$3:$AA$336))</f>
        <v>Sat./Sun.: Jan. 10 (PPD), 11, 17, 18, 25 (PPD); Feb. 7 (M/U)</v>
      </c>
      <c r="K25" s="305" t="str">
        <f>IF(_xlfn.XLOOKUP(C25, '❄️ SD-WIN-BBALL ⚾'!$F$3:$F$336, '❄️ SD-WIN-BBALL ⚾'!$AB$3:$AB$336)=0, "TBD", _xlfn.XLOOKUP(C25, '❄️ SD-WIN-BBALL ⚾'!$F$3:$F$336, '❄️ SD-WIN-BBALL ⚾'!$AB$3:$AB$336))</f>
        <v>10am-2:30pm</v>
      </c>
      <c r="L25" s="305"/>
      <c r="M25" s="308" t="b">
        <v>1</v>
      </c>
      <c r="N25" s="308" t="b">
        <v>1</v>
      </c>
      <c r="O25" s="308" t="b">
        <v>1</v>
      </c>
      <c r="P25" s="308" t="b">
        <v>0</v>
      </c>
      <c r="Q25" s="308" t="b">
        <v>0</v>
      </c>
      <c r="R25" s="308" t="b">
        <v>0</v>
      </c>
      <c r="S25" s="308" t="b">
        <v>1</v>
      </c>
      <c r="T25" s="308" t="b">
        <v>1</v>
      </c>
      <c r="U25" s="308" t="b">
        <v>0</v>
      </c>
      <c r="V25" s="308" t="b">
        <v>0</v>
      </c>
      <c r="W25" s="308" t="b">
        <v>1</v>
      </c>
      <c r="X25" s="308" t="b">
        <v>1</v>
      </c>
      <c r="Y25" s="308" t="b">
        <v>0</v>
      </c>
      <c r="Z25" s="308" t="b">
        <v>0</v>
      </c>
      <c r="AA25" s="308" t="b">
        <v>0</v>
      </c>
      <c r="AB25" s="308" t="b">
        <v>0</v>
      </c>
      <c r="AC25" s="308" t="b">
        <v>0</v>
      </c>
      <c r="AD25" s="308" t="b">
        <v>1</v>
      </c>
      <c r="AE25" s="305"/>
    </row>
    <row r="26" spans="1:51" s="309" customFormat="1" ht="15.75">
      <c r="A26" s="305" t="str">
        <f>_xlfn.XLOOKUP(C26, '❄️ SD-WIN-BBALL ⚾'!$F$3:$F$336, '❄️ SD-WIN-BBALL ⚾'!$A$3:$A$336)</f>
        <v>B-RET</v>
      </c>
      <c r="B26" s="305" t="str">
        <f>_xlfn.XLOOKUP(C26, '❄️ SD-WIN-BBALL ⚾'!$F$3:$F$336, '❄️ SD-WIN-BBALL ⚾'!$E$3:$E$336)</f>
        <v>USBDCSS</v>
      </c>
      <c r="C26" s="306" t="s">
        <v>676</v>
      </c>
      <c r="D26" s="305" t="str">
        <f>IF(_xlfn.XLOOKUP(C26, '❄️ SD-WIN-BBALL ⚾'!$F$3:$F$336, '❄️ SD-WIN-BBALL ⚾'!$G$3:$G$336)=0, " ", _xlfn.XLOOKUP(C26, '❄️ SD-WIN-BBALL ⚾'!$F$3:$F$336, '❄️ SD-WIN-BBALL ⚾'!$G$3:$G$336))</f>
        <v xml:space="preserve"> </v>
      </c>
      <c r="E26" s="305" t="str">
        <f>_xlfn.XLOOKUP(C26, '❄️ SD-WIN-BBALL ⚾'!$F$3:$F$336, '❄️ SD-WIN-BBALL ⚾'!$AL$3:$AL$336)</f>
        <v>1200 Kenwood Ave Duluth, MN 55811</v>
      </c>
      <c r="F26" s="305" t="str">
        <f>_xlfn.XLOOKUP(C26, '❄️ SD-WIN-BBALL ⚾'!$F$3:$F$336,'❄️ SD-WIN-BBALL ⚾'!$M$3:$M$336)</f>
        <v>Brooks</v>
      </c>
      <c r="G26" s="305" t="str">
        <f>_xlfn.XLOOKUP(C26, '❄️ SD-WIN-BBALL ⚾'!$F$3:$F$336,'❄️ SD-WIN-BBALL ⚾'!$N$3:$N$336)</f>
        <v>Repking</v>
      </c>
      <c r="H26" s="305" t="str">
        <f>_xlfn.XLOOKUP(C26, '❄️ SD-WIN-BBALL ⚾'!$F$3:$F$336,'❄️ SD-WIN-BBALL ⚾'!$T$3:$T$336)</f>
        <v>715-470-0416</v>
      </c>
      <c r="I26" s="305">
        <f>_xlfn.XLOOKUP(C26, '❄️ SD-WIN-BBALL ⚾'!$F$3:$F$336,'❄️ SD-WIN-BBALL ⚾'!$W$3:$W$336)</f>
        <v>104</v>
      </c>
      <c r="J26" s="307" t="str">
        <f>IF(_xlfn.XLOOKUP(C26, '❄️ SD-WIN-BBALL ⚾'!$F$3:$F$336, '❄️ SD-WIN-BBALL ⚾'!$AA$3:$AA$336)=0, "TBD", _xlfn.XLOOKUP(C26, '❄️ SD-WIN-BBALL ⚾'!$F$3:$F$336, '❄️ SD-WIN-BBALL ⚾'!$AA$3:$AA$336))</f>
        <v>Sundays: Jan. 4, 11, 18, 25</v>
      </c>
      <c r="K26" s="305" t="str">
        <f>IF(_xlfn.XLOOKUP(C26, '❄️ SD-WIN-BBALL ⚾'!$F$3:$F$336, '❄️ SD-WIN-BBALL ⚾'!$AB$3:$AB$336)=0, "TBD", _xlfn.XLOOKUP(C26, '❄️ SD-WIN-BBALL ⚾'!$F$3:$F$336, '❄️ SD-WIN-BBALL ⚾'!$AB$3:$AB$336))</f>
        <v>8am-12:30pm</v>
      </c>
      <c r="L26" s="305"/>
      <c r="M26" s="308" t="b">
        <v>1</v>
      </c>
      <c r="N26" s="308" t="b">
        <v>1</v>
      </c>
      <c r="O26" s="308" t="b">
        <v>1</v>
      </c>
      <c r="P26" s="308" t="b">
        <v>0</v>
      </c>
      <c r="Q26" s="308" t="b">
        <v>0</v>
      </c>
      <c r="R26" s="308" t="b">
        <v>0</v>
      </c>
      <c r="S26" s="308" t="b">
        <v>1</v>
      </c>
      <c r="T26" s="308" t="b">
        <v>1</v>
      </c>
      <c r="U26" s="308" t="b">
        <v>0</v>
      </c>
      <c r="V26" s="308" t="b">
        <v>0</v>
      </c>
      <c r="W26" s="308" t="b">
        <v>1</v>
      </c>
      <c r="X26" s="308" t="b">
        <v>1</v>
      </c>
      <c r="Y26" s="308" t="b">
        <v>0</v>
      </c>
      <c r="Z26" s="308" t="b">
        <v>0</v>
      </c>
      <c r="AA26" s="308" t="b">
        <v>1</v>
      </c>
      <c r="AB26" s="308" t="b">
        <v>1</v>
      </c>
      <c r="AC26" s="308" t="b">
        <v>0</v>
      </c>
      <c r="AD26" s="308" t="b">
        <v>1</v>
      </c>
      <c r="AE26" s="305"/>
    </row>
    <row r="27" spans="1:51" s="309" customFormat="1" ht="15.75">
      <c r="A27" s="264" t="str">
        <f>_xlfn.XLOOKUP(C27, '❄️ SD-WIN-BBALL ⚾'!$F$3:$F$336, '❄️ SD-WIN-BBALL ⚾'!$A$3:$A$336)</f>
        <v>Z-OUT-LOW ENROLLMENT</v>
      </c>
      <c r="B27" s="264" t="str">
        <f>_xlfn.XLOOKUP(C27, '❄️ SD-WIN-BBALL ⚾'!$F$3:$F$336, '❄️ SD-WIN-BBALL ⚾'!$E$3:$E$336)</f>
        <v>USBDCD</v>
      </c>
      <c r="C27" s="388" t="s">
        <v>1719</v>
      </c>
      <c r="D27" s="264" t="str">
        <f>IF(_xlfn.XLOOKUP(C27, '❄️ SD-WIN-BBALL ⚾'!$F$3:$F$336, '❄️ SD-WIN-BBALL ⚾'!$G$3:$G$336)=0, " ", _xlfn.XLOOKUP(C27, '❄️ SD-WIN-BBALL ⚾'!$F$3:$F$336, '❄️ SD-WIN-BBALL ⚾'!$G$3:$G$336))</f>
        <v xml:space="preserve"> </v>
      </c>
      <c r="E27" s="264" t="str">
        <f>_xlfn.XLOOKUP(C27, '❄️ SD-WIN-BBALL ⚾'!$F$3:$F$336, '❄️ SD-WIN-BBALL ⚾'!$AL$3:$AL$336)</f>
        <v>43-500 Monterey Ave Palm Desert, CA 92260</v>
      </c>
      <c r="F27" s="264" t="str">
        <f>_xlfn.XLOOKUP(C27, '❄️ SD-WIN-BBALL ⚾'!$F$3:$F$336,'❄️ SD-WIN-BBALL ⚾'!$M$3:$M$336)</f>
        <v xml:space="preserve">Sam </v>
      </c>
      <c r="G27" s="264" t="str">
        <f>_xlfn.XLOOKUP(C27, '❄️ SD-WIN-BBALL ⚾'!$F$3:$F$336,'❄️ SD-WIN-BBALL ⚾'!$N$3:$N$336)</f>
        <v>Dimatteo</v>
      </c>
      <c r="H27" s="264" t="str">
        <f>_xlfn.XLOOKUP(C27, '❄️ SD-WIN-BBALL ⚾'!$F$3:$F$336,'❄️ SD-WIN-BBALL ⚾'!$T$3:$T$336)</f>
        <v>724-622-7682</v>
      </c>
      <c r="I27" s="264">
        <f>_xlfn.XLOOKUP(C27, '❄️ SD-WIN-BBALL ⚾'!$F$3:$F$336,'❄️ SD-WIN-BBALL ⚾'!$W$3:$W$336)</f>
        <v>301</v>
      </c>
      <c r="J27" s="265" t="str">
        <f>IF(_xlfn.XLOOKUP(C27, '❄️ SD-WIN-BBALL ⚾'!$F$3:$F$336, '❄️ SD-WIN-BBALL ⚾'!$AA$3:$AA$336)=0, "TBD", _xlfn.XLOOKUP(C27, '❄️ SD-WIN-BBALL ⚾'!$F$3:$F$336, '❄️ SD-WIN-BBALL ⚾'!$AA$3:$AA$336))</f>
        <v>Sundays: Mar. 1, 8, 15, 22</v>
      </c>
      <c r="K27" s="264" t="str">
        <f>IF(_xlfn.XLOOKUP(C27, '❄️ SD-WIN-BBALL ⚾'!$F$3:$F$336, '❄️ SD-WIN-BBALL ⚾'!$AB$3:$AB$336)=0, "TBD", _xlfn.XLOOKUP(C27, '❄️ SD-WIN-BBALL ⚾'!$F$3:$F$336, '❄️ SD-WIN-BBALL ⚾'!$AB$3:$AB$336))</f>
        <v>10am-2:30pm</v>
      </c>
      <c r="L27" s="264"/>
      <c r="M27" s="502" t="b">
        <v>1</v>
      </c>
      <c r="N27" s="502" t="b">
        <v>1</v>
      </c>
      <c r="O27" s="502" t="b">
        <v>1</v>
      </c>
      <c r="P27" s="502" t="b">
        <v>0</v>
      </c>
      <c r="Q27" s="502" t="b">
        <v>0</v>
      </c>
      <c r="R27" s="502" t="b">
        <v>0</v>
      </c>
      <c r="S27" s="502" t="b">
        <v>1</v>
      </c>
      <c r="T27" s="502" t="b">
        <v>1</v>
      </c>
      <c r="U27" s="502" t="b">
        <v>0</v>
      </c>
      <c r="V27" s="502" t="b">
        <v>0</v>
      </c>
      <c r="W27" s="502" t="b">
        <v>1</v>
      </c>
      <c r="X27" s="502" t="b">
        <v>0</v>
      </c>
      <c r="Y27" s="502" t="b">
        <v>0</v>
      </c>
      <c r="Z27" s="502" t="b">
        <v>0</v>
      </c>
      <c r="AA27" s="502" t="b">
        <v>0</v>
      </c>
      <c r="AB27" s="502" t="b">
        <v>0</v>
      </c>
      <c r="AC27" s="502" t="b">
        <v>0</v>
      </c>
      <c r="AD27" s="502" t="b">
        <v>0</v>
      </c>
      <c r="AE27" s="264"/>
      <c r="AF27" s="151"/>
      <c r="AG27" s="151"/>
      <c r="AH27" s="151"/>
      <c r="AI27" s="151"/>
      <c r="AJ27" s="151"/>
      <c r="AK27" s="151"/>
      <c r="AL27" s="151"/>
      <c r="AM27" s="151"/>
      <c r="AN27" s="151"/>
      <c r="AO27" s="151"/>
      <c r="AP27" s="151"/>
      <c r="AQ27" s="151"/>
      <c r="AR27" s="151"/>
      <c r="AS27" s="151"/>
      <c r="AT27" s="151"/>
      <c r="AU27" s="151"/>
      <c r="AV27" s="151"/>
      <c r="AW27" s="151"/>
      <c r="AX27" s="151"/>
      <c r="AY27" s="151"/>
    </row>
    <row r="28" spans="1:51" s="309" customFormat="1" ht="15">
      <c r="A28" s="305" t="str">
        <f>_xlfn.XLOOKUP(C28, '❄️ SD-WIN-BBALL ⚾'!$F$3:$F$336, '❄️ SD-WIN-BBALL ⚾'!$A$3:$A$336)</f>
        <v>A-NEW</v>
      </c>
      <c r="B28" s="305" t="str">
        <f>_xlfn.XLOOKUP(C28, '❄️ SD-WIN-BBALL ⚾'!$F$3:$F$336, '❄️ SD-WIN-BBALL ⚾'!$E$3:$E$336)</f>
        <v>USBDCBC</v>
      </c>
      <c r="C28" s="310" t="s">
        <v>88</v>
      </c>
      <c r="D28" s="305" t="str">
        <f>IF(_xlfn.XLOOKUP(C28, '❄️ SD-WIN-BBALL ⚾'!$F$3:$F$336, '❄️ SD-WIN-BBALL ⚾'!$G$3:$G$336)=0, " ", _xlfn.XLOOKUP(C28, '❄️ SD-WIN-BBALL ⚾'!$F$3:$F$336, '❄️ SD-WIN-BBALL ⚾'!$G$3:$G$336))</f>
        <v xml:space="preserve"> </v>
      </c>
      <c r="E28" s="305" t="str">
        <f>_xlfn.XLOOKUP(C28, '❄️ SD-WIN-BBALL ⚾'!$F$3:$F$336, '❄️ SD-WIN-BBALL ⚾'!$AL$3:$AL$336)</f>
        <v>2600 N 20th Ave Pasco, WA 99301</v>
      </c>
      <c r="F28" s="305" t="str">
        <f>_xlfn.XLOOKUP(C28, '❄️ SD-WIN-BBALL ⚾'!$F$3:$F$336,'❄️ SD-WIN-BBALL ⚾'!$M$3:$M$336)</f>
        <v>Stefan</v>
      </c>
      <c r="G28" s="305" t="str">
        <f>_xlfn.XLOOKUP(C28, '❄️ SD-WIN-BBALL ⚾'!$F$3:$F$336,'❄️ SD-WIN-BBALL ⚾'!$N$3:$N$336)</f>
        <v>McGovern</v>
      </c>
      <c r="H28" s="305" t="str">
        <f>_xlfn.XLOOKUP(C28, '❄️ SD-WIN-BBALL ⚾'!$F$3:$F$336,'❄️ SD-WIN-BBALL ⚾'!$T$3:$T$336)</f>
        <v>415-377-7794</v>
      </c>
      <c r="I28" s="305">
        <f>_xlfn.XLOOKUP(C28, '❄️ SD-WIN-BBALL ⚾'!$F$3:$F$336,'❄️ SD-WIN-BBALL ⚾'!$W$3:$W$336)</f>
        <v>118</v>
      </c>
      <c r="J28" s="307" t="str">
        <f>IF(_xlfn.XLOOKUP(C28, '❄️ SD-WIN-BBALL ⚾'!$F$3:$F$336, '❄️ SD-WIN-BBALL ⚾'!$AA$3:$AA$336)=0, "TBD", _xlfn.XLOOKUP(C28, '❄️ SD-WIN-BBALL ⚾'!$F$3:$F$336, '❄️ SD-WIN-BBALL ⚾'!$AA$3:$AA$336))</f>
        <v>Sundays: Jan. 18, 25 (PPD); Feb. 1, 8; Mar. 1 (M/U)</v>
      </c>
      <c r="K28" s="305" t="str">
        <f>IF(_xlfn.XLOOKUP(C28, '❄️ SD-WIN-BBALL ⚾'!$F$3:$F$336, '❄️ SD-WIN-BBALL ⚾'!$AB$3:$AB$336)=0, "TBD", _xlfn.XLOOKUP(C28, '❄️ SD-WIN-BBALL ⚾'!$F$3:$F$336, '❄️ SD-WIN-BBALL ⚾'!$AB$3:$AB$336))</f>
        <v>10am-2:30pm</v>
      </c>
      <c r="L28" s="305"/>
      <c r="M28" s="308" t="b">
        <v>1</v>
      </c>
      <c r="N28" s="308" t="b">
        <v>1</v>
      </c>
      <c r="O28" s="308" t="b">
        <v>1</v>
      </c>
      <c r="P28" s="308" t="b">
        <v>0</v>
      </c>
      <c r="Q28" s="308" t="b">
        <v>1</v>
      </c>
      <c r="R28" s="308" t="b">
        <v>1</v>
      </c>
      <c r="S28" s="308" t="b">
        <v>1</v>
      </c>
      <c r="T28" s="308" t="b">
        <v>1</v>
      </c>
      <c r="U28" s="308" t="b">
        <v>0</v>
      </c>
      <c r="V28" s="308" t="b">
        <v>0</v>
      </c>
      <c r="W28" s="308" t="b">
        <v>1</v>
      </c>
      <c r="X28" s="308" t="b">
        <v>1</v>
      </c>
      <c r="Y28" s="308" t="b">
        <v>0</v>
      </c>
      <c r="Z28" s="308" t="b">
        <v>0</v>
      </c>
      <c r="AA28" s="308" t="b">
        <v>0</v>
      </c>
      <c r="AB28" s="308" t="b">
        <v>0</v>
      </c>
      <c r="AC28" s="308" t="b">
        <v>0</v>
      </c>
      <c r="AD28" s="308" t="b">
        <v>0</v>
      </c>
      <c r="AE28" s="305"/>
    </row>
    <row r="29" spans="1:51" s="309" customFormat="1" ht="15.75">
      <c r="A29" s="305" t="str">
        <f>_xlfn.XLOOKUP(C29, '❄️ SD-WIN-BBALL ⚾'!$F$3:$F$336, '❄️ SD-WIN-BBALL ⚾'!$A$3:$A$336)</f>
        <v>A-NEW</v>
      </c>
      <c r="B29" s="305" t="str">
        <f>_xlfn.XLOOKUP(C29, '❄️ SD-WIN-BBALL ⚾'!$F$3:$F$336, '❄️ SD-WIN-BBALL ⚾'!$E$3:$E$336)</f>
        <v>USBDCCC</v>
      </c>
      <c r="C29" s="306" t="s">
        <v>100</v>
      </c>
      <c r="D29" s="305" t="str">
        <f>IF(_xlfn.XLOOKUP(C29, '❄️ SD-WIN-BBALL ⚾'!$F$3:$F$336, '❄️ SD-WIN-BBALL ⚾'!$G$3:$G$336)=0, " ", _xlfn.XLOOKUP(C29, '❄️ SD-WIN-BBALL ⚾'!$F$3:$F$336, '❄️ SD-WIN-BBALL ⚾'!$G$3:$G$336))</f>
        <v>The Packing House</v>
      </c>
      <c r="E29" s="305" t="str">
        <f>_xlfn.XLOOKUP(C29, '❄️ SD-WIN-BBALL ⚾'!$F$3:$F$336, '❄️ SD-WIN-BBALL ⚾'!$AL$3:$AL$336)</f>
        <v>27165 San Bernardino Ave Redlands, CA 92374</v>
      </c>
      <c r="F29" s="305" t="str">
        <f>_xlfn.XLOOKUP(C29, '❄️ SD-WIN-BBALL ⚾'!$F$3:$F$336,'❄️ SD-WIN-BBALL ⚾'!$M$3:$M$336)</f>
        <v>Marcos</v>
      </c>
      <c r="G29" s="305" t="str">
        <f>_xlfn.XLOOKUP(C29, '❄️ SD-WIN-BBALL ⚾'!$F$3:$F$336,'❄️ SD-WIN-BBALL ⚾'!$N$3:$N$336)</f>
        <v>Bugarin</v>
      </c>
      <c r="H29" s="305" t="str">
        <f>_xlfn.XLOOKUP(C29, '❄️ SD-WIN-BBALL ⚾'!$F$3:$F$336,'❄️ SD-WIN-BBALL ⚾'!$T$3:$T$336)</f>
        <v>626-222-3588</v>
      </c>
      <c r="I29" s="305">
        <f>_xlfn.XLOOKUP(C29, '❄️ SD-WIN-BBALL ⚾'!$F$3:$F$336,'❄️ SD-WIN-BBALL ⚾'!$W$3:$W$336)</f>
        <v>21</v>
      </c>
      <c r="J29" s="307" t="str">
        <f>IF(_xlfn.XLOOKUP(C29, '❄️ SD-WIN-BBALL ⚾'!$F$3:$F$336, '❄️ SD-WIN-BBALL ⚾'!$AA$3:$AA$336)=0, "TBD", _xlfn.XLOOKUP(C29, '❄️ SD-WIN-BBALL ⚾'!$F$3:$F$336, '❄️ SD-WIN-BBALL ⚾'!$AA$3:$AA$336))</f>
        <v>Sundays: Dec. 21, 28; Jan. 4, 11</v>
      </c>
      <c r="K29" s="305" t="str">
        <f>IF(_xlfn.XLOOKUP(C29, '❄️ SD-WIN-BBALL ⚾'!$F$3:$F$336, '❄️ SD-WIN-BBALL ⚾'!$AB$3:$AB$336)=0, "TBD", _xlfn.XLOOKUP(C29, '❄️ SD-WIN-BBALL ⚾'!$F$3:$F$336, '❄️ SD-WIN-BBALL ⚾'!$AB$3:$AB$336))</f>
        <v>9am-1:30pm</v>
      </c>
      <c r="L29" s="305"/>
      <c r="M29" s="308" t="b">
        <v>1</v>
      </c>
      <c r="N29" s="308" t="b">
        <v>1</v>
      </c>
      <c r="O29" s="308" t="b">
        <v>1</v>
      </c>
      <c r="P29" s="308" t="b">
        <v>0</v>
      </c>
      <c r="Q29" s="308" t="b">
        <v>1</v>
      </c>
      <c r="R29" s="308" t="b">
        <v>1</v>
      </c>
      <c r="S29" s="308" t="b">
        <v>1</v>
      </c>
      <c r="T29" s="308" t="b">
        <v>1</v>
      </c>
      <c r="U29" s="308" t="b">
        <v>0</v>
      </c>
      <c r="V29" s="308" t="b">
        <v>0</v>
      </c>
      <c r="W29" s="308" t="b">
        <v>1</v>
      </c>
      <c r="X29" s="308" t="b">
        <v>1</v>
      </c>
      <c r="Y29" s="308" t="b">
        <v>0</v>
      </c>
      <c r="Z29" s="308" t="b">
        <v>0</v>
      </c>
      <c r="AA29" s="308" t="b">
        <v>0</v>
      </c>
      <c r="AB29" s="308" t="b">
        <v>0</v>
      </c>
      <c r="AC29" s="308" t="b">
        <v>0</v>
      </c>
      <c r="AD29" s="308" t="b">
        <v>1</v>
      </c>
      <c r="AE29" s="305"/>
    </row>
    <row r="30" spans="1:51" s="309" customFormat="1" ht="15.75">
      <c r="A30" s="305" t="str">
        <f>_xlfn.XLOOKUP(C30, '❄️ SD-WIN-BBALL ⚾'!$F$3:$F$336, '❄️ SD-WIN-BBALL ⚾'!$A$3:$A$336)</f>
        <v>B-RET</v>
      </c>
      <c r="B30" s="305" t="str">
        <f>_xlfn.XLOOKUP(C30, '❄️ SD-WIN-BBALL ⚾'!$F$3:$F$336, '❄️ SD-WIN-BBALL ⚾'!$E$3:$E$336)</f>
        <v>USBDDM</v>
      </c>
      <c r="C30" s="306" t="s">
        <v>688</v>
      </c>
      <c r="D30" s="305" t="str">
        <f>IF(_xlfn.XLOOKUP(C30, '❄️ SD-WIN-BBALL ⚾'!$F$3:$F$336, '❄️ SD-WIN-BBALL ⚾'!$G$3:$G$336)=0, " ", _xlfn.XLOOKUP(C30, '❄️ SD-WIN-BBALL ⚾'!$F$3:$F$336, '❄️ SD-WIN-BBALL ⚾'!$G$3:$G$336))</f>
        <v xml:space="preserve"> </v>
      </c>
      <c r="E30" s="305" t="str">
        <f>_xlfn.XLOOKUP(C30, '❄️ SD-WIN-BBALL ⚾'!$F$3:$F$336, '❄️ SD-WIN-BBALL ⚾'!$AL$3:$AL$336)</f>
        <v>2355 Duncanville Rd Dallas, TX 75211</v>
      </c>
      <c r="F30" s="305" t="str">
        <f>_xlfn.XLOOKUP(C30, '❄️ SD-WIN-BBALL ⚾'!$F$3:$F$336,'❄️ SD-WIN-BBALL ⚾'!$M$3:$M$336)</f>
        <v>Henry</v>
      </c>
      <c r="G30" s="305" t="str">
        <f>_xlfn.XLOOKUP(C30, '❄️ SD-WIN-BBALL ⚾'!$F$3:$F$336,'❄️ SD-WIN-BBALL ⚾'!$N$3:$N$336)</f>
        <v>Smith</v>
      </c>
      <c r="H30" s="305" t="str">
        <f>_xlfn.XLOOKUP(C30, '❄️ SD-WIN-BBALL ⚾'!$F$3:$F$336,'❄️ SD-WIN-BBALL ⚾'!$T$3:$T$336)</f>
        <v>817-937-6549</v>
      </c>
      <c r="I30" s="305">
        <f>_xlfn.XLOOKUP(C30, '❄️ SD-WIN-BBALL ⚾'!$F$3:$F$336,'❄️ SD-WIN-BBALL ⚾'!$W$3:$W$336)</f>
        <v>104</v>
      </c>
      <c r="J30" s="307" t="str">
        <f>IF(_xlfn.XLOOKUP(C30, '❄️ SD-WIN-BBALL ⚾'!$F$3:$F$336, '❄️ SD-WIN-BBALL ⚾'!$AA$3:$AA$336)=0, "TBD", _xlfn.XLOOKUP(C30, '❄️ SD-WIN-BBALL ⚾'!$F$3:$F$336, '❄️ SD-WIN-BBALL ⚾'!$AA$3:$AA$336))</f>
        <v>Sundays: Jan. 4, 11, 18, 25 (PPD); Feb. 1 (PPD), 8 (M/U)</v>
      </c>
      <c r="K30" s="305" t="str">
        <f>IF(_xlfn.XLOOKUP(C30, '❄️ SD-WIN-BBALL ⚾'!$F$3:$F$336, '❄️ SD-WIN-BBALL ⚾'!$AB$3:$AB$336)=0, "TBD", _xlfn.XLOOKUP(C30, '❄️ SD-WIN-BBALL ⚾'!$F$3:$F$336, '❄️ SD-WIN-BBALL ⚾'!$AB$3:$AB$336))</f>
        <v>1pm-5:30pm</v>
      </c>
      <c r="L30" s="305"/>
      <c r="M30" s="308" t="b">
        <v>1</v>
      </c>
      <c r="N30" s="308" t="b">
        <v>1</v>
      </c>
      <c r="O30" s="308" t="b">
        <v>1</v>
      </c>
      <c r="P30" s="308" t="b">
        <v>0</v>
      </c>
      <c r="Q30" s="308" t="b">
        <v>0</v>
      </c>
      <c r="R30" s="308" t="b">
        <v>0</v>
      </c>
      <c r="S30" s="308" t="b">
        <v>1</v>
      </c>
      <c r="T30" s="308" t="b">
        <v>1</v>
      </c>
      <c r="U30" s="308" t="b">
        <v>0</v>
      </c>
      <c r="V30" s="308" t="b">
        <v>0</v>
      </c>
      <c r="W30" s="308" t="b">
        <v>1</v>
      </c>
      <c r="X30" s="308" t="b">
        <v>1</v>
      </c>
      <c r="Y30" s="308" t="b">
        <v>0</v>
      </c>
      <c r="Z30" s="308" t="b">
        <v>0</v>
      </c>
      <c r="AA30" s="308" t="b">
        <v>1</v>
      </c>
      <c r="AB30" s="308" t="b">
        <v>1</v>
      </c>
      <c r="AC30" s="308" t="b">
        <v>0</v>
      </c>
      <c r="AD30" s="308" t="b">
        <v>1</v>
      </c>
      <c r="AE30" s="305"/>
    </row>
    <row r="31" spans="1:51" s="309" customFormat="1" ht="15">
      <c r="A31" s="78" t="str">
        <f>_xlfn.XLOOKUP(C31, '❄️ SD-WIN-BBALL ⚾'!$F$3:$F$336, '❄️ SD-WIN-BBALL ⚾'!$A$3:$A$336)</f>
        <v>A-NEW</v>
      </c>
      <c r="B31" s="78" t="str">
        <f>_xlfn.XLOOKUP(C31, '❄️ SD-WIN-BBALL ⚾'!$F$3:$F$336, '❄️ SD-WIN-BBALL ⚾'!$E$3:$E$336)</f>
        <v>USBDDG</v>
      </c>
      <c r="C31" s="183" t="s">
        <v>112</v>
      </c>
      <c r="D31" s="78" t="str">
        <f>IF(_xlfn.XLOOKUP(C31, '❄️ SD-WIN-BBALL ⚾'!$F$3:$F$336, '❄️ SD-WIN-BBALL ⚾'!$G$3:$G$336)=0, " ", _xlfn.XLOOKUP(C31, '❄️ SD-WIN-BBALL ⚾'!$F$3:$F$336, '❄️ SD-WIN-BBALL ⚾'!$G$3:$G$336))</f>
        <v xml:space="preserve"> </v>
      </c>
      <c r="E31" s="78" t="str">
        <f>_xlfn.XLOOKUP(C31, '❄️ SD-WIN-BBALL ⚾'!$F$3:$F$336, '❄️ SD-WIN-BBALL ⚾'!$AL$3:$AL$336)</f>
        <v>1200 W Main St Griffith, IN 46319</v>
      </c>
      <c r="F31" s="78" t="str">
        <f>_xlfn.XLOOKUP(C31, '❄️ SD-WIN-BBALL ⚾'!$F$3:$F$336,'❄️ SD-WIN-BBALL ⚾'!$M$3:$M$336)</f>
        <v>Dave</v>
      </c>
      <c r="G31" s="78" t="str">
        <f>_xlfn.XLOOKUP(C31, '❄️ SD-WIN-BBALL ⚾'!$F$3:$F$336,'❄️ SD-WIN-BBALL ⚾'!$N$3:$N$336)</f>
        <v>Griffin</v>
      </c>
      <c r="H31" s="78" t="str">
        <f>_xlfn.XLOOKUP(C31, '❄️ SD-WIN-BBALL ⚾'!$F$3:$F$336,'❄️ SD-WIN-BBALL ⚾'!$T$3:$T$336)</f>
        <v>219-765-6242</v>
      </c>
      <c r="I31" s="78">
        <f>_xlfn.XLOOKUP(C31, '❄️ SD-WIN-BBALL ⚾'!$F$3:$F$336,'❄️ SD-WIN-BBALL ⚾'!$W$3:$W$336)</f>
        <v>215</v>
      </c>
      <c r="J31" s="85" t="str">
        <f>IF(_xlfn.XLOOKUP(C31, '❄️ SD-WIN-BBALL ⚾'!$F$3:$F$336, '❄️ SD-WIN-BBALL ⚾'!$AA$3:$AA$336)=0, "TBD", _xlfn.XLOOKUP(C31, '❄️ SD-WIN-BBALL ⚾'!$F$3:$F$336, '❄️ SD-WIN-BBALL ⚾'!$AA$3:$AA$336))</f>
        <v>Sundays: Feb. 15, 22; Mar. 1, 8</v>
      </c>
      <c r="K31" s="78" t="str">
        <f>IF(_xlfn.XLOOKUP(C31, '❄️ SD-WIN-BBALL ⚾'!$F$3:$F$336, '❄️ SD-WIN-BBALL ⚾'!$AB$3:$AB$336)=0, "TBD", _xlfn.XLOOKUP(C31, '❄️ SD-WIN-BBALL ⚾'!$F$3:$F$336, '❄️ SD-WIN-BBALL ⚾'!$AB$3:$AB$336))</f>
        <v>2pm-6:30pm</v>
      </c>
      <c r="L31" s="77"/>
      <c r="M31" s="378" t="b">
        <v>1</v>
      </c>
      <c r="N31" s="378" t="b">
        <v>1</v>
      </c>
      <c r="O31" s="378" t="b">
        <v>1</v>
      </c>
      <c r="P31" s="378" t="b">
        <v>0</v>
      </c>
      <c r="Q31" s="378" t="b">
        <v>0</v>
      </c>
      <c r="R31" s="378" t="b">
        <v>0</v>
      </c>
      <c r="S31" s="378" t="b">
        <v>0</v>
      </c>
      <c r="T31" s="378" t="b">
        <v>0</v>
      </c>
      <c r="U31" s="378" t="b">
        <v>0</v>
      </c>
      <c r="V31" s="378" t="b">
        <v>0</v>
      </c>
      <c r="W31" s="378" t="b">
        <v>1</v>
      </c>
      <c r="X31" s="378" t="b">
        <v>1</v>
      </c>
      <c r="Y31" s="378" t="b">
        <v>0</v>
      </c>
      <c r="Z31" s="378" t="b">
        <v>0</v>
      </c>
      <c r="AA31" s="378" t="b">
        <v>0</v>
      </c>
      <c r="AB31" s="378" t="b">
        <v>0</v>
      </c>
      <c r="AC31" s="378" t="b">
        <v>0</v>
      </c>
      <c r="AD31" s="378" t="b">
        <v>0</v>
      </c>
      <c r="AE31" s="77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</row>
    <row r="32" spans="1:51" s="309" customFormat="1" ht="15">
      <c r="A32" s="305" t="str">
        <f>_xlfn.XLOOKUP(C32, '❄️ SD-WIN-BBALL ⚾'!$F$3:$F$336, '❄️ SD-WIN-BBALL ⚾'!$A$3:$A$336)</f>
        <v>B-RET</v>
      </c>
      <c r="B32" s="305" t="str">
        <f>_xlfn.XLOOKUP(C32, '❄️ SD-WIN-BBALL ⚾'!$F$3:$F$336, '❄️ SD-WIN-BBALL ⚾'!$E$3:$E$336)</f>
        <v>USBDDG</v>
      </c>
      <c r="C32" s="310" t="s">
        <v>699</v>
      </c>
      <c r="D32" s="305" t="str">
        <f>IF(_xlfn.XLOOKUP(C32, '❄️ SD-WIN-BBALL ⚾'!$F$3:$F$336, '❄️ SD-WIN-BBALL ⚾'!$G$3:$G$336)=0, " ", _xlfn.XLOOKUP(C32, '❄️ SD-WIN-BBALL ⚾'!$F$3:$F$336, '❄️ SD-WIN-BBALL ⚾'!$G$3:$G$336))</f>
        <v xml:space="preserve"> </v>
      </c>
      <c r="E32" s="305" t="str">
        <f>_xlfn.XLOOKUP(C32, '❄️ SD-WIN-BBALL ⚾'!$F$3:$F$336, '❄️ SD-WIN-BBALL ⚾'!$AL$3:$AL$336)</f>
        <v>1200 W Main St Griffith, IN 46319</v>
      </c>
      <c r="F32" s="305" t="str">
        <f>_xlfn.XLOOKUP(C32, '❄️ SD-WIN-BBALL ⚾'!$F$3:$F$336,'❄️ SD-WIN-BBALL ⚾'!$M$3:$M$336)</f>
        <v>Dave</v>
      </c>
      <c r="G32" s="305" t="str">
        <f>_xlfn.XLOOKUP(C32, '❄️ SD-WIN-BBALL ⚾'!$F$3:$F$336,'❄️ SD-WIN-BBALL ⚾'!$N$3:$N$336)</f>
        <v>Griffin</v>
      </c>
      <c r="H32" s="305" t="str">
        <f>_xlfn.XLOOKUP(C32, '❄️ SD-WIN-BBALL ⚾'!$F$3:$F$336,'❄️ SD-WIN-BBALL ⚾'!$T$3:$T$336)</f>
        <v>219-765-6242</v>
      </c>
      <c r="I32" s="305">
        <f>_xlfn.XLOOKUP(C32, '❄️ SD-WIN-BBALL ⚾'!$F$3:$F$336,'❄️ SD-WIN-BBALL ⚾'!$W$3:$W$336)</f>
        <v>110</v>
      </c>
      <c r="J32" s="307" t="str">
        <f>IF(_xlfn.XLOOKUP(C32, '❄️ SD-WIN-BBALL ⚾'!$F$3:$F$336, '❄️ SD-WIN-BBALL ⚾'!$AA$3:$AA$336)=0, "TBD", _xlfn.XLOOKUP(C32, '❄️ SD-WIN-BBALL ⚾'!$F$3:$F$336, '❄️ SD-WIN-BBALL ⚾'!$AA$3:$AA$336))</f>
        <v>Saturdays: Jan. 10, 17, 24, 31</v>
      </c>
      <c r="K32" s="305" t="str">
        <f>IF(_xlfn.XLOOKUP(C32, '❄️ SD-WIN-BBALL ⚾'!$F$3:$F$336, '❄️ SD-WIN-BBALL ⚾'!$AB$3:$AB$336)=0, "TBD", _xlfn.XLOOKUP(C32, '❄️ SD-WIN-BBALL ⚾'!$F$3:$F$336, '❄️ SD-WIN-BBALL ⚾'!$AB$3:$AB$336))</f>
        <v>Noon-4:30pm</v>
      </c>
      <c r="L32" s="305"/>
      <c r="M32" s="308" t="b">
        <v>1</v>
      </c>
      <c r="N32" s="308" t="b">
        <v>1</v>
      </c>
      <c r="O32" s="308" t="b">
        <v>1</v>
      </c>
      <c r="P32" s="308" t="b">
        <v>0</v>
      </c>
      <c r="Q32" s="308" t="b">
        <v>0</v>
      </c>
      <c r="R32" s="308" t="b">
        <v>0</v>
      </c>
      <c r="S32" s="308" t="b">
        <v>1</v>
      </c>
      <c r="T32" s="308" t="b">
        <v>1</v>
      </c>
      <c r="U32" s="308" t="b">
        <v>0</v>
      </c>
      <c r="V32" s="308" t="b">
        <v>0</v>
      </c>
      <c r="W32" s="308" t="b">
        <v>1</v>
      </c>
      <c r="X32" s="308" t="b">
        <v>1</v>
      </c>
      <c r="Y32" s="308" t="b">
        <v>0</v>
      </c>
      <c r="Z32" s="308" t="b">
        <v>0</v>
      </c>
      <c r="AA32" s="308" t="b">
        <v>0</v>
      </c>
      <c r="AB32" s="308" t="b">
        <v>0</v>
      </c>
      <c r="AC32" s="308" t="b">
        <v>0</v>
      </c>
      <c r="AD32" s="308" t="b">
        <v>1</v>
      </c>
      <c r="AE32" s="305"/>
    </row>
    <row r="33" spans="1:51" s="309" customFormat="1" ht="15.75">
      <c r="A33" s="57" t="str">
        <f>_xlfn.XLOOKUP(C33, '❄️ SD-WIN-BBALL ⚾'!$F$3:$F$336, '❄️ SD-WIN-BBALL ⚾'!$A$3:$A$336)</f>
        <v>B-RET</v>
      </c>
      <c r="B33" s="57" t="str">
        <f>_xlfn.XLOOKUP(C33, '❄️ SD-WIN-BBALL ⚾'!$F$3:$F$336, '❄️ SD-WIN-BBALL ⚾'!$E$3:$E$336)</f>
        <v>USBDDCC</v>
      </c>
      <c r="C33" s="148" t="s">
        <v>701</v>
      </c>
      <c r="D33" s="57" t="str">
        <f>IF(_xlfn.XLOOKUP(C33, '❄️ SD-WIN-BBALL ⚾'!$F$3:$F$336, '❄️ SD-WIN-BBALL ⚾'!$G$3:$G$336)=0, " ", _xlfn.XLOOKUP(C33, '❄️ SD-WIN-BBALL ⚾'!$F$3:$F$336, '❄️ SD-WIN-BBALL ⚾'!$G$3:$G$336))</f>
        <v xml:space="preserve"> </v>
      </c>
      <c r="E33" s="57" t="str">
        <f>_xlfn.XLOOKUP(C33, '❄️ SD-WIN-BBALL ⚾'!$F$3:$F$336, '❄️ SD-WIN-BBALL ⚾'!$AL$3:$AL$336)</f>
        <v>462 Malin Rd Newtown Square, PA 19073</v>
      </c>
      <c r="F33" s="57" t="str">
        <f>_xlfn.XLOOKUP(C33, '❄️ SD-WIN-BBALL ⚾'!$F$3:$F$336,'❄️ SD-WIN-BBALL ⚾'!$M$3:$M$336)</f>
        <v>Jeff</v>
      </c>
      <c r="G33" s="57" t="str">
        <f>_xlfn.XLOOKUP(C33, '❄️ SD-WIN-BBALL ⚾'!$F$3:$F$336,'❄️ SD-WIN-BBALL ⚾'!$N$3:$N$336)</f>
        <v>Wisnewski</v>
      </c>
      <c r="H33" s="57" t="str">
        <f>_xlfn.XLOOKUP(C33, '❄️ SD-WIN-BBALL ⚾'!$F$3:$F$336,'❄️ SD-WIN-BBALL ⚾'!$T$3:$T$336)</f>
        <v>610-357-5881</v>
      </c>
      <c r="I33" s="57">
        <f>_xlfn.XLOOKUP(C33, '❄️ SD-WIN-BBALL ⚾'!$F$3:$F$336,'❄️ SD-WIN-BBALL ⚾'!$W$3:$W$336)</f>
        <v>221</v>
      </c>
      <c r="J33" s="39" t="str">
        <f>IF(_xlfn.XLOOKUP(C33, '❄️ SD-WIN-BBALL ⚾'!$F$3:$F$336, '❄️ SD-WIN-BBALL ⚾'!$AA$3:$AA$336)=0, "TBD", _xlfn.XLOOKUP(C33, '❄️ SD-WIN-BBALL ⚾'!$F$3:$F$336, '❄️ SD-WIN-BBALL ⚾'!$AA$3:$AA$336))</f>
        <v>Saturdays: Feb. 21, 28; Mar. 14, 21</v>
      </c>
      <c r="K33" s="57" t="str">
        <f>IF(_xlfn.XLOOKUP(C33, '❄️ SD-WIN-BBALL ⚾'!$F$3:$F$336, '❄️ SD-WIN-BBALL ⚾'!$AB$3:$AB$336)=0, "TBD", _xlfn.XLOOKUP(C33, '❄️ SD-WIN-BBALL ⚾'!$F$3:$F$336, '❄️ SD-WIN-BBALL ⚾'!$AB$3:$AB$336))</f>
        <v>11am-3:30pm</v>
      </c>
      <c r="L33" s="77"/>
      <c r="M33" s="377" t="b">
        <v>1</v>
      </c>
      <c r="N33" s="377" t="b">
        <v>1</v>
      </c>
      <c r="O33" s="377" t="b">
        <v>1</v>
      </c>
      <c r="P33" s="377" t="b">
        <v>0</v>
      </c>
      <c r="Q33" s="377" t="b">
        <v>0</v>
      </c>
      <c r="R33" s="377" t="b">
        <v>0</v>
      </c>
      <c r="S33" s="377" t="b">
        <v>1</v>
      </c>
      <c r="T33" s="377" t="b">
        <v>1</v>
      </c>
      <c r="U33" s="377" t="b">
        <v>0</v>
      </c>
      <c r="V33" s="377" t="b">
        <v>0</v>
      </c>
      <c r="W33" s="377" t="b">
        <v>1</v>
      </c>
      <c r="X33" s="377" t="b">
        <v>1</v>
      </c>
      <c r="Y33" s="377" t="b">
        <v>0</v>
      </c>
      <c r="Z33" s="377" t="b">
        <v>0</v>
      </c>
      <c r="AA33" s="377" t="b">
        <v>0</v>
      </c>
      <c r="AB33" s="377" t="b">
        <v>0</v>
      </c>
      <c r="AC33" s="377" t="b">
        <v>0</v>
      </c>
      <c r="AD33" s="377" t="b">
        <v>0</v>
      </c>
      <c r="AE33" s="77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</row>
    <row r="34" spans="1:51" s="309" customFormat="1" ht="15.75">
      <c r="A34" s="305" t="str">
        <f>_xlfn.XLOOKUP(C34, '❄️ SD-WIN-BBALL ⚾'!$F$3:$F$336, '❄️ SD-WIN-BBALL ⚾'!$A$3:$A$336)</f>
        <v>A-NEW</v>
      </c>
      <c r="B34" s="305" t="str">
        <f>_xlfn.XLOOKUP(C34, '❄️ SD-WIN-BBALL ⚾'!$F$3:$F$336, '❄️ SD-WIN-BBALL ⚾'!$E$3:$E$336)</f>
        <v>USBDDCA</v>
      </c>
      <c r="C34" s="306" t="s">
        <v>126</v>
      </c>
      <c r="D34" s="305" t="str">
        <f>IF(_xlfn.XLOOKUP(C34, '❄️ SD-WIN-BBALL ⚾'!$F$3:$F$336, '❄️ SD-WIN-BBALL ⚾'!$G$3:$G$336)=0, " ", _xlfn.XLOOKUP(C34, '❄️ SD-WIN-BBALL ⚾'!$F$3:$F$336, '❄️ SD-WIN-BBALL ⚾'!$G$3:$G$336))</f>
        <v xml:space="preserve"> </v>
      </c>
      <c r="E34" s="305" t="str">
        <f>_xlfn.XLOOKUP(C34, '❄️ SD-WIN-BBALL ⚾'!$F$3:$F$336, '❄️ SD-WIN-BBALL ⚾'!$AL$3:$AL$336)</f>
        <v>3401 Mayhew Rd Sacramento, CA 95827</v>
      </c>
      <c r="F34" s="305" t="str">
        <f>_xlfn.XLOOKUP(C34, '❄️ SD-WIN-BBALL ⚾'!$F$3:$F$336,'❄️ SD-WIN-BBALL ⚾'!$M$3:$M$336)</f>
        <v>Jesse</v>
      </c>
      <c r="G34" s="305" t="str">
        <f>_xlfn.XLOOKUP(C34, '❄️ SD-WIN-BBALL ⚾'!$F$3:$F$336,'❄️ SD-WIN-BBALL ⚾'!$N$3:$N$336)</f>
        <v>Russell</v>
      </c>
      <c r="H34" s="305" t="str">
        <f>_xlfn.XLOOKUP(C34, '❄️ SD-WIN-BBALL ⚾'!$F$3:$F$336,'❄️ SD-WIN-BBALL ⚾'!$T$3:$T$336)</f>
        <v>916-675-2526</v>
      </c>
      <c r="I34" s="305">
        <f>_xlfn.XLOOKUP(C34, '❄️ SD-WIN-BBALL ⚾'!$F$3:$F$336,'❄️ SD-WIN-BBALL ⚾'!$W$3:$W$336)</f>
        <v>110</v>
      </c>
      <c r="J34" s="307" t="str">
        <f>IF(_xlfn.XLOOKUP(C34, '❄️ SD-WIN-BBALL ⚾'!$F$3:$F$336, '❄️ SD-WIN-BBALL ⚾'!$AA$3:$AA$336)=0, "TBD", _xlfn.XLOOKUP(C34, '❄️ SD-WIN-BBALL ⚾'!$F$3:$F$336, '❄️ SD-WIN-BBALL ⚾'!$AA$3:$AA$336))</f>
        <v>Saturdays: Jan. 10, 17, 24, 31</v>
      </c>
      <c r="K34" s="305" t="str">
        <f>IF(_xlfn.XLOOKUP(C34, '❄️ SD-WIN-BBALL ⚾'!$F$3:$F$336, '❄️ SD-WIN-BBALL ⚾'!$AB$3:$AB$336)=0, "TBD", _xlfn.XLOOKUP(C34, '❄️ SD-WIN-BBALL ⚾'!$F$3:$F$336, '❄️ SD-WIN-BBALL ⚾'!$AB$3:$AB$336))</f>
        <v>9am-1:30pm</v>
      </c>
      <c r="L34" s="305"/>
      <c r="M34" s="308" t="b">
        <v>1</v>
      </c>
      <c r="N34" s="308" t="b">
        <v>1</v>
      </c>
      <c r="O34" s="308" t="b">
        <v>1</v>
      </c>
      <c r="P34" s="308" t="b">
        <v>0</v>
      </c>
      <c r="Q34" s="308" t="b">
        <v>1</v>
      </c>
      <c r="R34" s="308" t="b">
        <v>1</v>
      </c>
      <c r="S34" s="308" t="b">
        <v>1</v>
      </c>
      <c r="T34" s="308" t="b">
        <v>1</v>
      </c>
      <c r="U34" s="308" t="b">
        <v>0</v>
      </c>
      <c r="V34" s="308" t="b">
        <v>0</v>
      </c>
      <c r="W34" s="308" t="b">
        <v>1</v>
      </c>
      <c r="X34" s="308" t="b">
        <v>1</v>
      </c>
      <c r="Y34" s="308" t="b">
        <v>0</v>
      </c>
      <c r="Z34" s="308" t="b">
        <v>0</v>
      </c>
      <c r="AA34" s="308" t="b">
        <v>0</v>
      </c>
      <c r="AB34" s="308" t="b">
        <v>0</v>
      </c>
      <c r="AC34" s="308" t="b">
        <v>0</v>
      </c>
      <c r="AD34" s="308" t="b">
        <v>0</v>
      </c>
      <c r="AE34" s="305"/>
    </row>
    <row r="35" spans="1:51" s="309" customFormat="1" ht="15.75">
      <c r="A35" s="305" t="str">
        <f>_xlfn.XLOOKUP(C35, '❄️ SD-WIN-BBALL ⚾'!$F$3:$F$336, '❄️ SD-WIN-BBALL ⚾'!$A$3:$A$336)</f>
        <v>B-RET</v>
      </c>
      <c r="B35" s="305" t="str">
        <f>_xlfn.XLOOKUP(C35, '❄️ SD-WIN-BBALL ⚾'!$F$3:$F$336, '❄️ SD-WIN-BBALL ⚾'!$E$3:$E$336)</f>
        <v>USBDDRY</v>
      </c>
      <c r="C35" s="306" t="s">
        <v>713</v>
      </c>
      <c r="D35" s="305" t="str">
        <f>IF(_xlfn.XLOOKUP(C35, '❄️ SD-WIN-BBALL ⚾'!$F$3:$F$336, '❄️ SD-WIN-BBALL ⚾'!$G$3:$G$336)=0, " ", _xlfn.XLOOKUP(C35, '❄️ SD-WIN-BBALL ⚾'!$F$3:$F$336, '❄️ SD-WIN-BBALL ⚾'!$G$3:$G$336))</f>
        <v xml:space="preserve"> </v>
      </c>
      <c r="E35" s="305" t="str">
        <f>_xlfn.XLOOKUP(C35, '❄️ SD-WIN-BBALL ⚾'!$F$3:$F$336, '❄️ SD-WIN-BBALL ⚾'!$AL$3:$AL$336)</f>
        <v>118 Freeville Rd Dryden, NY 13053</v>
      </c>
      <c r="F35" s="305" t="str">
        <f>_xlfn.XLOOKUP(C35, '❄️ SD-WIN-BBALL ⚾'!$F$3:$F$336,'❄️ SD-WIN-BBALL ⚾'!$M$3:$M$336)</f>
        <v>John</v>
      </c>
      <c r="G35" s="305" t="str">
        <f>_xlfn.XLOOKUP(C35, '❄️ SD-WIN-BBALL ⚾'!$F$3:$F$336,'❄️ SD-WIN-BBALL ⚾'!$N$3:$N$336)</f>
        <v>Pascarella</v>
      </c>
      <c r="H35" s="305" t="str">
        <f>_xlfn.XLOOKUP(C35, '❄️ SD-WIN-BBALL ⚾'!$F$3:$F$336,'❄️ SD-WIN-BBALL ⚾'!$T$3:$T$336)</f>
        <v>607-339-9432</v>
      </c>
      <c r="I35" s="305">
        <f>_xlfn.XLOOKUP(C35, '❄️ SD-WIN-BBALL ⚾'!$F$3:$F$336,'❄️ SD-WIN-BBALL ⚾'!$W$3:$W$336)</f>
        <v>118</v>
      </c>
      <c r="J35" s="307" t="str">
        <f>IF(_xlfn.XLOOKUP(C35, '❄️ SD-WIN-BBALL ⚾'!$F$3:$F$336, '❄️ SD-WIN-BBALL ⚾'!$AA$3:$AA$336)=0, "TBD", _xlfn.XLOOKUP(C35, '❄️ SD-WIN-BBALL ⚾'!$F$3:$F$336, '❄️ SD-WIN-BBALL ⚾'!$AA$3:$AA$336))</f>
        <v>Sundays: Jan. 18, 25 (PPD); Feb. 1, 8, 15 (M/U)</v>
      </c>
      <c r="K35" s="305" t="str">
        <f>IF(_xlfn.XLOOKUP(C35, '❄️ SD-WIN-BBALL ⚾'!$F$3:$F$336, '❄️ SD-WIN-BBALL ⚾'!$AB$3:$AB$336)=0, "TBD", _xlfn.XLOOKUP(C35, '❄️ SD-WIN-BBALL ⚾'!$F$3:$F$336, '❄️ SD-WIN-BBALL ⚾'!$AB$3:$AB$336))</f>
        <v>Noon-4:30pm</v>
      </c>
      <c r="L35" s="305"/>
      <c r="M35" s="308" t="b">
        <v>1</v>
      </c>
      <c r="N35" s="308" t="b">
        <v>1</v>
      </c>
      <c r="O35" s="308" t="b">
        <v>1</v>
      </c>
      <c r="P35" s="308" t="b">
        <v>0</v>
      </c>
      <c r="Q35" s="308" t="b">
        <v>0</v>
      </c>
      <c r="R35" s="308" t="b">
        <v>0</v>
      </c>
      <c r="S35" s="308" t="b">
        <v>1</v>
      </c>
      <c r="T35" s="308" t="b">
        <v>1</v>
      </c>
      <c r="U35" s="308" t="b">
        <v>0</v>
      </c>
      <c r="V35" s="308" t="b">
        <v>0</v>
      </c>
      <c r="W35" s="308" t="b">
        <v>1</v>
      </c>
      <c r="X35" s="308" t="b">
        <v>1</v>
      </c>
      <c r="Y35" s="308" t="b">
        <v>0</v>
      </c>
      <c r="Z35" s="308" t="b">
        <v>0</v>
      </c>
      <c r="AA35" s="308" t="b">
        <v>0</v>
      </c>
      <c r="AB35" s="308" t="b">
        <v>0</v>
      </c>
      <c r="AC35" s="308" t="b">
        <v>0</v>
      </c>
      <c r="AD35" s="308" t="b">
        <v>0</v>
      </c>
      <c r="AE35" s="305"/>
    </row>
    <row r="36" spans="1:51" s="309" customFormat="1" ht="15.75">
      <c r="A36" s="305" t="str">
        <f>_xlfn.XLOOKUP(C36, '❄️ SD-WIN-BBALL ⚾'!$F$3:$F$336, '❄️ SD-WIN-BBALL ⚾'!$A$3:$A$336)</f>
        <v>B-RET</v>
      </c>
      <c r="B36" s="305" t="str">
        <f>_xlfn.XLOOKUP(C36, '❄️ SD-WIN-BBALL ⚾'!$F$3:$F$336, '❄️ SD-WIN-BBALL ⚾'!$E$3:$E$336)</f>
        <v>USBDDUG</v>
      </c>
      <c r="C36" s="306" t="s">
        <v>723</v>
      </c>
      <c r="D36" s="305" t="str">
        <f>IF(_xlfn.XLOOKUP(C36, '❄️ SD-WIN-BBALL ⚾'!$F$3:$F$336, '❄️ SD-WIN-BBALL ⚾'!$G$3:$G$336)=0, " ", _xlfn.XLOOKUP(C36, '❄️ SD-WIN-BBALL ⚾'!$F$3:$F$336, '❄️ SD-WIN-BBALL ⚾'!$G$3:$G$336))</f>
        <v xml:space="preserve"> </v>
      </c>
      <c r="E36" s="305" t="str">
        <f>_xlfn.XLOOKUP(C36, '❄️ SD-WIN-BBALL ⚾'!$F$3:$F$336, '❄️ SD-WIN-BBALL ⚾'!$AL$3:$AL$336)</f>
        <v>400 E. Wilson Bridge Rd Columbus, OH 43085</v>
      </c>
      <c r="F36" s="305" t="str">
        <f>_xlfn.XLOOKUP(C36, '❄️ SD-WIN-BBALL ⚾'!$F$3:$F$336,'❄️ SD-WIN-BBALL ⚾'!$M$3:$M$336)</f>
        <v>Brian</v>
      </c>
      <c r="G36" s="305" t="str">
        <f>_xlfn.XLOOKUP(C36, '❄️ SD-WIN-BBALL ⚾'!$F$3:$F$336,'❄️ SD-WIN-BBALL ⚾'!$N$3:$N$336)</f>
        <v>Mohr</v>
      </c>
      <c r="H36" s="305" t="str">
        <f>_xlfn.XLOOKUP(C36, '❄️ SD-WIN-BBALL ⚾'!$F$3:$F$336,'❄️ SD-WIN-BBALL ⚾'!$T$3:$T$336)</f>
        <v>614-432-2423</v>
      </c>
      <c r="I36" s="305">
        <f>_xlfn.XLOOKUP(C36, '❄️ SD-WIN-BBALL ⚾'!$F$3:$F$336,'❄️ SD-WIN-BBALL ⚾'!$W$3:$W$336)</f>
        <v>7</v>
      </c>
      <c r="J36" s="307" t="str">
        <f>IF(_xlfn.XLOOKUP(C36, '❄️ SD-WIN-BBALL ⚾'!$F$3:$F$336, '❄️ SD-WIN-BBALL ⚾'!$AA$3:$AA$336)=0, "TBD", _xlfn.XLOOKUP(C36, '❄️ SD-WIN-BBALL ⚾'!$F$3:$F$336, '❄️ SD-WIN-BBALL ⚾'!$AA$3:$AA$336))</f>
        <v>Sundays: Dec. 7, 14, 21, 28</v>
      </c>
      <c r="K36" s="305" t="str">
        <f>IF(_xlfn.XLOOKUP(C36, '❄️ SD-WIN-BBALL ⚾'!$F$3:$F$336, '❄️ SD-WIN-BBALL ⚾'!$AB$3:$AB$336)=0, "TBD", _xlfn.XLOOKUP(C36, '❄️ SD-WIN-BBALL ⚾'!$F$3:$F$336, '❄️ SD-WIN-BBALL ⚾'!$AB$3:$AB$336))</f>
        <v>Noon-4:30pm</v>
      </c>
      <c r="L36" s="305"/>
      <c r="M36" s="308" t="b">
        <v>1</v>
      </c>
      <c r="N36" s="308" t="b">
        <v>1</v>
      </c>
      <c r="O36" s="308" t="b">
        <v>1</v>
      </c>
      <c r="P36" s="308" t="b">
        <v>0</v>
      </c>
      <c r="Q36" s="308" t="b">
        <v>0</v>
      </c>
      <c r="R36" s="308" t="b">
        <v>0</v>
      </c>
      <c r="S36" s="308" t="b">
        <v>1</v>
      </c>
      <c r="T36" s="308" t="b">
        <v>1</v>
      </c>
      <c r="U36" s="308" t="b">
        <v>0</v>
      </c>
      <c r="V36" s="308" t="b">
        <v>0</v>
      </c>
      <c r="W36" s="308" t="b">
        <v>1</v>
      </c>
      <c r="X36" s="308" t="b">
        <v>1</v>
      </c>
      <c r="Y36" s="308" t="b">
        <v>0</v>
      </c>
      <c r="Z36" s="308" t="b">
        <v>0</v>
      </c>
      <c r="AA36" s="308" t="b">
        <v>0</v>
      </c>
      <c r="AB36" s="308" t="b">
        <v>0</v>
      </c>
      <c r="AC36" s="308" t="b">
        <v>0</v>
      </c>
      <c r="AD36" s="308" t="b">
        <v>1</v>
      </c>
      <c r="AE36" s="305"/>
    </row>
    <row r="37" spans="1:51" s="309" customFormat="1" ht="15">
      <c r="A37" s="57" t="str">
        <f>_xlfn.XLOOKUP(C37, '❄️ SD-WIN-BBALL ⚾'!$F$3:$F$336, '❄️ SD-WIN-BBALL ⚾'!$A$3:$A$336)</f>
        <v>B-RET</v>
      </c>
      <c r="B37" s="57" t="str">
        <f>_xlfn.XLOOKUP(C37, '❄️ SD-WIN-BBALL ⚾'!$F$3:$F$336, '❄️ SD-WIN-BBALL ⚾'!$E$3:$E$336)</f>
        <v>USBDDUG2</v>
      </c>
      <c r="C37" s="174" t="s">
        <v>733</v>
      </c>
      <c r="D37" s="57" t="str">
        <f>IF(_xlfn.XLOOKUP(C37, '❄️ SD-WIN-BBALL ⚾'!$F$3:$F$336, '❄️ SD-WIN-BBALL ⚾'!$G$3:$G$336)=0, " ", _xlfn.XLOOKUP(C37, '❄️ SD-WIN-BBALL ⚾'!$F$3:$F$336, '❄️ SD-WIN-BBALL ⚾'!$G$3:$G$336))</f>
        <v xml:space="preserve"> </v>
      </c>
      <c r="E37" s="57" t="str">
        <f>_xlfn.XLOOKUP(C37, '❄️ SD-WIN-BBALL ⚾'!$F$3:$F$336, '❄️ SD-WIN-BBALL ⚾'!$AL$3:$AL$336)</f>
        <v>400 E. Wilson Bridge Rd Columbus, OH 43085</v>
      </c>
      <c r="F37" s="57" t="str">
        <f>_xlfn.XLOOKUP(C37, '❄️ SD-WIN-BBALL ⚾'!$F$3:$F$336,'❄️ SD-WIN-BBALL ⚾'!$M$3:$M$336)</f>
        <v>Brian</v>
      </c>
      <c r="G37" s="57" t="str">
        <f>_xlfn.XLOOKUP(C37, '❄️ SD-WIN-BBALL ⚾'!$F$3:$F$336,'❄️ SD-WIN-BBALL ⚾'!$N$3:$N$336)</f>
        <v>Mohr</v>
      </c>
      <c r="H37" s="57" t="str">
        <f>_xlfn.XLOOKUP(C37, '❄️ SD-WIN-BBALL ⚾'!$F$3:$F$336,'❄️ SD-WIN-BBALL ⚾'!$T$3:$T$336)</f>
        <v>614-432-2423</v>
      </c>
      <c r="I37" s="57">
        <f>_xlfn.XLOOKUP(C37, '❄️ SD-WIN-BBALL ⚾'!$F$3:$F$336,'❄️ SD-WIN-BBALL ⚾'!$W$3:$W$336)</f>
        <v>307</v>
      </c>
      <c r="J37" s="39" t="str">
        <f>IF(_xlfn.XLOOKUP(C37, '❄️ SD-WIN-BBALL ⚾'!$F$3:$F$336, '❄️ SD-WIN-BBALL ⚾'!$AA$3:$AA$336)=0, "TBD", _xlfn.XLOOKUP(C37, '❄️ SD-WIN-BBALL ⚾'!$F$3:$F$336, '❄️ SD-WIN-BBALL ⚾'!$AA$3:$AA$336))</f>
        <v>Saturdays: Mar. 7, 14 (PPD), 21, 28; Apr. 11 (M/U)</v>
      </c>
      <c r="K37" s="57" t="str">
        <f>IF(_xlfn.XLOOKUP(C37, '❄️ SD-WIN-BBALL ⚾'!$F$3:$F$336, '❄️ SD-WIN-BBALL ⚾'!$AB$3:$AB$336)=0, "TBD", _xlfn.XLOOKUP(C37, '❄️ SD-WIN-BBALL ⚾'!$F$3:$F$336, '❄️ SD-WIN-BBALL ⚾'!$AB$3:$AB$336))</f>
        <v>9am-1:30pm</v>
      </c>
      <c r="L37" s="77"/>
      <c r="M37" s="377" t="b">
        <v>1</v>
      </c>
      <c r="N37" s="377" t="b">
        <v>1</v>
      </c>
      <c r="O37" s="377" t="b">
        <v>1</v>
      </c>
      <c r="P37" s="377" t="b">
        <v>0</v>
      </c>
      <c r="Q37" s="377" t="b">
        <v>0</v>
      </c>
      <c r="R37" s="377" t="b">
        <v>0</v>
      </c>
      <c r="S37" s="377" t="b">
        <v>1</v>
      </c>
      <c r="T37" s="377" t="b">
        <v>1</v>
      </c>
      <c r="U37" s="377" t="b">
        <v>0</v>
      </c>
      <c r="V37" s="377" t="b">
        <v>0</v>
      </c>
      <c r="W37" s="377" t="b">
        <v>1</v>
      </c>
      <c r="X37" s="377" t="b">
        <v>1</v>
      </c>
      <c r="Y37" s="377" t="b">
        <v>0</v>
      </c>
      <c r="Z37" s="377" t="b">
        <v>0</v>
      </c>
      <c r="AA37" s="377" t="b">
        <v>0</v>
      </c>
      <c r="AB37" s="377" t="b">
        <v>0</v>
      </c>
      <c r="AC37" s="377" t="b">
        <v>0</v>
      </c>
      <c r="AD37" s="377" t="b">
        <v>0</v>
      </c>
      <c r="AE37" s="7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</row>
    <row r="38" spans="1:51" s="309" customFormat="1" ht="15.75">
      <c r="A38" s="305" t="str">
        <f>_xlfn.XLOOKUP(C38, '❄️ SD-WIN-BBALL ⚾'!$F$3:$F$336, '❄️ SD-WIN-BBALL ⚾'!$A$3:$A$336)</f>
        <v>B-RET</v>
      </c>
      <c r="B38" s="305" t="str">
        <f>_xlfn.XLOOKUP(C38, '❄️ SD-WIN-BBALL ⚾'!$F$3:$F$336, '❄️ SD-WIN-BBALL ⚾'!$E$3:$E$336)</f>
        <v>USBDED</v>
      </c>
      <c r="C38" s="306" t="s">
        <v>736</v>
      </c>
      <c r="D38" s="305" t="str">
        <f>IF(_xlfn.XLOOKUP(C38, '❄️ SD-WIN-BBALL ⚾'!$F$3:$F$336, '❄️ SD-WIN-BBALL ⚾'!$G$3:$G$336)=0, " ", _xlfn.XLOOKUP(C38, '❄️ SD-WIN-BBALL ⚾'!$F$3:$F$336, '❄️ SD-WIN-BBALL ⚾'!$G$3:$G$336))</f>
        <v xml:space="preserve"> </v>
      </c>
      <c r="E38" s="305" t="str">
        <f>_xlfn.XLOOKUP(C38, '❄️ SD-WIN-BBALL ⚾'!$F$3:$F$336, '❄️ SD-WIN-BBALL ⚾'!$AL$3:$AL$336)</f>
        <v>540 E California Ave Fresno, CA 93706</v>
      </c>
      <c r="F38" s="305" t="str">
        <f>_xlfn.XLOOKUP(C38, '❄️ SD-WIN-BBALL ⚾'!$F$3:$F$336,'❄️ SD-WIN-BBALL ⚾'!$M$3:$M$336)</f>
        <v>Nick</v>
      </c>
      <c r="G38" s="305" t="str">
        <f>_xlfn.XLOOKUP(C38, '❄️ SD-WIN-BBALL ⚾'!$F$3:$F$336,'❄️ SD-WIN-BBALL ⚾'!$N$3:$N$336)</f>
        <v>Pryschuk</v>
      </c>
      <c r="H38" s="305" t="str">
        <f>_xlfn.XLOOKUP(C38, '❄️ SD-WIN-BBALL ⚾'!$F$3:$F$336,'❄️ SD-WIN-BBALL ⚾'!$T$3:$T$336)</f>
        <v>209-534-5354</v>
      </c>
      <c r="I38" s="305">
        <f>_xlfn.XLOOKUP(C38, '❄️ SD-WIN-BBALL ⚾'!$F$3:$F$336,'❄️ SD-WIN-BBALL ⚾'!$W$3:$W$336)</f>
        <v>105</v>
      </c>
      <c r="J38" s="307" t="str">
        <f>IF(_xlfn.XLOOKUP(C38, '❄️ SD-WIN-BBALL ⚾'!$F$3:$F$336, '❄️ SD-WIN-BBALL ⚾'!$AA$3:$AA$336)=0, "TBD", _xlfn.XLOOKUP(C38, '❄️ SD-WIN-BBALL ⚾'!$F$3:$F$336, '❄️ SD-WIN-BBALL ⚾'!$AA$3:$AA$336))</f>
        <v>Mon.-Thurs.: Jan. 5, 6, 7, 8</v>
      </c>
      <c r="K38" s="305" t="str">
        <f>IF(_xlfn.XLOOKUP(C38, '❄️ SD-WIN-BBALL ⚾'!$F$3:$F$336, '❄️ SD-WIN-BBALL ⚾'!$AB$3:$AB$336)=0, "TBD", _xlfn.XLOOKUP(C38, '❄️ SD-WIN-BBALL ⚾'!$F$3:$F$336, '❄️ SD-WIN-BBALL ⚾'!$AB$3:$AB$336))</f>
        <v>9am-1:30pm</v>
      </c>
      <c r="L38" s="305"/>
      <c r="M38" s="308" t="b">
        <v>1</v>
      </c>
      <c r="N38" s="308" t="b">
        <v>1</v>
      </c>
      <c r="O38" s="308" t="b">
        <v>1</v>
      </c>
      <c r="P38" s="308" t="b">
        <v>0</v>
      </c>
      <c r="Q38" s="308" t="b">
        <v>0</v>
      </c>
      <c r="R38" s="308" t="b">
        <v>0</v>
      </c>
      <c r="S38" s="308" t="b">
        <v>1</v>
      </c>
      <c r="T38" s="308" t="b">
        <v>1</v>
      </c>
      <c r="U38" s="308" t="b">
        <v>0</v>
      </c>
      <c r="V38" s="308" t="b">
        <v>0</v>
      </c>
      <c r="W38" s="308" t="b">
        <v>1</v>
      </c>
      <c r="X38" s="308" t="b">
        <v>1</v>
      </c>
      <c r="Y38" s="308" t="b">
        <v>0</v>
      </c>
      <c r="Z38" s="308" t="b">
        <v>0</v>
      </c>
      <c r="AA38" s="308" t="b">
        <v>1</v>
      </c>
      <c r="AB38" s="308" t="b">
        <v>1</v>
      </c>
      <c r="AC38" s="308" t="b">
        <v>0</v>
      </c>
      <c r="AD38" s="308" t="b">
        <v>1</v>
      </c>
      <c r="AE38" s="305"/>
    </row>
    <row r="39" spans="1:51" s="309" customFormat="1" ht="15.75">
      <c r="A39" s="57" t="str">
        <f>_xlfn.XLOOKUP(C39, '❄️ SD-WIN-BBALL ⚾'!$F$3:$F$336, '❄️ SD-WIN-BBALL ⚾'!$A$3:$A$336)</f>
        <v>B-RET</v>
      </c>
      <c r="B39" s="57" t="str">
        <f>_xlfn.XLOOKUP(C39, '❄️ SD-WIN-BBALL ⚾'!$F$3:$F$336, '❄️ SD-WIN-BBALL ⚾'!$E$3:$E$336)</f>
        <v>USBDEPG</v>
      </c>
      <c r="C39" s="148" t="s">
        <v>742</v>
      </c>
      <c r="D39" s="57" t="str">
        <f>IF(_xlfn.XLOOKUP(C39, '❄️ SD-WIN-BBALL ⚾'!$F$3:$F$336, '❄️ SD-WIN-BBALL ⚾'!$G$3:$G$336)=0, " ", _xlfn.XLOOKUP(C39, '❄️ SD-WIN-BBALL ⚾'!$F$3:$F$336, '❄️ SD-WIN-BBALL ⚾'!$G$3:$G$336))</f>
        <v>El Paso Gridley Middle School</v>
      </c>
      <c r="E39" s="57" t="str">
        <f>_xlfn.XLOOKUP(C39, '❄️ SD-WIN-BBALL ⚾'!$F$3:$F$336, '❄️ SD-WIN-BBALL ⚾'!$AL$3:$AL$336)</f>
        <v>403 S. McLean St. Gridley, IL 61744</v>
      </c>
      <c r="F39" s="57" t="str">
        <f>_xlfn.XLOOKUP(C39, '❄️ SD-WIN-BBALL ⚾'!$F$3:$F$336,'❄️ SD-WIN-BBALL ⚾'!$M$3:$M$336)</f>
        <v>Stephen</v>
      </c>
      <c r="G39" s="57" t="str">
        <f>_xlfn.XLOOKUP(C39, '❄️ SD-WIN-BBALL ⚾'!$F$3:$F$336,'❄️ SD-WIN-BBALL ⚾'!$N$3:$N$336)</f>
        <v>Krominga</v>
      </c>
      <c r="H39" s="57" t="str">
        <f>_xlfn.XLOOKUP(C39, '❄️ SD-WIN-BBALL ⚾'!$F$3:$F$336,'❄️ SD-WIN-BBALL ⚾'!$T$3:$T$336)</f>
        <v>815-674-9702</v>
      </c>
      <c r="I39" s="57">
        <f>_xlfn.XLOOKUP(C39, '❄️ SD-WIN-BBALL ⚾'!$F$3:$F$336,'❄️ SD-WIN-BBALL ⚾'!$W$3:$W$336)</f>
        <v>207</v>
      </c>
      <c r="J39" s="39" t="str">
        <f>IF(_xlfn.XLOOKUP(C39, '❄️ SD-WIN-BBALL ⚾'!$F$3:$F$336, '❄️ SD-WIN-BBALL ⚾'!$AA$3:$AA$336)=0, "TBD", _xlfn.XLOOKUP(C39, '❄️ SD-WIN-BBALL ⚾'!$F$3:$F$336, '❄️ SD-WIN-BBALL ⚾'!$AA$3:$AA$336))</f>
        <v>Saturdays: Feb. 7, 21, 28; Mar. 7</v>
      </c>
      <c r="K39" s="57" t="str">
        <f>IF(_xlfn.XLOOKUP(C39, '❄️ SD-WIN-BBALL ⚾'!$F$3:$F$336, '❄️ SD-WIN-BBALL ⚾'!$AB$3:$AB$336)=0, "TBD", _xlfn.XLOOKUP(C39, '❄️ SD-WIN-BBALL ⚾'!$F$3:$F$336, '❄️ SD-WIN-BBALL ⚾'!$AB$3:$AB$336))</f>
        <v>1pm-5:30pm</v>
      </c>
      <c r="L39" s="77"/>
      <c r="M39" s="150" t="b">
        <v>1</v>
      </c>
      <c r="N39" s="150" t="b">
        <v>1</v>
      </c>
      <c r="O39" s="150" t="b">
        <v>1</v>
      </c>
      <c r="P39" s="150" t="b">
        <v>0</v>
      </c>
      <c r="Q39" s="150" t="b">
        <v>0</v>
      </c>
      <c r="R39" s="150" t="b">
        <v>0</v>
      </c>
      <c r="S39" s="150" t="b">
        <v>1</v>
      </c>
      <c r="T39" s="150" t="b">
        <v>1</v>
      </c>
      <c r="U39" s="150" t="b">
        <v>0</v>
      </c>
      <c r="V39" s="150" t="b">
        <v>0</v>
      </c>
      <c r="W39" s="150" t="b">
        <v>1</v>
      </c>
      <c r="X39" s="150" t="b">
        <v>1</v>
      </c>
      <c r="Y39" s="150" t="b">
        <v>0</v>
      </c>
      <c r="Z39" s="150" t="b">
        <v>0</v>
      </c>
      <c r="AA39" s="150" t="b">
        <v>0</v>
      </c>
      <c r="AB39" s="150" t="b">
        <v>0</v>
      </c>
      <c r="AC39" s="150" t="b">
        <v>0</v>
      </c>
      <c r="AD39" s="150" t="b">
        <v>0</v>
      </c>
      <c r="AE39" s="77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</row>
    <row r="40" spans="1:51" s="309" customFormat="1" ht="15.75">
      <c r="A40" s="305" t="str">
        <f>_xlfn.XLOOKUP(C40, '❄️ SD-WIN-BBALL ⚾'!$F$3:$F$336, '❄️ SD-WIN-BBALL ⚾'!$A$3:$A$336)</f>
        <v>A-NEW</v>
      </c>
      <c r="B40" s="305" t="str">
        <f>_xlfn.XLOOKUP(C40, '❄️ SD-WIN-BBALL ⚾'!$F$3:$F$336, '❄️ SD-WIN-BBALL ⚾'!$E$3:$E$336)</f>
        <v>USBDELS</v>
      </c>
      <c r="C40" s="306" t="s">
        <v>136</v>
      </c>
      <c r="D40" s="305" t="str">
        <f>IF(_xlfn.XLOOKUP(C40, '❄️ SD-WIN-BBALL ⚾'!$F$3:$F$336, '❄️ SD-WIN-BBALL ⚾'!$G$3:$G$336)=0, " ", _xlfn.XLOOKUP(C40, '❄️ SD-WIN-BBALL ⚾'!$F$3:$F$336, '❄️ SD-WIN-BBALL ⚾'!$G$3:$G$336))</f>
        <v xml:space="preserve"> </v>
      </c>
      <c r="E40" s="305" t="str">
        <f>_xlfn.XLOOKUP(C40, '❄️ SD-WIN-BBALL ⚾'!$F$3:$F$336, '❄️ SD-WIN-BBALL ⚾'!$AL$3:$AL$336)</f>
        <v>12601 High Star Houston, TX 77072</v>
      </c>
      <c r="F40" s="305" t="str">
        <f>_xlfn.XLOOKUP(C40, '❄️ SD-WIN-BBALL ⚾'!$F$3:$F$336,'❄️ SD-WIN-BBALL ⚾'!$M$3:$M$336)</f>
        <v>Chuck</v>
      </c>
      <c r="G40" s="305" t="str">
        <f>_xlfn.XLOOKUP(C40, '❄️ SD-WIN-BBALL ⚾'!$F$3:$F$336,'❄️ SD-WIN-BBALL ⚾'!$N$3:$N$336)</f>
        <v>McElroy</v>
      </c>
      <c r="H40" s="305" t="str">
        <f>_xlfn.XLOOKUP(C40, '❄️ SD-WIN-BBALL ⚾'!$F$3:$F$336,'❄️ SD-WIN-BBALL ⚾'!$T$3:$T$336)</f>
        <v>832-731-8306</v>
      </c>
      <c r="I40" s="305">
        <f>_xlfn.XLOOKUP(C40, '❄️ SD-WIN-BBALL ⚾'!$F$3:$F$336,'❄️ SD-WIN-BBALL ⚾'!$W$3:$W$336)</f>
        <v>103</v>
      </c>
      <c r="J40" s="307" t="str">
        <f>IF(_xlfn.XLOOKUP(C40, '❄️ SD-WIN-BBALL ⚾'!$F$3:$F$336, '❄️ SD-WIN-BBALL ⚾'!$AA$3:$AA$336)=0, "TBD", _xlfn.XLOOKUP(C40, '❄️ SD-WIN-BBALL ⚾'!$F$3:$F$336, '❄️ SD-WIN-BBALL ⚾'!$AA$3:$AA$336))</f>
        <v>Sat./Sun.: Jan. 3, 4, 10, 11</v>
      </c>
      <c r="K40" s="305" t="str">
        <f>IF(_xlfn.XLOOKUP(C40, '❄️ SD-WIN-BBALL ⚾'!$F$3:$F$336, '❄️ SD-WIN-BBALL ⚾'!$AB$3:$AB$336)=0, "TBD", _xlfn.XLOOKUP(C40, '❄️ SD-WIN-BBALL ⚾'!$F$3:$F$336, '❄️ SD-WIN-BBALL ⚾'!$AB$3:$AB$336))</f>
        <v>9am-1:30pm</v>
      </c>
      <c r="L40" s="305"/>
      <c r="M40" s="308" t="b">
        <v>1</v>
      </c>
      <c r="N40" s="308" t="b">
        <v>1</v>
      </c>
      <c r="O40" s="308" t="b">
        <v>1</v>
      </c>
      <c r="P40" s="308" t="b">
        <v>0</v>
      </c>
      <c r="Q40" s="308" t="b">
        <v>1</v>
      </c>
      <c r="R40" s="308" t="b">
        <v>1</v>
      </c>
      <c r="S40" s="308" t="b">
        <v>1</v>
      </c>
      <c r="T40" s="308" t="b">
        <v>1</v>
      </c>
      <c r="U40" s="308" t="b">
        <v>0</v>
      </c>
      <c r="V40" s="308" t="b">
        <v>0</v>
      </c>
      <c r="W40" s="308" t="b">
        <v>1</v>
      </c>
      <c r="X40" s="308" t="b">
        <v>1</v>
      </c>
      <c r="Y40" s="308" t="b">
        <v>0</v>
      </c>
      <c r="Z40" s="308" t="b">
        <v>0</v>
      </c>
      <c r="AA40" s="308" t="b">
        <v>1</v>
      </c>
      <c r="AB40" s="308" t="b">
        <v>1</v>
      </c>
      <c r="AC40" s="308" t="b">
        <v>0</v>
      </c>
      <c r="AD40" s="308" t="b">
        <v>1</v>
      </c>
      <c r="AE40" s="305"/>
    </row>
    <row r="41" spans="1:51" s="309" customFormat="1" ht="15.75">
      <c r="A41" s="57" t="str">
        <f>_xlfn.XLOOKUP(C41, '❄️ SD-WIN-BBALL ⚾'!$F$3:$F$336, '❄️ SD-WIN-BBALL ⚾'!$A$3:$A$336)</f>
        <v>B-RET</v>
      </c>
      <c r="B41" s="57" t="str">
        <f>_xlfn.XLOOKUP(C41, '❄️ SD-WIN-BBALL ⚾'!$F$3:$F$336, '❄️ SD-WIN-BBALL ⚾'!$E$3:$E$336)</f>
        <v>USBDECN1</v>
      </c>
      <c r="C41" s="148" t="s">
        <v>755</v>
      </c>
      <c r="D41" s="57" t="str">
        <f>IF(_xlfn.XLOOKUP(C41, '❄️ SD-WIN-BBALL ⚾'!$F$3:$F$336, '❄️ SD-WIN-BBALL ⚾'!$G$3:$G$336)=0, " ", _xlfn.XLOOKUP(C41, '❄️ SD-WIN-BBALL ⚾'!$F$3:$F$336, '❄️ SD-WIN-BBALL ⚾'!$G$3:$G$336))</f>
        <v>Bell Center</v>
      </c>
      <c r="E41" s="57" t="str">
        <f>_xlfn.XLOOKUP(C41, '❄️ SD-WIN-BBALL ⚾'!$F$3:$F$336, '❄️ SD-WIN-BBALL ⚾'!$AL$3:$AL$336)</f>
        <v>6205 Main St Buffalo, NY 14221</v>
      </c>
      <c r="F41" s="57" t="str">
        <f>_xlfn.XLOOKUP(C41, '❄️ SD-WIN-BBALL ⚾'!$F$3:$F$336,'❄️ SD-WIN-BBALL ⚾'!$M$3:$M$336)</f>
        <v>Joe</v>
      </c>
      <c r="G41" s="57" t="str">
        <f>_xlfn.XLOOKUP(C41, '❄️ SD-WIN-BBALL ⚾'!$F$3:$F$336,'❄️ SD-WIN-BBALL ⚾'!$N$3:$N$336)</f>
        <v>Bauth</v>
      </c>
      <c r="H41" s="57" t="str">
        <f>_xlfn.XLOOKUP(C41, '❄️ SD-WIN-BBALL ⚾'!$F$3:$F$336,'❄️ SD-WIN-BBALL ⚾'!$T$3:$T$336)</f>
        <v>716-982-8618</v>
      </c>
      <c r="I41" s="57">
        <f>_xlfn.XLOOKUP(C41, '❄️ SD-WIN-BBALL ⚾'!$F$3:$F$336,'❄️ SD-WIN-BBALL ⚾'!$W$3:$W$336)</f>
        <v>124</v>
      </c>
      <c r="J41" s="39" t="str">
        <f>IF(_xlfn.XLOOKUP(C41, '❄️ SD-WIN-BBALL ⚾'!$F$3:$F$336, '❄️ SD-WIN-BBALL ⚾'!$AA$3:$AA$336)=0, "TBD", _xlfn.XLOOKUP(C41, '❄️ SD-WIN-BBALL ⚾'!$F$3:$F$336, '❄️ SD-WIN-BBALL ⚾'!$AA$3:$AA$336))</f>
        <v>Saturdays: Jan. 24, 31; Feb. 7, 14</v>
      </c>
      <c r="K41" s="57" t="str">
        <f>IF(_xlfn.XLOOKUP(C41, '❄️ SD-WIN-BBALL ⚾'!$F$3:$F$336, '❄️ SD-WIN-BBALL ⚾'!$AB$3:$AB$336)=0, "TBD", _xlfn.XLOOKUP(C41, '❄️ SD-WIN-BBALL ⚾'!$F$3:$F$336, '❄️ SD-WIN-BBALL ⚾'!$AB$3:$AB$336))</f>
        <v>Noon-4:30pm</v>
      </c>
      <c r="L41" s="77"/>
      <c r="M41" s="150" t="b">
        <v>1</v>
      </c>
      <c r="N41" s="150" t="b">
        <v>1</v>
      </c>
      <c r="O41" s="150" t="b">
        <v>1</v>
      </c>
      <c r="P41" s="150" t="b">
        <v>0</v>
      </c>
      <c r="Q41" s="150" t="b">
        <v>0</v>
      </c>
      <c r="R41" s="150" t="b">
        <v>0</v>
      </c>
      <c r="S41" s="150" t="b">
        <v>1</v>
      </c>
      <c r="T41" s="150" t="b">
        <v>1</v>
      </c>
      <c r="U41" s="150" t="b">
        <v>0</v>
      </c>
      <c r="V41" s="150" t="b">
        <v>0</v>
      </c>
      <c r="W41" s="150" t="b">
        <v>1</v>
      </c>
      <c r="X41" s="150" t="b">
        <v>1</v>
      </c>
      <c r="Y41" s="150" t="b">
        <v>0</v>
      </c>
      <c r="Z41" s="150" t="b">
        <v>0</v>
      </c>
      <c r="AA41" s="150" t="b">
        <v>0</v>
      </c>
      <c r="AB41" s="150" t="b">
        <v>0</v>
      </c>
      <c r="AC41" s="150" t="b">
        <v>0</v>
      </c>
      <c r="AD41" s="150" t="b">
        <v>0</v>
      </c>
      <c r="AE41" s="77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</row>
    <row r="42" spans="1:51" s="309" customFormat="1" ht="15.75">
      <c r="A42" s="305" t="str">
        <f>_xlfn.XLOOKUP(C42, '❄️ SD-WIN-BBALL ⚾'!$F$3:$F$336, '❄️ SD-WIN-BBALL ⚾'!$A$3:$A$336)</f>
        <v>B-RET</v>
      </c>
      <c r="B42" s="305" t="str">
        <f>_xlfn.XLOOKUP(C42, '❄️ SD-WIN-BBALL ⚾'!$F$3:$F$336, '❄️ SD-WIN-BBALL ⚾'!$E$3:$E$336)</f>
        <v>USBDEXC</v>
      </c>
      <c r="C42" s="306" t="s">
        <v>768</v>
      </c>
      <c r="D42" s="305" t="str">
        <f>IF(_xlfn.XLOOKUP(C42, '❄️ SD-WIN-BBALL ⚾'!$F$3:$F$336, '❄️ SD-WIN-BBALL ⚾'!$G$3:$G$336)=0, " ", _xlfn.XLOOKUP(C42, '❄️ SD-WIN-BBALL ⚾'!$F$3:$F$336, '❄️ SD-WIN-BBALL ⚾'!$G$3:$G$336))</f>
        <v>Victorville CC Field</v>
      </c>
      <c r="E42" s="305" t="str">
        <f>_xlfn.XLOOKUP(C42, '❄️ SD-WIN-BBALL ⚾'!$F$3:$F$336, '❄️ SD-WIN-BBALL ⚾'!$AL$3:$AL$336)</f>
        <v>18422 Bear Valley Rd Victorville, CA 92392</v>
      </c>
      <c r="F42" s="305" t="str">
        <f>_xlfn.XLOOKUP(C42, '❄️ SD-WIN-BBALL ⚾'!$F$3:$F$336,'❄️ SD-WIN-BBALL ⚾'!$M$3:$M$336)</f>
        <v>Fernando</v>
      </c>
      <c r="G42" s="305" t="str">
        <f>_xlfn.XLOOKUP(C42, '❄️ SD-WIN-BBALL ⚾'!$F$3:$F$336,'❄️ SD-WIN-BBALL ⚾'!$N$3:$N$336)</f>
        <v>Thomas</v>
      </c>
      <c r="H42" s="305" t="str">
        <f>_xlfn.XLOOKUP(C42, '❄️ SD-WIN-BBALL ⚾'!$F$3:$F$336,'❄️ SD-WIN-BBALL ⚾'!$T$3:$T$336)</f>
        <v>626-205-0430</v>
      </c>
      <c r="I42" s="305">
        <f>_xlfn.XLOOKUP(C42, '❄️ SD-WIN-BBALL ⚾'!$F$3:$F$336,'❄️ SD-WIN-BBALL ⚾'!$W$3:$W$336)</f>
        <v>117</v>
      </c>
      <c r="J42" s="307" t="str">
        <f>IF(_xlfn.XLOOKUP(C42, '❄️ SD-WIN-BBALL ⚾'!$F$3:$F$336, '❄️ SD-WIN-BBALL ⚾'!$AA$3:$AA$336)=0, "TBD", _xlfn.XLOOKUP(C42, '❄️ SD-WIN-BBALL ⚾'!$F$3:$F$336, '❄️ SD-WIN-BBALL ⚾'!$AA$3:$AA$336))</f>
        <v>Saturdays: Jan. 17, 24, 31; Feb. 7</v>
      </c>
      <c r="K42" s="305" t="str">
        <f>IF(_xlfn.XLOOKUP(C42, '❄️ SD-WIN-BBALL ⚾'!$F$3:$F$336, '❄️ SD-WIN-BBALL ⚾'!$AB$3:$AB$336)=0, "TBD", _xlfn.XLOOKUP(C42, '❄️ SD-WIN-BBALL ⚾'!$F$3:$F$336, '❄️ SD-WIN-BBALL ⚾'!$AB$3:$AB$336))</f>
        <v>9am-1:30pm</v>
      </c>
      <c r="L42" s="305"/>
      <c r="M42" s="308" t="b">
        <v>1</v>
      </c>
      <c r="N42" s="308" t="b">
        <v>1</v>
      </c>
      <c r="O42" s="308" t="b">
        <v>1</v>
      </c>
      <c r="P42" s="308" t="b">
        <v>0</v>
      </c>
      <c r="Q42" s="308" t="b">
        <v>0</v>
      </c>
      <c r="R42" s="308" t="b">
        <v>0</v>
      </c>
      <c r="S42" s="308" t="b">
        <v>1</v>
      </c>
      <c r="T42" s="308" t="b">
        <v>1</v>
      </c>
      <c r="U42" s="308" t="b">
        <v>0</v>
      </c>
      <c r="V42" s="308" t="b">
        <v>0</v>
      </c>
      <c r="W42" s="308" t="b">
        <v>1</v>
      </c>
      <c r="X42" s="308" t="b">
        <v>1</v>
      </c>
      <c r="Y42" s="308" t="b">
        <v>0</v>
      </c>
      <c r="Z42" s="308" t="b">
        <v>0</v>
      </c>
      <c r="AA42" s="308" t="b">
        <v>0</v>
      </c>
      <c r="AB42" s="308" t="b">
        <v>0</v>
      </c>
      <c r="AC42" s="308" t="b">
        <v>0</v>
      </c>
      <c r="AD42" s="308" t="b">
        <v>0</v>
      </c>
      <c r="AE42" s="305"/>
    </row>
    <row r="43" spans="1:51" s="309" customFormat="1" ht="15.75">
      <c r="A43" s="305" t="str">
        <f>_xlfn.XLOOKUP(C43, '❄️ SD-WIN-BBALL ⚾'!$F$3:$F$336, '❄️ SD-WIN-BBALL ⚾'!$A$3:$A$336)</f>
        <v>B-RET</v>
      </c>
      <c r="B43" s="305" t="str">
        <f>_xlfn.XLOOKUP(C43, '❄️ SD-WIN-BBALL ⚾'!$F$3:$F$336, '❄️ SD-WIN-BBALL ⚾'!$E$3:$E$336)</f>
        <v>USBDET</v>
      </c>
      <c r="C43" s="306" t="s">
        <v>780</v>
      </c>
      <c r="D43" s="305" t="str">
        <f>IF(_xlfn.XLOOKUP(C43, '❄️ SD-WIN-BBALL ⚾'!$F$3:$F$336, '❄️ SD-WIN-BBALL ⚾'!$G$3:$G$336)=0, " ", _xlfn.XLOOKUP(C43, '❄️ SD-WIN-BBALL ⚾'!$F$3:$F$336, '❄️ SD-WIN-BBALL ⚾'!$G$3:$G$336))</f>
        <v xml:space="preserve"> </v>
      </c>
      <c r="E43" s="305" t="str">
        <f>_xlfn.XLOOKUP(C43, '❄️ SD-WIN-BBALL ⚾'!$F$3:$F$336, '❄️ SD-WIN-BBALL ⚾'!$AL$3:$AL$336)</f>
        <v>201 E 37th St Reading, PA 19606</v>
      </c>
      <c r="F43" s="305" t="str">
        <f>_xlfn.XLOOKUP(C43, '❄️ SD-WIN-BBALL ⚾'!$F$3:$F$336,'❄️ SD-WIN-BBALL ⚾'!$M$3:$M$336)</f>
        <v>Justin</v>
      </c>
      <c r="G43" s="305" t="str">
        <f>_xlfn.XLOOKUP(C43, '❄️ SD-WIN-BBALL ⚾'!$F$3:$F$336,'❄️ SD-WIN-BBALL ⚾'!$N$3:$N$336)</f>
        <v>Freese</v>
      </c>
      <c r="H43" s="305" t="str">
        <f>_xlfn.XLOOKUP(C43, '❄️ SD-WIN-BBALL ⚾'!$F$3:$F$336,'❄️ SD-WIN-BBALL ⚾'!$T$3:$T$336)</f>
        <v>610-858-2491</v>
      </c>
      <c r="I43" s="305">
        <f>_xlfn.XLOOKUP(C43, '❄️ SD-WIN-BBALL ⚾'!$F$3:$F$336,'❄️ SD-WIN-BBALL ⚾'!$W$3:$W$336)</f>
        <v>111</v>
      </c>
      <c r="J43" s="307" t="str">
        <f>IF(_xlfn.XLOOKUP(C43, '❄️ SD-WIN-BBALL ⚾'!$F$3:$F$336, '❄️ SD-WIN-BBALL ⚾'!$AA$3:$AA$336)=0, "TBD", _xlfn.XLOOKUP(C43, '❄️ SD-WIN-BBALL ⚾'!$F$3:$F$336, '❄️ SD-WIN-BBALL ⚾'!$AA$3:$AA$336))</f>
        <v>Sundays: Jan. 11, 18 (PPD); Feb. 1, 8, 15 (M/U)</v>
      </c>
      <c r="K43" s="305" t="str">
        <f>IF(_xlfn.XLOOKUP(C43, '❄️ SD-WIN-BBALL ⚾'!$F$3:$F$336, '❄️ SD-WIN-BBALL ⚾'!$AB$3:$AB$336)=0, "TBD", _xlfn.XLOOKUP(C43, '❄️ SD-WIN-BBALL ⚾'!$F$3:$F$336, '❄️ SD-WIN-BBALL ⚾'!$AB$3:$AB$336))</f>
        <v>9am-1:30pm</v>
      </c>
      <c r="L43" s="305"/>
      <c r="M43" s="308" t="b">
        <v>1</v>
      </c>
      <c r="N43" s="308" t="b">
        <v>1</v>
      </c>
      <c r="O43" s="308" t="b">
        <v>1</v>
      </c>
      <c r="P43" s="308" t="b">
        <v>0</v>
      </c>
      <c r="Q43" s="308" t="b">
        <v>0</v>
      </c>
      <c r="R43" s="308" t="b">
        <v>0</v>
      </c>
      <c r="S43" s="308" t="b">
        <v>1</v>
      </c>
      <c r="T43" s="308" t="b">
        <v>1</v>
      </c>
      <c r="U43" s="308" t="b">
        <v>0</v>
      </c>
      <c r="V43" s="308" t="b">
        <v>0</v>
      </c>
      <c r="W43" s="308" t="b">
        <v>1</v>
      </c>
      <c r="X43" s="308" t="b">
        <v>1</v>
      </c>
      <c r="Y43" s="308" t="b">
        <v>0</v>
      </c>
      <c r="Z43" s="308" t="b">
        <v>0</v>
      </c>
      <c r="AA43" s="308" t="b">
        <v>0</v>
      </c>
      <c r="AB43" s="308" t="b">
        <v>0</v>
      </c>
      <c r="AC43" s="308" t="b">
        <v>0</v>
      </c>
      <c r="AD43" s="308" t="b">
        <v>0</v>
      </c>
      <c r="AE43" s="305"/>
    </row>
    <row r="44" spans="1:51" s="309" customFormat="1" ht="15">
      <c r="A44" s="305" t="str">
        <f>_xlfn.XLOOKUP(C44, '❄️ SD-WIN-BBALL ⚾'!$F$3:$F$336, '❄️ SD-WIN-BBALL ⚾'!$A$3:$A$336)</f>
        <v>A-NEW</v>
      </c>
      <c r="B44" s="305" t="str">
        <f>_xlfn.XLOOKUP(C44, '❄️ SD-WIN-BBALL ⚾'!$F$3:$F$336, '❄️ SD-WIN-BBALL ⚾'!$E$3:$E$336)</f>
        <v>USBDEHC</v>
      </c>
      <c r="C44" s="310" t="s">
        <v>149</v>
      </c>
      <c r="D44" s="305" t="str">
        <f>IF(_xlfn.XLOOKUP(C44, '❄️ SD-WIN-BBALL ⚾'!$F$3:$F$336, '❄️ SD-WIN-BBALL ⚾'!$G$3:$G$336)=0, " ", _xlfn.XLOOKUP(C44, '❄️ SD-WIN-BBALL ⚾'!$F$3:$F$336, '❄️ SD-WIN-BBALL ⚾'!$G$3:$G$336))</f>
        <v xml:space="preserve"> </v>
      </c>
      <c r="E44" s="305" t="str">
        <f>_xlfn.XLOOKUP(C44, '❄️ SD-WIN-BBALL ⚾'!$F$3:$F$336, '❄️ SD-WIN-BBALL ⚾'!$AL$3:$AL$336)</f>
        <v>574 Bell Rd Antioch, TN 37013</v>
      </c>
      <c r="F44" s="305" t="str">
        <f>_xlfn.XLOOKUP(C44, '❄️ SD-WIN-BBALL ⚾'!$F$3:$F$336,'❄️ SD-WIN-BBALL ⚾'!$M$3:$M$336)</f>
        <v>Austin</v>
      </c>
      <c r="G44" s="305" t="str">
        <f>_xlfn.XLOOKUP(C44, '❄️ SD-WIN-BBALL ⚾'!$F$3:$F$336,'❄️ SD-WIN-BBALL ⚾'!$N$3:$N$336)</f>
        <v>Jackson</v>
      </c>
      <c r="H44" s="305" t="str">
        <f>_xlfn.XLOOKUP(C44, '❄️ SD-WIN-BBALL ⚾'!$F$3:$F$336,'❄️ SD-WIN-BBALL ⚾'!$T$3:$T$336)</f>
        <v>615-306-3758</v>
      </c>
      <c r="I44" s="305">
        <f>_xlfn.XLOOKUP(C44, '❄️ SD-WIN-BBALL ⚾'!$F$3:$F$336,'❄️ SD-WIN-BBALL ⚾'!$W$3:$W$336)</f>
        <v>104</v>
      </c>
      <c r="J44" s="307" t="str">
        <f>IF(_xlfn.XLOOKUP(C44, '❄️ SD-WIN-BBALL ⚾'!$F$3:$F$336, '❄️ SD-WIN-BBALL ⚾'!$AA$3:$AA$336)=0, "TBD", _xlfn.XLOOKUP(C44, '❄️ SD-WIN-BBALL ⚾'!$F$3:$F$336, '❄️ SD-WIN-BBALL ⚾'!$AA$3:$AA$336))</f>
        <v>Sundays: Jan. 4, 11, 18, 25 (PPD); Feb. 8 (M/U)</v>
      </c>
      <c r="K44" s="305" t="str">
        <f>IF(_xlfn.XLOOKUP(C44, '❄️ SD-WIN-BBALL ⚾'!$F$3:$F$336, '❄️ SD-WIN-BBALL ⚾'!$AB$3:$AB$336)=0, "TBD", _xlfn.XLOOKUP(C44, '❄️ SD-WIN-BBALL ⚾'!$F$3:$F$336, '❄️ SD-WIN-BBALL ⚾'!$AB$3:$AB$336))</f>
        <v>9am-1:30pm</v>
      </c>
      <c r="L44" s="305"/>
      <c r="M44" s="308" t="b">
        <v>1</v>
      </c>
      <c r="N44" s="308" t="b">
        <v>1</v>
      </c>
      <c r="O44" s="308" t="b">
        <v>1</v>
      </c>
      <c r="P44" s="308" t="b">
        <v>0</v>
      </c>
      <c r="Q44" s="308" t="b">
        <v>1</v>
      </c>
      <c r="R44" s="308" t="b">
        <v>1</v>
      </c>
      <c r="S44" s="308" t="b">
        <v>1</v>
      </c>
      <c r="T44" s="308" t="b">
        <v>1</v>
      </c>
      <c r="U44" s="308" t="b">
        <v>0</v>
      </c>
      <c r="V44" s="308" t="b">
        <v>0</v>
      </c>
      <c r="W44" s="308" t="b">
        <v>1</v>
      </c>
      <c r="X44" s="308" t="b">
        <v>1</v>
      </c>
      <c r="Y44" s="308" t="b">
        <v>0</v>
      </c>
      <c r="Z44" s="308" t="b">
        <v>0</v>
      </c>
      <c r="AA44" s="308" t="b">
        <v>1</v>
      </c>
      <c r="AB44" s="308" t="b">
        <v>1</v>
      </c>
      <c r="AC44" s="308" t="b">
        <v>0</v>
      </c>
      <c r="AD44" s="308" t="b">
        <v>0</v>
      </c>
      <c r="AE44" s="305"/>
    </row>
    <row r="45" spans="1:51" s="309" customFormat="1" ht="15.75">
      <c r="A45" s="305" t="str">
        <f>_xlfn.XLOOKUP(C45, '❄️ SD-WIN-BBALL ⚾'!$F$3:$F$336, '❄️ SD-WIN-BBALL ⚾'!$A$3:$A$336)</f>
        <v>B-RET</v>
      </c>
      <c r="B45" s="305" t="str">
        <f>_xlfn.XLOOKUP(C45, '❄️ SD-WIN-BBALL ⚾'!$F$3:$F$336, '❄️ SD-WIN-BBALL ⚾'!$E$3:$E$336)</f>
        <v>USBDFNW</v>
      </c>
      <c r="C45" s="306" t="s">
        <v>791</v>
      </c>
      <c r="D45" s="305" t="str">
        <f>IF(_xlfn.XLOOKUP(C45, '❄️ SD-WIN-BBALL ⚾'!$F$3:$F$336, '❄️ SD-WIN-BBALL ⚾'!$G$3:$G$336)=0, " ", _xlfn.XLOOKUP(C45, '❄️ SD-WIN-BBALL ⚾'!$F$3:$F$336, '❄️ SD-WIN-BBALL ⚾'!$G$3:$G$336))</f>
        <v xml:space="preserve"> </v>
      </c>
      <c r="E45" s="305" t="str">
        <f>_xlfn.XLOOKUP(C45, '❄️ SD-WIN-BBALL ⚾'!$F$3:$F$336, '❄️ SD-WIN-BBALL ⚾'!$AL$3:$AL$336)</f>
        <v>3477 S Dixie Hwy Lima, OH 45805</v>
      </c>
      <c r="F45" s="305" t="str">
        <f>_xlfn.XLOOKUP(C45, '❄️ SD-WIN-BBALL ⚾'!$F$3:$F$336,'❄️ SD-WIN-BBALL ⚾'!$M$3:$M$336)</f>
        <v>Danny</v>
      </c>
      <c r="G45" s="305" t="str">
        <f>_xlfn.XLOOKUP(C45, '❄️ SD-WIN-BBALL ⚾'!$F$3:$F$336,'❄️ SD-WIN-BBALL ⚾'!$N$3:$N$336)</f>
        <v>Jones</v>
      </c>
      <c r="H45" s="305" t="str">
        <f>_xlfn.XLOOKUP(C45, '❄️ SD-WIN-BBALL ⚾'!$F$3:$F$336,'❄️ SD-WIN-BBALL ⚾'!$T$3:$T$336)</f>
        <v>419-302-5497</v>
      </c>
      <c r="I45" s="305">
        <f>_xlfn.XLOOKUP(C45, '❄️ SD-WIN-BBALL ⚾'!$F$3:$F$336,'❄️ SD-WIN-BBALL ⚾'!$W$3:$W$336)</f>
        <v>104</v>
      </c>
      <c r="J45" s="307" t="str">
        <f>IF(_xlfn.XLOOKUP(C45, '❄️ SD-WIN-BBALL ⚾'!$F$3:$F$336, '❄️ SD-WIN-BBALL ⚾'!$AA$3:$AA$336)=0, "TBD", _xlfn.XLOOKUP(C45, '❄️ SD-WIN-BBALL ⚾'!$F$3:$F$336, '❄️ SD-WIN-BBALL ⚾'!$AA$3:$AA$336))</f>
        <v>Sundays: Jan. 4, 11, 18, 25 (PPD); Feb. 1, 8, 15 (M/U)</v>
      </c>
      <c r="K45" s="305" t="str">
        <f>IF(_xlfn.XLOOKUP(C45, '❄️ SD-WIN-BBALL ⚾'!$F$3:$F$336, '❄️ SD-WIN-BBALL ⚾'!$AB$3:$AB$336)=0, "TBD", _xlfn.XLOOKUP(C45, '❄️ SD-WIN-BBALL ⚾'!$F$3:$F$336, '❄️ SD-WIN-BBALL ⚾'!$AB$3:$AB$336))</f>
        <v>8am-Noon</v>
      </c>
      <c r="L45" s="305"/>
      <c r="M45" s="308" t="b">
        <v>1</v>
      </c>
      <c r="N45" s="308" t="b">
        <v>1</v>
      </c>
      <c r="O45" s="308" t="b">
        <v>1</v>
      </c>
      <c r="P45" s="308" t="b">
        <v>0</v>
      </c>
      <c r="Q45" s="308" t="b">
        <v>0</v>
      </c>
      <c r="R45" s="308" t="b">
        <v>0</v>
      </c>
      <c r="S45" s="308" t="b">
        <v>1</v>
      </c>
      <c r="T45" s="308" t="b">
        <v>1</v>
      </c>
      <c r="U45" s="308" t="b">
        <v>0</v>
      </c>
      <c r="V45" s="308" t="b">
        <v>0</v>
      </c>
      <c r="W45" s="308" t="b">
        <v>1</v>
      </c>
      <c r="X45" s="308" t="b">
        <v>1</v>
      </c>
      <c r="Y45" s="308" t="b">
        <v>0</v>
      </c>
      <c r="Z45" s="308" t="b">
        <v>0</v>
      </c>
      <c r="AA45" s="308" t="b">
        <v>1</v>
      </c>
      <c r="AB45" s="308" t="b">
        <v>1</v>
      </c>
      <c r="AC45" s="308" t="b">
        <v>0</v>
      </c>
      <c r="AD45" s="308" t="b">
        <v>1</v>
      </c>
      <c r="AE45" s="305"/>
    </row>
    <row r="46" spans="1:51" s="309" customFormat="1" ht="15.75">
      <c r="A46" s="305" t="str">
        <f>_xlfn.XLOOKUP(C46, '❄️ SD-WIN-BBALL ⚾'!$F$3:$F$336, '❄️ SD-WIN-BBALL ⚾'!$A$3:$A$336)</f>
        <v>B-RET</v>
      </c>
      <c r="B46" s="305" t="str">
        <f>_xlfn.XLOOKUP(C46, '❄️ SD-WIN-BBALL ⚾'!$F$3:$F$336, '❄️ SD-WIN-BBALL ⚾'!$E$3:$E$336)</f>
        <v>USBDFLC</v>
      </c>
      <c r="C46" s="306" t="s">
        <v>803</v>
      </c>
      <c r="D46" s="305" t="str">
        <f>IF(_xlfn.XLOOKUP(C46, '❄️ SD-WIN-BBALL ⚾'!$F$3:$F$336, '❄️ SD-WIN-BBALL ⚾'!$G$3:$G$336)=0, " ", _xlfn.XLOOKUP(C46, '❄️ SD-WIN-BBALL ⚾'!$F$3:$F$336, '❄️ SD-WIN-BBALL ⚾'!$G$3:$G$336))</f>
        <v xml:space="preserve"> </v>
      </c>
      <c r="E46" s="305" t="str">
        <f>_xlfn.XLOOKUP(C46, '❄️ SD-WIN-BBALL ⚾'!$F$3:$F$336, '❄️ SD-WIN-BBALL ⚾'!$AL$3:$AL$336)</f>
        <v>3325 Marvin Sands Dr Canandaigua, NY 14424</v>
      </c>
      <c r="F46" s="305" t="str">
        <f>_xlfn.XLOOKUP(C46, '❄️ SD-WIN-BBALL ⚾'!$F$3:$F$336,'❄️ SD-WIN-BBALL ⚾'!$M$3:$M$336)</f>
        <v>JT</v>
      </c>
      <c r="G46" s="305" t="str">
        <f>_xlfn.XLOOKUP(C46, '❄️ SD-WIN-BBALL ⚾'!$F$3:$F$336,'❄️ SD-WIN-BBALL ⚾'!$N$3:$N$336)</f>
        <v>Angora</v>
      </c>
      <c r="H46" s="305" t="str">
        <f>_xlfn.XLOOKUP(C46, '❄️ SD-WIN-BBALL ⚾'!$F$3:$F$336,'❄️ SD-WIN-BBALL ⚾'!$T$3:$T$336)</f>
        <v>585-315-5112</v>
      </c>
      <c r="I46" s="305">
        <f>_xlfn.XLOOKUP(C46, '❄️ SD-WIN-BBALL ⚾'!$F$3:$F$336,'❄️ SD-WIN-BBALL ⚾'!$W$3:$W$336)</f>
        <v>104</v>
      </c>
      <c r="J46" s="307" t="str">
        <f>IF(_xlfn.XLOOKUP(C46, '❄️ SD-WIN-BBALL ⚾'!$F$3:$F$336, '❄️ SD-WIN-BBALL ⚾'!$AA$3:$AA$336)=0, "TBD", _xlfn.XLOOKUP(C46, '❄️ SD-WIN-BBALL ⚾'!$F$3:$F$336, '❄️ SD-WIN-BBALL ⚾'!$AA$3:$AA$336))</f>
        <v>Sundays: Jan. 4, 11, 18, 25 (PPD), 31 (M/U)</v>
      </c>
      <c r="K46" s="305" t="str">
        <f>IF(_xlfn.XLOOKUP(C46, '❄️ SD-WIN-BBALL ⚾'!$F$3:$F$336, '❄️ SD-WIN-BBALL ⚾'!$AB$3:$AB$336)=0, "TBD", _xlfn.XLOOKUP(C46, '❄️ SD-WIN-BBALL ⚾'!$F$3:$F$336, '❄️ SD-WIN-BBALL ⚾'!$AB$3:$AB$336))</f>
        <v>9am-1:30pm</v>
      </c>
      <c r="L46" s="305"/>
      <c r="M46" s="308" t="b">
        <v>1</v>
      </c>
      <c r="N46" s="308" t="b">
        <v>1</v>
      </c>
      <c r="O46" s="308" t="b">
        <v>1</v>
      </c>
      <c r="P46" s="308" t="b">
        <v>0</v>
      </c>
      <c r="Q46" s="308" t="b">
        <v>0</v>
      </c>
      <c r="R46" s="308" t="b">
        <v>0</v>
      </c>
      <c r="S46" s="308" t="b">
        <v>1</v>
      </c>
      <c r="T46" s="308" t="b">
        <v>1</v>
      </c>
      <c r="U46" s="308" t="b">
        <v>0</v>
      </c>
      <c r="V46" s="308" t="b">
        <v>0</v>
      </c>
      <c r="W46" s="308" t="b">
        <v>1</v>
      </c>
      <c r="X46" s="308" t="b">
        <v>1</v>
      </c>
      <c r="Y46" s="308" t="b">
        <v>0</v>
      </c>
      <c r="Z46" s="308" t="b">
        <v>0</v>
      </c>
      <c r="AA46" s="308" t="b">
        <v>1</v>
      </c>
      <c r="AB46" s="308" t="b">
        <v>1</v>
      </c>
      <c r="AC46" s="308" t="b">
        <v>0</v>
      </c>
      <c r="AD46" s="308" t="b">
        <v>1</v>
      </c>
      <c r="AE46" s="305"/>
    </row>
    <row r="47" spans="1:51" s="309" customFormat="1" ht="15.75">
      <c r="A47" s="305" t="str">
        <f>_xlfn.XLOOKUP(C47, '❄️ SD-WIN-BBALL ⚾'!$F$3:$F$336, '❄️ SD-WIN-BBALL ⚾'!$A$3:$A$336)</f>
        <v>B-RET</v>
      </c>
      <c r="B47" s="305" t="str">
        <f>_xlfn.XLOOKUP(C47, '❄️ SD-WIN-BBALL ⚾'!$F$3:$F$336, '❄️ SD-WIN-BBALL ⚾'!$E$3:$E$336)</f>
        <v>USBDFLH</v>
      </c>
      <c r="C47" s="306" t="s">
        <v>815</v>
      </c>
      <c r="D47" s="305" t="str">
        <f>IF(_xlfn.XLOOKUP(C47, '❄️ SD-WIN-BBALL ⚾'!$F$3:$F$336, '❄️ SD-WIN-BBALL ⚾'!$G$3:$G$336)=0, " ", _xlfn.XLOOKUP(C47, '❄️ SD-WIN-BBALL ⚾'!$F$3:$F$336, '❄️ SD-WIN-BBALL ⚾'!$G$3:$G$336))</f>
        <v>Firelands Middle School</v>
      </c>
      <c r="E47" s="305" t="str">
        <f>_xlfn.XLOOKUP(C47, '❄️ SD-WIN-BBALL ⚾'!$F$3:$F$336, '❄️ SD-WIN-BBALL ⚾'!$AL$3:$AL$336)</f>
        <v>10643 Vermilion Rd Oberlin, OH 44074</v>
      </c>
      <c r="F47" s="305" t="str">
        <f>_xlfn.XLOOKUP(C47, '❄️ SD-WIN-BBALL ⚾'!$F$3:$F$336,'❄️ SD-WIN-BBALL ⚾'!$M$3:$M$336)</f>
        <v>Dan</v>
      </c>
      <c r="G47" s="305" t="str">
        <f>_xlfn.XLOOKUP(C47, '❄️ SD-WIN-BBALL ⚾'!$F$3:$F$336,'❄️ SD-WIN-BBALL ⚾'!$N$3:$N$336)</f>
        <v>Ransom</v>
      </c>
      <c r="H47" s="305" t="str">
        <f>_xlfn.XLOOKUP(C47, '❄️ SD-WIN-BBALL ⚾'!$F$3:$F$336,'❄️ SD-WIN-BBALL ⚾'!$T$3:$T$336)</f>
        <v>440-724-9036</v>
      </c>
      <c r="I47" s="305">
        <f>_xlfn.XLOOKUP(C47, '❄️ SD-WIN-BBALL ⚾'!$F$3:$F$336,'❄️ SD-WIN-BBALL ⚾'!$W$3:$W$336)</f>
        <v>118</v>
      </c>
      <c r="J47" s="307" t="str">
        <f>IF(_xlfn.XLOOKUP(C47, '❄️ SD-WIN-BBALL ⚾'!$F$3:$F$336, '❄️ SD-WIN-BBALL ⚾'!$AA$3:$AA$336)=0, "TBD", _xlfn.XLOOKUP(C47, '❄️ SD-WIN-BBALL ⚾'!$F$3:$F$336, '❄️ SD-WIN-BBALL ⚾'!$AA$3:$AA$336))</f>
        <v>Sundays: Jan. 18, 25 (PPD); Feb. 1, 8, 15 (M/U)</v>
      </c>
      <c r="K47" s="305" t="str">
        <f>IF(_xlfn.XLOOKUP(C47, '❄️ SD-WIN-BBALL ⚾'!$F$3:$F$336, '❄️ SD-WIN-BBALL ⚾'!$AB$3:$AB$336)=0, "TBD", _xlfn.XLOOKUP(C47, '❄️ SD-WIN-BBALL ⚾'!$F$3:$F$336, '❄️ SD-WIN-BBALL ⚾'!$AB$3:$AB$336))</f>
        <v>Noon-4:30pm</v>
      </c>
      <c r="L47" s="305"/>
      <c r="M47" s="308" t="b">
        <v>1</v>
      </c>
      <c r="N47" s="308" t="b">
        <v>1</v>
      </c>
      <c r="O47" s="308" t="b">
        <v>1</v>
      </c>
      <c r="P47" s="308" t="b">
        <v>0</v>
      </c>
      <c r="Q47" s="308" t="b">
        <v>0</v>
      </c>
      <c r="R47" s="308" t="b">
        <v>0</v>
      </c>
      <c r="S47" s="308" t="b">
        <v>1</v>
      </c>
      <c r="T47" s="308" t="b">
        <v>1</v>
      </c>
      <c r="U47" s="308" t="b">
        <v>0</v>
      </c>
      <c r="V47" s="308" t="b">
        <v>0</v>
      </c>
      <c r="W47" s="308" t="b">
        <v>1</v>
      </c>
      <c r="X47" s="308" t="b">
        <v>1</v>
      </c>
      <c r="Y47" s="308" t="b">
        <v>0</v>
      </c>
      <c r="Z47" s="308" t="b">
        <v>0</v>
      </c>
      <c r="AA47" s="308" t="b">
        <v>0</v>
      </c>
      <c r="AB47" s="308" t="b">
        <v>0</v>
      </c>
      <c r="AC47" s="308" t="b">
        <v>0</v>
      </c>
      <c r="AD47" s="308" t="b">
        <v>0</v>
      </c>
      <c r="AE47" s="305"/>
    </row>
    <row r="48" spans="1:51" s="309" customFormat="1" ht="15.75">
      <c r="A48" s="305" t="str">
        <f>_xlfn.XLOOKUP(C48, '❄️ SD-WIN-BBALL ⚾'!$F$3:$F$336, '❄️ SD-WIN-BBALL ⚾'!$A$3:$A$336)</f>
        <v>B-RET</v>
      </c>
      <c r="B48" s="305" t="str">
        <f>_xlfn.XLOOKUP(C48, '❄️ SD-WIN-BBALL ⚾'!$F$3:$F$336, '❄️ SD-WIN-BBALL ⚾'!$E$3:$E$336)</f>
        <v>USBDFSH</v>
      </c>
      <c r="C48" s="667" t="s">
        <v>828</v>
      </c>
      <c r="D48" s="305" t="str">
        <f>IF(_xlfn.XLOOKUP(C48, '❄️ SD-WIN-BBALL ⚾'!$F$3:$F$336, '❄️ SD-WIN-BBALL ⚾'!$G$3:$G$336)=0, " ", _xlfn.XLOOKUP(C48, '❄️ SD-WIN-BBALL ⚾'!$F$3:$F$336, '❄️ SD-WIN-BBALL ⚾'!$G$3:$G$336))</f>
        <v xml:space="preserve"> </v>
      </c>
      <c r="E48" s="305" t="str">
        <f>_xlfn.XLOOKUP(C48, '❄️ SD-WIN-BBALL ⚾'!$F$3:$F$336, '❄️ SD-WIN-BBALL ⚾'!$AL$3:$AL$336)</f>
        <v>470 Castle Blvd Akron, OH 44313</v>
      </c>
      <c r="F48" s="305" t="str">
        <f>_xlfn.XLOOKUP(C48, '❄️ SD-WIN-BBALL ⚾'!$F$3:$F$336,'❄️ SD-WIN-BBALL ⚾'!$M$3:$M$336)</f>
        <v>Jeff</v>
      </c>
      <c r="G48" s="305" t="str">
        <f>_xlfn.XLOOKUP(C48, '❄️ SD-WIN-BBALL ⚾'!$F$3:$F$336,'❄️ SD-WIN-BBALL ⚾'!$N$3:$N$336)</f>
        <v>Sloan</v>
      </c>
      <c r="H48" s="305" t="str">
        <f>_xlfn.XLOOKUP(C48, '❄️ SD-WIN-BBALL ⚾'!$F$3:$F$336,'❄️ SD-WIN-BBALL ⚾'!$T$3:$T$336)</f>
        <v>330-329-0637</v>
      </c>
      <c r="I48" s="305">
        <f>_xlfn.XLOOKUP(C48, '❄️ SD-WIN-BBALL ⚾'!$F$3:$F$336,'❄️ SD-WIN-BBALL ⚾'!$W$3:$W$336)</f>
        <v>104</v>
      </c>
      <c r="J48" s="307" t="str">
        <f>IF(_xlfn.XLOOKUP(C48, '❄️ SD-WIN-BBALL ⚾'!$F$3:$F$336, '❄️ SD-WIN-BBALL ⚾'!$AA$3:$AA$336)=0, "TBD", _xlfn.XLOOKUP(C48, '❄️ SD-WIN-BBALL ⚾'!$F$3:$F$336, '❄️ SD-WIN-BBALL ⚾'!$AA$3:$AA$336))</f>
        <v>Sundays: Jan. 4, 18, 25 (PPD); Feb. 1, 8 (M/U)</v>
      </c>
      <c r="K48" s="305" t="str">
        <f>IF(_xlfn.XLOOKUP(C48, '❄️ SD-WIN-BBALL ⚾'!$F$3:$F$336, '❄️ SD-WIN-BBALL ⚾'!$AB$3:$AB$336)=0, "TBD", _xlfn.XLOOKUP(C48, '❄️ SD-WIN-BBALL ⚾'!$F$3:$F$336, '❄️ SD-WIN-BBALL ⚾'!$AB$3:$AB$336))</f>
        <v>1pm-5:30pm</v>
      </c>
      <c r="L48" s="305"/>
      <c r="M48" s="308" t="b">
        <v>1</v>
      </c>
      <c r="N48" s="308" t="b">
        <v>1</v>
      </c>
      <c r="O48" s="308" t="b">
        <v>1</v>
      </c>
      <c r="P48" s="308" t="b">
        <v>0</v>
      </c>
      <c r="Q48" s="308" t="b">
        <v>0</v>
      </c>
      <c r="R48" s="308" t="b">
        <v>0</v>
      </c>
      <c r="S48" s="308" t="b">
        <v>1</v>
      </c>
      <c r="T48" s="308" t="b">
        <v>1</v>
      </c>
      <c r="U48" s="308" t="b">
        <v>0</v>
      </c>
      <c r="V48" s="308" t="b">
        <v>0</v>
      </c>
      <c r="W48" s="308" t="b">
        <v>1</v>
      </c>
      <c r="X48" s="308" t="b">
        <v>1</v>
      </c>
      <c r="Y48" s="308" t="b">
        <v>0</v>
      </c>
      <c r="Z48" s="308" t="b">
        <v>0</v>
      </c>
      <c r="AA48" s="308" t="b">
        <v>1</v>
      </c>
      <c r="AB48" s="308" t="b">
        <v>1</v>
      </c>
      <c r="AC48" s="308" t="b">
        <v>0</v>
      </c>
      <c r="AD48" s="308" t="b">
        <v>1</v>
      </c>
      <c r="AE48" s="305"/>
    </row>
    <row r="49" spans="1:51" ht="15.75">
      <c r="A49" s="305" t="str">
        <f>_xlfn.XLOOKUP(C49, '❄️ SD-WIN-BBALL ⚾'!$F$3:$F$336, '❄️ SD-WIN-BBALL ⚾'!$A$3:$A$336)</f>
        <v>A-NEW</v>
      </c>
      <c r="B49" s="305" t="str">
        <f>_xlfn.XLOOKUP(C49, '❄️ SD-WIN-BBALL ⚾'!$F$3:$F$336, '❄️ SD-WIN-BBALL ⚾'!$E$3:$E$336)</f>
        <v>USBDFTH</v>
      </c>
      <c r="C49" s="306" t="s">
        <v>161</v>
      </c>
      <c r="D49" s="305" t="str">
        <f>IF(_xlfn.XLOOKUP(C49, '❄️ SD-WIN-BBALL ⚾'!$F$3:$F$336, '❄️ SD-WIN-BBALL ⚾'!$G$3:$G$336)=0, " ", _xlfn.XLOOKUP(C49, '❄️ SD-WIN-BBALL ⚾'!$F$3:$F$336, '❄️ SD-WIN-BBALL ⚾'!$G$3:$G$336))</f>
        <v xml:space="preserve"> </v>
      </c>
      <c r="E49" s="305" t="str">
        <f>_xlfn.XLOOKUP(C49, '❄️ SD-WIN-BBALL ⚾'!$F$3:$F$336, '❄️ SD-WIN-BBALL ⚾'!$AL$3:$AL$336)</f>
        <v>5000 McCloud Dr Sacramento, CA 95842</v>
      </c>
      <c r="F49" s="305" t="str">
        <f>_xlfn.XLOOKUP(C49, '❄️ SD-WIN-BBALL ⚾'!$F$3:$F$336,'❄️ SD-WIN-BBALL ⚾'!$M$3:$M$336)</f>
        <v>Mike</v>
      </c>
      <c r="G49" s="305" t="str">
        <f>_xlfn.XLOOKUP(C49, '❄️ SD-WIN-BBALL ⚾'!$F$3:$F$336,'❄️ SD-WIN-BBALL ⚾'!$N$3:$N$336)</f>
        <v>Heller</v>
      </c>
      <c r="H49" s="305" t="str">
        <f>_xlfn.XLOOKUP(C49, '❄️ SD-WIN-BBALL ⚾'!$F$3:$F$336,'❄️ SD-WIN-BBALL ⚾'!$T$3:$T$336)</f>
        <v>510-529-1975</v>
      </c>
      <c r="I49" s="305">
        <f>_xlfn.XLOOKUP(C49, '❄️ SD-WIN-BBALL ⚾'!$F$3:$F$336,'❄️ SD-WIN-BBALL ⚾'!$W$3:$W$336)</f>
        <v>104</v>
      </c>
      <c r="J49" s="307" t="str">
        <f>IF(_xlfn.XLOOKUP(C49, '❄️ SD-WIN-BBALL ⚾'!$F$3:$F$336, '❄️ SD-WIN-BBALL ⚾'!$AA$3:$AA$336)=0, "TBD", _xlfn.XLOOKUP(C49, '❄️ SD-WIN-BBALL ⚾'!$F$3:$F$336, '❄️ SD-WIN-BBALL ⚾'!$AA$3:$AA$336))</f>
        <v>Sundays: Jan. 4, 11, 18, 25</v>
      </c>
      <c r="K49" s="305" t="str">
        <f>IF(_xlfn.XLOOKUP(C49, '❄️ SD-WIN-BBALL ⚾'!$F$3:$F$336, '❄️ SD-WIN-BBALL ⚾'!$AB$3:$AB$336)=0, "TBD", _xlfn.XLOOKUP(C49, '❄️ SD-WIN-BBALL ⚾'!$F$3:$F$336, '❄️ SD-WIN-BBALL ⚾'!$AB$3:$AB$336))</f>
        <v>1pm-5:30pm</v>
      </c>
      <c r="L49" s="305"/>
      <c r="M49" s="308" t="b">
        <v>1</v>
      </c>
      <c r="N49" s="308" t="b">
        <v>1</v>
      </c>
      <c r="O49" s="308" t="b">
        <v>1</v>
      </c>
      <c r="P49" s="308" t="b">
        <v>0</v>
      </c>
      <c r="Q49" s="308" t="b">
        <v>1</v>
      </c>
      <c r="R49" s="308" t="b">
        <v>1</v>
      </c>
      <c r="S49" s="308" t="b">
        <v>1</v>
      </c>
      <c r="T49" s="308" t="b">
        <v>1</v>
      </c>
      <c r="U49" s="308" t="b">
        <v>0</v>
      </c>
      <c r="V49" s="308" t="b">
        <v>0</v>
      </c>
      <c r="W49" s="308" t="b">
        <v>1</v>
      </c>
      <c r="X49" s="308" t="b">
        <v>1</v>
      </c>
      <c r="Y49" s="308" t="b">
        <v>0</v>
      </c>
      <c r="Z49" s="308" t="b">
        <v>0</v>
      </c>
      <c r="AA49" s="308" t="b">
        <v>1</v>
      </c>
      <c r="AB49" s="308" t="b">
        <v>1</v>
      </c>
      <c r="AC49" s="308" t="b">
        <v>0</v>
      </c>
      <c r="AD49" s="308" t="b">
        <v>1</v>
      </c>
      <c r="AE49" s="305"/>
      <c r="AF49" s="309"/>
      <c r="AG49" s="309"/>
      <c r="AH49" s="309"/>
      <c r="AI49" s="309"/>
      <c r="AJ49" s="309"/>
      <c r="AK49" s="309"/>
      <c r="AL49" s="309"/>
      <c r="AM49" s="309"/>
      <c r="AN49" s="309"/>
      <c r="AO49" s="309"/>
      <c r="AP49" s="309"/>
      <c r="AQ49" s="309"/>
      <c r="AR49" s="309"/>
      <c r="AS49" s="309"/>
      <c r="AT49" s="309"/>
      <c r="AU49" s="309"/>
      <c r="AV49" s="309"/>
      <c r="AW49" s="309"/>
      <c r="AX49" s="309"/>
      <c r="AY49" s="309"/>
    </row>
    <row r="50" spans="1:51" s="309" customFormat="1" ht="15">
      <c r="A50" s="305" t="str">
        <f>_xlfn.XLOOKUP(C50, '❄️ SD-WIN-BBALL ⚾'!$F$3:$F$336, '❄️ SD-WIN-BBALL ⚾'!$A$3:$A$336)</f>
        <v>A-NEW</v>
      </c>
      <c r="B50" s="305" t="str">
        <f>_xlfn.XLOOKUP(C50, '❄️ SD-WIN-BBALL ⚾'!$F$3:$F$336, '❄️ SD-WIN-BBALL ⚾'!$E$3:$E$336)</f>
        <v>USBDFC</v>
      </c>
      <c r="C50" s="310" t="s">
        <v>171</v>
      </c>
      <c r="D50" s="305" t="str">
        <f>IF(_xlfn.XLOOKUP(C50, '❄️ SD-WIN-BBALL ⚾'!$F$3:$F$336, '❄️ SD-WIN-BBALL ⚾'!$G$3:$G$336)=0, " ", _xlfn.XLOOKUP(C50, '❄️ SD-WIN-BBALL ⚾'!$F$3:$F$336, '❄️ SD-WIN-BBALL ⚾'!$G$3:$G$336))</f>
        <v xml:space="preserve"> </v>
      </c>
      <c r="E50" s="305" t="str">
        <f>_xlfn.XLOOKUP(C50, '❄️ SD-WIN-BBALL ⚾'!$F$3:$F$336, '❄️ SD-WIN-BBALL ⚾'!$AL$3:$AL$336)</f>
        <v>6215 S. Franklin Rd Indianapolis, IN 46259</v>
      </c>
      <c r="F50" s="305" t="str">
        <f>_xlfn.XLOOKUP(C50, '❄️ SD-WIN-BBALL ⚾'!$F$3:$F$336,'❄️ SD-WIN-BBALL ⚾'!$M$3:$M$336)</f>
        <v>Gary</v>
      </c>
      <c r="G50" s="305" t="str">
        <f>_xlfn.XLOOKUP(C50, '❄️ SD-WIN-BBALL ⚾'!$F$3:$F$336,'❄️ SD-WIN-BBALL ⚾'!$N$3:$N$336)</f>
        <v>Vaught</v>
      </c>
      <c r="H50" s="305" t="str">
        <f>_xlfn.XLOOKUP(C50, '❄️ SD-WIN-BBALL ⚾'!$F$3:$F$336,'❄️ SD-WIN-BBALL ⚾'!$T$3:$T$336)</f>
        <v>317-752-6791</v>
      </c>
      <c r="I50" s="305">
        <f>_xlfn.XLOOKUP(C50, '❄️ SD-WIN-BBALL ⚾'!$F$3:$F$336,'❄️ SD-WIN-BBALL ⚾'!$W$3:$W$336)</f>
        <v>118</v>
      </c>
      <c r="J50" s="307" t="str">
        <f>IF(_xlfn.XLOOKUP(C50, '❄️ SD-WIN-BBALL ⚾'!$F$3:$F$336, '❄️ SD-WIN-BBALL ⚾'!$AA$3:$AA$336)=0, "TBD", _xlfn.XLOOKUP(C50, '❄️ SD-WIN-BBALL ⚾'!$F$3:$F$336, '❄️ SD-WIN-BBALL ⚾'!$AA$3:$AA$336))</f>
        <v>Sundays: Jan. 18; Feb. 1, 8, 22</v>
      </c>
      <c r="K50" s="305" t="str">
        <f>IF(_xlfn.XLOOKUP(C50, '❄️ SD-WIN-BBALL ⚾'!$F$3:$F$336, '❄️ SD-WIN-BBALL ⚾'!$AB$3:$AB$336)=0, "TBD", _xlfn.XLOOKUP(C50, '❄️ SD-WIN-BBALL ⚾'!$F$3:$F$336, '❄️ SD-WIN-BBALL ⚾'!$AB$3:$AB$336))</f>
        <v>9am-1:30pm</v>
      </c>
      <c r="L50" s="305"/>
      <c r="M50" s="308" t="b">
        <v>1</v>
      </c>
      <c r="N50" s="308" t="b">
        <v>1</v>
      </c>
      <c r="O50" s="308" t="b">
        <v>1</v>
      </c>
      <c r="P50" s="308" t="b">
        <v>0</v>
      </c>
      <c r="Q50" s="308" t="b">
        <v>1</v>
      </c>
      <c r="R50" s="308" t="b">
        <v>1</v>
      </c>
      <c r="S50" s="308" t="b">
        <v>1</v>
      </c>
      <c r="T50" s="308" t="b">
        <v>1</v>
      </c>
      <c r="U50" s="308" t="b">
        <v>0</v>
      </c>
      <c r="V50" s="308" t="b">
        <v>0</v>
      </c>
      <c r="W50" s="308" t="b">
        <v>1</v>
      </c>
      <c r="X50" s="308" t="b">
        <v>1</v>
      </c>
      <c r="Y50" s="308" t="b">
        <v>0</v>
      </c>
      <c r="Z50" s="308" t="b">
        <v>0</v>
      </c>
      <c r="AA50" s="308" t="b">
        <v>0</v>
      </c>
      <c r="AB50" s="308" t="b">
        <v>0</v>
      </c>
      <c r="AC50" s="308" t="b">
        <v>0</v>
      </c>
      <c r="AD50" s="308" t="b">
        <v>0</v>
      </c>
      <c r="AE50" s="305"/>
    </row>
    <row r="51" spans="1:51" s="309" customFormat="1" ht="15.75">
      <c r="A51" s="305" t="str">
        <f>_xlfn.XLOOKUP(C51, '❄️ SD-WIN-BBALL ⚾'!$F$3:$F$336, '❄️ SD-WIN-BBALL ⚾'!$A$3:$A$336)</f>
        <v>B-RET</v>
      </c>
      <c r="B51" s="305" t="str">
        <f>_xlfn.XLOOKUP(C51, '❄️ SD-WIN-BBALL ⚾'!$F$3:$F$336, '❄️ SD-WIN-BBALL ⚾'!$E$3:$E$336)</f>
        <v>USBDFRI</v>
      </c>
      <c r="C51" s="306" t="s">
        <v>838</v>
      </c>
      <c r="D51" s="305" t="str">
        <f>IF(_xlfn.XLOOKUP(C51, '❄️ SD-WIN-BBALL ⚾'!$F$3:$F$336, '❄️ SD-WIN-BBALL ⚾'!$G$3:$G$336)=0, " ", _xlfn.XLOOKUP(C51, '❄️ SD-WIN-BBALL ⚾'!$F$3:$F$336, '❄️ SD-WIN-BBALL ⚾'!$G$3:$G$336))</f>
        <v xml:space="preserve"> </v>
      </c>
      <c r="E51" s="305" t="str">
        <f>_xlfn.XLOOKUP(C51, '❄️ SD-WIN-BBALL ⚾'!$F$3:$F$336, '❄️ SD-WIN-BBALL ⚾'!$AL$3:$AL$336)</f>
        <v>6000 W Moore Lake Dr Fridley, MN 55432</v>
      </c>
      <c r="F51" s="305" t="str">
        <f>_xlfn.XLOOKUP(C51, '❄️ SD-WIN-BBALL ⚾'!$F$3:$F$336,'❄️ SD-WIN-BBALL ⚾'!$M$3:$M$336)</f>
        <v>Dan</v>
      </c>
      <c r="G51" s="305" t="str">
        <f>_xlfn.XLOOKUP(C51, '❄️ SD-WIN-BBALL ⚾'!$F$3:$F$336,'❄️ SD-WIN-BBALL ⚾'!$N$3:$N$336)</f>
        <v>Nalepka</v>
      </c>
      <c r="H51" s="305" t="str">
        <f>_xlfn.XLOOKUP(C51, '❄️ SD-WIN-BBALL ⚾'!$F$3:$F$336,'❄️ SD-WIN-BBALL ⚾'!$T$3:$T$336)</f>
        <v>612-669-4798</v>
      </c>
      <c r="I51" s="305">
        <f>_xlfn.XLOOKUP(C51, '❄️ SD-WIN-BBALL ⚾'!$F$3:$F$336,'❄️ SD-WIN-BBALL ⚾'!$W$3:$W$336)</f>
        <v>104</v>
      </c>
      <c r="J51" s="307" t="str">
        <f>IF(_xlfn.XLOOKUP(C51, '❄️ SD-WIN-BBALL ⚾'!$F$3:$F$336, '❄️ SD-WIN-BBALL ⚾'!$AA$3:$AA$336)=0, "TBD", _xlfn.XLOOKUP(C51, '❄️ SD-WIN-BBALL ⚾'!$F$3:$F$336, '❄️ SD-WIN-BBALL ⚾'!$AA$3:$AA$336))</f>
        <v>Sundays: Jan. 4, 11, 18 (PPD), 25; Feb. 8 (M/U)</v>
      </c>
      <c r="K51" s="305" t="str">
        <f>IF(_xlfn.XLOOKUP(C51, '❄️ SD-WIN-BBALL ⚾'!$F$3:$F$336, '❄️ SD-WIN-BBALL ⚾'!$AB$3:$AB$336)=0, "TBD", _xlfn.XLOOKUP(C51, '❄️ SD-WIN-BBALL ⚾'!$F$3:$F$336, '❄️ SD-WIN-BBALL ⚾'!$AB$3:$AB$336))</f>
        <v>Noon-4:30pm</v>
      </c>
      <c r="L51" s="305"/>
      <c r="M51" s="308" t="b">
        <v>1</v>
      </c>
      <c r="N51" s="308" t="b">
        <v>1</v>
      </c>
      <c r="O51" s="308" t="b">
        <v>1</v>
      </c>
      <c r="P51" s="308" t="b">
        <v>0</v>
      </c>
      <c r="Q51" s="308" t="b">
        <v>0</v>
      </c>
      <c r="R51" s="308" t="b">
        <v>0</v>
      </c>
      <c r="S51" s="308" t="b">
        <v>1</v>
      </c>
      <c r="T51" s="308" t="b">
        <v>1</v>
      </c>
      <c r="U51" s="308" t="b">
        <v>0</v>
      </c>
      <c r="V51" s="308" t="b">
        <v>0</v>
      </c>
      <c r="W51" s="308" t="b">
        <v>1</v>
      </c>
      <c r="X51" s="308" t="b">
        <v>1</v>
      </c>
      <c r="Y51" s="308" t="b">
        <v>0</v>
      </c>
      <c r="Z51" s="308" t="b">
        <v>0</v>
      </c>
      <c r="AA51" s="308" t="b">
        <v>1</v>
      </c>
      <c r="AB51" s="308" t="b">
        <v>1</v>
      </c>
      <c r="AC51" s="308" t="b">
        <v>0</v>
      </c>
      <c r="AD51" s="308" t="b">
        <v>1</v>
      </c>
      <c r="AE51" s="305"/>
    </row>
    <row r="52" spans="1:51" s="309" customFormat="1" ht="15.75">
      <c r="A52" s="305" t="str">
        <f>_xlfn.XLOOKUP(C52, '❄️ SD-WIN-BBALL ⚾'!$F$3:$F$336, '❄️ SD-WIN-BBALL ⚾'!$A$3:$A$336)</f>
        <v>B-RET</v>
      </c>
      <c r="B52" s="305" t="str">
        <f>_xlfn.XLOOKUP(C52, '❄️ SD-WIN-BBALL ⚾'!$F$3:$F$336, '❄️ SD-WIN-BBALL ⚾'!$E$3:$E$336)</f>
        <v>USBDHIN</v>
      </c>
      <c r="C52" s="306" t="s">
        <v>849</v>
      </c>
      <c r="D52" s="305" t="str">
        <f>IF(_xlfn.XLOOKUP(C52, '❄️ SD-WIN-BBALL ⚾'!$F$3:$F$336, '❄️ SD-WIN-BBALL ⚾'!$G$3:$G$336)=0, " ", _xlfn.XLOOKUP(C52, '❄️ SD-WIN-BBALL ⚾'!$F$3:$F$336, '❄️ SD-WIN-BBALL ⚾'!$G$3:$G$336))</f>
        <v xml:space="preserve"> </v>
      </c>
      <c r="E52" s="305" t="str">
        <f>_xlfn.XLOOKUP(C52, '❄️ SD-WIN-BBALL ⚾'!$F$3:$F$336, '❄️ SD-WIN-BBALL ⚾'!$AL$3:$AL$336)</f>
        <v>1300 S Sable Blvd Aurora, CO 80012</v>
      </c>
      <c r="F52" s="305" t="str">
        <f>_xlfn.XLOOKUP(C52, '❄️ SD-WIN-BBALL ⚾'!$F$3:$F$336,'❄️ SD-WIN-BBALL ⚾'!$M$3:$M$336)</f>
        <v>Nick</v>
      </c>
      <c r="G52" s="305" t="str">
        <f>_xlfn.XLOOKUP(C52, '❄️ SD-WIN-BBALL ⚾'!$F$3:$F$336,'❄️ SD-WIN-BBALL ⚾'!$N$3:$N$336)</f>
        <v xml:space="preserve">Dixon </v>
      </c>
      <c r="H52" s="305" t="str">
        <f>_xlfn.XLOOKUP(C52, '❄️ SD-WIN-BBALL ⚾'!$F$3:$F$336,'❄️ SD-WIN-BBALL ⚾'!$T$3:$T$336)</f>
        <v>303-994-6351</v>
      </c>
      <c r="I52" s="305">
        <f>_xlfn.XLOOKUP(C52, '❄️ SD-WIN-BBALL ⚾'!$F$3:$F$336,'❄️ SD-WIN-BBALL ⚾'!$W$3:$W$336)</f>
        <v>118</v>
      </c>
      <c r="J52" s="307" t="str">
        <f>IF(_xlfn.XLOOKUP(C52, '❄️ SD-WIN-BBALL ⚾'!$F$3:$F$336, '❄️ SD-WIN-BBALL ⚾'!$AA$3:$AA$336)=0, "TBD", _xlfn.XLOOKUP(C52, '❄️ SD-WIN-BBALL ⚾'!$F$3:$F$336, '❄️ SD-WIN-BBALL ⚾'!$AA$3:$AA$336))</f>
        <v>Sundays: Jan. 18, 25; Feb. 1, 15</v>
      </c>
      <c r="K52" s="305" t="str">
        <f>IF(_xlfn.XLOOKUP(C52, '❄️ SD-WIN-BBALL ⚾'!$F$3:$F$336, '❄️ SD-WIN-BBALL ⚾'!$AB$3:$AB$336)=0, "TBD", _xlfn.XLOOKUP(C52, '❄️ SD-WIN-BBALL ⚾'!$F$3:$F$336, '❄️ SD-WIN-BBALL ⚾'!$AB$3:$AB$336))</f>
        <v>10am-2:30pm</v>
      </c>
      <c r="L52" s="305"/>
      <c r="M52" s="308" t="b">
        <v>1</v>
      </c>
      <c r="N52" s="308" t="b">
        <v>1</v>
      </c>
      <c r="O52" s="308" t="b">
        <v>1</v>
      </c>
      <c r="P52" s="308" t="b">
        <v>0</v>
      </c>
      <c r="Q52" s="308" t="b">
        <v>0</v>
      </c>
      <c r="R52" s="308" t="b">
        <v>0</v>
      </c>
      <c r="S52" s="308" t="b">
        <v>1</v>
      </c>
      <c r="T52" s="308" t="b">
        <v>1</v>
      </c>
      <c r="U52" s="308" t="b">
        <v>0</v>
      </c>
      <c r="V52" s="308" t="b">
        <v>0</v>
      </c>
      <c r="W52" s="308" t="b">
        <v>1</v>
      </c>
      <c r="X52" s="308" t="b">
        <v>1</v>
      </c>
      <c r="Y52" s="308" t="b">
        <v>0</v>
      </c>
      <c r="Z52" s="308" t="b">
        <v>0</v>
      </c>
      <c r="AA52" s="308" t="b">
        <v>0</v>
      </c>
      <c r="AB52" s="308" t="b">
        <v>0</v>
      </c>
      <c r="AC52" s="308" t="b">
        <v>0</v>
      </c>
      <c r="AD52" s="308" t="b">
        <v>0</v>
      </c>
      <c r="AE52" s="305"/>
    </row>
    <row r="53" spans="1:51" s="309" customFormat="1" ht="15.75">
      <c r="A53" s="57" t="str">
        <f>_xlfn.XLOOKUP(C53, '❄️ SD-WIN-BBALL ⚾'!$F$3:$F$336, '❄️ SD-WIN-BBALL ⚾'!$A$3:$A$336)</f>
        <v>B-RET</v>
      </c>
      <c r="B53" s="57" t="str">
        <f>_xlfn.XLOOKUP(C53, '❄️ SD-WIN-BBALL ⚾'!$F$3:$F$336, '❄️ SD-WIN-BBALL ⚾'!$E$3:$E$336)</f>
        <v>USBDGCC</v>
      </c>
      <c r="C53" s="148" t="s">
        <v>859</v>
      </c>
      <c r="D53" s="57" t="str">
        <f>IF(_xlfn.XLOOKUP(C53, '❄️ SD-WIN-BBALL ⚾'!$F$3:$F$336, '❄️ SD-WIN-BBALL ⚾'!$G$3:$G$336)=0, " ", _xlfn.XLOOKUP(C53, '❄️ SD-WIN-BBALL ⚾'!$F$3:$F$336, '❄️ SD-WIN-BBALL ⚾'!$G$3:$G$336))</f>
        <v>Richard Call Arena</v>
      </c>
      <c r="E53" s="57" t="str">
        <f>_xlfn.XLOOKUP(C53, '❄️ SD-WIN-BBALL ⚾'!$F$3:$F$336, '❄️ SD-WIN-BBALL ⚾'!$AL$3:$AL$336)</f>
        <v>1 College Rd Batavia, NY 14020</v>
      </c>
      <c r="F53" s="57" t="str">
        <f>_xlfn.XLOOKUP(C53, '❄️ SD-WIN-BBALL ⚾'!$F$3:$F$336,'❄️ SD-WIN-BBALL ⚾'!$M$3:$M$336)</f>
        <v>Skip</v>
      </c>
      <c r="G53" s="57" t="str">
        <f>_xlfn.XLOOKUP(C53, '❄️ SD-WIN-BBALL ⚾'!$F$3:$F$336,'❄️ SD-WIN-BBALL ⚾'!$N$3:$N$336)</f>
        <v xml:space="preserve">Sherman </v>
      </c>
      <c r="H53" s="57" t="str">
        <f>_xlfn.XLOOKUP(C53, '❄️ SD-WIN-BBALL ⚾'!$F$3:$F$336,'❄️ SD-WIN-BBALL ⚾'!$T$3:$T$336)</f>
        <v>585-350-9397</v>
      </c>
      <c r="I53" s="57">
        <f>_xlfn.XLOOKUP(C53, '❄️ SD-WIN-BBALL ⚾'!$F$3:$F$336,'❄️ SD-WIN-BBALL ⚾'!$W$3:$W$336)</f>
        <v>208</v>
      </c>
      <c r="J53" s="39" t="str">
        <f>IF(_xlfn.XLOOKUP(C53, '❄️ SD-WIN-BBALL ⚾'!$F$3:$F$336, '❄️ SD-WIN-BBALL ⚾'!$AA$3:$AA$336)=0, "TBD", _xlfn.XLOOKUP(C53, '❄️ SD-WIN-BBALL ⚾'!$F$3:$F$336, '❄️ SD-WIN-BBALL ⚾'!$AA$3:$AA$336))</f>
        <v>Sundays: Feb. 8, 22; Mar. 1, 8</v>
      </c>
      <c r="K53" s="57" t="str">
        <f>IF(_xlfn.XLOOKUP(C53, '❄️ SD-WIN-BBALL ⚾'!$F$3:$F$336, '❄️ SD-WIN-BBALL ⚾'!$AB$3:$AB$336)=0, "TBD", _xlfn.XLOOKUP(C53, '❄️ SD-WIN-BBALL ⚾'!$F$3:$F$336, '❄️ SD-WIN-BBALL ⚾'!$AB$3:$AB$336))</f>
        <v>1pm-5:30pm</v>
      </c>
      <c r="L53" s="77"/>
      <c r="M53" s="377" t="b">
        <v>1</v>
      </c>
      <c r="N53" s="377" t="b">
        <v>1</v>
      </c>
      <c r="O53" s="377" t="b">
        <v>1</v>
      </c>
      <c r="P53" s="377" t="b">
        <v>0</v>
      </c>
      <c r="Q53" s="377" t="b">
        <v>0</v>
      </c>
      <c r="R53" s="377" t="b">
        <v>0</v>
      </c>
      <c r="S53" s="377" t="b">
        <v>1</v>
      </c>
      <c r="T53" s="377" t="b">
        <v>1</v>
      </c>
      <c r="U53" s="377" t="b">
        <v>0</v>
      </c>
      <c r="V53" s="377" t="b">
        <v>0</v>
      </c>
      <c r="W53" s="377" t="b">
        <v>1</v>
      </c>
      <c r="X53" s="377" t="b">
        <v>1</v>
      </c>
      <c r="Y53" s="377" t="b">
        <v>0</v>
      </c>
      <c r="Z53" s="377" t="b">
        <v>0</v>
      </c>
      <c r="AA53" s="377" t="b">
        <v>0</v>
      </c>
      <c r="AB53" s="377" t="b">
        <v>0</v>
      </c>
      <c r="AC53" s="377" t="b">
        <v>0</v>
      </c>
      <c r="AD53" s="377" t="b">
        <v>0</v>
      </c>
      <c r="AE53" s="77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</row>
    <row r="54" spans="1:51" s="309" customFormat="1" ht="15.75">
      <c r="A54" s="57" t="str">
        <f>_xlfn.XLOOKUP(C54, '❄️ SD-WIN-BBALL ⚾'!$F$3:$F$336, '❄️ SD-WIN-BBALL ⚾'!$A$3:$A$336)</f>
        <v>B-RET</v>
      </c>
      <c r="B54" s="57" t="str">
        <f>_xlfn.XLOOKUP(C54, '❄️ SD-WIN-BBALL ⚾'!$F$3:$F$336, '❄️ SD-WIN-BBALL ⚾'!$E$3:$E$336)</f>
        <v>USBDGC</v>
      </c>
      <c r="C54" s="148" t="s">
        <v>872</v>
      </c>
      <c r="D54" s="57" t="str">
        <f>IF(_xlfn.XLOOKUP(C54, '❄️ SD-WIN-BBALL ⚾'!$F$3:$F$336, '❄️ SD-WIN-BBALL ⚾'!$G$3:$G$336)=0, " ", _xlfn.XLOOKUP(C54, '❄️ SD-WIN-BBALL ⚾'!$F$3:$F$336, '❄️ SD-WIN-BBALL ⚾'!$G$3:$G$336))</f>
        <v xml:space="preserve"> </v>
      </c>
      <c r="E54" s="57" t="str">
        <f>_xlfn.XLOOKUP(C54, '❄️ SD-WIN-BBALL ⚾'!$F$3:$F$336, '❄️ SD-WIN-BBALL ⚾'!$AL$3:$AL$336)</f>
        <v>3200 College Ave Beaver Falls, PA 15010</v>
      </c>
      <c r="F54" s="57" t="str">
        <f>_xlfn.XLOOKUP(C54, '❄️ SD-WIN-BBALL ⚾'!$F$3:$F$336,'❄️ SD-WIN-BBALL ⚾'!$M$3:$M$336)</f>
        <v>Alan</v>
      </c>
      <c r="G54" s="57" t="str">
        <f>_xlfn.XLOOKUP(C54, '❄️ SD-WIN-BBALL ⚾'!$F$3:$F$336,'❄️ SD-WIN-BBALL ⚾'!$N$3:$N$336)</f>
        <v>Sumner</v>
      </c>
      <c r="H54" s="57" t="str">
        <f>_xlfn.XLOOKUP(C54, '❄️ SD-WIN-BBALL ⚾'!$F$3:$F$336,'❄️ SD-WIN-BBALL ⚾'!$T$3:$T$336)</f>
        <v>412-974-8410</v>
      </c>
      <c r="I54" s="57">
        <f>_xlfn.XLOOKUP(C54, '❄️ SD-WIN-BBALL ⚾'!$F$3:$F$336,'❄️ SD-WIN-BBALL ⚾'!$W$3:$W$336)</f>
        <v>124</v>
      </c>
      <c r="J54" s="39" t="str">
        <f>IF(_xlfn.XLOOKUP(C54, '❄️ SD-WIN-BBALL ⚾'!$F$3:$F$336, '❄️ SD-WIN-BBALL ⚾'!$AA$3:$AA$336)=0, "TBD", _xlfn.XLOOKUP(C54, '❄️ SD-WIN-BBALL ⚾'!$F$3:$F$336, '❄️ SD-WIN-BBALL ⚾'!$AA$3:$AA$336))</f>
        <v>Saturdays: Jan. 24, 31; Feb. 7, 14</v>
      </c>
      <c r="K54" s="57" t="str">
        <f>IF(_xlfn.XLOOKUP(C54, '❄️ SD-WIN-BBALL ⚾'!$F$3:$F$336, '❄️ SD-WIN-BBALL ⚾'!$AB$3:$AB$336)=0, "TBD", _xlfn.XLOOKUP(C54, '❄️ SD-WIN-BBALL ⚾'!$F$3:$F$336, '❄️ SD-WIN-BBALL ⚾'!$AB$3:$AB$336))</f>
        <v>8am-12:30pm</v>
      </c>
      <c r="L54" s="77"/>
      <c r="M54" s="150" t="b">
        <v>1</v>
      </c>
      <c r="N54" s="150" t="b">
        <v>1</v>
      </c>
      <c r="O54" s="150" t="b">
        <v>1</v>
      </c>
      <c r="P54" s="150" t="b">
        <v>0</v>
      </c>
      <c r="Q54" s="150" t="b">
        <v>0</v>
      </c>
      <c r="R54" s="150" t="b">
        <v>0</v>
      </c>
      <c r="S54" s="150" t="b">
        <v>1</v>
      </c>
      <c r="T54" s="150" t="b">
        <v>1</v>
      </c>
      <c r="U54" s="150" t="b">
        <v>0</v>
      </c>
      <c r="V54" s="150" t="b">
        <v>0</v>
      </c>
      <c r="W54" s="150" t="b">
        <v>1</v>
      </c>
      <c r="X54" s="150" t="b">
        <v>1</v>
      </c>
      <c r="Y54" s="150" t="b">
        <v>0</v>
      </c>
      <c r="Z54" s="150" t="b">
        <v>0</v>
      </c>
      <c r="AA54" s="150" t="b">
        <v>0</v>
      </c>
      <c r="AB54" s="150" t="b">
        <v>0</v>
      </c>
      <c r="AC54" s="150" t="b">
        <v>0</v>
      </c>
      <c r="AD54" s="150" t="b">
        <v>0</v>
      </c>
      <c r="AE54" s="77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</row>
    <row r="55" spans="1:51" s="309" customFormat="1" ht="15.75">
      <c r="A55" s="305" t="str">
        <f>_xlfn.XLOOKUP(C55, '❄️ SD-WIN-BBALL ⚾'!$F$3:$F$336, '❄️ SD-WIN-BBALL ⚾'!$A$3:$A$336)</f>
        <v>B-RET</v>
      </c>
      <c r="B55" s="305" t="str">
        <f>_xlfn.XLOOKUP(C55, '❄️ SD-WIN-BBALL ⚾'!$F$3:$F$336, '❄️ SD-WIN-BBALL ⚾'!$E$3:$E$336)</f>
        <v>USBDGCU</v>
      </c>
      <c r="C55" s="306" t="s">
        <v>884</v>
      </c>
      <c r="D55" s="305" t="str">
        <f>IF(_xlfn.XLOOKUP(C55, '❄️ SD-WIN-BBALL ⚾'!$F$3:$F$336, '❄️ SD-WIN-BBALL ⚾'!$G$3:$G$336)=0, " ", _xlfn.XLOOKUP(C55, '❄️ SD-WIN-BBALL ⚾'!$F$3:$F$336, '❄️ SD-WIN-BBALL ⚾'!$G$3:$G$336))</f>
        <v xml:space="preserve"> </v>
      </c>
      <c r="E55" s="305" t="str">
        <f>_xlfn.XLOOKUP(C55, '❄️ SD-WIN-BBALL ⚾'!$F$3:$F$336, '❄️ SD-WIN-BBALL ⚾'!$AL$3:$AL$336)</f>
        <v>900 Lakewood Ave Lakewood, NJ 8701</v>
      </c>
      <c r="F55" s="305" t="str">
        <f>_xlfn.XLOOKUP(C55, '❄️ SD-WIN-BBALL ⚾'!$F$3:$F$336,'❄️ SD-WIN-BBALL ⚾'!$M$3:$M$336)</f>
        <v>Arlan</v>
      </c>
      <c r="G55" s="305" t="str">
        <f>_xlfn.XLOOKUP(C55, '❄️ SD-WIN-BBALL ⚾'!$F$3:$F$336,'❄️ SD-WIN-BBALL ⚾'!$N$3:$N$336)</f>
        <v>Freeman</v>
      </c>
      <c r="H55" s="305" t="str">
        <f>_xlfn.XLOOKUP(C55, '❄️ SD-WIN-BBALL ⚾'!$F$3:$F$336,'❄️ SD-WIN-BBALL ⚾'!$T$3:$T$336)</f>
        <v>207-939-2867</v>
      </c>
      <c r="I55" s="305">
        <f>_xlfn.XLOOKUP(C55, '❄️ SD-WIN-BBALL ⚾'!$F$3:$F$336,'❄️ SD-WIN-BBALL ⚾'!$W$3:$W$336)</f>
        <v>117</v>
      </c>
      <c r="J55" s="307" t="str">
        <f>IF(_xlfn.XLOOKUP(C55, '❄️ SD-WIN-BBALL ⚾'!$F$3:$F$336, '❄️ SD-WIN-BBALL ⚾'!$AA$3:$AA$336)=0, "TBD", _xlfn.XLOOKUP(C55, '❄️ SD-WIN-BBALL ⚾'!$F$3:$F$336, '❄️ SD-WIN-BBALL ⚾'!$AA$3:$AA$336))</f>
        <v>Saturdays: Jan. 17, 24, 31; Feb. 14</v>
      </c>
      <c r="K55" s="305" t="str">
        <f>IF(_xlfn.XLOOKUP(C55, '❄️ SD-WIN-BBALL ⚾'!$F$3:$F$336, '❄️ SD-WIN-BBALL ⚾'!$AB$3:$AB$336)=0, "TBD", _xlfn.XLOOKUP(C55, '❄️ SD-WIN-BBALL ⚾'!$F$3:$F$336, '❄️ SD-WIN-BBALL ⚾'!$AB$3:$AB$336))</f>
        <v>9am-1:30pm</v>
      </c>
      <c r="L55" s="305"/>
      <c r="M55" s="308" t="b">
        <v>1</v>
      </c>
      <c r="N55" s="308" t="b">
        <v>1</v>
      </c>
      <c r="O55" s="308" t="b">
        <v>1</v>
      </c>
      <c r="P55" s="308" t="b">
        <v>0</v>
      </c>
      <c r="Q55" s="308" t="b">
        <v>0</v>
      </c>
      <c r="R55" s="308" t="b">
        <v>0</v>
      </c>
      <c r="S55" s="308" t="b">
        <v>1</v>
      </c>
      <c r="T55" s="308" t="b">
        <v>1</v>
      </c>
      <c r="U55" s="308" t="b">
        <v>0</v>
      </c>
      <c r="V55" s="308" t="b">
        <v>0</v>
      </c>
      <c r="W55" s="308" t="b">
        <v>1</v>
      </c>
      <c r="X55" s="308" t="b">
        <v>1</v>
      </c>
      <c r="Y55" s="308" t="b">
        <v>0</v>
      </c>
      <c r="Z55" s="308" t="b">
        <v>0</v>
      </c>
      <c r="AA55" s="308" t="b">
        <v>0</v>
      </c>
      <c r="AB55" s="308" t="b">
        <v>0</v>
      </c>
      <c r="AC55" s="308" t="b">
        <v>0</v>
      </c>
      <c r="AD55" s="308" t="b">
        <v>0</v>
      </c>
      <c r="AE55" s="305"/>
    </row>
    <row r="56" spans="1:51" s="309" customFormat="1" ht="15.75">
      <c r="A56" s="305" t="str">
        <f>_xlfn.XLOOKUP(C56, '❄️ SD-WIN-BBALL ⚾'!$F$3:$F$336, '❄️ SD-WIN-BBALL ⚾'!$A$3:$A$336)</f>
        <v>B-RET</v>
      </c>
      <c r="B56" s="305" t="str">
        <f>_xlfn.XLOOKUP(C56, '❄️ SD-WIN-BBALL ⚾'!$F$3:$F$336, '❄️ SD-WIN-BBALL ⚾'!$E$3:$E$336)</f>
        <v>USBDGSC</v>
      </c>
      <c r="C56" s="306" t="s">
        <v>897</v>
      </c>
      <c r="D56" s="305" t="str">
        <f>IF(_xlfn.XLOOKUP(C56, '❄️ SD-WIN-BBALL ⚾'!$F$3:$F$336, '❄️ SD-WIN-BBALL ⚾'!$G$3:$G$336)=0, " ", _xlfn.XLOOKUP(C56, '❄️ SD-WIN-BBALL ⚾'!$F$3:$F$336, '❄️ SD-WIN-BBALL ⚾'!$G$3:$G$336))</f>
        <v xml:space="preserve"> </v>
      </c>
      <c r="E56" s="305" t="str">
        <f>_xlfn.XLOOKUP(C56, '❄️ SD-WIN-BBALL ⚾'!$F$3:$F$336, '❄️ SD-WIN-BBALL ⚾'!$AL$3:$AL$336)</f>
        <v>2200 Fern Lane Glendale, CA 91208</v>
      </c>
      <c r="F56" s="305" t="str">
        <f>_xlfn.XLOOKUP(C56, '❄️ SD-WIN-BBALL ⚾'!$F$3:$F$336,'❄️ SD-WIN-BBALL ⚾'!$M$3:$M$336)</f>
        <v>Spiro</v>
      </c>
      <c r="G56" s="305" t="str">
        <f>_xlfn.XLOOKUP(C56, '❄️ SD-WIN-BBALL ⚾'!$F$3:$F$336,'❄️ SD-WIN-BBALL ⚾'!$N$3:$N$336)</f>
        <v>Psaltis</v>
      </c>
      <c r="H56" s="305" t="str">
        <f>_xlfn.XLOOKUP(C56, '❄️ SD-WIN-BBALL ⚾'!$F$3:$F$336,'❄️ SD-WIN-BBALL ⚾'!$T$3:$T$336)</f>
        <v>818-253-6503</v>
      </c>
      <c r="I56" s="305">
        <f>_xlfn.XLOOKUP(C56, '❄️ SD-WIN-BBALL ⚾'!$F$3:$F$336,'❄️ SD-WIN-BBALL ⚾'!$W$3:$W$336)</f>
        <v>104</v>
      </c>
      <c r="J56" s="307" t="str">
        <f>IF(_xlfn.XLOOKUP(C56, '❄️ SD-WIN-BBALL ⚾'!$F$3:$F$336, '❄️ SD-WIN-BBALL ⚾'!$AA$3:$AA$336)=0, "TBD", _xlfn.XLOOKUP(C56, '❄️ SD-WIN-BBALL ⚾'!$F$3:$F$336, '❄️ SD-WIN-BBALL ⚾'!$AA$3:$AA$336))</f>
        <v>Sundays: Jan. 4 (PPD), 11, 18, 25; Feb. 1 (M/U)</v>
      </c>
      <c r="K56" s="305" t="str">
        <f>IF(_xlfn.XLOOKUP(C56, '❄️ SD-WIN-BBALL ⚾'!$F$3:$F$336, '❄️ SD-WIN-BBALL ⚾'!$AB$3:$AB$336)=0, "TBD", _xlfn.XLOOKUP(C56, '❄️ SD-WIN-BBALL ⚾'!$F$3:$F$336, '❄️ SD-WIN-BBALL ⚾'!$AB$3:$AB$336))</f>
        <v>Noon-4:30pm</v>
      </c>
      <c r="L56" s="305"/>
      <c r="M56" s="308" t="b">
        <v>1</v>
      </c>
      <c r="N56" s="308" t="b">
        <v>1</v>
      </c>
      <c r="O56" s="308" t="b">
        <v>1</v>
      </c>
      <c r="P56" s="308" t="b">
        <v>0</v>
      </c>
      <c r="Q56" s="308" t="b">
        <v>0</v>
      </c>
      <c r="R56" s="308" t="b">
        <v>0</v>
      </c>
      <c r="S56" s="308" t="b">
        <v>1</v>
      </c>
      <c r="T56" s="308" t="b">
        <v>1</v>
      </c>
      <c r="U56" s="308" t="b">
        <v>0</v>
      </c>
      <c r="V56" s="308" t="b">
        <v>0</v>
      </c>
      <c r="W56" s="308" t="b">
        <v>1</v>
      </c>
      <c r="X56" s="308" t="b">
        <v>1</v>
      </c>
      <c r="Y56" s="308" t="b">
        <v>0</v>
      </c>
      <c r="Z56" s="308" t="b">
        <v>0</v>
      </c>
      <c r="AA56" s="308" t="b">
        <v>1</v>
      </c>
      <c r="AB56" s="308" t="b">
        <v>1</v>
      </c>
      <c r="AC56" s="308" t="b">
        <v>0</v>
      </c>
      <c r="AD56" s="308" t="b">
        <v>0</v>
      </c>
      <c r="AE56" s="305"/>
    </row>
    <row r="57" spans="1:51" s="309" customFormat="1" ht="15.75">
      <c r="A57" s="305" t="str">
        <f>_xlfn.XLOOKUP(C57, '❄️ SD-WIN-BBALL ⚾'!$F$3:$F$336, '❄️ SD-WIN-BBALL ⚾'!$A$3:$A$336)</f>
        <v>B-RET</v>
      </c>
      <c r="B57" s="305" t="str">
        <f>_xlfn.XLOOKUP(C57, '❄️ SD-WIN-BBALL ⚾'!$F$3:$F$336, '❄️ SD-WIN-BBALL ⚾'!$E$3:$E$336)</f>
        <v>USBDGSG</v>
      </c>
      <c r="C57" s="306" t="s">
        <v>908</v>
      </c>
      <c r="D57" s="305" t="str">
        <f>IF(_xlfn.XLOOKUP(C57, '❄️ SD-WIN-BBALL ⚾'!$F$3:$F$336, '❄️ SD-WIN-BBALL ⚾'!$G$3:$G$336)=0, " ", _xlfn.XLOOKUP(C57, '❄️ SD-WIN-BBALL ⚾'!$F$3:$F$336, '❄️ SD-WIN-BBALL ⚾'!$G$3:$G$336))</f>
        <v>Heritage HS</v>
      </c>
      <c r="E57" s="305" t="str">
        <f>_xlfn.XLOOKUP(C57, '❄️ SD-WIN-BBALL ⚾'!$F$3:$F$336, '❄️ SD-WIN-BBALL ⚾'!$AL$3:$AL$336)</f>
        <v>101 American Ave Brentwood, CA 94513</v>
      </c>
      <c r="F57" s="305" t="str">
        <f>_xlfn.XLOOKUP(C57, '❄️ SD-WIN-BBALL ⚾'!$F$3:$F$336,'❄️ SD-WIN-BBALL ⚾'!$M$3:$M$336)</f>
        <v>Bill</v>
      </c>
      <c r="G57" s="305" t="str">
        <f>_xlfn.XLOOKUP(C57, '❄️ SD-WIN-BBALL ⚾'!$F$3:$F$336,'❄️ SD-WIN-BBALL ⚾'!$N$3:$N$336)</f>
        <v>Duby</v>
      </c>
      <c r="H57" s="305" t="str">
        <f>_xlfn.XLOOKUP(C57, '❄️ SD-WIN-BBALL ⚾'!$F$3:$F$336,'❄️ SD-WIN-BBALL ⚾'!$T$3:$T$336)</f>
        <v>925-383-1819</v>
      </c>
      <c r="I57" s="305">
        <f>_xlfn.XLOOKUP(C57, '❄️ SD-WIN-BBALL ⚾'!$F$3:$F$336,'❄️ SD-WIN-BBALL ⚾'!$W$3:$W$336)</f>
        <v>104</v>
      </c>
      <c r="J57" s="307" t="str">
        <f>IF(_xlfn.XLOOKUP(C57, '❄️ SD-WIN-BBALL ⚾'!$F$3:$F$336, '❄️ SD-WIN-BBALL ⚾'!$AA$3:$AA$336)=0, "TBD", _xlfn.XLOOKUP(C57, '❄️ SD-WIN-BBALL ⚾'!$F$3:$F$336, '❄️ SD-WIN-BBALL ⚾'!$AA$3:$AA$336))</f>
        <v>Sundays: Jan. 4 (PPD), 11, 18, 25; Feb. 1, 15, 22 (M/U)</v>
      </c>
      <c r="K57" s="305" t="str">
        <f>IF(_xlfn.XLOOKUP(C57, '❄️ SD-WIN-BBALL ⚾'!$F$3:$F$336, '❄️ SD-WIN-BBALL ⚾'!$AB$3:$AB$336)=0, "TBD", _xlfn.XLOOKUP(C57, '❄️ SD-WIN-BBALL ⚾'!$F$3:$F$336, '❄️ SD-WIN-BBALL ⚾'!$AB$3:$AB$336))</f>
        <v>Noon-4pm</v>
      </c>
      <c r="L57" s="305"/>
      <c r="M57" s="308" t="b">
        <v>1</v>
      </c>
      <c r="N57" s="308" t="b">
        <v>1</v>
      </c>
      <c r="O57" s="308" t="b">
        <v>1</v>
      </c>
      <c r="P57" s="308" t="b">
        <v>0</v>
      </c>
      <c r="Q57" s="308" t="b">
        <v>0</v>
      </c>
      <c r="R57" s="308" t="b">
        <v>0</v>
      </c>
      <c r="S57" s="308" t="b">
        <v>1</v>
      </c>
      <c r="T57" s="308" t="b">
        <v>1</v>
      </c>
      <c r="U57" s="308" t="b">
        <v>0</v>
      </c>
      <c r="V57" s="308" t="b">
        <v>0</v>
      </c>
      <c r="W57" s="308" t="b">
        <v>1</v>
      </c>
      <c r="X57" s="308" t="b">
        <v>1</v>
      </c>
      <c r="Y57" s="308" t="b">
        <v>0</v>
      </c>
      <c r="Z57" s="308" t="b">
        <v>0</v>
      </c>
      <c r="AA57" s="308" t="b">
        <v>1</v>
      </c>
      <c r="AB57" s="308" t="b">
        <v>1</v>
      </c>
      <c r="AC57" s="308" t="b">
        <v>0</v>
      </c>
      <c r="AD57" s="308" t="b">
        <v>1</v>
      </c>
      <c r="AE57" s="305"/>
    </row>
    <row r="58" spans="1:51" s="309" customFormat="1" ht="15.75">
      <c r="A58" s="305" t="str">
        <f>_xlfn.XLOOKUP(C58, '❄️ SD-WIN-BBALL ⚾'!$F$3:$F$336, '❄️ SD-WIN-BBALL ⚾'!$A$3:$A$336)</f>
        <v>B-RET</v>
      </c>
      <c r="B58" s="305" t="str">
        <f>_xlfn.XLOOKUP(C58, '❄️ SD-WIN-BBALL ⚾'!$F$3:$F$336, '❄️ SD-WIN-BBALL ⚾'!$E$3:$E$336)</f>
        <v>USBDGCH</v>
      </c>
      <c r="C58" s="306" t="s">
        <v>923</v>
      </c>
      <c r="D58" s="305" t="str">
        <f>IF(_xlfn.XLOOKUP(C58, '❄️ SD-WIN-BBALL ⚾'!$F$3:$F$336, '❄️ SD-WIN-BBALL ⚾'!$G$3:$G$336)=0, " ", _xlfn.XLOOKUP(C58, '❄️ SD-WIN-BBALL ⚾'!$F$3:$F$336, '❄️ SD-WIN-BBALL ⚾'!$G$3:$G$336))</f>
        <v xml:space="preserve"> </v>
      </c>
      <c r="E58" s="305" t="str">
        <f>_xlfn.XLOOKUP(C58, '❄️ SD-WIN-BBALL ⚾'!$F$3:$F$336, '❄️ SD-WIN-BBALL ⚾'!$AL$3:$AL$336)</f>
        <v>1515 14th Ave Greeley, CO 80631</v>
      </c>
      <c r="F58" s="305" t="str">
        <f>_xlfn.XLOOKUP(C58, '❄️ SD-WIN-BBALL ⚾'!$F$3:$F$336,'❄️ SD-WIN-BBALL ⚾'!$M$3:$M$336)</f>
        <v>Josh</v>
      </c>
      <c r="G58" s="305" t="str">
        <f>_xlfn.XLOOKUP(C58, '❄️ SD-WIN-BBALL ⚾'!$F$3:$F$336,'❄️ SD-WIN-BBALL ⚾'!$N$3:$N$336)</f>
        <v>Rahn</v>
      </c>
      <c r="H58" s="305" t="str">
        <f>_xlfn.XLOOKUP(C58, '❄️ SD-WIN-BBALL ⚾'!$F$3:$F$336,'❄️ SD-WIN-BBALL ⚾'!$T$3:$T$336)</f>
        <v>708-337-3009</v>
      </c>
      <c r="I58" s="305">
        <f>_xlfn.XLOOKUP(C58, '❄️ SD-WIN-BBALL ⚾'!$F$3:$F$336,'❄️ SD-WIN-BBALL ⚾'!$W$3:$W$336)</f>
        <v>111</v>
      </c>
      <c r="J58" s="307" t="str">
        <f>IF(_xlfn.XLOOKUP(C58, '❄️ SD-WIN-BBALL ⚾'!$F$3:$F$336, '❄️ SD-WIN-BBALL ⚾'!$AA$3:$AA$336)=0, "TBD", _xlfn.XLOOKUP(C58, '❄️ SD-WIN-BBALL ⚾'!$F$3:$F$336, '❄️ SD-WIN-BBALL ⚾'!$AA$3:$AA$336))</f>
        <v>Sundays: Jan. 11, 18, 25; Feb. 1</v>
      </c>
      <c r="K58" s="305" t="str">
        <f>IF(_xlfn.XLOOKUP(C58, '❄️ SD-WIN-BBALL ⚾'!$F$3:$F$336, '❄️ SD-WIN-BBALL ⚾'!$AB$3:$AB$336)=0, "TBD", _xlfn.XLOOKUP(C58, '❄️ SD-WIN-BBALL ⚾'!$F$3:$F$336, '❄️ SD-WIN-BBALL ⚾'!$AB$3:$AB$336))</f>
        <v>1pm-5:30pm</v>
      </c>
      <c r="L58" s="305"/>
      <c r="M58" s="308" t="b">
        <v>1</v>
      </c>
      <c r="N58" s="308" t="b">
        <v>1</v>
      </c>
      <c r="O58" s="308" t="b">
        <v>1</v>
      </c>
      <c r="P58" s="308" t="b">
        <v>0</v>
      </c>
      <c r="Q58" s="308" t="b">
        <v>0</v>
      </c>
      <c r="R58" s="308" t="b">
        <v>0</v>
      </c>
      <c r="S58" s="308" t="b">
        <v>1</v>
      </c>
      <c r="T58" s="308" t="b">
        <v>1</v>
      </c>
      <c r="U58" s="308" t="b">
        <v>0</v>
      </c>
      <c r="V58" s="308" t="b">
        <v>0</v>
      </c>
      <c r="W58" s="308" t="b">
        <v>1</v>
      </c>
      <c r="X58" s="308" t="b">
        <v>1</v>
      </c>
      <c r="Y58" s="308" t="b">
        <v>0</v>
      </c>
      <c r="Z58" s="308" t="b">
        <v>0</v>
      </c>
      <c r="AA58" s="308" t="b">
        <v>0</v>
      </c>
      <c r="AB58" s="308" t="b">
        <v>0</v>
      </c>
      <c r="AC58" s="308" t="b">
        <v>0</v>
      </c>
      <c r="AD58" s="308" t="b">
        <v>1</v>
      </c>
      <c r="AE58" s="305"/>
    </row>
    <row r="59" spans="1:51" s="309" customFormat="1" ht="15.75">
      <c r="A59" s="305" t="str">
        <f>_xlfn.XLOOKUP(C59, '❄️ SD-WIN-BBALL ⚾'!$F$3:$F$336, '❄️ SD-WIN-BBALL ⚾'!$A$3:$A$336)</f>
        <v>B-RET</v>
      </c>
      <c r="B59" s="305" t="str">
        <f>_xlfn.XLOOKUP(C59, '❄️ SD-WIN-BBALL ⚾'!$F$3:$F$336, '❄️ SD-WIN-BBALL ⚾'!$E$3:$E$336)</f>
        <v>USBDGLH</v>
      </c>
      <c r="C59" s="306" t="s">
        <v>933</v>
      </c>
      <c r="D59" s="305" t="str">
        <f>IF(_xlfn.XLOOKUP(C59, '❄️ SD-WIN-BBALL ⚾'!$F$3:$F$336, '❄️ SD-WIN-BBALL ⚾'!$G$3:$G$336)=0, " ", _xlfn.XLOOKUP(C59, '❄️ SD-WIN-BBALL ⚾'!$F$3:$F$336, '❄️ SD-WIN-BBALL ⚾'!$G$3:$G$336))</f>
        <v xml:space="preserve"> </v>
      </c>
      <c r="E59" s="305" t="str">
        <f>_xlfn.XLOOKUP(C59, '❄️ SD-WIN-BBALL ⚾'!$F$3:$F$336, '❄️ SD-WIN-BBALL ⚾'!$AL$3:$AL$336)</f>
        <v>7753 N 34th St Richland, MI 49083</v>
      </c>
      <c r="F59" s="305" t="str">
        <f>_xlfn.XLOOKUP(C59, '❄️ SD-WIN-BBALL ⚾'!$F$3:$F$336,'❄️ SD-WIN-BBALL ⚾'!$M$3:$M$336)</f>
        <v>Reggie</v>
      </c>
      <c r="G59" s="305" t="str">
        <f>_xlfn.XLOOKUP(C59, '❄️ SD-WIN-BBALL ⚾'!$F$3:$F$336,'❄️ SD-WIN-BBALL ⚾'!$N$3:$N$336)</f>
        <v>Walters</v>
      </c>
      <c r="H59" s="305" t="str">
        <f>_xlfn.XLOOKUP(C59, '❄️ SD-WIN-BBALL ⚾'!$F$3:$F$336,'❄️ SD-WIN-BBALL ⚾'!$T$3:$T$336)</f>
        <v>269-377-3025</v>
      </c>
      <c r="I59" s="305">
        <f>_xlfn.XLOOKUP(C59, '❄️ SD-WIN-BBALL ⚾'!$F$3:$F$336,'❄️ SD-WIN-BBALL ⚾'!$W$3:$W$336)</f>
        <v>118</v>
      </c>
      <c r="J59" s="307" t="str">
        <f>IF(_xlfn.XLOOKUP(C59, '❄️ SD-WIN-BBALL ⚾'!$F$3:$F$336, '❄️ SD-WIN-BBALL ⚾'!$AA$3:$AA$336)=0, "TBD", _xlfn.XLOOKUP(C59, '❄️ SD-WIN-BBALL ⚾'!$F$3:$F$336, '❄️ SD-WIN-BBALL ⚾'!$AA$3:$AA$336))</f>
        <v>Sundays: Jan. 18, 25 (PPD); Feb. 1, 8, 15 (M/U)</v>
      </c>
      <c r="K59" s="305" t="str">
        <f>IF(_xlfn.XLOOKUP(C59, '❄️ SD-WIN-BBALL ⚾'!$F$3:$F$336, '❄️ SD-WIN-BBALL ⚾'!$AB$3:$AB$336)=0, "TBD", _xlfn.XLOOKUP(C59, '❄️ SD-WIN-BBALL ⚾'!$F$3:$F$336, '❄️ SD-WIN-BBALL ⚾'!$AB$3:$AB$336))</f>
        <v>Noon-4:30pm</v>
      </c>
      <c r="L59" s="305"/>
      <c r="M59" s="308" t="b">
        <v>1</v>
      </c>
      <c r="N59" s="308" t="b">
        <v>1</v>
      </c>
      <c r="O59" s="308" t="b">
        <v>1</v>
      </c>
      <c r="P59" s="308" t="b">
        <v>0</v>
      </c>
      <c r="Q59" s="308" t="b">
        <v>0</v>
      </c>
      <c r="R59" s="308" t="b">
        <v>0</v>
      </c>
      <c r="S59" s="308" t="b">
        <v>1</v>
      </c>
      <c r="T59" s="308" t="b">
        <v>1</v>
      </c>
      <c r="U59" s="308" t="b">
        <v>0</v>
      </c>
      <c r="V59" s="308" t="b">
        <v>0</v>
      </c>
      <c r="W59" s="308" t="b">
        <v>1</v>
      </c>
      <c r="X59" s="308" t="b">
        <v>1</v>
      </c>
      <c r="Y59" s="308" t="b">
        <v>0</v>
      </c>
      <c r="Z59" s="308" t="b">
        <v>0</v>
      </c>
      <c r="AA59" s="308" t="b">
        <v>0</v>
      </c>
      <c r="AB59" s="308" t="b">
        <v>0</v>
      </c>
      <c r="AC59" s="308" t="b">
        <v>0</v>
      </c>
      <c r="AD59" s="308" t="b">
        <v>0</v>
      </c>
      <c r="AE59" s="305"/>
    </row>
    <row r="60" spans="1:51" s="309" customFormat="1" ht="15.75">
      <c r="A60" s="305" t="str">
        <f>_xlfn.XLOOKUP(C60, '❄️ SD-WIN-BBALL ⚾'!$F$3:$F$336, '❄️ SD-WIN-BBALL ⚾'!$A$3:$A$336)</f>
        <v>B-RET</v>
      </c>
      <c r="B60" s="305" t="str">
        <f>_xlfn.XLOOKUP(C60, '❄️ SD-WIN-BBALL ⚾'!$F$3:$F$336, '❄️ SD-WIN-BBALL ⚾'!$E$3:$E$336)</f>
        <v>USBDHU</v>
      </c>
      <c r="C60" s="306" t="s">
        <v>944</v>
      </c>
      <c r="D60" s="305" t="str">
        <f>IF(_xlfn.XLOOKUP(C60, '❄️ SD-WIN-BBALL ⚾'!$F$3:$F$336, '❄️ SD-WIN-BBALL ⚾'!$G$3:$G$336)=0, " ", _xlfn.XLOOKUP(C60, '❄️ SD-WIN-BBALL ⚾'!$F$3:$F$336, '❄️ SD-WIN-BBALL ⚾'!$G$3:$G$336))</f>
        <v xml:space="preserve"> </v>
      </c>
      <c r="E60" s="305" t="str">
        <f>_xlfn.XLOOKUP(C60, '❄️ SD-WIN-BBALL ⚾'!$F$3:$F$336, '❄️ SD-WIN-BBALL ⚾'!$AL$3:$AL$336)</f>
        <v>1536 Hewitt Ave St Paul, MN 55104</v>
      </c>
      <c r="F60" s="305" t="str">
        <f>_xlfn.XLOOKUP(C60, '❄️ SD-WIN-BBALL ⚾'!$F$3:$F$336,'❄️ SD-WIN-BBALL ⚾'!$M$3:$M$336)</f>
        <v>Jim</v>
      </c>
      <c r="G60" s="305" t="str">
        <f>_xlfn.XLOOKUP(C60, '❄️ SD-WIN-BBALL ⚾'!$F$3:$F$336,'❄️ SD-WIN-BBALL ⚾'!$N$3:$N$336)</f>
        <v>Weyandt</v>
      </c>
      <c r="H60" s="305" t="str">
        <f>_xlfn.XLOOKUP(C60, '❄️ SD-WIN-BBALL ⚾'!$F$3:$F$336,'❄️ SD-WIN-BBALL ⚾'!$T$3:$T$336)</f>
        <v>651-307-1926</v>
      </c>
      <c r="I60" s="305">
        <f>_xlfn.XLOOKUP(C60, '❄️ SD-WIN-BBALL ⚾'!$F$3:$F$336,'❄️ SD-WIN-BBALL ⚾'!$W$3:$W$336)</f>
        <v>110</v>
      </c>
      <c r="J60" s="307" t="str">
        <f>IF(_xlfn.XLOOKUP(C60, '❄️ SD-WIN-BBALL ⚾'!$F$3:$F$336, '❄️ SD-WIN-BBALL ⚾'!$AA$3:$AA$336)=0, "TBD", _xlfn.XLOOKUP(C60, '❄️ SD-WIN-BBALL ⚾'!$F$3:$F$336, '❄️ SD-WIN-BBALL ⚾'!$AA$3:$AA$336))</f>
        <v>Saturdays: Jan. 10, 17, 24, 31; Feb. 7, 14</v>
      </c>
      <c r="K60" s="305" t="str">
        <f>IF(_xlfn.XLOOKUP(C60, '❄️ SD-WIN-BBALL ⚾'!$F$3:$F$336, '❄️ SD-WIN-BBALL ⚾'!$AB$3:$AB$336)=0, "TBD", _xlfn.XLOOKUP(C60, '❄️ SD-WIN-BBALL ⚾'!$F$3:$F$336, '❄️ SD-WIN-BBALL ⚾'!$AB$3:$AB$336))</f>
        <v>11am-4pm</v>
      </c>
      <c r="L60" s="305"/>
      <c r="M60" s="308" t="b">
        <v>1</v>
      </c>
      <c r="N60" s="308" t="b">
        <v>1</v>
      </c>
      <c r="O60" s="308" t="b">
        <v>1</v>
      </c>
      <c r="P60" s="308" t="b">
        <v>0</v>
      </c>
      <c r="Q60" s="308" t="b">
        <v>0</v>
      </c>
      <c r="R60" s="308" t="b">
        <v>0</v>
      </c>
      <c r="S60" s="308" t="b">
        <v>1</v>
      </c>
      <c r="T60" s="308" t="b">
        <v>1</v>
      </c>
      <c r="U60" s="308" t="b">
        <v>0</v>
      </c>
      <c r="V60" s="308" t="b">
        <v>0</v>
      </c>
      <c r="W60" s="308" t="b">
        <v>1</v>
      </c>
      <c r="X60" s="308" t="b">
        <v>1</v>
      </c>
      <c r="Y60" s="308" t="b">
        <v>0</v>
      </c>
      <c r="Z60" s="308" t="b">
        <v>0</v>
      </c>
      <c r="AA60" s="308" t="b">
        <v>0</v>
      </c>
      <c r="AB60" s="308" t="b">
        <v>0</v>
      </c>
      <c r="AC60" s="308" t="b">
        <v>0</v>
      </c>
      <c r="AD60" s="308" t="b">
        <v>1</v>
      </c>
      <c r="AE60" s="305"/>
    </row>
    <row r="61" spans="1:51" s="309" customFormat="1" ht="15">
      <c r="A61" s="305" t="str">
        <f>_xlfn.XLOOKUP(C61, '❄️ SD-WIN-BBALL ⚾'!$F$3:$F$336, '❄️ SD-WIN-BBALL ⚾'!$A$3:$A$336)</f>
        <v>A-NEW</v>
      </c>
      <c r="B61" s="305" t="str">
        <f>_xlfn.XLOOKUP(C61, '❄️ SD-WIN-BBALL ⚾'!$F$3:$F$336, '❄️ SD-WIN-BBALL ⚾'!$E$3:$E$336)</f>
        <v>USBDHEM</v>
      </c>
      <c r="C61" s="310" t="s">
        <v>183</v>
      </c>
      <c r="D61" s="305" t="str">
        <f>IF(_xlfn.XLOOKUP(C61, '❄️ SD-WIN-BBALL ⚾'!$F$3:$F$336, '❄️ SD-WIN-BBALL ⚾'!$G$3:$G$336)=0, " ", _xlfn.XLOOKUP(C61, '❄️ SD-WIN-BBALL ⚾'!$F$3:$F$336, '❄️ SD-WIN-BBALL ⚾'!$G$3:$G$336))</f>
        <v xml:space="preserve"> </v>
      </c>
      <c r="E61" s="305" t="str">
        <f>_xlfn.XLOOKUP(C61, '❄️ SD-WIN-BBALL ⚾'!$F$3:$F$336, '❄️ SD-WIN-BBALL ⚾'!$AL$3:$AL$336)</f>
        <v>41701 Stetson Ave Hemet, CA 92544</v>
      </c>
      <c r="F61" s="305" t="str">
        <f>_xlfn.XLOOKUP(C61, '❄️ SD-WIN-BBALL ⚾'!$F$3:$F$336,'❄️ SD-WIN-BBALL ⚾'!$M$3:$M$336)</f>
        <v>Steven</v>
      </c>
      <c r="G61" s="305" t="str">
        <f>_xlfn.XLOOKUP(C61, '❄️ SD-WIN-BBALL ⚾'!$F$3:$F$336,'❄️ SD-WIN-BBALL ⚾'!$N$3:$N$336)</f>
        <v>Brown</v>
      </c>
      <c r="H61" s="305" t="str">
        <f>_xlfn.XLOOKUP(C61, '❄️ SD-WIN-BBALL ⚾'!$F$3:$F$336,'❄️ SD-WIN-BBALL ⚾'!$T$3:$T$336)</f>
        <v>951-490-5772</v>
      </c>
      <c r="I61" s="305">
        <f>_xlfn.XLOOKUP(C61, '❄️ SD-WIN-BBALL ⚾'!$F$3:$F$336,'❄️ SD-WIN-BBALL ⚾'!$W$3:$W$336)</f>
        <v>110</v>
      </c>
      <c r="J61" s="307" t="str">
        <f>IF(_xlfn.XLOOKUP(C61, '❄️ SD-WIN-BBALL ⚾'!$F$3:$F$336, '❄️ SD-WIN-BBALL ⚾'!$AA$3:$AA$336)=0, "TBD", _xlfn.XLOOKUP(C61, '❄️ SD-WIN-BBALL ⚾'!$F$3:$F$336, '❄️ SD-WIN-BBALL ⚾'!$AA$3:$AA$336))</f>
        <v>Saturdays: Jan. 10, 24; Feb. 14, 28</v>
      </c>
      <c r="K61" s="305" t="str">
        <f>IF(_xlfn.XLOOKUP(C61, '❄️ SD-WIN-BBALL ⚾'!$F$3:$F$336, '❄️ SD-WIN-BBALL ⚾'!$AB$3:$AB$336)=0, "TBD", _xlfn.XLOOKUP(C61, '❄️ SD-WIN-BBALL ⚾'!$F$3:$F$336, '❄️ SD-WIN-BBALL ⚾'!$AB$3:$AB$336))</f>
        <v>9am-1:30pm</v>
      </c>
      <c r="L61" s="305"/>
      <c r="M61" s="308" t="b">
        <v>1</v>
      </c>
      <c r="N61" s="308" t="b">
        <v>1</v>
      </c>
      <c r="O61" s="308" t="b">
        <v>1</v>
      </c>
      <c r="P61" s="308" t="b">
        <v>0</v>
      </c>
      <c r="Q61" s="308" t="b">
        <v>1</v>
      </c>
      <c r="R61" s="308" t="b">
        <v>1</v>
      </c>
      <c r="S61" s="308" t="b">
        <v>1</v>
      </c>
      <c r="T61" s="308" t="b">
        <v>1</v>
      </c>
      <c r="U61" s="308" t="b">
        <v>0</v>
      </c>
      <c r="V61" s="308" t="b">
        <v>0</v>
      </c>
      <c r="W61" s="308" t="b">
        <v>1</v>
      </c>
      <c r="X61" s="308" t="b">
        <v>1</v>
      </c>
      <c r="Y61" s="308" t="b">
        <v>0</v>
      </c>
      <c r="Z61" s="308" t="b">
        <v>0</v>
      </c>
      <c r="AA61" s="308" t="b">
        <v>0</v>
      </c>
      <c r="AB61" s="308" t="b">
        <v>0</v>
      </c>
      <c r="AC61" s="308" t="b">
        <v>0</v>
      </c>
      <c r="AD61" s="308" t="b">
        <v>1</v>
      </c>
      <c r="AE61" s="305"/>
    </row>
    <row r="62" spans="1:51" s="309" customFormat="1" ht="15.75">
      <c r="A62" s="305" t="str">
        <f>_xlfn.XLOOKUP(C62, '❄️ SD-WIN-BBALL ⚾'!$F$3:$F$336, '❄️ SD-WIN-BBALL ⚾'!$A$3:$A$336)</f>
        <v>B-RET</v>
      </c>
      <c r="B62" s="305" t="str">
        <f>_xlfn.XLOOKUP(C62, '❄️ SD-WIN-BBALL ⚾'!$F$3:$F$336, '❄️ SD-WIN-BBALL ⚾'!$E$3:$E$336)</f>
        <v>USBDHV</v>
      </c>
      <c r="C62" s="306" t="s">
        <v>959</v>
      </c>
      <c r="D62" s="305" t="str">
        <f>IF(_xlfn.XLOOKUP(C62, '❄️ SD-WIN-BBALL ⚾'!$F$3:$F$336, '❄️ SD-WIN-BBALL ⚾'!$G$3:$G$336)=0, " ", _xlfn.XLOOKUP(C62, '❄️ SD-WIN-BBALL ⚾'!$F$3:$F$336, '❄️ SD-WIN-BBALL ⚾'!$G$3:$G$336))</f>
        <v xml:space="preserve"> </v>
      </c>
      <c r="E62" s="305" t="str">
        <f>_xlfn.XLOOKUP(C62, '❄️ SD-WIN-BBALL ⚾'!$F$3:$F$336, '❄️ SD-WIN-BBALL ⚾'!$AL$3:$AL$336)</f>
        <v>5000 Titan Trail Roanoke, VA 24018</v>
      </c>
      <c r="F62" s="305" t="str">
        <f>_xlfn.XLOOKUP(C62, '❄️ SD-WIN-BBALL ⚾'!$F$3:$F$336,'❄️ SD-WIN-BBALL ⚾'!$M$3:$M$336)</f>
        <v xml:space="preserve">Kevin </v>
      </c>
      <c r="G62" s="305" t="str">
        <f>_xlfn.XLOOKUP(C62, '❄️ SD-WIN-BBALL ⚾'!$F$3:$F$336,'❄️ SD-WIN-BBALL ⚾'!$N$3:$N$336)</f>
        <v>Slough</v>
      </c>
      <c r="H62" s="305" t="str">
        <f>_xlfn.XLOOKUP(C62, '❄️ SD-WIN-BBALL ⚾'!$F$3:$F$336,'❄️ SD-WIN-BBALL ⚾'!$T$3:$T$336)</f>
        <v>540-353-6234</v>
      </c>
      <c r="I62" s="305">
        <f>_xlfn.XLOOKUP(C62, '❄️ SD-WIN-BBALL ⚾'!$F$3:$F$336,'❄️ SD-WIN-BBALL ⚾'!$W$3:$W$336)</f>
        <v>117</v>
      </c>
      <c r="J62" s="307" t="str">
        <f>IF(_xlfn.XLOOKUP(C62, '❄️ SD-WIN-BBALL ⚾'!$F$3:$F$336, '❄️ SD-WIN-BBALL ⚾'!$AA$3:$AA$336)=0, "TBD", _xlfn.XLOOKUP(C62, '❄️ SD-WIN-BBALL ⚾'!$F$3:$F$336, '❄️ SD-WIN-BBALL ⚾'!$AA$3:$AA$336))</f>
        <v>Saturdays: Jan. 17, 24 (PPD), 31 (PPD); Feb. 7, 14 (M/U), 21 (M/U)</v>
      </c>
      <c r="K62" s="305" t="str">
        <f>IF(_xlfn.XLOOKUP(C62, '❄️ SD-WIN-BBALL ⚾'!$F$3:$F$336, '❄️ SD-WIN-BBALL ⚾'!$AB$3:$AB$336)=0, "TBD", _xlfn.XLOOKUP(C62, '❄️ SD-WIN-BBALL ⚾'!$F$3:$F$336, '❄️ SD-WIN-BBALL ⚾'!$AB$3:$AB$336))</f>
        <v>9am-1:30pm</v>
      </c>
      <c r="L62" s="305"/>
      <c r="M62" s="308" t="b">
        <v>1</v>
      </c>
      <c r="N62" s="308" t="b">
        <v>1</v>
      </c>
      <c r="O62" s="308" t="b">
        <v>1</v>
      </c>
      <c r="P62" s="308" t="b">
        <v>0</v>
      </c>
      <c r="Q62" s="308" t="b">
        <v>0</v>
      </c>
      <c r="R62" s="308" t="b">
        <v>0</v>
      </c>
      <c r="S62" s="308" t="b">
        <v>1</v>
      </c>
      <c r="T62" s="308" t="b">
        <v>1</v>
      </c>
      <c r="U62" s="308" t="b">
        <v>0</v>
      </c>
      <c r="V62" s="308" t="b">
        <v>0</v>
      </c>
      <c r="W62" s="308" t="b">
        <v>1</v>
      </c>
      <c r="X62" s="308" t="b">
        <v>1</v>
      </c>
      <c r="Y62" s="308" t="b">
        <v>0</v>
      </c>
      <c r="Z62" s="308" t="b">
        <v>0</v>
      </c>
      <c r="AA62" s="308" t="b">
        <v>0</v>
      </c>
      <c r="AB62" s="308" t="b">
        <v>0</v>
      </c>
      <c r="AC62" s="308" t="b">
        <v>0</v>
      </c>
      <c r="AD62" s="308" t="b">
        <v>0</v>
      </c>
      <c r="AE62" s="305"/>
    </row>
    <row r="63" spans="1:51" s="309" customFormat="1" ht="15.75">
      <c r="A63" s="57" t="str">
        <f>_xlfn.XLOOKUP(C63, '❄️ SD-WIN-BBALL ⚾'!$F$3:$F$336, '❄️ SD-WIN-BBALL ⚾'!$A$3:$A$336)</f>
        <v>B-RET</v>
      </c>
      <c r="B63" s="57" t="str">
        <f>_xlfn.XLOOKUP(C63, '❄️ SD-WIN-BBALL ⚾'!$F$3:$F$336, '❄️ SD-WIN-BBALL ⚾'!$E$3:$E$336)</f>
        <v>USBDHB</v>
      </c>
      <c r="C63" s="148" t="s">
        <v>970</v>
      </c>
      <c r="D63" s="57" t="str">
        <f>IF(_xlfn.XLOOKUP(C63, '❄️ SD-WIN-BBALL ⚾'!$F$3:$F$336, '❄️ SD-WIN-BBALL ⚾'!$G$3:$G$336)=0, " ", _xlfn.XLOOKUP(C63, '❄️ SD-WIN-BBALL ⚾'!$F$3:$F$336, '❄️ SD-WIN-BBALL ⚾'!$G$3:$G$336))</f>
        <v xml:space="preserve"> </v>
      </c>
      <c r="E63" s="57" t="str">
        <f>_xlfn.XLOOKUP(C63, '❄️ SD-WIN-BBALL ⚾'!$F$3:$F$336, '❄️ SD-WIN-BBALL ⚾'!$AL$3:$AL$336)</f>
        <v>2800 Walker Rd Hilliard, OH 43026</v>
      </c>
      <c r="F63" s="57" t="str">
        <f>_xlfn.XLOOKUP(C63, '❄️ SD-WIN-BBALL ⚾'!$F$3:$F$336,'❄️ SD-WIN-BBALL ⚾'!$M$3:$M$336)</f>
        <v>Greg</v>
      </c>
      <c r="G63" s="57" t="str">
        <f>_xlfn.XLOOKUP(C63, '❄️ SD-WIN-BBALL ⚾'!$F$3:$F$336,'❄️ SD-WIN-BBALL ⚾'!$N$3:$N$336)</f>
        <v>Behan</v>
      </c>
      <c r="H63" s="57" t="str">
        <f>_xlfn.XLOOKUP(C63, '❄️ SD-WIN-BBALL ⚾'!$F$3:$F$336,'❄️ SD-WIN-BBALL ⚾'!$T$3:$T$336)</f>
        <v>614-593-5442</v>
      </c>
      <c r="I63" s="57">
        <f>_xlfn.XLOOKUP(C63, '❄️ SD-WIN-BBALL ⚾'!$F$3:$F$336,'❄️ SD-WIN-BBALL ⚾'!$W$3:$W$336)</f>
        <v>222</v>
      </c>
      <c r="J63" s="39" t="str">
        <f>IF(_xlfn.XLOOKUP(C63, '❄️ SD-WIN-BBALL ⚾'!$F$3:$F$336, '❄️ SD-WIN-BBALL ⚾'!$AA$3:$AA$336)=0, "TBD", _xlfn.XLOOKUP(C63, '❄️ SD-WIN-BBALL ⚾'!$F$3:$F$336, '❄️ SD-WIN-BBALL ⚾'!$AA$3:$AA$336))</f>
        <v>Sundays: Feb. 22; Mar. 1, 15, 22</v>
      </c>
      <c r="K63" s="57" t="str">
        <f>IF(_xlfn.XLOOKUP(C63, '❄️ SD-WIN-BBALL ⚾'!$F$3:$F$336, '❄️ SD-WIN-BBALL ⚾'!$AB$3:$AB$336)=0, "TBD", _xlfn.XLOOKUP(C63, '❄️ SD-WIN-BBALL ⚾'!$F$3:$F$336, '❄️ SD-WIN-BBALL ⚾'!$AB$3:$AB$336))</f>
        <v>1pm-5:30pm</v>
      </c>
      <c r="L63" s="57"/>
      <c r="M63" s="377" t="b">
        <v>1</v>
      </c>
      <c r="N63" s="377" t="b">
        <v>1</v>
      </c>
      <c r="O63" s="377" t="b">
        <v>1</v>
      </c>
      <c r="P63" s="377" t="b">
        <v>0</v>
      </c>
      <c r="Q63" s="377" t="b">
        <v>1</v>
      </c>
      <c r="R63" s="377" t="b">
        <v>1</v>
      </c>
      <c r="S63" s="377" t="b">
        <v>0</v>
      </c>
      <c r="T63" s="377" t="b">
        <v>0</v>
      </c>
      <c r="U63" s="377" t="b">
        <v>0</v>
      </c>
      <c r="V63" s="377" t="b">
        <v>0</v>
      </c>
      <c r="W63" s="377" t="b">
        <v>1</v>
      </c>
      <c r="X63" s="377" t="b">
        <v>1</v>
      </c>
      <c r="Y63" s="377" t="b">
        <v>0</v>
      </c>
      <c r="Z63" s="377" t="b">
        <v>0</v>
      </c>
      <c r="AA63" s="377" t="b">
        <v>0</v>
      </c>
      <c r="AB63" s="377" t="b">
        <v>0</v>
      </c>
      <c r="AC63" s="377" t="b">
        <v>0</v>
      </c>
      <c r="AD63" s="377" t="b">
        <v>0</v>
      </c>
      <c r="AE63" s="57"/>
      <c r="AF63" s="153"/>
      <c r="AG63" s="153"/>
      <c r="AH63" s="153"/>
      <c r="AI63" s="153"/>
      <c r="AJ63" s="153"/>
      <c r="AK63" s="153"/>
      <c r="AL63" s="153"/>
      <c r="AM63" s="153"/>
      <c r="AN63" s="153"/>
      <c r="AO63" s="153"/>
      <c r="AP63" s="153"/>
      <c r="AQ63" s="153"/>
      <c r="AR63" s="153"/>
      <c r="AS63" s="153"/>
      <c r="AT63" s="153"/>
      <c r="AU63" s="153"/>
      <c r="AV63" s="153"/>
      <c r="AW63" s="153"/>
      <c r="AX63" s="153"/>
      <c r="AY63" s="153"/>
    </row>
    <row r="64" spans="1:51" s="309" customFormat="1" ht="15.75">
      <c r="A64" s="305" t="str">
        <f>_xlfn.XLOOKUP(C64, '❄️ SD-WIN-BBALL ⚾'!$F$3:$F$336, '❄️ SD-WIN-BBALL ⚾'!$A$3:$A$336)</f>
        <v>A-NEW-WINTER BREAK</v>
      </c>
      <c r="B64" s="305" t="str">
        <f>_xlfn.XLOOKUP(C64, '❄️ SD-WIN-BBALL ⚾'!$F$3:$F$336, '❄️ SD-WIN-BBALL ⚾'!$E$3:$E$336)</f>
        <v>USBDHF</v>
      </c>
      <c r="C64" s="367" t="s">
        <v>445</v>
      </c>
      <c r="D64" s="305" t="str">
        <f>IF(_xlfn.XLOOKUP(C64, '❄️ SD-WIN-BBALL ⚾'!$F$3:$F$336, '❄️ SD-WIN-BBALL ⚾'!$G$3:$G$336)=0, " ", _xlfn.XLOOKUP(C64, '❄️ SD-WIN-BBALL ⚾'!$F$3:$F$336, '❄️ SD-WIN-BBALL ⚾'!$G$3:$G$336))</f>
        <v xml:space="preserve"> </v>
      </c>
      <c r="E64" s="305" t="str">
        <f>_xlfn.XLOOKUP(C64, '❄️ SD-WIN-BBALL ⚾'!$F$3:$F$336, '❄️ SD-WIN-BBALL ⚾'!$AL$3:$AL$336)</f>
        <v>7870 N Leilani Lane Marana, AZ 85743</v>
      </c>
      <c r="F64" s="305" t="str">
        <f>_xlfn.XLOOKUP(C64, '❄️ SD-WIN-BBALL ⚾'!$F$3:$F$336,'❄️ SD-WIN-BBALL ⚾'!$M$3:$M$336)</f>
        <v>Chad</v>
      </c>
      <c r="G64" s="305" t="str">
        <f>_xlfn.XLOOKUP(C64, '❄️ SD-WIN-BBALL ⚾'!$F$3:$F$336,'❄️ SD-WIN-BBALL ⚾'!$N$3:$N$336)</f>
        <v>Chop</v>
      </c>
      <c r="H64" s="305" t="str">
        <f>_xlfn.XLOOKUP(C64, '❄️ SD-WIN-BBALL ⚾'!$F$3:$F$336,'❄️ SD-WIN-BBALL ⚾'!$T$3:$T$336)</f>
        <v>925-785-1736</v>
      </c>
      <c r="I64" s="305">
        <f>_xlfn.XLOOKUP(C64, '❄️ SD-WIN-BBALL ⚾'!$F$3:$F$336,'❄️ SD-WIN-BBALL ⚾'!$W$3:$W$336)</f>
        <v>29</v>
      </c>
      <c r="J64" s="307" t="str">
        <f>IF(_xlfn.XLOOKUP(C64, '❄️ SD-WIN-BBALL ⚾'!$F$3:$F$336, '❄️ SD-WIN-BBALL ⚾'!$AA$3:$AA$336)=0, "TBD", _xlfn.XLOOKUP(C64, '❄️ SD-WIN-BBALL ⚾'!$F$3:$F$336, '❄️ SD-WIN-BBALL ⚾'!$AA$3:$AA$336))</f>
        <v>Mon.-Thurs.: Dec. 29, 30, 31; January 1</v>
      </c>
      <c r="K64" s="305" t="str">
        <f>IF(_xlfn.XLOOKUP(C64, '❄️ SD-WIN-BBALL ⚾'!$F$3:$F$336, '❄️ SD-WIN-BBALL ⚾'!$AB$3:$AB$336)=0, "TBD", _xlfn.XLOOKUP(C64, '❄️ SD-WIN-BBALL ⚾'!$F$3:$F$336, '❄️ SD-WIN-BBALL ⚾'!$AB$3:$AB$336))</f>
        <v>9am-3pm</v>
      </c>
      <c r="L64" s="305"/>
      <c r="M64" s="308" t="b">
        <v>1</v>
      </c>
      <c r="N64" s="308" t="b">
        <v>1</v>
      </c>
      <c r="O64" s="308" t="b">
        <v>1</v>
      </c>
      <c r="P64" s="308" t="b">
        <v>0</v>
      </c>
      <c r="Q64" s="308" t="b">
        <v>1</v>
      </c>
      <c r="R64" s="308" t="b">
        <v>1</v>
      </c>
      <c r="S64" s="308" t="b">
        <v>1</v>
      </c>
      <c r="T64" s="308" t="b">
        <v>1</v>
      </c>
      <c r="U64" s="308" t="b">
        <v>0</v>
      </c>
      <c r="V64" s="308" t="b">
        <v>0</v>
      </c>
      <c r="W64" s="308" t="b">
        <v>1</v>
      </c>
      <c r="X64" s="308" t="b">
        <v>1</v>
      </c>
      <c r="Y64" s="308" t="b">
        <v>0</v>
      </c>
      <c r="Z64" s="308" t="b">
        <v>0</v>
      </c>
      <c r="AA64" s="308" t="b">
        <v>0</v>
      </c>
      <c r="AB64" s="308" t="b">
        <v>0</v>
      </c>
      <c r="AC64" s="308" t="b">
        <v>0</v>
      </c>
      <c r="AD64" s="308" t="b">
        <v>1</v>
      </c>
      <c r="AE64" s="305"/>
    </row>
    <row r="65" spans="1:51" s="309" customFormat="1" ht="15.75">
      <c r="A65" s="305" t="str">
        <f>_xlfn.XLOOKUP(C65, '❄️ SD-WIN-BBALL ⚾'!$F$3:$F$336, '❄️ SD-WIN-BBALL ⚾'!$A$3:$A$336)</f>
        <v>B-RET</v>
      </c>
      <c r="B65" s="305" t="str">
        <f>_xlfn.XLOOKUP(C65, '❄️ SD-WIN-BBALL ⚾'!$F$3:$F$336, '❄️ SD-WIN-BBALL ⚾'!$E$3:$E$336)</f>
        <v>USBDHC</v>
      </c>
      <c r="C65" s="306" t="s">
        <v>981</v>
      </c>
      <c r="D65" s="305" t="str">
        <f>IF(_xlfn.XLOOKUP(C65, '❄️ SD-WIN-BBALL ⚾'!$F$3:$F$336, '❄️ SD-WIN-BBALL ⚾'!$G$3:$G$336)=0, " ", _xlfn.XLOOKUP(C65, '❄️ SD-WIN-BBALL ⚾'!$F$3:$F$336, '❄️ SD-WIN-BBALL ⚾'!$G$3:$G$336))</f>
        <v xml:space="preserve"> </v>
      </c>
      <c r="E65" s="305" t="str">
        <f>_xlfn.XLOOKUP(C65, '❄️ SD-WIN-BBALL ⚾'!$F$3:$F$336, '❄️ SD-WIN-BBALL ⚾'!$AL$3:$AL$336)</f>
        <v>3301 Hocking Pkwy Nelsonville, OH 45764</v>
      </c>
      <c r="F65" s="305" t="str">
        <f>_xlfn.XLOOKUP(C65, '❄️ SD-WIN-BBALL ⚾'!$F$3:$F$336,'❄️ SD-WIN-BBALL ⚾'!$M$3:$M$336)</f>
        <v>Jared</v>
      </c>
      <c r="G65" s="305" t="str">
        <f>_xlfn.XLOOKUP(C65, '❄️ SD-WIN-BBALL ⚾'!$F$3:$F$336,'❄️ SD-WIN-BBALL ⚾'!$N$3:$N$336)</f>
        <v>Grove</v>
      </c>
      <c r="H65" s="305" t="str">
        <f>_xlfn.XLOOKUP(C65, '❄️ SD-WIN-BBALL ⚾'!$F$3:$F$336,'❄️ SD-WIN-BBALL ⚾'!$T$3:$T$336)</f>
        <v>717-830-5496</v>
      </c>
      <c r="I65" s="305">
        <f>_xlfn.XLOOKUP(C65, '❄️ SD-WIN-BBALL ⚾'!$F$3:$F$336,'❄️ SD-WIN-BBALL ⚾'!$W$3:$W$336)</f>
        <v>104</v>
      </c>
      <c r="J65" s="307" t="str">
        <f>IF(_xlfn.XLOOKUP(C65, '❄️ SD-WIN-BBALL ⚾'!$F$3:$F$336, '❄️ SD-WIN-BBALL ⚾'!$AA$3:$AA$336)=0, "TBD", _xlfn.XLOOKUP(C65, '❄️ SD-WIN-BBALL ⚾'!$F$3:$F$336, '❄️ SD-WIN-BBALL ⚾'!$AA$3:$AA$336))</f>
        <v>Sundays: Jan. 4, 11, 18, 25 (PPD), Feb. 1 (M/U)</v>
      </c>
      <c r="K65" s="305" t="str">
        <f>IF(_xlfn.XLOOKUP(C65, '❄️ SD-WIN-BBALL ⚾'!$F$3:$F$336, '❄️ SD-WIN-BBALL ⚾'!$AB$3:$AB$336)=0, "TBD", _xlfn.XLOOKUP(C65, '❄️ SD-WIN-BBALL ⚾'!$F$3:$F$336, '❄️ SD-WIN-BBALL ⚾'!$AB$3:$AB$336))</f>
        <v>1pm-5:30pm</v>
      </c>
      <c r="L65" s="305"/>
      <c r="M65" s="308" t="b">
        <v>1</v>
      </c>
      <c r="N65" s="308" t="b">
        <v>1</v>
      </c>
      <c r="O65" s="308" t="b">
        <v>1</v>
      </c>
      <c r="P65" s="308" t="b">
        <v>0</v>
      </c>
      <c r="Q65" s="308" t="b">
        <v>0</v>
      </c>
      <c r="R65" s="308" t="b">
        <v>0</v>
      </c>
      <c r="S65" s="308" t="b">
        <v>1</v>
      </c>
      <c r="T65" s="308" t="b">
        <v>1</v>
      </c>
      <c r="U65" s="308" t="b">
        <v>0</v>
      </c>
      <c r="V65" s="308" t="b">
        <v>0</v>
      </c>
      <c r="W65" s="308" t="b">
        <v>1</v>
      </c>
      <c r="X65" s="308" t="b">
        <v>1</v>
      </c>
      <c r="Y65" s="308" t="b">
        <v>0</v>
      </c>
      <c r="Z65" s="308" t="b">
        <v>0</v>
      </c>
      <c r="AA65" s="308" t="b">
        <v>1</v>
      </c>
      <c r="AB65" s="308" t="b">
        <v>1</v>
      </c>
      <c r="AC65" s="308" t="b">
        <v>0</v>
      </c>
      <c r="AD65" s="308" t="b">
        <v>1</v>
      </c>
      <c r="AE65" s="305"/>
    </row>
    <row r="66" spans="1:51" s="309" customFormat="1" ht="15.75">
      <c r="A66" s="305" t="str">
        <f>_xlfn.XLOOKUP(C66, '❄️ SD-WIN-BBALL ⚾'!$F$3:$F$336, '❄️ SD-WIN-BBALL ⚾'!$A$3:$A$336)</f>
        <v>A-NEW</v>
      </c>
      <c r="B66" s="305" t="str">
        <f>_xlfn.XLOOKUP(C66, '❄️ SD-WIN-BBALL ⚾'!$F$3:$F$336, '❄️ SD-WIN-BBALL ⚾'!$E$3:$E$336)</f>
        <v>USBDHG</v>
      </c>
      <c r="C66" s="306" t="s">
        <v>193</v>
      </c>
      <c r="D66" s="305" t="str">
        <f>IF(_xlfn.XLOOKUP(C66, '❄️ SD-WIN-BBALL ⚾'!$F$3:$F$336, '❄️ SD-WIN-BBALL ⚾'!$G$3:$G$336)=0, " ", _xlfn.XLOOKUP(C66, '❄️ SD-WIN-BBALL ⚾'!$F$3:$F$336, '❄️ SD-WIN-BBALL ⚾'!$G$3:$G$336))</f>
        <v xml:space="preserve"> </v>
      </c>
      <c r="E66" s="305" t="str">
        <f>_xlfn.XLOOKUP(C66, '❄️ SD-WIN-BBALL ⚾'!$F$3:$F$336, '❄️ SD-WIN-BBALL ⚾'!$AL$3:$AL$336)</f>
        <v>1208 17th St Honey Grove, TX 75446</v>
      </c>
      <c r="F66" s="305" t="str">
        <f>_xlfn.XLOOKUP(C66, '❄️ SD-WIN-BBALL ⚾'!$F$3:$F$336,'❄️ SD-WIN-BBALL ⚾'!$M$3:$M$336)</f>
        <v>Don</v>
      </c>
      <c r="G66" s="305" t="str">
        <f>_xlfn.XLOOKUP(C66, '❄️ SD-WIN-BBALL ⚾'!$F$3:$F$336,'❄️ SD-WIN-BBALL ⚾'!$N$3:$N$336)</f>
        <v>Daniels</v>
      </c>
      <c r="H66" s="305" t="str">
        <f>_xlfn.XLOOKUP(C66, '❄️ SD-WIN-BBALL ⚾'!$F$3:$F$336,'❄️ SD-WIN-BBALL ⚾'!$T$3:$T$336)</f>
        <v>903-267-3684</v>
      </c>
      <c r="I66" s="305">
        <f>_xlfn.XLOOKUP(C66, '❄️ SD-WIN-BBALL ⚾'!$F$3:$F$336,'❄️ SD-WIN-BBALL ⚾'!$W$3:$W$336)</f>
        <v>110</v>
      </c>
      <c r="J66" s="307" t="str">
        <f>IF(_xlfn.XLOOKUP(C66, '❄️ SD-WIN-BBALL ⚾'!$F$3:$F$336, '❄️ SD-WIN-BBALL ⚾'!$AA$3:$AA$336)=0, "TBD", _xlfn.XLOOKUP(C66, '❄️ SD-WIN-BBALL ⚾'!$F$3:$F$336, '❄️ SD-WIN-BBALL ⚾'!$AA$3:$AA$336))</f>
        <v>Saturdays: Jan. 10, 17, 24 (PPD), 31; Feb. 7 (M/U)</v>
      </c>
      <c r="K66" s="305" t="str">
        <f>IF(_xlfn.XLOOKUP(C66, '❄️ SD-WIN-BBALL ⚾'!$F$3:$F$336, '❄️ SD-WIN-BBALL ⚾'!$AB$3:$AB$336)=0, "TBD", _xlfn.XLOOKUP(C66, '❄️ SD-WIN-BBALL ⚾'!$F$3:$F$336, '❄️ SD-WIN-BBALL ⚾'!$AB$3:$AB$336))</f>
        <v>Noon-4:30pm</v>
      </c>
      <c r="L66" s="305"/>
      <c r="M66" s="308" t="b">
        <v>1</v>
      </c>
      <c r="N66" s="308" t="b">
        <v>1</v>
      </c>
      <c r="O66" s="308" t="b">
        <v>1</v>
      </c>
      <c r="P66" s="308" t="b">
        <v>0</v>
      </c>
      <c r="Q66" s="308" t="b">
        <v>1</v>
      </c>
      <c r="R66" s="308" t="b">
        <v>1</v>
      </c>
      <c r="S66" s="308" t="b">
        <v>1</v>
      </c>
      <c r="T66" s="308" t="b">
        <v>1</v>
      </c>
      <c r="U66" s="308" t="b">
        <v>0</v>
      </c>
      <c r="V66" s="308" t="b">
        <v>0</v>
      </c>
      <c r="W66" s="308" t="b">
        <v>1</v>
      </c>
      <c r="X66" s="308" t="b">
        <v>1</v>
      </c>
      <c r="Y66" s="308" t="b">
        <v>0</v>
      </c>
      <c r="Z66" s="308" t="b">
        <v>0</v>
      </c>
      <c r="AA66" s="308" t="b">
        <v>0</v>
      </c>
      <c r="AB66" s="308" t="b">
        <v>0</v>
      </c>
      <c r="AC66" s="308" t="b">
        <v>0</v>
      </c>
      <c r="AD66" s="308" t="b">
        <v>1</v>
      </c>
      <c r="AE66" s="305"/>
    </row>
    <row r="67" spans="1:51" s="309" customFormat="1" ht="15.75">
      <c r="A67" s="305" t="str">
        <f>_xlfn.XLOOKUP(C67, '❄️ SD-WIN-BBALL ⚾'!$F$3:$F$336, '❄️ SD-WIN-BBALL ⚾'!$A$3:$A$336)</f>
        <v>B-RET</v>
      </c>
      <c r="B67" s="305" t="str">
        <f>_xlfn.XLOOKUP(C67, '❄️ SD-WIN-BBALL ⚾'!$F$3:$F$336, '❄️ SD-WIN-BBALL ⚾'!$E$3:$E$336)</f>
        <v>USBDJM</v>
      </c>
      <c r="C67" s="306" t="s">
        <v>994</v>
      </c>
      <c r="D67" s="305" t="str">
        <f>IF(_xlfn.XLOOKUP(C67, '❄️ SD-WIN-BBALL ⚾'!$F$3:$F$336, '❄️ SD-WIN-BBALL ⚾'!$G$3:$G$336)=0, " ", _xlfn.XLOOKUP(C67, '❄️ SD-WIN-BBALL ⚾'!$F$3:$F$336, '❄️ SD-WIN-BBALL ⚾'!$G$3:$G$336))</f>
        <v>Mid Valley Diamond #5</v>
      </c>
      <c r="E67" s="305" t="str">
        <f>_xlfn.XLOOKUP(C67, '❄️ SD-WIN-BBALL ⚾'!$F$3:$F$336, '❄️ SD-WIN-BBALL ⚾'!$AL$3:$AL$336)</f>
        <v>17301 W. Oxnard St. Encino, CA 91316</v>
      </c>
      <c r="F67" s="305" t="str">
        <f>_xlfn.XLOOKUP(C67, '❄️ SD-WIN-BBALL ⚾'!$F$3:$F$336,'❄️ SD-WIN-BBALL ⚾'!$M$3:$M$336)</f>
        <v>Omar</v>
      </c>
      <c r="G67" s="305" t="str">
        <f>_xlfn.XLOOKUP(C67, '❄️ SD-WIN-BBALL ⚾'!$F$3:$F$336,'❄️ SD-WIN-BBALL ⚾'!$N$3:$N$336)</f>
        <v>Carrillo</v>
      </c>
      <c r="H67" s="305" t="str">
        <f>_xlfn.XLOOKUP(C67, '❄️ SD-WIN-BBALL ⚾'!$F$3:$F$336,'❄️ SD-WIN-BBALL ⚾'!$T$3:$T$336)</f>
        <v>818-642-3511</v>
      </c>
      <c r="I67" s="305">
        <f>_xlfn.XLOOKUP(C67, '❄️ SD-WIN-BBALL ⚾'!$F$3:$F$336,'❄️ SD-WIN-BBALL ⚾'!$W$3:$W$336)</f>
        <v>110</v>
      </c>
      <c r="J67" s="307" t="str">
        <f>IF(_xlfn.XLOOKUP(C67, '❄️ SD-WIN-BBALL ⚾'!$F$3:$F$336, '❄️ SD-WIN-BBALL ⚾'!$AA$3:$AA$336)=0, "TBD", _xlfn.XLOOKUP(C67, '❄️ SD-WIN-BBALL ⚾'!$F$3:$F$336, '❄️ SD-WIN-BBALL ⚾'!$AA$3:$AA$336))</f>
        <v>Saturdays: Jan. 10, 17, 24, 31</v>
      </c>
      <c r="K67" s="305" t="str">
        <f>IF(_xlfn.XLOOKUP(C67, '❄️ SD-WIN-BBALL ⚾'!$F$3:$F$336, '❄️ SD-WIN-BBALL ⚾'!$AB$3:$AB$336)=0, "TBD", _xlfn.XLOOKUP(C67, '❄️ SD-WIN-BBALL ⚾'!$F$3:$F$336, '❄️ SD-WIN-BBALL ⚾'!$AB$3:$AB$336))</f>
        <v>9am-1:30pm</v>
      </c>
      <c r="L67" s="305"/>
      <c r="M67" s="308" t="b">
        <v>1</v>
      </c>
      <c r="N67" s="308" t="b">
        <v>1</v>
      </c>
      <c r="O67" s="308" t="b">
        <v>1</v>
      </c>
      <c r="P67" s="308" t="b">
        <v>0</v>
      </c>
      <c r="Q67" s="308" t="b">
        <v>0</v>
      </c>
      <c r="R67" s="308" t="b">
        <v>0</v>
      </c>
      <c r="S67" s="308" t="b">
        <v>1</v>
      </c>
      <c r="T67" s="308" t="b">
        <v>1</v>
      </c>
      <c r="U67" s="308" t="b">
        <v>0</v>
      </c>
      <c r="V67" s="308" t="b">
        <v>0</v>
      </c>
      <c r="W67" s="308" t="b">
        <v>1</v>
      </c>
      <c r="X67" s="308" t="b">
        <v>1</v>
      </c>
      <c r="Y67" s="308" t="b">
        <v>0</v>
      </c>
      <c r="Z67" s="308" t="b">
        <v>0</v>
      </c>
      <c r="AA67" s="308" t="b">
        <v>0</v>
      </c>
      <c r="AB67" s="308" t="b">
        <v>0</v>
      </c>
      <c r="AC67" s="308" t="b">
        <v>0</v>
      </c>
      <c r="AD67" s="308" t="b">
        <v>1</v>
      </c>
      <c r="AE67" s="305"/>
    </row>
    <row r="68" spans="1:51" s="309" customFormat="1" ht="15">
      <c r="A68" s="305" t="str">
        <f>_xlfn.XLOOKUP(C68, '❄️ SD-WIN-BBALL ⚾'!$F$3:$F$336, '❄️ SD-WIN-BBALL ⚾'!$A$3:$A$336)</f>
        <v>A-NEW</v>
      </c>
      <c r="B68" s="305" t="str">
        <f>_xlfn.XLOOKUP(C68, '❄️ SD-WIN-BBALL ⚾'!$F$3:$F$336, '❄️ SD-WIN-BBALL ⚾'!$E$3:$E$336)</f>
        <v>USBDKAN</v>
      </c>
      <c r="C68" s="310" t="s">
        <v>203</v>
      </c>
      <c r="D68" s="305" t="str">
        <f>IF(_xlfn.XLOOKUP(C68, '❄️ SD-WIN-BBALL ⚾'!$F$3:$F$336, '❄️ SD-WIN-BBALL ⚾'!$G$3:$G$336)=0, " ", _xlfn.XLOOKUP(C68, '❄️ SD-WIN-BBALL ⚾'!$F$3:$F$336, '❄️ SD-WIN-BBALL ⚾'!$G$3:$G$336))</f>
        <v xml:space="preserve"> </v>
      </c>
      <c r="E68" s="305" t="str">
        <f>_xlfn.XLOOKUP(C68, '❄️ SD-WIN-BBALL ⚾'!$F$3:$F$336, '❄️ SD-WIN-BBALL ⚾'!$AL$3:$AL$336)</f>
        <v>100 College Dr Kankakee, IL 60901</v>
      </c>
      <c r="F68" s="305" t="str">
        <f>_xlfn.XLOOKUP(C68, '❄️ SD-WIN-BBALL ⚾'!$F$3:$F$336,'❄️ SD-WIN-BBALL ⚾'!$M$3:$M$336)</f>
        <v>Bryce</v>
      </c>
      <c r="G68" s="305" t="str">
        <f>_xlfn.XLOOKUP(C68, '❄️ SD-WIN-BBALL ⚾'!$F$3:$F$336,'❄️ SD-WIN-BBALL ⚾'!$N$3:$N$336)</f>
        <v>Shafer</v>
      </c>
      <c r="H68" s="305" t="str">
        <f>_xlfn.XLOOKUP(C68, '❄️ SD-WIN-BBALL ⚾'!$F$3:$F$336,'❄️ SD-WIN-BBALL ⚾'!$T$3:$T$336)</f>
        <v>815-370-5851</v>
      </c>
      <c r="I68" s="305">
        <f>_xlfn.XLOOKUP(C68, '❄️ SD-WIN-BBALL ⚾'!$F$3:$F$336,'❄️ SD-WIN-BBALL ⚾'!$W$3:$W$336)</f>
        <v>104</v>
      </c>
      <c r="J68" s="307" t="str">
        <f>IF(_xlfn.XLOOKUP(C68, '❄️ SD-WIN-BBALL ⚾'!$F$3:$F$336, '❄️ SD-WIN-BBALL ⚾'!$AA$3:$AA$336)=0, "TBD", _xlfn.XLOOKUP(C68, '❄️ SD-WIN-BBALL ⚾'!$F$3:$F$336, '❄️ SD-WIN-BBALL ⚾'!$AA$3:$AA$336))</f>
        <v>Sundays: Jan. 4, 11, 18, 25 (PPD); Feb. 1 (M/U)</v>
      </c>
      <c r="K68" s="305" t="str">
        <f>IF(_xlfn.XLOOKUP(C68, '❄️ SD-WIN-BBALL ⚾'!$F$3:$F$336, '❄️ SD-WIN-BBALL ⚾'!$AB$3:$AB$336)=0, "TBD", _xlfn.XLOOKUP(C68, '❄️ SD-WIN-BBALL ⚾'!$F$3:$F$336, '❄️ SD-WIN-BBALL ⚾'!$AB$3:$AB$336))</f>
        <v>Noon-4:30pm</v>
      </c>
      <c r="L68" s="305"/>
      <c r="M68" s="308" t="b">
        <v>1</v>
      </c>
      <c r="N68" s="308" t="b">
        <v>1</v>
      </c>
      <c r="O68" s="308" t="b">
        <v>1</v>
      </c>
      <c r="P68" s="308" t="b">
        <v>0</v>
      </c>
      <c r="Q68" s="308" t="b">
        <v>1</v>
      </c>
      <c r="R68" s="308" t="b">
        <v>1</v>
      </c>
      <c r="S68" s="308" t="b">
        <v>1</v>
      </c>
      <c r="T68" s="308" t="b">
        <v>1</v>
      </c>
      <c r="U68" s="308" t="b">
        <v>0</v>
      </c>
      <c r="V68" s="308" t="b">
        <v>0</v>
      </c>
      <c r="W68" s="308" t="b">
        <v>1</v>
      </c>
      <c r="X68" s="308" t="b">
        <v>1</v>
      </c>
      <c r="Y68" s="308" t="b">
        <v>0</v>
      </c>
      <c r="Z68" s="308" t="b">
        <v>0</v>
      </c>
      <c r="AA68" s="308" t="b">
        <v>1</v>
      </c>
      <c r="AB68" s="308" t="b">
        <v>1</v>
      </c>
      <c r="AC68" s="308" t="b">
        <v>0</v>
      </c>
      <c r="AD68" s="308" t="b">
        <v>1</v>
      </c>
      <c r="AE68" s="305"/>
    </row>
    <row r="69" spans="1:51" s="309" customFormat="1" ht="15.75">
      <c r="A69" s="57" t="str">
        <f>_xlfn.XLOOKUP(C69, '❄️ SD-WIN-BBALL ⚾'!$F$3:$F$336, '❄️ SD-WIN-BBALL ⚾'!$A$3:$A$336)</f>
        <v>B-RET</v>
      </c>
      <c r="B69" s="57" t="str">
        <f>_xlfn.XLOOKUP(C69, '❄️ SD-WIN-BBALL ⚾'!$F$3:$F$336, '❄️ SD-WIN-BBALL ⚾'!$E$3:$E$336)</f>
        <v>USBDKF</v>
      </c>
      <c r="C69" s="148" t="s">
        <v>1006</v>
      </c>
      <c r="D69" s="57" t="str">
        <f>IF(_xlfn.XLOOKUP(C69, '❄️ SD-WIN-BBALL ⚾'!$F$3:$F$336, '❄️ SD-WIN-BBALL ⚾'!$G$3:$G$336)=0, " ", _xlfn.XLOOKUP(C69, '❄️ SD-WIN-BBALL ⚾'!$F$3:$F$336, '❄️ SD-WIN-BBALL ⚾'!$G$3:$G$336))</f>
        <v xml:space="preserve"> </v>
      </c>
      <c r="E69" s="57" t="str">
        <f>_xlfn.XLOOKUP(C69, '❄️ SD-WIN-BBALL ⚾'!$F$3:$F$336, '❄️ SD-WIN-BBALL ⚾'!$AL$3:$AL$336)</f>
        <v>3301 Shroyer Rd Dayton, OH 45429</v>
      </c>
      <c r="F69" s="57" t="str">
        <f>_xlfn.XLOOKUP(C69, '❄️ SD-WIN-BBALL ⚾'!$F$3:$F$336,'❄️ SD-WIN-BBALL ⚾'!$M$3:$M$336)</f>
        <v>Matt</v>
      </c>
      <c r="G69" s="57" t="str">
        <f>_xlfn.XLOOKUP(C69, '❄️ SD-WIN-BBALL ⚾'!$F$3:$F$336,'❄️ SD-WIN-BBALL ⚾'!$N$3:$N$336)</f>
        <v>Adams</v>
      </c>
      <c r="H69" s="57" t="str">
        <f>_xlfn.XLOOKUP(C69, '❄️ SD-WIN-BBALL ⚾'!$F$3:$F$336,'❄️ SD-WIN-BBALL ⚾'!$T$3:$T$336)</f>
        <v>937-231-2696</v>
      </c>
      <c r="I69" s="57">
        <f>_xlfn.XLOOKUP(C69, '❄️ SD-WIN-BBALL ⚾'!$F$3:$F$336,'❄️ SD-WIN-BBALL ⚾'!$W$3:$W$336)</f>
        <v>125</v>
      </c>
      <c r="J69" s="39" t="str">
        <f>IF(_xlfn.XLOOKUP(C69, '❄️ SD-WIN-BBALL ⚾'!$F$3:$F$336, '❄️ SD-WIN-BBALL ⚾'!$AA$3:$AA$336)=0, "TBD", _xlfn.XLOOKUP(C69, '❄️ SD-WIN-BBALL ⚾'!$F$3:$F$336, '❄️ SD-WIN-BBALL ⚾'!$AA$3:$AA$336))</f>
        <v>Sundays: Jan. 25 (PPD); Feb. 1, 8, 15, 22 (M/U)</v>
      </c>
      <c r="K69" s="57" t="str">
        <f>IF(_xlfn.XLOOKUP(C69, '❄️ SD-WIN-BBALL ⚾'!$F$3:$F$336, '❄️ SD-WIN-BBALL ⚾'!$AB$3:$AB$336)=0, "TBD", _xlfn.XLOOKUP(C69, '❄️ SD-WIN-BBALL ⚾'!$F$3:$F$336, '❄️ SD-WIN-BBALL ⚾'!$AB$3:$AB$336))</f>
        <v>10am-2:30pm</v>
      </c>
      <c r="L69" s="77"/>
      <c r="M69" s="150" t="b">
        <v>1</v>
      </c>
      <c r="N69" s="150" t="b">
        <v>1</v>
      </c>
      <c r="O69" s="150" t="b">
        <v>1</v>
      </c>
      <c r="P69" s="150" t="b">
        <v>0</v>
      </c>
      <c r="Q69" s="150" t="b">
        <v>0</v>
      </c>
      <c r="R69" s="150" t="b">
        <v>0</v>
      </c>
      <c r="S69" s="150" t="b">
        <v>1</v>
      </c>
      <c r="T69" s="150" t="b">
        <v>1</v>
      </c>
      <c r="U69" s="150" t="b">
        <v>0</v>
      </c>
      <c r="V69" s="150" t="b">
        <v>0</v>
      </c>
      <c r="W69" s="150" t="b">
        <v>1</v>
      </c>
      <c r="X69" s="150" t="b">
        <v>1</v>
      </c>
      <c r="Y69" s="150" t="b">
        <v>0</v>
      </c>
      <c r="Z69" s="150" t="b">
        <v>0</v>
      </c>
      <c r="AA69" s="150" t="b">
        <v>0</v>
      </c>
      <c r="AB69" s="150" t="b">
        <v>0</v>
      </c>
      <c r="AC69" s="150" t="b">
        <v>0</v>
      </c>
      <c r="AD69" s="150" t="b">
        <v>0</v>
      </c>
      <c r="AE69" s="77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</row>
    <row r="70" spans="1:51" s="309" customFormat="1" ht="15">
      <c r="A70" s="305" t="str">
        <f>_xlfn.XLOOKUP(C70, '❄️ SD-WIN-BBALL ⚾'!$F$3:$F$336, '❄️ SD-WIN-BBALL ⚾'!$A$3:$A$336)</f>
        <v>B-RET</v>
      </c>
      <c r="B70" s="305" t="str">
        <f>_xlfn.XLOOKUP(C70, '❄️ SD-WIN-BBALL ⚾'!$F$3:$F$336, '❄️ SD-WIN-BBALL ⚾'!$E$3:$E$336)</f>
        <v>USBDLHS</v>
      </c>
      <c r="C70" s="310" t="s">
        <v>1015</v>
      </c>
      <c r="D70" s="305" t="str">
        <f>IF(_xlfn.XLOOKUP(C70, '❄️ SD-WIN-BBALL ⚾'!$F$3:$F$336, '❄️ SD-WIN-BBALL ⚾'!$G$3:$G$336)=0, " ", _xlfn.XLOOKUP(C70, '❄️ SD-WIN-BBALL ⚾'!$F$3:$F$336, '❄️ SD-WIN-BBALL ⚾'!$G$3:$G$336))</f>
        <v xml:space="preserve"> </v>
      </c>
      <c r="E70" s="305" t="str">
        <f>_xlfn.XLOOKUP(C70, '❄️ SD-WIN-BBALL ⚾'!$F$3:$F$336, '❄️ SD-WIN-BBALL ⚾'!$AL$3:$AL$336)</f>
        <v>1700 Lehman Rd Kyle, TX 78640</v>
      </c>
      <c r="F70" s="305" t="str">
        <f>_xlfn.XLOOKUP(C70, '❄️ SD-WIN-BBALL ⚾'!$F$3:$F$336,'❄️ SD-WIN-BBALL ⚾'!$M$3:$M$336)</f>
        <v>Jacob</v>
      </c>
      <c r="G70" s="305" t="str">
        <f>_xlfn.XLOOKUP(C70, '❄️ SD-WIN-BBALL ⚾'!$F$3:$F$336,'❄️ SD-WIN-BBALL ⚾'!$N$3:$N$336)</f>
        <v>Kaase</v>
      </c>
      <c r="H70" s="305" t="str">
        <f>_xlfn.XLOOKUP(C70, '❄️ SD-WIN-BBALL ⚾'!$F$3:$F$336,'❄️ SD-WIN-BBALL ⚾'!$T$3:$T$336)</f>
        <v>512-922-8841</v>
      </c>
      <c r="I70" s="305">
        <f>_xlfn.XLOOKUP(C70, '❄️ SD-WIN-BBALL ⚾'!$F$3:$F$336,'❄️ SD-WIN-BBALL ⚾'!$W$3:$W$336)</f>
        <v>22</v>
      </c>
      <c r="J70" s="307" t="str">
        <f>IF(_xlfn.XLOOKUP(C70, '❄️ SD-WIN-BBALL ⚾'!$F$3:$F$336, '❄️ SD-WIN-BBALL ⚾'!$AA$3:$AA$336)=0, "TBD", _xlfn.XLOOKUP(C70, '❄️ SD-WIN-BBALL ⚾'!$F$3:$F$336, '❄️ SD-WIN-BBALL ⚾'!$AA$3:$AA$336))</f>
        <v>Mon.-Tues.: Dec. 22, 23, 29, 30</v>
      </c>
      <c r="K70" s="305" t="str">
        <f>IF(_xlfn.XLOOKUP(C70, '❄️ SD-WIN-BBALL ⚾'!$F$3:$F$336, '❄️ SD-WIN-BBALL ⚾'!$AB$3:$AB$336)=0, "TBD", _xlfn.XLOOKUP(C70, '❄️ SD-WIN-BBALL ⚾'!$F$3:$F$336, '❄️ SD-WIN-BBALL ⚾'!$AB$3:$AB$336))</f>
        <v>9am-1:30pm</v>
      </c>
      <c r="L70" s="305"/>
      <c r="M70" s="308" t="b">
        <v>1</v>
      </c>
      <c r="N70" s="308" t="b">
        <v>1</v>
      </c>
      <c r="O70" s="308" t="b">
        <v>1</v>
      </c>
      <c r="P70" s="308" t="b">
        <v>0</v>
      </c>
      <c r="Q70" s="308" t="b">
        <v>0</v>
      </c>
      <c r="R70" s="308" t="b">
        <v>0</v>
      </c>
      <c r="S70" s="308" t="b">
        <v>1</v>
      </c>
      <c r="T70" s="308" t="b">
        <v>1</v>
      </c>
      <c r="U70" s="308" t="b">
        <v>0</v>
      </c>
      <c r="V70" s="308" t="b">
        <v>0</v>
      </c>
      <c r="W70" s="308" t="b">
        <v>1</v>
      </c>
      <c r="X70" s="308" t="b">
        <v>1</v>
      </c>
      <c r="Y70" s="308" t="b">
        <v>0</v>
      </c>
      <c r="Z70" s="308" t="b">
        <v>0</v>
      </c>
      <c r="AA70" s="308" t="b">
        <v>0</v>
      </c>
      <c r="AB70" s="308" t="b">
        <v>0</v>
      </c>
      <c r="AC70" s="308" t="b">
        <v>0</v>
      </c>
      <c r="AD70" s="308" t="b">
        <v>1</v>
      </c>
      <c r="AE70" s="305"/>
    </row>
    <row r="71" spans="1:51" s="309" customFormat="1" ht="15.75">
      <c r="A71" s="264" t="str">
        <f>_xlfn.XLOOKUP(C71, '❄️ SD-WIN-BBALL ⚾'!$F$3:$F$336, '❄️ SD-WIN-BBALL ⚾'!$A$3:$A$336)</f>
        <v>Z-OUT-ADMIN</v>
      </c>
      <c r="B71" s="264" t="str">
        <f>_xlfn.XLOOKUP(C71, '❄️ SD-WIN-BBALL ⚾'!$F$3:$F$336, '❄️ SD-WIN-BBALL ⚾'!$E$3:$E$336)</f>
        <v>USBDLIT</v>
      </c>
      <c r="C71" s="388" t="s">
        <v>1707</v>
      </c>
      <c r="D71" s="264" t="str">
        <f>IF(_xlfn.XLOOKUP(C71, '❄️ SD-WIN-BBALL ⚾'!$F$3:$F$336, '❄️ SD-WIN-BBALL ⚾'!$G$3:$G$336)=0, " ", _xlfn.XLOOKUP(C71, '❄️ SD-WIN-BBALL ⚾'!$F$3:$F$336, '❄️ SD-WIN-BBALL ⚾'!$G$3:$G$336))</f>
        <v xml:space="preserve"> </v>
      </c>
      <c r="E71" s="264" t="str">
        <f>_xlfn.XLOOKUP(C71, '❄️ SD-WIN-BBALL ⚾'!$F$3:$F$336, '❄️ SD-WIN-BBALL ⚾'!$AL$3:$AL$336)</f>
        <v>2440 Phillips Rd Lithonia, GA 30038</v>
      </c>
      <c r="F71" s="264" t="str">
        <f>_xlfn.XLOOKUP(C71, '❄️ SD-WIN-BBALL ⚾'!$F$3:$F$336,'❄️ SD-WIN-BBALL ⚾'!$M$3:$M$336)</f>
        <v>Fontayne</v>
      </c>
      <c r="G71" s="264" t="str">
        <f>_xlfn.XLOOKUP(C71, '❄️ SD-WIN-BBALL ⚾'!$F$3:$F$336,'❄️ SD-WIN-BBALL ⚾'!$N$3:$N$336)</f>
        <v>Washington</v>
      </c>
      <c r="H71" s="264" t="str">
        <f>_xlfn.XLOOKUP(C71, '❄️ SD-WIN-BBALL ⚾'!$F$3:$F$336,'❄️ SD-WIN-BBALL ⚾'!$T$3:$T$336)</f>
        <v>678-557-7869</v>
      </c>
      <c r="I71" s="264">
        <f>_xlfn.XLOOKUP(C71, '❄️ SD-WIN-BBALL ⚾'!$F$3:$F$336,'❄️ SD-WIN-BBALL ⚾'!$W$3:$W$336)</f>
        <v>0</v>
      </c>
      <c r="J71" s="265" t="str">
        <f>IF(_xlfn.XLOOKUP(C71, '❄️ SD-WIN-BBALL ⚾'!$F$3:$F$336, '❄️ SD-WIN-BBALL ⚾'!$AA$3:$AA$336)=0, "TBD", _xlfn.XLOOKUP(C71, '❄️ SD-WIN-BBALL ⚾'!$F$3:$F$336, '❄️ SD-WIN-BBALL ⚾'!$AA$3:$AA$336))</f>
        <v>TBD</v>
      </c>
      <c r="K71" s="264" t="str">
        <f>IF(_xlfn.XLOOKUP(C71, '❄️ SD-WIN-BBALL ⚾'!$F$3:$F$336, '❄️ SD-WIN-BBALL ⚾'!$AB$3:$AB$336)=0, "TBD", _xlfn.XLOOKUP(C71, '❄️ SD-WIN-BBALL ⚾'!$F$3:$F$336, '❄️ SD-WIN-BBALL ⚾'!$AB$3:$AB$336))</f>
        <v>TBD</v>
      </c>
      <c r="L71" s="264"/>
      <c r="M71" s="389" t="b">
        <v>1</v>
      </c>
      <c r="N71" s="389" t="b">
        <v>1</v>
      </c>
      <c r="O71" s="389" t="b">
        <v>1</v>
      </c>
      <c r="P71" s="389" t="b">
        <v>0</v>
      </c>
      <c r="Q71" s="389" t="b">
        <v>0</v>
      </c>
      <c r="R71" s="389" t="b">
        <v>0</v>
      </c>
      <c r="S71" s="389" t="b">
        <v>1</v>
      </c>
      <c r="T71" s="389" t="b">
        <v>1</v>
      </c>
      <c r="U71" s="389" t="b">
        <v>0</v>
      </c>
      <c r="V71" s="389" t="b">
        <v>0</v>
      </c>
      <c r="W71" s="389" t="b">
        <v>1</v>
      </c>
      <c r="X71" s="389" t="b">
        <v>1</v>
      </c>
      <c r="Y71" s="389" t="b">
        <v>0</v>
      </c>
      <c r="Z71" s="389" t="b">
        <v>0</v>
      </c>
      <c r="AA71" s="389" t="b">
        <v>1</v>
      </c>
      <c r="AB71" s="389" t="b">
        <v>1</v>
      </c>
      <c r="AC71" s="389" t="b">
        <v>0</v>
      </c>
      <c r="AD71" s="389" t="b">
        <v>0</v>
      </c>
      <c r="AE71" s="264"/>
      <c r="AF71" s="151"/>
      <c r="AG71" s="151"/>
      <c r="AH71" s="151"/>
      <c r="AI71" s="151"/>
      <c r="AJ71" s="151"/>
      <c r="AK71" s="151"/>
      <c r="AL71" s="151"/>
      <c r="AM71" s="151"/>
      <c r="AN71" s="151"/>
      <c r="AO71" s="151"/>
      <c r="AP71" s="151"/>
      <c r="AQ71" s="151"/>
      <c r="AR71" s="151"/>
      <c r="AS71" s="151"/>
      <c r="AT71" s="151"/>
      <c r="AU71" s="151"/>
      <c r="AV71" s="151"/>
      <c r="AW71" s="151"/>
      <c r="AX71" s="151"/>
      <c r="AY71" s="151"/>
    </row>
    <row r="72" spans="1:51" s="309" customFormat="1" ht="15.75">
      <c r="A72" s="305" t="str">
        <f>_xlfn.XLOOKUP(C72, '❄️ SD-WIN-BBALL ⚾'!$F$3:$F$336, '❄️ SD-WIN-BBALL ⚾'!$A$3:$A$336)</f>
        <v>B-RET</v>
      </c>
      <c r="B72" s="305" t="str">
        <f>_xlfn.XLOOKUP(C72, '❄️ SD-WIN-BBALL ⚾'!$F$3:$F$336, '❄️ SD-WIN-BBALL ⚾'!$E$3:$E$336)</f>
        <v>USBDMJ</v>
      </c>
      <c r="C72" s="306" t="s">
        <v>1024</v>
      </c>
      <c r="D72" s="305" t="str">
        <f>IF(_xlfn.XLOOKUP(C72, '❄️ SD-WIN-BBALL ⚾'!$F$3:$F$336, '❄️ SD-WIN-BBALL ⚾'!$G$3:$G$336)=0, " ", _xlfn.XLOOKUP(C72, '❄️ SD-WIN-BBALL ⚾'!$F$3:$F$336, '❄️ SD-WIN-BBALL ⚾'!$G$3:$G$336))</f>
        <v xml:space="preserve"> </v>
      </c>
      <c r="E72" s="305" t="str">
        <f>_xlfn.XLOOKUP(C72, '❄️ SD-WIN-BBALL ⚾'!$F$3:$F$336, '❄️ SD-WIN-BBALL ⚾'!$AL$3:$AL$336)</f>
        <v>308 New Mannsdale Rd Madison, MS 39110</v>
      </c>
      <c r="F72" s="305" t="str">
        <f>_xlfn.XLOOKUP(C72, '❄️ SD-WIN-BBALL ⚾'!$F$3:$F$336,'❄️ SD-WIN-BBALL ⚾'!$M$3:$M$336)</f>
        <v xml:space="preserve">Eddie </v>
      </c>
      <c r="G72" s="305" t="str">
        <f>_xlfn.XLOOKUP(C72, '❄️ SD-WIN-BBALL ⚾'!$F$3:$F$336,'❄️ SD-WIN-BBALL ⚾'!$N$3:$N$336)</f>
        <v>Easley</v>
      </c>
      <c r="H72" s="305" t="str">
        <f>_xlfn.XLOOKUP(C72, '❄️ SD-WIN-BBALL ⚾'!$F$3:$F$336,'❄️ SD-WIN-BBALL ⚾'!$T$3:$T$336)</f>
        <v>601-606-0377</v>
      </c>
      <c r="I72" s="305">
        <f>_xlfn.XLOOKUP(C72, '❄️ SD-WIN-BBALL ⚾'!$F$3:$F$336,'❄️ SD-WIN-BBALL ⚾'!$W$3:$W$336)</f>
        <v>104</v>
      </c>
      <c r="J72" s="307" t="str">
        <f>IF(_xlfn.XLOOKUP(C72, '❄️ SD-WIN-BBALL ⚾'!$F$3:$F$336, '❄️ SD-WIN-BBALL ⚾'!$AA$3:$AA$336)=0, "TBD", _xlfn.XLOOKUP(C72, '❄️ SD-WIN-BBALL ⚾'!$F$3:$F$336, '❄️ SD-WIN-BBALL ⚾'!$AA$3:$AA$336))</f>
        <v>Sundays: Jan. 4, 11, 18, 25 (PPD); Feb. 1 (M/U)</v>
      </c>
      <c r="K72" s="305" t="str">
        <f>IF(_xlfn.XLOOKUP(C72, '❄️ SD-WIN-BBALL ⚾'!$F$3:$F$336, '❄️ SD-WIN-BBALL ⚾'!$AB$3:$AB$336)=0, "TBD", _xlfn.XLOOKUP(C72, '❄️ SD-WIN-BBALL ⚾'!$F$3:$F$336, '❄️ SD-WIN-BBALL ⚾'!$AB$3:$AB$336))</f>
        <v>1pm-5:30pm</v>
      </c>
      <c r="L72" s="305"/>
      <c r="M72" s="308" t="b">
        <v>1</v>
      </c>
      <c r="N72" s="308" t="b">
        <v>1</v>
      </c>
      <c r="O72" s="308" t="b">
        <v>1</v>
      </c>
      <c r="P72" s="308" t="b">
        <v>0</v>
      </c>
      <c r="Q72" s="308" t="b">
        <v>0</v>
      </c>
      <c r="R72" s="308" t="b">
        <v>0</v>
      </c>
      <c r="S72" s="308" t="b">
        <v>1</v>
      </c>
      <c r="T72" s="308" t="b">
        <v>1</v>
      </c>
      <c r="U72" s="308" t="b">
        <v>0</v>
      </c>
      <c r="V72" s="308" t="b">
        <v>0</v>
      </c>
      <c r="W72" s="308" t="b">
        <v>1</v>
      </c>
      <c r="X72" s="308" t="b">
        <v>1</v>
      </c>
      <c r="Y72" s="308" t="b">
        <v>0</v>
      </c>
      <c r="Z72" s="308" t="b">
        <v>0</v>
      </c>
      <c r="AA72" s="308" t="b">
        <v>1</v>
      </c>
      <c r="AB72" s="308" t="b">
        <v>1</v>
      </c>
      <c r="AC72" s="308" t="b">
        <v>0</v>
      </c>
      <c r="AD72" s="308" t="b">
        <v>1</v>
      </c>
      <c r="AE72" s="305"/>
    </row>
    <row r="73" spans="1:51" s="309" customFormat="1" ht="15">
      <c r="A73" s="305" t="str">
        <f>_xlfn.XLOOKUP(C73, '❄️ SD-WIN-BBALL ⚾'!$F$3:$F$336, '❄️ SD-WIN-BBALL ⚾'!$A$3:$A$336)</f>
        <v>A-NEW</v>
      </c>
      <c r="B73" s="305" t="str">
        <f>_xlfn.XLOOKUP(C73, '❄️ SD-WIN-BBALL ⚾'!$F$3:$F$336, '❄️ SD-WIN-BBALL ⚾'!$E$3:$E$336)</f>
        <v>USBDMER</v>
      </c>
      <c r="C73" s="310" t="s">
        <v>215</v>
      </c>
      <c r="D73" s="305" t="str">
        <f>IF(_xlfn.XLOOKUP(C73, '❄️ SD-WIN-BBALL ⚾'!$F$3:$F$336, '❄️ SD-WIN-BBALL ⚾'!$G$3:$G$336)=0, " ", _xlfn.XLOOKUP(C73, '❄️ SD-WIN-BBALL ⚾'!$F$3:$F$336, '❄️ SD-WIN-BBALL ⚾'!$G$3:$G$336))</f>
        <v xml:space="preserve"> </v>
      </c>
      <c r="E73" s="305" t="str">
        <f>_xlfn.XLOOKUP(C73, '❄️ SD-WIN-BBALL ⚾'!$F$3:$F$336, '❄️ SD-WIN-BBALL ⚾'!$AL$3:$AL$336)</f>
        <v>205 W. Olive Ave Merced, CA 95348</v>
      </c>
      <c r="F73" s="305" t="str">
        <f>_xlfn.XLOOKUP(C73, '❄️ SD-WIN-BBALL ⚾'!$F$3:$F$336,'❄️ SD-WIN-BBALL ⚾'!$M$3:$M$336)</f>
        <v>Nick</v>
      </c>
      <c r="G73" s="305" t="str">
        <f>_xlfn.XLOOKUP(C73, '❄️ SD-WIN-BBALL ⚾'!$F$3:$F$336,'❄️ SD-WIN-BBALL ⚾'!$N$3:$N$336)</f>
        <v>Pryschuk</v>
      </c>
      <c r="H73" s="305" t="str">
        <f>_xlfn.XLOOKUP(C73, '❄️ SD-WIN-BBALL ⚾'!$F$3:$F$336,'❄️ SD-WIN-BBALL ⚾'!$T$3:$T$336)</f>
        <v>209-534-5354</v>
      </c>
      <c r="I73" s="305">
        <f>_xlfn.XLOOKUP(C73, '❄️ SD-WIN-BBALL ⚾'!$F$3:$F$336,'❄️ SD-WIN-BBALL ⚾'!$W$3:$W$336)</f>
        <v>19</v>
      </c>
      <c r="J73" s="307" t="str">
        <f>IF(_xlfn.XLOOKUP(C73, '❄️ SD-WIN-BBALL ⚾'!$F$3:$F$336, '❄️ SD-WIN-BBALL ⚾'!$AA$3:$AA$336)=0, "TBD", _xlfn.XLOOKUP(C73, '❄️ SD-WIN-BBALL ⚾'!$F$3:$F$336, '❄️ SD-WIN-BBALL ⚾'!$AA$3:$AA$336))</f>
        <v>Fri.-Mon.: December 19, 20, 21, 22</v>
      </c>
      <c r="K73" s="305" t="str">
        <f>IF(_xlfn.XLOOKUP(C73, '❄️ SD-WIN-BBALL ⚾'!$F$3:$F$336, '❄️ SD-WIN-BBALL ⚾'!$AB$3:$AB$336)=0, "TBD", _xlfn.XLOOKUP(C73, '❄️ SD-WIN-BBALL ⚾'!$F$3:$F$336, '❄️ SD-WIN-BBALL ⚾'!$AB$3:$AB$336))</f>
        <v>9am-1:30pm</v>
      </c>
      <c r="L73" s="305"/>
      <c r="M73" s="308" t="b">
        <v>1</v>
      </c>
      <c r="N73" s="308" t="b">
        <v>1</v>
      </c>
      <c r="O73" s="308" t="b">
        <v>1</v>
      </c>
      <c r="P73" s="308" t="b">
        <v>0</v>
      </c>
      <c r="Q73" s="308" t="b">
        <v>0</v>
      </c>
      <c r="R73" s="308" t="b">
        <v>0</v>
      </c>
      <c r="S73" s="308" t="b">
        <v>1</v>
      </c>
      <c r="T73" s="308" t="b">
        <v>1</v>
      </c>
      <c r="U73" s="308" t="b">
        <v>0</v>
      </c>
      <c r="V73" s="308" t="b">
        <v>0</v>
      </c>
      <c r="W73" s="308" t="b">
        <v>1</v>
      </c>
      <c r="X73" s="308" t="b">
        <v>1</v>
      </c>
      <c r="Y73" s="308" t="b">
        <v>0</v>
      </c>
      <c r="Z73" s="308" t="b">
        <v>0</v>
      </c>
      <c r="AA73" s="308" t="b">
        <v>0</v>
      </c>
      <c r="AB73" s="308" t="b">
        <v>0</v>
      </c>
      <c r="AC73" s="308" t="b">
        <v>0</v>
      </c>
      <c r="AD73" s="308" t="b">
        <v>1</v>
      </c>
      <c r="AE73" s="305"/>
    </row>
    <row r="74" spans="1:51" s="309" customFormat="1" ht="15.75">
      <c r="A74" s="57" t="str">
        <f>_xlfn.XLOOKUP(C74, '❄️ SD-WIN-BBALL ⚾'!$F$3:$F$336, '❄️ SD-WIN-BBALL ⚾'!$A$3:$A$336)</f>
        <v>B-RET</v>
      </c>
      <c r="B74" s="57" t="str">
        <f>_xlfn.XLOOKUP(C74, '❄️ SD-WIN-BBALL ⚾'!$F$3:$F$336, '❄️ SD-WIN-BBALL ⚾'!$E$3:$E$336)</f>
        <v>USBDMP</v>
      </c>
      <c r="C74" s="148" t="s">
        <v>1035</v>
      </c>
      <c r="D74" s="57" t="str">
        <f>IF(_xlfn.XLOOKUP(C74, '❄️ SD-WIN-BBALL ⚾'!$F$3:$F$336, '❄️ SD-WIN-BBALL ⚾'!$G$3:$G$336)=0, " ", _xlfn.XLOOKUP(C74, '❄️ SD-WIN-BBALL ⚾'!$F$3:$F$336, '❄️ SD-WIN-BBALL ⚾'!$G$3:$G$336))</f>
        <v xml:space="preserve"> </v>
      </c>
      <c r="E74" s="57" t="str">
        <f>_xlfn.XLOOKUP(C74, '❄️ SD-WIN-BBALL ⚾'!$F$3:$F$336, '❄️ SD-WIN-BBALL ⚾'!$AL$3:$AL$336)</f>
        <v>538 E Grandview Blvd Erie, PA 16504</v>
      </c>
      <c r="F74" s="57" t="str">
        <f>_xlfn.XLOOKUP(C74, '❄️ SD-WIN-BBALL ⚾'!$F$3:$F$336,'❄️ SD-WIN-BBALL ⚾'!$M$3:$M$336)</f>
        <v>Randy</v>
      </c>
      <c r="G74" s="57" t="str">
        <f>_xlfn.XLOOKUP(C74, '❄️ SD-WIN-BBALL ⚾'!$F$3:$F$336,'❄️ SD-WIN-BBALL ⚾'!$N$3:$N$336)</f>
        <v>Durkoske</v>
      </c>
      <c r="H74" s="57" t="str">
        <f>_xlfn.XLOOKUP(C74, '❄️ SD-WIN-BBALL ⚾'!$F$3:$F$336,'❄️ SD-WIN-BBALL ⚾'!$T$3:$T$336)</f>
        <v>814-860-4285</v>
      </c>
      <c r="I74" s="57">
        <f>_xlfn.XLOOKUP(C74, '❄️ SD-WIN-BBALL ⚾'!$F$3:$F$336,'❄️ SD-WIN-BBALL ⚾'!$W$3:$W$336)</f>
        <v>208</v>
      </c>
      <c r="J74" s="39" t="str">
        <f>IF(_xlfn.XLOOKUP(C74, '❄️ SD-WIN-BBALL ⚾'!$F$3:$F$336, '❄️ SD-WIN-BBALL ⚾'!$AA$3:$AA$336)=0, "TBD", _xlfn.XLOOKUP(C74, '❄️ SD-WIN-BBALL ⚾'!$F$3:$F$336, '❄️ SD-WIN-BBALL ⚾'!$AA$3:$AA$336))</f>
        <v>Sundays: Feb. 8, 15, 22; Mar. 1</v>
      </c>
      <c r="K74" s="57" t="str">
        <f>IF(_xlfn.XLOOKUP(C74, '❄️ SD-WIN-BBALL ⚾'!$F$3:$F$336, '❄️ SD-WIN-BBALL ⚾'!$AB$3:$AB$336)=0, "TBD", _xlfn.XLOOKUP(C74, '❄️ SD-WIN-BBALL ⚾'!$F$3:$F$336, '❄️ SD-WIN-BBALL ⚾'!$AB$3:$AB$336))</f>
        <v>Noon-4:30pm</v>
      </c>
      <c r="L74" s="77"/>
      <c r="M74" s="377" t="b">
        <v>1</v>
      </c>
      <c r="N74" s="377" t="b">
        <v>1</v>
      </c>
      <c r="O74" s="377" t="b">
        <v>1</v>
      </c>
      <c r="P74" s="377" t="b">
        <v>0</v>
      </c>
      <c r="Q74" s="377" t="b">
        <v>0</v>
      </c>
      <c r="R74" s="377" t="b">
        <v>0</v>
      </c>
      <c r="S74" s="377" t="b">
        <v>1</v>
      </c>
      <c r="T74" s="377" t="b">
        <v>1</v>
      </c>
      <c r="U74" s="377" t="b">
        <v>0</v>
      </c>
      <c r="V74" s="377" t="b">
        <v>0</v>
      </c>
      <c r="W74" s="377" t="b">
        <v>1</v>
      </c>
      <c r="X74" s="377" t="b">
        <v>1</v>
      </c>
      <c r="Y74" s="377" t="b">
        <v>0</v>
      </c>
      <c r="Z74" s="377" t="b">
        <v>0</v>
      </c>
      <c r="AA74" s="377" t="b">
        <v>0</v>
      </c>
      <c r="AB74" s="377" t="b">
        <v>0</v>
      </c>
      <c r="AC74" s="377" t="b">
        <v>0</v>
      </c>
      <c r="AD74" s="377" t="b">
        <v>0</v>
      </c>
      <c r="AE74" s="77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</row>
    <row r="75" spans="1:51" s="309" customFormat="1" ht="15.75">
      <c r="A75" s="305" t="str">
        <f>_xlfn.XLOOKUP(C75, '❄️ SD-WIN-BBALL ⚾'!$F$3:$F$336, '❄️ SD-WIN-BBALL ⚾'!$A$3:$A$336)</f>
        <v>B-RET</v>
      </c>
      <c r="B75" s="305" t="str">
        <f>_xlfn.XLOOKUP(C75, '❄️ SD-WIN-BBALL ⚾'!$F$3:$F$336, '❄️ SD-WIN-BBALL ⚾'!$E$3:$E$336)</f>
        <v>USBDMES</v>
      </c>
      <c r="C75" s="306" t="s">
        <v>1046</v>
      </c>
      <c r="D75" s="305" t="str">
        <f>IF(_xlfn.XLOOKUP(C75, '❄️ SD-WIN-BBALL ⚾'!$F$3:$F$336, '❄️ SD-WIN-BBALL ⚾'!$G$3:$G$336)=0, " ", _xlfn.XLOOKUP(C75, '❄️ SD-WIN-BBALL ⚾'!$F$3:$F$336, '❄️ SD-WIN-BBALL ⚾'!$G$3:$G$336))</f>
        <v xml:space="preserve"> </v>
      </c>
      <c r="E75" s="305" t="str">
        <f>_xlfn.XLOOKUP(C75, '❄️ SD-WIN-BBALL ⚾'!$F$3:$F$336, '❄️ SD-WIN-BBALL ⚾'!$AL$3:$AL$336)</f>
        <v>1833 W Southern Mesa, AZ 85202</v>
      </c>
      <c r="F75" s="305" t="str">
        <f>_xlfn.XLOOKUP(C75, '❄️ SD-WIN-BBALL ⚾'!$F$3:$F$336,'❄️ SD-WIN-BBALL ⚾'!$M$3:$M$336)</f>
        <v>Tony</v>
      </c>
      <c r="G75" s="305" t="str">
        <f>_xlfn.XLOOKUP(C75, '❄️ SD-WIN-BBALL ⚾'!$F$3:$F$336,'❄️ SD-WIN-BBALL ⚾'!$N$3:$N$336)</f>
        <v>Cirelli</v>
      </c>
      <c r="H75" s="305" t="str">
        <f>_xlfn.XLOOKUP(C75, '❄️ SD-WIN-BBALL ⚾'!$F$3:$F$336,'❄️ SD-WIN-BBALL ⚾'!$T$3:$T$336)</f>
        <v>480-296-8959</v>
      </c>
      <c r="I75" s="305">
        <f>_xlfn.XLOOKUP(C75, '❄️ SD-WIN-BBALL ⚾'!$F$3:$F$336,'❄️ SD-WIN-BBALL ⚾'!$W$3:$W$336)</f>
        <v>118</v>
      </c>
      <c r="J75" s="307" t="str">
        <f>IF(_xlfn.XLOOKUP(C75, '❄️ SD-WIN-BBALL ⚾'!$F$3:$F$336, '❄️ SD-WIN-BBALL ⚾'!$AA$3:$AA$336)=0, "TBD", _xlfn.XLOOKUP(C75, '❄️ SD-WIN-BBALL ⚾'!$F$3:$F$336, '❄️ SD-WIN-BBALL ⚾'!$AA$3:$AA$336))</f>
        <v>Sundays: Jan. 18, 25; Feb. 1, 8</v>
      </c>
      <c r="K75" s="305" t="str">
        <f>IF(_xlfn.XLOOKUP(C75, '❄️ SD-WIN-BBALL ⚾'!$F$3:$F$336, '❄️ SD-WIN-BBALL ⚾'!$AB$3:$AB$336)=0, "TBD", _xlfn.XLOOKUP(C75, '❄️ SD-WIN-BBALL ⚾'!$F$3:$F$336, '❄️ SD-WIN-BBALL ⚾'!$AB$3:$AB$336))</f>
        <v>9am-1:30pm</v>
      </c>
      <c r="L75" s="305"/>
      <c r="M75" s="308" t="b">
        <v>1</v>
      </c>
      <c r="N75" s="308" t="b">
        <v>1</v>
      </c>
      <c r="O75" s="308" t="b">
        <v>1</v>
      </c>
      <c r="P75" s="308" t="b">
        <v>0</v>
      </c>
      <c r="Q75" s="308" t="b">
        <v>0</v>
      </c>
      <c r="R75" s="308" t="b">
        <v>0</v>
      </c>
      <c r="S75" s="308" t="b">
        <v>1</v>
      </c>
      <c r="T75" s="308" t="b">
        <v>1</v>
      </c>
      <c r="U75" s="308" t="b">
        <v>0</v>
      </c>
      <c r="V75" s="308" t="b">
        <v>0</v>
      </c>
      <c r="W75" s="308" t="b">
        <v>1</v>
      </c>
      <c r="X75" s="308" t="b">
        <v>1</v>
      </c>
      <c r="Y75" s="308" t="b">
        <v>0</v>
      </c>
      <c r="Z75" s="308" t="b">
        <v>0</v>
      </c>
      <c r="AA75" s="308" t="b">
        <v>0</v>
      </c>
      <c r="AB75" s="308" t="b">
        <v>0</v>
      </c>
      <c r="AC75" s="308" t="b">
        <v>0</v>
      </c>
      <c r="AD75" s="308" t="b">
        <v>0</v>
      </c>
      <c r="AE75" s="305"/>
    </row>
    <row r="76" spans="1:51" s="309" customFormat="1" ht="15.75">
      <c r="A76" s="305" t="str">
        <f>_xlfn.XLOOKUP(C76, '❄️ SD-WIN-BBALL ⚾'!$F$3:$F$336, '❄️ SD-WIN-BBALL ⚾'!$A$3:$A$336)</f>
        <v>A-NEW</v>
      </c>
      <c r="B76" s="305" t="str">
        <f>_xlfn.XLOOKUP(C76, '❄️ SD-WIN-BBALL ⚾'!$F$3:$F$336, '❄️ SD-WIN-BBALL ⚾'!$E$3:$E$336)</f>
        <v>USBDMFS</v>
      </c>
      <c r="C76" s="306" t="s">
        <v>226</v>
      </c>
      <c r="D76" s="305" t="str">
        <f>IF(_xlfn.XLOOKUP(C76, '❄️ SD-WIN-BBALL ⚾'!$F$3:$F$336, '❄️ SD-WIN-BBALL ⚾'!$G$3:$G$336)=0, " ", _xlfn.XLOOKUP(C76, '❄️ SD-WIN-BBALL ⚾'!$F$3:$F$336, '❄️ SD-WIN-BBALL ⚾'!$G$3:$G$336))</f>
        <v xml:space="preserve"> </v>
      </c>
      <c r="E76" s="305" t="str">
        <f>_xlfn.XLOOKUP(C76, '❄️ SD-WIN-BBALL ⚾'!$F$3:$F$336, '❄️ SD-WIN-BBALL ⚾'!$AL$3:$AL$336)</f>
        <v>110 E. Main St Moorestown, NJ 08057</v>
      </c>
      <c r="F76" s="305" t="str">
        <f>_xlfn.XLOOKUP(C76, '❄️ SD-WIN-BBALL ⚾'!$F$3:$F$336,'❄️ SD-WIN-BBALL ⚾'!$M$3:$M$336)</f>
        <v>Justin</v>
      </c>
      <c r="G76" s="305" t="str">
        <f>_xlfn.XLOOKUP(C76, '❄️ SD-WIN-BBALL ⚾'!$F$3:$F$336,'❄️ SD-WIN-BBALL ⚾'!$N$3:$N$336)</f>
        <v>Spencer-Linzie</v>
      </c>
      <c r="H76" s="305" t="str">
        <f>_xlfn.XLOOKUP(C76, '❄️ SD-WIN-BBALL ⚾'!$F$3:$F$336,'❄️ SD-WIN-BBALL ⚾'!$T$3:$T$336)</f>
        <v>609-902-7762</v>
      </c>
      <c r="I76" s="305">
        <f>_xlfn.XLOOKUP(C76, '❄️ SD-WIN-BBALL ⚾'!$F$3:$F$336,'❄️ SD-WIN-BBALL ⚾'!$W$3:$W$336)</f>
        <v>103</v>
      </c>
      <c r="J76" s="307" t="str">
        <f>IF(_xlfn.XLOOKUP(C76, '❄️ SD-WIN-BBALL ⚾'!$F$3:$F$336, '❄️ SD-WIN-BBALL ⚾'!$AA$3:$AA$336)=0, "TBD", _xlfn.XLOOKUP(C76, '❄️ SD-WIN-BBALL ⚾'!$F$3:$F$336, '❄️ SD-WIN-BBALL ⚾'!$AA$3:$AA$336))</f>
        <v>Saturdays: Jan. 3, 10, 24, 31</v>
      </c>
      <c r="K76" s="305" t="str">
        <f>IF(_xlfn.XLOOKUP(C76, '❄️ SD-WIN-BBALL ⚾'!$F$3:$F$336, '❄️ SD-WIN-BBALL ⚾'!$AB$3:$AB$336)=0, "TBD", _xlfn.XLOOKUP(C76, '❄️ SD-WIN-BBALL ⚾'!$F$3:$F$336, '❄️ SD-WIN-BBALL ⚾'!$AB$3:$AB$336))</f>
        <v>11am-3:30pm</v>
      </c>
      <c r="L76" s="305"/>
      <c r="M76" s="308" t="b">
        <v>1</v>
      </c>
      <c r="N76" s="308" t="b">
        <v>1</v>
      </c>
      <c r="O76" s="308" t="b">
        <v>1</v>
      </c>
      <c r="P76" s="308" t="b">
        <v>0</v>
      </c>
      <c r="Q76" s="308" t="b">
        <v>1</v>
      </c>
      <c r="R76" s="308" t="b">
        <v>1</v>
      </c>
      <c r="S76" s="308" t="b">
        <v>1</v>
      </c>
      <c r="T76" s="308" t="b">
        <v>1</v>
      </c>
      <c r="U76" s="308" t="b">
        <v>0</v>
      </c>
      <c r="V76" s="308" t="b">
        <v>0</v>
      </c>
      <c r="W76" s="308" t="b">
        <v>1</v>
      </c>
      <c r="X76" s="308" t="b">
        <v>1</v>
      </c>
      <c r="Y76" s="308" t="b">
        <v>0</v>
      </c>
      <c r="Z76" s="308" t="b">
        <v>0</v>
      </c>
      <c r="AA76" s="308" t="b">
        <v>1</v>
      </c>
      <c r="AB76" s="308" t="b">
        <v>1</v>
      </c>
      <c r="AC76" s="308" t="b">
        <v>0</v>
      </c>
      <c r="AD76" s="308" t="b">
        <v>1</v>
      </c>
      <c r="AE76" s="305"/>
    </row>
    <row r="77" spans="1:51" s="309" customFormat="1" ht="15">
      <c r="A77" s="305" t="str">
        <f>_xlfn.XLOOKUP(C77, '❄️ SD-WIN-BBALL ⚾'!$F$3:$F$336, '❄️ SD-WIN-BBALL ⚾'!$A$3:$A$336)</f>
        <v>A-NEW</v>
      </c>
      <c r="B77" s="305" t="str">
        <f>_xlfn.XLOOKUP(C77, '❄️ SD-WIN-BBALL ⚾'!$F$3:$F$336, '❄️ SD-WIN-BBALL ⚾'!$E$3:$E$336)</f>
        <v>USBDMOP</v>
      </c>
      <c r="C77" s="310" t="s">
        <v>239</v>
      </c>
      <c r="D77" s="305" t="str">
        <f>IF(_xlfn.XLOOKUP(C77, '❄️ SD-WIN-BBALL ⚾'!$F$3:$F$336, '❄️ SD-WIN-BBALL ⚾'!$G$3:$G$336)=0, " ", _xlfn.XLOOKUP(C77, '❄️ SD-WIN-BBALL ⚾'!$F$3:$F$336, '❄️ SD-WIN-BBALL ⚾'!$G$3:$G$336))</f>
        <v xml:space="preserve"> </v>
      </c>
      <c r="E77" s="305" t="str">
        <f>_xlfn.XLOOKUP(C77, '❄️ SD-WIN-BBALL ⚾'!$F$3:$F$336, '❄️ SD-WIN-BBALL ⚾'!$AL$3:$AL$336)</f>
        <v>4500 Tierra Rejada Rd Moorpark, CA 93021</v>
      </c>
      <c r="F77" s="305" t="str">
        <f>_xlfn.XLOOKUP(C77, '❄️ SD-WIN-BBALL ⚾'!$F$3:$F$336,'❄️ SD-WIN-BBALL ⚾'!$M$3:$M$336)</f>
        <v>Aaron</v>
      </c>
      <c r="G77" s="305" t="str">
        <f>_xlfn.XLOOKUP(C77, '❄️ SD-WIN-BBALL ⚾'!$F$3:$F$336,'❄️ SD-WIN-BBALL ⚾'!$N$3:$N$336)</f>
        <v>Garcia</v>
      </c>
      <c r="H77" s="305" t="str">
        <f>_xlfn.XLOOKUP(C77, '❄️ SD-WIN-BBALL ⚾'!$F$3:$F$336,'❄️ SD-WIN-BBALL ⚾'!$T$3:$T$336)</f>
        <v>805-390-7193</v>
      </c>
      <c r="I77" s="305">
        <f>_xlfn.XLOOKUP(C77, '❄️ SD-WIN-BBALL ⚾'!$F$3:$F$336,'❄️ SD-WIN-BBALL ⚾'!$W$3:$W$336)</f>
        <v>104</v>
      </c>
      <c r="J77" s="307" t="str">
        <f>IF(_xlfn.XLOOKUP(C77, '❄️ SD-WIN-BBALL ⚾'!$F$3:$F$336, '❄️ SD-WIN-BBALL ⚾'!$AA$3:$AA$336)=0, "TBD", _xlfn.XLOOKUP(C77, '❄️ SD-WIN-BBALL ⚾'!$F$3:$F$336, '❄️ SD-WIN-BBALL ⚾'!$AA$3:$AA$336))</f>
        <v>Sundays: Jan. 4 (PPD), 11, 18, 25; Feb. 1 (M/U)</v>
      </c>
      <c r="K77" s="305" t="str">
        <f>IF(_xlfn.XLOOKUP(C77, '❄️ SD-WIN-BBALL ⚾'!$F$3:$F$336, '❄️ SD-WIN-BBALL ⚾'!$AB$3:$AB$336)=0, "TBD", _xlfn.XLOOKUP(C77, '❄️ SD-WIN-BBALL ⚾'!$F$3:$F$336, '❄️ SD-WIN-BBALL ⚾'!$AB$3:$AB$336))</f>
        <v>Noon-4:30pm</v>
      </c>
      <c r="L77" s="305"/>
      <c r="M77" s="308" t="b">
        <v>1</v>
      </c>
      <c r="N77" s="308" t="b">
        <v>1</v>
      </c>
      <c r="O77" s="308" t="b">
        <v>1</v>
      </c>
      <c r="P77" s="308" t="b">
        <v>0</v>
      </c>
      <c r="Q77" s="308" t="b">
        <v>1</v>
      </c>
      <c r="R77" s="308" t="b">
        <v>1</v>
      </c>
      <c r="S77" s="308" t="b">
        <v>1</v>
      </c>
      <c r="T77" s="308" t="b">
        <v>1</v>
      </c>
      <c r="U77" s="308" t="b">
        <v>0</v>
      </c>
      <c r="V77" s="308" t="b">
        <v>0</v>
      </c>
      <c r="W77" s="308" t="b">
        <v>1</v>
      </c>
      <c r="X77" s="308" t="b">
        <v>1</v>
      </c>
      <c r="Y77" s="308" t="b">
        <v>0</v>
      </c>
      <c r="Z77" s="308" t="b">
        <v>0</v>
      </c>
      <c r="AA77" s="308" t="b">
        <v>1</v>
      </c>
      <c r="AB77" s="308" t="b">
        <v>1</v>
      </c>
      <c r="AC77" s="308" t="b">
        <v>0</v>
      </c>
      <c r="AD77" s="308" t="b">
        <v>0</v>
      </c>
      <c r="AE77" s="305"/>
    </row>
    <row r="78" spans="1:51" s="309" customFormat="1" ht="15.75">
      <c r="A78" s="57" t="str">
        <f>_xlfn.XLOOKUP(C78, '❄️ SD-WIN-BBALL ⚾'!$F$3:$F$336, '❄️ SD-WIN-BBALL ⚾'!$A$3:$A$336)</f>
        <v>B-RET</v>
      </c>
      <c r="B78" s="57" t="str">
        <f>_xlfn.XLOOKUP(C78, '❄️ SD-WIN-BBALL ⚾'!$F$3:$F$336, '❄️ SD-WIN-BBALL ⚾'!$E$3:$E$336)</f>
        <v>USBDMT</v>
      </c>
      <c r="C78" s="148" t="s">
        <v>1057</v>
      </c>
      <c r="D78" s="57" t="str">
        <f>IF(_xlfn.XLOOKUP(C78, '❄️ SD-WIN-BBALL ⚾'!$F$3:$F$336, '❄️ SD-WIN-BBALL ⚾'!$G$3:$G$336)=0, " ", _xlfn.XLOOKUP(C78, '❄️ SD-WIN-BBALL ⚾'!$F$3:$F$336, '❄️ SD-WIN-BBALL ⚾'!$G$3:$G$336))</f>
        <v xml:space="preserve"> </v>
      </c>
      <c r="E78" s="57" t="str">
        <f>_xlfn.XLOOKUP(C78, '❄️ SD-WIN-BBALL ⚾'!$F$3:$F$336, '❄️ SD-WIN-BBALL ⚾'!$AL$3:$AL$336)</f>
        <v>299 S State Road 49 Valparaiso, IN 46383</v>
      </c>
      <c r="F78" s="57" t="str">
        <f>_xlfn.XLOOKUP(C78, '❄️ SD-WIN-BBALL ⚾'!$F$3:$F$336,'❄️ SD-WIN-BBALL ⚾'!$M$3:$M$336)</f>
        <v>John</v>
      </c>
      <c r="G78" s="57" t="str">
        <f>_xlfn.XLOOKUP(C78, '❄️ SD-WIN-BBALL ⚾'!$F$3:$F$336,'❄️ SD-WIN-BBALL ⚾'!$N$3:$N$336)</f>
        <v>Smith</v>
      </c>
      <c r="H78" s="57" t="str">
        <f>_xlfn.XLOOKUP(C78, '❄️ SD-WIN-BBALL ⚾'!$F$3:$F$336,'❄️ SD-WIN-BBALL ⚾'!$T$3:$T$336)</f>
        <v>812-798-5663</v>
      </c>
      <c r="I78" s="57">
        <f>_xlfn.XLOOKUP(C78, '❄️ SD-WIN-BBALL ⚾'!$F$3:$F$336,'❄️ SD-WIN-BBALL ⚾'!$W$3:$W$336)</f>
        <v>214</v>
      </c>
      <c r="J78" s="39" t="str">
        <f>IF(_xlfn.XLOOKUP(C78, '❄️ SD-WIN-BBALL ⚾'!$F$3:$F$336, '❄️ SD-WIN-BBALL ⚾'!$AA$3:$AA$336)=0, "TBD", _xlfn.XLOOKUP(C78, '❄️ SD-WIN-BBALL ⚾'!$F$3:$F$336, '❄️ SD-WIN-BBALL ⚾'!$AA$3:$AA$336))</f>
        <v>Saturdays: Feb. 14, 21, 28; Mar. 7</v>
      </c>
      <c r="K78" s="57" t="str">
        <f>IF(_xlfn.XLOOKUP(C78, '❄️ SD-WIN-BBALL ⚾'!$F$3:$F$336, '❄️ SD-WIN-BBALL ⚾'!$AB$3:$AB$336)=0, "TBD", _xlfn.XLOOKUP(C78, '❄️ SD-WIN-BBALL ⚾'!$F$3:$F$336, '❄️ SD-WIN-BBALL ⚾'!$AB$3:$AB$336))</f>
        <v>1:30pm-6pm</v>
      </c>
      <c r="L78" s="77"/>
      <c r="M78" s="377" t="b">
        <v>1</v>
      </c>
      <c r="N78" s="377" t="b">
        <v>1</v>
      </c>
      <c r="O78" s="377" t="b">
        <v>1</v>
      </c>
      <c r="P78" s="377" t="b">
        <v>0</v>
      </c>
      <c r="Q78" s="377" t="b">
        <v>0</v>
      </c>
      <c r="R78" s="377" t="b">
        <v>0</v>
      </c>
      <c r="S78" s="377" t="b">
        <v>1</v>
      </c>
      <c r="T78" s="377" t="b">
        <v>1</v>
      </c>
      <c r="U78" s="377" t="b">
        <v>0</v>
      </c>
      <c r="V78" s="377" t="b">
        <v>0</v>
      </c>
      <c r="W78" s="377" t="b">
        <v>1</v>
      </c>
      <c r="X78" s="377" t="b">
        <v>1</v>
      </c>
      <c r="Y78" s="377" t="b">
        <v>0</v>
      </c>
      <c r="Z78" s="377" t="b">
        <v>0</v>
      </c>
      <c r="AA78" s="377" t="b">
        <v>0</v>
      </c>
      <c r="AB78" s="377" t="b">
        <v>0</v>
      </c>
      <c r="AC78" s="377" t="b">
        <v>0</v>
      </c>
      <c r="AD78" s="377" t="b">
        <v>0</v>
      </c>
      <c r="AE78" s="77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</row>
    <row r="79" spans="1:51" s="309" customFormat="1" ht="15.75">
      <c r="A79" s="305" t="str">
        <f>_xlfn.XLOOKUP(C79, '❄️ SD-WIN-BBALL ⚾'!$F$3:$F$336, '❄️ SD-WIN-BBALL ⚾'!$A$3:$A$336)</f>
        <v>B-RET</v>
      </c>
      <c r="B79" s="305" t="str">
        <f>_xlfn.XLOOKUP(C79, '❄️ SD-WIN-BBALL ⚾'!$F$3:$F$336, '❄️ SD-WIN-BBALL ⚾'!$E$3:$E$336)</f>
        <v>USBDMSC</v>
      </c>
      <c r="C79" s="306" t="s">
        <v>1066</v>
      </c>
      <c r="D79" s="305" t="str">
        <f>IF(_xlfn.XLOOKUP(C79, '❄️ SD-WIN-BBALL ⚾'!$F$3:$F$336, '❄️ SD-WIN-BBALL ⚾'!$G$3:$G$336)=0, " ", _xlfn.XLOOKUP(C79, '❄️ SD-WIN-BBALL ⚾'!$F$3:$F$336, '❄️ SD-WIN-BBALL ⚾'!$G$3:$G$336))</f>
        <v xml:space="preserve"> </v>
      </c>
      <c r="E79" s="305" t="str">
        <f>_xlfn.XLOOKUP(C79, '❄️ SD-WIN-BBALL ⚾'!$F$3:$F$336, '❄️ SD-WIN-BBALL ⚾'!$AL$3:$AL$336)</f>
        <v>800 Logee St Woonsocket, RI 2895</v>
      </c>
      <c r="F79" s="305" t="str">
        <f>_xlfn.XLOOKUP(C79, '❄️ SD-WIN-BBALL ⚾'!$F$3:$F$336,'❄️ SD-WIN-BBALL ⚾'!$M$3:$M$336)</f>
        <v xml:space="preserve">Idris </v>
      </c>
      <c r="G79" s="305" t="str">
        <f>_xlfn.XLOOKUP(C79, '❄️ SD-WIN-BBALL ⚾'!$F$3:$F$336,'❄️ SD-WIN-BBALL ⚾'!$N$3:$N$336)</f>
        <v>Liasu</v>
      </c>
      <c r="H79" s="305" t="str">
        <f>_xlfn.XLOOKUP(C79, '❄️ SD-WIN-BBALL ⚾'!$F$3:$F$336,'❄️ SD-WIN-BBALL ⚾'!$T$3:$T$336)</f>
        <v>401-419-6985</v>
      </c>
      <c r="I79" s="305">
        <f>_xlfn.XLOOKUP(C79, '❄️ SD-WIN-BBALL ⚾'!$F$3:$F$336,'❄️ SD-WIN-BBALL ⚾'!$W$3:$W$336)</f>
        <v>111</v>
      </c>
      <c r="J79" s="307" t="str">
        <f>IF(_xlfn.XLOOKUP(C79, '❄️ SD-WIN-BBALL ⚾'!$F$3:$F$336, '❄️ SD-WIN-BBALL ⚾'!$AA$3:$AA$336)=0, "TBD", _xlfn.XLOOKUP(C79, '❄️ SD-WIN-BBALL ⚾'!$F$3:$F$336, '❄️ SD-WIN-BBALL ⚾'!$AA$3:$AA$336))</f>
        <v>Sundays: Jan. 11, 18, 25 (PPD); Feb. 1, 8 (M/U)</v>
      </c>
      <c r="K79" s="305" t="str">
        <f>IF(_xlfn.XLOOKUP(C79, '❄️ SD-WIN-BBALL ⚾'!$F$3:$F$336, '❄️ SD-WIN-BBALL ⚾'!$AB$3:$AB$336)=0, "TBD", _xlfn.XLOOKUP(C79, '❄️ SD-WIN-BBALL ⚾'!$F$3:$F$336, '❄️ SD-WIN-BBALL ⚾'!$AB$3:$AB$336))</f>
        <v>1pm-5:30pm</v>
      </c>
      <c r="L79" s="305"/>
      <c r="M79" s="308" t="b">
        <v>1</v>
      </c>
      <c r="N79" s="308" t="b">
        <v>1</v>
      </c>
      <c r="O79" s="308" t="b">
        <v>1</v>
      </c>
      <c r="P79" s="308" t="b">
        <v>0</v>
      </c>
      <c r="Q79" s="308" t="b">
        <v>0</v>
      </c>
      <c r="R79" s="308" t="b">
        <v>0</v>
      </c>
      <c r="S79" s="308" t="b">
        <v>1</v>
      </c>
      <c r="T79" s="308" t="b">
        <v>1</v>
      </c>
      <c r="U79" s="308" t="b">
        <v>0</v>
      </c>
      <c r="V79" s="308" t="b">
        <v>0</v>
      </c>
      <c r="W79" s="308" t="b">
        <v>1</v>
      </c>
      <c r="X79" s="308" t="b">
        <v>1</v>
      </c>
      <c r="Y79" s="308" t="b">
        <v>0</v>
      </c>
      <c r="Z79" s="308" t="b">
        <v>0</v>
      </c>
      <c r="AA79" s="308" t="b">
        <v>0</v>
      </c>
      <c r="AB79" s="308" t="b">
        <v>0</v>
      </c>
      <c r="AC79" s="308" t="b">
        <v>0</v>
      </c>
      <c r="AD79" s="308" t="b">
        <v>0</v>
      </c>
      <c r="AE79" s="305"/>
    </row>
    <row r="80" spans="1:51" s="309" customFormat="1" ht="15.75">
      <c r="A80" s="305" t="str">
        <f>_xlfn.XLOOKUP(C80, '❄️ SD-WIN-BBALL ⚾'!$F$3:$F$336, '❄️ SD-WIN-BBALL ⚾'!$A$3:$A$336)</f>
        <v>B-RET</v>
      </c>
      <c r="B80" s="305" t="str">
        <f>_xlfn.XLOOKUP(C80, '❄️ SD-WIN-BBALL ⚾'!$F$3:$F$336, '❄️ SD-WIN-BBALL ⚾'!$E$3:$E$336)</f>
        <v>USBDMBC</v>
      </c>
      <c r="C80" s="306" t="s">
        <v>1077</v>
      </c>
      <c r="D80" s="305" t="str">
        <f>IF(_xlfn.XLOOKUP(C80, '❄️ SD-WIN-BBALL ⚾'!$F$3:$F$336, '❄️ SD-WIN-BBALL ⚾'!$G$3:$G$336)=0, " ", _xlfn.XLOOKUP(C80, '❄️ SD-WIN-BBALL ⚾'!$F$3:$F$336, '❄️ SD-WIN-BBALL ⚾'!$G$3:$G$336))</f>
        <v xml:space="preserve"> </v>
      </c>
      <c r="E80" s="305" t="str">
        <f>_xlfn.XLOOKUP(C80, '❄️ SD-WIN-BBALL ⚾'!$F$3:$F$336, '❄️ SD-WIN-BBALL ⚾'!$AL$3:$AL$336)</f>
        <v>2509 Post Oak Tritt Rd Marietta, GA 30062</v>
      </c>
      <c r="F80" s="305" t="str">
        <f>_xlfn.XLOOKUP(C80, '❄️ SD-WIN-BBALL ⚾'!$F$3:$F$336,'❄️ SD-WIN-BBALL ⚾'!$M$3:$M$336)</f>
        <v>Eric</v>
      </c>
      <c r="G80" s="305" t="str">
        <f>_xlfn.XLOOKUP(C80, '❄️ SD-WIN-BBALL ⚾'!$F$3:$F$336,'❄️ SD-WIN-BBALL ⚾'!$N$3:$N$336)</f>
        <v>McAfee</v>
      </c>
      <c r="H80" s="305" t="str">
        <f>_xlfn.XLOOKUP(C80, '❄️ SD-WIN-BBALL ⚾'!$F$3:$F$336,'❄️ SD-WIN-BBALL ⚾'!$T$3:$T$336)</f>
        <v>770-905-7772</v>
      </c>
      <c r="I80" s="305">
        <f>_xlfn.XLOOKUP(C80, '❄️ SD-WIN-BBALL ⚾'!$F$3:$F$336,'❄️ SD-WIN-BBALL ⚾'!$W$3:$W$336)</f>
        <v>118</v>
      </c>
      <c r="J80" s="307" t="str">
        <f>IF(_xlfn.XLOOKUP(C80, '❄️ SD-WIN-BBALL ⚾'!$F$3:$F$336, '❄️ SD-WIN-BBALL ⚾'!$AA$3:$AA$336)=0, "TBD", _xlfn.XLOOKUP(C80, '❄️ SD-WIN-BBALL ⚾'!$F$3:$F$336, '❄️ SD-WIN-BBALL ⚾'!$AA$3:$AA$336))</f>
        <v>Sundays: Jan. 18, 25 (PPD); Feb. 1, 15, 22 (M/U)</v>
      </c>
      <c r="K80" s="305" t="str">
        <f>IF(_xlfn.XLOOKUP(C80, '❄️ SD-WIN-BBALL ⚾'!$F$3:$F$336, '❄️ SD-WIN-BBALL ⚾'!$AB$3:$AB$336)=0, "TBD", _xlfn.XLOOKUP(C80, '❄️ SD-WIN-BBALL ⚾'!$F$3:$F$336, '❄️ SD-WIN-BBALL ⚾'!$AB$3:$AB$336))</f>
        <v>1pm-5:30pm</v>
      </c>
      <c r="L80" s="305"/>
      <c r="M80" s="308" t="b">
        <v>1</v>
      </c>
      <c r="N80" s="308" t="b">
        <v>1</v>
      </c>
      <c r="O80" s="308" t="b">
        <v>1</v>
      </c>
      <c r="P80" s="308" t="b">
        <v>0</v>
      </c>
      <c r="Q80" s="308" t="b">
        <v>0</v>
      </c>
      <c r="R80" s="308" t="b">
        <v>0</v>
      </c>
      <c r="S80" s="308" t="b">
        <v>1</v>
      </c>
      <c r="T80" s="308" t="b">
        <v>1</v>
      </c>
      <c r="U80" s="308" t="b">
        <v>0</v>
      </c>
      <c r="V80" s="308" t="b">
        <v>0</v>
      </c>
      <c r="W80" s="308" t="b">
        <v>1</v>
      </c>
      <c r="X80" s="308" t="b">
        <v>1</v>
      </c>
      <c r="Y80" s="308" t="b">
        <v>0</v>
      </c>
      <c r="Z80" s="308" t="b">
        <v>0</v>
      </c>
      <c r="AA80" s="308" t="b">
        <v>0</v>
      </c>
      <c r="AB80" s="308" t="b">
        <v>0</v>
      </c>
      <c r="AC80" s="308" t="b">
        <v>0</v>
      </c>
      <c r="AD80" s="308" t="b">
        <v>0</v>
      </c>
      <c r="AE80" s="305"/>
    </row>
    <row r="81" spans="1:51" s="309" customFormat="1" ht="15.75">
      <c r="A81" s="305" t="str">
        <f>_xlfn.XLOOKUP(C81, '❄️ SD-WIN-BBALL ⚾'!$F$3:$F$336, '❄️ SD-WIN-BBALL ⚾'!$A$3:$A$336)</f>
        <v>B-RET-WINTER BREAK</v>
      </c>
      <c r="B81" s="305" t="str">
        <f>_xlfn.XLOOKUP(C81, '❄️ SD-WIN-BBALL ⚾'!$F$3:$F$336, '❄️ SD-WIN-BBALL ⚾'!$E$3:$E$336)</f>
        <v>USBDMBC2</v>
      </c>
      <c r="C81" s="306" t="s">
        <v>1701</v>
      </c>
      <c r="D81" s="305" t="str">
        <f>IF(_xlfn.XLOOKUP(C81, '❄️ SD-WIN-BBALL ⚾'!$F$3:$F$336, '❄️ SD-WIN-BBALL ⚾'!$G$3:$G$336)=0, " ", _xlfn.XLOOKUP(C81, '❄️ SD-WIN-BBALL ⚾'!$F$3:$F$336, '❄️ SD-WIN-BBALL ⚾'!$G$3:$G$336))</f>
        <v>Mt. Paran North Church</v>
      </c>
      <c r="E81" s="305" t="str">
        <f>_xlfn.XLOOKUP(C81, '❄️ SD-WIN-BBALL ⚾'!$F$3:$F$336, '❄️ SD-WIN-BBALL ⚾'!$AL$3:$AL$336)</f>
        <v>1700 Allgood Road Marietta, GA 30062</v>
      </c>
      <c r="F81" s="305" t="str">
        <f>_xlfn.XLOOKUP(C81, '❄️ SD-WIN-BBALL ⚾'!$F$3:$F$336,'❄️ SD-WIN-BBALL ⚾'!$M$3:$M$336)</f>
        <v>Eric</v>
      </c>
      <c r="G81" s="305" t="str">
        <f>_xlfn.XLOOKUP(C81, '❄️ SD-WIN-BBALL ⚾'!$F$3:$F$336,'❄️ SD-WIN-BBALL ⚾'!$N$3:$N$336)</f>
        <v>McAfee</v>
      </c>
      <c r="H81" s="305" t="str">
        <f>_xlfn.XLOOKUP(C81, '❄️ SD-WIN-BBALL ⚾'!$F$3:$F$336,'❄️ SD-WIN-BBALL ⚾'!$T$3:$T$336)</f>
        <v>770-905-7772</v>
      </c>
      <c r="I81" s="305">
        <f>_xlfn.XLOOKUP(C81, '❄️ SD-WIN-BBALL ⚾'!$F$3:$F$336,'❄️ SD-WIN-BBALL ⚾'!$W$3:$W$336)</f>
        <v>22</v>
      </c>
      <c r="J81" s="307" t="str">
        <f>IF(_xlfn.XLOOKUP(C81, '❄️ SD-WIN-BBALL ⚾'!$F$3:$F$336, '❄️ SD-WIN-BBALL ⚾'!$AA$3:$AA$336)=0, "TBD", _xlfn.XLOOKUP(C81, '❄️ SD-WIN-BBALL ⚾'!$F$3:$F$336, '❄️ SD-WIN-BBALL ⚾'!$AA$3:$AA$336))</f>
        <v>Mon.-Tues.: Dec. 22, 23, 29, 30</v>
      </c>
      <c r="K81" s="305" t="str">
        <f>IF(_xlfn.XLOOKUP(C81, '❄️ SD-WIN-BBALL ⚾'!$F$3:$F$336, '❄️ SD-WIN-BBALL ⚾'!$AB$3:$AB$336)=0, "TBD", _xlfn.XLOOKUP(C81, '❄️ SD-WIN-BBALL ⚾'!$F$3:$F$336, '❄️ SD-WIN-BBALL ⚾'!$AB$3:$AB$336))</f>
        <v>9am-3pm</v>
      </c>
      <c r="L81" s="305"/>
      <c r="M81" s="308" t="b">
        <v>1</v>
      </c>
      <c r="N81" s="308" t="b">
        <v>1</v>
      </c>
      <c r="O81" s="308" t="b">
        <v>1</v>
      </c>
      <c r="P81" s="308" t="b">
        <v>0</v>
      </c>
      <c r="Q81" s="308" t="b">
        <v>0</v>
      </c>
      <c r="R81" s="308" t="b">
        <v>0</v>
      </c>
      <c r="S81" s="308" t="b">
        <v>1</v>
      </c>
      <c r="T81" s="308" t="b">
        <v>1</v>
      </c>
      <c r="U81" s="308" t="b">
        <v>0</v>
      </c>
      <c r="V81" s="308" t="b">
        <v>0</v>
      </c>
      <c r="W81" s="308" t="b">
        <v>1</v>
      </c>
      <c r="X81" s="308" t="b">
        <v>1</v>
      </c>
      <c r="Y81" s="308" t="b">
        <v>0</v>
      </c>
      <c r="Z81" s="308" t="b">
        <v>0</v>
      </c>
      <c r="AA81" s="308" t="b">
        <v>0</v>
      </c>
      <c r="AB81" s="308" t="b">
        <v>0</v>
      </c>
      <c r="AC81" s="308" t="b">
        <v>0</v>
      </c>
      <c r="AD81" s="308" t="b">
        <v>1</v>
      </c>
      <c r="AE81" s="305"/>
    </row>
    <row r="82" spans="1:51" s="309" customFormat="1" ht="15">
      <c r="A82" s="78" t="str">
        <f>_xlfn.XLOOKUP(C82, '❄️ SD-WIN-BBALL ⚾'!$F$3:$F$336, '❄️ SD-WIN-BBALL ⚾'!$A$3:$A$336)</f>
        <v>A-NEW</v>
      </c>
      <c r="B82" s="78" t="str">
        <f>_xlfn.XLOOKUP(C82, '❄️ SD-WIN-BBALL ⚾'!$F$3:$F$336, '❄️ SD-WIN-BBALL ⚾'!$E$3:$E$336)</f>
        <v>USBDNCU</v>
      </c>
      <c r="C82" s="183" t="s">
        <v>249</v>
      </c>
      <c r="D82" s="78" t="str">
        <f>IF(_xlfn.XLOOKUP(C82, '❄️ SD-WIN-BBALL ⚾'!$F$3:$F$336, '❄️ SD-WIN-BBALL ⚾'!$G$3:$G$336)=0, " ", _xlfn.XLOOKUP(C82, '❄️ SD-WIN-BBALL ⚾'!$F$3:$F$336, '❄️ SD-WIN-BBALL ⚾'!$G$3:$G$336))</f>
        <v xml:space="preserve"> </v>
      </c>
      <c r="E82" s="78" t="str">
        <f>_xlfn.XLOOKUP(C82, '❄️ SD-WIN-BBALL ⚾'!$F$3:$F$336, '❄️ SD-WIN-BBALL ⚾'!$AL$3:$AL$336)</f>
        <v>209 Veterans Ave Newport, VT 05855</v>
      </c>
      <c r="F82" s="78" t="str">
        <f>_xlfn.XLOOKUP(C82, '❄️ SD-WIN-BBALL ⚾'!$F$3:$F$336,'❄️ SD-WIN-BBALL ⚾'!$M$3:$M$336)</f>
        <v>Mike</v>
      </c>
      <c r="G82" s="78" t="str">
        <f>_xlfn.XLOOKUP(C82, '❄️ SD-WIN-BBALL ⚾'!$F$3:$F$336,'❄️ SD-WIN-BBALL ⚾'!$N$3:$N$336)</f>
        <v>LaCourse</v>
      </c>
      <c r="H82" s="78" t="str">
        <f>_xlfn.XLOOKUP(C82, '❄️ SD-WIN-BBALL ⚾'!$F$3:$F$336,'❄️ SD-WIN-BBALL ⚾'!$T$3:$T$336)</f>
        <v>802-279-9034</v>
      </c>
      <c r="I82" s="78">
        <f>_xlfn.XLOOKUP(C82, '❄️ SD-WIN-BBALL ⚾'!$F$3:$F$336,'❄️ SD-WIN-BBALL ⚾'!$W$3:$W$336)</f>
        <v>125</v>
      </c>
      <c r="J82" s="85" t="str">
        <f>IF(_xlfn.XLOOKUP(C82, '❄️ SD-WIN-BBALL ⚾'!$F$3:$F$336, '❄️ SD-WIN-BBALL ⚾'!$AA$3:$AA$336)=0, "TBD", _xlfn.XLOOKUP(C82, '❄️ SD-WIN-BBALL ⚾'!$F$3:$F$336, '❄️ SD-WIN-BBALL ⚾'!$AA$3:$AA$336))</f>
        <v>Sundays: Jan. 25; Feb. 1, 8, 15</v>
      </c>
      <c r="K82" s="78" t="str">
        <f>IF(_xlfn.XLOOKUP(C82, '❄️ SD-WIN-BBALL ⚾'!$F$3:$F$336, '❄️ SD-WIN-BBALL ⚾'!$AB$3:$AB$336)=0, "TBD", _xlfn.XLOOKUP(C82, '❄️ SD-WIN-BBALL ⚾'!$F$3:$F$336, '❄️ SD-WIN-BBALL ⚾'!$AB$3:$AB$336))</f>
        <v>11am-3:30pm</v>
      </c>
      <c r="L82" s="77"/>
      <c r="M82" s="126" t="b">
        <v>1</v>
      </c>
      <c r="N82" s="126" t="b">
        <v>1</v>
      </c>
      <c r="O82" s="126" t="b">
        <v>1</v>
      </c>
      <c r="P82" s="126" t="b">
        <v>0</v>
      </c>
      <c r="Q82" s="126" t="b">
        <v>1</v>
      </c>
      <c r="R82" s="126" t="b">
        <v>1</v>
      </c>
      <c r="S82" s="126" t="b">
        <v>1</v>
      </c>
      <c r="T82" s="126" t="b">
        <v>1</v>
      </c>
      <c r="U82" s="126" t="b">
        <v>0</v>
      </c>
      <c r="V82" s="126" t="b">
        <v>0</v>
      </c>
      <c r="W82" s="126" t="b">
        <v>1</v>
      </c>
      <c r="X82" s="126" t="b">
        <v>1</v>
      </c>
      <c r="Y82" s="126" t="b">
        <v>0</v>
      </c>
      <c r="Z82" s="126" t="b">
        <v>0</v>
      </c>
      <c r="AA82" s="126" t="b">
        <v>0</v>
      </c>
      <c r="AB82" s="126" t="b">
        <v>0</v>
      </c>
      <c r="AC82" s="126" t="b">
        <v>0</v>
      </c>
      <c r="AD82" s="126" t="b">
        <v>0</v>
      </c>
      <c r="AE82" s="77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 s="146"/>
    </row>
    <row r="83" spans="1:51" s="309" customFormat="1" ht="15.75">
      <c r="A83" s="305" t="str">
        <f>_xlfn.XLOOKUP(C83, '❄️ SD-WIN-BBALL ⚾'!$F$3:$F$336, '❄️ SD-WIN-BBALL ⚾'!$A$3:$A$336)</f>
        <v>B-RET</v>
      </c>
      <c r="B83" s="305" t="str">
        <f>_xlfn.XLOOKUP(C83, '❄️ SD-WIN-BBALL ⚾'!$F$3:$F$336, '❄️ SD-WIN-BBALL ⚾'!$E$3:$E$336)</f>
        <v>USBDNPU</v>
      </c>
      <c r="C83" s="306" t="s">
        <v>1089</v>
      </c>
      <c r="D83" s="305" t="str">
        <f>IF(_xlfn.XLOOKUP(C83, '❄️ SD-WIN-BBALL ⚾'!$F$3:$F$336, '❄️ SD-WIN-BBALL ⚾'!$G$3:$G$336)=0, " ", _xlfn.XLOOKUP(C83, '❄️ SD-WIN-BBALL ⚾'!$F$3:$F$336, '❄️ SD-WIN-BBALL ⚾'!$G$3:$G$336))</f>
        <v xml:space="preserve"> </v>
      </c>
      <c r="E83" s="305" t="str">
        <f>_xlfn.XLOOKUP(C83, '❄️ SD-WIN-BBALL ⚾'!$F$3:$F$336, '❄️ SD-WIN-BBALL ⚾'!$AL$3:$AL$336)</f>
        <v>3205 W Carmen Ave Chicago, IL 60625</v>
      </c>
      <c r="F83" s="305" t="str">
        <f>_xlfn.XLOOKUP(C83, '❄️ SD-WIN-BBALL ⚾'!$F$3:$F$336,'❄️ SD-WIN-BBALL ⚾'!$M$3:$M$336)</f>
        <v>Luke</v>
      </c>
      <c r="G83" s="305" t="str">
        <f>_xlfn.XLOOKUP(C83, '❄️ SD-WIN-BBALL ⚾'!$F$3:$F$336,'❄️ SD-WIN-BBALL ⚾'!$N$3:$N$336)</f>
        <v>Johnson</v>
      </c>
      <c r="H83" s="305" t="str">
        <f>_xlfn.XLOOKUP(C83, '❄️ SD-WIN-BBALL ⚾'!$F$3:$F$336,'❄️ SD-WIN-BBALL ⚾'!$T$3:$T$336)</f>
        <v>630-728-2849</v>
      </c>
      <c r="I83" s="305">
        <f>_xlfn.XLOOKUP(C83, '❄️ SD-WIN-BBALL ⚾'!$F$3:$F$336,'❄️ SD-WIN-BBALL ⚾'!$W$3:$W$336)</f>
        <v>118</v>
      </c>
      <c r="J83" s="307" t="str">
        <f>IF(_xlfn.XLOOKUP(C83, '❄️ SD-WIN-BBALL ⚾'!$F$3:$F$336, '❄️ SD-WIN-BBALL ⚾'!$AA$3:$AA$336)=0, "TBD", _xlfn.XLOOKUP(C83, '❄️ SD-WIN-BBALL ⚾'!$F$3:$F$336, '❄️ SD-WIN-BBALL ⚾'!$AA$3:$AA$336))</f>
        <v>Sundays: Jan. 18, 25; Feb. 1, 8</v>
      </c>
      <c r="K83" s="305" t="str">
        <f>IF(_xlfn.XLOOKUP(C83, '❄️ SD-WIN-BBALL ⚾'!$F$3:$F$336, '❄️ SD-WIN-BBALL ⚾'!$AB$3:$AB$336)=0, "TBD", _xlfn.XLOOKUP(C83, '❄️ SD-WIN-BBALL ⚾'!$F$3:$F$336, '❄️ SD-WIN-BBALL ⚾'!$AB$3:$AB$336))</f>
        <v>9am-3pm</v>
      </c>
      <c r="L83" s="305"/>
      <c r="M83" s="308" t="b">
        <v>1</v>
      </c>
      <c r="N83" s="308" t="b">
        <v>1</v>
      </c>
      <c r="O83" s="308" t="b">
        <v>1</v>
      </c>
      <c r="P83" s="308" t="b">
        <v>0</v>
      </c>
      <c r="Q83" s="308" t="b">
        <v>0</v>
      </c>
      <c r="R83" s="308" t="b">
        <v>0</v>
      </c>
      <c r="S83" s="308" t="b">
        <v>1</v>
      </c>
      <c r="T83" s="308" t="b">
        <v>1</v>
      </c>
      <c r="U83" s="308" t="b">
        <v>0</v>
      </c>
      <c r="V83" s="308" t="b">
        <v>0</v>
      </c>
      <c r="W83" s="308" t="b">
        <v>1</v>
      </c>
      <c r="X83" s="308" t="b">
        <v>1</v>
      </c>
      <c r="Y83" s="308" t="b">
        <v>0</v>
      </c>
      <c r="Z83" s="308" t="b">
        <v>0</v>
      </c>
      <c r="AA83" s="308" t="b">
        <v>0</v>
      </c>
      <c r="AB83" s="308" t="b">
        <v>0</v>
      </c>
      <c r="AC83" s="308" t="b">
        <v>0</v>
      </c>
      <c r="AD83" s="308" t="b">
        <v>0</v>
      </c>
      <c r="AE83" s="305"/>
    </row>
    <row r="84" spans="1:51" s="309" customFormat="1" ht="15">
      <c r="A84" s="264" t="str">
        <f>_xlfn.XLOOKUP(C84, '❄️ SD-WIN-BBALL ⚾'!$F$3:$F$336, '❄️ SD-WIN-BBALL ⚾'!$A$3:$A$336)</f>
        <v>Z-OUT-LOW ENROLLMENT</v>
      </c>
      <c r="B84" s="264" t="str">
        <f>_xlfn.XLOOKUP(C84, '❄️ SD-WIN-BBALL ⚾'!$F$3:$F$336, '❄️ SD-WIN-BBALL ⚾'!$E$3:$E$336)</f>
        <v>USBDNS</v>
      </c>
      <c r="C84" s="264" t="s">
        <v>1744</v>
      </c>
      <c r="D84" s="264" t="str">
        <f>IF(_xlfn.XLOOKUP(C84, '❄️ SD-WIN-BBALL ⚾'!$F$3:$F$336, '❄️ SD-WIN-BBALL ⚾'!$G$3:$G$336)=0, " ", _xlfn.XLOOKUP(C84, '❄️ SD-WIN-BBALL ⚾'!$F$3:$F$336, '❄️ SD-WIN-BBALL ⚾'!$G$3:$G$336))</f>
        <v xml:space="preserve"> </v>
      </c>
      <c r="E84" s="264" t="str">
        <f>_xlfn.XLOOKUP(C84, '❄️ SD-WIN-BBALL ⚾'!$F$3:$F$336, '❄️ SD-WIN-BBALL ⚾'!$AL$3:$AL$336)</f>
        <v>7447 Roswell Rd NE Atlanta, GA 39328</v>
      </c>
      <c r="F84" s="264" t="str">
        <f>_xlfn.XLOOKUP(C84, '❄️ SD-WIN-BBALL ⚾'!$F$3:$F$336,'❄️ SD-WIN-BBALL ⚾'!$M$3:$M$336)</f>
        <v>DeWayne</v>
      </c>
      <c r="G84" s="264" t="str">
        <f>_xlfn.XLOOKUP(C84, '❄️ SD-WIN-BBALL ⚾'!$F$3:$F$336,'❄️ SD-WIN-BBALL ⚾'!$N$3:$N$336)</f>
        <v>Crowder</v>
      </c>
      <c r="H84" s="264" t="str">
        <f>_xlfn.XLOOKUP(C84, '❄️ SD-WIN-BBALL ⚾'!$F$3:$F$336,'❄️ SD-WIN-BBALL ⚾'!$T$3:$T$336)</f>
        <v>404-645-5470</v>
      </c>
      <c r="I84" s="264">
        <f>_xlfn.XLOOKUP(C84, '❄️ SD-WIN-BBALL ⚾'!$F$3:$F$336,'❄️ SD-WIN-BBALL ⚾'!$W$3:$W$336)</f>
        <v>0</v>
      </c>
      <c r="J84" s="265" t="str">
        <f>IF(_xlfn.XLOOKUP(C84, '❄️ SD-WIN-BBALL ⚾'!$F$3:$F$336, '❄️ SD-WIN-BBALL ⚾'!$AA$3:$AA$336)=0, "TBD", _xlfn.XLOOKUP(C84, '❄️ SD-WIN-BBALL ⚾'!$F$3:$F$336, '❄️ SD-WIN-BBALL ⚾'!$AA$3:$AA$336))</f>
        <v>TBD</v>
      </c>
      <c r="K84" s="264" t="str">
        <f>IF(_xlfn.XLOOKUP(C84, '❄️ SD-WIN-BBALL ⚾'!$F$3:$F$336, '❄️ SD-WIN-BBALL ⚾'!$AB$3:$AB$336)=0, "TBD", _xlfn.XLOOKUP(C84, '❄️ SD-WIN-BBALL ⚾'!$F$3:$F$336, '❄️ SD-WIN-BBALL ⚾'!$AB$3:$AB$336))</f>
        <v>TBD</v>
      </c>
      <c r="L84" s="264"/>
      <c r="M84" s="389" t="b">
        <v>1</v>
      </c>
      <c r="N84" s="389" t="b">
        <v>1</v>
      </c>
      <c r="O84" s="389" t="b">
        <v>1</v>
      </c>
      <c r="P84" s="389" t="b">
        <v>0</v>
      </c>
      <c r="Q84" s="389" t="b">
        <v>1</v>
      </c>
      <c r="R84" s="389" t="b">
        <v>1</v>
      </c>
      <c r="S84" s="389" t="b">
        <v>1</v>
      </c>
      <c r="T84" s="389" t="b">
        <v>1</v>
      </c>
      <c r="U84" s="389" t="b">
        <v>0</v>
      </c>
      <c r="V84" s="389" t="b">
        <v>0</v>
      </c>
      <c r="W84" s="389" t="b">
        <v>1</v>
      </c>
      <c r="X84" s="389" t="b">
        <v>1</v>
      </c>
      <c r="Y84" s="389" t="b">
        <v>0</v>
      </c>
      <c r="Z84" s="389" t="b">
        <v>0</v>
      </c>
      <c r="AA84" s="389" t="b">
        <v>0</v>
      </c>
      <c r="AB84" s="389" t="b">
        <v>0</v>
      </c>
      <c r="AC84" s="389" t="b">
        <v>0</v>
      </c>
      <c r="AD84" s="389" t="b">
        <v>0</v>
      </c>
      <c r="AE84" s="264"/>
      <c r="AF84" s="151"/>
      <c r="AG84" s="151"/>
      <c r="AH84" s="151"/>
      <c r="AI84" s="151"/>
      <c r="AJ84" s="151"/>
      <c r="AK84" s="151"/>
      <c r="AL84" s="151"/>
      <c r="AM84" s="151"/>
      <c r="AN84" s="151"/>
      <c r="AO84" s="151"/>
      <c r="AP84" s="151"/>
      <c r="AQ84" s="151"/>
      <c r="AR84" s="151"/>
      <c r="AS84" s="151"/>
      <c r="AT84" s="151"/>
      <c r="AU84" s="151"/>
      <c r="AV84" s="151"/>
      <c r="AW84" s="151"/>
      <c r="AX84" s="151"/>
      <c r="AY84" s="151"/>
    </row>
    <row r="85" spans="1:51" s="309" customFormat="1" ht="15.75">
      <c r="A85" s="57" t="str">
        <f>_xlfn.XLOOKUP(C85, '❄️ SD-WIN-BBALL ⚾'!$F$3:$F$336, '❄️ SD-WIN-BBALL ⚾'!$A$3:$A$336)</f>
        <v>B-RET</v>
      </c>
      <c r="B85" s="57" t="str">
        <f>_xlfn.XLOOKUP(C85, '❄️ SD-WIN-BBALL ⚾'!$F$3:$F$336, '❄️ SD-WIN-BBALL ⚾'!$E$3:$E$336)</f>
        <v>USBDBTW</v>
      </c>
      <c r="C85" s="148" t="s">
        <v>1102</v>
      </c>
      <c r="D85" s="57" t="str">
        <f>IF(_xlfn.XLOOKUP(C85, '❄️ SD-WIN-BBALL ⚾'!$F$3:$F$336, '❄️ SD-WIN-BBALL ⚾'!$G$3:$G$336)=0, " ", _xlfn.XLOOKUP(C85, '❄️ SD-WIN-BBALL ⚾'!$F$3:$F$336, '❄️ SD-WIN-BBALL ⚾'!$G$3:$G$336))</f>
        <v xml:space="preserve"> </v>
      </c>
      <c r="E85" s="57" t="str">
        <f>_xlfn.XLOOKUP(C85, '❄️ SD-WIN-BBALL ⚾'!$F$3:$F$336, '❄️ SD-WIN-BBALL ⚾'!$AL$3:$AL$336)</f>
        <v>6501 Chesapeake Blvd Norfolk, VA 23518</v>
      </c>
      <c r="F85" s="57" t="str">
        <f>_xlfn.XLOOKUP(C85, '❄️ SD-WIN-BBALL ⚾'!$F$3:$F$336,'❄️ SD-WIN-BBALL ⚾'!$M$3:$M$336)</f>
        <v>Thad</v>
      </c>
      <c r="G85" s="57" t="str">
        <f>_xlfn.XLOOKUP(C85, '❄️ SD-WIN-BBALL ⚾'!$F$3:$F$336,'❄️ SD-WIN-BBALL ⚾'!$N$3:$N$336)</f>
        <v>Berry</v>
      </c>
      <c r="H85" s="57" t="str">
        <f>_xlfn.XLOOKUP(C85, '❄️ SD-WIN-BBALL ⚾'!$F$3:$F$336,'❄️ SD-WIN-BBALL ⚾'!$T$3:$T$336)</f>
        <v>859-285-7731</v>
      </c>
      <c r="I85" s="57">
        <f>_xlfn.XLOOKUP(C85, '❄️ SD-WIN-BBALL ⚾'!$F$3:$F$336,'❄️ SD-WIN-BBALL ⚾'!$W$3:$W$336)</f>
        <v>207</v>
      </c>
      <c r="J85" s="39" t="str">
        <f>IF(_xlfn.XLOOKUP(C85, '❄️ SD-WIN-BBALL ⚾'!$F$3:$F$336, '❄️ SD-WIN-BBALL ⚾'!$AA$3:$AA$336)=0, "TBD", _xlfn.XLOOKUP(C85, '❄️ SD-WIN-BBALL ⚾'!$F$3:$F$336, '❄️ SD-WIN-BBALL ⚾'!$AA$3:$AA$336))</f>
        <v>Saturdays: Feb. 7, 14, 21, 28</v>
      </c>
      <c r="K85" s="57" t="str">
        <f>IF(_xlfn.XLOOKUP(C85, '❄️ SD-WIN-BBALL ⚾'!$F$3:$F$336, '❄️ SD-WIN-BBALL ⚾'!$AB$3:$AB$336)=0, "TBD", _xlfn.XLOOKUP(C85, '❄️ SD-WIN-BBALL ⚾'!$F$3:$F$336, '❄️ SD-WIN-BBALL ⚾'!$AB$3:$AB$336))</f>
        <v>9am-1:30pm</v>
      </c>
      <c r="L85" s="77"/>
      <c r="M85" s="150" t="b">
        <v>1</v>
      </c>
      <c r="N85" s="150" t="b">
        <v>1</v>
      </c>
      <c r="O85" s="150" t="b">
        <v>1</v>
      </c>
      <c r="P85" s="150" t="b">
        <v>0</v>
      </c>
      <c r="Q85" s="150" t="b">
        <v>0</v>
      </c>
      <c r="R85" s="150" t="b">
        <v>0</v>
      </c>
      <c r="S85" s="150" t="b">
        <v>1</v>
      </c>
      <c r="T85" s="150" t="b">
        <v>1</v>
      </c>
      <c r="U85" s="150" t="b">
        <v>0</v>
      </c>
      <c r="V85" s="150" t="b">
        <v>0</v>
      </c>
      <c r="W85" s="150" t="b">
        <v>1</v>
      </c>
      <c r="X85" s="150" t="b">
        <v>1</v>
      </c>
      <c r="Y85" s="150" t="b">
        <v>0</v>
      </c>
      <c r="Z85" s="150" t="b">
        <v>0</v>
      </c>
      <c r="AA85" s="150" t="b">
        <v>0</v>
      </c>
      <c r="AB85" s="150" t="b">
        <v>0</v>
      </c>
      <c r="AC85" s="150" t="b">
        <v>0</v>
      </c>
      <c r="AD85" s="150" t="b">
        <v>0</v>
      </c>
      <c r="AE85" s="77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</row>
    <row r="86" spans="1:51" ht="15.75">
      <c r="A86" s="305" t="str">
        <f>_xlfn.XLOOKUP(C86, '❄️ SD-WIN-BBALL ⚾'!$F$3:$F$336, '❄️ SD-WIN-BBALL ⚾'!$A$3:$A$336)</f>
        <v>B-RET</v>
      </c>
      <c r="B86" s="305" t="str">
        <f>_xlfn.XLOOKUP(C86, '❄️ SD-WIN-BBALL ⚾'!$F$3:$F$336, '❄️ SD-WIN-BBALL ⚾'!$E$3:$E$336)</f>
        <v>USBDNU</v>
      </c>
      <c r="C86" s="306" t="s">
        <v>1112</v>
      </c>
      <c r="D86" s="305" t="str">
        <f>IF(_xlfn.XLOOKUP(C86, '❄️ SD-WIN-BBALL ⚾'!$F$3:$F$336, '❄️ SD-WIN-BBALL ⚾'!$G$3:$G$336)=0, " ", _xlfn.XLOOKUP(C86, '❄️ SD-WIN-BBALL ⚾'!$F$3:$F$336, '❄️ SD-WIN-BBALL ⚾'!$G$3:$G$336))</f>
        <v>Shapiro Field House</v>
      </c>
      <c r="E86" s="305" t="str">
        <f>_xlfn.XLOOKUP(C86, '❄️ SD-WIN-BBALL ⚾'!$F$3:$F$336, '❄️ SD-WIN-BBALL ⚾'!$AL$3:$AL$336)</f>
        <v>158 Harmon Dr Northfield, VT 5663</v>
      </c>
      <c r="F86" s="305" t="str">
        <f>_xlfn.XLOOKUP(C86, '❄️ SD-WIN-BBALL ⚾'!$F$3:$F$336,'❄️ SD-WIN-BBALL ⚾'!$M$3:$M$336)</f>
        <v>Billy</v>
      </c>
      <c r="G86" s="305" t="str">
        <f>_xlfn.XLOOKUP(C86, '❄️ SD-WIN-BBALL ⚾'!$F$3:$F$336,'❄️ SD-WIN-BBALL ⚾'!$N$3:$N$336)</f>
        <v>Whaley</v>
      </c>
      <c r="H86" s="305" t="str">
        <f>_xlfn.XLOOKUP(C86, '❄️ SD-WIN-BBALL ⚾'!$F$3:$F$336,'❄️ SD-WIN-BBALL ⚾'!$T$3:$T$336)</f>
        <v>802-279-4633</v>
      </c>
      <c r="I86" s="305">
        <f>_xlfn.XLOOKUP(C86, '❄️ SD-WIN-BBALL ⚾'!$F$3:$F$336,'❄️ SD-WIN-BBALL ⚾'!$W$3:$W$336)</f>
        <v>118</v>
      </c>
      <c r="J86" s="307" t="str">
        <f>IF(_xlfn.XLOOKUP(C86, '❄️ SD-WIN-BBALL ⚾'!$F$3:$F$336, '❄️ SD-WIN-BBALL ⚾'!$AA$3:$AA$336)=0, "TBD", _xlfn.XLOOKUP(C86, '❄️ SD-WIN-BBALL ⚾'!$F$3:$F$336, '❄️ SD-WIN-BBALL ⚾'!$AA$3:$AA$336))</f>
        <v>Sundays: Jan. 18, 25 (PPD); Feb. 1, 8, 15 (M/U)</v>
      </c>
      <c r="K86" s="305" t="str">
        <f>IF(_xlfn.XLOOKUP(C86, '❄️ SD-WIN-BBALL ⚾'!$F$3:$F$336, '❄️ SD-WIN-BBALL ⚾'!$AB$3:$AB$336)=0, "TBD", _xlfn.XLOOKUP(C86, '❄️ SD-WIN-BBALL ⚾'!$F$3:$F$336, '❄️ SD-WIN-BBALL ⚾'!$AB$3:$AB$336))</f>
        <v>Noon-4:30pm</v>
      </c>
      <c r="L86" s="305"/>
      <c r="M86" s="308" t="b">
        <v>1</v>
      </c>
      <c r="N86" s="308" t="b">
        <v>1</v>
      </c>
      <c r="O86" s="308" t="b">
        <v>1</v>
      </c>
      <c r="P86" s="308" t="b">
        <v>0</v>
      </c>
      <c r="Q86" s="308" t="b">
        <v>0</v>
      </c>
      <c r="R86" s="308" t="b">
        <v>0</v>
      </c>
      <c r="S86" s="308" t="b">
        <v>1</v>
      </c>
      <c r="T86" s="308" t="b">
        <v>1</v>
      </c>
      <c r="U86" s="308" t="b">
        <v>0</v>
      </c>
      <c r="V86" s="308" t="b">
        <v>0</v>
      </c>
      <c r="W86" s="308" t="b">
        <v>1</v>
      </c>
      <c r="X86" s="308" t="b">
        <v>1</v>
      </c>
      <c r="Y86" s="308" t="b">
        <v>0</v>
      </c>
      <c r="Z86" s="308" t="b">
        <v>0</v>
      </c>
      <c r="AA86" s="308" t="b">
        <v>0</v>
      </c>
      <c r="AB86" s="308" t="b">
        <v>0</v>
      </c>
      <c r="AC86" s="308" t="b">
        <v>0</v>
      </c>
      <c r="AD86" s="308" t="b">
        <v>0</v>
      </c>
      <c r="AE86" s="305"/>
      <c r="AF86" s="309"/>
      <c r="AG86" s="309"/>
      <c r="AH86" s="309"/>
      <c r="AI86" s="309"/>
      <c r="AJ86" s="309"/>
      <c r="AK86" s="309"/>
      <c r="AL86" s="309"/>
      <c r="AM86" s="309"/>
      <c r="AN86" s="309"/>
      <c r="AO86" s="309"/>
      <c r="AP86" s="309"/>
      <c r="AQ86" s="309"/>
      <c r="AR86" s="309"/>
      <c r="AS86" s="309"/>
      <c r="AT86" s="309"/>
      <c r="AU86" s="309"/>
      <c r="AV86" s="309"/>
      <c r="AW86" s="309"/>
      <c r="AX86" s="309"/>
      <c r="AY86" s="309"/>
    </row>
    <row r="87" spans="1:51" s="309" customFormat="1" ht="15.75">
      <c r="A87" s="305" t="str">
        <f>_xlfn.XLOOKUP(C87, '❄️ SD-WIN-BBALL ⚾'!$F$3:$F$336, '❄️ SD-WIN-BBALL ⚾'!$A$3:$A$336)</f>
        <v>B-RET</v>
      </c>
      <c r="B87" s="305" t="str">
        <f>_xlfn.XLOOKUP(C87, '❄️ SD-WIN-BBALL ⚾'!$F$3:$F$336, '❄️ SD-WIN-BBALL ⚾'!$E$3:$E$336)</f>
        <v>USBDND</v>
      </c>
      <c r="C87" s="306" t="s">
        <v>1126</v>
      </c>
      <c r="D87" s="305" t="str">
        <f>IF(_xlfn.XLOOKUP(C87, '❄️ SD-WIN-BBALL ⚾'!$F$3:$F$336, '❄️ SD-WIN-BBALL ⚾'!$G$3:$G$336)=0, " ", _xlfn.XLOOKUP(C87, '❄️ SD-WIN-BBALL ⚾'!$F$3:$F$336, '❄️ SD-WIN-BBALL ⚾'!$G$3:$G$336))</f>
        <v xml:space="preserve"> </v>
      </c>
      <c r="E87" s="305" t="str">
        <f>_xlfn.XLOOKUP(C87, '❄️ SD-WIN-BBALL ⚾'!$F$3:$F$336, '❄️ SD-WIN-BBALL ⚾'!$AL$3:$AL$336)</f>
        <v>3417 Church Rd Easton, PA 18045</v>
      </c>
      <c r="F87" s="305" t="str">
        <f>_xlfn.XLOOKUP(C87, '❄️ SD-WIN-BBALL ⚾'!$F$3:$F$336,'❄️ SD-WIN-BBALL ⚾'!$M$3:$M$336)</f>
        <v>Mike</v>
      </c>
      <c r="G87" s="305" t="str">
        <f>_xlfn.XLOOKUP(C87, '❄️ SD-WIN-BBALL ⚾'!$F$3:$F$336,'❄️ SD-WIN-BBALL ⚾'!$N$3:$N$336)</f>
        <v>Bedics</v>
      </c>
      <c r="H87" s="305" t="str">
        <f>_xlfn.XLOOKUP(C87, '❄️ SD-WIN-BBALL ⚾'!$F$3:$F$336,'❄️ SD-WIN-BBALL ⚾'!$T$3:$T$336)</f>
        <v>610-217-1065</v>
      </c>
      <c r="I87" s="305">
        <f>_xlfn.XLOOKUP(C87, '❄️ SD-WIN-BBALL ⚾'!$F$3:$F$336,'❄️ SD-WIN-BBALL ⚾'!$W$3:$W$336)</f>
        <v>104</v>
      </c>
      <c r="J87" s="307" t="str">
        <f>IF(_xlfn.XLOOKUP(C87, '❄️ SD-WIN-BBALL ⚾'!$F$3:$F$336, '❄️ SD-WIN-BBALL ⚾'!$AA$3:$AA$336)=0, "TBD", _xlfn.XLOOKUP(C87, '❄️ SD-WIN-BBALL ⚾'!$F$3:$F$336, '❄️ SD-WIN-BBALL ⚾'!$AA$3:$AA$336))</f>
        <v>Sundays: Jan. 4, 11, 18, 25 (PPD); Feb. 22 (M/U)</v>
      </c>
      <c r="K87" s="305" t="str">
        <f>IF(_xlfn.XLOOKUP(C87, '❄️ SD-WIN-BBALL ⚾'!$F$3:$F$336, '❄️ SD-WIN-BBALL ⚾'!$AB$3:$AB$336)=0, "TBD", _xlfn.XLOOKUP(C87, '❄️ SD-WIN-BBALL ⚾'!$F$3:$F$336, '❄️ SD-WIN-BBALL ⚾'!$AB$3:$AB$336))</f>
        <v>Noon-4:30pm</v>
      </c>
      <c r="L87" s="305"/>
      <c r="M87" s="308" t="b">
        <v>1</v>
      </c>
      <c r="N87" s="308" t="b">
        <v>1</v>
      </c>
      <c r="O87" s="308" t="b">
        <v>1</v>
      </c>
      <c r="P87" s="308" t="b">
        <v>0</v>
      </c>
      <c r="Q87" s="308" t="b">
        <v>0</v>
      </c>
      <c r="R87" s="308" t="b">
        <v>0</v>
      </c>
      <c r="S87" s="308" t="b">
        <v>1</v>
      </c>
      <c r="T87" s="308" t="b">
        <v>1</v>
      </c>
      <c r="U87" s="308" t="b">
        <v>0</v>
      </c>
      <c r="V87" s="308" t="b">
        <v>0</v>
      </c>
      <c r="W87" s="308" t="b">
        <v>1</v>
      </c>
      <c r="X87" s="308" t="b">
        <v>1</v>
      </c>
      <c r="Y87" s="308" t="b">
        <v>0</v>
      </c>
      <c r="Z87" s="308" t="b">
        <v>0</v>
      </c>
      <c r="AA87" s="308" t="b">
        <v>1</v>
      </c>
      <c r="AB87" s="308" t="b">
        <v>1</v>
      </c>
      <c r="AC87" s="308" t="b">
        <v>0</v>
      </c>
      <c r="AD87" s="308" t="b">
        <v>1</v>
      </c>
      <c r="AE87" s="305"/>
    </row>
    <row r="88" spans="1:51" s="387" customFormat="1" ht="15.75">
      <c r="A88" s="57" t="str">
        <f>_xlfn.XLOOKUP(C88, '❄️ SD-WIN-BBALL ⚾'!$F$3:$F$336, '❄️ SD-WIN-BBALL ⚾'!$A$3:$A$336)</f>
        <v>B-RET</v>
      </c>
      <c r="B88" s="57" t="str">
        <f>_xlfn.XLOOKUP(C88, '❄️ SD-WIN-BBALL ⚾'!$F$3:$F$336, '❄️ SD-WIN-BBALL ⚾'!$E$3:$E$336)</f>
        <v>USBDOL</v>
      </c>
      <c r="C88" s="148" t="s">
        <v>1138</v>
      </c>
      <c r="D88" s="57" t="str">
        <f>IF(_xlfn.XLOOKUP(C88, '❄️ SD-WIN-BBALL ⚾'!$F$3:$F$336, '❄️ SD-WIN-BBALL ⚾'!$G$3:$G$336)=0, " ", _xlfn.XLOOKUP(C88, '❄️ SD-WIN-BBALL ⚾'!$F$3:$F$336, '❄️ SD-WIN-BBALL ⚾'!$G$3:$G$336))</f>
        <v xml:space="preserve"> </v>
      </c>
      <c r="E88" s="57" t="str">
        <f>_xlfn.XLOOKUP(C88, '❄️ SD-WIN-BBALL ⚾'!$F$3:$F$336, '❄️ SD-WIN-BBALL ⚾'!$AL$3:$AL$336)</f>
        <v>9400 Southwest Hwy Oak Lawn, IL 60453</v>
      </c>
      <c r="F88" s="57" t="str">
        <f>_xlfn.XLOOKUP(C88, '❄️ SD-WIN-BBALL ⚾'!$F$3:$F$336,'❄️ SD-WIN-BBALL ⚾'!$M$3:$M$336)</f>
        <v>Bill</v>
      </c>
      <c r="G88" s="57" t="str">
        <f>_xlfn.XLOOKUP(C88, '❄️ SD-WIN-BBALL ⚾'!$F$3:$F$336,'❄️ SD-WIN-BBALL ⚾'!$N$3:$N$336)</f>
        <v>Gerny</v>
      </c>
      <c r="H88" s="57" t="str">
        <f>_xlfn.XLOOKUP(C88, '❄️ SD-WIN-BBALL ⚾'!$F$3:$F$336,'❄️ SD-WIN-BBALL ⚾'!$T$3:$T$336)</f>
        <v>708-218-5588</v>
      </c>
      <c r="I88" s="57">
        <f>_xlfn.XLOOKUP(C88, '❄️ SD-WIN-BBALL ⚾'!$F$3:$F$336,'❄️ SD-WIN-BBALL ⚾'!$W$3:$W$336)</f>
        <v>301</v>
      </c>
      <c r="J88" s="39" t="str">
        <f>IF(_xlfn.XLOOKUP(C88, '❄️ SD-WIN-BBALL ⚾'!$F$3:$F$336, '❄️ SD-WIN-BBALL ⚾'!$AA$3:$AA$336)=0, "TBD", _xlfn.XLOOKUP(C88, '❄️ SD-WIN-BBALL ⚾'!$F$3:$F$336, '❄️ SD-WIN-BBALL ⚾'!$AA$3:$AA$336))</f>
        <v>Sundays: Mar. 1, 8, 15, 22</v>
      </c>
      <c r="K88" s="57" t="str">
        <f>IF(_xlfn.XLOOKUP(C88, '❄️ SD-WIN-BBALL ⚾'!$F$3:$F$336, '❄️ SD-WIN-BBALL ⚾'!$AB$3:$AB$336)=0, "TBD", _xlfn.XLOOKUP(C88, '❄️ SD-WIN-BBALL ⚾'!$F$3:$F$336, '❄️ SD-WIN-BBALL ⚾'!$AB$3:$AB$336))</f>
        <v>9am-1:30pm</v>
      </c>
      <c r="L88" s="77"/>
      <c r="M88" s="377" t="b">
        <v>1</v>
      </c>
      <c r="N88" s="377" t="b">
        <v>1</v>
      </c>
      <c r="O88" s="377" t="b">
        <v>1</v>
      </c>
      <c r="P88" s="377" t="b">
        <v>0</v>
      </c>
      <c r="Q88" s="377" t="b">
        <v>0</v>
      </c>
      <c r="R88" s="377" t="b">
        <v>0</v>
      </c>
      <c r="S88" s="377" t="b">
        <v>1</v>
      </c>
      <c r="T88" s="377" t="b">
        <v>1</v>
      </c>
      <c r="U88" s="377" t="b">
        <v>0</v>
      </c>
      <c r="V88" s="377" t="b">
        <v>0</v>
      </c>
      <c r="W88" s="377" t="b">
        <v>1</v>
      </c>
      <c r="X88" s="377" t="b">
        <v>1</v>
      </c>
      <c r="Y88" s="377" t="b">
        <v>0</v>
      </c>
      <c r="Z88" s="377" t="b">
        <v>0</v>
      </c>
      <c r="AA88" s="377" t="b">
        <v>0</v>
      </c>
      <c r="AB88" s="377" t="b">
        <v>0</v>
      </c>
      <c r="AC88" s="377" t="b">
        <v>0</v>
      </c>
      <c r="AD88" s="377" t="b">
        <v>0</v>
      </c>
      <c r="AE88" s="77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</row>
    <row r="89" spans="1:51" s="309" customFormat="1" ht="15.75">
      <c r="A89" s="305" t="str">
        <f>_xlfn.XLOOKUP(C89, '❄️ SD-WIN-BBALL ⚾'!$F$3:$F$336, '❄️ SD-WIN-BBALL ⚾'!$A$3:$A$336)</f>
        <v>B-RET</v>
      </c>
      <c r="B89" s="305" t="str">
        <f>_xlfn.XLOOKUP(C89, '❄️ SD-WIN-BBALL ⚾'!$F$3:$F$336, '❄️ SD-WIN-BBALL ⚾'!$E$3:$E$336)</f>
        <v>USBDPAC</v>
      </c>
      <c r="C89" s="306" t="s">
        <v>1149</v>
      </c>
      <c r="D89" s="305" t="str">
        <f>IF(_xlfn.XLOOKUP(C89, '❄️ SD-WIN-BBALL ⚾'!$F$3:$F$336, '❄️ SD-WIN-BBALL ⚾'!$G$3:$G$336)=0, " ", _xlfn.XLOOKUP(C89, '❄️ SD-WIN-BBALL ⚾'!$F$3:$F$336, '❄️ SD-WIN-BBALL ⚾'!$G$3:$G$336))</f>
        <v>Stoller Athletic Center</v>
      </c>
      <c r="E89" s="305" t="str">
        <f>_xlfn.XLOOKUP(C89, '❄️ SD-WIN-BBALL ⚾'!$F$3:$F$336, '❄️ SD-WIN-BBALL ⚾'!$AL$3:$AL$336)</f>
        <v>2331 Main St. Forest Grove, OR 97116</v>
      </c>
      <c r="F89" s="305" t="str">
        <f>_xlfn.XLOOKUP(C89, '❄️ SD-WIN-BBALL ⚾'!$F$3:$F$336,'❄️ SD-WIN-BBALL ⚾'!$M$3:$M$336)</f>
        <v>Jake</v>
      </c>
      <c r="G89" s="305" t="str">
        <f>_xlfn.XLOOKUP(C89, '❄️ SD-WIN-BBALL ⚾'!$F$3:$F$336,'❄️ SD-WIN-BBALL ⚾'!$N$3:$N$336)</f>
        <v>Upwood</v>
      </c>
      <c r="H89" s="305" t="str">
        <f>_xlfn.XLOOKUP(C89, '❄️ SD-WIN-BBALL ⚾'!$F$3:$F$336,'❄️ SD-WIN-BBALL ⚾'!$T$3:$T$336)</f>
        <v>315-530-2631</v>
      </c>
      <c r="I89" s="305">
        <f>_xlfn.XLOOKUP(C89, '❄️ SD-WIN-BBALL ⚾'!$F$3:$F$336,'❄️ SD-WIN-BBALL ⚾'!$W$3:$W$336)</f>
        <v>111</v>
      </c>
      <c r="J89" s="307" t="str">
        <f>IF(_xlfn.XLOOKUP(C89, '❄️ SD-WIN-BBALL ⚾'!$F$3:$F$336, '❄️ SD-WIN-BBALL ⚾'!$AA$3:$AA$336)=0, "TBD", _xlfn.XLOOKUP(C89, '❄️ SD-WIN-BBALL ⚾'!$F$3:$F$336, '❄️ SD-WIN-BBALL ⚾'!$AA$3:$AA$336))</f>
        <v>Sundays: Jan. 11, 18, 25; Feb. 1</v>
      </c>
      <c r="K89" s="305" t="str">
        <f>IF(_xlfn.XLOOKUP(C89, '❄️ SD-WIN-BBALL ⚾'!$F$3:$F$336, '❄️ SD-WIN-BBALL ⚾'!$AB$3:$AB$336)=0, "TBD", _xlfn.XLOOKUP(C89, '❄️ SD-WIN-BBALL ⚾'!$F$3:$F$336, '❄️ SD-WIN-BBALL ⚾'!$AB$3:$AB$336))</f>
        <v>9am-1:30pm</v>
      </c>
      <c r="L89" s="305"/>
      <c r="M89" s="308" t="b">
        <v>1</v>
      </c>
      <c r="N89" s="308" t="b">
        <v>1</v>
      </c>
      <c r="O89" s="308" t="b">
        <v>1</v>
      </c>
      <c r="P89" s="308" t="b">
        <v>0</v>
      </c>
      <c r="Q89" s="308" t="b">
        <v>0</v>
      </c>
      <c r="R89" s="308" t="b">
        <v>0</v>
      </c>
      <c r="S89" s="308" t="b">
        <v>1</v>
      </c>
      <c r="T89" s="308" t="b">
        <v>1</v>
      </c>
      <c r="U89" s="308" t="b">
        <v>0</v>
      </c>
      <c r="V89" s="308" t="b">
        <v>0</v>
      </c>
      <c r="W89" s="308" t="b">
        <v>1</v>
      </c>
      <c r="X89" s="308" t="b">
        <v>1</v>
      </c>
      <c r="Y89" s="308" t="b">
        <v>0</v>
      </c>
      <c r="Z89" s="308" t="b">
        <v>0</v>
      </c>
      <c r="AA89" s="308" t="b">
        <v>0</v>
      </c>
      <c r="AB89" s="308" t="b">
        <v>0</v>
      </c>
      <c r="AC89" s="308" t="b">
        <v>0</v>
      </c>
      <c r="AD89" s="308" t="b">
        <v>0</v>
      </c>
      <c r="AE89" s="305"/>
    </row>
    <row r="90" spans="1:51" s="309" customFormat="1" ht="15.75">
      <c r="A90" s="305" t="str">
        <f>_xlfn.XLOOKUP(C90, '❄️ SD-WIN-BBALL ⚾'!$F$3:$F$336, '❄️ SD-WIN-BBALL ⚾'!$A$3:$A$336)</f>
        <v>B-RET</v>
      </c>
      <c r="B90" s="305" t="str">
        <f>_xlfn.XLOOKUP(C90, '❄️ SD-WIN-BBALL ⚾'!$F$3:$F$336, '❄️ SD-WIN-BBALL ⚾'!$E$3:$E$336)</f>
        <v>USBDPH</v>
      </c>
      <c r="C90" s="306" t="s">
        <v>1159</v>
      </c>
      <c r="D90" s="305" t="str">
        <f>IF(_xlfn.XLOOKUP(C90, '❄️ SD-WIN-BBALL ⚾'!$F$3:$F$336, '❄️ SD-WIN-BBALL ⚾'!$G$3:$G$336)=0, " ", _xlfn.XLOOKUP(C90, '❄️ SD-WIN-BBALL ⚾'!$F$3:$F$336, '❄️ SD-WIN-BBALL ⚾'!$G$3:$G$336))</f>
        <v xml:space="preserve"> </v>
      </c>
      <c r="E90" s="305" t="str">
        <f>_xlfn.XLOOKUP(C90, '❄️ SD-WIN-BBALL ⚾'!$F$3:$F$336, '❄️ SD-WIN-BBALL ⚾'!$AL$3:$AL$336)</f>
        <v>12775 N. 175th Ave Surprise, AZ 85388</v>
      </c>
      <c r="F90" s="305" t="str">
        <f>_xlfn.XLOOKUP(C90, '❄️ SD-WIN-BBALL ⚾'!$F$3:$F$336,'❄️ SD-WIN-BBALL ⚾'!$M$3:$M$336)</f>
        <v>James</v>
      </c>
      <c r="G90" s="305" t="str">
        <f>_xlfn.XLOOKUP(C90, '❄️ SD-WIN-BBALL ⚾'!$F$3:$F$336,'❄️ SD-WIN-BBALL ⚾'!$N$3:$N$336)</f>
        <v>Lofton</v>
      </c>
      <c r="H90" s="305" t="str">
        <f>_xlfn.XLOOKUP(C90, '❄️ SD-WIN-BBALL ⚾'!$F$3:$F$336,'❄️ SD-WIN-BBALL ⚾'!$T$3:$T$336)</f>
        <v>623-499-1623</v>
      </c>
      <c r="I90" s="305">
        <f>_xlfn.XLOOKUP(C90, '❄️ SD-WIN-BBALL ⚾'!$F$3:$F$336,'❄️ SD-WIN-BBALL ⚾'!$W$3:$W$336)</f>
        <v>104</v>
      </c>
      <c r="J90" s="307" t="str">
        <f>IF(_xlfn.XLOOKUP(C90, '❄️ SD-WIN-BBALL ⚾'!$F$3:$F$336, '❄️ SD-WIN-BBALL ⚾'!$AA$3:$AA$336)=0, "TBD", _xlfn.XLOOKUP(C90, '❄️ SD-WIN-BBALL ⚾'!$F$3:$F$336, '❄️ SD-WIN-BBALL ⚾'!$AA$3:$AA$336))</f>
        <v>Sundays: Jan. 4, 11 (PPD), 18, 25; Feb. 1 (M/U)</v>
      </c>
      <c r="K90" s="305" t="str">
        <f>IF(_xlfn.XLOOKUP(C90, '❄️ SD-WIN-BBALL ⚾'!$F$3:$F$336, '❄️ SD-WIN-BBALL ⚾'!$AB$3:$AB$336)=0, "TBD", _xlfn.XLOOKUP(C90, '❄️ SD-WIN-BBALL ⚾'!$F$3:$F$336, '❄️ SD-WIN-BBALL ⚾'!$AB$3:$AB$336))</f>
        <v>10am-2:30pm</v>
      </c>
      <c r="L90" s="305"/>
      <c r="M90" s="308" t="b">
        <v>1</v>
      </c>
      <c r="N90" s="308" t="b">
        <v>1</v>
      </c>
      <c r="O90" s="308" t="b">
        <v>1</v>
      </c>
      <c r="P90" s="308" t="b">
        <v>0</v>
      </c>
      <c r="Q90" s="308" t="b">
        <v>0</v>
      </c>
      <c r="R90" s="308" t="b">
        <v>0</v>
      </c>
      <c r="S90" s="308" t="b">
        <v>1</v>
      </c>
      <c r="T90" s="308" t="b">
        <v>1</v>
      </c>
      <c r="U90" s="308" t="b">
        <v>0</v>
      </c>
      <c r="V90" s="308" t="b">
        <v>0</v>
      </c>
      <c r="W90" s="308" t="b">
        <v>1</v>
      </c>
      <c r="X90" s="308" t="b">
        <v>1</v>
      </c>
      <c r="Y90" s="308" t="b">
        <v>0</v>
      </c>
      <c r="Z90" s="308" t="b">
        <v>0</v>
      </c>
      <c r="AA90" s="308" t="b">
        <v>1</v>
      </c>
      <c r="AB90" s="308" t="b">
        <v>1</v>
      </c>
      <c r="AC90" s="308" t="b">
        <v>0</v>
      </c>
      <c r="AD90" s="308" t="b">
        <v>0</v>
      </c>
      <c r="AE90" s="305"/>
    </row>
    <row r="91" spans="1:51" s="309" customFormat="1" ht="15.75">
      <c r="A91" s="57" t="e">
        <f>_xlfn.XLOOKUP(C91, '❄️ SD-WIN-BBALL ⚾'!$F$3:$F$336, '❄️ SD-WIN-BBALL ⚾'!$A$3:$A$336)</f>
        <v>#N/A</v>
      </c>
      <c r="B91" s="57" t="e">
        <f>_xlfn.XLOOKUP(C91, '❄️ SD-WIN-BBALL ⚾'!$F$3:$F$336, '❄️ SD-WIN-BBALL ⚾'!$E$3:$E$336)</f>
        <v>#N/A</v>
      </c>
      <c r="C91" s="148" t="s">
        <v>2142</v>
      </c>
      <c r="D91" s="57" t="e">
        <f>IF(_xlfn.XLOOKUP(C91, '❄️ SD-WIN-BBALL ⚾'!$F$3:$F$336, '❄️ SD-WIN-BBALL ⚾'!$G$3:$G$336)=0, " ", _xlfn.XLOOKUP(C91, '❄️ SD-WIN-BBALL ⚾'!$F$3:$F$336, '❄️ SD-WIN-BBALL ⚾'!$G$3:$G$336))</f>
        <v>#N/A</v>
      </c>
      <c r="E91" s="57" t="e">
        <f>_xlfn.XLOOKUP(C91, '❄️ SD-WIN-BBALL ⚾'!$F$3:$F$336, '❄️ SD-WIN-BBALL ⚾'!$AL$3:$AL$336)</f>
        <v>#N/A</v>
      </c>
      <c r="F91" s="57" t="e">
        <f>_xlfn.XLOOKUP(C91, '❄️ SD-WIN-BBALL ⚾'!$F$3:$F$336,'❄️ SD-WIN-BBALL ⚾'!$M$3:$M$336)</f>
        <v>#N/A</v>
      </c>
      <c r="G91" s="57" t="e">
        <f>_xlfn.XLOOKUP(C91, '❄️ SD-WIN-BBALL ⚾'!$F$3:$F$336,'❄️ SD-WIN-BBALL ⚾'!$N$3:$N$336)</f>
        <v>#N/A</v>
      </c>
      <c r="H91" s="57" t="e">
        <f>_xlfn.XLOOKUP(C91, '❄️ SD-WIN-BBALL ⚾'!$F$3:$F$336,'❄️ SD-WIN-BBALL ⚾'!$T$3:$T$336)</f>
        <v>#N/A</v>
      </c>
      <c r="I91" s="57" t="e">
        <f>_xlfn.XLOOKUP(C91, '❄️ SD-WIN-BBALL ⚾'!$F$3:$F$336,'❄️ SD-WIN-BBALL ⚾'!$W$3:$W$336)</f>
        <v>#N/A</v>
      </c>
      <c r="J91" s="39" t="e">
        <f>IF(_xlfn.XLOOKUP(C91, '❄️ SD-WIN-BBALL ⚾'!$F$3:$F$336, '❄️ SD-WIN-BBALL ⚾'!$AA$3:$AA$336)=0, "TBD", _xlfn.XLOOKUP(C91, '❄️ SD-WIN-BBALL ⚾'!$F$3:$F$336, '❄️ SD-WIN-BBALL ⚾'!$AA$3:$AA$336))</f>
        <v>#N/A</v>
      </c>
      <c r="K91" s="57" t="e">
        <f>IF(_xlfn.XLOOKUP(C91, '❄️ SD-WIN-BBALL ⚾'!$F$3:$F$336, '❄️ SD-WIN-BBALL ⚾'!$AB$3:$AB$336)=0, "TBD", _xlfn.XLOOKUP(C91, '❄️ SD-WIN-BBALL ⚾'!$F$3:$F$336, '❄️ SD-WIN-BBALL ⚾'!$AB$3:$AB$336))</f>
        <v>#N/A</v>
      </c>
      <c r="L91" s="77"/>
      <c r="M91" s="150" t="b">
        <v>1</v>
      </c>
      <c r="N91" s="150" t="b">
        <v>1</v>
      </c>
      <c r="O91" s="150" t="b">
        <v>1</v>
      </c>
      <c r="P91" s="150" t="b">
        <v>0</v>
      </c>
      <c r="Q91" s="150" t="b">
        <v>0</v>
      </c>
      <c r="R91" s="150" t="b">
        <v>0</v>
      </c>
      <c r="S91" s="150" t="b">
        <v>1</v>
      </c>
      <c r="T91" s="150" t="b">
        <v>1</v>
      </c>
      <c r="U91" s="150" t="b">
        <v>0</v>
      </c>
      <c r="V91" s="150" t="b">
        <v>0</v>
      </c>
      <c r="W91" s="150" t="b">
        <v>1</v>
      </c>
      <c r="X91" s="150" t="b">
        <v>1</v>
      </c>
      <c r="Y91" s="150" t="b">
        <v>0</v>
      </c>
      <c r="Z91" s="150" t="b">
        <v>0</v>
      </c>
      <c r="AA91" s="150" t="b">
        <v>0</v>
      </c>
      <c r="AB91" s="150" t="b">
        <v>0</v>
      </c>
      <c r="AC91" s="150" t="b">
        <v>0</v>
      </c>
      <c r="AD91" s="150" t="b">
        <v>0</v>
      </c>
      <c r="AE91" s="77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</row>
    <row r="92" spans="1:51" s="309" customFormat="1" ht="15">
      <c r="A92" s="305" t="str">
        <f>_xlfn.XLOOKUP(C92, '❄️ SD-WIN-BBALL ⚾'!$F$3:$F$336, '❄️ SD-WIN-BBALL ⚾'!$A$3:$A$336)</f>
        <v>A-NEW</v>
      </c>
      <c r="B92" s="305" t="str">
        <f>_xlfn.XLOOKUP(C92, '❄️ SD-WIN-BBALL ⚾'!$F$3:$F$336, '❄️ SD-WIN-BBALL ⚾'!$E$3:$E$336)</f>
        <v>USBDPER</v>
      </c>
      <c r="C92" s="310" t="s">
        <v>260</v>
      </c>
      <c r="D92" s="305" t="str">
        <f>IF(_xlfn.XLOOKUP(C92, '❄️ SD-WIN-BBALL ⚾'!$F$3:$F$336, '❄️ SD-WIN-BBALL ⚾'!$G$3:$G$336)=0, " ", _xlfn.XLOOKUP(C92, '❄️ SD-WIN-BBALL ⚾'!$F$3:$F$336, '❄️ SD-WIN-BBALL ⚾'!$G$3:$G$336))</f>
        <v xml:space="preserve"> </v>
      </c>
      <c r="E92" s="305" t="str">
        <f>_xlfn.XLOOKUP(C92, '❄️ SD-WIN-BBALL ⚾'!$F$3:$F$336, '❄️ SD-WIN-BBALL ⚾'!$AL$3:$AL$336)</f>
        <v>1 Success Blvd Perry, OH 44081</v>
      </c>
      <c r="F92" s="305" t="str">
        <f>_xlfn.XLOOKUP(C92, '❄️ SD-WIN-BBALL ⚾'!$F$3:$F$336,'❄️ SD-WIN-BBALL ⚾'!$M$3:$M$336)</f>
        <v>Matt</v>
      </c>
      <c r="G92" s="305" t="str">
        <f>_xlfn.XLOOKUP(C92, '❄️ SD-WIN-BBALL ⚾'!$F$3:$F$336,'❄️ SD-WIN-BBALL ⚾'!$N$3:$N$336)</f>
        <v>Platt</v>
      </c>
      <c r="H92" s="305" t="str">
        <f>_xlfn.XLOOKUP(C92, '❄️ SD-WIN-BBALL ⚾'!$F$3:$F$336,'❄️ SD-WIN-BBALL ⚾'!$T$3:$T$336)</f>
        <v>440-669-0712</v>
      </c>
      <c r="I92" s="305">
        <f>_xlfn.XLOOKUP(C92, '❄️ SD-WIN-BBALL ⚾'!$F$3:$F$336,'❄️ SD-WIN-BBALL ⚾'!$W$3:$W$336)</f>
        <v>117</v>
      </c>
      <c r="J92" s="307" t="str">
        <f>IF(_xlfn.XLOOKUP(C92, '❄️ SD-WIN-BBALL ⚾'!$F$3:$F$336, '❄️ SD-WIN-BBALL ⚾'!$AA$3:$AA$336)=0, "TBD", _xlfn.XLOOKUP(C92, '❄️ SD-WIN-BBALL ⚾'!$F$3:$F$336, '❄️ SD-WIN-BBALL ⚾'!$AA$3:$AA$336))</f>
        <v>Saturdays: Jan. 17, 31; Feb. 7, 14</v>
      </c>
      <c r="K92" s="305" t="str">
        <f>IF(_xlfn.XLOOKUP(C92, '❄️ SD-WIN-BBALL ⚾'!$F$3:$F$336, '❄️ SD-WIN-BBALL ⚾'!$AB$3:$AB$336)=0, "TBD", _xlfn.XLOOKUP(C92, '❄️ SD-WIN-BBALL ⚾'!$F$3:$F$336, '❄️ SD-WIN-BBALL ⚾'!$AB$3:$AB$336))</f>
        <v>9am-1:30pm</v>
      </c>
      <c r="L92" s="305"/>
      <c r="M92" s="308" t="b">
        <v>1</v>
      </c>
      <c r="N92" s="308" t="b">
        <v>1</v>
      </c>
      <c r="O92" s="308" t="b">
        <v>1</v>
      </c>
      <c r="P92" s="308" t="b">
        <v>0</v>
      </c>
      <c r="Q92" s="308" t="b">
        <v>1</v>
      </c>
      <c r="R92" s="308" t="b">
        <v>1</v>
      </c>
      <c r="S92" s="308" t="b">
        <v>1</v>
      </c>
      <c r="T92" s="308" t="b">
        <v>1</v>
      </c>
      <c r="U92" s="308" t="b">
        <v>0</v>
      </c>
      <c r="V92" s="308" t="b">
        <v>0</v>
      </c>
      <c r="W92" s="308" t="b">
        <v>1</v>
      </c>
      <c r="X92" s="308" t="b">
        <v>1</v>
      </c>
      <c r="Y92" s="308" t="b">
        <v>0</v>
      </c>
      <c r="Z92" s="308" t="b">
        <v>0</v>
      </c>
      <c r="AA92" s="308" t="b">
        <v>0</v>
      </c>
      <c r="AB92" s="308" t="b">
        <v>0</v>
      </c>
      <c r="AC92" s="308" t="b">
        <v>0</v>
      </c>
      <c r="AD92" s="308" t="b">
        <v>0</v>
      </c>
      <c r="AE92" s="305"/>
    </row>
    <row r="93" spans="1:51" s="309" customFormat="1" ht="15.75">
      <c r="A93" s="305" t="str">
        <f>_xlfn.XLOOKUP(C93, '❄️ SD-WIN-BBALL ⚾'!$F$3:$F$336, '❄️ SD-WIN-BBALL ⚾'!$A$3:$A$336)</f>
        <v>B-RET</v>
      </c>
      <c r="B93" s="305" t="str">
        <f>_xlfn.XLOOKUP(C93, '❄️ SD-WIN-BBALL ⚾'!$F$3:$F$336, '❄️ SD-WIN-BBALL ⚾'!$E$3:$E$336)</f>
        <v>USBDPC</v>
      </c>
      <c r="C93" s="306" t="s">
        <v>1183</v>
      </c>
      <c r="D93" s="305" t="str">
        <f>IF(_xlfn.XLOOKUP(C93, '❄️ SD-WIN-BBALL ⚾'!$F$3:$F$336, '❄️ SD-WIN-BBALL ⚾'!$G$3:$G$336)=0, " ", _xlfn.XLOOKUP(C93, '❄️ SD-WIN-BBALL ⚾'!$F$3:$F$336, '❄️ SD-WIN-BBALL ⚾'!$G$3:$G$336))</f>
        <v xml:space="preserve"> </v>
      </c>
      <c r="E93" s="305" t="str">
        <f>_xlfn.XLOOKUP(C93, '❄️ SD-WIN-BBALL ⚾'!$F$3:$F$336, '❄️ SD-WIN-BBALL ⚾'!$AL$3:$AL$336)</f>
        <v>1751 W Indian School Rd Phoenix, AZ 85015</v>
      </c>
      <c r="F93" s="305" t="str">
        <f>_xlfn.XLOOKUP(C93, '❄️ SD-WIN-BBALL ⚾'!$F$3:$F$336,'❄️ SD-WIN-BBALL ⚾'!$M$3:$M$336)</f>
        <v>Mark</v>
      </c>
      <c r="G93" s="305" t="str">
        <f>_xlfn.XLOOKUP(C93, '❄️ SD-WIN-BBALL ⚾'!$F$3:$F$336,'❄️ SD-WIN-BBALL ⚾'!$N$3:$N$336)</f>
        <v>Band</v>
      </c>
      <c r="H93" s="305" t="str">
        <f>_xlfn.XLOOKUP(C93, '❄️ SD-WIN-BBALL ⚾'!$F$3:$F$336,'❄️ SD-WIN-BBALL ⚾'!$T$3:$T$336)</f>
        <v>602-320-9248</v>
      </c>
      <c r="I93" s="305">
        <f>_xlfn.XLOOKUP(C93, '❄️ SD-WIN-BBALL ⚾'!$F$3:$F$336,'❄️ SD-WIN-BBALL ⚾'!$W$3:$W$336)</f>
        <v>20</v>
      </c>
      <c r="J93" s="307" t="str">
        <f>IF(_xlfn.XLOOKUP(C93, '❄️ SD-WIN-BBALL ⚾'!$F$3:$F$336, '❄️ SD-WIN-BBALL ⚾'!$AA$3:$AA$336)=0, "TBD", _xlfn.XLOOKUP(C93, '❄️ SD-WIN-BBALL ⚾'!$F$3:$F$336, '❄️ SD-WIN-BBALL ⚾'!$AA$3:$AA$336))</f>
        <v>Saturdays: Dec. 20, 27; Jan. 3, 10</v>
      </c>
      <c r="K93" s="305" t="str">
        <f>IF(_xlfn.XLOOKUP(C93, '❄️ SD-WIN-BBALL ⚾'!$F$3:$F$336, '❄️ SD-WIN-BBALL ⚾'!$AB$3:$AB$336)=0, "TBD", _xlfn.XLOOKUP(C93, '❄️ SD-WIN-BBALL ⚾'!$F$3:$F$336, '❄️ SD-WIN-BBALL ⚾'!$AB$3:$AB$336))</f>
        <v>8:30am-1pm</v>
      </c>
      <c r="L93" s="305"/>
      <c r="M93" s="308" t="b">
        <v>1</v>
      </c>
      <c r="N93" s="308" t="b">
        <v>1</v>
      </c>
      <c r="O93" s="308" t="b">
        <v>1</v>
      </c>
      <c r="P93" s="308" t="b">
        <v>0</v>
      </c>
      <c r="Q93" s="308" t="b">
        <v>0</v>
      </c>
      <c r="R93" s="308" t="b">
        <v>0</v>
      </c>
      <c r="S93" s="308" t="b">
        <v>1</v>
      </c>
      <c r="T93" s="308" t="b">
        <v>1</v>
      </c>
      <c r="U93" s="308" t="b">
        <v>0</v>
      </c>
      <c r="V93" s="308" t="b">
        <v>0</v>
      </c>
      <c r="W93" s="308" t="b">
        <v>1</v>
      </c>
      <c r="X93" s="308" t="b">
        <v>1</v>
      </c>
      <c r="Y93" s="308" t="b">
        <v>0</v>
      </c>
      <c r="Z93" s="308" t="b">
        <v>0</v>
      </c>
      <c r="AA93" s="308" t="b">
        <v>0</v>
      </c>
      <c r="AB93" s="308" t="b">
        <v>0</v>
      </c>
      <c r="AC93" s="308" t="b">
        <v>0</v>
      </c>
      <c r="AD93" s="308" t="b">
        <v>1</v>
      </c>
      <c r="AE93" s="305"/>
    </row>
    <row r="94" spans="1:51" s="309" customFormat="1" ht="15">
      <c r="A94" s="57" t="str">
        <f>_xlfn.XLOOKUP(C94, '❄️ SD-WIN-BBALL ⚾'!$F$3:$F$336, '❄️ SD-WIN-BBALL ⚾'!$A$3:$A$336)</f>
        <v>B-RET</v>
      </c>
      <c r="B94" s="57" t="str">
        <f>_xlfn.XLOOKUP(C94, '❄️ SD-WIN-BBALL ⚾'!$F$3:$F$336, '❄️ SD-WIN-BBALL ⚾'!$E$3:$E$336)</f>
        <v>USBDPS</v>
      </c>
      <c r="C94" s="174" t="s">
        <v>1195</v>
      </c>
      <c r="D94" s="57" t="str">
        <f>IF(_xlfn.XLOOKUP(C94, '❄️ SD-WIN-BBALL ⚾'!$F$3:$F$336, '❄️ SD-WIN-BBALL ⚾'!$G$3:$G$336)=0, " ", _xlfn.XLOOKUP(C94, '❄️ SD-WIN-BBALL ⚾'!$F$3:$F$336, '❄️ SD-WIN-BBALL ⚾'!$G$3:$G$336))</f>
        <v xml:space="preserve"> </v>
      </c>
      <c r="E94" s="57" t="str">
        <f>_xlfn.XLOOKUP(C94, '❄️ SD-WIN-BBALL ⚾'!$F$3:$F$336, '❄️ SD-WIN-BBALL ⚾'!$AL$3:$AL$336)</f>
        <v>7800 West Caton Farm Rd. Plainfield, IL 60586</v>
      </c>
      <c r="F94" s="57" t="str">
        <f>_xlfn.XLOOKUP(C94, '❄️ SD-WIN-BBALL ⚾'!$F$3:$F$336,'❄️ SD-WIN-BBALL ⚾'!$M$3:$M$336)</f>
        <v xml:space="preserve">Keith </v>
      </c>
      <c r="G94" s="57" t="str">
        <f>_xlfn.XLOOKUP(C94, '❄️ SD-WIN-BBALL ⚾'!$F$3:$F$336,'❄️ SD-WIN-BBALL ⚾'!$N$3:$N$336)</f>
        <v>Halverson</v>
      </c>
      <c r="H94" s="57" t="str">
        <f>_xlfn.XLOOKUP(C94, '❄️ SD-WIN-BBALL ⚾'!$F$3:$F$336,'❄️ SD-WIN-BBALL ⚾'!$T$3:$T$336)</f>
        <v>708-302-9076</v>
      </c>
      <c r="I94" s="57">
        <f>_xlfn.XLOOKUP(C94, '❄️ SD-WIN-BBALL ⚾'!$F$3:$F$336,'❄️ SD-WIN-BBALL ⚾'!$W$3:$W$336)</f>
        <v>125</v>
      </c>
      <c r="J94" s="39" t="str">
        <f>IF(_xlfn.XLOOKUP(C94, '❄️ SD-WIN-BBALL ⚾'!$F$3:$F$336, '❄️ SD-WIN-BBALL ⚾'!$AA$3:$AA$336)=0, "TBD", _xlfn.XLOOKUP(C94, '❄️ SD-WIN-BBALL ⚾'!$F$3:$F$336, '❄️ SD-WIN-BBALL ⚾'!$AA$3:$AA$336))</f>
        <v>Sundays: Jan. 25; Feb. 1, 15, 22</v>
      </c>
      <c r="K94" s="57" t="str">
        <f>IF(_xlfn.XLOOKUP(C94, '❄️ SD-WIN-BBALL ⚾'!$F$3:$F$336, '❄️ SD-WIN-BBALL ⚾'!$AB$3:$AB$336)=0, "TBD", _xlfn.XLOOKUP(C94, '❄️ SD-WIN-BBALL ⚾'!$F$3:$F$336, '❄️ SD-WIN-BBALL ⚾'!$AB$3:$AB$336))</f>
        <v>9am-Noon</v>
      </c>
      <c r="L94" s="77"/>
      <c r="M94" s="150" t="b">
        <v>1</v>
      </c>
      <c r="N94" s="150" t="b">
        <v>1</v>
      </c>
      <c r="O94" s="150" t="b">
        <v>1</v>
      </c>
      <c r="P94" s="150" t="b">
        <v>0</v>
      </c>
      <c r="Q94" s="150" t="b">
        <v>1</v>
      </c>
      <c r="R94" s="150" t="b">
        <v>1</v>
      </c>
      <c r="S94" s="150" t="b">
        <v>1</v>
      </c>
      <c r="T94" s="150" t="b">
        <v>1</v>
      </c>
      <c r="U94" s="150" t="b">
        <v>0</v>
      </c>
      <c r="V94" s="150" t="b">
        <v>0</v>
      </c>
      <c r="W94" s="150" t="b">
        <v>1</v>
      </c>
      <c r="X94" s="150" t="b">
        <v>1</v>
      </c>
      <c r="Y94" s="150" t="b">
        <v>0</v>
      </c>
      <c r="Z94" s="150" t="b">
        <v>0</v>
      </c>
      <c r="AA94" s="150" t="b">
        <v>0</v>
      </c>
      <c r="AB94" s="150" t="b">
        <v>0</v>
      </c>
      <c r="AC94" s="150" t="b">
        <v>0</v>
      </c>
      <c r="AD94" s="150" t="b">
        <v>0</v>
      </c>
      <c r="AE94" s="77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</row>
    <row r="95" spans="1:51" s="309" customFormat="1" ht="15">
      <c r="A95" s="78" t="str">
        <f>_xlfn.XLOOKUP(C95, '❄️ SD-WIN-BBALL ⚾'!$F$3:$F$336, '❄️ SD-WIN-BBALL ⚾'!$A$3:$A$336)</f>
        <v>A-NEW</v>
      </c>
      <c r="B95" s="78" t="str">
        <f>_xlfn.XLOOKUP(C95, '❄️ SD-WIN-BBALL ⚾'!$F$3:$F$336, '❄️ SD-WIN-BBALL ⚾'!$E$3:$E$336)</f>
        <v>USBDPCS</v>
      </c>
      <c r="C95" s="207" t="s">
        <v>270</v>
      </c>
      <c r="D95" s="78" t="str">
        <f>IF(_xlfn.XLOOKUP(C95, '❄️ SD-WIN-BBALL ⚾'!$F$3:$F$336, '❄️ SD-WIN-BBALL ⚾'!$G$3:$G$336)=0, " ", _xlfn.XLOOKUP(C95, '❄️ SD-WIN-BBALL ⚾'!$F$3:$F$336, '❄️ SD-WIN-BBALL ⚾'!$G$3:$G$336))</f>
        <v xml:space="preserve"> </v>
      </c>
      <c r="E95" s="78" t="str">
        <f>_xlfn.XLOOKUP(C95, '❄️ SD-WIN-BBALL ⚾'!$F$3:$F$336, '❄️ SD-WIN-BBALL ⚾'!$AL$3:$AL$336)</f>
        <v>5765 Old Easton Rd Plumsteadville, PA 18949</v>
      </c>
      <c r="F95" s="78" t="str">
        <f>_xlfn.XLOOKUP(C95, '❄️ SD-WIN-BBALL ⚾'!$F$3:$F$336,'❄️ SD-WIN-BBALL ⚾'!$M$3:$M$336)</f>
        <v>Wes</v>
      </c>
      <c r="G95" s="78" t="str">
        <f>_xlfn.XLOOKUP(C95, '❄️ SD-WIN-BBALL ⚾'!$F$3:$F$336,'❄️ SD-WIN-BBALL ⚾'!$N$3:$N$336)</f>
        <v>Brown</v>
      </c>
      <c r="H95" s="78" t="str">
        <f>_xlfn.XLOOKUP(C95, '❄️ SD-WIN-BBALL ⚾'!$F$3:$F$336,'❄️ SD-WIN-BBALL ⚾'!$T$3:$T$336)</f>
        <v>215 962-9290</v>
      </c>
      <c r="I95" s="78">
        <f>_xlfn.XLOOKUP(C95, '❄️ SD-WIN-BBALL ⚾'!$F$3:$F$336,'❄️ SD-WIN-BBALL ⚾'!$W$3:$W$336)</f>
        <v>124</v>
      </c>
      <c r="J95" s="85" t="str">
        <f>IF(_xlfn.XLOOKUP(C95, '❄️ SD-WIN-BBALL ⚾'!$F$3:$F$336, '❄️ SD-WIN-BBALL ⚾'!$AA$3:$AA$336)=0, "TBD", _xlfn.XLOOKUP(C95, '❄️ SD-WIN-BBALL ⚾'!$F$3:$F$336, '❄️ SD-WIN-BBALL ⚾'!$AA$3:$AA$336))</f>
        <v>Saturdays: Jan. 24, 31; Feb. 7, 21</v>
      </c>
      <c r="K95" s="78" t="str">
        <f>IF(_xlfn.XLOOKUP(C95, '❄️ SD-WIN-BBALL ⚾'!$F$3:$F$336, '❄️ SD-WIN-BBALL ⚾'!$AB$3:$AB$336)=0, "TBD", _xlfn.XLOOKUP(C95, '❄️ SD-WIN-BBALL ⚾'!$F$3:$F$336, '❄️ SD-WIN-BBALL ⚾'!$AB$3:$AB$336))</f>
        <v>9am-1:30pm</v>
      </c>
      <c r="L95" s="77"/>
      <c r="M95" s="126" t="b">
        <v>1</v>
      </c>
      <c r="N95" s="126" t="b">
        <v>1</v>
      </c>
      <c r="O95" s="126" t="b">
        <v>1</v>
      </c>
      <c r="P95" s="126" t="b">
        <v>0</v>
      </c>
      <c r="Q95" s="126" t="b">
        <v>1</v>
      </c>
      <c r="R95" s="126" t="b">
        <v>1</v>
      </c>
      <c r="S95" s="126" t="b">
        <v>1</v>
      </c>
      <c r="T95" s="126" t="b">
        <v>1</v>
      </c>
      <c r="U95" s="126" t="b">
        <v>0</v>
      </c>
      <c r="V95" s="126" t="b">
        <v>0</v>
      </c>
      <c r="W95" s="126" t="b">
        <v>1</v>
      </c>
      <c r="X95" s="126" t="b">
        <v>1</v>
      </c>
      <c r="Y95" s="126" t="b">
        <v>0</v>
      </c>
      <c r="Z95" s="126" t="b">
        <v>0</v>
      </c>
      <c r="AA95" s="126" t="b">
        <v>0</v>
      </c>
      <c r="AB95" s="126" t="b">
        <v>0</v>
      </c>
      <c r="AC95" s="126" t="b">
        <v>0</v>
      </c>
      <c r="AD95" s="126" t="b">
        <v>0</v>
      </c>
      <c r="AE95" s="77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</row>
    <row r="96" spans="1:51" s="309" customFormat="1" ht="15.75">
      <c r="A96" s="57" t="str">
        <f>_xlfn.XLOOKUP(C96, '❄️ SD-WIN-BBALL ⚾'!$F$3:$F$336, '❄️ SD-WIN-BBALL ⚾'!$A$3:$A$336)</f>
        <v>B-RET</v>
      </c>
      <c r="B96" s="57" t="str">
        <f>_xlfn.XLOOKUP(C96, '❄️ SD-WIN-BBALL ⚾'!$F$3:$F$336, '❄️ SD-WIN-BBALL ⚾'!$E$3:$E$336)</f>
        <v>USBDPR</v>
      </c>
      <c r="C96" s="148" t="s">
        <v>1206</v>
      </c>
      <c r="D96" s="57" t="str">
        <f>IF(_xlfn.XLOOKUP(C96, '❄️ SD-WIN-BBALL ⚾'!$F$3:$F$336, '❄️ SD-WIN-BBALL ⚾'!$G$3:$G$336)=0, " ", _xlfn.XLOOKUP(C96, '❄️ SD-WIN-BBALL ⚾'!$F$3:$F$336, '❄️ SD-WIN-BBALL ⚾'!$G$3:$G$336))</f>
        <v xml:space="preserve"> </v>
      </c>
      <c r="E96" s="57" t="str">
        <f>_xlfn.XLOOKUP(C96, '❄️ SD-WIN-BBALL ⚾'!$F$3:$F$336, '❄️ SD-WIN-BBALL ⚾'!$AL$3:$AL$336)</f>
        <v>1 Maybeck Place Elsah, IL 62028</v>
      </c>
      <c r="F96" s="57" t="str">
        <f>_xlfn.XLOOKUP(C96, '❄️ SD-WIN-BBALL ⚾'!$F$3:$F$336,'❄️ SD-WIN-BBALL ⚾'!$M$3:$M$336)</f>
        <v>Chris</v>
      </c>
      <c r="G96" s="57" t="str">
        <f>_xlfn.XLOOKUP(C96, '❄️ SD-WIN-BBALL ⚾'!$F$3:$F$336,'❄️ SD-WIN-BBALL ⚾'!$N$3:$N$336)</f>
        <v>Marston</v>
      </c>
      <c r="H96" s="57" t="str">
        <f>_xlfn.XLOOKUP(C96, '❄️ SD-WIN-BBALL ⚾'!$F$3:$F$336,'❄️ SD-WIN-BBALL ⚾'!$T$3:$T$336)</f>
        <v>636-626-9353</v>
      </c>
      <c r="I96" s="57">
        <f>_xlfn.XLOOKUP(C96, '❄️ SD-WIN-BBALL ⚾'!$F$3:$F$336,'❄️ SD-WIN-BBALL ⚾'!$W$3:$W$336)</f>
        <v>125</v>
      </c>
      <c r="J96" s="39" t="str">
        <f>IF(_xlfn.XLOOKUP(C96, '❄️ SD-WIN-BBALL ⚾'!$F$3:$F$336, '❄️ SD-WIN-BBALL ⚾'!$AA$3:$AA$336)=0, "TBD", _xlfn.XLOOKUP(C96, '❄️ SD-WIN-BBALL ⚾'!$F$3:$F$336, '❄️ SD-WIN-BBALL ⚾'!$AA$3:$AA$336))</f>
        <v>Sundays: Jan. 25 (PPD); Feb. 1, 8, 15, 22 (M/U)</v>
      </c>
      <c r="K96" s="57" t="str">
        <f>IF(_xlfn.XLOOKUP(C96, '❄️ SD-WIN-BBALL ⚾'!$F$3:$F$336, '❄️ SD-WIN-BBALL ⚾'!$AB$3:$AB$336)=0, "TBD", _xlfn.XLOOKUP(C96, '❄️ SD-WIN-BBALL ⚾'!$F$3:$F$336, '❄️ SD-WIN-BBALL ⚾'!$AB$3:$AB$336))</f>
        <v>Noon-4:30pm</v>
      </c>
      <c r="L96" s="77"/>
      <c r="M96" s="150" t="b">
        <v>1</v>
      </c>
      <c r="N96" s="150" t="b">
        <v>1</v>
      </c>
      <c r="O96" s="150" t="b">
        <v>1</v>
      </c>
      <c r="P96" s="150" t="b">
        <v>0</v>
      </c>
      <c r="Q96" s="150" t="b">
        <v>0</v>
      </c>
      <c r="R96" s="150" t="b">
        <v>0</v>
      </c>
      <c r="S96" s="150" t="b">
        <v>1</v>
      </c>
      <c r="T96" s="150" t="b">
        <v>1</v>
      </c>
      <c r="U96" s="150" t="b">
        <v>0</v>
      </c>
      <c r="V96" s="150" t="b">
        <v>0</v>
      </c>
      <c r="W96" s="150" t="b">
        <v>1</v>
      </c>
      <c r="X96" s="150" t="b">
        <v>1</v>
      </c>
      <c r="Y96" s="150" t="b">
        <v>0</v>
      </c>
      <c r="Z96" s="150" t="b">
        <v>0</v>
      </c>
      <c r="AA96" s="150" t="b">
        <v>0</v>
      </c>
      <c r="AB96" s="150" t="b">
        <v>0</v>
      </c>
      <c r="AC96" s="150" t="b">
        <v>0</v>
      </c>
      <c r="AD96" s="150" t="b">
        <v>0</v>
      </c>
      <c r="AE96" s="77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</row>
    <row r="97" spans="1:51" s="309" customFormat="1" ht="15.75">
      <c r="A97" s="57" t="str">
        <f>_xlfn.XLOOKUP(C97, '❄️ SD-WIN-BBALL ⚾'!$F$3:$F$336, '❄️ SD-WIN-BBALL ⚾'!$A$3:$A$336)</f>
        <v>B-RET</v>
      </c>
      <c r="B97" s="57" t="str">
        <f>_xlfn.XLOOKUP(C97, '❄️ SD-WIN-BBALL ⚾'!$F$3:$F$336, '❄️ SD-WIN-BBALL ⚾'!$E$3:$E$336)</f>
        <v>USBDPROC</v>
      </c>
      <c r="C97" s="148" t="s">
        <v>1216</v>
      </c>
      <c r="D97" s="57" t="str">
        <f>IF(_xlfn.XLOOKUP(C97, '❄️ SD-WIN-BBALL ⚾'!$F$3:$F$336, '❄️ SD-WIN-BBALL ⚾'!$G$3:$G$336)=0, " ", _xlfn.XLOOKUP(C97, '❄️ SD-WIN-BBALL ⚾'!$F$3:$F$336, '❄️ SD-WIN-BBALL ⚾'!$G$3:$G$336))</f>
        <v xml:space="preserve"> </v>
      </c>
      <c r="E97" s="57" t="str">
        <f>_xlfn.XLOOKUP(C97, '❄️ SD-WIN-BBALL ⚾'!$F$3:$F$336, '❄️ SD-WIN-BBALL ⚾'!$AL$3:$AL$336)</f>
        <v>131 Ninth Ave Proctor, MN 55810</v>
      </c>
      <c r="F97" s="57" t="str">
        <f>_xlfn.XLOOKUP(C97, '❄️ SD-WIN-BBALL ⚾'!$F$3:$F$336,'❄️ SD-WIN-BBALL ⚾'!$M$3:$M$336)</f>
        <v>Anthony</v>
      </c>
      <c r="G97" s="57" t="str">
        <f>_xlfn.XLOOKUP(C97, '❄️ SD-WIN-BBALL ⚾'!$F$3:$F$336,'❄️ SD-WIN-BBALL ⚾'!$N$3:$N$336)</f>
        <v>Bush</v>
      </c>
      <c r="H97" s="57" t="str">
        <f>_xlfn.XLOOKUP(C97, '❄️ SD-WIN-BBALL ⚾'!$F$3:$F$336,'❄️ SD-WIN-BBALL ⚾'!$T$3:$T$336)</f>
        <v>218-606-2285</v>
      </c>
      <c r="I97" s="57">
        <f>_xlfn.XLOOKUP(C97, '❄️ SD-WIN-BBALL ⚾'!$F$3:$F$336,'❄️ SD-WIN-BBALL ⚾'!$W$3:$W$336)</f>
        <v>301</v>
      </c>
      <c r="J97" s="39" t="str">
        <f>IF(_xlfn.XLOOKUP(C97, '❄️ SD-WIN-BBALL ⚾'!$F$3:$F$336, '❄️ SD-WIN-BBALL ⚾'!$AA$3:$AA$336)=0, "TBD", _xlfn.XLOOKUP(C97, '❄️ SD-WIN-BBALL ⚾'!$F$3:$F$336, '❄️ SD-WIN-BBALL ⚾'!$AA$3:$AA$336))</f>
        <v>Sundays: Mar. 1, 8, 15, 22</v>
      </c>
      <c r="K97" s="57" t="str">
        <f>IF(_xlfn.XLOOKUP(C97, '❄️ SD-WIN-BBALL ⚾'!$F$3:$F$336, '❄️ SD-WIN-BBALL ⚾'!$AB$3:$AB$336)=0, "TBD", _xlfn.XLOOKUP(C97, '❄️ SD-WIN-BBALL ⚾'!$F$3:$F$336, '❄️ SD-WIN-BBALL ⚾'!$AB$3:$AB$336))</f>
        <v>Noon-4:30pm</v>
      </c>
      <c r="L97" s="77"/>
      <c r="M97" s="377" t="b">
        <v>1</v>
      </c>
      <c r="N97" s="377" t="b">
        <v>1</v>
      </c>
      <c r="O97" s="377" t="b">
        <v>1</v>
      </c>
      <c r="P97" s="377" t="b">
        <v>0</v>
      </c>
      <c r="Q97" s="377" t="b">
        <v>0</v>
      </c>
      <c r="R97" s="377" t="b">
        <v>0</v>
      </c>
      <c r="S97" s="377" t="b">
        <v>1</v>
      </c>
      <c r="T97" s="377" t="b">
        <v>1</v>
      </c>
      <c r="U97" s="377" t="b">
        <v>0</v>
      </c>
      <c r="V97" s="377" t="b">
        <v>0</v>
      </c>
      <c r="W97" s="377" t="b">
        <v>1</v>
      </c>
      <c r="X97" s="377" t="b">
        <v>1</v>
      </c>
      <c r="Y97" s="377" t="b">
        <v>0</v>
      </c>
      <c r="Z97" s="377" t="b">
        <v>0</v>
      </c>
      <c r="AA97" s="377" t="b">
        <v>0</v>
      </c>
      <c r="AB97" s="377" t="b">
        <v>0</v>
      </c>
      <c r="AC97" s="377" t="b">
        <v>0</v>
      </c>
      <c r="AD97" s="377" t="b">
        <v>0</v>
      </c>
      <c r="AE97" s="7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</row>
    <row r="98" spans="1:51" s="151" customFormat="1" ht="15">
      <c r="A98" s="78" t="str">
        <f>_xlfn.XLOOKUP(C98, '❄️ SD-WIN-BBALL ⚾'!$F$3:$F$336, '❄️ SD-WIN-BBALL ⚾'!$A$3:$A$336)</f>
        <v>A-NEW</v>
      </c>
      <c r="B98" s="78" t="str">
        <f>_xlfn.XLOOKUP(C98, '❄️ SD-WIN-BBALL ⚾'!$F$3:$F$336, '❄️ SD-WIN-BBALL ⚾'!$E$3:$E$336)</f>
        <v>USBDBAY</v>
      </c>
      <c r="C98" s="183" t="s">
        <v>280</v>
      </c>
      <c r="D98" s="78" t="str">
        <f>IF(_xlfn.XLOOKUP(C98, '❄️ SD-WIN-BBALL ⚾'!$F$3:$F$336, '❄️ SD-WIN-BBALL ⚾'!$G$3:$G$336)=0, " ", _xlfn.XLOOKUP(C98, '❄️ SD-WIN-BBALL ⚾'!$F$3:$F$336, '❄️ SD-WIN-BBALL ⚾'!$G$3:$G$336))</f>
        <v xml:space="preserve"> </v>
      </c>
      <c r="E98" s="78" t="str">
        <f>_xlfn.XLOOKUP(C98, '❄️ SD-WIN-BBALL ⚾'!$F$3:$F$336, '❄️ SD-WIN-BBALL ⚾'!$AL$3:$AL$336)</f>
        <v>222-05 56th Ave Queens, NY 11364</v>
      </c>
      <c r="F98" s="78" t="str">
        <f>_xlfn.XLOOKUP(C98, '❄️ SD-WIN-BBALL ⚾'!$F$3:$F$336,'❄️ SD-WIN-BBALL ⚾'!$M$3:$M$336)</f>
        <v>Roger</v>
      </c>
      <c r="G98" s="78" t="str">
        <f>_xlfn.XLOOKUP(C98, '❄️ SD-WIN-BBALL ⚾'!$F$3:$F$336,'❄️ SD-WIN-BBALL ⚾'!$N$3:$N$336)</f>
        <v>Mischel</v>
      </c>
      <c r="H98" s="78" t="str">
        <f>_xlfn.XLOOKUP(C98, '❄️ SD-WIN-BBALL ⚾'!$F$3:$F$336,'❄️ SD-WIN-BBALL ⚾'!$T$3:$T$336)</f>
        <v>347-992-1736</v>
      </c>
      <c r="I98" s="78">
        <f>_xlfn.XLOOKUP(C98, '❄️ SD-WIN-BBALL ⚾'!$F$3:$F$336,'❄️ SD-WIN-BBALL ⚾'!$W$3:$W$336)</f>
        <v>215</v>
      </c>
      <c r="J98" s="85" t="str">
        <f>IF(_xlfn.XLOOKUP(C98, '❄️ SD-WIN-BBALL ⚾'!$F$3:$F$336, '❄️ SD-WIN-BBALL ⚾'!$AA$3:$AA$336)=0, "TBD", _xlfn.XLOOKUP(C98, '❄️ SD-WIN-BBALL ⚾'!$F$3:$F$336, '❄️ SD-WIN-BBALL ⚾'!$AA$3:$AA$336))</f>
        <v>Sundays: Feb. 15, 22 (PPD); Mar. 1, 8, 15 (M/U)</v>
      </c>
      <c r="K98" s="78" t="str">
        <f>IF(_xlfn.XLOOKUP(C98, '❄️ SD-WIN-BBALL ⚾'!$F$3:$F$336, '❄️ SD-WIN-BBALL ⚾'!$AB$3:$AB$336)=0, "TBD", _xlfn.XLOOKUP(C98, '❄️ SD-WIN-BBALL ⚾'!$F$3:$F$336, '❄️ SD-WIN-BBALL ⚾'!$AB$3:$AB$336))</f>
        <v>1pm-5:30pm</v>
      </c>
      <c r="L98" s="77"/>
      <c r="M98" s="378" t="b">
        <v>1</v>
      </c>
      <c r="N98" s="378" t="b">
        <v>1</v>
      </c>
      <c r="O98" s="378" t="b">
        <v>1</v>
      </c>
      <c r="P98" s="378" t="b">
        <v>0</v>
      </c>
      <c r="Q98" s="378" t="b">
        <v>0</v>
      </c>
      <c r="R98" s="378" t="b">
        <v>0</v>
      </c>
      <c r="S98" s="378" t="b">
        <v>0</v>
      </c>
      <c r="T98" s="378" t="b">
        <v>0</v>
      </c>
      <c r="U98" s="378" t="b">
        <v>0</v>
      </c>
      <c r="V98" s="378" t="b">
        <v>0</v>
      </c>
      <c r="W98" s="378" t="b">
        <v>1</v>
      </c>
      <c r="X98" s="378" t="b">
        <v>1</v>
      </c>
      <c r="Y98" s="378" t="b">
        <v>0</v>
      </c>
      <c r="Z98" s="378" t="b">
        <v>0</v>
      </c>
      <c r="AA98" s="378" t="b">
        <v>0</v>
      </c>
      <c r="AB98" s="378" t="b">
        <v>0</v>
      </c>
      <c r="AC98" s="378" t="b">
        <v>0</v>
      </c>
      <c r="AD98" s="378" t="b">
        <v>0</v>
      </c>
      <c r="AE98" s="77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</row>
    <row r="99" spans="1:51" s="309" customFormat="1" ht="15">
      <c r="A99" s="305" t="str">
        <f>_xlfn.XLOOKUP(C99, '❄️ SD-WIN-BBALL ⚾'!$F$3:$F$336, '❄️ SD-WIN-BBALL ⚾'!$A$3:$A$336)</f>
        <v>B-RET</v>
      </c>
      <c r="B99" s="305" t="str">
        <f>_xlfn.XLOOKUP(C99, '❄️ SD-WIN-BBALL ⚾'!$F$3:$F$336, '❄️ SD-WIN-BBALL ⚾'!$E$3:$E$336)</f>
        <v>USBDBAY</v>
      </c>
      <c r="C99" s="310" t="s">
        <v>1226</v>
      </c>
      <c r="D99" s="305" t="str">
        <f>IF(_xlfn.XLOOKUP(C99, '❄️ SD-WIN-BBALL ⚾'!$F$3:$F$336, '❄️ SD-WIN-BBALL ⚾'!$G$3:$G$336)=0, " ", _xlfn.XLOOKUP(C99, '❄️ SD-WIN-BBALL ⚾'!$F$3:$F$336, '❄️ SD-WIN-BBALL ⚾'!$G$3:$G$336))</f>
        <v xml:space="preserve"> </v>
      </c>
      <c r="E99" s="305" t="str">
        <f>_xlfn.XLOOKUP(C99, '❄️ SD-WIN-BBALL ⚾'!$F$3:$F$336, '❄️ SD-WIN-BBALL ⚾'!$AL$3:$AL$336)</f>
        <v>222-05 56th Ave Queens, NY 11364</v>
      </c>
      <c r="F99" s="305" t="str">
        <f>_xlfn.XLOOKUP(C99, '❄️ SD-WIN-BBALL ⚾'!$F$3:$F$336,'❄️ SD-WIN-BBALL ⚾'!$M$3:$M$336)</f>
        <v>Roger</v>
      </c>
      <c r="G99" s="305" t="str">
        <f>_xlfn.XLOOKUP(C99, '❄️ SD-WIN-BBALL ⚾'!$F$3:$F$336,'❄️ SD-WIN-BBALL ⚾'!$N$3:$N$336)</f>
        <v>Mischel</v>
      </c>
      <c r="H99" s="305" t="str">
        <f>_xlfn.XLOOKUP(C99, '❄️ SD-WIN-BBALL ⚾'!$F$3:$F$336,'❄️ SD-WIN-BBALL ⚾'!$T$3:$T$336)</f>
        <v>347-992-1736</v>
      </c>
      <c r="I99" s="305">
        <f>_xlfn.XLOOKUP(C99, '❄️ SD-WIN-BBALL ⚾'!$F$3:$F$336,'❄️ SD-WIN-BBALL ⚾'!$W$3:$W$336)</f>
        <v>104</v>
      </c>
      <c r="J99" s="307" t="str">
        <f>IF(_xlfn.XLOOKUP(C99, '❄️ SD-WIN-BBALL ⚾'!$F$3:$F$336, '❄️ SD-WIN-BBALL ⚾'!$AA$3:$AA$336)=0, "TBD", _xlfn.XLOOKUP(C99, '❄️ SD-WIN-BBALL ⚾'!$F$3:$F$336, '❄️ SD-WIN-BBALL ⚾'!$AA$3:$AA$336))</f>
        <v>Sundays: Jan. 4, 11, 18, 25 (PPD); Feb. 1 (M/U)</v>
      </c>
      <c r="K99" s="305" t="str">
        <f>IF(_xlfn.XLOOKUP(C99, '❄️ SD-WIN-BBALL ⚾'!$F$3:$F$336, '❄️ SD-WIN-BBALL ⚾'!$AB$3:$AB$336)=0, "TBD", _xlfn.XLOOKUP(C99, '❄️ SD-WIN-BBALL ⚾'!$F$3:$F$336, '❄️ SD-WIN-BBALL ⚾'!$AB$3:$AB$336))</f>
        <v>1pm-5:30pm</v>
      </c>
      <c r="L99" s="305"/>
      <c r="M99" s="308" t="b">
        <v>1</v>
      </c>
      <c r="N99" s="308" t="b">
        <v>1</v>
      </c>
      <c r="O99" s="308" t="b">
        <v>1</v>
      </c>
      <c r="P99" s="308" t="b">
        <v>0</v>
      </c>
      <c r="Q99" s="308" t="b">
        <v>0</v>
      </c>
      <c r="R99" s="308" t="b">
        <v>0</v>
      </c>
      <c r="S99" s="308" t="b">
        <v>1</v>
      </c>
      <c r="T99" s="308" t="b">
        <v>1</v>
      </c>
      <c r="U99" s="308" t="b">
        <v>0</v>
      </c>
      <c r="V99" s="308" t="b">
        <v>0</v>
      </c>
      <c r="W99" s="308" t="b">
        <v>1</v>
      </c>
      <c r="X99" s="308" t="b">
        <v>1</v>
      </c>
      <c r="Y99" s="308" t="b">
        <v>0</v>
      </c>
      <c r="Z99" s="308" t="b">
        <v>0</v>
      </c>
      <c r="AA99" s="308" t="b">
        <v>1</v>
      </c>
      <c r="AB99" s="308" t="b">
        <v>1</v>
      </c>
      <c r="AC99" s="308" t="b">
        <v>0</v>
      </c>
      <c r="AD99" s="308" t="b">
        <v>1</v>
      </c>
      <c r="AE99" s="305"/>
    </row>
    <row r="100" spans="1:51" s="309" customFormat="1" ht="15.75">
      <c r="A100" s="57" t="str">
        <f>_xlfn.XLOOKUP(C100, '❄️ SD-WIN-BBALL ⚾'!$F$3:$F$336, '❄️ SD-WIN-BBALL ⚾'!$A$3:$A$336)</f>
        <v>B-RET</v>
      </c>
      <c r="B100" s="57" t="str">
        <f>_xlfn.XLOOKUP(C100, '❄️ SD-WIN-BBALL ⚾'!$F$3:$F$336, '❄️ SD-WIN-BBALL ⚾'!$E$3:$E$336)</f>
        <v>USBDQUI</v>
      </c>
      <c r="C100" s="148" t="s">
        <v>1228</v>
      </c>
      <c r="D100" s="57" t="str">
        <f>IF(_xlfn.XLOOKUP(C100, '❄️ SD-WIN-BBALL ⚾'!$F$3:$F$336, '❄️ SD-WIN-BBALL ⚾'!$G$3:$G$336)=0, " ", _xlfn.XLOOKUP(C100, '❄️ SD-WIN-BBALL ⚾'!$F$3:$F$336, '❄️ SD-WIN-BBALL ⚾'!$G$3:$G$336))</f>
        <v xml:space="preserve"> </v>
      </c>
      <c r="E100" s="57" t="str">
        <f>_xlfn.XLOOKUP(C100, '❄️ SD-WIN-BBALL ⚾'!$F$3:$F$336, '❄️ SD-WIN-BBALL ⚾'!$AL$3:$AL$336)</f>
        <v>18 Colfax St Quincy, MI 49082</v>
      </c>
      <c r="F100" s="57" t="str">
        <f>_xlfn.XLOOKUP(C100, '❄️ SD-WIN-BBALL ⚾'!$F$3:$F$336,'❄️ SD-WIN-BBALL ⚾'!$M$3:$M$336)</f>
        <v>Pat</v>
      </c>
      <c r="G100" s="57" t="str">
        <f>_xlfn.XLOOKUP(C100, '❄️ SD-WIN-BBALL ⚾'!$F$3:$F$336,'❄️ SD-WIN-BBALL ⚾'!$N$3:$N$336)</f>
        <v>Dillon</v>
      </c>
      <c r="H100" s="57" t="str">
        <f>_xlfn.XLOOKUP(C100, '❄️ SD-WIN-BBALL ⚾'!$F$3:$F$336,'❄️ SD-WIN-BBALL ⚾'!$T$3:$T$336)</f>
        <v>517-425-9711</v>
      </c>
      <c r="I100" s="57">
        <f>_xlfn.XLOOKUP(C100, '❄️ SD-WIN-BBALL ⚾'!$F$3:$F$336,'❄️ SD-WIN-BBALL ⚾'!$W$3:$W$336)</f>
        <v>125</v>
      </c>
      <c r="J100" s="39" t="str">
        <f>IF(_xlfn.XLOOKUP(C100, '❄️ SD-WIN-BBALL ⚾'!$F$3:$F$336, '❄️ SD-WIN-BBALL ⚾'!$AA$3:$AA$336)=0, "TBD", _xlfn.XLOOKUP(C100, '❄️ SD-WIN-BBALL ⚾'!$F$3:$F$336, '❄️ SD-WIN-BBALL ⚾'!$AA$3:$AA$336))</f>
        <v>Sundays: Jan. 25 (PPD); Feb. 1, 8 (M/U), 15, 22</v>
      </c>
      <c r="K100" s="57" t="str">
        <f>IF(_xlfn.XLOOKUP(C100, '❄️ SD-WIN-BBALL ⚾'!$F$3:$F$336, '❄️ SD-WIN-BBALL ⚾'!$AB$3:$AB$336)=0, "TBD", _xlfn.XLOOKUP(C100, '❄️ SD-WIN-BBALL ⚾'!$F$3:$F$336, '❄️ SD-WIN-BBALL ⚾'!$AB$3:$AB$336))</f>
        <v>1pm-5:30pm</v>
      </c>
      <c r="L100" s="77"/>
      <c r="M100" s="150" t="b">
        <v>1</v>
      </c>
      <c r="N100" s="150" t="b">
        <v>1</v>
      </c>
      <c r="O100" s="150" t="b">
        <v>1</v>
      </c>
      <c r="P100" s="150" t="b">
        <v>0</v>
      </c>
      <c r="Q100" s="150" t="b">
        <v>0</v>
      </c>
      <c r="R100" s="150" t="b">
        <v>0</v>
      </c>
      <c r="S100" s="150" t="b">
        <v>1</v>
      </c>
      <c r="T100" s="150" t="b">
        <v>1</v>
      </c>
      <c r="U100" s="150" t="b">
        <v>0</v>
      </c>
      <c r="V100" s="150" t="b">
        <v>0</v>
      </c>
      <c r="W100" s="150" t="b">
        <v>1</v>
      </c>
      <c r="X100" s="150" t="b">
        <v>1</v>
      </c>
      <c r="Y100" s="150" t="b">
        <v>0</v>
      </c>
      <c r="Z100" s="150" t="b">
        <v>0</v>
      </c>
      <c r="AA100" s="150" t="b">
        <v>0</v>
      </c>
      <c r="AB100" s="150" t="b">
        <v>0</v>
      </c>
      <c r="AC100" s="150" t="b">
        <v>0</v>
      </c>
      <c r="AD100" s="150" t="b">
        <v>0</v>
      </c>
      <c r="AE100" s="77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</row>
    <row r="101" spans="1:51" s="309" customFormat="1" ht="15.75">
      <c r="A101" s="305" t="str">
        <f>_xlfn.XLOOKUP(C101, '❄️ SD-WIN-BBALL ⚾'!$F$3:$F$336, '❄️ SD-WIN-BBALL ⚾'!$A$3:$A$336)</f>
        <v>B-RET</v>
      </c>
      <c r="B101" s="305" t="str">
        <f>_xlfn.XLOOKUP(C101, '❄️ SD-WIN-BBALL ⚾'!$F$3:$F$336, '❄️ SD-WIN-BBALL ⚾'!$E$3:$E$336)</f>
        <v>USBDRC</v>
      </c>
      <c r="C101" s="306" t="s">
        <v>1239</v>
      </c>
      <c r="D101" s="305" t="str">
        <f>IF(_xlfn.XLOOKUP(C101, '❄️ SD-WIN-BBALL ⚾'!$F$3:$F$336, '❄️ SD-WIN-BBALL ⚾'!$G$3:$G$336)=0, " ", _xlfn.XLOOKUP(C101, '❄️ SD-WIN-BBALL ⚾'!$F$3:$F$336, '❄️ SD-WIN-BBALL ⚾'!$G$3:$G$336))</f>
        <v xml:space="preserve"> </v>
      </c>
      <c r="E101" s="305" t="str">
        <f>_xlfn.XLOOKUP(C101, '❄️ SD-WIN-BBALL ⚾'!$F$3:$F$336, '❄️ SD-WIN-BBALL ⚾'!$AL$3:$AL$336)</f>
        <v>505 Ramapo Valley Rd Mahwah, NJ 7430</v>
      </c>
      <c r="F101" s="305" t="str">
        <f>_xlfn.XLOOKUP(C101, '❄️ SD-WIN-BBALL ⚾'!$F$3:$F$336,'❄️ SD-WIN-BBALL ⚾'!$M$3:$M$336)</f>
        <v>Ryan</v>
      </c>
      <c r="G101" s="305" t="str">
        <f>_xlfn.XLOOKUP(C101, '❄️ SD-WIN-BBALL ⚾'!$F$3:$F$336,'❄️ SD-WIN-BBALL ⚾'!$N$3:$N$336)</f>
        <v xml:space="preserve">Rinsky </v>
      </c>
      <c r="H101" s="305" t="str">
        <f>_xlfn.XLOOKUP(C101, '❄️ SD-WIN-BBALL ⚾'!$F$3:$F$336,'❄️ SD-WIN-BBALL ⚾'!$T$3:$T$336)</f>
        <v>973-951-0771</v>
      </c>
      <c r="I101" s="305">
        <f>_xlfn.XLOOKUP(C101, '❄️ SD-WIN-BBALL ⚾'!$F$3:$F$336,'❄️ SD-WIN-BBALL ⚾'!$W$3:$W$336)</f>
        <v>103</v>
      </c>
      <c r="J101" s="307" t="str">
        <f>IF(_xlfn.XLOOKUP(C101, '❄️ SD-WIN-BBALL ⚾'!$F$3:$F$336, '❄️ SD-WIN-BBALL ⚾'!$AA$3:$AA$336)=0, "TBD", _xlfn.XLOOKUP(C101, '❄️ SD-WIN-BBALL ⚾'!$F$3:$F$336, '❄️ SD-WIN-BBALL ⚾'!$AA$3:$AA$336))</f>
        <v>Saturdays: Jan. 3, 10, 17, 24</v>
      </c>
      <c r="K101" s="305" t="str">
        <f>IF(_xlfn.XLOOKUP(C101, '❄️ SD-WIN-BBALL ⚾'!$F$3:$F$336, '❄️ SD-WIN-BBALL ⚾'!$AB$3:$AB$336)=0, "TBD", _xlfn.XLOOKUP(C101, '❄️ SD-WIN-BBALL ⚾'!$F$3:$F$336, '❄️ SD-WIN-BBALL ⚾'!$AB$3:$AB$336))</f>
        <v>9am-1:30pm</v>
      </c>
      <c r="L101" s="305"/>
      <c r="M101" s="308" t="b">
        <v>1</v>
      </c>
      <c r="N101" s="308" t="b">
        <v>1</v>
      </c>
      <c r="O101" s="308" t="b">
        <v>1</v>
      </c>
      <c r="P101" s="308" t="b">
        <v>0</v>
      </c>
      <c r="Q101" s="308" t="b">
        <v>0</v>
      </c>
      <c r="R101" s="308" t="b">
        <v>0</v>
      </c>
      <c r="S101" s="308" t="b">
        <v>1</v>
      </c>
      <c r="T101" s="308" t="b">
        <v>1</v>
      </c>
      <c r="U101" s="308" t="b">
        <v>0</v>
      </c>
      <c r="V101" s="308" t="b">
        <v>0</v>
      </c>
      <c r="W101" s="308" t="b">
        <v>1</v>
      </c>
      <c r="X101" s="308" t="b">
        <v>1</v>
      </c>
      <c r="Y101" s="308" t="b">
        <v>0</v>
      </c>
      <c r="Z101" s="308" t="b">
        <v>0</v>
      </c>
      <c r="AA101" s="308" t="b">
        <v>1</v>
      </c>
      <c r="AB101" s="308" t="b">
        <v>1</v>
      </c>
      <c r="AC101" s="308" t="b">
        <v>0</v>
      </c>
      <c r="AD101" s="308" t="b">
        <v>1</v>
      </c>
      <c r="AE101" s="305"/>
    </row>
    <row r="102" spans="1:51" s="309" customFormat="1" ht="15.75">
      <c r="A102" s="305" t="str">
        <f>_xlfn.XLOOKUP(C102, '❄️ SD-WIN-BBALL ⚾'!$F$3:$F$336, '❄️ SD-WIN-BBALL ⚾'!$A$3:$A$336)</f>
        <v>B-RET</v>
      </c>
      <c r="B102" s="305" t="str">
        <f>_xlfn.XLOOKUP(C102, '❄️ SD-WIN-BBALL ⚾'!$F$3:$F$336, '❄️ SD-WIN-BBALL ⚾'!$E$3:$E$336)</f>
        <v>USBDRICH</v>
      </c>
      <c r="C102" s="306" t="s">
        <v>1251</v>
      </c>
      <c r="D102" s="305" t="str">
        <f>IF(_xlfn.XLOOKUP(C102, '❄️ SD-WIN-BBALL ⚾'!$F$3:$F$336, '❄️ SD-WIN-BBALL ⚾'!$G$3:$G$336)=0, " ", _xlfn.XLOOKUP(C102, '❄️ SD-WIN-BBALL ⚾'!$F$3:$F$336, '❄️ SD-WIN-BBALL ⚾'!$G$3:$G$336))</f>
        <v xml:space="preserve"> </v>
      </c>
      <c r="E102" s="305" t="str">
        <f>_xlfn.XLOOKUP(C102, '❄️ SD-WIN-BBALL ⚾'!$F$3:$F$336, '❄️ SD-WIN-BBALL ⚾'!$AL$3:$AL$336)</f>
        <v>6301 N University Peoria, IL 61614</v>
      </c>
      <c r="F102" s="305" t="str">
        <f>_xlfn.XLOOKUP(C102, '❄️ SD-WIN-BBALL ⚾'!$F$3:$F$336,'❄️ SD-WIN-BBALL ⚾'!$M$3:$M$336)</f>
        <v>Mike</v>
      </c>
      <c r="G102" s="305" t="str">
        <f>_xlfn.XLOOKUP(C102, '❄️ SD-WIN-BBALL ⚾'!$F$3:$F$336,'❄️ SD-WIN-BBALL ⚾'!$N$3:$N$336)</f>
        <v>Dunne</v>
      </c>
      <c r="H102" s="305" t="str">
        <f>_xlfn.XLOOKUP(C102, '❄️ SD-WIN-BBALL ⚾'!$F$3:$F$336,'❄️ SD-WIN-BBALL ⚾'!$T$3:$T$336)</f>
        <v>309-427-0849</v>
      </c>
      <c r="I102" s="305">
        <f>_xlfn.XLOOKUP(C102, '❄️ SD-WIN-BBALL ⚾'!$F$3:$F$336,'❄️ SD-WIN-BBALL ⚾'!$W$3:$W$336)</f>
        <v>104</v>
      </c>
      <c r="J102" s="307" t="str">
        <f>IF(_xlfn.XLOOKUP(C102, '❄️ SD-WIN-BBALL ⚾'!$F$3:$F$336, '❄️ SD-WIN-BBALL ⚾'!$AA$3:$AA$336)=0, "TBD", _xlfn.XLOOKUP(C102, '❄️ SD-WIN-BBALL ⚾'!$F$3:$F$336, '❄️ SD-WIN-BBALL ⚾'!$AA$3:$AA$336))</f>
        <v>Sundays: Jan. 4, 11, 18, 25; Feb. 1, 15</v>
      </c>
      <c r="K102" s="305" t="str">
        <f>IF(_xlfn.XLOOKUP(C102, '❄️ SD-WIN-BBALL ⚾'!$F$3:$F$336, '❄️ SD-WIN-BBALL ⚾'!$AB$3:$AB$336)=0, "TBD", _xlfn.XLOOKUP(C102, '❄️ SD-WIN-BBALL ⚾'!$F$3:$F$336, '❄️ SD-WIN-BBALL ⚾'!$AB$3:$AB$336))</f>
        <v>10am-3pm</v>
      </c>
      <c r="L102" s="305"/>
      <c r="M102" s="308" t="b">
        <v>1</v>
      </c>
      <c r="N102" s="308" t="b">
        <v>1</v>
      </c>
      <c r="O102" s="308" t="b">
        <v>1</v>
      </c>
      <c r="P102" s="308" t="b">
        <v>0</v>
      </c>
      <c r="Q102" s="308" t="b">
        <v>0</v>
      </c>
      <c r="R102" s="308" t="b">
        <v>0</v>
      </c>
      <c r="S102" s="308" t="b">
        <v>1</v>
      </c>
      <c r="T102" s="308" t="b">
        <v>1</v>
      </c>
      <c r="U102" s="308" t="b">
        <v>0</v>
      </c>
      <c r="V102" s="308" t="b">
        <v>0</v>
      </c>
      <c r="W102" s="308" t="b">
        <v>1</v>
      </c>
      <c r="X102" s="308" t="b">
        <v>1</v>
      </c>
      <c r="Y102" s="308" t="b">
        <v>0</v>
      </c>
      <c r="Z102" s="308" t="b">
        <v>0</v>
      </c>
      <c r="AA102" s="308" t="b">
        <v>1</v>
      </c>
      <c r="AB102" s="308" t="b">
        <v>1</v>
      </c>
      <c r="AC102" s="308" t="b">
        <v>0</v>
      </c>
      <c r="AD102" s="308" t="b">
        <v>0</v>
      </c>
      <c r="AE102" s="305"/>
    </row>
    <row r="103" spans="1:51" s="309" customFormat="1" ht="15.75">
      <c r="A103" s="305" t="str">
        <f>_xlfn.XLOOKUP(C103, '❄️ SD-WIN-BBALL ⚾'!$F$3:$F$336, '❄️ SD-WIN-BBALL ⚾'!$A$3:$A$336)</f>
        <v>B-RET</v>
      </c>
      <c r="B103" s="305" t="str">
        <f>_xlfn.XLOOKUP(C103, '❄️ SD-WIN-BBALL ⚾'!$F$3:$F$336, '❄️ SD-WIN-BBALL ⚾'!$E$3:$E$336)</f>
        <v>USBDRVC</v>
      </c>
      <c r="C103" s="306" t="s">
        <v>1264</v>
      </c>
      <c r="D103" s="305" t="str">
        <f>IF(_xlfn.XLOOKUP(C103, '❄️ SD-WIN-BBALL ⚾'!$F$3:$F$336, '❄️ SD-WIN-BBALL ⚾'!$G$3:$G$336)=0, " ", _xlfn.XLOOKUP(C103, '❄️ SD-WIN-BBALL ⚾'!$F$3:$F$336, '❄️ SD-WIN-BBALL ⚾'!$G$3:$G$336))</f>
        <v xml:space="preserve"> </v>
      </c>
      <c r="E103" s="305" t="str">
        <f>_xlfn.XLOOKUP(C103, '❄️ SD-WIN-BBALL ⚾'!$F$3:$F$336, '❄️ SD-WIN-BBALL ⚾'!$AL$3:$AL$336)</f>
        <v>3301 N Mulford Rd Rockford, IL 61114</v>
      </c>
      <c r="F103" s="305" t="str">
        <f>_xlfn.XLOOKUP(C103, '❄️ SD-WIN-BBALL ⚾'!$F$3:$F$336,'❄️ SD-WIN-BBALL ⚾'!$M$3:$M$336)</f>
        <v>Chad</v>
      </c>
      <c r="G103" s="305" t="str">
        <f>_xlfn.XLOOKUP(C103, '❄️ SD-WIN-BBALL ⚾'!$F$3:$F$336,'❄️ SD-WIN-BBALL ⚾'!$N$3:$N$336)</f>
        <v xml:space="preserve">Herren </v>
      </c>
      <c r="H103" s="305" t="str">
        <f>_xlfn.XLOOKUP(C103, '❄️ SD-WIN-BBALL ⚾'!$F$3:$F$336,'❄️ SD-WIN-BBALL ⚾'!$T$3:$T$336)</f>
        <v>785-554-1689</v>
      </c>
      <c r="I103" s="305">
        <f>_xlfn.XLOOKUP(C103, '❄️ SD-WIN-BBALL ⚾'!$F$3:$F$336,'❄️ SD-WIN-BBALL ⚾'!$W$3:$W$336)</f>
        <v>118</v>
      </c>
      <c r="J103" s="307" t="str">
        <f>IF(_xlfn.XLOOKUP(C103, '❄️ SD-WIN-BBALL ⚾'!$F$3:$F$336, '❄️ SD-WIN-BBALL ⚾'!$AA$3:$AA$336)=0, "TBD", _xlfn.XLOOKUP(C103, '❄️ SD-WIN-BBALL ⚾'!$F$3:$F$336, '❄️ SD-WIN-BBALL ⚾'!$AA$3:$AA$336))</f>
        <v>Sundays: Jan. 18, 25; Feb. 1, 8</v>
      </c>
      <c r="K103" s="305" t="str">
        <f>IF(_xlfn.XLOOKUP(C103, '❄️ SD-WIN-BBALL ⚾'!$F$3:$F$336, '❄️ SD-WIN-BBALL ⚾'!$AB$3:$AB$336)=0, "TBD", _xlfn.XLOOKUP(C103, '❄️ SD-WIN-BBALL ⚾'!$F$3:$F$336, '❄️ SD-WIN-BBALL ⚾'!$AB$3:$AB$336))</f>
        <v>8:30am-1pm</v>
      </c>
      <c r="L103" s="305"/>
      <c r="M103" s="308" t="b">
        <v>1</v>
      </c>
      <c r="N103" s="308" t="b">
        <v>1</v>
      </c>
      <c r="O103" s="308" t="b">
        <v>1</v>
      </c>
      <c r="P103" s="308" t="b">
        <v>0</v>
      </c>
      <c r="Q103" s="308" t="b">
        <v>0</v>
      </c>
      <c r="R103" s="308" t="b">
        <v>0</v>
      </c>
      <c r="S103" s="308" t="b">
        <v>1</v>
      </c>
      <c r="T103" s="308" t="b">
        <v>1</v>
      </c>
      <c r="U103" s="308" t="b">
        <v>0</v>
      </c>
      <c r="V103" s="308" t="b">
        <v>0</v>
      </c>
      <c r="W103" s="308" t="b">
        <v>1</v>
      </c>
      <c r="X103" s="308" t="b">
        <v>1</v>
      </c>
      <c r="Y103" s="308" t="b">
        <v>0</v>
      </c>
      <c r="Z103" s="308" t="b">
        <v>0</v>
      </c>
      <c r="AA103" s="308" t="b">
        <v>0</v>
      </c>
      <c r="AB103" s="308" t="b">
        <v>0</v>
      </c>
      <c r="AC103" s="308" t="b">
        <v>0</v>
      </c>
      <c r="AD103" s="308" t="b">
        <v>0</v>
      </c>
      <c r="AE103" s="305"/>
    </row>
    <row r="104" spans="1:51" s="309" customFormat="1" ht="15">
      <c r="A104" s="305" t="str">
        <f>_xlfn.XLOOKUP(C104, '❄️ SD-WIN-BBALL ⚾'!$F$3:$F$336, '❄️ SD-WIN-BBALL ⚾'!$A$3:$A$336)</f>
        <v>A-NEW</v>
      </c>
      <c r="B104" s="305" t="str">
        <f>_xlfn.XLOOKUP(C104, '❄️ SD-WIN-BBALL ⚾'!$F$3:$F$336, '❄️ SD-WIN-BBALL ⚾'!$E$3:$E$336)</f>
        <v>USBDROO</v>
      </c>
      <c r="C104" s="310" t="s">
        <v>289</v>
      </c>
      <c r="D104" s="305" t="str">
        <f>IF(_xlfn.XLOOKUP(C104, '❄️ SD-WIN-BBALL ⚾'!$F$3:$F$336, '❄️ SD-WIN-BBALL ⚾'!$G$3:$G$336)=0, " ", _xlfn.XLOOKUP(C104, '❄️ SD-WIN-BBALL ⚾'!$F$3:$F$336, '❄️ SD-WIN-BBALL ⚾'!$G$3:$G$336))</f>
        <v xml:space="preserve"> </v>
      </c>
      <c r="E104" s="305" t="str">
        <f>_xlfn.XLOOKUP(C104, '❄️ SD-WIN-BBALL ⚾'!$F$3:$F$336, '❄️ SD-WIN-BBALL ⚾'!$AL$3:$AL$336)</f>
        <v>4029 28th Ave S Minneapolis, MN 55406</v>
      </c>
      <c r="F104" s="305" t="str">
        <f>_xlfn.XLOOKUP(C104, '❄️ SD-WIN-BBALL ⚾'!$F$3:$F$336,'❄️ SD-WIN-BBALL ⚾'!$M$3:$M$336)</f>
        <v>Tim</v>
      </c>
      <c r="G104" s="305" t="str">
        <f>_xlfn.XLOOKUP(C104, '❄️ SD-WIN-BBALL ⚾'!$F$3:$F$336,'❄️ SD-WIN-BBALL ⚾'!$N$3:$N$336)</f>
        <v>Erickson</v>
      </c>
      <c r="H104" s="305" t="str">
        <f>_xlfn.XLOOKUP(C104, '❄️ SD-WIN-BBALL ⚾'!$F$3:$F$336,'❄️ SD-WIN-BBALL ⚾'!$T$3:$T$336)</f>
        <v>952-451-2273</v>
      </c>
      <c r="I104" s="305">
        <f>_xlfn.XLOOKUP(C104, '❄️ SD-WIN-BBALL ⚾'!$F$3:$F$336,'❄️ SD-WIN-BBALL ⚾'!$W$3:$W$336)</f>
        <v>104</v>
      </c>
      <c r="J104" s="307" t="str">
        <f>IF(_xlfn.XLOOKUP(C104, '❄️ SD-WIN-BBALL ⚾'!$F$3:$F$336, '❄️ SD-WIN-BBALL ⚾'!$AA$3:$AA$336)=0, "TBD", _xlfn.XLOOKUP(C104, '❄️ SD-WIN-BBALL ⚾'!$F$3:$F$336, '❄️ SD-WIN-BBALL ⚾'!$AA$3:$AA$336))</f>
        <v>Sundays: Jan. 4, 11, 18, 25</v>
      </c>
      <c r="K104" s="305" t="str">
        <f>IF(_xlfn.XLOOKUP(C104, '❄️ SD-WIN-BBALL ⚾'!$F$3:$F$336, '❄️ SD-WIN-BBALL ⚾'!$AB$3:$AB$336)=0, "TBD", _xlfn.XLOOKUP(C104, '❄️ SD-WIN-BBALL ⚾'!$F$3:$F$336, '❄️ SD-WIN-BBALL ⚾'!$AB$3:$AB$336))</f>
        <v>Noon-4:30pm</v>
      </c>
      <c r="L104" s="305"/>
      <c r="M104" s="308" t="b">
        <v>1</v>
      </c>
      <c r="N104" s="308" t="b">
        <v>1</v>
      </c>
      <c r="O104" s="308" t="b">
        <v>1</v>
      </c>
      <c r="P104" s="308" t="b">
        <v>0</v>
      </c>
      <c r="Q104" s="308" t="b">
        <v>1</v>
      </c>
      <c r="R104" s="308" t="b">
        <v>1</v>
      </c>
      <c r="S104" s="308" t="b">
        <v>1</v>
      </c>
      <c r="T104" s="308" t="b">
        <v>1</v>
      </c>
      <c r="U104" s="308" t="b">
        <v>0</v>
      </c>
      <c r="V104" s="308" t="b">
        <v>0</v>
      </c>
      <c r="W104" s="308" t="b">
        <v>1</v>
      </c>
      <c r="X104" s="308" t="b">
        <v>1</v>
      </c>
      <c r="Y104" s="308" t="b">
        <v>0</v>
      </c>
      <c r="Z104" s="308" t="b">
        <v>0</v>
      </c>
      <c r="AA104" s="308" t="b">
        <v>1</v>
      </c>
      <c r="AB104" s="308" t="b">
        <v>1</v>
      </c>
      <c r="AC104" s="308" t="b">
        <v>0</v>
      </c>
      <c r="AD104" s="308" t="b">
        <v>1</v>
      </c>
      <c r="AE104" s="305"/>
    </row>
    <row r="105" spans="1:51" s="309" customFormat="1" ht="15.75">
      <c r="A105" s="305" t="str">
        <f>_xlfn.XLOOKUP(C105, '❄️ SD-WIN-BBALL ⚾'!$F$3:$F$336, '❄️ SD-WIN-BBALL ⚾'!$A$3:$A$336)</f>
        <v>B-RET</v>
      </c>
      <c r="B105" s="305" t="str">
        <f>_xlfn.XLOOKUP(C105, '❄️ SD-WIN-BBALL ⚾'!$F$3:$F$336, '❄️ SD-WIN-BBALL ⚾'!$E$3:$E$336)</f>
        <v>USBDRUC</v>
      </c>
      <c r="C105" s="306" t="s">
        <v>1275</v>
      </c>
      <c r="D105" s="305" t="str">
        <f>IF(_xlfn.XLOOKUP(C105, '❄️ SD-WIN-BBALL ⚾'!$F$3:$F$336, '❄️ SD-WIN-BBALL ⚾'!$G$3:$G$336)=0, " ", _xlfn.XLOOKUP(C105, '❄️ SD-WIN-BBALL ⚾'!$F$3:$F$336, '❄️ SD-WIN-BBALL ⚾'!$G$3:$G$336))</f>
        <v xml:space="preserve"> </v>
      </c>
      <c r="E105" s="305" t="str">
        <f>_xlfn.XLOOKUP(C105, '❄️ SD-WIN-BBALL ⚾'!$F$3:$F$336, '❄️ SD-WIN-BBALL ⚾'!$AL$3:$AL$336)</f>
        <v>2166 S Highway 127 Russell Springs, KY 42642</v>
      </c>
      <c r="F105" s="305" t="str">
        <f>_xlfn.XLOOKUP(C105, '❄️ SD-WIN-BBALL ⚾'!$F$3:$F$336,'❄️ SD-WIN-BBALL ⚾'!$M$3:$M$336)</f>
        <v>David</v>
      </c>
      <c r="G105" s="305" t="str">
        <f>_xlfn.XLOOKUP(C105, '❄️ SD-WIN-BBALL ⚾'!$F$3:$F$336,'❄️ SD-WIN-BBALL ⚾'!$N$3:$N$336)</f>
        <v>Rexroat</v>
      </c>
      <c r="H105" s="305" t="str">
        <f>_xlfn.XLOOKUP(C105, '❄️ SD-WIN-BBALL ⚾'!$F$3:$F$336,'❄️ SD-WIN-BBALL ⚾'!$T$3:$T$336)</f>
        <v>270-566-1757</v>
      </c>
      <c r="I105" s="305">
        <f>_xlfn.XLOOKUP(C105, '❄️ SD-WIN-BBALL ⚾'!$F$3:$F$336,'❄️ SD-WIN-BBALL ⚾'!$W$3:$W$336)</f>
        <v>118</v>
      </c>
      <c r="J105" s="307" t="str">
        <f>IF(_xlfn.XLOOKUP(C105, '❄️ SD-WIN-BBALL ⚾'!$F$3:$F$336, '❄️ SD-WIN-BBALL ⚾'!$AA$3:$AA$336)=0, "TBD", _xlfn.XLOOKUP(C105, '❄️ SD-WIN-BBALL ⚾'!$F$3:$F$336, '❄️ SD-WIN-BBALL ⚾'!$AA$3:$AA$336))</f>
        <v>Sundays: Jan. 18, 25 (PPD); Feb. 1 (PPD), 8, 15 (M/U), 22 (M/U)</v>
      </c>
      <c r="K105" s="305" t="str">
        <f>IF(_xlfn.XLOOKUP(C105, '❄️ SD-WIN-BBALL ⚾'!$F$3:$F$336, '❄️ SD-WIN-BBALL ⚾'!$AB$3:$AB$336)=0, "TBD", _xlfn.XLOOKUP(C105, '❄️ SD-WIN-BBALL ⚾'!$F$3:$F$336, '❄️ SD-WIN-BBALL ⚾'!$AB$3:$AB$336))</f>
        <v>1pm-5:30pm</v>
      </c>
      <c r="L105" s="305"/>
      <c r="M105" s="308" t="b">
        <v>1</v>
      </c>
      <c r="N105" s="308" t="b">
        <v>1</v>
      </c>
      <c r="O105" s="308" t="b">
        <v>1</v>
      </c>
      <c r="P105" s="308" t="b">
        <v>0</v>
      </c>
      <c r="Q105" s="308" t="b">
        <v>0</v>
      </c>
      <c r="R105" s="308" t="b">
        <v>0</v>
      </c>
      <c r="S105" s="308" t="b">
        <v>1</v>
      </c>
      <c r="T105" s="308" t="b">
        <v>1</v>
      </c>
      <c r="U105" s="308" t="b">
        <v>0</v>
      </c>
      <c r="V105" s="308" t="b">
        <v>0</v>
      </c>
      <c r="W105" s="308" t="b">
        <v>1</v>
      </c>
      <c r="X105" s="308" t="b">
        <v>1</v>
      </c>
      <c r="Y105" s="308" t="b">
        <v>0</v>
      </c>
      <c r="Z105" s="308" t="b">
        <v>0</v>
      </c>
      <c r="AA105" s="308" t="b">
        <v>0</v>
      </c>
      <c r="AB105" s="308" t="b">
        <v>0</v>
      </c>
      <c r="AC105" s="308" t="b">
        <v>0</v>
      </c>
      <c r="AD105" s="308" t="b">
        <v>0</v>
      </c>
      <c r="AE105" s="305"/>
    </row>
    <row r="106" spans="1:51" s="309" customFormat="1" ht="15.75">
      <c r="A106" s="305" t="str">
        <f>_xlfn.XLOOKUP(C106, '❄️ SD-WIN-BBALL ⚾'!$F$3:$F$336, '❄️ SD-WIN-BBALL ⚾'!$A$3:$A$336)</f>
        <v>B-RET</v>
      </c>
      <c r="B106" s="305" t="str">
        <f>_xlfn.XLOOKUP(C106, '❄️ SD-WIN-BBALL ⚾'!$F$3:$F$336, '❄️ SD-WIN-BBALL ⚾'!$E$3:$E$336)</f>
        <v>USBDRUS</v>
      </c>
      <c r="C106" s="306" t="s">
        <v>1288</v>
      </c>
      <c r="D106" s="305" t="str">
        <f>IF(_xlfn.XLOOKUP(C106, '❄️ SD-WIN-BBALL ⚾'!$F$3:$F$336, '❄️ SD-WIN-BBALL ⚾'!$G$3:$G$336)=0, " ", _xlfn.XLOOKUP(C106, '❄️ SD-WIN-BBALL ⚾'!$F$3:$F$336, '❄️ SD-WIN-BBALL ⚾'!$G$3:$G$336))</f>
        <v xml:space="preserve"> </v>
      </c>
      <c r="E106" s="305" t="str">
        <f>_xlfn.XLOOKUP(C106, '❄️ SD-WIN-BBALL ⚾'!$F$3:$F$336, '❄️ SD-WIN-BBALL ⚾'!$AL$3:$AL$336)</f>
        <v>709 Red Devil Ln Russell, KY 41169</v>
      </c>
      <c r="F106" s="305" t="str">
        <f>_xlfn.XLOOKUP(C106, '❄️ SD-WIN-BBALL ⚾'!$F$3:$F$336,'❄️ SD-WIN-BBALL ⚾'!$M$3:$M$336)</f>
        <v>Tim</v>
      </c>
      <c r="G106" s="305" t="str">
        <f>_xlfn.XLOOKUP(C106, '❄️ SD-WIN-BBALL ⚾'!$F$3:$F$336,'❄️ SD-WIN-BBALL ⚾'!$N$3:$N$336)</f>
        <v>Rice</v>
      </c>
      <c r="H106" s="305" t="str">
        <f>_xlfn.XLOOKUP(C106, '❄️ SD-WIN-BBALL ⚾'!$F$3:$F$336,'❄️ SD-WIN-BBALL ⚾'!$T$3:$T$336)</f>
        <v>606-571-2355</v>
      </c>
      <c r="I106" s="305">
        <f>_xlfn.XLOOKUP(C106, '❄️ SD-WIN-BBALL ⚾'!$F$3:$F$336,'❄️ SD-WIN-BBALL ⚾'!$W$3:$W$336)</f>
        <v>111</v>
      </c>
      <c r="J106" s="307" t="str">
        <f>IF(_xlfn.XLOOKUP(C106, '❄️ SD-WIN-BBALL ⚾'!$F$3:$F$336, '❄️ SD-WIN-BBALL ⚾'!$AA$3:$AA$336)=0, "TBD", _xlfn.XLOOKUP(C106, '❄️ SD-WIN-BBALL ⚾'!$F$3:$F$336, '❄️ SD-WIN-BBALL ⚾'!$AA$3:$AA$336))</f>
        <v>Sundays: Jan. 11, 18, 25 (PPD); Feb. 1, 8 (M/U)</v>
      </c>
      <c r="K106" s="305" t="str">
        <f>IF(_xlfn.XLOOKUP(C106, '❄️ SD-WIN-BBALL ⚾'!$F$3:$F$336, '❄️ SD-WIN-BBALL ⚾'!$AB$3:$AB$336)=0, "TBD", _xlfn.XLOOKUP(C106, '❄️ SD-WIN-BBALL ⚾'!$F$3:$F$336, '❄️ SD-WIN-BBALL ⚾'!$AB$3:$AB$336))</f>
        <v>1pm-5:30pm</v>
      </c>
      <c r="L106" s="305"/>
      <c r="M106" s="308" t="b">
        <v>1</v>
      </c>
      <c r="N106" s="308" t="b">
        <v>1</v>
      </c>
      <c r="O106" s="308" t="b">
        <v>1</v>
      </c>
      <c r="P106" s="308" t="b">
        <v>0</v>
      </c>
      <c r="Q106" s="308" t="b">
        <v>0</v>
      </c>
      <c r="R106" s="308" t="b">
        <v>0</v>
      </c>
      <c r="S106" s="308" t="b">
        <v>1</v>
      </c>
      <c r="T106" s="308" t="b">
        <v>1</v>
      </c>
      <c r="U106" s="308" t="b">
        <v>0</v>
      </c>
      <c r="V106" s="308" t="b">
        <v>0</v>
      </c>
      <c r="W106" s="308" t="b">
        <v>1</v>
      </c>
      <c r="X106" s="308" t="b">
        <v>1</v>
      </c>
      <c r="Y106" s="308" t="b">
        <v>0</v>
      </c>
      <c r="Z106" s="308" t="b">
        <v>0</v>
      </c>
      <c r="AA106" s="308" t="b">
        <v>0</v>
      </c>
      <c r="AB106" s="308" t="b">
        <v>0</v>
      </c>
      <c r="AC106" s="308" t="b">
        <v>0</v>
      </c>
      <c r="AD106" s="308" t="b">
        <v>0</v>
      </c>
      <c r="AE106" s="305"/>
    </row>
    <row r="107" spans="1:51" s="309" customFormat="1" ht="15.75">
      <c r="A107" s="57" t="str">
        <f>_xlfn.XLOOKUP(C107, '❄️ SD-WIN-BBALL ⚾'!$F$3:$F$336, '❄️ SD-WIN-BBALL ⚾'!$A$3:$A$336)</f>
        <v>B-RET</v>
      </c>
      <c r="B107" s="57" t="str">
        <f>_xlfn.XLOOKUP(C107, '❄️ SD-WIN-BBALL ⚾'!$F$3:$F$336, '❄️ SD-WIN-BBALL ⚾'!$E$3:$E$336)</f>
        <v>USBDSVP</v>
      </c>
      <c r="C107" s="148" t="s">
        <v>1297</v>
      </c>
      <c r="D107" s="57" t="str">
        <f>IF(_xlfn.XLOOKUP(C107, '❄️ SD-WIN-BBALL ⚾'!$F$3:$F$336, '❄️ SD-WIN-BBALL ⚾'!$G$3:$G$336)=0, " ", _xlfn.XLOOKUP(C107, '❄️ SD-WIN-BBALL ⚾'!$F$3:$F$336, '❄️ SD-WIN-BBALL ⚾'!$G$3:$G$336))</f>
        <v xml:space="preserve"> </v>
      </c>
      <c r="E107" s="57" t="str">
        <f>_xlfn.XLOOKUP(C107, '❄️ SD-WIN-BBALL ⚾'!$F$3:$F$336, '❄️ SD-WIN-BBALL ⚾'!$AL$3:$AL$336)</f>
        <v>113 Saint Marys Pl Laurel, MD 20707</v>
      </c>
      <c r="F107" s="57" t="str">
        <f>_xlfn.XLOOKUP(C107, '❄️ SD-WIN-BBALL ⚾'!$F$3:$F$336,'❄️ SD-WIN-BBALL ⚾'!$M$3:$M$336)</f>
        <v>Derek</v>
      </c>
      <c r="G107" s="57" t="str">
        <f>_xlfn.XLOOKUP(C107, '❄️ SD-WIN-BBALL ⚾'!$F$3:$F$336,'❄️ SD-WIN-BBALL ⚾'!$N$3:$N$336)</f>
        <v>Dixon</v>
      </c>
      <c r="H107" s="57" t="str">
        <f>_xlfn.XLOOKUP(C107, '❄️ SD-WIN-BBALL ⚾'!$F$3:$F$336,'❄️ SD-WIN-BBALL ⚾'!$T$3:$T$336)</f>
        <v>410-946-7730</v>
      </c>
      <c r="I107" s="57">
        <f>_xlfn.XLOOKUP(C107, '❄️ SD-WIN-BBALL ⚾'!$F$3:$F$336,'❄️ SD-WIN-BBALL ⚾'!$W$3:$W$336)</f>
        <v>201</v>
      </c>
      <c r="J107" s="39" t="str">
        <f>IF(_xlfn.XLOOKUP(C107, '❄️ SD-WIN-BBALL ⚾'!$F$3:$F$336, '❄️ SD-WIN-BBALL ⚾'!$AA$3:$AA$336)=0, "TBD", _xlfn.XLOOKUP(C107, '❄️ SD-WIN-BBALL ⚾'!$F$3:$F$336, '❄️ SD-WIN-BBALL ⚾'!$AA$3:$AA$336))</f>
        <v>Sundays: Feb. 1, 15, 22; Mar. 1</v>
      </c>
      <c r="K107" s="57" t="str">
        <f>IF(_xlfn.XLOOKUP(C107, '❄️ SD-WIN-BBALL ⚾'!$F$3:$F$336, '❄️ SD-WIN-BBALL ⚾'!$AB$3:$AB$336)=0, "TBD", _xlfn.XLOOKUP(C107, '❄️ SD-WIN-BBALL ⚾'!$F$3:$F$336, '❄️ SD-WIN-BBALL ⚾'!$AB$3:$AB$336))</f>
        <v>Noon-4:30pm</v>
      </c>
      <c r="L107" s="77"/>
      <c r="M107" s="150" t="b">
        <v>1</v>
      </c>
      <c r="N107" s="150" t="b">
        <v>1</v>
      </c>
      <c r="O107" s="150" t="b">
        <v>1</v>
      </c>
      <c r="P107" s="150" t="b">
        <v>0</v>
      </c>
      <c r="Q107" s="150" t="b">
        <v>0</v>
      </c>
      <c r="R107" s="150" t="b">
        <v>0</v>
      </c>
      <c r="S107" s="150" t="b">
        <v>1</v>
      </c>
      <c r="T107" s="150" t="b">
        <v>1</v>
      </c>
      <c r="U107" s="150" t="b">
        <v>0</v>
      </c>
      <c r="V107" s="150" t="b">
        <v>0</v>
      </c>
      <c r="W107" s="150" t="b">
        <v>1</v>
      </c>
      <c r="X107" s="150" t="b">
        <v>1</v>
      </c>
      <c r="Y107" s="150" t="b">
        <v>0</v>
      </c>
      <c r="Z107" s="150" t="b">
        <v>0</v>
      </c>
      <c r="AA107" s="150" t="b">
        <v>0</v>
      </c>
      <c r="AB107" s="150" t="b">
        <v>0</v>
      </c>
      <c r="AC107" s="150" t="b">
        <v>0</v>
      </c>
      <c r="AD107" s="150" t="b">
        <v>0</v>
      </c>
      <c r="AE107" s="7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</row>
    <row r="108" spans="1:51" s="309" customFormat="1" ht="15.75">
      <c r="A108" s="305" t="str">
        <f>_xlfn.XLOOKUP(C108, '❄️ SD-WIN-BBALL ⚾'!$F$3:$F$336, '❄️ SD-WIN-BBALL ⚾'!$A$3:$A$336)</f>
        <v>B-RET</v>
      </c>
      <c r="B108" s="305" t="str">
        <f>_xlfn.XLOOKUP(C108, '❄️ SD-WIN-BBALL ⚾'!$F$3:$F$336, '❄️ SD-WIN-BBALL ⚾'!$E$3:$E$336)</f>
        <v>USBDSCC</v>
      </c>
      <c r="C108" s="306" t="s">
        <v>1308</v>
      </c>
      <c r="D108" s="305" t="str">
        <f>IF(_xlfn.XLOOKUP(C108, '❄️ SD-WIN-BBALL ⚾'!$F$3:$F$336, '❄️ SD-WIN-BBALL ⚾'!$G$3:$G$336)=0, " ", _xlfn.XLOOKUP(C108, '❄️ SD-WIN-BBALL ⚾'!$F$3:$F$336, '❄️ SD-WIN-BBALL ⚾'!$G$3:$G$336))</f>
        <v xml:space="preserve"> </v>
      </c>
      <c r="E108" s="305" t="str">
        <f>_xlfn.XLOOKUP(C108, '❄️ SD-WIN-BBALL ⚾'!$F$3:$F$336, '❄️ SD-WIN-BBALL ⚾'!$AL$3:$AL$336)</f>
        <v>460 Hollywood Ave Carneys Point, NJ 8069</v>
      </c>
      <c r="F108" s="305" t="str">
        <f>_xlfn.XLOOKUP(C108, '❄️ SD-WIN-BBALL ⚾'!$F$3:$F$336,'❄️ SD-WIN-BBALL ⚾'!$M$3:$M$336)</f>
        <v>John</v>
      </c>
      <c r="G108" s="305" t="str">
        <f>_xlfn.XLOOKUP(C108, '❄️ SD-WIN-BBALL ⚾'!$F$3:$F$336,'❄️ SD-WIN-BBALL ⚾'!$N$3:$N$336)</f>
        <v xml:space="preserve">Holt </v>
      </c>
      <c r="H108" s="305" t="str">
        <f>_xlfn.XLOOKUP(C108, '❄️ SD-WIN-BBALL ⚾'!$F$3:$F$336,'❄️ SD-WIN-BBALL ⚾'!$T$3:$T$336)</f>
        <v>609-202-1162</v>
      </c>
      <c r="I108" s="305">
        <f>_xlfn.XLOOKUP(C108, '❄️ SD-WIN-BBALL ⚾'!$F$3:$F$336,'❄️ SD-WIN-BBALL ⚾'!$W$3:$W$336)</f>
        <v>111</v>
      </c>
      <c r="J108" s="307" t="str">
        <f>IF(_xlfn.XLOOKUP(C108, '❄️ SD-WIN-BBALL ⚾'!$F$3:$F$336, '❄️ SD-WIN-BBALL ⚾'!$AA$3:$AA$336)=0, "TBD", _xlfn.XLOOKUP(C108, '❄️ SD-WIN-BBALL ⚾'!$F$3:$F$336, '❄️ SD-WIN-BBALL ⚾'!$AA$3:$AA$336))</f>
        <v>Sundays: Jan. 11, 18, 25 (PPD); Feb. 1, 8 (M/U)</v>
      </c>
      <c r="K108" s="305" t="str">
        <f>IF(_xlfn.XLOOKUP(C108, '❄️ SD-WIN-BBALL ⚾'!$F$3:$F$336, '❄️ SD-WIN-BBALL ⚾'!$AB$3:$AB$336)=0, "TBD", _xlfn.XLOOKUP(C108, '❄️ SD-WIN-BBALL ⚾'!$F$3:$F$336, '❄️ SD-WIN-BBALL ⚾'!$AB$3:$AB$336))</f>
        <v>9am-1:30pm</v>
      </c>
      <c r="L108" s="305"/>
      <c r="M108" s="308" t="b">
        <v>1</v>
      </c>
      <c r="N108" s="308" t="b">
        <v>1</v>
      </c>
      <c r="O108" s="308" t="b">
        <v>1</v>
      </c>
      <c r="P108" s="308" t="b">
        <v>0</v>
      </c>
      <c r="Q108" s="308" t="b">
        <v>0</v>
      </c>
      <c r="R108" s="308" t="b">
        <v>0</v>
      </c>
      <c r="S108" s="308" t="b">
        <v>1</v>
      </c>
      <c r="T108" s="308" t="b">
        <v>1</v>
      </c>
      <c r="U108" s="308" t="b">
        <v>0</v>
      </c>
      <c r="V108" s="308" t="b">
        <v>0</v>
      </c>
      <c r="W108" s="308" t="b">
        <v>1</v>
      </c>
      <c r="X108" s="308" t="b">
        <v>1</v>
      </c>
      <c r="Y108" s="308" t="b">
        <v>0</v>
      </c>
      <c r="Z108" s="308" t="b">
        <v>0</v>
      </c>
      <c r="AA108" s="308" t="b">
        <v>0</v>
      </c>
      <c r="AB108" s="308" t="b">
        <v>0</v>
      </c>
      <c r="AC108" s="308" t="b">
        <v>0</v>
      </c>
      <c r="AD108" s="308" t="b">
        <v>0</v>
      </c>
      <c r="AE108" s="305"/>
    </row>
    <row r="109" spans="1:51" ht="15">
      <c r="A109" s="78" t="str">
        <f>_xlfn.XLOOKUP(C109, '❄️ SD-WIN-BBALL ⚾'!$F$3:$F$336, '❄️ SD-WIN-BBALL ⚾'!$A$3:$A$336)</f>
        <v>Z-OUT-LOW ENROLLMENT</v>
      </c>
      <c r="B109" s="78" t="str">
        <f>_xlfn.XLOOKUP(C109, '❄️ SD-WIN-BBALL ⚾'!$F$3:$F$336, '❄️ SD-WIN-BBALL ⚾'!$E$3:$E$336)</f>
        <v>USBDSDC</v>
      </c>
      <c r="C109" s="183" t="s">
        <v>1770</v>
      </c>
      <c r="D109" s="78" t="str">
        <f>IF(_xlfn.XLOOKUP(C109, '❄️ SD-WIN-BBALL ⚾'!$F$3:$F$336, '❄️ SD-WIN-BBALL ⚾'!$G$3:$G$336)=0, " ", _xlfn.XLOOKUP(C109, '❄️ SD-WIN-BBALL ⚾'!$F$3:$F$336, '❄️ SD-WIN-BBALL ⚾'!$G$3:$G$336))</f>
        <v>Morley Field</v>
      </c>
      <c r="E109" s="78" t="str">
        <f>_xlfn.XLOOKUP(C109, '❄️ SD-WIN-BBALL ⚾'!$F$3:$F$336, '❄️ SD-WIN-BBALL ⚾'!$AL$3:$AL$336)</f>
        <v>2221 Morley Field Dr San Diego, CA 92104</v>
      </c>
      <c r="F109" s="78" t="str">
        <f>_xlfn.XLOOKUP(C109, '❄️ SD-WIN-BBALL ⚾'!$F$3:$F$336,'❄️ SD-WIN-BBALL ⚾'!$M$3:$M$336)</f>
        <v>Chris</v>
      </c>
      <c r="G109" s="78" t="str">
        <f>_xlfn.XLOOKUP(C109, '❄️ SD-WIN-BBALL ⚾'!$F$3:$F$336,'❄️ SD-WIN-BBALL ⚾'!$N$3:$N$336)</f>
        <v>Brown</v>
      </c>
      <c r="H109" s="78" t="str">
        <f>_xlfn.XLOOKUP(C109, '❄️ SD-WIN-BBALL ⚾'!$F$3:$F$336,'❄️ SD-WIN-BBALL ⚾'!$T$3:$T$336)</f>
        <v>619-212-0928</v>
      </c>
      <c r="I109" s="78">
        <f>_xlfn.XLOOKUP(C109, '❄️ SD-WIN-BBALL ⚾'!$F$3:$F$336,'❄️ SD-WIN-BBALL ⚾'!$W$3:$W$336)</f>
        <v>0</v>
      </c>
      <c r="J109" s="85" t="str">
        <f>IF(_xlfn.XLOOKUP(C109, '❄️ SD-WIN-BBALL ⚾'!$F$3:$F$336, '❄️ SD-WIN-BBALL ⚾'!$AA$3:$AA$336)=0, "TBD", _xlfn.XLOOKUP(C109, '❄️ SD-WIN-BBALL ⚾'!$F$3:$F$336, '❄️ SD-WIN-BBALL ⚾'!$AA$3:$AA$336))</f>
        <v>TBD</v>
      </c>
      <c r="K109" s="78" t="str">
        <f>IF(_xlfn.XLOOKUP(C109, '❄️ SD-WIN-BBALL ⚾'!$F$3:$F$336, '❄️ SD-WIN-BBALL ⚾'!$AB$3:$AB$336)=0, "TBD", _xlfn.XLOOKUP(C109, '❄️ SD-WIN-BBALL ⚾'!$F$3:$F$336, '❄️ SD-WIN-BBALL ⚾'!$AB$3:$AB$336))</f>
        <v>TBD</v>
      </c>
      <c r="L109" s="77"/>
      <c r="M109" s="378" t="b">
        <v>1</v>
      </c>
      <c r="N109" s="378" t="b">
        <v>1</v>
      </c>
      <c r="O109" s="378" t="b">
        <v>1</v>
      </c>
      <c r="P109" s="378" t="b">
        <v>0</v>
      </c>
      <c r="Q109" s="378" t="b">
        <v>0</v>
      </c>
      <c r="R109" s="378" t="b">
        <v>0</v>
      </c>
      <c r="S109" s="378" t="b">
        <v>0</v>
      </c>
      <c r="T109" s="378" t="b">
        <v>0</v>
      </c>
      <c r="U109" s="378" t="b">
        <v>0</v>
      </c>
      <c r="V109" s="378" t="b">
        <v>0</v>
      </c>
      <c r="W109" s="378" t="b">
        <v>0</v>
      </c>
      <c r="X109" s="378" t="b">
        <v>1</v>
      </c>
      <c r="Y109" s="378" t="b">
        <v>0</v>
      </c>
      <c r="Z109" s="378" t="b">
        <v>0</v>
      </c>
      <c r="AA109" s="378" t="b">
        <v>0</v>
      </c>
      <c r="AB109" s="378" t="b">
        <v>0</v>
      </c>
      <c r="AC109" s="378" t="b">
        <v>0</v>
      </c>
      <c r="AD109" s="378" t="b">
        <v>0</v>
      </c>
      <c r="AE109" s="77"/>
    </row>
    <row r="110" spans="1:51" ht="15">
      <c r="A110" s="305" t="str">
        <f>_xlfn.XLOOKUP(C110, '❄️ SD-WIN-BBALL ⚾'!$F$3:$F$336, '❄️ SD-WIN-BBALL ⚾'!$A$3:$A$336)</f>
        <v>B-RET</v>
      </c>
      <c r="B110" s="305" t="str">
        <f>_xlfn.XLOOKUP(C110, '❄️ SD-WIN-BBALL ⚾'!$F$3:$F$336, '❄️ SD-WIN-BBALL ⚾'!$E$3:$E$336)</f>
        <v>USBDSDC</v>
      </c>
      <c r="C110" s="310" t="s">
        <v>1319</v>
      </c>
      <c r="D110" s="305" t="str">
        <f>IF(_xlfn.XLOOKUP(C110, '❄️ SD-WIN-BBALL ⚾'!$F$3:$F$336, '❄️ SD-WIN-BBALL ⚾'!$G$3:$G$336)=0, " ", _xlfn.XLOOKUP(C110, '❄️ SD-WIN-BBALL ⚾'!$F$3:$F$336, '❄️ SD-WIN-BBALL ⚾'!$G$3:$G$336))</f>
        <v>Morley Field</v>
      </c>
      <c r="E110" s="305" t="str">
        <f>_xlfn.XLOOKUP(C110, '❄️ SD-WIN-BBALL ⚾'!$F$3:$F$336, '❄️ SD-WIN-BBALL ⚾'!$AL$3:$AL$336)</f>
        <v>2221 Morley Field Dr San Diego, CA 92104</v>
      </c>
      <c r="F110" s="305" t="str">
        <f>_xlfn.XLOOKUP(C110, '❄️ SD-WIN-BBALL ⚾'!$F$3:$F$336,'❄️ SD-WIN-BBALL ⚾'!$M$3:$M$336)</f>
        <v>Chris</v>
      </c>
      <c r="G110" s="305" t="str">
        <f>_xlfn.XLOOKUP(C110, '❄️ SD-WIN-BBALL ⚾'!$F$3:$F$336,'❄️ SD-WIN-BBALL ⚾'!$N$3:$N$336)</f>
        <v>Brown</v>
      </c>
      <c r="H110" s="305" t="str">
        <f>_xlfn.XLOOKUP(C110, '❄️ SD-WIN-BBALL ⚾'!$F$3:$F$336,'❄️ SD-WIN-BBALL ⚾'!$T$3:$T$336)</f>
        <v>619-212-0928</v>
      </c>
      <c r="I110" s="305">
        <f>_xlfn.XLOOKUP(C110, '❄️ SD-WIN-BBALL ⚾'!$F$3:$F$336,'❄️ SD-WIN-BBALL ⚾'!$W$3:$W$336)</f>
        <v>111</v>
      </c>
      <c r="J110" s="307" t="str">
        <f>IF(_xlfn.XLOOKUP(C110, '❄️ SD-WIN-BBALL ⚾'!$F$3:$F$336, '❄️ SD-WIN-BBALL ⚾'!$AA$3:$AA$336)=0, "TBD", _xlfn.XLOOKUP(C110, '❄️ SD-WIN-BBALL ⚾'!$F$3:$F$336, '❄️ SD-WIN-BBALL ⚾'!$AA$3:$AA$336))</f>
        <v>Sundays: Jan. 11, 18, 25; Feb. 1</v>
      </c>
      <c r="K110" s="305" t="str">
        <f>IF(_xlfn.XLOOKUP(C110, '❄️ SD-WIN-BBALL ⚾'!$F$3:$F$336, '❄️ SD-WIN-BBALL ⚾'!$AB$3:$AB$336)=0, "TBD", _xlfn.XLOOKUP(C110, '❄️ SD-WIN-BBALL ⚾'!$F$3:$F$336, '❄️ SD-WIN-BBALL ⚾'!$AB$3:$AB$336))</f>
        <v>9am-1:30pm</v>
      </c>
      <c r="L110" s="305"/>
      <c r="M110" s="308" t="b">
        <v>1</v>
      </c>
      <c r="N110" s="308" t="b">
        <v>1</v>
      </c>
      <c r="O110" s="308" t="b">
        <v>1</v>
      </c>
      <c r="P110" s="308" t="b">
        <v>0</v>
      </c>
      <c r="Q110" s="308" t="b">
        <v>0</v>
      </c>
      <c r="R110" s="308" t="b">
        <v>0</v>
      </c>
      <c r="S110" s="308" t="b">
        <v>1</v>
      </c>
      <c r="T110" s="308" t="b">
        <v>1</v>
      </c>
      <c r="U110" s="308" t="b">
        <v>0</v>
      </c>
      <c r="V110" s="308" t="b">
        <v>0</v>
      </c>
      <c r="W110" s="308" t="b">
        <v>1</v>
      </c>
      <c r="X110" s="308" t="b">
        <v>1</v>
      </c>
      <c r="Y110" s="308" t="b">
        <v>0</v>
      </c>
      <c r="Z110" s="308" t="b">
        <v>0</v>
      </c>
      <c r="AA110" s="308" t="b">
        <v>0</v>
      </c>
      <c r="AB110" s="308" t="b">
        <v>0</v>
      </c>
      <c r="AC110" s="308" t="b">
        <v>0</v>
      </c>
      <c r="AD110" s="308" t="b">
        <v>0</v>
      </c>
      <c r="AE110" s="305"/>
      <c r="AF110" s="309"/>
      <c r="AG110" s="309"/>
      <c r="AH110" s="309"/>
      <c r="AI110" s="309"/>
      <c r="AJ110" s="309"/>
      <c r="AK110" s="309"/>
      <c r="AL110" s="309"/>
      <c r="AM110" s="309"/>
      <c r="AN110" s="309"/>
      <c r="AO110" s="309"/>
      <c r="AP110" s="309"/>
      <c r="AQ110" s="309"/>
      <c r="AR110" s="309"/>
      <c r="AS110" s="309"/>
      <c r="AT110" s="309"/>
      <c r="AU110" s="309"/>
      <c r="AV110" s="309"/>
      <c r="AW110" s="309"/>
      <c r="AX110" s="309"/>
      <c r="AY110" s="309"/>
    </row>
    <row r="111" spans="1:51" ht="15.75">
      <c r="A111" s="305" t="str">
        <f>_xlfn.XLOOKUP(C111, '❄️ SD-WIN-BBALL ⚾'!$F$3:$F$336, '❄️ SD-WIN-BBALL ⚾'!$A$3:$A$336)</f>
        <v>B-RET</v>
      </c>
      <c r="B111" s="305" t="str">
        <f>_xlfn.XLOOKUP(C111, '❄️ SD-WIN-BBALL ⚾'!$F$3:$F$336, '❄️ SD-WIN-BBALL ⚾'!$E$3:$E$336)</f>
        <v>USBDSC</v>
      </c>
      <c r="C111" s="306" t="s">
        <v>1330</v>
      </c>
      <c r="D111" s="305" t="str">
        <f>IF(_xlfn.XLOOKUP(C111, '❄️ SD-WIN-BBALL ⚾'!$F$3:$F$336, '❄️ SD-WIN-BBALL ⚾'!$G$3:$G$336)=0, " ", _xlfn.XLOOKUP(C111, '❄️ SD-WIN-BBALL ⚾'!$F$3:$F$336, '❄️ SD-WIN-BBALL ⚾'!$G$3:$G$336))</f>
        <v xml:space="preserve"> </v>
      </c>
      <c r="E111" s="305" t="str">
        <f>_xlfn.XLOOKUP(C111, '❄️ SD-WIN-BBALL ⚾'!$F$3:$F$336, '❄️ SD-WIN-BBALL ⚾'!$AL$3:$AL$336)</f>
        <v>7005 N Carefree Colorado Springs, CO 80922</v>
      </c>
      <c r="F111" s="305" t="str">
        <f>_xlfn.XLOOKUP(C111, '❄️ SD-WIN-BBALL ⚾'!$F$3:$F$336,'❄️ SD-WIN-BBALL ⚾'!$M$3:$M$336)</f>
        <v>Dominic</v>
      </c>
      <c r="G111" s="305" t="str">
        <f>_xlfn.XLOOKUP(C111, '❄️ SD-WIN-BBALL ⚾'!$F$3:$F$336,'❄️ SD-WIN-BBALL ⚾'!$N$3:$N$336)</f>
        <v>San Felippo</v>
      </c>
      <c r="H111" s="305" t="str">
        <f>_xlfn.XLOOKUP(C111, '❄️ SD-WIN-BBALL ⚾'!$F$3:$F$336,'❄️ SD-WIN-BBALL ⚾'!$T$3:$T$336)</f>
        <v>440-574-1645</v>
      </c>
      <c r="I111" s="305">
        <f>_xlfn.XLOOKUP(C111, '❄️ SD-WIN-BBALL ⚾'!$F$3:$F$336,'❄️ SD-WIN-BBALL ⚾'!$W$3:$W$336)</f>
        <v>110</v>
      </c>
      <c r="J111" s="307" t="str">
        <f>IF(_xlfn.XLOOKUP(C111, '❄️ SD-WIN-BBALL ⚾'!$F$3:$F$336, '❄️ SD-WIN-BBALL ⚾'!$AA$3:$AA$336)=0, "TBD", _xlfn.XLOOKUP(C111, '❄️ SD-WIN-BBALL ⚾'!$F$3:$F$336, '❄️ SD-WIN-BBALL ⚾'!$AA$3:$AA$336))</f>
        <v>Saturdays: Jan. 10, 17, 24, 31</v>
      </c>
      <c r="K111" s="305" t="str">
        <f>IF(_xlfn.XLOOKUP(C111, '❄️ SD-WIN-BBALL ⚾'!$F$3:$F$336, '❄️ SD-WIN-BBALL ⚾'!$AB$3:$AB$336)=0, "TBD", _xlfn.XLOOKUP(C111, '❄️ SD-WIN-BBALL ⚾'!$F$3:$F$336, '❄️ SD-WIN-BBALL ⚾'!$AB$3:$AB$336))</f>
        <v>9am-1:30pm</v>
      </c>
      <c r="L111" s="305"/>
      <c r="M111" s="308" t="b">
        <v>1</v>
      </c>
      <c r="N111" s="308" t="b">
        <v>1</v>
      </c>
      <c r="O111" s="308" t="b">
        <v>1</v>
      </c>
      <c r="P111" s="308" t="b">
        <v>0</v>
      </c>
      <c r="Q111" s="308" t="b">
        <v>0</v>
      </c>
      <c r="R111" s="308" t="b">
        <v>0</v>
      </c>
      <c r="S111" s="308" t="b">
        <v>1</v>
      </c>
      <c r="T111" s="308" t="b">
        <v>1</v>
      </c>
      <c r="U111" s="308" t="b">
        <v>0</v>
      </c>
      <c r="V111" s="308" t="b">
        <v>0</v>
      </c>
      <c r="W111" s="308" t="b">
        <v>1</v>
      </c>
      <c r="X111" s="308" t="b">
        <v>1</v>
      </c>
      <c r="Y111" s="308" t="b">
        <v>0</v>
      </c>
      <c r="Z111" s="308" t="b">
        <v>0</v>
      </c>
      <c r="AA111" s="308" t="b">
        <v>0</v>
      </c>
      <c r="AB111" s="308" t="b">
        <v>0</v>
      </c>
      <c r="AC111" s="308" t="b">
        <v>0</v>
      </c>
      <c r="AD111" s="308" t="b">
        <v>1</v>
      </c>
      <c r="AE111" s="305"/>
      <c r="AF111" s="309"/>
      <c r="AG111" s="309"/>
      <c r="AH111" s="309"/>
      <c r="AI111" s="309"/>
      <c r="AJ111" s="309"/>
      <c r="AK111" s="309"/>
      <c r="AL111" s="309"/>
      <c r="AM111" s="309"/>
      <c r="AN111" s="309"/>
      <c r="AO111" s="309"/>
      <c r="AP111" s="309"/>
      <c r="AQ111" s="309"/>
      <c r="AR111" s="309"/>
      <c r="AS111" s="309"/>
      <c r="AT111" s="309"/>
      <c r="AU111" s="309"/>
      <c r="AV111" s="309"/>
      <c r="AW111" s="309"/>
      <c r="AX111" s="309"/>
      <c r="AY111" s="309"/>
    </row>
    <row r="112" spans="1:51" ht="15">
      <c r="A112" s="78" t="str">
        <f>_xlfn.XLOOKUP(C112, '❄️ SD-WIN-BBALL ⚾'!$F$3:$F$336, '❄️ SD-WIN-BBALL ⚾'!$A$3:$A$336)</f>
        <v>A-NEW</v>
      </c>
      <c r="B112" s="78" t="str">
        <f>_xlfn.XLOOKUP(C112, '❄️ SD-WIN-BBALL ⚾'!$F$3:$F$336, '❄️ SD-WIN-BBALL ⚾'!$E$3:$E$336)</f>
        <v>USBDSAC</v>
      </c>
      <c r="C112" s="183" t="s">
        <v>300</v>
      </c>
      <c r="D112" s="78" t="str">
        <f>IF(_xlfn.XLOOKUP(C112, '❄️ SD-WIN-BBALL ⚾'!$F$3:$F$336, '❄️ SD-WIN-BBALL ⚾'!$G$3:$G$336)=0, " ", _xlfn.XLOOKUP(C112, '❄️ SD-WIN-BBALL ⚾'!$F$3:$F$336, '❄️ SD-WIN-BBALL ⚾'!$G$3:$G$336))</f>
        <v xml:space="preserve"> </v>
      </c>
      <c r="E112" s="78" t="str">
        <f>_xlfn.XLOOKUP(C112, '❄️ SD-WIN-BBALL ⚾'!$F$3:$F$336, '❄️ SD-WIN-BBALL ⚾'!$AL$3:$AL$336)</f>
        <v>7220 NE Arnold Ave Adair Village, OR 97330</v>
      </c>
      <c r="F112" s="78" t="str">
        <f>_xlfn.XLOOKUP(C112, '❄️ SD-WIN-BBALL ⚾'!$F$3:$F$336,'❄️ SD-WIN-BBALL ⚾'!$M$3:$M$336)</f>
        <v>Matt</v>
      </c>
      <c r="G112" s="78" t="str">
        <f>_xlfn.XLOOKUP(C112, '❄️ SD-WIN-BBALL ⚾'!$F$3:$F$336,'❄️ SD-WIN-BBALL ⚾'!$N$3:$N$336)</f>
        <v>Nosack</v>
      </c>
      <c r="H112" s="78" t="str">
        <f>_xlfn.XLOOKUP(C112, '❄️ SD-WIN-BBALL ⚾'!$F$3:$F$336,'❄️ SD-WIN-BBALL ⚾'!$T$3:$T$336)</f>
        <v>541-231-5683</v>
      </c>
      <c r="I112" s="78">
        <f>_xlfn.XLOOKUP(C112, '❄️ SD-WIN-BBALL ⚾'!$F$3:$F$336,'❄️ SD-WIN-BBALL ⚾'!$W$3:$W$336)</f>
        <v>207</v>
      </c>
      <c r="J112" s="85" t="str">
        <f>IF(_xlfn.XLOOKUP(C112, '❄️ SD-WIN-BBALL ⚾'!$F$3:$F$336, '❄️ SD-WIN-BBALL ⚾'!$AA$3:$AA$336)=0, "TBD", _xlfn.XLOOKUP(C112, '❄️ SD-WIN-BBALL ⚾'!$F$3:$F$336, '❄️ SD-WIN-BBALL ⚾'!$AA$3:$AA$336))</f>
        <v>Saturdays: Feb. 7, 14, 21, 28</v>
      </c>
      <c r="K112" s="78" t="str">
        <f>IF(_xlfn.XLOOKUP(C112, '❄️ SD-WIN-BBALL ⚾'!$F$3:$F$336, '❄️ SD-WIN-BBALL ⚾'!$AB$3:$AB$336)=0, "TBD", _xlfn.XLOOKUP(C112, '❄️ SD-WIN-BBALL ⚾'!$F$3:$F$336, '❄️ SD-WIN-BBALL ⚾'!$AB$3:$AB$336))</f>
        <v>9am-1:30pm</v>
      </c>
      <c r="L112" s="77"/>
      <c r="M112" s="126" t="b">
        <v>1</v>
      </c>
      <c r="N112" s="126" t="b">
        <v>1</v>
      </c>
      <c r="O112" s="126" t="b">
        <v>1</v>
      </c>
      <c r="P112" s="126" t="b">
        <v>0</v>
      </c>
      <c r="Q112" s="126" t="b">
        <v>1</v>
      </c>
      <c r="R112" s="126" t="b">
        <v>1</v>
      </c>
      <c r="S112" s="126" t="b">
        <v>1</v>
      </c>
      <c r="T112" s="126" t="b">
        <v>1</v>
      </c>
      <c r="U112" s="126" t="b">
        <v>0</v>
      </c>
      <c r="V112" s="126" t="b">
        <v>0</v>
      </c>
      <c r="W112" s="126" t="b">
        <v>1</v>
      </c>
      <c r="X112" s="126" t="b">
        <v>1</v>
      </c>
      <c r="Y112" s="126" t="b">
        <v>0</v>
      </c>
      <c r="Z112" s="126" t="b">
        <v>0</v>
      </c>
      <c r="AA112" s="126" t="b">
        <v>0</v>
      </c>
      <c r="AB112" s="126" t="b">
        <v>0</v>
      </c>
      <c r="AC112" s="126" t="b">
        <v>0</v>
      </c>
      <c r="AD112" s="126" t="b">
        <v>0</v>
      </c>
      <c r="AE112" s="77"/>
    </row>
    <row r="113" spans="1:51" ht="15.75">
      <c r="A113" s="305" t="str">
        <f>_xlfn.XLOOKUP(C113, '❄️ SD-WIN-BBALL ⚾'!$F$3:$F$336, '❄️ SD-WIN-BBALL ⚾'!$A$3:$A$336)</f>
        <v>B-RET</v>
      </c>
      <c r="B113" s="305" t="str">
        <f>_xlfn.XLOOKUP(C113, '❄️ SD-WIN-BBALL ⚾'!$F$3:$F$336, '❄️ SD-WIN-BBALL ⚾'!$E$3:$E$336)</f>
        <v>USBDSU</v>
      </c>
      <c r="C113" s="306" t="s">
        <v>1341</v>
      </c>
      <c r="D113" s="305" t="str">
        <f>IF(_xlfn.XLOOKUP(C113, '❄️ SD-WIN-BBALL ⚾'!$F$3:$F$336, '❄️ SD-WIN-BBALL ⚾'!$G$3:$G$336)=0, " ", _xlfn.XLOOKUP(C113, '❄️ SD-WIN-BBALL ⚾'!$F$3:$F$336, '❄️ SD-WIN-BBALL ⚾'!$G$3:$G$336))</f>
        <v>Redhawk Center</v>
      </c>
      <c r="E113" s="305" t="str">
        <f>_xlfn.XLOOKUP(C113, '❄️ SD-WIN-BBALL ⚾'!$F$3:$F$336, '❄️ SD-WIN-BBALL ⚾'!$AL$3:$AL$336)</f>
        <v>550 14th Ave Seattle, WA 98122</v>
      </c>
      <c r="F113" s="305" t="str">
        <f>_xlfn.XLOOKUP(C113, '❄️ SD-WIN-BBALL ⚾'!$F$3:$F$336,'❄️ SD-WIN-BBALL ⚾'!$M$3:$M$336)</f>
        <v>Leo</v>
      </c>
      <c r="G113" s="305" t="str">
        <f>_xlfn.XLOOKUP(C113, '❄️ SD-WIN-BBALL ⚾'!$F$3:$F$336,'❄️ SD-WIN-BBALL ⚾'!$N$3:$N$336)</f>
        <v>Rivera</v>
      </c>
      <c r="H113" s="305" t="str">
        <f>_xlfn.XLOOKUP(C113, '❄️ SD-WIN-BBALL ⚾'!$F$3:$F$336,'❄️ SD-WIN-BBALL ⚾'!$T$3:$T$336)</f>
        <v>206-234-9682</v>
      </c>
      <c r="I113" s="305">
        <f>_xlfn.XLOOKUP(C113, '❄️ SD-WIN-BBALL ⚾'!$F$3:$F$336,'❄️ SD-WIN-BBALL ⚾'!$W$3:$W$336)</f>
        <v>110</v>
      </c>
      <c r="J113" s="307" t="str">
        <f>IF(_xlfn.XLOOKUP(C113, '❄️ SD-WIN-BBALL ⚾'!$F$3:$F$336, '❄️ SD-WIN-BBALL ⚾'!$AA$3:$AA$336)=0, "TBD", _xlfn.XLOOKUP(C113, '❄️ SD-WIN-BBALL ⚾'!$F$3:$F$336, '❄️ SD-WIN-BBALL ⚾'!$AA$3:$AA$336))</f>
        <v>Sat./Sun.: Jan. 10, 11, 17, 18</v>
      </c>
      <c r="K113" s="305" t="str">
        <f>IF(_xlfn.XLOOKUP(C113, '❄️ SD-WIN-BBALL ⚾'!$F$3:$F$336, '❄️ SD-WIN-BBALL ⚾'!$AB$3:$AB$336)=0, "TBD", _xlfn.XLOOKUP(C113, '❄️ SD-WIN-BBALL ⚾'!$F$3:$F$336, '❄️ SD-WIN-BBALL ⚾'!$AB$3:$AB$336))</f>
        <v>9am-1:30pm</v>
      </c>
      <c r="L113" s="305"/>
      <c r="M113" s="308" t="b">
        <v>1</v>
      </c>
      <c r="N113" s="308" t="b">
        <v>1</v>
      </c>
      <c r="O113" s="308" t="b">
        <v>1</v>
      </c>
      <c r="P113" s="308" t="b">
        <v>0</v>
      </c>
      <c r="Q113" s="308" t="b">
        <v>1</v>
      </c>
      <c r="R113" s="308" t="b">
        <v>1</v>
      </c>
      <c r="S113" s="308" t="b">
        <v>1</v>
      </c>
      <c r="T113" s="308" t="b">
        <v>1</v>
      </c>
      <c r="U113" s="308" t="b">
        <v>0</v>
      </c>
      <c r="V113" s="308" t="b">
        <v>0</v>
      </c>
      <c r="W113" s="308" t="b">
        <v>1</v>
      </c>
      <c r="X113" s="308" t="b">
        <v>1</v>
      </c>
      <c r="Y113" s="308" t="b">
        <v>0</v>
      </c>
      <c r="Z113" s="308" t="b">
        <v>0</v>
      </c>
      <c r="AA113" s="308" t="b">
        <v>0</v>
      </c>
      <c r="AB113" s="308" t="b">
        <v>0</v>
      </c>
      <c r="AC113" s="308" t="b">
        <v>0</v>
      </c>
      <c r="AD113" s="308" t="b">
        <v>1</v>
      </c>
      <c r="AE113" s="305"/>
      <c r="AF113" s="309"/>
      <c r="AG113" s="309"/>
      <c r="AH113" s="309"/>
      <c r="AI113" s="309"/>
      <c r="AJ113" s="309"/>
      <c r="AK113" s="309"/>
      <c r="AL113" s="309"/>
      <c r="AM113" s="309"/>
      <c r="AN113" s="309"/>
      <c r="AO113" s="309"/>
      <c r="AP113" s="309"/>
      <c r="AQ113" s="309"/>
      <c r="AR113" s="309"/>
      <c r="AS113" s="309"/>
      <c r="AT113" s="309"/>
      <c r="AU113" s="309"/>
      <c r="AV113" s="309"/>
      <c r="AW113" s="309"/>
      <c r="AX113" s="309"/>
      <c r="AY113" s="309"/>
    </row>
    <row r="114" spans="1:51" ht="15.75">
      <c r="A114" s="305" t="str">
        <f>_xlfn.XLOOKUP(C114, '❄️ SD-WIN-BBALL ⚾'!$F$3:$F$336, '❄️ SD-WIN-BBALL ⚾'!$A$3:$A$336)</f>
        <v>B-RET</v>
      </c>
      <c r="B114" s="305" t="str">
        <f>_xlfn.XLOOKUP(C114, '❄️ SD-WIN-BBALL ⚾'!$F$3:$F$336, '❄️ SD-WIN-BBALL ⚾'!$E$3:$E$336)</f>
        <v>USBDSMP</v>
      </c>
      <c r="C114" s="306" t="s">
        <v>1352</v>
      </c>
      <c r="D114" s="305" t="str">
        <f>IF(_xlfn.XLOOKUP(C114, '❄️ SD-WIN-BBALL ⚾'!$F$3:$F$336, '❄️ SD-WIN-BBALL ⚾'!$G$3:$G$336)=0, " ", _xlfn.XLOOKUP(C114, '❄️ SD-WIN-BBALL ⚾'!$F$3:$F$336, '❄️ SD-WIN-BBALL ⚾'!$G$3:$G$336))</f>
        <v xml:space="preserve"> </v>
      </c>
      <c r="E114" s="305" t="str">
        <f>_xlfn.XLOOKUP(C114, '❄️ SD-WIN-BBALL ⚾'!$F$3:$F$336, '❄️ SD-WIN-BBALL ⚾'!$AL$3:$AL$336)</f>
        <v>2211 College U Dr Redding, CA 96003</v>
      </c>
      <c r="F114" s="305" t="str">
        <f>_xlfn.XLOOKUP(C114, '❄️ SD-WIN-BBALL ⚾'!$F$3:$F$336,'❄️ SD-WIN-BBALL ⚾'!$M$3:$M$336)</f>
        <v>Dan</v>
      </c>
      <c r="G114" s="305" t="str">
        <f>_xlfn.XLOOKUP(C114, '❄️ SD-WIN-BBALL ⚾'!$F$3:$F$336,'❄️ SD-WIN-BBALL ⚾'!$N$3:$N$336)</f>
        <v>Tating</v>
      </c>
      <c r="H114" s="305" t="str">
        <f>_xlfn.XLOOKUP(C114, '❄️ SD-WIN-BBALL ⚾'!$F$3:$F$336,'❄️ SD-WIN-BBALL ⚾'!$T$3:$T$336)</f>
        <v>530-526-1086</v>
      </c>
      <c r="I114" s="305">
        <f>_xlfn.XLOOKUP(C114, '❄️ SD-WIN-BBALL ⚾'!$F$3:$F$336,'❄️ SD-WIN-BBALL ⚾'!$W$3:$W$336)</f>
        <v>118</v>
      </c>
      <c r="J114" s="307" t="str">
        <f>IF(_xlfn.XLOOKUP(C114, '❄️ SD-WIN-BBALL ⚾'!$F$3:$F$336, '❄️ SD-WIN-BBALL ⚾'!$AA$3:$AA$336)=0, "TBD", _xlfn.XLOOKUP(C114, '❄️ SD-WIN-BBALL ⚾'!$F$3:$F$336, '❄️ SD-WIN-BBALL ⚾'!$AA$3:$AA$336))</f>
        <v>Sundays: Jan. 18, 25; Feb. 1, 15</v>
      </c>
      <c r="K114" s="305" t="str">
        <f>IF(_xlfn.XLOOKUP(C114, '❄️ SD-WIN-BBALL ⚾'!$F$3:$F$336, '❄️ SD-WIN-BBALL ⚾'!$AB$3:$AB$336)=0, "TBD", _xlfn.XLOOKUP(C114, '❄️ SD-WIN-BBALL ⚾'!$F$3:$F$336, '❄️ SD-WIN-BBALL ⚾'!$AB$3:$AB$336))</f>
        <v>Noon-4:30pm</v>
      </c>
      <c r="L114" s="305"/>
      <c r="M114" s="308" t="b">
        <v>1</v>
      </c>
      <c r="N114" s="308" t="b">
        <v>1</v>
      </c>
      <c r="O114" s="308" t="b">
        <v>1</v>
      </c>
      <c r="P114" s="308" t="b">
        <v>0</v>
      </c>
      <c r="Q114" s="308" t="b">
        <v>0</v>
      </c>
      <c r="R114" s="308" t="b">
        <v>0</v>
      </c>
      <c r="S114" s="308" t="b">
        <v>1</v>
      </c>
      <c r="T114" s="308" t="b">
        <v>1</v>
      </c>
      <c r="U114" s="308" t="b">
        <v>0</v>
      </c>
      <c r="V114" s="308" t="b">
        <v>0</v>
      </c>
      <c r="W114" s="308" t="b">
        <v>1</v>
      </c>
      <c r="X114" s="308" t="b">
        <v>1</v>
      </c>
      <c r="Y114" s="308" t="b">
        <v>0</v>
      </c>
      <c r="Z114" s="308" t="b">
        <v>0</v>
      </c>
      <c r="AA114" s="308" t="b">
        <v>0</v>
      </c>
      <c r="AB114" s="308" t="b">
        <v>0</v>
      </c>
      <c r="AC114" s="308" t="b">
        <v>0</v>
      </c>
      <c r="AD114" s="308" t="b">
        <v>0</v>
      </c>
      <c r="AE114" s="305"/>
      <c r="AF114" s="309"/>
      <c r="AG114" s="309"/>
      <c r="AH114" s="309"/>
      <c r="AI114" s="309"/>
      <c r="AJ114" s="309"/>
      <c r="AK114" s="309"/>
      <c r="AL114" s="309"/>
      <c r="AM114" s="309"/>
      <c r="AN114" s="309"/>
      <c r="AO114" s="309"/>
      <c r="AP114" s="309"/>
      <c r="AQ114" s="309"/>
      <c r="AR114" s="309"/>
      <c r="AS114" s="309"/>
      <c r="AT114" s="309"/>
      <c r="AU114" s="309"/>
      <c r="AV114" s="309"/>
      <c r="AW114" s="309"/>
      <c r="AX114" s="309"/>
      <c r="AY114" s="309"/>
    </row>
    <row r="115" spans="1:51" ht="15.75">
      <c r="A115" s="305" t="str">
        <f>_xlfn.XLOOKUP(C115, '❄️ SD-WIN-BBALL ⚾'!$F$3:$F$336, '❄️ SD-WIN-BBALL ⚾'!$A$3:$A$336)</f>
        <v>B-RET</v>
      </c>
      <c r="B115" s="305" t="str">
        <f>_xlfn.XLOOKUP(C115, '❄️ SD-WIN-BBALL ⚾'!$F$3:$F$336, '❄️ SD-WIN-BBALL ⚾'!$E$3:$E$336)</f>
        <v>USBDAMJ</v>
      </c>
      <c r="C115" s="306" t="s">
        <v>1363</v>
      </c>
      <c r="D115" s="305" t="str">
        <f>IF(_xlfn.XLOOKUP(C115, '❄️ SD-WIN-BBALL ⚾'!$F$3:$F$336, '❄️ SD-WIN-BBALL ⚾'!$G$3:$G$336)=0, " ", _xlfn.XLOOKUP(C115, '❄️ SD-WIN-BBALL ⚾'!$F$3:$F$336, '❄️ SD-WIN-BBALL ⚾'!$G$3:$G$336))</f>
        <v xml:space="preserve"> </v>
      </c>
      <c r="E115" s="305" t="str">
        <f>_xlfn.XLOOKUP(C115, '❄️ SD-WIN-BBALL ⚾'!$F$3:$F$336, '❄️ SD-WIN-BBALL ⚾'!$AL$3:$AL$336)</f>
        <v>4000 Suisun Valley Rd Fairfield, CA 94534</v>
      </c>
      <c r="F115" s="305" t="str">
        <f>_xlfn.XLOOKUP(C115, '❄️ SD-WIN-BBALL ⚾'!$F$3:$F$336,'❄️ SD-WIN-BBALL ⚾'!$M$3:$M$336)</f>
        <v>Kyle</v>
      </c>
      <c r="G115" s="305" t="str">
        <f>_xlfn.XLOOKUP(C115, '❄️ SD-WIN-BBALL ⚾'!$F$3:$F$336,'❄️ SD-WIN-BBALL ⚾'!$N$3:$N$336)</f>
        <v>Stafford</v>
      </c>
      <c r="H115" s="305" t="str">
        <f>_xlfn.XLOOKUP(C115, '❄️ SD-WIN-BBALL ⚾'!$F$3:$F$336,'❄️ SD-WIN-BBALL ⚾'!$T$3:$T$336)</f>
        <v>916-752-3389</v>
      </c>
      <c r="I115" s="305">
        <f>_xlfn.XLOOKUP(C115, '❄️ SD-WIN-BBALL ⚾'!$F$3:$F$336,'❄️ SD-WIN-BBALL ⚾'!$W$3:$W$336)</f>
        <v>104</v>
      </c>
      <c r="J115" s="307" t="str">
        <f>IF(_xlfn.XLOOKUP(C115, '❄️ SD-WIN-BBALL ⚾'!$F$3:$F$336, '❄️ SD-WIN-BBALL ⚾'!$AA$3:$AA$336)=0, "TBD", _xlfn.XLOOKUP(C115, '❄️ SD-WIN-BBALL ⚾'!$F$3:$F$336, '❄️ SD-WIN-BBALL ⚾'!$AA$3:$AA$336))</f>
        <v>Sundays: Jan. 4 (PPD), 11, 18, 25; Feb. 1 (M/U)</v>
      </c>
      <c r="K115" s="305" t="str">
        <f>IF(_xlfn.XLOOKUP(C115, '❄️ SD-WIN-BBALL ⚾'!$F$3:$F$336, '❄️ SD-WIN-BBALL ⚾'!$AB$3:$AB$336)=0, "TBD", _xlfn.XLOOKUP(C115, '❄️ SD-WIN-BBALL ⚾'!$F$3:$F$336, '❄️ SD-WIN-BBALL ⚾'!$AB$3:$AB$336))</f>
        <v>Noon-4:30pm</v>
      </c>
      <c r="L115" s="305"/>
      <c r="M115" s="308" t="b">
        <v>1</v>
      </c>
      <c r="N115" s="308" t="b">
        <v>1</v>
      </c>
      <c r="O115" s="308" t="b">
        <v>1</v>
      </c>
      <c r="P115" s="308" t="b">
        <v>0</v>
      </c>
      <c r="Q115" s="308" t="b">
        <v>0</v>
      </c>
      <c r="R115" s="308" t="b">
        <v>0</v>
      </c>
      <c r="S115" s="308" t="b">
        <v>1</v>
      </c>
      <c r="T115" s="308" t="b">
        <v>1</v>
      </c>
      <c r="U115" s="308" t="b">
        <v>0</v>
      </c>
      <c r="V115" s="308" t="b">
        <v>0</v>
      </c>
      <c r="W115" s="308" t="b">
        <v>1</v>
      </c>
      <c r="X115" s="308" t="b">
        <v>1</v>
      </c>
      <c r="Y115" s="308" t="b">
        <v>0</v>
      </c>
      <c r="Z115" s="308" t="b">
        <v>0</v>
      </c>
      <c r="AA115" s="308" t="b">
        <v>1</v>
      </c>
      <c r="AB115" s="308" t="b">
        <v>1</v>
      </c>
      <c r="AC115" s="308" t="b">
        <v>0</v>
      </c>
      <c r="AD115" s="308" t="b">
        <v>0</v>
      </c>
      <c r="AE115" s="305"/>
      <c r="AF115" s="309"/>
      <c r="AG115" s="309"/>
      <c r="AH115" s="309"/>
      <c r="AI115" s="309"/>
      <c r="AJ115" s="309"/>
      <c r="AK115" s="309"/>
      <c r="AL115" s="309"/>
      <c r="AM115" s="309"/>
      <c r="AN115" s="309"/>
      <c r="AO115" s="309"/>
      <c r="AP115" s="309"/>
      <c r="AQ115" s="309"/>
      <c r="AR115" s="309"/>
      <c r="AS115" s="309"/>
      <c r="AT115" s="309"/>
      <c r="AU115" s="309"/>
      <c r="AV115" s="309"/>
      <c r="AW115" s="309"/>
      <c r="AX115" s="309"/>
      <c r="AY115" s="309"/>
    </row>
    <row r="116" spans="1:51" ht="15.75">
      <c r="A116" s="57" t="str">
        <f>_xlfn.XLOOKUP(C116, '❄️ SD-WIN-BBALL ⚾'!$F$3:$F$336, '❄️ SD-WIN-BBALL ⚾'!$A$3:$A$336)</f>
        <v>B-RET</v>
      </c>
      <c r="B116" s="57" t="str">
        <f>_xlfn.XLOOKUP(C116, '❄️ SD-WIN-BBALL ⚾'!$F$3:$F$336, '❄️ SD-WIN-BBALL ⚾'!$E$3:$E$336)</f>
        <v>USBDSSF</v>
      </c>
      <c r="C116" s="148" t="s">
        <v>1373</v>
      </c>
      <c r="D116" s="57" t="str">
        <f>IF(_xlfn.XLOOKUP(C116, '❄️ SD-WIN-BBALL ⚾'!$F$3:$F$336, '❄️ SD-WIN-BBALL ⚾'!$G$3:$G$336)=0, " ", _xlfn.XLOOKUP(C116, '❄️ SD-WIN-BBALL ⚾'!$F$3:$F$336, '❄️ SD-WIN-BBALL ⚾'!$G$3:$G$336))</f>
        <v xml:space="preserve"> </v>
      </c>
      <c r="E116" s="57" t="str">
        <f>_xlfn.XLOOKUP(C116, '❄️ SD-WIN-BBALL ⚾'!$F$3:$F$336, '❄️ SD-WIN-BBALL ⚾'!$AL$3:$AL$336)</f>
        <v>400 B St South San Francisco, CA 94080</v>
      </c>
      <c r="F116" s="57" t="str">
        <f>_xlfn.XLOOKUP(C116, '❄️ SD-WIN-BBALL ⚾'!$F$3:$F$336,'❄️ SD-WIN-BBALL ⚾'!$M$3:$M$336)</f>
        <v>Matt</v>
      </c>
      <c r="G116" s="57" t="str">
        <f>_xlfn.XLOOKUP(C116, '❄️ SD-WIN-BBALL ⚾'!$F$3:$F$336,'❄️ SD-WIN-BBALL ⚾'!$N$3:$N$336)</f>
        <v>Schaukowitch</v>
      </c>
      <c r="H116" s="57" t="str">
        <f>_xlfn.XLOOKUP(C116, '❄️ SD-WIN-BBALL ⚾'!$F$3:$F$336,'❄️ SD-WIN-BBALL ⚾'!$T$3:$T$336)</f>
        <v>650-270-9180</v>
      </c>
      <c r="I116" s="57">
        <f>_xlfn.XLOOKUP(C116, '❄️ SD-WIN-BBALL ⚾'!$F$3:$F$336,'❄️ SD-WIN-BBALL ⚾'!$W$3:$W$336)</f>
        <v>201</v>
      </c>
      <c r="J116" s="39" t="str">
        <f>IF(_xlfn.XLOOKUP(C116, '❄️ SD-WIN-BBALL ⚾'!$F$3:$F$336, '❄️ SD-WIN-BBALL ⚾'!$AA$3:$AA$336)=0, "TBD", _xlfn.XLOOKUP(C116, '❄️ SD-WIN-BBALL ⚾'!$F$3:$F$336, '❄️ SD-WIN-BBALL ⚾'!$AA$3:$AA$336))</f>
        <v>Sundays: Feb. 1, 15, 22; Mar. 1</v>
      </c>
      <c r="K116" s="57" t="str">
        <f>IF(_xlfn.XLOOKUP(C116, '❄️ SD-WIN-BBALL ⚾'!$F$3:$F$336, '❄️ SD-WIN-BBALL ⚾'!$AB$3:$AB$336)=0, "TBD", _xlfn.XLOOKUP(C116, '❄️ SD-WIN-BBALL ⚾'!$F$3:$F$336, '❄️ SD-WIN-BBALL ⚾'!$AB$3:$AB$336))</f>
        <v>Noon-4:30pm</v>
      </c>
      <c r="L116" s="77"/>
      <c r="M116" s="150" t="b">
        <v>1</v>
      </c>
      <c r="N116" s="150" t="b">
        <v>1</v>
      </c>
      <c r="O116" s="150" t="b">
        <v>1</v>
      </c>
      <c r="P116" s="150" t="b">
        <v>0</v>
      </c>
      <c r="Q116" s="150" t="b">
        <v>0</v>
      </c>
      <c r="R116" s="150" t="b">
        <v>0</v>
      </c>
      <c r="S116" s="150" t="b">
        <v>1</v>
      </c>
      <c r="T116" s="150" t="b">
        <v>1</v>
      </c>
      <c r="U116" s="150" t="b">
        <v>0</v>
      </c>
      <c r="V116" s="150" t="b">
        <v>0</v>
      </c>
      <c r="W116" s="150" t="b">
        <v>1</v>
      </c>
      <c r="X116" s="150" t="b">
        <v>1</v>
      </c>
      <c r="Y116" s="150" t="b">
        <v>0</v>
      </c>
      <c r="Z116" s="150" t="b">
        <v>0</v>
      </c>
      <c r="AA116" s="150" t="b">
        <v>0</v>
      </c>
      <c r="AB116" s="150" t="b">
        <v>0</v>
      </c>
      <c r="AC116" s="150" t="b">
        <v>0</v>
      </c>
      <c r="AD116" s="150" t="b">
        <v>0</v>
      </c>
      <c r="AE116" s="77"/>
    </row>
    <row r="117" spans="1:51" ht="15">
      <c r="A117" s="305" t="str">
        <f>_xlfn.XLOOKUP(C117, '❄️ SD-WIN-BBALL ⚾'!$F$3:$F$336, '❄️ SD-WIN-BBALL ⚾'!$A$3:$A$336)</f>
        <v>A-NEW</v>
      </c>
      <c r="B117" s="305" t="str">
        <f>_xlfn.XLOOKUP(C117, '❄️ SD-WIN-BBALL ⚾'!$F$3:$F$336, '❄️ SD-WIN-BBALL ⚾'!$E$3:$E$336)</f>
        <v>USBDSW</v>
      </c>
      <c r="C117" s="310" t="s">
        <v>310</v>
      </c>
      <c r="D117" s="305" t="str">
        <f>IF(_xlfn.XLOOKUP(C117, '❄️ SD-WIN-BBALL ⚾'!$F$3:$F$336, '❄️ SD-WIN-BBALL ⚾'!$G$3:$G$336)=0, " ", _xlfn.XLOOKUP(C117, '❄️ SD-WIN-BBALL ⚾'!$F$3:$F$336, '❄️ SD-WIN-BBALL ⚾'!$G$3:$G$336))</f>
        <v xml:space="preserve"> </v>
      </c>
      <c r="E117" s="305" t="str">
        <f>_xlfn.XLOOKUP(C117, '❄️ SD-WIN-BBALL ⚾'!$F$3:$F$336, '❄️ SD-WIN-BBALL ⚾'!$AL$3:$AL$336)</f>
        <v>167 S. Maincross St Hanover, IN 47243</v>
      </c>
      <c r="F117" s="305" t="str">
        <f>_xlfn.XLOOKUP(C117, '❄️ SD-WIN-BBALL ⚾'!$F$3:$F$336,'❄️ SD-WIN-BBALL ⚾'!$M$3:$M$336)</f>
        <v xml:space="preserve">Dan </v>
      </c>
      <c r="G117" s="305" t="str">
        <f>_xlfn.XLOOKUP(C117, '❄️ SD-WIN-BBALL ⚾'!$F$3:$F$336,'❄️ SD-WIN-BBALL ⚾'!$N$3:$N$336)</f>
        <v>Thurston</v>
      </c>
      <c r="H117" s="305" t="str">
        <f>_xlfn.XLOOKUP(C117, '❄️ SD-WIN-BBALL ⚾'!$F$3:$F$336,'❄️ SD-WIN-BBALL ⚾'!$T$3:$T$336)</f>
        <v>812-701-5343</v>
      </c>
      <c r="I117" s="305">
        <f>_xlfn.XLOOKUP(C117, '❄️ SD-WIN-BBALL ⚾'!$F$3:$F$336,'❄️ SD-WIN-BBALL ⚾'!$W$3:$W$336)</f>
        <v>20</v>
      </c>
      <c r="J117" s="307" t="str">
        <f>IF(_xlfn.XLOOKUP(C117, '❄️ SD-WIN-BBALL ⚾'!$F$3:$F$336, '❄️ SD-WIN-BBALL ⚾'!$AA$3:$AA$336)=0, "TBD", _xlfn.XLOOKUP(C117, '❄️ SD-WIN-BBALL ⚾'!$F$3:$F$336, '❄️ SD-WIN-BBALL ⚾'!$AA$3:$AA$336))</f>
        <v>Sat.-Tues.: Dec. 20, 21, 22, 23</v>
      </c>
      <c r="K117" s="305" t="str">
        <f>IF(_xlfn.XLOOKUP(C117, '❄️ SD-WIN-BBALL ⚾'!$F$3:$F$336, '❄️ SD-WIN-BBALL ⚾'!$AB$3:$AB$336)=0, "TBD", _xlfn.XLOOKUP(C117, '❄️ SD-WIN-BBALL ⚾'!$F$3:$F$336, '❄️ SD-WIN-BBALL ⚾'!$AB$3:$AB$336))</f>
        <v>9am-1:30pm</v>
      </c>
      <c r="L117" s="305"/>
      <c r="M117" s="308" t="b">
        <v>1</v>
      </c>
      <c r="N117" s="308" t="b">
        <v>1</v>
      </c>
      <c r="O117" s="308" t="b">
        <v>1</v>
      </c>
      <c r="P117" s="308" t="b">
        <v>0</v>
      </c>
      <c r="Q117" s="308" t="b">
        <v>1</v>
      </c>
      <c r="R117" s="308" t="b">
        <v>1</v>
      </c>
      <c r="S117" s="308" t="b">
        <v>1</v>
      </c>
      <c r="T117" s="308" t="b">
        <v>1</v>
      </c>
      <c r="U117" s="308" t="b">
        <v>0</v>
      </c>
      <c r="V117" s="308" t="b">
        <v>0</v>
      </c>
      <c r="W117" s="308" t="b">
        <v>1</v>
      </c>
      <c r="X117" s="308" t="b">
        <v>1</v>
      </c>
      <c r="Y117" s="308" t="b">
        <v>0</v>
      </c>
      <c r="Z117" s="308" t="b">
        <v>0</v>
      </c>
      <c r="AA117" s="308" t="b">
        <v>0</v>
      </c>
      <c r="AB117" s="308" t="b">
        <v>0</v>
      </c>
      <c r="AC117" s="308" t="b">
        <v>0</v>
      </c>
      <c r="AD117" s="308" t="b">
        <v>1</v>
      </c>
      <c r="AE117" s="305"/>
      <c r="AF117" s="309"/>
      <c r="AG117" s="309"/>
      <c r="AH117" s="309"/>
      <c r="AI117" s="309"/>
      <c r="AJ117" s="309"/>
      <c r="AK117" s="309"/>
      <c r="AL117" s="309"/>
      <c r="AM117" s="309"/>
      <c r="AN117" s="309"/>
      <c r="AO117" s="309"/>
      <c r="AP117" s="309"/>
      <c r="AQ117" s="309"/>
      <c r="AR117" s="309"/>
      <c r="AS117" s="309"/>
      <c r="AT117" s="309"/>
      <c r="AU117" s="309"/>
      <c r="AV117" s="309"/>
      <c r="AW117" s="309"/>
      <c r="AX117" s="309"/>
      <c r="AY117" s="309"/>
    </row>
    <row r="118" spans="1:51" ht="15">
      <c r="A118" s="305" t="str">
        <f>_xlfn.XLOOKUP(C118, '❄️ SD-WIN-BBALL ⚾'!$F$3:$F$336, '❄️ SD-WIN-BBALL ⚾'!$A$3:$A$336)</f>
        <v>A-NEW</v>
      </c>
      <c r="B118" s="305" t="str">
        <f>_xlfn.XLOOKUP(C118, '❄️ SD-WIN-BBALL ⚾'!$F$3:$F$336, '❄️ SD-WIN-BBALL ⚾'!$E$3:$E$336)</f>
        <v>USBDSCT</v>
      </c>
      <c r="C118" s="310" t="s">
        <v>320</v>
      </c>
      <c r="D118" s="305" t="str">
        <f>IF(_xlfn.XLOOKUP(C118, '❄️ SD-WIN-BBALL ⚾'!$F$3:$F$336, '❄️ SD-WIN-BBALL ⚾'!$G$3:$G$336)=0, " ", _xlfn.XLOOKUP(C118, '❄️ SD-WIN-BBALL ⚾'!$F$3:$F$336, '❄️ SD-WIN-BBALL ⚾'!$G$3:$G$336))</f>
        <v>Sartell HS</v>
      </c>
      <c r="E118" s="305" t="str">
        <f>_xlfn.XLOOKUP(C118, '❄️ SD-WIN-BBALL ⚾'!$F$3:$F$336, '❄️ SD-WIN-BBALL ⚾'!$AL$3:$AL$336)</f>
        <v>3101 Pine Cone Rd N Sartell, MN 56377</v>
      </c>
      <c r="F118" s="305" t="str">
        <f>_xlfn.XLOOKUP(C118, '❄️ SD-WIN-BBALL ⚾'!$F$3:$F$336,'❄️ SD-WIN-BBALL ⚾'!$M$3:$M$336)</f>
        <v>Alex</v>
      </c>
      <c r="G118" s="305" t="str">
        <f>_xlfn.XLOOKUP(C118, '❄️ SD-WIN-BBALL ⚾'!$F$3:$F$336,'❄️ SD-WIN-BBALL ⚾'!$N$3:$N$336)</f>
        <v>Haapajoki</v>
      </c>
      <c r="H118" s="305" t="str">
        <f>_xlfn.XLOOKUP(C118, '❄️ SD-WIN-BBALL ⚾'!$F$3:$F$336,'❄️ SD-WIN-BBALL ⚾'!$T$3:$T$336)</f>
        <v>218-839-7893</v>
      </c>
      <c r="I118" s="305">
        <f>_xlfn.XLOOKUP(C118, '❄️ SD-WIN-BBALL ⚾'!$F$3:$F$336,'❄️ SD-WIN-BBALL ⚾'!$W$3:$W$336)</f>
        <v>118</v>
      </c>
      <c r="J118" s="307" t="str">
        <f>IF(_xlfn.XLOOKUP(C118, '❄️ SD-WIN-BBALL ⚾'!$F$3:$F$336, '❄️ SD-WIN-BBALL ⚾'!$AA$3:$AA$336)=0, "TBD", _xlfn.XLOOKUP(C118, '❄️ SD-WIN-BBALL ⚾'!$F$3:$F$336, '❄️ SD-WIN-BBALL ⚾'!$AA$3:$AA$336))</f>
        <v>Sundays: Jan. 18, 25; Feb. 8, 15</v>
      </c>
      <c r="K118" s="305" t="str">
        <f>IF(_xlfn.XLOOKUP(C118, '❄️ SD-WIN-BBALL ⚾'!$F$3:$F$336, '❄️ SD-WIN-BBALL ⚾'!$AB$3:$AB$336)=0, "TBD", _xlfn.XLOOKUP(C118, '❄️ SD-WIN-BBALL ⚾'!$F$3:$F$336, '❄️ SD-WIN-BBALL ⚾'!$AB$3:$AB$336))</f>
        <v>8:30am-1pm</v>
      </c>
      <c r="L118" s="305"/>
      <c r="M118" s="308" t="b">
        <v>1</v>
      </c>
      <c r="N118" s="308" t="b">
        <v>1</v>
      </c>
      <c r="O118" s="308" t="b">
        <v>1</v>
      </c>
      <c r="P118" s="308" t="b">
        <v>0</v>
      </c>
      <c r="Q118" s="308" t="b">
        <v>1</v>
      </c>
      <c r="R118" s="308" t="b">
        <v>1</v>
      </c>
      <c r="S118" s="308" t="b">
        <v>1</v>
      </c>
      <c r="T118" s="308" t="b">
        <v>1</v>
      </c>
      <c r="U118" s="308" t="b">
        <v>0</v>
      </c>
      <c r="V118" s="308" t="b">
        <v>0</v>
      </c>
      <c r="W118" s="308" t="b">
        <v>1</v>
      </c>
      <c r="X118" s="308" t="b">
        <v>1</v>
      </c>
      <c r="Y118" s="308" t="b">
        <v>0</v>
      </c>
      <c r="Z118" s="308" t="b">
        <v>0</v>
      </c>
      <c r="AA118" s="308" t="b">
        <v>0</v>
      </c>
      <c r="AB118" s="308" t="b">
        <v>0</v>
      </c>
      <c r="AC118" s="308" t="b">
        <v>0</v>
      </c>
      <c r="AD118" s="308" t="b">
        <v>0</v>
      </c>
      <c r="AE118" s="305"/>
      <c r="AF118" s="309"/>
      <c r="AG118" s="309"/>
      <c r="AH118" s="309"/>
      <c r="AI118" s="309"/>
      <c r="AJ118" s="309"/>
      <c r="AK118" s="309"/>
      <c r="AL118" s="309"/>
      <c r="AM118" s="309"/>
      <c r="AN118" s="309"/>
      <c r="AO118" s="309"/>
      <c r="AP118" s="309"/>
      <c r="AQ118" s="309"/>
      <c r="AR118" s="309"/>
      <c r="AS118" s="309"/>
      <c r="AT118" s="309"/>
      <c r="AU118" s="309"/>
      <c r="AV118" s="309"/>
      <c r="AW118" s="309"/>
      <c r="AX118" s="309"/>
      <c r="AY118" s="309"/>
    </row>
    <row r="119" spans="1:51" ht="15">
      <c r="A119" s="78" t="str">
        <f>_xlfn.XLOOKUP(C119, '❄️ SD-WIN-BBALL ⚾'!$F$3:$F$336, '❄️ SD-WIN-BBALL ⚾'!$A$3:$A$336)</f>
        <v>A-NEW</v>
      </c>
      <c r="B119" s="78" t="str">
        <f>_xlfn.XLOOKUP(C119, '❄️ SD-WIN-BBALL ⚾'!$F$3:$F$336, '❄️ SD-WIN-BBALL ⚾'!$E$3:$E$336)</f>
        <v>USBDSEU</v>
      </c>
      <c r="C119" s="183" t="s">
        <v>332</v>
      </c>
      <c r="D119" s="78" t="str">
        <f>IF(_xlfn.XLOOKUP(C119, '❄️ SD-WIN-BBALL ⚾'!$F$3:$F$336, '❄️ SD-WIN-BBALL ⚾'!$G$3:$G$336)=0, " ", _xlfn.XLOOKUP(C119, '❄️ SD-WIN-BBALL ⚾'!$F$3:$F$336, '❄️ SD-WIN-BBALL ⚾'!$G$3:$G$336))</f>
        <v xml:space="preserve"> </v>
      </c>
      <c r="E119" s="78" t="str">
        <f>_xlfn.XLOOKUP(C119, '❄️ SD-WIN-BBALL ⚾'!$F$3:$F$336, '❄️ SD-WIN-BBALL ⚾'!$AL$3:$AL$336)</f>
        <v>2 Convent Rd Morristown, NJ 7960</v>
      </c>
      <c r="F119" s="78" t="str">
        <f>_xlfn.XLOOKUP(C119, '❄️ SD-WIN-BBALL ⚾'!$F$3:$F$336,'❄️ SD-WIN-BBALL ⚾'!$M$3:$M$336)</f>
        <v>Daniel</v>
      </c>
      <c r="G119" s="78" t="str">
        <f>_xlfn.XLOOKUP(C119, '❄️ SD-WIN-BBALL ⚾'!$F$3:$F$336,'❄️ SD-WIN-BBALL ⚾'!$N$3:$N$336)</f>
        <v>Furbeck</v>
      </c>
      <c r="H119" s="78" t="str">
        <f>_xlfn.XLOOKUP(C119, '❄️ SD-WIN-BBALL ⚾'!$F$3:$F$336,'❄️ SD-WIN-BBALL ⚾'!$T$3:$T$336)</f>
        <v>973-747-7274</v>
      </c>
      <c r="I119" s="78">
        <f>_xlfn.XLOOKUP(C119, '❄️ SD-WIN-BBALL ⚾'!$F$3:$F$336,'❄️ SD-WIN-BBALL ⚾'!$W$3:$W$336)</f>
        <v>125</v>
      </c>
      <c r="J119" s="85" t="str">
        <f>IF(_xlfn.XLOOKUP(C119, '❄️ SD-WIN-BBALL ⚾'!$F$3:$F$336, '❄️ SD-WIN-BBALL ⚾'!$AA$3:$AA$336)=0, "TBD", _xlfn.XLOOKUP(C119, '❄️ SD-WIN-BBALL ⚾'!$F$3:$F$336, '❄️ SD-WIN-BBALL ⚾'!$AA$3:$AA$336))</f>
        <v>Sundays: Jan. 25 (PPD); Feb. 1, 8, 15, 22 (M/U) (PPD), March 8 (PPD), 22 (M/U)</v>
      </c>
      <c r="K119" s="78" t="str">
        <f>IF(_xlfn.XLOOKUP(C119, '❄️ SD-WIN-BBALL ⚾'!$F$3:$F$336, '❄️ SD-WIN-BBALL ⚾'!$AB$3:$AB$336)=0, "TBD", _xlfn.XLOOKUP(C119, '❄️ SD-WIN-BBALL ⚾'!$F$3:$F$336, '❄️ SD-WIN-BBALL ⚾'!$AB$3:$AB$336))</f>
        <v>1pm-5:30pm</v>
      </c>
      <c r="L119" s="78"/>
      <c r="M119" s="126" t="b">
        <v>1</v>
      </c>
      <c r="N119" s="126" t="b">
        <v>1</v>
      </c>
      <c r="O119" s="126" t="b">
        <v>1</v>
      </c>
      <c r="P119" s="126" t="b">
        <v>0</v>
      </c>
      <c r="Q119" s="126" t="b">
        <v>1</v>
      </c>
      <c r="R119" s="126" t="b">
        <v>1</v>
      </c>
      <c r="S119" s="126" t="b">
        <v>1</v>
      </c>
      <c r="T119" s="126" t="b">
        <v>1</v>
      </c>
      <c r="U119" s="126" t="b">
        <v>0</v>
      </c>
      <c r="V119" s="126" t="b">
        <v>0</v>
      </c>
      <c r="W119" s="126" t="b">
        <v>1</v>
      </c>
      <c r="X119" s="126" t="b">
        <v>1</v>
      </c>
      <c r="Y119" s="126" t="b">
        <v>0</v>
      </c>
      <c r="Z119" s="126" t="b">
        <v>0</v>
      </c>
      <c r="AA119" s="126" t="b">
        <v>0</v>
      </c>
      <c r="AB119" s="126" t="b">
        <v>0</v>
      </c>
      <c r="AC119" s="126" t="b">
        <v>0</v>
      </c>
      <c r="AD119" s="126" t="b">
        <v>0</v>
      </c>
      <c r="AE119" s="78"/>
      <c r="AF119" s="357"/>
      <c r="AG119" s="357"/>
      <c r="AH119" s="357"/>
      <c r="AI119" s="357"/>
      <c r="AJ119" s="357"/>
      <c r="AK119" s="357"/>
      <c r="AL119" s="357"/>
      <c r="AM119" s="357"/>
      <c r="AN119" s="357"/>
      <c r="AO119" s="357"/>
      <c r="AP119" s="357"/>
      <c r="AQ119" s="357"/>
      <c r="AR119" s="357"/>
      <c r="AS119" s="357"/>
      <c r="AT119" s="357"/>
      <c r="AU119" s="357"/>
      <c r="AV119" s="357"/>
      <c r="AW119" s="357"/>
      <c r="AX119" s="357"/>
      <c r="AY119" s="357"/>
    </row>
    <row r="120" spans="1:51" s="357" customFormat="1" ht="15.75">
      <c r="A120" s="57" t="str">
        <f>_xlfn.XLOOKUP(C120, '❄️ SD-WIN-BBALL ⚾'!$F$3:$F$336, '❄️ SD-WIN-BBALL ⚾'!$A$3:$A$336)</f>
        <v>B-RET</v>
      </c>
      <c r="B120" s="57" t="str">
        <f>_xlfn.XLOOKUP(C120, '❄️ SD-WIN-BBALL ⚾'!$F$3:$F$336, '❄️ SD-WIN-BBALL ⚾'!$E$3:$E$336)</f>
        <v>USBDSFO</v>
      </c>
      <c r="C120" s="148" t="s">
        <v>1382</v>
      </c>
      <c r="D120" s="57" t="str">
        <f>IF(_xlfn.XLOOKUP(C120, '❄️ SD-WIN-BBALL ⚾'!$F$3:$F$336, '❄️ SD-WIN-BBALL ⚾'!$G$3:$G$336)=0, " ", _xlfn.XLOOKUP(C120, '❄️ SD-WIN-BBALL ⚾'!$F$3:$F$336, '❄️ SD-WIN-BBALL ⚾'!$G$3:$G$336))</f>
        <v xml:space="preserve"> </v>
      </c>
      <c r="E120" s="57" t="str">
        <f>_xlfn.XLOOKUP(C120, '❄️ SD-WIN-BBALL ⚾'!$F$3:$F$336, '❄️ SD-WIN-BBALL ⚾'!$AL$3:$AL$336)</f>
        <v>2323 W. Bancroft St. Toledo, OH 43607</v>
      </c>
      <c r="F120" s="57" t="str">
        <f>_xlfn.XLOOKUP(C120, '❄️ SD-WIN-BBALL ⚾'!$F$3:$F$336,'❄️ SD-WIN-BBALL ⚾'!$M$3:$M$336)</f>
        <v>Bobby</v>
      </c>
      <c r="G120" s="57" t="str">
        <f>_xlfn.XLOOKUP(C120, '❄️ SD-WIN-BBALL ⚾'!$F$3:$F$336,'❄️ SD-WIN-BBALL ⚾'!$N$3:$N$336)</f>
        <v>Edgell</v>
      </c>
      <c r="H120" s="57" t="str">
        <f>_xlfn.XLOOKUP(C120, '❄️ SD-WIN-BBALL ⚾'!$F$3:$F$336,'❄️ SD-WIN-BBALL ⚾'!$T$3:$T$336)</f>
        <v>419-290-1413</v>
      </c>
      <c r="I120" s="57">
        <f>_xlfn.XLOOKUP(C120, '❄️ SD-WIN-BBALL ⚾'!$F$3:$F$336,'❄️ SD-WIN-BBALL ⚾'!$W$3:$W$336)</f>
        <v>201</v>
      </c>
      <c r="J120" s="39" t="str">
        <f>IF(_xlfn.XLOOKUP(C120, '❄️ SD-WIN-BBALL ⚾'!$F$3:$F$336, '❄️ SD-WIN-BBALL ⚾'!$AA$3:$AA$336)=0, "TBD", _xlfn.XLOOKUP(C120, '❄️ SD-WIN-BBALL ⚾'!$F$3:$F$336, '❄️ SD-WIN-BBALL ⚾'!$AA$3:$AA$336))</f>
        <v>Sundays: Feb. 1, 8, 15, 22</v>
      </c>
      <c r="K120" s="57" t="str">
        <f>IF(_xlfn.XLOOKUP(C120, '❄️ SD-WIN-BBALL ⚾'!$F$3:$F$336, '❄️ SD-WIN-BBALL ⚾'!$AB$3:$AB$336)=0, "TBD", _xlfn.XLOOKUP(C120, '❄️ SD-WIN-BBALL ⚾'!$F$3:$F$336, '❄️ SD-WIN-BBALL ⚾'!$AB$3:$AB$336))</f>
        <v>Noon-4:30pm</v>
      </c>
      <c r="L120" s="77"/>
      <c r="M120" s="150" t="b">
        <v>1</v>
      </c>
      <c r="N120" s="150" t="b">
        <v>1</v>
      </c>
      <c r="O120" s="150" t="b">
        <v>1</v>
      </c>
      <c r="P120" s="150" t="b">
        <v>0</v>
      </c>
      <c r="Q120" s="150" t="b">
        <v>0</v>
      </c>
      <c r="R120" s="150" t="b">
        <v>0</v>
      </c>
      <c r="S120" s="150" t="b">
        <v>1</v>
      </c>
      <c r="T120" s="150" t="b">
        <v>1</v>
      </c>
      <c r="U120" s="150" t="b">
        <v>0</v>
      </c>
      <c r="V120" s="150" t="b">
        <v>0</v>
      </c>
      <c r="W120" s="150" t="b">
        <v>1</v>
      </c>
      <c r="X120" s="150" t="b">
        <v>1</v>
      </c>
      <c r="Y120" s="150" t="b">
        <v>0</v>
      </c>
      <c r="Z120" s="150" t="b">
        <v>0</v>
      </c>
      <c r="AA120" s="150" t="b">
        <v>0</v>
      </c>
      <c r="AB120" s="150" t="b">
        <v>0</v>
      </c>
      <c r="AC120" s="150" t="b">
        <v>0</v>
      </c>
      <c r="AD120" s="150" t="b">
        <v>0</v>
      </c>
      <c r="AE120" s="77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</row>
    <row r="121" spans="1:51" s="146" customFormat="1" ht="15.75">
      <c r="A121" s="57" t="str">
        <f>_xlfn.XLOOKUP(C121, '❄️ SD-WIN-BBALL ⚾'!$F$3:$F$336, '❄️ SD-WIN-BBALL ⚾'!$A$3:$A$336)</f>
        <v>B-RET</v>
      </c>
      <c r="B121" s="57" t="str">
        <f>_xlfn.XLOOKUP(C121, '❄️ SD-WIN-BBALL ⚾'!$F$3:$F$336, '❄️ SD-WIN-BBALL ⚾'!$E$3:$E$336)</f>
        <v>USBDSF</v>
      </c>
      <c r="C121" s="148" t="s">
        <v>1392</v>
      </c>
      <c r="D121" s="57" t="str">
        <f>IF(_xlfn.XLOOKUP(C121, '❄️ SD-WIN-BBALL ⚾'!$F$3:$F$336, '❄️ SD-WIN-BBALL ⚾'!$G$3:$G$336)=0, " ", _xlfn.XLOOKUP(C121, '❄️ SD-WIN-BBALL ⚾'!$F$3:$F$336, '❄️ SD-WIN-BBALL ⚾'!$G$3:$G$336))</f>
        <v xml:space="preserve"> </v>
      </c>
      <c r="E121" s="57" t="str">
        <f>_xlfn.XLOOKUP(C121, '❄️ SD-WIN-BBALL ⚾'!$F$3:$F$336, '❄️ SD-WIN-BBALL ⚾'!$AL$3:$AL$336)</f>
        <v>4225 S. Lake Dr. St. Francis, WI 53225</v>
      </c>
      <c r="F121" s="57" t="str">
        <f>_xlfn.XLOOKUP(C121, '❄️ SD-WIN-BBALL ⚾'!$F$3:$F$336,'❄️ SD-WIN-BBALL ⚾'!$M$3:$M$336)</f>
        <v>Anthony</v>
      </c>
      <c r="G121" s="57" t="str">
        <f>_xlfn.XLOOKUP(C121, '❄️ SD-WIN-BBALL ⚾'!$F$3:$F$336,'❄️ SD-WIN-BBALL ⚾'!$N$3:$N$336)</f>
        <v>Tomaich</v>
      </c>
      <c r="H121" s="57" t="str">
        <f>_xlfn.XLOOKUP(C121, '❄️ SD-WIN-BBALL ⚾'!$F$3:$F$336,'❄️ SD-WIN-BBALL ⚾'!$T$3:$T$336)</f>
        <v>262-902-8389</v>
      </c>
      <c r="I121" s="57">
        <f>_xlfn.XLOOKUP(C121, '❄️ SD-WIN-BBALL ⚾'!$F$3:$F$336,'❄️ SD-WIN-BBALL ⚾'!$W$3:$W$336)</f>
        <v>215</v>
      </c>
      <c r="J121" s="39" t="str">
        <f>IF(_xlfn.XLOOKUP(C121, '❄️ SD-WIN-BBALL ⚾'!$F$3:$F$336, '❄️ SD-WIN-BBALL ⚾'!$AA$3:$AA$336)=0, "TBD", _xlfn.XLOOKUP(C121, '❄️ SD-WIN-BBALL ⚾'!$F$3:$F$336, '❄️ SD-WIN-BBALL ⚾'!$AA$3:$AA$336))</f>
        <v>Sundays: Feb. 15, 22; Mar. 1, 8</v>
      </c>
      <c r="K121" s="57" t="str">
        <f>IF(_xlfn.XLOOKUP(C121, '❄️ SD-WIN-BBALL ⚾'!$F$3:$F$336, '❄️ SD-WIN-BBALL ⚾'!$AB$3:$AB$336)=0, "TBD", _xlfn.XLOOKUP(C121, '❄️ SD-WIN-BBALL ⚾'!$F$3:$F$336, '❄️ SD-WIN-BBALL ⚾'!$AB$3:$AB$336))</f>
        <v>8:30am-1pm</v>
      </c>
      <c r="L121" s="77"/>
      <c r="M121" s="377" t="b">
        <v>1</v>
      </c>
      <c r="N121" s="377" t="b">
        <v>1</v>
      </c>
      <c r="O121" s="377" t="b">
        <v>1</v>
      </c>
      <c r="P121" s="377" t="b">
        <v>0</v>
      </c>
      <c r="Q121" s="377" t="b">
        <v>0</v>
      </c>
      <c r="R121" s="377" t="b">
        <v>0</v>
      </c>
      <c r="S121" s="377" t="b">
        <v>1</v>
      </c>
      <c r="T121" s="377" t="b">
        <v>1</v>
      </c>
      <c r="U121" s="377" t="b">
        <v>0</v>
      </c>
      <c r="V121" s="377" t="b">
        <v>0</v>
      </c>
      <c r="W121" s="377" t="b">
        <v>1</v>
      </c>
      <c r="X121" s="377" t="b">
        <v>1</v>
      </c>
      <c r="Y121" s="377" t="b">
        <v>0</v>
      </c>
      <c r="Z121" s="377" t="b">
        <v>0</v>
      </c>
      <c r="AA121" s="377" t="b">
        <v>0</v>
      </c>
      <c r="AB121" s="377" t="b">
        <v>0</v>
      </c>
      <c r="AC121" s="377" t="b">
        <v>0</v>
      </c>
      <c r="AD121" s="377" t="b">
        <v>0</v>
      </c>
      <c r="AE121" s="77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</row>
    <row r="122" spans="1:51" s="146" customFormat="1" ht="15.75">
      <c r="A122" s="305" t="str">
        <f>_xlfn.XLOOKUP(C122, '❄️ SD-WIN-BBALL ⚾'!$F$3:$F$336, '❄️ SD-WIN-BBALL ⚾'!$A$3:$A$336)</f>
        <v>B-RET</v>
      </c>
      <c r="B122" s="305" t="str">
        <f>_xlfn.XLOOKUP(C122, '❄️ SD-WIN-BBALL ⚾'!$F$3:$F$336, '❄️ SD-WIN-BBALL ⚾'!$E$3:$E$336)</f>
        <v>USBDSGT</v>
      </c>
      <c r="C122" s="306" t="s">
        <v>1402</v>
      </c>
      <c r="D122" s="305" t="str">
        <f>IF(_xlfn.XLOOKUP(C122, '❄️ SD-WIN-BBALL ⚾'!$F$3:$F$336, '❄️ SD-WIN-BBALL ⚾'!$G$3:$G$336)=0, " ", _xlfn.XLOOKUP(C122, '❄️ SD-WIN-BBALL ⚾'!$F$3:$F$336, '❄️ SD-WIN-BBALL ⚾'!$G$3:$G$336))</f>
        <v xml:space="preserve"> </v>
      </c>
      <c r="E122" s="305" t="str">
        <f>_xlfn.XLOOKUP(C122, '❄️ SD-WIN-BBALL ⚾'!$F$3:$F$336, '❄️ SD-WIN-BBALL ⚾'!$AL$3:$AL$336)</f>
        <v>555 Hyetts Corner Dr Middletown, DE 19709</v>
      </c>
      <c r="F122" s="305" t="str">
        <f>_xlfn.XLOOKUP(C122, '❄️ SD-WIN-BBALL ⚾'!$F$3:$F$336,'❄️ SD-WIN-BBALL ⚾'!$M$3:$M$336)</f>
        <v>Jeff</v>
      </c>
      <c r="G122" s="305" t="str">
        <f>_xlfn.XLOOKUP(C122, '❄️ SD-WIN-BBALL ⚾'!$F$3:$F$336,'❄️ SD-WIN-BBALL ⚾'!$N$3:$N$336)</f>
        <v>Rodgers</v>
      </c>
      <c r="H122" s="305" t="str">
        <f>_xlfn.XLOOKUP(C122, '❄️ SD-WIN-BBALL ⚾'!$F$3:$F$336,'❄️ SD-WIN-BBALL ⚾'!$T$3:$T$336)</f>
        <v>302-650-8071</v>
      </c>
      <c r="I122" s="305">
        <f>_xlfn.XLOOKUP(C122, '❄️ SD-WIN-BBALL ⚾'!$F$3:$F$336,'❄️ SD-WIN-BBALL ⚾'!$W$3:$W$336)</f>
        <v>104</v>
      </c>
      <c r="J122" s="307" t="str">
        <f>IF(_xlfn.XLOOKUP(C122, '❄️ SD-WIN-BBALL ⚾'!$F$3:$F$336, '❄️ SD-WIN-BBALL ⚾'!$AA$3:$AA$336)=0, "TBD", _xlfn.XLOOKUP(C122, '❄️ SD-WIN-BBALL ⚾'!$F$3:$F$336, '❄️ SD-WIN-BBALL ⚾'!$AA$3:$AA$336))</f>
        <v>Sundays: Jan. 4, 11, 18; Feb. 1, 8, 15</v>
      </c>
      <c r="K122" s="305" t="str">
        <f>IF(_xlfn.XLOOKUP(C122, '❄️ SD-WIN-BBALL ⚾'!$F$3:$F$336, '❄️ SD-WIN-BBALL ⚾'!$AB$3:$AB$336)=0, "TBD", _xlfn.XLOOKUP(C122, '❄️ SD-WIN-BBALL ⚾'!$F$3:$F$336, '❄️ SD-WIN-BBALL ⚾'!$AB$3:$AB$336))</f>
        <v>9am-2pm</v>
      </c>
      <c r="L122" s="305"/>
      <c r="M122" s="308" t="b">
        <v>1</v>
      </c>
      <c r="N122" s="308" t="b">
        <v>1</v>
      </c>
      <c r="O122" s="308" t="b">
        <v>1</v>
      </c>
      <c r="P122" s="308" t="b">
        <v>0</v>
      </c>
      <c r="Q122" s="308" t="b">
        <v>0</v>
      </c>
      <c r="R122" s="308" t="b">
        <v>0</v>
      </c>
      <c r="S122" s="308" t="b">
        <v>1</v>
      </c>
      <c r="T122" s="308" t="b">
        <v>1</v>
      </c>
      <c r="U122" s="308" t="b">
        <v>0</v>
      </c>
      <c r="V122" s="308" t="b">
        <v>0</v>
      </c>
      <c r="W122" s="308" t="b">
        <v>1</v>
      </c>
      <c r="X122" s="308" t="b">
        <v>1</v>
      </c>
      <c r="Y122" s="308" t="b">
        <v>0</v>
      </c>
      <c r="Z122" s="308" t="b">
        <v>0</v>
      </c>
      <c r="AA122" s="308" t="b">
        <v>1</v>
      </c>
      <c r="AB122" s="308" t="b">
        <v>1</v>
      </c>
      <c r="AC122" s="308" t="b">
        <v>0</v>
      </c>
      <c r="AD122" s="308" t="b">
        <v>1</v>
      </c>
      <c r="AE122" s="305"/>
      <c r="AF122" s="309"/>
      <c r="AG122" s="309"/>
      <c r="AH122" s="309"/>
      <c r="AI122" s="309"/>
      <c r="AJ122" s="309"/>
      <c r="AK122" s="309"/>
      <c r="AL122" s="309"/>
      <c r="AM122" s="309"/>
      <c r="AN122" s="309"/>
      <c r="AO122" s="309"/>
      <c r="AP122" s="309"/>
      <c r="AQ122" s="309"/>
      <c r="AR122" s="309"/>
      <c r="AS122" s="309"/>
      <c r="AT122" s="309"/>
      <c r="AU122" s="309"/>
      <c r="AV122" s="309"/>
      <c r="AW122" s="309"/>
      <c r="AX122" s="309"/>
      <c r="AY122" s="309"/>
    </row>
    <row r="123" spans="1:51" ht="15.75">
      <c r="A123" s="305" t="str">
        <f>_xlfn.XLOOKUP(C123, '❄️ SD-WIN-BBALL ⚾'!$F$3:$F$336, '❄️ SD-WIN-BBALL ⚾'!$A$3:$A$336)</f>
        <v>B-RET</v>
      </c>
      <c r="B123" s="305" t="str">
        <f>_xlfn.XLOOKUP(C123, '❄️ SD-WIN-BBALL ⚾'!$F$3:$F$336, '❄️ SD-WIN-BBALL ⚾'!$E$3:$E$336)</f>
        <v>USBDSMC</v>
      </c>
      <c r="C123" s="306" t="s">
        <v>1416</v>
      </c>
      <c r="D123" s="305" t="str">
        <f>IF(_xlfn.XLOOKUP(C123, '❄️ SD-WIN-BBALL ⚾'!$F$3:$F$336, '❄️ SD-WIN-BBALL ⚾'!$G$3:$G$336)=0, " ", _xlfn.XLOOKUP(C123, '❄️ SD-WIN-BBALL ⚾'!$F$3:$F$336, '❄️ SD-WIN-BBALL ⚾'!$G$3:$G$336))</f>
        <v xml:space="preserve"> </v>
      </c>
      <c r="E123" s="305" t="str">
        <f>_xlfn.XLOOKUP(C123, '❄️ SD-WIN-BBALL ⚾'!$F$3:$F$336, '❄️ SD-WIN-BBALL ⚾'!$AL$3:$AL$336)</f>
        <v>18952 E Fisher Rd St Mary's City, MD 20686</v>
      </c>
      <c r="F123" s="305" t="str">
        <f>_xlfn.XLOOKUP(C123, '❄️ SD-WIN-BBALL ⚾'!$F$3:$F$336,'❄️ SD-WIN-BBALL ⚾'!$M$3:$M$336)</f>
        <v>Bernie</v>
      </c>
      <c r="G123" s="305" t="str">
        <f>_xlfn.XLOOKUP(C123, '❄️ SD-WIN-BBALL ⚾'!$F$3:$F$336,'❄️ SD-WIN-BBALL ⚾'!$N$3:$N$336)</f>
        <v xml:space="preserve">Stratchko </v>
      </c>
      <c r="H123" s="305" t="str">
        <f>_xlfn.XLOOKUP(C123, '❄️ SD-WIN-BBALL ⚾'!$F$3:$F$336,'❄️ SD-WIN-BBALL ⚾'!$T$3:$T$336)</f>
        <v>301-399-6960</v>
      </c>
      <c r="I123" s="305">
        <f>_xlfn.XLOOKUP(C123, '❄️ SD-WIN-BBALL ⚾'!$F$3:$F$336,'❄️ SD-WIN-BBALL ⚾'!$W$3:$W$336)</f>
        <v>104</v>
      </c>
      <c r="J123" s="307" t="str">
        <f>IF(_xlfn.XLOOKUP(C123, '❄️ SD-WIN-BBALL ⚾'!$F$3:$F$336, '❄️ SD-WIN-BBALL ⚾'!$AA$3:$AA$336)=0, "TBD", _xlfn.XLOOKUP(C123, '❄️ SD-WIN-BBALL ⚾'!$F$3:$F$336, '❄️ SD-WIN-BBALL ⚾'!$AA$3:$AA$336))</f>
        <v>Sundays: Jan. 4, 11, 18, 25 (PPD); Feb. 1, 8, 15 (M/U)</v>
      </c>
      <c r="K123" s="305" t="str">
        <f>IF(_xlfn.XLOOKUP(C123, '❄️ SD-WIN-BBALL ⚾'!$F$3:$F$336, '❄️ SD-WIN-BBALL ⚾'!$AB$3:$AB$336)=0, "TBD", _xlfn.XLOOKUP(C123, '❄️ SD-WIN-BBALL ⚾'!$F$3:$F$336, '❄️ SD-WIN-BBALL ⚾'!$AB$3:$AB$336))</f>
        <v>Noon-5pm</v>
      </c>
      <c r="L123" s="305"/>
      <c r="M123" s="308" t="b">
        <v>1</v>
      </c>
      <c r="N123" s="308" t="b">
        <v>1</v>
      </c>
      <c r="O123" s="308" t="b">
        <v>1</v>
      </c>
      <c r="P123" s="308" t="b">
        <v>0</v>
      </c>
      <c r="Q123" s="308" t="b">
        <v>0</v>
      </c>
      <c r="R123" s="308" t="b">
        <v>0</v>
      </c>
      <c r="S123" s="308" t="b">
        <v>1</v>
      </c>
      <c r="T123" s="308" t="b">
        <v>1</v>
      </c>
      <c r="U123" s="308" t="b">
        <v>0</v>
      </c>
      <c r="V123" s="308" t="b">
        <v>0</v>
      </c>
      <c r="W123" s="308" t="b">
        <v>1</v>
      </c>
      <c r="X123" s="308" t="b">
        <v>1</v>
      </c>
      <c r="Y123" s="308" t="b">
        <v>0</v>
      </c>
      <c r="Z123" s="308" t="b">
        <v>0</v>
      </c>
      <c r="AA123" s="308" t="b">
        <v>1</v>
      </c>
      <c r="AB123" s="308" t="b">
        <v>1</v>
      </c>
      <c r="AC123" s="308" t="b">
        <v>0</v>
      </c>
      <c r="AD123" s="308" t="b">
        <v>0</v>
      </c>
      <c r="AE123" s="305"/>
      <c r="AF123" s="309"/>
      <c r="AG123" s="309"/>
      <c r="AH123" s="309"/>
      <c r="AI123" s="309"/>
      <c r="AJ123" s="309"/>
      <c r="AK123" s="309"/>
      <c r="AL123" s="309"/>
      <c r="AM123" s="309"/>
      <c r="AN123" s="309"/>
      <c r="AO123" s="309"/>
      <c r="AP123" s="309"/>
      <c r="AQ123" s="309"/>
      <c r="AR123" s="309"/>
      <c r="AS123" s="309"/>
      <c r="AT123" s="309"/>
      <c r="AU123" s="309"/>
      <c r="AV123" s="309"/>
      <c r="AW123" s="309"/>
      <c r="AX123" s="309"/>
      <c r="AY123" s="309"/>
    </row>
    <row r="124" spans="1:51" ht="15">
      <c r="A124" s="57" t="str">
        <f>_xlfn.XLOOKUP(C124, '❄️ SD-WIN-BBALL ⚾'!$F$3:$F$336, '❄️ SD-WIN-BBALL ⚾'!$A$3:$A$336)</f>
        <v>B-RET</v>
      </c>
      <c r="B124" s="57" t="str">
        <f>_xlfn.XLOOKUP(C124, '❄️ SD-WIN-BBALL ⚾'!$F$3:$F$336, '❄️ SD-WIN-BBALL ⚾'!$E$3:$E$336)</f>
        <v>USBDTA</v>
      </c>
      <c r="C124" s="174" t="s">
        <v>1428</v>
      </c>
      <c r="D124" s="57" t="str">
        <f>IF(_xlfn.XLOOKUP(C124, '❄️ SD-WIN-BBALL ⚾'!$F$3:$F$336, '❄️ SD-WIN-BBALL ⚾'!$G$3:$G$336)=0, " ", _xlfn.XLOOKUP(C124, '❄️ SD-WIN-BBALL ⚾'!$F$3:$F$336, '❄️ SD-WIN-BBALL ⚾'!$G$3:$G$336))</f>
        <v xml:space="preserve"> </v>
      </c>
      <c r="E124" s="57" t="str">
        <f>_xlfn.XLOOKUP(C124, '❄️ SD-WIN-BBALL ⚾'!$F$3:$F$336, '❄️ SD-WIN-BBALL ⚾'!$AL$3:$AL$336)</f>
        <v>600 E. Western Ave Lombard, IL 60148</v>
      </c>
      <c r="F124" s="57" t="str">
        <f>_xlfn.XLOOKUP(C124, '❄️ SD-WIN-BBALL ⚾'!$F$3:$F$336,'❄️ SD-WIN-BBALL ⚾'!$M$3:$M$336)</f>
        <v>Sean</v>
      </c>
      <c r="G124" s="57" t="str">
        <f>_xlfn.XLOOKUP(C124, '❄️ SD-WIN-BBALL ⚾'!$F$3:$F$336,'❄️ SD-WIN-BBALL ⚾'!$N$3:$N$336)</f>
        <v>Bieterman</v>
      </c>
      <c r="H124" s="57" t="str">
        <f>_xlfn.XLOOKUP(C124, '❄️ SD-WIN-BBALL ⚾'!$F$3:$F$336,'❄️ SD-WIN-BBALL ⚾'!$T$3:$T$336)</f>
        <v>630-334-7326</v>
      </c>
      <c r="I124" s="57">
        <f>_xlfn.XLOOKUP(C124, '❄️ SD-WIN-BBALL ⚾'!$F$3:$F$336,'❄️ SD-WIN-BBALL ⚾'!$W$3:$W$336)</f>
        <v>124</v>
      </c>
      <c r="J124" s="39" t="str">
        <f>IF(_xlfn.XLOOKUP(C124, '❄️ SD-WIN-BBALL ⚾'!$F$3:$F$336, '❄️ SD-WIN-BBALL ⚾'!$AA$3:$AA$336)=0, "TBD", _xlfn.XLOOKUP(C124, '❄️ SD-WIN-BBALL ⚾'!$F$3:$F$336, '❄️ SD-WIN-BBALL ⚾'!$AA$3:$AA$336))</f>
        <v>Saturdays: Jan. 24, 31; Feb. 7, 14</v>
      </c>
      <c r="K124" s="57" t="str">
        <f>IF(_xlfn.XLOOKUP(C124, '❄️ SD-WIN-BBALL ⚾'!$F$3:$F$336, '❄️ SD-WIN-BBALL ⚾'!$AB$3:$AB$336)=0, "TBD", _xlfn.XLOOKUP(C124, '❄️ SD-WIN-BBALL ⚾'!$F$3:$F$336, '❄️ SD-WIN-BBALL ⚾'!$AB$3:$AB$336))</f>
        <v>12:30pm-5pm</v>
      </c>
      <c r="L124" s="77"/>
      <c r="M124" s="150" t="b">
        <v>1</v>
      </c>
      <c r="N124" s="150" t="b">
        <v>1</v>
      </c>
      <c r="O124" s="150" t="b">
        <v>1</v>
      </c>
      <c r="P124" s="150" t="b">
        <v>0</v>
      </c>
      <c r="Q124" s="150" t="b">
        <v>0</v>
      </c>
      <c r="R124" s="150" t="b">
        <v>0</v>
      </c>
      <c r="S124" s="150" t="b">
        <v>1</v>
      </c>
      <c r="T124" s="150" t="b">
        <v>1</v>
      </c>
      <c r="U124" s="150" t="b">
        <v>0</v>
      </c>
      <c r="V124" s="150" t="b">
        <v>0</v>
      </c>
      <c r="W124" s="150" t="b">
        <v>1</v>
      </c>
      <c r="X124" s="150" t="b">
        <v>1</v>
      </c>
      <c r="Y124" s="150" t="b">
        <v>0</v>
      </c>
      <c r="Z124" s="150" t="b">
        <v>0</v>
      </c>
      <c r="AA124" s="150" t="b">
        <v>0</v>
      </c>
      <c r="AB124" s="150" t="b">
        <v>0</v>
      </c>
      <c r="AC124" s="150" t="b">
        <v>0</v>
      </c>
      <c r="AD124" s="150" t="b">
        <v>0</v>
      </c>
      <c r="AE124" s="77"/>
      <c r="AY124" s="146"/>
    </row>
    <row r="125" spans="1:51" ht="15">
      <c r="A125" s="78" t="str">
        <f>_xlfn.XLOOKUP(C125, '❄️ SD-WIN-BBALL ⚾'!$F$3:$F$336, '❄️ SD-WIN-BBALL ⚾'!$A$3:$A$336)</f>
        <v>A-NEW</v>
      </c>
      <c r="B125" s="78" t="str">
        <f>_xlfn.XLOOKUP(C125, '❄️ SD-WIN-BBALL ⚾'!$F$3:$F$336, '❄️ SD-WIN-BBALL ⚾'!$E$3:$E$336)</f>
        <v>USBDTA</v>
      </c>
      <c r="C125" s="183" t="s">
        <v>342</v>
      </c>
      <c r="D125" s="78" t="str">
        <f>IF(_xlfn.XLOOKUP(C125, '❄️ SD-WIN-BBALL ⚾'!$F$3:$F$336, '❄️ SD-WIN-BBALL ⚾'!$G$3:$G$336)=0, " ", _xlfn.XLOOKUP(C125, '❄️ SD-WIN-BBALL ⚾'!$F$3:$F$336, '❄️ SD-WIN-BBALL ⚾'!$G$3:$G$336))</f>
        <v xml:space="preserve"> </v>
      </c>
      <c r="E125" s="78" t="str">
        <f>_xlfn.XLOOKUP(C125, '❄️ SD-WIN-BBALL ⚾'!$F$3:$F$336, '❄️ SD-WIN-BBALL ⚾'!$AL$3:$AL$336)</f>
        <v>600 E. Western Ave Lombard, IL 60148</v>
      </c>
      <c r="F125" s="78" t="str">
        <f>_xlfn.XLOOKUP(C125, '❄️ SD-WIN-BBALL ⚾'!$F$3:$F$336,'❄️ SD-WIN-BBALL ⚾'!$M$3:$M$336)</f>
        <v>Sean</v>
      </c>
      <c r="G125" s="78" t="str">
        <f>_xlfn.XLOOKUP(C125, '❄️ SD-WIN-BBALL ⚾'!$F$3:$F$336,'❄️ SD-WIN-BBALL ⚾'!$N$3:$N$336)</f>
        <v>Bieterman</v>
      </c>
      <c r="H125" s="78" t="str">
        <f>_xlfn.XLOOKUP(C125, '❄️ SD-WIN-BBALL ⚾'!$F$3:$F$336,'❄️ SD-WIN-BBALL ⚾'!$T$3:$T$336)</f>
        <v>630-334-7326</v>
      </c>
      <c r="I125" s="78">
        <f>_xlfn.XLOOKUP(C125, '❄️ SD-WIN-BBALL ⚾'!$F$3:$F$336,'❄️ SD-WIN-BBALL ⚾'!$W$3:$W$336)</f>
        <v>301</v>
      </c>
      <c r="J125" s="85" t="str">
        <f>IF(_xlfn.XLOOKUP(C125, '❄️ SD-WIN-BBALL ⚾'!$F$3:$F$336, '❄️ SD-WIN-BBALL ⚾'!$AA$3:$AA$336)=0, "TBD", _xlfn.XLOOKUP(C125, '❄️ SD-WIN-BBALL ⚾'!$F$3:$F$336, '❄️ SD-WIN-BBALL ⚾'!$AA$3:$AA$336))</f>
        <v>Sundays: Mar. 1, 8, 15, 22</v>
      </c>
      <c r="K125" s="78" t="str">
        <f>IF(_xlfn.XLOOKUP(C125, '❄️ SD-WIN-BBALL ⚾'!$F$3:$F$336, '❄️ SD-WIN-BBALL ⚾'!$AB$3:$AB$336)=0, "TBD", _xlfn.XLOOKUP(C125, '❄️ SD-WIN-BBALL ⚾'!$F$3:$F$336, '❄️ SD-WIN-BBALL ⚾'!$AB$3:$AB$336))</f>
        <v>1pm-5:30pm</v>
      </c>
      <c r="L125" s="77"/>
      <c r="M125" s="378" t="b">
        <v>1</v>
      </c>
      <c r="N125" s="378" t="b">
        <v>1</v>
      </c>
      <c r="O125" s="378" t="b">
        <v>1</v>
      </c>
      <c r="P125" s="378" t="b">
        <v>0</v>
      </c>
      <c r="Q125" s="378" t="b">
        <v>0</v>
      </c>
      <c r="R125" s="378" t="b">
        <v>0</v>
      </c>
      <c r="S125" s="378" t="b">
        <v>0</v>
      </c>
      <c r="T125" s="378" t="b">
        <v>0</v>
      </c>
      <c r="U125" s="378" t="b">
        <v>0</v>
      </c>
      <c r="V125" s="378" t="b">
        <v>0</v>
      </c>
      <c r="W125" s="378" t="b">
        <v>1</v>
      </c>
      <c r="X125" s="378" t="b">
        <v>1</v>
      </c>
      <c r="Y125" s="378" t="b">
        <v>0</v>
      </c>
      <c r="Z125" s="378" t="b">
        <v>0</v>
      </c>
      <c r="AA125" s="378" t="b">
        <v>0</v>
      </c>
      <c r="AB125" s="378" t="b">
        <v>0</v>
      </c>
      <c r="AC125" s="378" t="b">
        <v>0</v>
      </c>
      <c r="AD125" s="378" t="b">
        <v>0</v>
      </c>
      <c r="AE125" s="77"/>
    </row>
    <row r="126" spans="1:51" ht="15">
      <c r="A126" s="57" t="str">
        <f>_xlfn.XLOOKUP(C126, '❄️ SD-WIN-BBALL ⚾'!$F$3:$F$336, '❄️ SD-WIN-BBALL ⚾'!$A$3:$A$336)</f>
        <v>B-RET</v>
      </c>
      <c r="B126" s="57" t="str">
        <f>_xlfn.XLOOKUP(C126, '❄️ SD-WIN-BBALL ⚾'!$F$3:$F$336, '❄️ SD-WIN-BBALL ⚾'!$E$3:$E$336)</f>
        <v>USBDSZ</v>
      </c>
      <c r="C126" s="174" t="s">
        <v>1430</v>
      </c>
      <c r="D126" s="57" t="str">
        <f>IF(_xlfn.XLOOKUP(C126, '❄️ SD-WIN-BBALL ⚾'!$F$3:$F$336, '❄️ SD-WIN-BBALL ⚾'!$G$3:$G$336)=0, " ", _xlfn.XLOOKUP(C126, '❄️ SD-WIN-BBALL ⚾'!$F$3:$F$336, '❄️ SD-WIN-BBALL ⚾'!$G$3:$G$336))</f>
        <v xml:space="preserve"> </v>
      </c>
      <c r="E126" s="57" t="str">
        <f>_xlfn.XLOOKUP(C126, '❄️ SD-WIN-BBALL ⚾'!$F$3:$F$336, '❄️ SD-WIN-BBALL ⚾'!$AL$3:$AL$336)</f>
        <v>2900 South 110th St Omaha, NE 68144</v>
      </c>
      <c r="F126" s="57" t="str">
        <f>_xlfn.XLOOKUP(C126, '❄️ SD-WIN-BBALL ⚾'!$F$3:$F$336,'❄️ SD-WIN-BBALL ⚾'!$M$3:$M$336)</f>
        <v>Joe</v>
      </c>
      <c r="G126" s="57" t="str">
        <f>_xlfn.XLOOKUP(C126, '❄️ SD-WIN-BBALL ⚾'!$F$3:$F$336,'❄️ SD-WIN-BBALL ⚾'!$N$3:$N$336)</f>
        <v>Siwa</v>
      </c>
      <c r="H126" s="57" t="str">
        <f>_xlfn.XLOOKUP(C126, '❄️ SD-WIN-BBALL ⚾'!$F$3:$F$336,'❄️ SD-WIN-BBALL ⚾'!$T$3:$T$336)</f>
        <v>402-669-2892</v>
      </c>
      <c r="I126" s="57">
        <f>_xlfn.XLOOKUP(C126, '❄️ SD-WIN-BBALL ⚾'!$F$3:$F$336,'❄️ SD-WIN-BBALL ⚾'!$W$3:$W$336)</f>
        <v>124</v>
      </c>
      <c r="J126" s="39" t="str">
        <f>IF(_xlfn.XLOOKUP(C126, '❄️ SD-WIN-BBALL ⚾'!$F$3:$F$336, '❄️ SD-WIN-BBALL ⚾'!$AA$3:$AA$336)=0, "TBD", _xlfn.XLOOKUP(C126, '❄️ SD-WIN-BBALL ⚾'!$F$3:$F$336, '❄️ SD-WIN-BBALL ⚾'!$AA$3:$AA$336))</f>
        <v>Saturdays: Jan. 24, 31; Feb. 7, 14</v>
      </c>
      <c r="K126" s="57" t="str">
        <f>IF(_xlfn.XLOOKUP(C126, '❄️ SD-WIN-BBALL ⚾'!$F$3:$F$336, '❄️ SD-WIN-BBALL ⚾'!$AB$3:$AB$336)=0, "TBD", _xlfn.XLOOKUP(C126, '❄️ SD-WIN-BBALL ⚾'!$F$3:$F$336, '❄️ SD-WIN-BBALL ⚾'!$AB$3:$AB$336))</f>
        <v>9am-1:30pm</v>
      </c>
      <c r="L126" s="77"/>
      <c r="M126" s="150" t="b">
        <v>1</v>
      </c>
      <c r="N126" s="150" t="b">
        <v>1</v>
      </c>
      <c r="O126" s="150" t="b">
        <v>1</v>
      </c>
      <c r="P126" s="150" t="b">
        <v>0</v>
      </c>
      <c r="Q126" s="150" t="b">
        <v>0</v>
      </c>
      <c r="R126" s="150" t="b">
        <v>0</v>
      </c>
      <c r="S126" s="150" t="b">
        <v>1</v>
      </c>
      <c r="T126" s="150" t="b">
        <v>1</v>
      </c>
      <c r="U126" s="150" t="b">
        <v>0</v>
      </c>
      <c r="V126" s="150" t="b">
        <v>0</v>
      </c>
      <c r="W126" s="150" t="b">
        <v>1</v>
      </c>
      <c r="X126" s="150" t="b">
        <v>1</v>
      </c>
      <c r="Y126" s="150" t="b">
        <v>0</v>
      </c>
      <c r="Z126" s="150" t="b">
        <v>0</v>
      </c>
      <c r="AA126" s="150" t="b">
        <v>0</v>
      </c>
      <c r="AB126" s="150" t="b">
        <v>0</v>
      </c>
      <c r="AC126" s="150" t="b">
        <v>0</v>
      </c>
      <c r="AD126" s="150" t="b">
        <v>0</v>
      </c>
      <c r="AE126" s="77"/>
    </row>
    <row r="127" spans="1:51" ht="15">
      <c r="A127" s="78" t="str">
        <f>_xlfn.XLOOKUP(C127, '❄️ SD-WIN-BBALL ⚾'!$F$3:$F$336, '❄️ SD-WIN-BBALL ⚾'!$A$3:$A$336)</f>
        <v>A-NEW</v>
      </c>
      <c r="B127" s="78" t="str">
        <f>_xlfn.XLOOKUP(C127, '❄️ SD-WIN-BBALL ⚾'!$F$3:$F$336, '❄️ SD-WIN-BBALL ⚾'!$E$3:$E$336)</f>
        <v>USBDSZ</v>
      </c>
      <c r="C127" s="183" t="s">
        <v>354</v>
      </c>
      <c r="D127" s="78" t="str">
        <f>IF(_xlfn.XLOOKUP(C127, '❄️ SD-WIN-BBALL ⚾'!$F$3:$F$336, '❄️ SD-WIN-BBALL ⚾'!$G$3:$G$336)=0, " ", _xlfn.XLOOKUP(C127, '❄️ SD-WIN-BBALL ⚾'!$F$3:$F$336, '❄️ SD-WIN-BBALL ⚾'!$G$3:$G$336))</f>
        <v xml:space="preserve"> </v>
      </c>
      <c r="E127" s="78" t="str">
        <f>_xlfn.XLOOKUP(C127, '❄️ SD-WIN-BBALL ⚾'!$F$3:$F$336, '❄️ SD-WIN-BBALL ⚾'!$AL$3:$AL$336)</f>
        <v>2900 South 110th St Omaha, NE 68144</v>
      </c>
      <c r="F127" s="78" t="str">
        <f>_xlfn.XLOOKUP(C127, '❄️ SD-WIN-BBALL ⚾'!$F$3:$F$336,'❄️ SD-WIN-BBALL ⚾'!$M$3:$M$336)</f>
        <v>Joe</v>
      </c>
      <c r="G127" s="78" t="str">
        <f>_xlfn.XLOOKUP(C127, '❄️ SD-WIN-BBALL ⚾'!$F$3:$F$336,'❄️ SD-WIN-BBALL ⚾'!$N$3:$N$336)</f>
        <v>Siwa</v>
      </c>
      <c r="H127" s="78" t="str">
        <f>_xlfn.XLOOKUP(C127, '❄️ SD-WIN-BBALL ⚾'!$F$3:$F$336,'❄️ SD-WIN-BBALL ⚾'!$T$3:$T$336)</f>
        <v>402-669-2892</v>
      </c>
      <c r="I127" s="78">
        <f>_xlfn.XLOOKUP(C127, '❄️ SD-WIN-BBALL ⚾'!$F$3:$F$336,'❄️ SD-WIN-BBALL ⚾'!$W$3:$W$336)</f>
        <v>308</v>
      </c>
      <c r="J127" s="85" t="str">
        <f>IF(_xlfn.XLOOKUP(C127, '❄️ SD-WIN-BBALL ⚾'!$F$3:$F$336, '❄️ SD-WIN-BBALL ⚾'!$AA$3:$AA$336)=0, "TBD", _xlfn.XLOOKUP(C127, '❄️ SD-WIN-BBALL ⚾'!$F$3:$F$336, '❄️ SD-WIN-BBALL ⚾'!$AA$3:$AA$336))</f>
        <v>Sundays: Mar. 8, 15, 22, 29</v>
      </c>
      <c r="K127" s="78" t="str">
        <f>IF(_xlfn.XLOOKUP(C127, '❄️ SD-WIN-BBALL ⚾'!$F$3:$F$336, '❄️ SD-WIN-BBALL ⚾'!$AB$3:$AB$336)=0, "TBD", _xlfn.XLOOKUP(C127, '❄️ SD-WIN-BBALL ⚾'!$F$3:$F$336, '❄️ SD-WIN-BBALL ⚾'!$AB$3:$AB$336))</f>
        <v>8am-11am</v>
      </c>
      <c r="L127" s="77"/>
      <c r="M127" s="378" t="b">
        <v>1</v>
      </c>
      <c r="N127" s="378" t="b">
        <v>1</v>
      </c>
      <c r="O127" s="378" t="b">
        <v>1</v>
      </c>
      <c r="P127" s="378" t="b">
        <v>0</v>
      </c>
      <c r="Q127" s="378" t="b">
        <v>0</v>
      </c>
      <c r="R127" s="378" t="b">
        <v>0</v>
      </c>
      <c r="S127" s="378" t="b">
        <v>0</v>
      </c>
      <c r="T127" s="378" t="b">
        <v>0</v>
      </c>
      <c r="U127" s="378" t="b">
        <v>0</v>
      </c>
      <c r="V127" s="378" t="b">
        <v>0</v>
      </c>
      <c r="W127" s="378" t="b">
        <v>1</v>
      </c>
      <c r="X127" s="378" t="b">
        <v>1</v>
      </c>
      <c r="Y127" s="378" t="b">
        <v>0</v>
      </c>
      <c r="Z127" s="378" t="b">
        <v>0</v>
      </c>
      <c r="AA127" s="378" t="b">
        <v>0</v>
      </c>
      <c r="AB127" s="378" t="b">
        <v>0</v>
      </c>
      <c r="AC127" s="378" t="b">
        <v>0</v>
      </c>
      <c r="AD127" s="378" t="b">
        <v>0</v>
      </c>
      <c r="AE127" s="77"/>
    </row>
    <row r="128" spans="1:51" s="153" customFormat="1" ht="15.75">
      <c r="A128" s="305" t="str">
        <f>_xlfn.XLOOKUP(C128, '❄️ SD-WIN-BBALL ⚾'!$F$3:$F$336, '❄️ SD-WIN-BBALL ⚾'!$A$3:$A$336)</f>
        <v>B-RET</v>
      </c>
      <c r="B128" s="305" t="str">
        <f>_xlfn.XLOOKUP(C128, '❄️ SD-WIN-BBALL ⚾'!$F$3:$F$336, '❄️ SD-WIN-BBALL ⚾'!$E$3:$E$336)</f>
        <v>USBDSM</v>
      </c>
      <c r="C128" s="306" t="s">
        <v>1432</v>
      </c>
      <c r="D128" s="305" t="str">
        <f>IF(_xlfn.XLOOKUP(C128, '❄️ SD-WIN-BBALL ⚾'!$F$3:$F$336, '❄️ SD-WIN-BBALL ⚾'!$G$3:$G$336)=0, " ", _xlfn.XLOOKUP(C128, '❄️ SD-WIN-BBALL ⚾'!$F$3:$F$336, '❄️ SD-WIN-BBALL ⚾'!$G$3:$G$336))</f>
        <v xml:space="preserve"> </v>
      </c>
      <c r="E128" s="305" t="str">
        <f>_xlfn.XLOOKUP(C128, '❄️ SD-WIN-BBALL ⚾'!$F$3:$F$336, '❄️ SD-WIN-BBALL ⚾'!$AL$3:$AL$336)</f>
        <v>2575 Los Feliz St. Las Vegas, NV 89156</v>
      </c>
      <c r="F128" s="305" t="str">
        <f>_xlfn.XLOOKUP(C128, '❄️ SD-WIN-BBALL ⚾'!$F$3:$F$336,'❄️ SD-WIN-BBALL ⚾'!$M$3:$M$336)</f>
        <v>Brady</v>
      </c>
      <c r="G128" s="305" t="str">
        <f>_xlfn.XLOOKUP(C128, '❄️ SD-WIN-BBALL ⚾'!$F$3:$F$336,'❄️ SD-WIN-BBALL ⚾'!$N$3:$N$336)</f>
        <v>Hoskins</v>
      </c>
      <c r="H128" s="305" t="str">
        <f>_xlfn.XLOOKUP(C128, '❄️ SD-WIN-BBALL ⚾'!$F$3:$F$336,'❄️ SD-WIN-BBALL ⚾'!$T$3:$T$336)</f>
        <v>702-461-3088</v>
      </c>
      <c r="I128" s="305">
        <f>_xlfn.XLOOKUP(C128, '❄️ SD-WIN-BBALL ⚾'!$F$3:$F$336,'❄️ SD-WIN-BBALL ⚾'!$W$3:$W$336)</f>
        <v>103</v>
      </c>
      <c r="J128" s="307" t="str">
        <f>IF(_xlfn.XLOOKUP(C128, '❄️ SD-WIN-BBALL ⚾'!$F$3:$F$336, '❄️ SD-WIN-BBALL ⚾'!$AA$3:$AA$336)=0, "TBD", _xlfn.XLOOKUP(C128, '❄️ SD-WIN-BBALL ⚾'!$F$3:$F$336, '❄️ SD-WIN-BBALL ⚾'!$AA$3:$AA$336))</f>
        <v>Saturdays: Jan. 3, 10, 17, 24</v>
      </c>
      <c r="K128" s="305" t="str">
        <f>IF(_xlfn.XLOOKUP(C128, '❄️ SD-WIN-BBALL ⚾'!$F$3:$F$336, '❄️ SD-WIN-BBALL ⚾'!$AB$3:$AB$336)=0, "TBD", _xlfn.XLOOKUP(C128, '❄️ SD-WIN-BBALL ⚾'!$F$3:$F$336, '❄️ SD-WIN-BBALL ⚾'!$AB$3:$AB$336))</f>
        <v>9am-1:30pm</v>
      </c>
      <c r="L128" s="305"/>
      <c r="M128" s="308" t="b">
        <v>1</v>
      </c>
      <c r="N128" s="308" t="b">
        <v>1</v>
      </c>
      <c r="O128" s="308" t="b">
        <v>1</v>
      </c>
      <c r="P128" s="308" t="b">
        <v>0</v>
      </c>
      <c r="Q128" s="308" t="b">
        <v>0</v>
      </c>
      <c r="R128" s="308" t="b">
        <v>0</v>
      </c>
      <c r="S128" s="308" t="b">
        <v>1</v>
      </c>
      <c r="T128" s="308" t="b">
        <v>1</v>
      </c>
      <c r="U128" s="308" t="b">
        <v>0</v>
      </c>
      <c r="V128" s="308" t="b">
        <v>0</v>
      </c>
      <c r="W128" s="308" t="b">
        <v>1</v>
      </c>
      <c r="X128" s="308" t="b">
        <v>1</v>
      </c>
      <c r="Y128" s="308" t="b">
        <v>0</v>
      </c>
      <c r="Z128" s="308" t="b">
        <v>0</v>
      </c>
      <c r="AA128" s="308" t="b">
        <v>1</v>
      </c>
      <c r="AB128" s="308" t="b">
        <v>1</v>
      </c>
      <c r="AC128" s="308" t="b">
        <v>0</v>
      </c>
      <c r="AD128" s="308" t="b">
        <v>1</v>
      </c>
      <c r="AE128" s="305"/>
      <c r="AF128" s="309"/>
      <c r="AG128" s="309"/>
      <c r="AH128" s="309"/>
      <c r="AI128" s="309"/>
      <c r="AJ128" s="309"/>
      <c r="AK128" s="309"/>
      <c r="AL128" s="309"/>
      <c r="AM128" s="309"/>
      <c r="AN128" s="309"/>
      <c r="AO128" s="309"/>
      <c r="AP128" s="309"/>
      <c r="AQ128" s="309"/>
      <c r="AR128" s="309"/>
      <c r="AS128" s="309"/>
      <c r="AT128" s="309"/>
      <c r="AU128" s="309"/>
      <c r="AV128" s="309"/>
      <c r="AW128" s="309"/>
      <c r="AX128" s="309"/>
      <c r="AY128" s="309"/>
    </row>
    <row r="129" spans="1:51" ht="15.75">
      <c r="A129" s="305" t="str">
        <f>_xlfn.XLOOKUP(C129, '❄️ SD-WIN-BBALL ⚾'!$F$3:$F$336, '❄️ SD-WIN-BBALL ⚾'!$A$3:$A$336)</f>
        <v>B-RET</v>
      </c>
      <c r="B129" s="305" t="str">
        <f>_xlfn.XLOOKUP(C129, '❄️ SD-WIN-BBALL ⚾'!$F$3:$F$336, '❄️ SD-WIN-BBALL ⚾'!$E$3:$E$336)</f>
        <v>USBDSNY</v>
      </c>
      <c r="C129" s="306" t="s">
        <v>1443</v>
      </c>
      <c r="D129" s="305" t="str">
        <f>IF(_xlfn.XLOOKUP(C129, '❄️ SD-WIN-BBALL ⚾'!$F$3:$F$336, '❄️ SD-WIN-BBALL ⚾'!$G$3:$G$336)=0, " ", _xlfn.XLOOKUP(C129, '❄️ SD-WIN-BBALL ⚾'!$F$3:$F$336, '❄️ SD-WIN-BBALL ⚾'!$G$3:$G$336))</f>
        <v xml:space="preserve"> </v>
      </c>
      <c r="E129" s="305" t="str">
        <f>_xlfn.XLOOKUP(C129, '❄️ SD-WIN-BBALL ⚾'!$F$3:$F$336, '❄️ SD-WIN-BBALL ⚾'!$AL$3:$AL$336)</f>
        <v>34 Cornell Dr Canton, NY 13617</v>
      </c>
      <c r="F129" s="305" t="str">
        <f>_xlfn.XLOOKUP(C129, '❄️ SD-WIN-BBALL ⚾'!$F$3:$F$336,'❄️ SD-WIN-BBALL ⚾'!$M$3:$M$336)</f>
        <v>Ryan</v>
      </c>
      <c r="G129" s="305" t="str">
        <f>_xlfn.XLOOKUP(C129, '❄️ SD-WIN-BBALL ⚾'!$F$3:$F$336,'❄️ SD-WIN-BBALL ⚾'!$N$3:$N$336)</f>
        <v>Stevens</v>
      </c>
      <c r="H129" s="305" t="str">
        <f>_xlfn.XLOOKUP(C129, '❄️ SD-WIN-BBALL ⚾'!$F$3:$F$336,'❄️ SD-WIN-BBALL ⚾'!$T$3:$T$336)</f>
        <v>607-339-1876</v>
      </c>
      <c r="I129" s="305">
        <f>_xlfn.XLOOKUP(C129, '❄️ SD-WIN-BBALL ⚾'!$F$3:$F$336,'❄️ SD-WIN-BBALL ⚾'!$W$3:$W$336)</f>
        <v>118</v>
      </c>
      <c r="J129" s="307" t="str">
        <f>IF(_xlfn.XLOOKUP(C129, '❄️ SD-WIN-BBALL ⚾'!$F$3:$F$336, '❄️ SD-WIN-BBALL ⚾'!$AA$3:$AA$336)=0, "TBD", _xlfn.XLOOKUP(C129, '❄️ SD-WIN-BBALL ⚾'!$F$3:$F$336, '❄️ SD-WIN-BBALL ⚾'!$AA$3:$AA$336))</f>
        <v>Sundays: Jan. 18, 25 (PPD); Feb. 1, 8, 15 (M/U)</v>
      </c>
      <c r="K129" s="305" t="str">
        <f>IF(_xlfn.XLOOKUP(C129, '❄️ SD-WIN-BBALL ⚾'!$F$3:$F$336, '❄️ SD-WIN-BBALL ⚾'!$AB$3:$AB$336)=0, "TBD", _xlfn.XLOOKUP(C129, '❄️ SD-WIN-BBALL ⚾'!$F$3:$F$336, '❄️ SD-WIN-BBALL ⚾'!$AB$3:$AB$336))</f>
        <v>9am-1:30pm</v>
      </c>
      <c r="L129" s="305"/>
      <c r="M129" s="308" t="b">
        <v>1</v>
      </c>
      <c r="N129" s="308" t="b">
        <v>1</v>
      </c>
      <c r="O129" s="308" t="b">
        <v>1</v>
      </c>
      <c r="P129" s="308" t="b">
        <v>0</v>
      </c>
      <c r="Q129" s="308" t="b">
        <v>0</v>
      </c>
      <c r="R129" s="308" t="b">
        <v>0</v>
      </c>
      <c r="S129" s="308" t="b">
        <v>1</v>
      </c>
      <c r="T129" s="308" t="b">
        <v>1</v>
      </c>
      <c r="U129" s="308" t="b">
        <v>0</v>
      </c>
      <c r="V129" s="308" t="b">
        <v>0</v>
      </c>
      <c r="W129" s="308" t="b">
        <v>1</v>
      </c>
      <c r="X129" s="308" t="b">
        <v>1</v>
      </c>
      <c r="Y129" s="308" t="b">
        <v>0</v>
      </c>
      <c r="Z129" s="308" t="b">
        <v>0</v>
      </c>
      <c r="AA129" s="308" t="b">
        <v>0</v>
      </c>
      <c r="AB129" s="308" t="b">
        <v>0</v>
      </c>
      <c r="AC129" s="308" t="b">
        <v>0</v>
      </c>
      <c r="AD129" s="308" t="b">
        <v>0</v>
      </c>
      <c r="AE129" s="305"/>
      <c r="AF129" s="309"/>
      <c r="AG129" s="309"/>
      <c r="AH129" s="309"/>
      <c r="AI129" s="309"/>
      <c r="AJ129" s="309"/>
      <c r="AK129" s="309"/>
      <c r="AL129" s="309"/>
      <c r="AM129" s="309"/>
      <c r="AN129" s="309"/>
      <c r="AO129" s="309"/>
      <c r="AP129" s="309"/>
      <c r="AQ129" s="309"/>
      <c r="AR129" s="309"/>
      <c r="AS129" s="309"/>
      <c r="AT129" s="309"/>
      <c r="AU129" s="309"/>
      <c r="AV129" s="309"/>
      <c r="AW129" s="309"/>
      <c r="AX129" s="309"/>
      <c r="AY129" s="309"/>
    </row>
    <row r="130" spans="1:51" ht="15.75">
      <c r="A130" s="305" t="str">
        <f>_xlfn.XLOOKUP(C130, '❄️ SD-WIN-BBALL ⚾'!$F$3:$F$336, '❄️ SD-WIN-BBALL ⚾'!$A$3:$A$336)</f>
        <v>B-RET</v>
      </c>
      <c r="B130" s="305" t="str">
        <f>_xlfn.XLOOKUP(C130, '❄️ SD-WIN-BBALL ⚾'!$F$3:$F$336, '❄️ SD-WIN-BBALL ⚾'!$E$3:$E$336)</f>
        <v>USBDSUT</v>
      </c>
      <c r="C130" s="306" t="s">
        <v>1451</v>
      </c>
      <c r="D130" s="305" t="str">
        <f>IF(_xlfn.XLOOKUP(C130, '❄️ SD-WIN-BBALL ⚾'!$F$3:$F$336, '❄️ SD-WIN-BBALL ⚾'!$G$3:$G$336)=0, " ", _xlfn.XLOOKUP(C130, '❄️ SD-WIN-BBALL ⚾'!$F$3:$F$336, '❄️ SD-WIN-BBALL ⚾'!$G$3:$G$336))</f>
        <v xml:space="preserve"> </v>
      </c>
      <c r="E130" s="305" t="str">
        <f>_xlfn.XLOOKUP(C130, '❄️ SD-WIN-BBALL ⚾'!$F$3:$F$336, '❄️ SD-WIN-BBALL ⚾'!$AL$3:$AL$336)</f>
        <v>2665 Acacia Ave Sutter, CA 95982</v>
      </c>
      <c r="F130" s="305" t="str">
        <f>_xlfn.XLOOKUP(C130, '❄️ SD-WIN-BBALL ⚾'!$F$3:$F$336,'❄️ SD-WIN-BBALL ⚾'!$M$3:$M$336)</f>
        <v>Stewart</v>
      </c>
      <c r="G130" s="305" t="str">
        <f>_xlfn.XLOOKUP(C130, '❄️ SD-WIN-BBALL ⚾'!$F$3:$F$336,'❄️ SD-WIN-BBALL ⚾'!$N$3:$N$336)</f>
        <v>Peterson</v>
      </c>
      <c r="H130" s="305" t="str">
        <f>_xlfn.XLOOKUP(C130, '❄️ SD-WIN-BBALL ⚾'!$F$3:$F$336,'❄️ SD-WIN-BBALL ⚾'!$T$3:$T$336)</f>
        <v>530-300-6527</v>
      </c>
      <c r="I130" s="305">
        <f>_xlfn.XLOOKUP(C130, '❄️ SD-WIN-BBALL ⚾'!$F$3:$F$336,'❄️ SD-WIN-BBALL ⚾'!$W$3:$W$336)</f>
        <v>118</v>
      </c>
      <c r="J130" s="307" t="str">
        <f>IF(_xlfn.XLOOKUP(C130, '❄️ SD-WIN-BBALL ⚾'!$F$3:$F$336, '❄️ SD-WIN-BBALL ⚾'!$AA$3:$AA$336)=0, "TBD", _xlfn.XLOOKUP(C130, '❄️ SD-WIN-BBALL ⚾'!$F$3:$F$336, '❄️ SD-WIN-BBALL ⚾'!$AA$3:$AA$336))</f>
        <v>Sundays: Jan. 18, 25; Feb. 1, 15</v>
      </c>
      <c r="K130" s="305" t="str">
        <f>IF(_xlfn.XLOOKUP(C130, '❄️ SD-WIN-BBALL ⚾'!$F$3:$F$336, '❄️ SD-WIN-BBALL ⚾'!$AB$3:$AB$336)=0, "TBD", _xlfn.XLOOKUP(C130, '❄️ SD-WIN-BBALL ⚾'!$F$3:$F$336, '❄️ SD-WIN-BBALL ⚾'!$AB$3:$AB$336))</f>
        <v>9am-1:30pm</v>
      </c>
      <c r="L130" s="305"/>
      <c r="M130" s="308" t="b">
        <v>1</v>
      </c>
      <c r="N130" s="308" t="b">
        <v>1</v>
      </c>
      <c r="O130" s="308" t="b">
        <v>1</v>
      </c>
      <c r="P130" s="308" t="b">
        <v>0</v>
      </c>
      <c r="Q130" s="308" t="b">
        <v>0</v>
      </c>
      <c r="R130" s="308" t="b">
        <v>0</v>
      </c>
      <c r="S130" s="308" t="b">
        <v>1</v>
      </c>
      <c r="T130" s="308" t="b">
        <v>1</v>
      </c>
      <c r="U130" s="308" t="b">
        <v>0</v>
      </c>
      <c r="V130" s="308" t="b">
        <v>0</v>
      </c>
      <c r="W130" s="308" t="b">
        <v>1</v>
      </c>
      <c r="X130" s="308" t="b">
        <v>1</v>
      </c>
      <c r="Y130" s="308" t="b">
        <v>0</v>
      </c>
      <c r="Z130" s="308" t="b">
        <v>0</v>
      </c>
      <c r="AA130" s="308" t="b">
        <v>0</v>
      </c>
      <c r="AB130" s="308" t="b">
        <v>0</v>
      </c>
      <c r="AC130" s="308" t="b">
        <v>0</v>
      </c>
      <c r="AD130" s="308" t="b">
        <v>0</v>
      </c>
      <c r="AE130" s="305"/>
      <c r="AF130" s="309"/>
      <c r="AG130" s="309"/>
      <c r="AH130" s="309"/>
      <c r="AI130" s="309"/>
      <c r="AJ130" s="309"/>
      <c r="AK130" s="309"/>
      <c r="AL130" s="309"/>
      <c r="AM130" s="309"/>
      <c r="AN130" s="309"/>
      <c r="AO130" s="309"/>
      <c r="AP130" s="309"/>
      <c r="AQ130" s="309"/>
      <c r="AR130" s="309"/>
      <c r="AS130" s="309"/>
      <c r="AT130" s="309"/>
      <c r="AU130" s="309"/>
      <c r="AV130" s="309"/>
      <c r="AW130" s="309"/>
      <c r="AX130" s="309"/>
      <c r="AY130" s="309"/>
    </row>
    <row r="131" spans="1:51" s="146" customFormat="1" ht="15.75">
      <c r="A131" s="57" t="str">
        <f>_xlfn.XLOOKUP(C131, '❄️ SD-WIN-BBALL ⚾'!$F$3:$F$336, '❄️ SD-WIN-BBALL ⚾'!$A$3:$A$336)</f>
        <v>B-RET</v>
      </c>
      <c r="B131" s="57" t="str">
        <f>_xlfn.XLOOKUP(C131, '❄️ SD-WIN-BBALL ⚾'!$F$3:$F$336, '❄️ SD-WIN-BBALL ⚾'!$E$3:$E$336)</f>
        <v>USBDTJD</v>
      </c>
      <c r="C131" s="148" t="s">
        <v>1461</v>
      </c>
      <c r="D131" s="57" t="str">
        <f>IF(_xlfn.XLOOKUP(C131, '❄️ SD-WIN-BBALL ⚾'!$F$3:$F$336, '❄️ SD-WIN-BBALL ⚾'!$G$3:$G$336)=0, " ", _xlfn.XLOOKUP(C131, '❄️ SD-WIN-BBALL ⚾'!$F$3:$F$336, '❄️ SD-WIN-BBALL ⚾'!$G$3:$G$336))</f>
        <v xml:space="preserve"> </v>
      </c>
      <c r="E131" s="57" t="str">
        <f>_xlfn.XLOOKUP(C131, '❄️ SD-WIN-BBALL ⚾'!$F$3:$F$336, '❄️ SD-WIN-BBALL ⚾'!$AL$3:$AL$336)</f>
        <v>1801 Milltown Rd Wilmington, DE 19808</v>
      </c>
      <c r="F131" s="57" t="str">
        <f>_xlfn.XLOOKUP(C131, '❄️ SD-WIN-BBALL ⚾'!$F$3:$F$336,'❄️ SD-WIN-BBALL ⚾'!$M$3:$M$336)</f>
        <v>Duban</v>
      </c>
      <c r="G131" s="57" t="str">
        <f>_xlfn.XLOOKUP(C131, '❄️ SD-WIN-BBALL ⚾'!$F$3:$F$336,'❄️ SD-WIN-BBALL ⚾'!$N$3:$N$336)</f>
        <v xml:space="preserve">Word </v>
      </c>
      <c r="H131" s="57" t="str">
        <f>_xlfn.XLOOKUP(C131, '❄️ SD-WIN-BBALL ⚾'!$F$3:$F$336,'❄️ SD-WIN-BBALL ⚾'!$T$3:$T$336)</f>
        <v>302-766-3082</v>
      </c>
      <c r="I131" s="57">
        <f>_xlfn.XLOOKUP(C131, '❄️ SD-WIN-BBALL ⚾'!$F$3:$F$336,'❄️ SD-WIN-BBALL ⚾'!$W$3:$W$336)</f>
        <v>207</v>
      </c>
      <c r="J131" s="39" t="str">
        <f>IF(_xlfn.XLOOKUP(C131, '❄️ SD-WIN-BBALL ⚾'!$F$3:$F$336, '❄️ SD-WIN-BBALL ⚾'!$AA$3:$AA$336)=0, "TBD", _xlfn.XLOOKUP(C131, '❄️ SD-WIN-BBALL ⚾'!$F$3:$F$336, '❄️ SD-WIN-BBALL ⚾'!$AA$3:$AA$336))</f>
        <v>Saturdays: Feb. 7, 14, 21, 28</v>
      </c>
      <c r="K131" s="57" t="str">
        <f>IF(_xlfn.XLOOKUP(C131, '❄️ SD-WIN-BBALL ⚾'!$F$3:$F$336, '❄️ SD-WIN-BBALL ⚾'!$AB$3:$AB$336)=0, "TBD", _xlfn.XLOOKUP(C131, '❄️ SD-WIN-BBALL ⚾'!$F$3:$F$336, '❄️ SD-WIN-BBALL ⚾'!$AB$3:$AB$336))</f>
        <v>9am-1:30pm</v>
      </c>
      <c r="L131" s="77"/>
      <c r="M131" s="150" t="b">
        <v>1</v>
      </c>
      <c r="N131" s="150" t="b">
        <v>1</v>
      </c>
      <c r="O131" s="150" t="b">
        <v>1</v>
      </c>
      <c r="P131" s="150" t="b">
        <v>0</v>
      </c>
      <c r="Q131" s="150" t="b">
        <v>0</v>
      </c>
      <c r="R131" s="150" t="b">
        <v>0</v>
      </c>
      <c r="S131" s="150" t="b">
        <v>1</v>
      </c>
      <c r="T131" s="150" t="b">
        <v>1</v>
      </c>
      <c r="U131" s="150" t="b">
        <v>0</v>
      </c>
      <c r="V131" s="150" t="b">
        <v>0</v>
      </c>
      <c r="W131" s="150" t="b">
        <v>1</v>
      </c>
      <c r="X131" s="150" t="b">
        <v>1</v>
      </c>
      <c r="Y131" s="150" t="b">
        <v>0</v>
      </c>
      <c r="Z131" s="150" t="b">
        <v>0</v>
      </c>
      <c r="AA131" s="150" t="b">
        <v>0</v>
      </c>
      <c r="AB131" s="150" t="b">
        <v>0</v>
      </c>
      <c r="AC131" s="150" t="b">
        <v>0</v>
      </c>
      <c r="AD131" s="150" t="b">
        <v>0</v>
      </c>
      <c r="AE131" s="77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</row>
    <row r="132" spans="1:51" s="146" customFormat="1" ht="15.75">
      <c r="A132" s="305" t="str">
        <f>_xlfn.XLOOKUP(C132, '❄️ SD-WIN-BBALL ⚾'!$F$3:$F$336, '❄️ SD-WIN-BBALL ⚾'!$A$3:$A$336)</f>
        <v>B-RET</v>
      </c>
      <c r="B132" s="305" t="str">
        <f>_xlfn.XLOOKUP(C132, '❄️ SD-WIN-BBALL ⚾'!$F$3:$F$336, '❄️ SD-WIN-BBALL ⚾'!$E$3:$E$336)</f>
        <v>USBDTU</v>
      </c>
      <c r="C132" s="306" t="s">
        <v>1473</v>
      </c>
      <c r="D132" s="305" t="str">
        <f>IF(_xlfn.XLOOKUP(C132, '❄️ SD-WIN-BBALL ⚾'!$F$3:$F$336, '❄️ SD-WIN-BBALL ⚾'!$G$3:$G$336)=0, " ", _xlfn.XLOOKUP(C132, '❄️ SD-WIN-BBALL ⚾'!$F$3:$F$336, '❄️ SD-WIN-BBALL ⚾'!$G$3:$G$336))</f>
        <v xml:space="preserve"> </v>
      </c>
      <c r="E132" s="305" t="str">
        <f>_xlfn.XLOOKUP(C132, '❄️ SD-WIN-BBALL ⚾'!$F$3:$F$336, '❄️ SD-WIN-BBALL ⚾'!$AL$3:$AL$336)</f>
        <v>7537 Auburn Dr Towson, MD 21204</v>
      </c>
      <c r="F132" s="305" t="str">
        <f>_xlfn.XLOOKUP(C132, '❄️ SD-WIN-BBALL ⚾'!$F$3:$F$336,'❄️ SD-WIN-BBALL ⚾'!$M$3:$M$336)</f>
        <v>Matt</v>
      </c>
      <c r="G132" s="305" t="str">
        <f>_xlfn.XLOOKUP(C132, '❄️ SD-WIN-BBALL ⚾'!$F$3:$F$336,'❄️ SD-WIN-BBALL ⚾'!$N$3:$N$336)</f>
        <v>Tyner</v>
      </c>
      <c r="H132" s="305" t="str">
        <f>_xlfn.XLOOKUP(C132, '❄️ SD-WIN-BBALL ⚾'!$F$3:$F$336,'❄️ SD-WIN-BBALL ⚾'!$T$3:$T$336)</f>
        <v>804-247-2217</v>
      </c>
      <c r="I132" s="305">
        <f>_xlfn.XLOOKUP(C132, '❄️ SD-WIN-BBALL ⚾'!$F$3:$F$336,'❄️ SD-WIN-BBALL ⚾'!$W$3:$W$336)</f>
        <v>104</v>
      </c>
      <c r="J132" s="307" t="str">
        <f>IF(_xlfn.XLOOKUP(C132, '❄️ SD-WIN-BBALL ⚾'!$F$3:$F$336, '❄️ SD-WIN-BBALL ⚾'!$AA$3:$AA$336)=0, "TBD", _xlfn.XLOOKUP(C132, '❄️ SD-WIN-BBALL ⚾'!$F$3:$F$336, '❄️ SD-WIN-BBALL ⚾'!$AA$3:$AA$336))</f>
        <v>Sundays: Jan. 4, 18, 25 (PPD); Feb. 1, 8 (M/U)</v>
      </c>
      <c r="K132" s="305" t="str">
        <f>IF(_xlfn.XLOOKUP(C132, '❄️ SD-WIN-BBALL ⚾'!$F$3:$F$336, '❄️ SD-WIN-BBALL ⚾'!$AB$3:$AB$336)=0, "TBD", _xlfn.XLOOKUP(C132, '❄️ SD-WIN-BBALL ⚾'!$F$3:$F$336, '❄️ SD-WIN-BBALL ⚾'!$AB$3:$AB$336))</f>
        <v>8:30am-1pm</v>
      </c>
      <c r="L132" s="305"/>
      <c r="M132" s="308" t="b">
        <v>1</v>
      </c>
      <c r="N132" s="308" t="b">
        <v>1</v>
      </c>
      <c r="O132" s="308" t="b">
        <v>1</v>
      </c>
      <c r="P132" s="308" t="b">
        <v>0</v>
      </c>
      <c r="Q132" s="308" t="b">
        <v>0</v>
      </c>
      <c r="R132" s="308" t="b">
        <v>0</v>
      </c>
      <c r="S132" s="308" t="b">
        <v>1</v>
      </c>
      <c r="T132" s="308" t="b">
        <v>1</v>
      </c>
      <c r="U132" s="308" t="b">
        <v>0</v>
      </c>
      <c r="V132" s="308" t="b">
        <v>0</v>
      </c>
      <c r="W132" s="308" t="b">
        <v>1</v>
      </c>
      <c r="X132" s="308" t="b">
        <v>1</v>
      </c>
      <c r="Y132" s="308" t="b">
        <v>0</v>
      </c>
      <c r="Z132" s="308" t="b">
        <v>0</v>
      </c>
      <c r="AA132" s="308" t="b">
        <v>1</v>
      </c>
      <c r="AB132" s="308" t="b">
        <v>1</v>
      </c>
      <c r="AC132" s="308" t="b">
        <v>0</v>
      </c>
      <c r="AD132" s="308" t="b">
        <v>1</v>
      </c>
      <c r="AE132" s="305"/>
      <c r="AF132" s="309"/>
      <c r="AG132" s="309"/>
      <c r="AH132" s="309"/>
      <c r="AI132" s="309"/>
      <c r="AJ132" s="309"/>
      <c r="AK132" s="309"/>
      <c r="AL132" s="309"/>
      <c r="AM132" s="309"/>
      <c r="AN132" s="309"/>
      <c r="AO132" s="309"/>
      <c r="AP132" s="309"/>
      <c r="AQ132" s="309"/>
      <c r="AR132" s="309"/>
      <c r="AS132" s="309"/>
      <c r="AT132" s="309"/>
      <c r="AU132" s="309"/>
      <c r="AV132" s="309"/>
      <c r="AW132" s="309"/>
      <c r="AX132" s="309"/>
      <c r="AY132" s="309"/>
    </row>
    <row r="133" spans="1:51" ht="15.75">
      <c r="A133" s="78" t="str">
        <f>_xlfn.XLOOKUP(C133, '❄️ SD-WIN-BBALL ⚾'!$F$3:$F$336, '❄️ SD-WIN-BBALL ⚾'!$A$3:$A$336)</f>
        <v>A-NEW</v>
      </c>
      <c r="B133" s="78" t="str">
        <f>_xlfn.XLOOKUP(C133, '❄️ SD-WIN-BBALL ⚾'!$F$3:$F$336, '❄️ SD-WIN-BBALL ⚾'!$E$3:$E$336)</f>
        <v>USBDTC</v>
      </c>
      <c r="C133" s="147" t="s">
        <v>370</v>
      </c>
      <c r="D133" s="78" t="str">
        <f>IF(_xlfn.XLOOKUP(C133, '❄️ SD-WIN-BBALL ⚾'!$F$3:$F$336, '❄️ SD-WIN-BBALL ⚾'!$G$3:$G$336)=0, " ", _xlfn.XLOOKUP(C133, '❄️ SD-WIN-BBALL ⚾'!$F$3:$F$336, '❄️ SD-WIN-BBALL ⚾'!$G$3:$G$336))</f>
        <v xml:space="preserve"> </v>
      </c>
      <c r="E133" s="78" t="str">
        <f>_xlfn.XLOOKUP(C133, '❄️ SD-WIN-BBALL ⚾'!$F$3:$F$336, '❄️ SD-WIN-BBALL ⚾'!$AL$3:$AL$336)</f>
        <v>2115 W 500 N Sharpsville, IN 46068</v>
      </c>
      <c r="F133" s="78" t="str">
        <f>_xlfn.XLOOKUP(C133, '❄️ SD-WIN-BBALL ⚾'!$F$3:$F$336,'❄️ SD-WIN-BBALL ⚾'!$M$3:$M$336)</f>
        <v>Shane</v>
      </c>
      <c r="G133" s="78" t="str">
        <f>_xlfn.XLOOKUP(C133, '❄️ SD-WIN-BBALL ⚾'!$F$3:$F$336,'❄️ SD-WIN-BBALL ⚾'!$N$3:$N$336)</f>
        <v>Arnold</v>
      </c>
      <c r="H133" s="78" t="str">
        <f>_xlfn.XLOOKUP(C133, '❄️ SD-WIN-BBALL ⚾'!$F$3:$F$336,'❄️ SD-WIN-BBALL ⚾'!$T$3:$T$336)</f>
        <v>765-776-2618</v>
      </c>
      <c r="I133" s="78">
        <f>_xlfn.XLOOKUP(C133, '❄️ SD-WIN-BBALL ⚾'!$F$3:$F$336,'❄️ SD-WIN-BBALL ⚾'!$W$3:$W$336)</f>
        <v>222</v>
      </c>
      <c r="J133" s="85" t="str">
        <f>IF(_xlfn.XLOOKUP(C133, '❄️ SD-WIN-BBALL ⚾'!$F$3:$F$336, '❄️ SD-WIN-BBALL ⚾'!$AA$3:$AA$336)=0, "TBD", _xlfn.XLOOKUP(C133, '❄️ SD-WIN-BBALL ⚾'!$F$3:$F$336, '❄️ SD-WIN-BBALL ⚾'!$AA$3:$AA$336))</f>
        <v>Sundays: Feb. 22; Mar. 1, 8, 15</v>
      </c>
      <c r="K133" s="78" t="str">
        <f>IF(_xlfn.XLOOKUP(C133, '❄️ SD-WIN-BBALL ⚾'!$F$3:$F$336, '❄️ SD-WIN-BBALL ⚾'!$AB$3:$AB$336)=0, "TBD", _xlfn.XLOOKUP(C133, '❄️ SD-WIN-BBALL ⚾'!$F$3:$F$336, '❄️ SD-WIN-BBALL ⚾'!$AB$3:$AB$336))</f>
        <v>9am-1:30pm</v>
      </c>
      <c r="L133" s="77"/>
      <c r="M133" s="378" t="b">
        <v>1</v>
      </c>
      <c r="N133" s="378" t="b">
        <v>1</v>
      </c>
      <c r="O133" s="378" t="b">
        <v>1</v>
      </c>
      <c r="P133" s="378" t="b">
        <v>0</v>
      </c>
      <c r="Q133" s="378" t="b">
        <v>1</v>
      </c>
      <c r="R133" s="378" t="b">
        <v>1</v>
      </c>
      <c r="S133" s="378" t="b">
        <v>1</v>
      </c>
      <c r="T133" s="378" t="b">
        <v>1</v>
      </c>
      <c r="U133" s="378" t="b">
        <v>0</v>
      </c>
      <c r="V133" s="378" t="b">
        <v>0</v>
      </c>
      <c r="W133" s="378" t="b">
        <v>1</v>
      </c>
      <c r="X133" s="378" t="b">
        <v>1</v>
      </c>
      <c r="Y133" s="378" t="b">
        <v>0</v>
      </c>
      <c r="Z133" s="378" t="b">
        <v>0</v>
      </c>
      <c r="AA133" s="378" t="b">
        <v>0</v>
      </c>
      <c r="AB133" s="378" t="b">
        <v>0</v>
      </c>
      <c r="AC133" s="378" t="b">
        <v>0</v>
      </c>
      <c r="AD133" s="378" t="b">
        <v>0</v>
      </c>
      <c r="AE133" s="77"/>
      <c r="AY133" s="146"/>
    </row>
    <row r="134" spans="1:51" s="151" customFormat="1" ht="15.75">
      <c r="A134" s="57" t="str">
        <f>_xlfn.XLOOKUP(C134, '❄️ SD-WIN-BBALL ⚾'!$F$3:$F$336, '❄️ SD-WIN-BBALL ⚾'!$A$3:$A$336)</f>
        <v>B-RET</v>
      </c>
      <c r="B134" s="57" t="str">
        <f>_xlfn.XLOOKUP(C134, '❄️ SD-WIN-BBALL ⚾'!$F$3:$F$336, '❄️ SD-WIN-BBALL ⚾'!$E$3:$E$336)</f>
        <v>USBDTPP</v>
      </c>
      <c r="C134" s="148" t="s">
        <v>1483</v>
      </c>
      <c r="D134" s="57" t="str">
        <f>IF(_xlfn.XLOOKUP(C134, '❄️ SD-WIN-BBALL ⚾'!$F$3:$F$336, '❄️ SD-WIN-BBALL ⚾'!$G$3:$G$336)=0, " ", _xlfn.XLOOKUP(C134, '❄️ SD-WIN-BBALL ⚾'!$F$3:$F$336, '❄️ SD-WIN-BBALL ⚾'!$G$3:$G$336))</f>
        <v xml:space="preserve"> </v>
      </c>
      <c r="E134" s="57" t="str">
        <f>_xlfn.XLOOKUP(C134, '❄️ SD-WIN-BBALL ⚾'!$F$3:$F$336, '❄️ SD-WIN-BBALL ⚾'!$AL$3:$AL$336)</f>
        <v>5223 Raeford Rd Fayetteville, NC 28304</v>
      </c>
      <c r="F134" s="57" t="str">
        <f>_xlfn.XLOOKUP(C134, '❄️ SD-WIN-BBALL ⚾'!$F$3:$F$336,'❄️ SD-WIN-BBALL ⚾'!$M$3:$M$336)</f>
        <v>Henry</v>
      </c>
      <c r="G134" s="57" t="str">
        <f>_xlfn.XLOOKUP(C134, '❄️ SD-WIN-BBALL ⚾'!$F$3:$F$336,'❄️ SD-WIN-BBALL ⚾'!$N$3:$N$336)</f>
        <v>Brower</v>
      </c>
      <c r="H134" s="57" t="str">
        <f>_xlfn.XLOOKUP(C134, '❄️ SD-WIN-BBALL ⚾'!$F$3:$F$336,'❄️ SD-WIN-BBALL ⚾'!$T$3:$T$336)</f>
        <v>910-723-5477</v>
      </c>
      <c r="I134" s="57">
        <f>_xlfn.XLOOKUP(C134, '❄️ SD-WIN-BBALL ⚾'!$F$3:$F$336,'❄️ SD-WIN-BBALL ⚾'!$W$3:$W$336)</f>
        <v>207</v>
      </c>
      <c r="J134" s="39" t="str">
        <f>IF(_xlfn.XLOOKUP(C134, '❄️ SD-WIN-BBALL ⚾'!$F$3:$F$336, '❄️ SD-WIN-BBALL ⚾'!$AA$3:$AA$336)=0, "TBD", _xlfn.XLOOKUP(C134, '❄️ SD-WIN-BBALL ⚾'!$F$3:$F$336, '❄️ SD-WIN-BBALL ⚾'!$AA$3:$AA$336))</f>
        <v>Saturdays: Feb. 7, 14, 21, 28</v>
      </c>
      <c r="K134" s="57" t="str">
        <f>IF(_xlfn.XLOOKUP(C134, '❄️ SD-WIN-BBALL ⚾'!$F$3:$F$336, '❄️ SD-WIN-BBALL ⚾'!$AB$3:$AB$336)=0, "TBD", _xlfn.XLOOKUP(C134, '❄️ SD-WIN-BBALL ⚾'!$F$3:$F$336, '❄️ SD-WIN-BBALL ⚾'!$AB$3:$AB$336))</f>
        <v>9am-1:30pm</v>
      </c>
      <c r="L134" s="77"/>
      <c r="M134" s="150" t="b">
        <v>1</v>
      </c>
      <c r="N134" s="150" t="b">
        <v>1</v>
      </c>
      <c r="O134" s="150" t="b">
        <v>1</v>
      </c>
      <c r="P134" s="150" t="b">
        <v>0</v>
      </c>
      <c r="Q134" s="150" t="b">
        <v>0</v>
      </c>
      <c r="R134" s="150" t="b">
        <v>0</v>
      </c>
      <c r="S134" s="150" t="b">
        <v>1</v>
      </c>
      <c r="T134" s="150" t="b">
        <v>1</v>
      </c>
      <c r="U134" s="150" t="b">
        <v>0</v>
      </c>
      <c r="V134" s="150" t="b">
        <v>0</v>
      </c>
      <c r="W134" s="150" t="b">
        <v>1</v>
      </c>
      <c r="X134" s="150" t="b">
        <v>1</v>
      </c>
      <c r="Y134" s="150" t="b">
        <v>0</v>
      </c>
      <c r="Z134" s="150" t="b">
        <v>0</v>
      </c>
      <c r="AA134" s="150" t="b">
        <v>0</v>
      </c>
      <c r="AB134" s="150" t="b">
        <v>0</v>
      </c>
      <c r="AC134" s="150" t="b">
        <v>0</v>
      </c>
      <c r="AD134" s="150" t="b">
        <v>0</v>
      </c>
      <c r="AE134" s="77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s="146"/>
    </row>
    <row r="135" spans="1:51" ht="15">
      <c r="A135" s="78" t="str">
        <f>_xlfn.XLOOKUP(C135, '❄️ SD-WIN-BBALL ⚾'!$F$3:$F$336, '❄️ SD-WIN-BBALL ⚾'!$A$3:$A$336)</f>
        <v>A-NEW</v>
      </c>
      <c r="B135" s="78" t="str">
        <f>_xlfn.XLOOKUP(C135, '❄️ SD-WIN-BBALL ⚾'!$F$3:$F$336, '❄️ SD-WIN-BBALL ⚾'!$E$3:$E$336)</f>
        <v>USBDUNI</v>
      </c>
      <c r="C135" s="207" t="s">
        <v>380</v>
      </c>
      <c r="D135" s="78" t="str">
        <f>IF(_xlfn.XLOOKUP(C135, '❄️ SD-WIN-BBALL ⚾'!$F$3:$F$336, '❄️ SD-WIN-BBALL ⚾'!$G$3:$G$336)=0, " ", _xlfn.XLOOKUP(C135, '❄️ SD-WIN-BBALL ⚾'!$F$3:$F$336, '❄️ SD-WIN-BBALL ⚾'!$G$3:$G$336))</f>
        <v xml:space="preserve"> </v>
      </c>
      <c r="E135" s="78" t="str">
        <f>_xlfn.XLOOKUP(C135, '❄️ SD-WIN-BBALL ⚾'!$F$3:$F$336, '❄️ SD-WIN-BBALL ⚾'!$AL$3:$AL$336)</f>
        <v>4771 Campus Dr Irvine, CA 92612</v>
      </c>
      <c r="F135" s="78" t="str">
        <f>_xlfn.XLOOKUP(C135, '❄️ SD-WIN-BBALL ⚾'!$F$3:$F$336,'❄️ SD-WIN-BBALL ⚾'!$M$3:$M$336)</f>
        <v>Jesse</v>
      </c>
      <c r="G135" s="78" t="str">
        <f>_xlfn.XLOOKUP(C135, '❄️ SD-WIN-BBALL ⚾'!$F$3:$F$336,'❄️ SD-WIN-BBALL ⚾'!$N$3:$N$336)</f>
        <v>Anderson</v>
      </c>
      <c r="H135" s="78" t="str">
        <f>_xlfn.XLOOKUP(C135, '❄️ SD-WIN-BBALL ⚾'!$F$3:$F$336,'❄️ SD-WIN-BBALL ⚾'!$T$3:$T$336)</f>
        <v xml:space="preserve"> 949-500-9198 </v>
      </c>
      <c r="I135" s="78">
        <f>_xlfn.XLOOKUP(C135, '❄️ SD-WIN-BBALL ⚾'!$F$3:$F$336,'❄️ SD-WIN-BBALL ⚾'!$W$3:$W$336)</f>
        <v>215</v>
      </c>
      <c r="J135" s="85" t="str">
        <f>IF(_xlfn.XLOOKUP(C135, '❄️ SD-WIN-BBALL ⚾'!$F$3:$F$336, '❄️ SD-WIN-BBALL ⚾'!$AA$3:$AA$336)=0, "TBD", _xlfn.XLOOKUP(C135, '❄️ SD-WIN-BBALL ⚾'!$F$3:$F$336, '❄️ SD-WIN-BBALL ⚾'!$AA$3:$AA$336))</f>
        <v>Sundays: Feb. 15, 22; Mar. 1, 8</v>
      </c>
      <c r="K135" s="78" t="str">
        <f>IF(_xlfn.XLOOKUP(C135, '❄️ SD-WIN-BBALL ⚾'!$F$3:$F$336, '❄️ SD-WIN-BBALL ⚾'!$AB$3:$AB$336)=0, "TBD", _xlfn.XLOOKUP(C135, '❄️ SD-WIN-BBALL ⚾'!$F$3:$F$336, '❄️ SD-WIN-BBALL ⚾'!$AB$3:$AB$336))</f>
        <v>11am-3:30pm</v>
      </c>
      <c r="L135" s="77"/>
      <c r="M135" s="378" t="b">
        <v>1</v>
      </c>
      <c r="N135" s="378" t="b">
        <v>1</v>
      </c>
      <c r="O135" s="378" t="b">
        <v>1</v>
      </c>
      <c r="P135" s="378" t="b">
        <v>0</v>
      </c>
      <c r="Q135" s="378" t="b">
        <v>1</v>
      </c>
      <c r="R135" s="378" t="b">
        <v>1</v>
      </c>
      <c r="S135" s="378" t="b">
        <v>1</v>
      </c>
      <c r="T135" s="378" t="b">
        <v>1</v>
      </c>
      <c r="U135" s="378" t="b">
        <v>0</v>
      </c>
      <c r="V135" s="378" t="b">
        <v>0</v>
      </c>
      <c r="W135" s="378" t="b">
        <v>1</v>
      </c>
      <c r="X135" s="378" t="b">
        <v>1</v>
      </c>
      <c r="Y135" s="378" t="b">
        <v>0</v>
      </c>
      <c r="Z135" s="378" t="b">
        <v>0</v>
      </c>
      <c r="AA135" s="378" t="b">
        <v>0</v>
      </c>
      <c r="AB135" s="378" t="b">
        <v>0</v>
      </c>
      <c r="AC135" s="378" t="b">
        <v>0</v>
      </c>
      <c r="AD135" s="378" t="b">
        <v>0</v>
      </c>
      <c r="AE135" s="77"/>
    </row>
    <row r="136" spans="1:51" ht="15.75">
      <c r="A136" s="305" t="str">
        <f>_xlfn.XLOOKUP(C136, '❄️ SD-WIN-BBALL ⚾'!$F$3:$F$336, '❄️ SD-WIN-BBALL ⚾'!$A$3:$A$336)</f>
        <v>B-RET</v>
      </c>
      <c r="B136" s="305" t="str">
        <f>_xlfn.XLOOKUP(C136, '❄️ SD-WIN-BBALL ⚾'!$F$3:$F$336, '❄️ SD-WIN-BBALL ⚾'!$E$3:$E$336)</f>
        <v>USBDUPG</v>
      </c>
      <c r="C136" s="306" t="s">
        <v>1492</v>
      </c>
      <c r="D136" s="305" t="str">
        <f>IF(_xlfn.XLOOKUP(C136, '❄️ SD-WIN-BBALL ⚾'!$F$3:$F$336, '❄️ SD-WIN-BBALL ⚾'!$G$3:$G$336)=0, " ", _xlfn.XLOOKUP(C136, '❄️ SD-WIN-BBALL ⚾'!$F$3:$F$336, '❄️ SD-WIN-BBALL ⚾'!$G$3:$G$336))</f>
        <v xml:space="preserve"> </v>
      </c>
      <c r="E136" s="305" t="str">
        <f>_xlfn.XLOOKUP(C136, '❄️ SD-WIN-BBALL ⚾'!$F$3:$F$336, '❄️ SD-WIN-BBALL ⚾'!$AL$3:$AL$336)</f>
        <v>150 Finoli Dr Greensburg, PA 15601</v>
      </c>
      <c r="F136" s="305" t="str">
        <f>_xlfn.XLOOKUP(C136, '❄️ SD-WIN-BBALL ⚾'!$F$3:$F$336,'❄️ SD-WIN-BBALL ⚾'!$M$3:$M$336)</f>
        <v>Scott</v>
      </c>
      <c r="G136" s="305" t="str">
        <f>_xlfn.XLOOKUP(C136, '❄️ SD-WIN-BBALL ⚾'!$F$3:$F$336,'❄️ SD-WIN-BBALL ⚾'!$N$3:$N$336)</f>
        <v>Adams</v>
      </c>
      <c r="H136" s="305" t="str">
        <f>_xlfn.XLOOKUP(C136, '❄️ SD-WIN-BBALL ⚾'!$F$3:$F$336,'❄️ SD-WIN-BBALL ⚾'!$T$3:$T$336)</f>
        <v>724-205-8629</v>
      </c>
      <c r="I136" s="305">
        <f>_xlfn.XLOOKUP(C136, '❄️ SD-WIN-BBALL ⚾'!$F$3:$F$336,'❄️ SD-WIN-BBALL ⚾'!$W$3:$W$336)</f>
        <v>104</v>
      </c>
      <c r="J136" s="307" t="str">
        <f>IF(_xlfn.XLOOKUP(C136, '❄️ SD-WIN-BBALL ⚾'!$F$3:$F$336, '❄️ SD-WIN-BBALL ⚾'!$AA$3:$AA$336)=0, "TBD", _xlfn.XLOOKUP(C136, '❄️ SD-WIN-BBALL ⚾'!$F$3:$F$336, '❄️ SD-WIN-BBALL ⚾'!$AA$3:$AA$336))</f>
        <v>Sundays: Jan. 4, 11, 18, 25 (PPD); Feb. 1, 8, 15 (M/U)</v>
      </c>
      <c r="K136" s="305" t="str">
        <f>IF(_xlfn.XLOOKUP(C136, '❄️ SD-WIN-BBALL ⚾'!$F$3:$F$336, '❄️ SD-WIN-BBALL ⚾'!$AB$3:$AB$336)=0, "TBD", _xlfn.XLOOKUP(C136, '❄️ SD-WIN-BBALL ⚾'!$F$3:$F$336, '❄️ SD-WIN-BBALL ⚾'!$AB$3:$AB$336))</f>
        <v>9am-2pm</v>
      </c>
      <c r="L136" s="305"/>
      <c r="M136" s="308" t="b">
        <v>1</v>
      </c>
      <c r="N136" s="308" t="b">
        <v>1</v>
      </c>
      <c r="O136" s="308" t="b">
        <v>1</v>
      </c>
      <c r="P136" s="308" t="b">
        <v>0</v>
      </c>
      <c r="Q136" s="308" t="b">
        <v>0</v>
      </c>
      <c r="R136" s="308" t="b">
        <v>0</v>
      </c>
      <c r="S136" s="308" t="b">
        <v>1</v>
      </c>
      <c r="T136" s="308" t="b">
        <v>1</v>
      </c>
      <c r="U136" s="308" t="b">
        <v>0</v>
      </c>
      <c r="V136" s="308" t="b">
        <v>0</v>
      </c>
      <c r="W136" s="308" t="b">
        <v>1</v>
      </c>
      <c r="X136" s="308" t="b">
        <v>1</v>
      </c>
      <c r="Y136" s="308" t="b">
        <v>0</v>
      </c>
      <c r="Z136" s="308" t="b">
        <v>0</v>
      </c>
      <c r="AA136" s="308" t="b">
        <v>1</v>
      </c>
      <c r="AB136" s="308" t="b">
        <v>1</v>
      </c>
      <c r="AC136" s="308" t="b">
        <v>0</v>
      </c>
      <c r="AD136" s="308" t="b">
        <v>1</v>
      </c>
      <c r="AE136" s="305"/>
      <c r="AF136" s="309"/>
      <c r="AG136" s="309"/>
      <c r="AH136" s="309"/>
      <c r="AI136" s="309"/>
      <c r="AJ136" s="309"/>
      <c r="AK136" s="309"/>
      <c r="AL136" s="309"/>
      <c r="AM136" s="309"/>
      <c r="AN136" s="309"/>
      <c r="AO136" s="309"/>
      <c r="AP136" s="309"/>
      <c r="AQ136" s="309"/>
      <c r="AR136" s="309"/>
      <c r="AS136" s="309"/>
      <c r="AT136" s="309"/>
      <c r="AU136" s="309"/>
      <c r="AV136" s="309"/>
      <c r="AW136" s="309"/>
      <c r="AX136" s="309"/>
      <c r="AY136" s="309"/>
    </row>
    <row r="137" spans="1:51" ht="15.75">
      <c r="A137" s="305" t="str">
        <f>_xlfn.XLOOKUP(C137, '❄️ SD-WIN-BBALL ⚾'!$F$3:$F$336, '❄️ SD-WIN-BBALL ⚾'!$A$3:$A$336)</f>
        <v>B-RET</v>
      </c>
      <c r="B137" s="305" t="str">
        <f>_xlfn.XLOOKUP(C137, '❄️ SD-WIN-BBALL ⚾'!$F$3:$F$336, '❄️ SD-WIN-BBALL ⚾'!$E$3:$E$336)</f>
        <v>USBDUSF</v>
      </c>
      <c r="C137" s="306" t="s">
        <v>1502</v>
      </c>
      <c r="D137" s="305" t="str">
        <f>IF(_xlfn.XLOOKUP(C137, '❄️ SD-WIN-BBALL ⚾'!$F$3:$F$336, '❄️ SD-WIN-BBALL ⚾'!$G$3:$G$336)=0, " ", _xlfn.XLOOKUP(C137, '❄️ SD-WIN-BBALL ⚾'!$F$3:$F$336, '❄️ SD-WIN-BBALL ⚾'!$G$3:$G$336))</f>
        <v xml:space="preserve"> </v>
      </c>
      <c r="E137" s="305" t="str">
        <f>_xlfn.XLOOKUP(C137, '❄️ SD-WIN-BBALL ⚾'!$F$3:$F$336, '❄️ SD-WIN-BBALL ⚾'!$AL$3:$AL$336)</f>
        <v>500 Wilcox St Joliet, IL 60435</v>
      </c>
      <c r="F137" s="305" t="str">
        <f>_xlfn.XLOOKUP(C137, '❄️ SD-WIN-BBALL ⚾'!$F$3:$F$336,'❄️ SD-WIN-BBALL ⚾'!$M$3:$M$336)</f>
        <v>Brian</v>
      </c>
      <c r="G137" s="305" t="str">
        <f>_xlfn.XLOOKUP(C137, '❄️ SD-WIN-BBALL ⚾'!$F$3:$F$336,'❄️ SD-WIN-BBALL ⚾'!$N$3:$N$336)</f>
        <v xml:space="preserve">Michalak </v>
      </c>
      <c r="H137" s="305" t="str">
        <f>_xlfn.XLOOKUP(C137, '❄️ SD-WIN-BBALL ⚾'!$F$3:$F$336,'❄️ SD-WIN-BBALL ⚾'!$T$3:$T$336)</f>
        <v>815-573-3634</v>
      </c>
      <c r="I137" s="305">
        <f>_xlfn.XLOOKUP(C137, '❄️ SD-WIN-BBALL ⚾'!$F$3:$F$336,'❄️ SD-WIN-BBALL ⚾'!$W$3:$W$336)</f>
        <v>27</v>
      </c>
      <c r="J137" s="307" t="str">
        <f>IF(_xlfn.XLOOKUP(C137, '❄️ SD-WIN-BBALL ⚾'!$F$3:$F$336, '❄️ SD-WIN-BBALL ⚾'!$AA$3:$AA$336)=0, "TBD", _xlfn.XLOOKUP(C137, '❄️ SD-WIN-BBALL ⚾'!$F$3:$F$336, '❄️ SD-WIN-BBALL ⚾'!$AA$3:$AA$336))</f>
        <v>Sundays: Dec. 27 (Sat.); Jan. 4, 18, 25; Feb. 1, 8</v>
      </c>
      <c r="K137" s="305" t="str">
        <f>IF(_xlfn.XLOOKUP(C137, '❄️ SD-WIN-BBALL ⚾'!$F$3:$F$336, '❄️ SD-WIN-BBALL ⚾'!$AB$3:$AB$336)=0, "TBD", _xlfn.XLOOKUP(C137, '❄️ SD-WIN-BBALL ⚾'!$F$3:$F$336, '❄️ SD-WIN-BBALL ⚾'!$AB$3:$AB$336))</f>
        <v>Noon-3pm</v>
      </c>
      <c r="L137" s="305"/>
      <c r="M137" s="308" t="b">
        <v>1</v>
      </c>
      <c r="N137" s="308" t="b">
        <v>1</v>
      </c>
      <c r="O137" s="308" t="b">
        <v>1</v>
      </c>
      <c r="P137" s="308" t="b">
        <v>0</v>
      </c>
      <c r="Q137" s="308" t="b">
        <v>0</v>
      </c>
      <c r="R137" s="308" t="b">
        <v>0</v>
      </c>
      <c r="S137" s="308" t="b">
        <v>1</v>
      </c>
      <c r="T137" s="308" t="b">
        <v>1</v>
      </c>
      <c r="U137" s="308" t="b">
        <v>0</v>
      </c>
      <c r="V137" s="308" t="b">
        <v>0</v>
      </c>
      <c r="W137" s="308" t="b">
        <v>1</v>
      </c>
      <c r="X137" s="308" t="b">
        <v>1</v>
      </c>
      <c r="Y137" s="308" t="b">
        <v>0</v>
      </c>
      <c r="Z137" s="308" t="b">
        <v>0</v>
      </c>
      <c r="AA137" s="308" t="b">
        <v>0</v>
      </c>
      <c r="AB137" s="308" t="b">
        <v>0</v>
      </c>
      <c r="AC137" s="308" t="b">
        <v>0</v>
      </c>
      <c r="AD137" s="308" t="b">
        <v>0</v>
      </c>
      <c r="AE137" s="305"/>
      <c r="AF137" s="309"/>
      <c r="AG137" s="309"/>
      <c r="AH137" s="309"/>
      <c r="AI137" s="309"/>
      <c r="AJ137" s="309"/>
      <c r="AK137" s="309"/>
      <c r="AL137" s="309"/>
      <c r="AM137" s="309"/>
      <c r="AN137" s="309"/>
      <c r="AO137" s="309"/>
      <c r="AP137" s="309"/>
      <c r="AQ137" s="309"/>
      <c r="AR137" s="309"/>
      <c r="AS137" s="309"/>
      <c r="AT137" s="309"/>
      <c r="AU137" s="309"/>
      <c r="AV137" s="309"/>
      <c r="AW137" s="309"/>
      <c r="AX137" s="309"/>
      <c r="AY137" s="309"/>
    </row>
    <row r="138" spans="1:51" ht="15.75">
      <c r="A138" s="305" t="e">
        <f>_xlfn.XLOOKUP(C138, '❄️ SD-WIN-BBALL ⚾'!$F$3:$F$336, '❄️ SD-WIN-BBALL ⚾'!$A$3:$A$336)</f>
        <v>#N/A</v>
      </c>
      <c r="B138" s="305" t="e">
        <f>_xlfn.XLOOKUP(C138, '❄️ SD-WIN-BBALL ⚾'!$F$3:$F$336, '❄️ SD-WIN-BBALL ⚾'!$E$3:$E$336)</f>
        <v>#N/A</v>
      </c>
      <c r="C138" s="306" t="s">
        <v>2143</v>
      </c>
      <c r="D138" s="305" t="e">
        <f>IF(_xlfn.XLOOKUP(C138, '❄️ SD-WIN-BBALL ⚾'!$F$3:$F$336, '❄️ SD-WIN-BBALL ⚾'!$G$3:$G$336)=0, " ", _xlfn.XLOOKUP(C138, '❄️ SD-WIN-BBALL ⚾'!$F$3:$F$336, '❄️ SD-WIN-BBALL ⚾'!$G$3:$G$336))</f>
        <v>#N/A</v>
      </c>
      <c r="E138" s="305" t="e">
        <f>_xlfn.XLOOKUP(C138, '❄️ SD-WIN-BBALL ⚾'!$F$3:$F$336, '❄️ SD-WIN-BBALL ⚾'!$AL$3:$AL$336)</f>
        <v>#N/A</v>
      </c>
      <c r="F138" s="305" t="e">
        <f>_xlfn.XLOOKUP(C138, '❄️ SD-WIN-BBALL ⚾'!$F$3:$F$336,'❄️ SD-WIN-BBALL ⚾'!$M$3:$M$336)</f>
        <v>#N/A</v>
      </c>
      <c r="G138" s="305" t="e">
        <f>_xlfn.XLOOKUP(C138, '❄️ SD-WIN-BBALL ⚾'!$F$3:$F$336,'❄️ SD-WIN-BBALL ⚾'!$N$3:$N$336)</f>
        <v>#N/A</v>
      </c>
      <c r="H138" s="305" t="e">
        <f>_xlfn.XLOOKUP(C138, '❄️ SD-WIN-BBALL ⚾'!$F$3:$F$336,'❄️ SD-WIN-BBALL ⚾'!$T$3:$T$336)</f>
        <v>#N/A</v>
      </c>
      <c r="I138" s="305" t="e">
        <f>_xlfn.XLOOKUP(C138, '❄️ SD-WIN-BBALL ⚾'!$F$3:$F$336,'❄️ SD-WIN-BBALL ⚾'!$W$3:$W$336)</f>
        <v>#N/A</v>
      </c>
      <c r="J138" s="307" t="e">
        <f>IF(_xlfn.XLOOKUP(C138, '❄️ SD-WIN-BBALL ⚾'!$F$3:$F$336, '❄️ SD-WIN-BBALL ⚾'!$AA$3:$AA$336)=0, "TBD", _xlfn.XLOOKUP(C138, '❄️ SD-WIN-BBALL ⚾'!$F$3:$F$336, '❄️ SD-WIN-BBALL ⚾'!$AA$3:$AA$336))</f>
        <v>#N/A</v>
      </c>
      <c r="K138" s="305" t="e">
        <f>IF(_xlfn.XLOOKUP(C138, '❄️ SD-WIN-BBALL ⚾'!$F$3:$F$336, '❄️ SD-WIN-BBALL ⚾'!$AB$3:$AB$336)=0, "TBD", _xlfn.XLOOKUP(C138, '❄️ SD-WIN-BBALL ⚾'!$F$3:$F$336, '❄️ SD-WIN-BBALL ⚾'!$AB$3:$AB$336))</f>
        <v>#N/A</v>
      </c>
      <c r="L138" s="305"/>
      <c r="M138" s="308" t="b">
        <v>1</v>
      </c>
      <c r="N138" s="308" t="b">
        <v>1</v>
      </c>
      <c r="O138" s="308" t="b">
        <v>1</v>
      </c>
      <c r="P138" s="308" t="b">
        <v>0</v>
      </c>
      <c r="Q138" s="308" t="b">
        <v>0</v>
      </c>
      <c r="R138" s="308" t="b">
        <v>0</v>
      </c>
      <c r="S138" s="308" t="b">
        <v>1</v>
      </c>
      <c r="T138" s="308" t="b">
        <v>1</v>
      </c>
      <c r="U138" s="308" t="b">
        <v>0</v>
      </c>
      <c r="V138" s="308" t="b">
        <v>0</v>
      </c>
      <c r="W138" s="308" t="b">
        <v>1</v>
      </c>
      <c r="X138" s="308" t="b">
        <v>1</v>
      </c>
      <c r="Y138" s="308" t="b">
        <v>0</v>
      </c>
      <c r="Z138" s="308" t="b">
        <v>0</v>
      </c>
      <c r="AA138" s="308" t="b">
        <v>1</v>
      </c>
      <c r="AB138" s="308" t="b">
        <v>1</v>
      </c>
      <c r="AC138" s="308" t="b">
        <v>0</v>
      </c>
      <c r="AD138" s="308" t="b">
        <v>1</v>
      </c>
      <c r="AE138" s="305"/>
      <c r="AF138" s="309"/>
      <c r="AG138" s="309"/>
      <c r="AH138" s="309"/>
      <c r="AI138" s="309"/>
      <c r="AJ138" s="309"/>
      <c r="AK138" s="309"/>
      <c r="AL138" s="309"/>
      <c r="AM138" s="309"/>
      <c r="AN138" s="309"/>
      <c r="AO138" s="309"/>
      <c r="AP138" s="309"/>
      <c r="AQ138" s="309"/>
      <c r="AR138" s="309"/>
      <c r="AS138" s="309"/>
      <c r="AT138" s="309"/>
      <c r="AU138" s="309"/>
      <c r="AV138" s="309"/>
      <c r="AW138" s="309"/>
      <c r="AX138" s="309"/>
      <c r="AY138" s="309"/>
    </row>
    <row r="139" spans="1:51" ht="15">
      <c r="A139" s="78" t="str">
        <f>_xlfn.XLOOKUP(C139, '❄️ SD-WIN-BBALL ⚾'!$F$3:$F$336, '❄️ SD-WIN-BBALL ⚾'!$A$3:$A$336)</f>
        <v>A-NEW</v>
      </c>
      <c r="B139" s="78" t="str">
        <f>_xlfn.XLOOKUP(C139, '❄️ SD-WIN-BBALL ⚾'!$F$3:$F$336, '❄️ SD-WIN-BBALL ⚾'!$E$3:$E$336)</f>
        <v>USBDQUE</v>
      </c>
      <c r="C139" s="207" t="s">
        <v>388</v>
      </c>
      <c r="D139" s="78" t="str">
        <f>IF(_xlfn.XLOOKUP(C139, '❄️ SD-WIN-BBALL ⚾'!$F$3:$F$336, '❄️ SD-WIN-BBALL ⚾'!$G$3:$G$336)=0, " ", _xlfn.XLOOKUP(C139, '❄️ SD-WIN-BBALL ⚾'!$F$3:$F$336, '❄️ SD-WIN-BBALL ⚾'!$G$3:$G$336))</f>
        <v>Padavan-Preller Field</v>
      </c>
      <c r="E139" s="78" t="str">
        <f>_xlfn.XLOOKUP(C139, '❄️ SD-WIN-BBALL ⚾'!$F$3:$F$336, '❄️ SD-WIN-BBALL ⚾'!$AL$3:$AL$336)</f>
        <v>236-02 Hillside Ave Queens Village, NY 11427</v>
      </c>
      <c r="F139" s="78" t="str">
        <f>_xlfn.XLOOKUP(C139, '❄️ SD-WIN-BBALL ⚾'!$F$3:$F$336,'❄️ SD-WIN-BBALL ⚾'!$M$3:$M$336)</f>
        <v>Roger</v>
      </c>
      <c r="G139" s="78" t="str">
        <f>_xlfn.XLOOKUP(C139, '❄️ SD-WIN-BBALL ⚾'!$F$3:$F$336,'❄️ SD-WIN-BBALL ⚾'!$N$3:$N$336)</f>
        <v>Mischel</v>
      </c>
      <c r="H139" s="78" t="str">
        <f>_xlfn.XLOOKUP(C139, '❄️ SD-WIN-BBALL ⚾'!$F$3:$F$336,'❄️ SD-WIN-BBALL ⚾'!$T$3:$T$336)</f>
        <v>347-992-1736</v>
      </c>
      <c r="I139" s="78">
        <f>_xlfn.XLOOKUP(C139, '❄️ SD-WIN-BBALL ⚾'!$F$3:$F$336,'❄️ SD-WIN-BBALL ⚾'!$W$3:$W$336)</f>
        <v>406</v>
      </c>
      <c r="J139" s="85" t="str">
        <f>IF(_xlfn.XLOOKUP(C139, '❄️ SD-WIN-BBALL ⚾'!$F$3:$F$336, '❄️ SD-WIN-BBALL ⚾'!$AA$3:$AA$336)=0, "TBD", _xlfn.XLOOKUP(C139, '❄️ SD-WIN-BBALL ⚾'!$F$3:$F$336, '❄️ SD-WIN-BBALL ⚾'!$AA$3:$AA$336))</f>
        <v>Mon.-Thurs.: Apr. 6, 7, 8, 9</v>
      </c>
      <c r="K139" s="78" t="str">
        <f>IF(_xlfn.XLOOKUP(C139, '❄️ SD-WIN-BBALL ⚾'!$F$3:$F$336, '❄️ SD-WIN-BBALL ⚾'!$AB$3:$AB$336)=0, "TBD", _xlfn.XLOOKUP(C139, '❄️ SD-WIN-BBALL ⚾'!$F$3:$F$336, '❄️ SD-WIN-BBALL ⚾'!$AB$3:$AB$336))</f>
        <v>9am-3pm</v>
      </c>
      <c r="L139" s="77"/>
      <c r="M139" s="378" t="b">
        <v>1</v>
      </c>
      <c r="N139" s="378" t="b">
        <v>1</v>
      </c>
      <c r="O139" s="378" t="b">
        <v>1</v>
      </c>
      <c r="P139" s="378" t="b">
        <v>0</v>
      </c>
      <c r="Q139" s="378" t="b">
        <v>0</v>
      </c>
      <c r="R139" s="378" t="b">
        <v>0</v>
      </c>
      <c r="S139" s="378" t="b">
        <v>0</v>
      </c>
      <c r="T139" s="378" t="b">
        <v>0</v>
      </c>
      <c r="U139" s="378" t="b">
        <v>0</v>
      </c>
      <c r="V139" s="378" t="b">
        <v>0</v>
      </c>
      <c r="W139" s="378" t="b">
        <v>1</v>
      </c>
      <c r="X139" s="378" t="b">
        <v>0</v>
      </c>
      <c r="Y139" s="378" t="b">
        <v>0</v>
      </c>
      <c r="Z139" s="378" t="b">
        <v>0</v>
      </c>
      <c r="AA139" s="378" t="b">
        <v>0</v>
      </c>
      <c r="AB139" s="378" t="b">
        <v>0</v>
      </c>
      <c r="AC139" s="378" t="b">
        <v>0</v>
      </c>
      <c r="AD139" s="378" t="b">
        <v>0</v>
      </c>
      <c r="AE139" s="77"/>
    </row>
    <row r="140" spans="1:51" ht="15">
      <c r="A140" s="264" t="str">
        <f>_xlfn.XLOOKUP(C140, '❄️ SD-WIN-BBALL ⚾'!$F$3:$F$336, '❄️ SD-WIN-BBALL ⚾'!$A$3:$A$336)</f>
        <v>Z-OUT-LOW ENROLLMENT</v>
      </c>
      <c r="B140" s="264" t="str">
        <f>_xlfn.XLOOKUP(C140, '❄️ SD-WIN-BBALL ⚾'!$F$3:$F$336, '❄️ SD-WIN-BBALL ⚾'!$E$3:$E$336)</f>
        <v>USBDUSBU</v>
      </c>
      <c r="C140" s="238" t="s">
        <v>1772</v>
      </c>
      <c r="D140" s="264" t="str">
        <f>IF(_xlfn.XLOOKUP(C140, '❄️ SD-WIN-BBALL ⚾'!$F$3:$F$336, '❄️ SD-WIN-BBALL ⚾'!$G$3:$G$336)=0, " ", _xlfn.XLOOKUP(C140, '❄️ SD-WIN-BBALL ⚾'!$F$3:$F$336, '❄️ SD-WIN-BBALL ⚾'!$G$3:$G$336))</f>
        <v>South Sumter HS</v>
      </c>
      <c r="E140" s="264" t="str">
        <f>_xlfn.XLOOKUP(C140, '❄️ SD-WIN-BBALL ⚾'!$F$3:$F$336, '❄️ SD-WIN-BBALL ⚾'!$AL$3:$AL$336)</f>
        <v>706 N. Main St. Bushnell, FL 33513</v>
      </c>
      <c r="F140" s="264" t="str">
        <f>_xlfn.XLOOKUP(C140, '❄️ SD-WIN-BBALL ⚾'!$F$3:$F$336,'❄️ SD-WIN-BBALL ⚾'!$M$3:$M$336)</f>
        <v>Jacinto</v>
      </c>
      <c r="G140" s="264" t="str">
        <f>_xlfn.XLOOKUP(C140, '❄️ SD-WIN-BBALL ⚾'!$F$3:$F$336,'❄️ SD-WIN-BBALL ⚾'!$N$3:$N$336)</f>
        <v>Arredondo</v>
      </c>
      <c r="H140" s="264" t="str">
        <f>_xlfn.XLOOKUP(C140, '❄️ SD-WIN-BBALL ⚾'!$F$3:$F$336,'❄️ SD-WIN-BBALL ⚾'!$T$3:$T$336)</f>
        <v>352-457-1599</v>
      </c>
      <c r="I140" s="264">
        <f>_xlfn.XLOOKUP(C140, '❄️ SD-WIN-BBALL ⚾'!$F$3:$F$336,'❄️ SD-WIN-BBALL ⚾'!$W$3:$W$336)</f>
        <v>0</v>
      </c>
      <c r="J140" s="265" t="str">
        <f>IF(_xlfn.XLOOKUP(C140, '❄️ SD-WIN-BBALL ⚾'!$F$3:$F$336, '❄️ SD-WIN-BBALL ⚾'!$AA$3:$AA$336)=0, "TBD", _xlfn.XLOOKUP(C140, '❄️ SD-WIN-BBALL ⚾'!$F$3:$F$336, '❄️ SD-WIN-BBALL ⚾'!$AA$3:$AA$336))</f>
        <v>TBD</v>
      </c>
      <c r="K140" s="264" t="str">
        <f>IF(_xlfn.XLOOKUP(C140, '❄️ SD-WIN-BBALL ⚾'!$F$3:$F$336, '❄️ SD-WIN-BBALL ⚾'!$AB$3:$AB$336)=0, "TBD", _xlfn.XLOOKUP(C140, '❄️ SD-WIN-BBALL ⚾'!$F$3:$F$336, '❄️ SD-WIN-BBALL ⚾'!$AB$3:$AB$336))</f>
        <v>TBD</v>
      </c>
      <c r="L140" s="264"/>
      <c r="M140" s="389" t="b">
        <v>1</v>
      </c>
      <c r="N140" s="389" t="b">
        <v>1</v>
      </c>
      <c r="O140" s="389" t="b">
        <v>1</v>
      </c>
      <c r="P140" s="389" t="b">
        <v>0</v>
      </c>
      <c r="Q140" s="389" t="b">
        <v>1</v>
      </c>
      <c r="R140" s="389" t="b">
        <v>1</v>
      </c>
      <c r="S140" s="389" t="b">
        <v>1</v>
      </c>
      <c r="T140" s="389" t="b">
        <v>1</v>
      </c>
      <c r="U140" s="389" t="b">
        <v>0</v>
      </c>
      <c r="V140" s="389" t="b">
        <v>0</v>
      </c>
      <c r="W140" s="389" t="b">
        <v>1</v>
      </c>
      <c r="X140" s="389" t="b">
        <v>1</v>
      </c>
      <c r="Y140" s="389" t="b">
        <v>0</v>
      </c>
      <c r="Z140" s="389" t="b">
        <v>0</v>
      </c>
      <c r="AA140" s="389" t="b">
        <v>0</v>
      </c>
      <c r="AB140" s="389" t="b">
        <v>0</v>
      </c>
      <c r="AC140" s="389" t="b">
        <v>0</v>
      </c>
      <c r="AD140" s="389" t="b">
        <v>0</v>
      </c>
      <c r="AE140" s="264"/>
      <c r="AF140" s="151"/>
      <c r="AG140" s="151"/>
      <c r="AH140" s="151"/>
      <c r="AI140" s="151"/>
      <c r="AJ140" s="151"/>
      <c r="AK140" s="151"/>
      <c r="AL140" s="151"/>
      <c r="AM140" s="151"/>
      <c r="AN140" s="151"/>
      <c r="AO140" s="151"/>
      <c r="AP140" s="151"/>
      <c r="AQ140" s="151"/>
      <c r="AR140" s="151"/>
      <c r="AS140" s="151"/>
      <c r="AT140" s="151"/>
      <c r="AU140" s="151"/>
      <c r="AV140" s="151"/>
      <c r="AW140" s="151"/>
      <c r="AX140" s="151"/>
      <c r="AY140" s="151"/>
    </row>
    <row r="141" spans="1:51" ht="15">
      <c r="A141" s="305" t="str">
        <f>_xlfn.XLOOKUP(C141, '❄️ SD-WIN-BBALL ⚾'!$F$3:$F$336, '❄️ SD-WIN-BBALL ⚾'!$A$3:$A$336)</f>
        <v>A-NEW</v>
      </c>
      <c r="B141" s="305" t="str">
        <f>_xlfn.XLOOKUP(C141, '❄️ SD-WIN-BBALL ⚾'!$F$3:$F$336, '❄️ SD-WIN-BBALL ⚾'!$E$3:$E$336)</f>
        <v>USBDUSCO</v>
      </c>
      <c r="C141" s="414" t="s">
        <v>396</v>
      </c>
      <c r="D141" s="305" t="str">
        <f>IF(_xlfn.XLOOKUP(C141, '❄️ SD-WIN-BBALL ⚾'!$F$3:$F$336, '❄️ SD-WIN-BBALL ⚾'!$G$3:$G$336)=0, " ", _xlfn.XLOOKUP(C141, '❄️ SD-WIN-BBALL ⚾'!$F$3:$F$336, '❄️ SD-WIN-BBALL ⚾'!$G$3:$G$336))</f>
        <v>Jefferson Middle School</v>
      </c>
      <c r="E141" s="305" t="str">
        <f>_xlfn.XLOOKUP(C141, '❄️ SD-WIN-BBALL ⚾'!$F$3:$F$336, '❄️ SD-WIN-BBALL ⚾'!$AL$3:$AL$336)</f>
        <v>13 Rogers St Columbia, MO 65201</v>
      </c>
      <c r="F141" s="305" t="str">
        <f>_xlfn.XLOOKUP(C141, '❄️ SD-WIN-BBALL ⚾'!$F$3:$F$336,'❄️ SD-WIN-BBALL ⚾'!$M$3:$M$336)</f>
        <v>Thaddues</v>
      </c>
      <c r="G141" s="305" t="str">
        <f>_xlfn.XLOOKUP(C141, '❄️ SD-WIN-BBALL ⚾'!$F$3:$F$336,'❄️ SD-WIN-BBALL ⚾'!$N$3:$N$336)</f>
        <v>Hamilton</v>
      </c>
      <c r="H141" s="305" t="str">
        <f>_xlfn.XLOOKUP(C141, '❄️ SD-WIN-BBALL ⚾'!$F$3:$F$336,'❄️ SD-WIN-BBALL ⚾'!$T$3:$T$336)</f>
        <v>573-999-3591</v>
      </c>
      <c r="I141" s="305">
        <f>_xlfn.XLOOKUP(C141, '❄️ SD-WIN-BBALL ⚾'!$F$3:$F$336,'❄️ SD-WIN-BBALL ⚾'!$W$3:$W$336)</f>
        <v>118</v>
      </c>
      <c r="J141" s="307" t="str">
        <f>IF(_xlfn.XLOOKUP(C141, '❄️ SD-WIN-BBALL ⚾'!$F$3:$F$336, '❄️ SD-WIN-BBALL ⚾'!$AA$3:$AA$336)=0, "TBD", _xlfn.XLOOKUP(C141, '❄️ SD-WIN-BBALL ⚾'!$F$3:$F$336, '❄️ SD-WIN-BBALL ⚾'!$AA$3:$AA$336))</f>
        <v>Sundays: Jan. 18, 25 (PPD); Feb. 1, 8, 15 (M/U)</v>
      </c>
      <c r="K141" s="305" t="str">
        <f>IF(_xlfn.XLOOKUP(C141, '❄️ SD-WIN-BBALL ⚾'!$F$3:$F$336, '❄️ SD-WIN-BBALL ⚾'!$AB$3:$AB$336)=0, "TBD", _xlfn.XLOOKUP(C141, '❄️ SD-WIN-BBALL ⚾'!$F$3:$F$336, '❄️ SD-WIN-BBALL ⚾'!$AB$3:$AB$336))</f>
        <v>9am-1:30pm</v>
      </c>
      <c r="L141" s="305"/>
      <c r="M141" s="308" t="b">
        <v>1</v>
      </c>
      <c r="N141" s="308" t="b">
        <v>1</v>
      </c>
      <c r="O141" s="308" t="b">
        <v>1</v>
      </c>
      <c r="P141" s="308" t="b">
        <v>0</v>
      </c>
      <c r="Q141" s="308" t="b">
        <v>1</v>
      </c>
      <c r="R141" s="308" t="b">
        <v>1</v>
      </c>
      <c r="S141" s="308" t="b">
        <v>1</v>
      </c>
      <c r="T141" s="308" t="b">
        <v>1</v>
      </c>
      <c r="U141" s="308" t="b">
        <v>0</v>
      </c>
      <c r="V141" s="308" t="b">
        <v>0</v>
      </c>
      <c r="W141" s="308" t="b">
        <v>1</v>
      </c>
      <c r="X141" s="308" t="b">
        <v>1</v>
      </c>
      <c r="Y141" s="308" t="b">
        <v>0</v>
      </c>
      <c r="Z141" s="308" t="b">
        <v>0</v>
      </c>
      <c r="AA141" s="308" t="b">
        <v>0</v>
      </c>
      <c r="AB141" s="308" t="b">
        <v>0</v>
      </c>
      <c r="AC141" s="308" t="b">
        <v>0</v>
      </c>
      <c r="AD141" s="308" t="b">
        <v>0</v>
      </c>
      <c r="AE141" s="305"/>
      <c r="AF141" s="309"/>
      <c r="AG141" s="309"/>
      <c r="AH141" s="309"/>
      <c r="AI141" s="309"/>
      <c r="AJ141" s="309"/>
      <c r="AK141" s="309"/>
      <c r="AL141" s="309"/>
      <c r="AM141" s="309"/>
      <c r="AN141" s="309"/>
      <c r="AO141" s="309"/>
      <c r="AP141" s="309"/>
      <c r="AQ141" s="309"/>
      <c r="AR141" s="309"/>
      <c r="AS141" s="309"/>
      <c r="AT141" s="309"/>
      <c r="AU141" s="309"/>
      <c r="AV141" s="309"/>
      <c r="AW141" s="309"/>
      <c r="AX141" s="309"/>
      <c r="AY141" s="309"/>
    </row>
    <row r="142" spans="1:51" ht="15.75">
      <c r="A142" s="305" t="str">
        <f>_xlfn.XLOOKUP(C142, '❄️ SD-WIN-BBALL ⚾'!$F$3:$F$336, '❄️ SD-WIN-BBALL ⚾'!$A$3:$A$336)</f>
        <v>B-RET</v>
      </c>
      <c r="B142" s="305" t="str">
        <f>_xlfn.XLOOKUP(C142, '❄️ SD-WIN-BBALL ⚾'!$F$3:$F$336, '❄️ SD-WIN-BBALL ⚾'!$E$3:$E$336)</f>
        <v>USBDDP</v>
      </c>
      <c r="C142" s="306" t="s">
        <v>1528</v>
      </c>
      <c r="D142" s="305" t="str">
        <f>IF(_xlfn.XLOOKUP(C142, '❄️ SD-WIN-BBALL ⚾'!$F$3:$F$336, '❄️ SD-WIN-BBALL ⚾'!$G$3:$G$336)=0, " ", _xlfn.XLOOKUP(C142, '❄️ SD-WIN-BBALL ⚾'!$F$3:$F$336, '❄️ SD-WIN-BBALL ⚾'!$G$3:$G$336))</f>
        <v>Davenport HS</v>
      </c>
      <c r="E142" s="305" t="str">
        <f>_xlfn.XLOOKUP(C142, '❄️ SD-WIN-BBALL ⚾'!$F$3:$F$336, '❄️ SD-WIN-BBALL ⚾'!$AL$3:$AL$336)</f>
        <v>4525 County Road 547 N Davenport, FL 33837</v>
      </c>
      <c r="F142" s="305" t="str">
        <f>_xlfn.XLOOKUP(C142, '❄️ SD-WIN-BBALL ⚾'!$F$3:$F$336,'❄️ SD-WIN-BBALL ⚾'!$M$3:$M$336)</f>
        <v>Troy</v>
      </c>
      <c r="G142" s="305" t="str">
        <f>_xlfn.XLOOKUP(C142, '❄️ SD-WIN-BBALL ⚾'!$F$3:$F$336,'❄️ SD-WIN-BBALL ⚾'!$N$3:$N$336)</f>
        <v>Stevens</v>
      </c>
      <c r="H142" s="305" t="str">
        <f>_xlfn.XLOOKUP(C142, '❄️ SD-WIN-BBALL ⚾'!$F$3:$F$336,'❄️ SD-WIN-BBALL ⚾'!$T$3:$T$336)</f>
        <v>303-910-1832</v>
      </c>
      <c r="I142" s="305">
        <f>_xlfn.XLOOKUP(C142, '❄️ SD-WIN-BBALL ⚾'!$F$3:$F$336,'❄️ SD-WIN-BBALL ⚾'!$W$3:$W$336)</f>
        <v>110</v>
      </c>
      <c r="J142" s="307" t="str">
        <f>IF(_xlfn.XLOOKUP(C142, '❄️ SD-WIN-BBALL ⚾'!$F$3:$F$336, '❄️ SD-WIN-BBALL ⚾'!$AA$3:$AA$336)=0, "TBD", _xlfn.XLOOKUP(C142, '❄️ SD-WIN-BBALL ⚾'!$F$3:$F$336, '❄️ SD-WIN-BBALL ⚾'!$AA$3:$AA$336))</f>
        <v>Saturdays: Jan. 10, 17, 24, 31</v>
      </c>
      <c r="K142" s="305" t="str">
        <f>IF(_xlfn.XLOOKUP(C142, '❄️ SD-WIN-BBALL ⚾'!$F$3:$F$336, '❄️ SD-WIN-BBALL ⚾'!$AB$3:$AB$336)=0, "TBD", _xlfn.XLOOKUP(C142, '❄️ SD-WIN-BBALL ⚾'!$F$3:$F$336, '❄️ SD-WIN-BBALL ⚾'!$AB$3:$AB$336))</f>
        <v>10am-2:30pm</v>
      </c>
      <c r="L142" s="305"/>
      <c r="M142" s="308" t="b">
        <v>1</v>
      </c>
      <c r="N142" s="308" t="b">
        <v>1</v>
      </c>
      <c r="O142" s="308" t="b">
        <v>1</v>
      </c>
      <c r="P142" s="308" t="b">
        <v>0</v>
      </c>
      <c r="Q142" s="308" t="b">
        <v>0</v>
      </c>
      <c r="R142" s="308" t="b">
        <v>0</v>
      </c>
      <c r="S142" s="308" t="b">
        <v>1</v>
      </c>
      <c r="T142" s="308" t="b">
        <v>1</v>
      </c>
      <c r="U142" s="308" t="b">
        <v>0</v>
      </c>
      <c r="V142" s="308" t="b">
        <v>0</v>
      </c>
      <c r="W142" s="308" t="b">
        <v>1</v>
      </c>
      <c r="X142" s="308" t="b">
        <v>1</v>
      </c>
      <c r="Y142" s="308" t="b">
        <v>0</v>
      </c>
      <c r="Z142" s="308" t="b">
        <v>0</v>
      </c>
      <c r="AA142" s="308" t="b">
        <v>0</v>
      </c>
      <c r="AB142" s="308" t="b">
        <v>0</v>
      </c>
      <c r="AC142" s="308" t="b">
        <v>0</v>
      </c>
      <c r="AD142" s="308" t="b">
        <v>1</v>
      </c>
      <c r="AE142" s="305"/>
      <c r="AF142" s="309"/>
      <c r="AG142" s="309"/>
      <c r="AH142" s="309"/>
      <c r="AI142" s="309"/>
      <c r="AJ142" s="309"/>
      <c r="AK142" s="309"/>
      <c r="AL142" s="309"/>
      <c r="AM142" s="309"/>
      <c r="AN142" s="309"/>
      <c r="AO142" s="309"/>
      <c r="AP142" s="309"/>
      <c r="AQ142" s="309"/>
      <c r="AR142" s="309"/>
      <c r="AS142" s="309"/>
      <c r="AT142" s="309"/>
      <c r="AU142" s="309"/>
      <c r="AV142" s="309"/>
      <c r="AW142" s="309"/>
      <c r="AX142" s="309"/>
      <c r="AY142" s="309"/>
    </row>
    <row r="143" spans="1:51" ht="15.75">
      <c r="A143" s="305" t="str">
        <f>_xlfn.XLOOKUP(C143, '❄️ SD-WIN-BBALL ⚾'!$F$3:$F$336, '❄️ SD-WIN-BBALL ⚾'!$A$3:$A$336)</f>
        <v>B-RET</v>
      </c>
      <c r="B143" s="305" t="str">
        <f>_xlfn.XLOOKUP(C143, '❄️ SD-WIN-BBALL ⚾'!$F$3:$F$336, '❄️ SD-WIN-BBALL ⚾'!$E$3:$E$336)</f>
        <v>USBDUSIN</v>
      </c>
      <c r="C143" s="306" t="s">
        <v>1536</v>
      </c>
      <c r="D143" s="305" t="str">
        <f>IF(_xlfn.XLOOKUP(C143, '❄️ SD-WIN-BBALL ⚾'!$F$3:$F$336, '❄️ SD-WIN-BBALL ⚾'!$G$3:$G$336)=0, " ", _xlfn.XLOOKUP(C143, '❄️ SD-WIN-BBALL ⚾'!$F$3:$F$336, '❄️ SD-WIN-BBALL ⚾'!$G$3:$G$336))</f>
        <v>The Dugout KC</v>
      </c>
      <c r="E143" s="305" t="str">
        <f>_xlfn.XLOOKUP(C143, '❄️ SD-WIN-BBALL ⚾'!$F$3:$F$336, '❄️ SD-WIN-BBALL ⚾'!$AL$3:$AL$336)</f>
        <v>4466 S. Noland Rd. Kansas City-Independence, MO 64055</v>
      </c>
      <c r="F143" s="305" t="str">
        <f>_xlfn.XLOOKUP(C143, '❄️ SD-WIN-BBALL ⚾'!$F$3:$F$336,'❄️ SD-WIN-BBALL ⚾'!$M$3:$M$336)</f>
        <v>Josh</v>
      </c>
      <c r="G143" s="305" t="str">
        <f>_xlfn.XLOOKUP(C143, '❄️ SD-WIN-BBALL ⚾'!$F$3:$F$336,'❄️ SD-WIN-BBALL ⚾'!$N$3:$N$336)</f>
        <v>Lewis</v>
      </c>
      <c r="H143" s="305" t="str">
        <f>_xlfn.XLOOKUP(C143, '❄️ SD-WIN-BBALL ⚾'!$F$3:$F$336,'❄️ SD-WIN-BBALL ⚾'!$T$3:$T$336)</f>
        <v>816-969-0559</v>
      </c>
      <c r="I143" s="305">
        <f>_xlfn.XLOOKUP(C143, '❄️ SD-WIN-BBALL ⚾'!$F$3:$F$336,'❄️ SD-WIN-BBALL ⚾'!$W$3:$W$336)</f>
        <v>110</v>
      </c>
      <c r="J143" s="307" t="str">
        <f>IF(_xlfn.XLOOKUP(C143, '❄️ SD-WIN-BBALL ⚾'!$F$3:$F$336, '❄️ SD-WIN-BBALL ⚾'!$AA$3:$AA$336)=0, "TBD", _xlfn.XLOOKUP(C143, '❄️ SD-WIN-BBALL ⚾'!$F$3:$F$336, '❄️ SD-WIN-BBALL ⚾'!$AA$3:$AA$336))</f>
        <v>Saturdays: Jan. 10, 17, 24 (PPD), 31; Feb. 7 (M/U)</v>
      </c>
      <c r="K143" s="305" t="str">
        <f>IF(_xlfn.XLOOKUP(C143, '❄️ SD-WIN-BBALL ⚾'!$F$3:$F$336, '❄️ SD-WIN-BBALL ⚾'!$AB$3:$AB$336)=0, "TBD", _xlfn.XLOOKUP(C143, '❄️ SD-WIN-BBALL ⚾'!$F$3:$F$336, '❄️ SD-WIN-BBALL ⚾'!$AB$3:$AB$336))</f>
        <v>12:30pm-5pm</v>
      </c>
      <c r="L143" s="305"/>
      <c r="M143" s="308" t="b">
        <v>1</v>
      </c>
      <c r="N143" s="308" t="b">
        <v>1</v>
      </c>
      <c r="O143" s="308" t="b">
        <v>1</v>
      </c>
      <c r="P143" s="308" t="b">
        <v>0</v>
      </c>
      <c r="Q143" s="308" t="b">
        <v>0</v>
      </c>
      <c r="R143" s="308" t="b">
        <v>0</v>
      </c>
      <c r="S143" s="308" t="b">
        <v>1</v>
      </c>
      <c r="T143" s="308" t="b">
        <v>1</v>
      </c>
      <c r="U143" s="308" t="b">
        <v>0</v>
      </c>
      <c r="V143" s="308" t="b">
        <v>0</v>
      </c>
      <c r="W143" s="308" t="b">
        <v>1</v>
      </c>
      <c r="X143" s="308" t="b">
        <v>1</v>
      </c>
      <c r="Y143" s="308" t="b">
        <v>0</v>
      </c>
      <c r="Z143" s="308" t="b">
        <v>0</v>
      </c>
      <c r="AA143" s="308" t="b">
        <v>0</v>
      </c>
      <c r="AB143" s="308" t="b">
        <v>0</v>
      </c>
      <c r="AC143" s="308" t="b">
        <v>0</v>
      </c>
      <c r="AD143" s="308" t="b">
        <v>0</v>
      </c>
      <c r="AE143" s="305"/>
      <c r="AF143" s="309"/>
      <c r="AG143" s="309"/>
      <c r="AH143" s="309"/>
      <c r="AI143" s="309"/>
      <c r="AJ143" s="309"/>
      <c r="AK143" s="309"/>
      <c r="AL143" s="309"/>
      <c r="AM143" s="309"/>
      <c r="AN143" s="309"/>
      <c r="AO143" s="309"/>
      <c r="AP143" s="309"/>
      <c r="AQ143" s="309"/>
      <c r="AR143" s="309"/>
      <c r="AS143" s="309"/>
      <c r="AT143" s="309"/>
      <c r="AU143" s="309"/>
      <c r="AV143" s="309"/>
      <c r="AW143" s="309"/>
      <c r="AX143" s="309"/>
      <c r="AY143" s="309"/>
    </row>
    <row r="144" spans="1:51" ht="15.75">
      <c r="A144" s="305" t="str">
        <f>_xlfn.XLOOKUP(C144, '❄️ SD-WIN-BBALL ⚾'!$F$3:$F$336, '❄️ SD-WIN-BBALL ⚾'!$A$3:$A$336)</f>
        <v>A-NEW</v>
      </c>
      <c r="B144" s="305" t="str">
        <f>_xlfn.XLOOKUP(C144, '❄️ SD-WIN-BBALL ⚾'!$F$3:$F$336, '❄️ SD-WIN-BBALL ⚾'!$E$3:$E$336)</f>
        <v>USBDUKIS</v>
      </c>
      <c r="C144" s="306" t="s">
        <v>408</v>
      </c>
      <c r="D144" s="305" t="str">
        <f>IF(_xlfn.XLOOKUP(C144, '❄️ SD-WIN-BBALL ⚾'!$F$3:$F$336, '❄️ SD-WIN-BBALL ⚾'!$G$3:$G$336)=0, " ", _xlfn.XLOOKUP(C144, '❄️ SD-WIN-BBALL ⚾'!$F$3:$F$336, '❄️ SD-WIN-BBALL ⚾'!$G$3:$G$336))</f>
        <v>Cypress Creek HS</v>
      </c>
      <c r="E144" s="305" t="str">
        <f>_xlfn.XLOOKUP(C144, '❄️ SD-WIN-BBALL ⚾'!$F$3:$F$336, '❄️ SD-WIN-BBALL ⚾'!$AL$3:$AL$336)</f>
        <v>101 Bear Crossing Dr Orlando, FL 32824</v>
      </c>
      <c r="F144" s="305" t="str">
        <f>_xlfn.XLOOKUP(C144, '❄️ SD-WIN-BBALL ⚾'!$F$3:$F$336,'❄️ SD-WIN-BBALL ⚾'!$M$3:$M$336)</f>
        <v>Jesus</v>
      </c>
      <c r="G144" s="305" t="str">
        <f>_xlfn.XLOOKUP(C144, '❄️ SD-WIN-BBALL ⚾'!$F$3:$F$336,'❄️ SD-WIN-BBALL ⚾'!$N$3:$N$336)</f>
        <v>Rivera</v>
      </c>
      <c r="H144" s="305" t="str">
        <f>_xlfn.XLOOKUP(C144, '❄️ SD-WIN-BBALL ⚾'!$F$3:$F$336,'❄️ SD-WIN-BBALL ⚾'!$T$3:$T$336)</f>
        <v>407-508-5333</v>
      </c>
      <c r="I144" s="305">
        <f>_xlfn.XLOOKUP(C144, '❄️ SD-WIN-BBALL ⚾'!$F$3:$F$336,'❄️ SD-WIN-BBALL ⚾'!$W$3:$W$336)</f>
        <v>117</v>
      </c>
      <c r="J144" s="307" t="str">
        <f>IF(_xlfn.XLOOKUP(C144, '❄️ SD-WIN-BBALL ⚾'!$F$3:$F$336, '❄️ SD-WIN-BBALL ⚾'!$AA$3:$AA$336)=0, "TBD", _xlfn.XLOOKUP(C144, '❄️ SD-WIN-BBALL ⚾'!$F$3:$F$336, '❄️ SD-WIN-BBALL ⚾'!$AA$3:$AA$336))</f>
        <v>Saturdays: Jan. 17, 24, 31; Feb. 7</v>
      </c>
      <c r="K144" s="305" t="str">
        <f>IF(_xlfn.XLOOKUP(C144, '❄️ SD-WIN-BBALL ⚾'!$F$3:$F$336, '❄️ SD-WIN-BBALL ⚾'!$AB$3:$AB$336)=0, "TBD", _xlfn.XLOOKUP(C144, '❄️ SD-WIN-BBALL ⚾'!$F$3:$F$336, '❄️ SD-WIN-BBALL ⚾'!$AB$3:$AB$336))</f>
        <v>9am-1:30pm</v>
      </c>
      <c r="L144" s="305"/>
      <c r="M144" s="308" t="b">
        <v>1</v>
      </c>
      <c r="N144" s="308" t="b">
        <v>1</v>
      </c>
      <c r="O144" s="308" t="b">
        <v>1</v>
      </c>
      <c r="P144" s="308" t="b">
        <v>0</v>
      </c>
      <c r="Q144" s="308" t="b">
        <v>1</v>
      </c>
      <c r="R144" s="308" t="b">
        <v>1</v>
      </c>
      <c r="S144" s="308" t="b">
        <v>1</v>
      </c>
      <c r="T144" s="308" t="b">
        <v>1</v>
      </c>
      <c r="U144" s="308" t="b">
        <v>0</v>
      </c>
      <c r="V144" s="308" t="b">
        <v>0</v>
      </c>
      <c r="W144" s="308" t="b">
        <v>1</v>
      </c>
      <c r="X144" s="308" t="b">
        <v>1</v>
      </c>
      <c r="Y144" s="308" t="b">
        <v>0</v>
      </c>
      <c r="Z144" s="308" t="b">
        <v>0</v>
      </c>
      <c r="AA144" s="308" t="b">
        <v>0</v>
      </c>
      <c r="AB144" s="308" t="b">
        <v>0</v>
      </c>
      <c r="AC144" s="308" t="b">
        <v>0</v>
      </c>
      <c r="AD144" s="308" t="b">
        <v>0</v>
      </c>
      <c r="AE144" s="305"/>
      <c r="AF144" s="309"/>
      <c r="AG144" s="309"/>
      <c r="AH144" s="309"/>
      <c r="AI144" s="309"/>
      <c r="AJ144" s="309"/>
      <c r="AK144" s="309"/>
      <c r="AL144" s="309"/>
      <c r="AM144" s="309"/>
      <c r="AN144" s="309"/>
      <c r="AO144" s="309"/>
      <c r="AP144" s="309"/>
      <c r="AQ144" s="309"/>
      <c r="AR144" s="309"/>
      <c r="AS144" s="309"/>
      <c r="AT144" s="309"/>
      <c r="AU144" s="309"/>
      <c r="AV144" s="309"/>
      <c r="AW144" s="309"/>
      <c r="AX144" s="309"/>
      <c r="AY144" s="309"/>
    </row>
    <row r="145" spans="1:51" ht="15">
      <c r="A145" s="78" t="str">
        <f>_xlfn.XLOOKUP(C145, '❄️ SD-WIN-BBALL ⚾'!$F$3:$F$336, '❄️ SD-WIN-BBALL ⚾'!$A$3:$A$336)</f>
        <v>A-NEW</v>
      </c>
      <c r="B145" s="78" t="str">
        <f>_xlfn.XLOOKUP(C145, '❄️ SD-WIN-BBALL ⚾'!$F$3:$F$336, '❄️ SD-WIN-BBALL ⚾'!$E$3:$E$336)</f>
        <v>USBDLIC</v>
      </c>
      <c r="C145" s="207" t="s">
        <v>421</v>
      </c>
      <c r="D145" s="78" t="str">
        <f>IF(_xlfn.XLOOKUP(C145, '❄️ SD-WIN-BBALL ⚾'!$F$3:$F$336, '❄️ SD-WIN-BBALL ⚾'!$G$3:$G$336)=0, " ", _xlfn.XLOOKUP(C145, '❄️ SD-WIN-BBALL ⚾'!$F$3:$F$336, '❄️ SD-WIN-BBALL ⚾'!$G$3:$G$336))</f>
        <v>Elite Per4ormance</v>
      </c>
      <c r="E145" s="78" t="str">
        <f>_xlfn.XLOOKUP(C145, '❄️ SD-WIN-BBALL ⚾'!$F$3:$F$336, '❄️ SD-WIN-BBALL ⚾'!$AL$3:$AL$336)</f>
        <v>34-01 38th Ave Long Island City, NY 11101</v>
      </c>
      <c r="F145" s="78" t="str">
        <f>_xlfn.XLOOKUP(C145, '❄️ SD-WIN-BBALL ⚾'!$F$3:$F$336,'❄️ SD-WIN-BBALL ⚾'!$M$3:$M$336)</f>
        <v>Edgar</v>
      </c>
      <c r="G145" s="78" t="str">
        <f>_xlfn.XLOOKUP(C145, '❄️ SD-WIN-BBALL ⚾'!$F$3:$F$336,'❄️ SD-WIN-BBALL ⚾'!$N$3:$N$336)</f>
        <v>Olmos</v>
      </c>
      <c r="H145" s="78" t="str">
        <f>_xlfn.XLOOKUP(C145, '❄️ SD-WIN-BBALL ⚾'!$F$3:$F$336,'❄️ SD-WIN-BBALL ⚾'!$T$3:$T$336)</f>
        <v>818-317-9449</v>
      </c>
      <c r="I145" s="78">
        <f>_xlfn.XLOOKUP(C145, '❄️ SD-WIN-BBALL ⚾'!$F$3:$F$336,'❄️ SD-WIN-BBALL ⚾'!$W$3:$W$336)</f>
        <v>207</v>
      </c>
      <c r="J145" s="85" t="str">
        <f>IF(_xlfn.XLOOKUP(C145, '❄️ SD-WIN-BBALL ⚾'!$F$3:$F$336, '❄️ SD-WIN-BBALL ⚾'!$AA$3:$AA$336)=0, "TBD", _xlfn.XLOOKUP(C145, '❄️ SD-WIN-BBALL ⚾'!$F$3:$F$336, '❄️ SD-WIN-BBALL ⚾'!$AA$3:$AA$336))</f>
        <v>Saturdays: Feb. 7, 14, 21, 28</v>
      </c>
      <c r="K145" s="78" t="str">
        <f>IF(_xlfn.XLOOKUP(C145, '❄️ SD-WIN-BBALL ⚾'!$F$3:$F$336, '❄️ SD-WIN-BBALL ⚾'!$AB$3:$AB$336)=0, "TBD", _xlfn.XLOOKUP(C145, '❄️ SD-WIN-BBALL ⚾'!$F$3:$F$336, '❄️ SD-WIN-BBALL ⚾'!$AB$3:$AB$336))</f>
        <v>9am-12pm</v>
      </c>
      <c r="L145" s="77"/>
      <c r="M145" s="126" t="b">
        <v>1</v>
      </c>
      <c r="N145" s="126" t="b">
        <v>1</v>
      </c>
      <c r="O145" s="126" t="b">
        <v>1</v>
      </c>
      <c r="P145" s="126" t="b">
        <v>0</v>
      </c>
      <c r="Q145" s="126" t="b">
        <v>1</v>
      </c>
      <c r="R145" s="126" t="b">
        <v>1</v>
      </c>
      <c r="S145" s="126" t="b">
        <v>1</v>
      </c>
      <c r="T145" s="126" t="b">
        <v>1</v>
      </c>
      <c r="U145" s="126" t="b">
        <v>0</v>
      </c>
      <c r="V145" s="126" t="b">
        <v>0</v>
      </c>
      <c r="W145" s="126" t="b">
        <v>1</v>
      </c>
      <c r="X145" s="126" t="b">
        <v>1</v>
      </c>
      <c r="Y145" s="126" t="b">
        <v>0</v>
      </c>
      <c r="Z145" s="126" t="b">
        <v>0</v>
      </c>
      <c r="AA145" s="126" t="b">
        <v>0</v>
      </c>
      <c r="AB145" s="126" t="b">
        <v>0</v>
      </c>
      <c r="AC145" s="126" t="b">
        <v>0</v>
      </c>
      <c r="AD145" s="126" t="b">
        <v>0</v>
      </c>
      <c r="AE145" s="77"/>
    </row>
    <row r="146" spans="1:51" ht="15.75">
      <c r="A146" s="305" t="str">
        <f>_xlfn.XLOOKUP(C146, '❄️ SD-WIN-BBALL ⚾'!$F$3:$F$336, '❄️ SD-WIN-BBALL ⚾'!$A$3:$A$336)</f>
        <v>B-RET</v>
      </c>
      <c r="B146" s="305" t="str">
        <f>_xlfn.XLOOKUP(C146, '❄️ SD-WIN-BBALL ⚾'!$F$3:$F$336, '❄️ SD-WIN-BBALL ⚾'!$E$3:$E$336)</f>
        <v>USBDUSLY</v>
      </c>
      <c r="C146" s="306" t="s">
        <v>1547</v>
      </c>
      <c r="D146" s="305" t="str">
        <f>IF(_xlfn.XLOOKUP(C146, '❄️ SD-WIN-BBALL ⚾'!$F$3:$F$336, '❄️ SD-WIN-BBALL ⚾'!$G$3:$G$336)=0, " ", _xlfn.XLOOKUP(C146, '❄️ SD-WIN-BBALL ⚾'!$F$3:$F$336, '❄️ SD-WIN-BBALL ⚾'!$G$3:$G$336))</f>
        <v>Brookville HS</v>
      </c>
      <c r="E146" s="305" t="str">
        <f>_xlfn.XLOOKUP(C146, '❄️ SD-WIN-BBALL ⚾'!$F$3:$F$336, '❄️ SD-WIN-BBALL ⚾'!$AL$3:$AL$336)</f>
        <v>100 Laxton Rd Lynchburg, VA 24502</v>
      </c>
      <c r="F146" s="305" t="str">
        <f>_xlfn.XLOOKUP(C146, '❄️ SD-WIN-BBALL ⚾'!$F$3:$F$336,'❄️ SD-WIN-BBALL ⚾'!$M$3:$M$336)</f>
        <v>Randy</v>
      </c>
      <c r="G146" s="305" t="str">
        <f>_xlfn.XLOOKUP(C146, '❄️ SD-WIN-BBALL ⚾'!$F$3:$F$336,'❄️ SD-WIN-BBALL ⚾'!$N$3:$N$336)</f>
        <v>Tomlin</v>
      </c>
      <c r="H146" s="305" t="str">
        <f>_xlfn.XLOOKUP(C146, '❄️ SD-WIN-BBALL ⚾'!$F$3:$F$336,'❄️ SD-WIN-BBALL ⚾'!$T$3:$T$336)</f>
        <v>434-941-8511</v>
      </c>
      <c r="I146" s="305">
        <f>_xlfn.XLOOKUP(C146, '❄️ SD-WIN-BBALL ⚾'!$F$3:$F$336,'❄️ SD-WIN-BBALL ⚾'!$W$3:$W$336)</f>
        <v>103</v>
      </c>
      <c r="J146" s="307" t="str">
        <f>IF(_xlfn.XLOOKUP(C146, '❄️ SD-WIN-BBALL ⚾'!$F$3:$F$336, '❄️ SD-WIN-BBALL ⚾'!$AA$3:$AA$336)=0, "TBD", _xlfn.XLOOKUP(C146, '❄️ SD-WIN-BBALL ⚾'!$F$3:$F$336, '❄️ SD-WIN-BBALL ⚾'!$AA$3:$AA$336))</f>
        <v>Saturdays: Jan. 3, 10, 17, 24</v>
      </c>
      <c r="K146" s="305" t="str">
        <f>IF(_xlfn.XLOOKUP(C146, '❄️ SD-WIN-BBALL ⚾'!$F$3:$F$336, '❄️ SD-WIN-BBALL ⚾'!$AB$3:$AB$336)=0, "TBD", _xlfn.XLOOKUP(C146, '❄️ SD-WIN-BBALL ⚾'!$F$3:$F$336, '❄️ SD-WIN-BBALL ⚾'!$AB$3:$AB$336))</f>
        <v>12:30pm-5pm</v>
      </c>
      <c r="L146" s="305"/>
      <c r="M146" s="308" t="b">
        <v>1</v>
      </c>
      <c r="N146" s="308" t="b">
        <v>1</v>
      </c>
      <c r="O146" s="308" t="b">
        <v>1</v>
      </c>
      <c r="P146" s="308" t="b">
        <v>0</v>
      </c>
      <c r="Q146" s="308" t="b">
        <v>0</v>
      </c>
      <c r="R146" s="308" t="b">
        <v>0</v>
      </c>
      <c r="S146" s="308" t="b">
        <v>1</v>
      </c>
      <c r="T146" s="308" t="b">
        <v>1</v>
      </c>
      <c r="U146" s="308" t="b">
        <v>0</v>
      </c>
      <c r="V146" s="308" t="b">
        <v>0</v>
      </c>
      <c r="W146" s="308" t="b">
        <v>1</v>
      </c>
      <c r="X146" s="308" t="b">
        <v>1</v>
      </c>
      <c r="Y146" s="308" t="b">
        <v>0</v>
      </c>
      <c r="Z146" s="308" t="b">
        <v>0</v>
      </c>
      <c r="AA146" s="308" t="b">
        <v>1</v>
      </c>
      <c r="AB146" s="308" t="b">
        <v>1</v>
      </c>
      <c r="AC146" s="308" t="b">
        <v>0</v>
      </c>
      <c r="AD146" s="308" t="b">
        <v>1</v>
      </c>
      <c r="AE146" s="305"/>
      <c r="AF146" s="309"/>
      <c r="AG146" s="309"/>
      <c r="AH146" s="309"/>
      <c r="AI146" s="309"/>
      <c r="AJ146" s="309"/>
      <c r="AK146" s="309"/>
      <c r="AL146" s="309"/>
      <c r="AM146" s="309"/>
      <c r="AN146" s="309"/>
      <c r="AO146" s="309"/>
      <c r="AP146" s="309"/>
      <c r="AQ146" s="309"/>
      <c r="AR146" s="309"/>
      <c r="AS146" s="309"/>
      <c r="AT146" s="309"/>
      <c r="AU146" s="309"/>
      <c r="AV146" s="309"/>
      <c r="AW146" s="309"/>
      <c r="AX146" s="309"/>
      <c r="AY146" s="309"/>
    </row>
    <row r="147" spans="1:51" ht="15">
      <c r="A147" s="305" t="str">
        <f>_xlfn.XLOOKUP(C147, '❄️ SD-WIN-BBALL ⚾'!$F$3:$F$336, '❄️ SD-WIN-BBALL ⚾'!$A$3:$A$336)</f>
        <v>B-RET</v>
      </c>
      <c r="B147" s="305" t="str">
        <f>_xlfn.XLOOKUP(C147, '❄️ SD-WIN-BBALL ⚾'!$F$3:$F$336, '❄️ SD-WIN-BBALL ⚾'!$E$3:$E$336)</f>
        <v>USBDTB1</v>
      </c>
      <c r="C147" s="310" t="s">
        <v>1557</v>
      </c>
      <c r="D147" s="305" t="str">
        <f>IF(_xlfn.XLOOKUP(C147, '❄️ SD-WIN-BBALL ⚾'!$F$3:$F$336, '❄️ SD-WIN-BBALL ⚾'!$G$3:$G$336)=0, " ", _xlfn.XLOOKUP(C147, '❄️ SD-WIN-BBALL ⚾'!$F$3:$F$336, '❄️ SD-WIN-BBALL ⚾'!$G$3:$G$336))</f>
        <v>Lead Off Baseball Academy</v>
      </c>
      <c r="E147" s="305" t="str">
        <f>_xlfn.XLOOKUP(C147, '❄️ SD-WIN-BBALL ⚾'!$F$3:$F$336, '❄️ SD-WIN-BBALL ⚾'!$AL$3:$AL$336)</f>
        <v>605 River Rock Blvd Murfreesboro, TN 37171</v>
      </c>
      <c r="F147" s="305" t="str">
        <f>_xlfn.XLOOKUP(C147, '❄️ SD-WIN-BBALL ⚾'!$F$3:$F$336,'❄️ SD-WIN-BBALL ⚾'!$M$3:$M$336)</f>
        <v>Mike</v>
      </c>
      <c r="G147" s="305" t="str">
        <f>_xlfn.XLOOKUP(C147, '❄️ SD-WIN-BBALL ⚾'!$F$3:$F$336,'❄️ SD-WIN-BBALL ⚾'!$N$3:$N$336)</f>
        <v>Rosati</v>
      </c>
      <c r="H147" s="305" t="str">
        <f>_xlfn.XLOOKUP(C147, '❄️ SD-WIN-BBALL ⚾'!$F$3:$F$336,'❄️ SD-WIN-BBALL ⚾'!$T$3:$T$336)</f>
        <v>661-755-4560</v>
      </c>
      <c r="I147" s="305">
        <f>_xlfn.XLOOKUP(C147, '❄️ SD-WIN-BBALL ⚾'!$F$3:$F$336,'❄️ SD-WIN-BBALL ⚾'!$W$3:$W$336)</f>
        <v>110</v>
      </c>
      <c r="J147" s="307" t="str">
        <f>IF(_xlfn.XLOOKUP(C147, '❄️ SD-WIN-BBALL ⚾'!$F$3:$F$336, '❄️ SD-WIN-BBALL ⚾'!$AA$3:$AA$336)=0, "TBD", _xlfn.XLOOKUP(C147, '❄️ SD-WIN-BBALL ⚾'!$F$3:$F$336, '❄️ SD-WIN-BBALL ⚾'!$AA$3:$AA$336))</f>
        <v>Saturdays: Jan. 10, 17, 24 (PPD), 31; Feb. 7 (M/U)</v>
      </c>
      <c r="K147" s="305" t="str">
        <f>IF(_xlfn.XLOOKUP(C147, '❄️ SD-WIN-BBALL ⚾'!$F$3:$F$336, '❄️ SD-WIN-BBALL ⚾'!$AB$3:$AB$336)=0, "TBD", _xlfn.XLOOKUP(C147, '❄️ SD-WIN-BBALL ⚾'!$F$3:$F$336, '❄️ SD-WIN-BBALL ⚾'!$AB$3:$AB$336))</f>
        <v>9am-1:30pm</v>
      </c>
      <c r="L147" s="305"/>
      <c r="M147" s="308" t="b">
        <v>1</v>
      </c>
      <c r="N147" s="308" t="b">
        <v>1</v>
      </c>
      <c r="O147" s="308" t="b">
        <v>1</v>
      </c>
      <c r="P147" s="308" t="b">
        <v>0</v>
      </c>
      <c r="Q147" s="308" t="b">
        <v>0</v>
      </c>
      <c r="R147" s="308" t="b">
        <v>0</v>
      </c>
      <c r="S147" s="308" t="b">
        <v>1</v>
      </c>
      <c r="T147" s="308" t="b">
        <v>1</v>
      </c>
      <c r="U147" s="308" t="b">
        <v>0</v>
      </c>
      <c r="V147" s="308" t="b">
        <v>0</v>
      </c>
      <c r="W147" s="308" t="b">
        <v>1</v>
      </c>
      <c r="X147" s="308" t="b">
        <v>1</v>
      </c>
      <c r="Y147" s="308" t="b">
        <v>0</v>
      </c>
      <c r="Z147" s="308" t="b">
        <v>0</v>
      </c>
      <c r="AA147" s="308" t="b">
        <v>0</v>
      </c>
      <c r="AB147" s="308" t="b">
        <v>0</v>
      </c>
      <c r="AC147" s="308" t="b">
        <v>0</v>
      </c>
      <c r="AD147" s="308" t="b">
        <v>1</v>
      </c>
      <c r="AE147" s="305"/>
      <c r="AF147" s="309"/>
      <c r="AG147" s="309"/>
      <c r="AH147" s="309"/>
      <c r="AI147" s="309"/>
      <c r="AJ147" s="309"/>
      <c r="AK147" s="309"/>
      <c r="AL147" s="309"/>
      <c r="AM147" s="309"/>
      <c r="AN147" s="309"/>
      <c r="AO147" s="309"/>
      <c r="AP147" s="309"/>
      <c r="AQ147" s="309"/>
      <c r="AR147" s="309"/>
      <c r="AS147" s="309"/>
      <c r="AT147" s="309"/>
      <c r="AU147" s="309"/>
      <c r="AV147" s="309"/>
      <c r="AW147" s="309"/>
      <c r="AX147" s="309"/>
      <c r="AY147" s="309"/>
    </row>
    <row r="148" spans="1:51" s="146" customFormat="1" ht="15">
      <c r="A148" s="57" t="str">
        <f>_xlfn.XLOOKUP(C148, '❄️ SD-WIN-BBALL ⚾'!$F$3:$F$336, '❄️ SD-WIN-BBALL ⚾'!$A$3:$A$336)</f>
        <v>B-RET</v>
      </c>
      <c r="B148" s="57" t="str">
        <f>_xlfn.XLOOKUP(C148, '❄️ SD-WIN-BBALL ⚾'!$F$3:$F$336, '❄️ SD-WIN-BBALL ⚾'!$E$3:$E$336)</f>
        <v>USBDTB2</v>
      </c>
      <c r="C148" s="174" t="s">
        <v>1568</v>
      </c>
      <c r="D148" s="57" t="str">
        <f>IF(_xlfn.XLOOKUP(C148, '❄️ SD-WIN-BBALL ⚾'!$F$3:$F$336, '❄️ SD-WIN-BBALL ⚾'!$G$3:$G$336)=0, " ", _xlfn.XLOOKUP(C148, '❄️ SD-WIN-BBALL ⚾'!$F$3:$F$336, '❄️ SD-WIN-BBALL ⚾'!$G$3:$G$336))</f>
        <v>Lead Off Baseball Academy</v>
      </c>
      <c r="E148" s="57" t="str">
        <f>_xlfn.XLOOKUP(C148, '❄️ SD-WIN-BBALL ⚾'!$F$3:$F$336, '❄️ SD-WIN-BBALL ⚾'!$AL$3:$AL$336)</f>
        <v>605 River Rock Blvd Murfreesboro, TN 37171</v>
      </c>
      <c r="F148" s="57" t="str">
        <f>_xlfn.XLOOKUP(C148, '❄️ SD-WIN-BBALL ⚾'!$F$3:$F$336,'❄️ SD-WIN-BBALL ⚾'!$M$3:$M$336)</f>
        <v>Mike</v>
      </c>
      <c r="G148" s="57" t="str">
        <f>_xlfn.XLOOKUP(C148, '❄️ SD-WIN-BBALL ⚾'!$F$3:$F$336,'❄️ SD-WIN-BBALL ⚾'!$N$3:$N$336)</f>
        <v>Rosati</v>
      </c>
      <c r="H148" s="57" t="str">
        <f>_xlfn.XLOOKUP(C148, '❄️ SD-WIN-BBALL ⚾'!$F$3:$F$336,'❄️ SD-WIN-BBALL ⚾'!$T$3:$T$336)</f>
        <v>661-755-4560</v>
      </c>
      <c r="I148" s="57">
        <f>_xlfn.XLOOKUP(C148, '❄️ SD-WIN-BBALL ⚾'!$F$3:$F$336,'❄️ SD-WIN-BBALL ⚾'!$W$3:$W$336)</f>
        <v>307</v>
      </c>
      <c r="J148" s="39" t="str">
        <f>IF(_xlfn.XLOOKUP(C148, '❄️ SD-WIN-BBALL ⚾'!$F$3:$F$336, '❄️ SD-WIN-BBALL ⚾'!$AA$3:$AA$336)=0, "TBD", _xlfn.XLOOKUP(C148, '❄️ SD-WIN-BBALL ⚾'!$F$3:$F$336, '❄️ SD-WIN-BBALL ⚾'!$AA$3:$AA$336))</f>
        <v>Saturdays: Mar. 7, 14, 21, 28</v>
      </c>
      <c r="K148" s="57" t="str">
        <f>IF(_xlfn.XLOOKUP(C148, '❄️ SD-WIN-BBALL ⚾'!$F$3:$F$336, '❄️ SD-WIN-BBALL ⚾'!$AB$3:$AB$336)=0, "TBD", _xlfn.XLOOKUP(C148, '❄️ SD-WIN-BBALL ⚾'!$F$3:$F$336, '❄️ SD-WIN-BBALL ⚾'!$AB$3:$AB$336))</f>
        <v>9am-1:30pm</v>
      </c>
      <c r="L148" s="77"/>
      <c r="M148" s="377" t="b">
        <v>1</v>
      </c>
      <c r="N148" s="377" t="b">
        <v>1</v>
      </c>
      <c r="O148" s="377" t="b">
        <v>1</v>
      </c>
      <c r="P148" s="377" t="b">
        <v>0</v>
      </c>
      <c r="Q148" s="377" t="b">
        <v>0</v>
      </c>
      <c r="R148" s="377" t="b">
        <v>0</v>
      </c>
      <c r="S148" s="377" t="b">
        <v>1</v>
      </c>
      <c r="T148" s="377" t="b">
        <v>1</v>
      </c>
      <c r="U148" s="377" t="b">
        <v>0</v>
      </c>
      <c r="V148" s="377" t="b">
        <v>0</v>
      </c>
      <c r="W148" s="377" t="b">
        <v>1</v>
      </c>
      <c r="X148" s="377" t="b">
        <v>1</v>
      </c>
      <c r="Y148" s="377" t="b">
        <v>0</v>
      </c>
      <c r="Z148" s="377" t="b">
        <v>0</v>
      </c>
      <c r="AA148" s="377" t="b">
        <v>0</v>
      </c>
      <c r="AB148" s="377" t="b">
        <v>0</v>
      </c>
      <c r="AC148" s="377" t="b">
        <v>0</v>
      </c>
      <c r="AD148" s="377" t="b">
        <v>0</v>
      </c>
      <c r="AE148" s="77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</row>
    <row r="149" spans="1:51" ht="15.75">
      <c r="A149" s="305" t="str">
        <f>_xlfn.XLOOKUP(C149, '❄️ SD-WIN-BBALL ⚾'!$F$3:$F$336, '❄️ SD-WIN-BBALL ⚾'!$A$3:$A$336)</f>
        <v>B-RET</v>
      </c>
      <c r="B149" s="305" t="str">
        <f>_xlfn.XLOOKUP(C149, '❄️ SD-WIN-BBALL ⚾'!$F$3:$F$336, '❄️ SD-WIN-BBALL ⚾'!$E$3:$E$336)</f>
        <v>USBDUSO</v>
      </c>
      <c r="C149" s="306" t="s">
        <v>1571</v>
      </c>
      <c r="D149" s="305" t="str">
        <f>IF(_xlfn.XLOOKUP(C149, '❄️ SD-WIN-BBALL ⚾'!$F$3:$F$336, '❄️ SD-WIN-BBALL ⚾'!$G$3:$G$336)=0, " ", _xlfn.XLOOKUP(C149, '❄️ SD-WIN-BBALL ⚾'!$F$3:$F$336, '❄️ SD-WIN-BBALL ⚾'!$G$3:$G$336))</f>
        <v>St John Lutheran HS</v>
      </c>
      <c r="E149" s="305" t="str">
        <f>_xlfn.XLOOKUP(C149, '❄️ SD-WIN-BBALL ⚾'!$F$3:$F$336, '❄️ SD-WIN-BBALL ⚾'!$AL$3:$AL$336)</f>
        <v>1915 SE Lake Weir Ave Ocala, FL 34471</v>
      </c>
      <c r="F149" s="305" t="str">
        <f>_xlfn.XLOOKUP(C149, '❄️ SD-WIN-BBALL ⚾'!$F$3:$F$336,'❄️ SD-WIN-BBALL ⚾'!$M$3:$M$336)</f>
        <v>Paul</v>
      </c>
      <c r="G149" s="305" t="str">
        <f>_xlfn.XLOOKUP(C149, '❄️ SD-WIN-BBALL ⚾'!$F$3:$F$336,'❄️ SD-WIN-BBALL ⚾'!$N$3:$N$336)</f>
        <v>Theile</v>
      </c>
      <c r="H149" s="305" t="str">
        <f>_xlfn.XLOOKUP(C149, '❄️ SD-WIN-BBALL ⚾'!$F$3:$F$336,'❄️ SD-WIN-BBALL ⚾'!$T$3:$T$336)</f>
        <v>352-615-0936</v>
      </c>
      <c r="I149" s="305">
        <f>_xlfn.XLOOKUP(C149, '❄️ SD-WIN-BBALL ⚾'!$F$3:$F$336,'❄️ SD-WIN-BBALL ⚾'!$W$3:$W$336)</f>
        <v>111</v>
      </c>
      <c r="J149" s="307" t="str">
        <f>IF(_xlfn.XLOOKUP(C149, '❄️ SD-WIN-BBALL ⚾'!$F$3:$F$336, '❄️ SD-WIN-BBALL ⚾'!$AA$3:$AA$336)=0, "TBD", _xlfn.XLOOKUP(C149, '❄️ SD-WIN-BBALL ⚾'!$F$3:$F$336, '❄️ SD-WIN-BBALL ⚾'!$AA$3:$AA$336))</f>
        <v>Sundays: Jan. 11, 18, 25; Feb. 1</v>
      </c>
      <c r="K149" s="305" t="str">
        <f>IF(_xlfn.XLOOKUP(C149, '❄️ SD-WIN-BBALL ⚾'!$F$3:$F$336, '❄️ SD-WIN-BBALL ⚾'!$AB$3:$AB$336)=0, "TBD", _xlfn.XLOOKUP(C149, '❄️ SD-WIN-BBALL ⚾'!$F$3:$F$336, '❄️ SD-WIN-BBALL ⚾'!$AB$3:$AB$336))</f>
        <v>1pm-5:30pm</v>
      </c>
      <c r="L149" s="305"/>
      <c r="M149" s="308" t="b">
        <v>1</v>
      </c>
      <c r="N149" s="308" t="b">
        <v>1</v>
      </c>
      <c r="O149" s="308" t="b">
        <v>1</v>
      </c>
      <c r="P149" s="308" t="b">
        <v>0</v>
      </c>
      <c r="Q149" s="308" t="b">
        <v>0</v>
      </c>
      <c r="R149" s="308" t="b">
        <v>0</v>
      </c>
      <c r="S149" s="308" t="b">
        <v>1</v>
      </c>
      <c r="T149" s="308" t="b">
        <v>1</v>
      </c>
      <c r="U149" s="308" t="b">
        <v>0</v>
      </c>
      <c r="V149" s="308" t="b">
        <v>0</v>
      </c>
      <c r="W149" s="308" t="b">
        <v>1</v>
      </c>
      <c r="X149" s="308" t="b">
        <v>1</v>
      </c>
      <c r="Y149" s="308" t="b">
        <v>0</v>
      </c>
      <c r="Z149" s="308" t="b">
        <v>0</v>
      </c>
      <c r="AA149" s="308" t="b">
        <v>0</v>
      </c>
      <c r="AB149" s="308" t="b">
        <v>0</v>
      </c>
      <c r="AC149" s="308" t="b">
        <v>0</v>
      </c>
      <c r="AD149" s="308" t="b">
        <v>0</v>
      </c>
      <c r="AE149" s="305"/>
      <c r="AF149" s="309"/>
      <c r="AG149" s="309"/>
      <c r="AH149" s="309"/>
      <c r="AI149" s="309"/>
      <c r="AJ149" s="309"/>
      <c r="AK149" s="309"/>
      <c r="AL149" s="309"/>
      <c r="AM149" s="309"/>
      <c r="AN149" s="309"/>
      <c r="AO149" s="309"/>
      <c r="AP149" s="309"/>
      <c r="AQ149" s="309"/>
      <c r="AR149" s="309"/>
      <c r="AS149" s="309"/>
      <c r="AT149" s="309"/>
      <c r="AU149" s="309"/>
      <c r="AV149" s="309"/>
      <c r="AW149" s="309"/>
      <c r="AX149" s="309"/>
      <c r="AY149" s="309"/>
    </row>
    <row r="150" spans="1:51" ht="15">
      <c r="A150" s="78" t="str">
        <f>_xlfn.XLOOKUP(C150, '❄️ SD-WIN-BBALL ⚾'!$F$3:$F$336, '❄️ SD-WIN-BBALL ⚾'!$A$3:$A$336)</f>
        <v>Z-OUT-LOW ENROLLMENT</v>
      </c>
      <c r="B150" s="78" t="str">
        <f>_xlfn.XLOOKUP(C150, '❄️ SD-WIN-BBALL ⚾'!$F$3:$F$336, '❄️ SD-WIN-BBALL ⚾'!$E$3:$E$336)</f>
        <v>USBDBMC</v>
      </c>
      <c r="C150" s="207" t="s">
        <v>1781</v>
      </c>
      <c r="D150" s="78" t="str">
        <f>IF(_xlfn.XLOOKUP(C150, '❄️ SD-WIN-BBALL ⚾'!$F$3:$F$336, '❄️ SD-WIN-BBALL ⚾'!$G$3:$G$336)=0, " ", _xlfn.XLOOKUP(C150, '❄️ SD-WIN-BBALL ⚾'!$F$3:$F$336, '❄️ SD-WIN-BBALL ⚾'!$G$3:$G$336))</f>
        <v>Conway LL Baseball Complex</v>
      </c>
      <c r="E150" s="78" t="str">
        <f>_xlfn.XLOOKUP(C150, '❄️ SD-WIN-BBALL ⚾'!$F$3:$F$336, '❄️ SD-WIN-BBALL ⚾'!$AL$3:$AL$336)</f>
        <v>4400 Kennedy Ave Orlando, FL  32812</v>
      </c>
      <c r="F150" s="78" t="str">
        <f>_xlfn.XLOOKUP(C150, '❄️ SD-WIN-BBALL ⚾'!$F$3:$F$336,'❄️ SD-WIN-BBALL ⚾'!$M$3:$M$336)</f>
        <v>Dejai</v>
      </c>
      <c r="G150" s="78" t="str">
        <f>_xlfn.XLOOKUP(C150, '❄️ SD-WIN-BBALL ⚾'!$F$3:$F$336,'❄️ SD-WIN-BBALL ⚾'!$N$3:$N$336)</f>
        <v>Oliver</v>
      </c>
      <c r="H150" s="78" t="str">
        <f>_xlfn.XLOOKUP(C150, '❄️ SD-WIN-BBALL ⚾'!$F$3:$F$336,'❄️ SD-WIN-BBALL ⚾'!$T$3:$T$336)</f>
        <v>407-947-1881</v>
      </c>
      <c r="I150" s="78">
        <f>_xlfn.XLOOKUP(C150, '❄️ SD-WIN-BBALL ⚾'!$F$3:$F$336,'❄️ SD-WIN-BBALL ⚾'!$W$3:$W$336)</f>
        <v>0</v>
      </c>
      <c r="J150" s="85" t="str">
        <f>IF(_xlfn.XLOOKUP(C150, '❄️ SD-WIN-BBALL ⚾'!$F$3:$F$336, '❄️ SD-WIN-BBALL ⚾'!$AA$3:$AA$336)=0, "TBD", _xlfn.XLOOKUP(C150, '❄️ SD-WIN-BBALL ⚾'!$F$3:$F$336, '❄️ SD-WIN-BBALL ⚾'!$AA$3:$AA$336))</f>
        <v>TBD</v>
      </c>
      <c r="K150" s="78" t="str">
        <f>IF(_xlfn.XLOOKUP(C150, '❄️ SD-WIN-BBALL ⚾'!$F$3:$F$336, '❄️ SD-WIN-BBALL ⚾'!$AB$3:$AB$336)=0, "TBD", _xlfn.XLOOKUP(C150, '❄️ SD-WIN-BBALL ⚾'!$F$3:$F$336, '❄️ SD-WIN-BBALL ⚾'!$AB$3:$AB$336))</f>
        <v>TBD</v>
      </c>
      <c r="L150" s="77"/>
      <c r="M150" s="378" t="b">
        <v>1</v>
      </c>
      <c r="N150" s="378" t="b">
        <v>1</v>
      </c>
      <c r="O150" s="378" t="b">
        <v>1</v>
      </c>
      <c r="P150" s="378" t="b">
        <v>0</v>
      </c>
      <c r="Q150" s="378" t="b">
        <v>0</v>
      </c>
      <c r="R150" s="378" t="b">
        <v>0</v>
      </c>
      <c r="S150" s="378" t="b">
        <v>0</v>
      </c>
      <c r="T150" s="378" t="b">
        <v>0</v>
      </c>
      <c r="U150" s="378" t="b">
        <v>0</v>
      </c>
      <c r="V150" s="378" t="b">
        <v>0</v>
      </c>
      <c r="W150" s="378" t="b">
        <v>1</v>
      </c>
      <c r="X150" s="378" t="b">
        <v>1</v>
      </c>
      <c r="Y150" s="378" t="b">
        <v>0</v>
      </c>
      <c r="Z150" s="378" t="b">
        <v>0</v>
      </c>
      <c r="AA150" s="378" t="b">
        <v>0</v>
      </c>
      <c r="AB150" s="378" t="b">
        <v>0</v>
      </c>
      <c r="AC150" s="378" t="b">
        <v>0</v>
      </c>
      <c r="AD150" s="378" t="b">
        <v>0</v>
      </c>
      <c r="AE150" s="77"/>
    </row>
    <row r="151" spans="1:51" ht="15">
      <c r="A151" s="305" t="str">
        <f>_xlfn.XLOOKUP(C151, '❄️ SD-WIN-BBALL ⚾'!$F$3:$F$336, '❄️ SD-WIN-BBALL ⚾'!$A$3:$A$336)</f>
        <v>B-RET</v>
      </c>
      <c r="B151" s="305" t="str">
        <f>_xlfn.XLOOKUP(C151, '❄️ SD-WIN-BBALL ⚾'!$F$3:$F$336, '❄️ SD-WIN-BBALL ⚾'!$E$3:$E$336)</f>
        <v>USBDBMC</v>
      </c>
      <c r="C151" s="310" t="s">
        <v>1583</v>
      </c>
      <c r="D151" s="305" t="str">
        <f>IF(_xlfn.XLOOKUP(C151, '❄️ SD-WIN-BBALL ⚾'!$F$3:$F$336, '❄️ SD-WIN-BBALL ⚾'!$G$3:$G$336)=0, " ", _xlfn.XLOOKUP(C151, '❄️ SD-WIN-BBALL ⚾'!$F$3:$F$336, '❄️ SD-WIN-BBALL ⚾'!$G$3:$G$336))</f>
        <v xml:space="preserve">Bishop Moore Catholic HS </v>
      </c>
      <c r="E151" s="305" t="str">
        <f>_xlfn.XLOOKUP(C151, '❄️ SD-WIN-BBALL ⚾'!$F$3:$F$336, '❄️ SD-WIN-BBALL ⚾'!$AL$3:$AL$336)</f>
        <v>3901 Edgewater Dr Orlando, FL 32804</v>
      </c>
      <c r="F151" s="305" t="str">
        <f>_xlfn.XLOOKUP(C151, '❄️ SD-WIN-BBALL ⚾'!$F$3:$F$336,'❄️ SD-WIN-BBALL ⚾'!$M$3:$M$336)</f>
        <v>Dejai</v>
      </c>
      <c r="G151" s="305" t="str">
        <f>_xlfn.XLOOKUP(C151, '❄️ SD-WIN-BBALL ⚾'!$F$3:$F$336,'❄️ SD-WIN-BBALL ⚾'!$N$3:$N$336)</f>
        <v>Oliver</v>
      </c>
      <c r="H151" s="305" t="str">
        <f>_xlfn.XLOOKUP(C151, '❄️ SD-WIN-BBALL ⚾'!$F$3:$F$336,'❄️ SD-WIN-BBALL ⚾'!$T$3:$T$336)</f>
        <v>407-947-1881</v>
      </c>
      <c r="I151" s="305">
        <f>_xlfn.XLOOKUP(C151, '❄️ SD-WIN-BBALL ⚾'!$F$3:$F$336,'❄️ SD-WIN-BBALL ⚾'!$W$3:$W$336)</f>
        <v>110</v>
      </c>
      <c r="J151" s="307" t="str">
        <f>IF(_xlfn.XLOOKUP(C151, '❄️ SD-WIN-BBALL ⚾'!$F$3:$F$336, '❄️ SD-WIN-BBALL ⚾'!$AA$3:$AA$336)=0, "TBD", _xlfn.XLOOKUP(C151, '❄️ SD-WIN-BBALL ⚾'!$F$3:$F$336, '❄️ SD-WIN-BBALL ⚾'!$AA$3:$AA$336))</f>
        <v>Saturdays: Jan. 10, 17, 24, 31</v>
      </c>
      <c r="K151" s="305" t="str">
        <f>IF(_xlfn.XLOOKUP(C151, '❄️ SD-WIN-BBALL ⚾'!$F$3:$F$336, '❄️ SD-WIN-BBALL ⚾'!$AB$3:$AB$336)=0, "TBD", _xlfn.XLOOKUP(C151, '❄️ SD-WIN-BBALL ⚾'!$F$3:$F$336, '❄️ SD-WIN-BBALL ⚾'!$AB$3:$AB$336))</f>
        <v>9am-1:30pm</v>
      </c>
      <c r="L151" s="305"/>
      <c r="M151" s="308" t="b">
        <v>1</v>
      </c>
      <c r="N151" s="308" t="b">
        <v>1</v>
      </c>
      <c r="O151" s="308" t="b">
        <v>1</v>
      </c>
      <c r="P151" s="308" t="b">
        <v>0</v>
      </c>
      <c r="Q151" s="308" t="b">
        <v>0</v>
      </c>
      <c r="R151" s="308" t="b">
        <v>0</v>
      </c>
      <c r="S151" s="308" t="b">
        <v>1</v>
      </c>
      <c r="T151" s="308" t="b">
        <v>1</v>
      </c>
      <c r="U151" s="308" t="b">
        <v>0</v>
      </c>
      <c r="V151" s="308" t="b">
        <v>0</v>
      </c>
      <c r="W151" s="308" t="b">
        <v>1</v>
      </c>
      <c r="X151" s="308" t="b">
        <v>1</v>
      </c>
      <c r="Y151" s="308" t="b">
        <v>0</v>
      </c>
      <c r="Z151" s="308" t="b">
        <v>0</v>
      </c>
      <c r="AA151" s="308" t="b">
        <v>0</v>
      </c>
      <c r="AB151" s="308" t="b">
        <v>0</v>
      </c>
      <c r="AC151" s="308" t="b">
        <v>0</v>
      </c>
      <c r="AD151" s="308" t="b">
        <v>0</v>
      </c>
      <c r="AE151" s="305"/>
      <c r="AF151" s="309"/>
      <c r="AG151" s="309"/>
      <c r="AH151" s="309"/>
      <c r="AI151" s="309"/>
      <c r="AJ151" s="309"/>
      <c r="AK151" s="309"/>
      <c r="AL151" s="309"/>
      <c r="AM151" s="309"/>
      <c r="AN151" s="309"/>
      <c r="AO151" s="309"/>
      <c r="AP151" s="309"/>
      <c r="AQ151" s="309"/>
      <c r="AR151" s="309"/>
      <c r="AS151" s="309"/>
      <c r="AT151" s="309"/>
      <c r="AU151" s="309"/>
      <c r="AV151" s="309"/>
      <c r="AW151" s="309"/>
      <c r="AX151" s="309"/>
      <c r="AY151" s="309"/>
    </row>
    <row r="152" spans="1:51" s="151" customFormat="1" ht="15.75">
      <c r="A152" s="305" t="str">
        <f>_xlfn.XLOOKUP(C152, '❄️ SD-WIN-BBALL ⚾'!$F$3:$F$336, '❄️ SD-WIN-BBALL ⚾'!$A$3:$A$336)</f>
        <v>B-RET</v>
      </c>
      <c r="B152" s="305" t="str">
        <f>_xlfn.XLOOKUP(C152, '❄️ SD-WIN-BBALL ⚾'!$F$3:$F$336, '❄️ SD-WIN-BBALL ⚾'!$E$3:$E$336)</f>
        <v>USBDUSPA</v>
      </c>
      <c r="C152" s="306" t="s">
        <v>1593</v>
      </c>
      <c r="D152" s="305" t="str">
        <f>IF(_xlfn.XLOOKUP(C152, '❄️ SD-WIN-BBALL ⚾'!$F$3:$F$336, '❄️ SD-WIN-BBALL ⚾'!$G$3:$G$336)=0, " ", _xlfn.XLOOKUP(C152, '❄️ SD-WIN-BBALL ⚾'!$F$3:$F$336, '❄️ SD-WIN-BBALL ⚾'!$G$3:$G$336))</f>
        <v>Bay Area Texas Baseball</v>
      </c>
      <c r="E152" s="305" t="str">
        <f>_xlfn.XLOOKUP(C152, '❄️ SD-WIN-BBALL ⚾'!$F$3:$F$336, '❄️ SD-WIN-BBALL ⚾'!$AL$3:$AL$336)</f>
        <v>14500 Village Evergreen Trail Houston, TX 77062</v>
      </c>
      <c r="F152" s="305" t="str">
        <f>_xlfn.XLOOKUP(C152, '❄️ SD-WIN-BBALL ⚾'!$F$3:$F$336,'❄️ SD-WIN-BBALL ⚾'!$M$3:$M$336)</f>
        <v>Chuck</v>
      </c>
      <c r="G152" s="305" t="str">
        <f>_xlfn.XLOOKUP(C152, '❄️ SD-WIN-BBALL ⚾'!$F$3:$F$336,'❄️ SD-WIN-BBALL ⚾'!$N$3:$N$336)</f>
        <v>McElroy</v>
      </c>
      <c r="H152" s="305" t="str">
        <f>_xlfn.XLOOKUP(C152, '❄️ SD-WIN-BBALL ⚾'!$F$3:$F$336,'❄️ SD-WIN-BBALL ⚾'!$T$3:$T$336)</f>
        <v>832-731-8306</v>
      </c>
      <c r="I152" s="305">
        <f>_xlfn.XLOOKUP(C152, '❄️ SD-WIN-BBALL ⚾'!$F$3:$F$336,'❄️ SD-WIN-BBALL ⚾'!$W$3:$W$336)</f>
        <v>110</v>
      </c>
      <c r="J152" s="307" t="str">
        <f>IF(_xlfn.XLOOKUP(C152, '❄️ SD-WIN-BBALL ⚾'!$F$3:$F$336, '❄️ SD-WIN-BBALL ⚾'!$AA$3:$AA$336)=0, "TBD", _xlfn.XLOOKUP(C152, '❄️ SD-WIN-BBALL ⚾'!$F$3:$F$336, '❄️ SD-WIN-BBALL ⚾'!$AA$3:$AA$336))</f>
        <v>Sat./Sun.: Jan. 10, 11, 17, 18</v>
      </c>
      <c r="K152" s="305" t="str">
        <f>IF(_xlfn.XLOOKUP(C152, '❄️ SD-WIN-BBALL ⚾'!$F$3:$F$336, '❄️ SD-WIN-BBALL ⚾'!$AB$3:$AB$336)=0, "TBD", _xlfn.XLOOKUP(C152, '❄️ SD-WIN-BBALL ⚾'!$F$3:$F$336, '❄️ SD-WIN-BBALL ⚾'!$AB$3:$AB$336))</f>
        <v>9am-1:30pm</v>
      </c>
      <c r="L152" s="305"/>
      <c r="M152" s="308" t="b">
        <v>1</v>
      </c>
      <c r="N152" s="308" t="b">
        <v>1</v>
      </c>
      <c r="O152" s="308" t="b">
        <v>1</v>
      </c>
      <c r="P152" s="308" t="b">
        <v>0</v>
      </c>
      <c r="Q152" s="308" t="b">
        <v>0</v>
      </c>
      <c r="R152" s="308" t="b">
        <v>0</v>
      </c>
      <c r="S152" s="308" t="b">
        <v>1</v>
      </c>
      <c r="T152" s="308" t="b">
        <v>1</v>
      </c>
      <c r="U152" s="308" t="b">
        <v>0</v>
      </c>
      <c r="V152" s="308" t="b">
        <v>0</v>
      </c>
      <c r="W152" s="308" t="b">
        <v>1</v>
      </c>
      <c r="X152" s="308" t="b">
        <v>1</v>
      </c>
      <c r="Y152" s="308" t="b">
        <v>0</v>
      </c>
      <c r="Z152" s="308" t="b">
        <v>0</v>
      </c>
      <c r="AA152" s="308" t="b">
        <v>0</v>
      </c>
      <c r="AB152" s="308" t="b">
        <v>0</v>
      </c>
      <c r="AC152" s="308" t="b">
        <v>0</v>
      </c>
      <c r="AD152" s="308" t="b">
        <v>1</v>
      </c>
      <c r="AE152" s="305"/>
      <c r="AF152" s="309"/>
      <c r="AG152" s="309"/>
      <c r="AH152" s="309"/>
      <c r="AI152" s="309"/>
      <c r="AJ152" s="309"/>
      <c r="AK152" s="309"/>
      <c r="AL152" s="309"/>
      <c r="AM152" s="309"/>
      <c r="AN152" s="309"/>
      <c r="AO152" s="309"/>
      <c r="AP152" s="309"/>
      <c r="AQ152" s="309"/>
      <c r="AR152" s="309"/>
      <c r="AS152" s="309"/>
      <c r="AT152" s="309"/>
      <c r="AU152" s="309"/>
      <c r="AV152" s="309"/>
      <c r="AW152" s="309"/>
      <c r="AX152" s="309"/>
      <c r="AY152" s="309"/>
    </row>
    <row r="153" spans="1:51" ht="15">
      <c r="A153" s="305" t="str">
        <f>_xlfn.XLOOKUP(C153, '❄️ SD-WIN-BBALL ⚾'!$F$3:$F$336, '❄️ SD-WIN-BBALL ⚾'!$A$3:$A$336)</f>
        <v>B-RET</v>
      </c>
      <c r="B153" s="305" t="str">
        <f>_xlfn.XLOOKUP(C153, '❄️ SD-WIN-BBALL ⚾'!$F$3:$F$336, '❄️ SD-WIN-BBALL ⚾'!$E$3:$E$336)</f>
        <v>USBDDH</v>
      </c>
      <c r="C153" s="310" t="s">
        <v>1598</v>
      </c>
      <c r="D153" s="305" t="str">
        <f>IF(_xlfn.XLOOKUP(C153, '❄️ SD-WIN-BBALL ⚾'!$F$3:$F$336, '❄️ SD-WIN-BBALL ⚾'!$G$3:$G$336)=0, " ", _xlfn.XLOOKUP(C153, '❄️ SD-WIN-BBALL ⚾'!$F$3:$F$336, '❄️ SD-WIN-BBALL ⚾'!$G$3:$G$336))</f>
        <v>Moscone Park</v>
      </c>
      <c r="E153" s="305" t="str">
        <f>_xlfn.XLOOKUP(C153, '❄️ SD-WIN-BBALL ⚾'!$F$3:$F$336, '❄️ SD-WIN-BBALL ⚾'!$AL$3:$AL$336)</f>
        <v>1800 Chestnut St San Francisco, CA 94123</v>
      </c>
      <c r="F153" s="305" t="str">
        <f>_xlfn.XLOOKUP(C153, '❄️ SD-WIN-BBALL ⚾'!$F$3:$F$336,'❄️ SD-WIN-BBALL ⚾'!$M$3:$M$336)</f>
        <v xml:space="preserve">Cale </v>
      </c>
      <c r="G153" s="305" t="str">
        <f>_xlfn.XLOOKUP(C153, '❄️ SD-WIN-BBALL ⚾'!$F$3:$F$336,'❄️ SD-WIN-BBALL ⚾'!$N$3:$N$336)</f>
        <v>Anderson</v>
      </c>
      <c r="H153" s="305" t="str">
        <f>_xlfn.XLOOKUP(C153, '❄️ SD-WIN-BBALL ⚾'!$F$3:$F$336,'❄️ SD-WIN-BBALL ⚾'!$T$3:$T$336)</f>
        <v>415-531-2038</v>
      </c>
      <c r="I153" s="305">
        <f>_xlfn.XLOOKUP(C153, '❄️ SD-WIN-BBALL ⚾'!$F$3:$F$336,'❄️ SD-WIN-BBALL ⚾'!$W$3:$W$336)</f>
        <v>118</v>
      </c>
      <c r="J153" s="307" t="str">
        <f>IF(_xlfn.XLOOKUP(C153, '❄️ SD-WIN-BBALL ⚾'!$F$3:$F$336, '❄️ SD-WIN-BBALL ⚾'!$AA$3:$AA$336)=0, "TBD", _xlfn.XLOOKUP(C153, '❄️ SD-WIN-BBALL ⚾'!$F$3:$F$336, '❄️ SD-WIN-BBALL ⚾'!$AA$3:$AA$336))</f>
        <v>Sundays: Jan. 18, 25; Feb. 1, 8, 15 (PPD), 21 (M/U)</v>
      </c>
      <c r="K153" s="305" t="str">
        <f>IF(_xlfn.XLOOKUP(C153, '❄️ SD-WIN-BBALL ⚾'!$F$3:$F$336, '❄️ SD-WIN-BBALL ⚾'!$AB$3:$AB$336)=0, "TBD", _xlfn.XLOOKUP(C153, '❄️ SD-WIN-BBALL ⚾'!$F$3:$F$336, '❄️ SD-WIN-BBALL ⚾'!$AB$3:$AB$336))</f>
        <v>9am-1:30pm</v>
      </c>
      <c r="L153" s="305"/>
      <c r="M153" s="308" t="b">
        <v>1</v>
      </c>
      <c r="N153" s="308" t="b">
        <v>1</v>
      </c>
      <c r="O153" s="308" t="b">
        <v>1</v>
      </c>
      <c r="P153" s="308" t="b">
        <v>0</v>
      </c>
      <c r="Q153" s="308" t="b">
        <v>0</v>
      </c>
      <c r="R153" s="308" t="b">
        <v>0</v>
      </c>
      <c r="S153" s="308" t="b">
        <v>1</v>
      </c>
      <c r="T153" s="308" t="b">
        <v>1</v>
      </c>
      <c r="U153" s="308" t="b">
        <v>0</v>
      </c>
      <c r="V153" s="308" t="b">
        <v>0</v>
      </c>
      <c r="W153" s="308" t="b">
        <v>1</v>
      </c>
      <c r="X153" s="308" t="b">
        <v>1</v>
      </c>
      <c r="Y153" s="308" t="b">
        <v>0</v>
      </c>
      <c r="Z153" s="308" t="b">
        <v>0</v>
      </c>
      <c r="AA153" s="308" t="b">
        <v>0</v>
      </c>
      <c r="AB153" s="308" t="b">
        <v>0</v>
      </c>
      <c r="AC153" s="308" t="b">
        <v>0</v>
      </c>
      <c r="AD153" s="308" t="b">
        <v>0</v>
      </c>
      <c r="AE153" s="305"/>
      <c r="AF153" s="309"/>
      <c r="AG153" s="309"/>
      <c r="AH153" s="309"/>
      <c r="AI153" s="309"/>
      <c r="AJ153" s="309"/>
      <c r="AK153" s="309"/>
      <c r="AL153" s="309"/>
      <c r="AM153" s="309"/>
      <c r="AN153" s="309"/>
      <c r="AO153" s="309"/>
      <c r="AP153" s="309"/>
      <c r="AQ153" s="309"/>
      <c r="AR153" s="309"/>
      <c r="AS153" s="309"/>
      <c r="AT153" s="309"/>
      <c r="AU153" s="309"/>
      <c r="AV153" s="309"/>
      <c r="AW153" s="309"/>
      <c r="AX153" s="309"/>
      <c r="AY153" s="309"/>
    </row>
    <row r="154" spans="1:51" ht="15.75">
      <c r="A154" s="57" t="str">
        <f>_xlfn.XLOOKUP(C154, '❄️ SD-WIN-BBALL ⚾'!$F$3:$F$336, '❄️ SD-WIN-BBALL ⚾'!$A$3:$A$336)</f>
        <v>B-RET</v>
      </c>
      <c r="B154" s="57" t="str">
        <f>_xlfn.XLOOKUP(C154, '❄️ SD-WIN-BBALL ⚾'!$F$3:$F$336, '❄️ SD-WIN-BBALL ⚾'!$E$3:$E$336)</f>
        <v>USBDSTC</v>
      </c>
      <c r="C154" s="148" t="s">
        <v>1608</v>
      </c>
      <c r="D154" s="57" t="str">
        <f>IF(_xlfn.XLOOKUP(C154, '❄️ SD-WIN-BBALL ⚾'!$F$3:$F$336, '❄️ SD-WIN-BBALL ⚾'!$G$3:$G$336)=0, " ", _xlfn.XLOOKUP(C154, '❄️ SD-WIN-BBALL ⚾'!$F$3:$F$336, '❄️ SD-WIN-BBALL ⚾'!$G$3:$G$336))</f>
        <v>The Coliseum</v>
      </c>
      <c r="E154" s="57" t="str">
        <f>_xlfn.XLOOKUP(C154, '❄️ SD-WIN-BBALL ⚾'!$F$3:$F$336, '❄️ SD-WIN-BBALL ⚾'!$AL$3:$AL$336)</f>
        <v>5850 SR-N Cottleville, MO 63304</v>
      </c>
      <c r="F154" s="57" t="str">
        <f>_xlfn.XLOOKUP(C154, '❄️ SD-WIN-BBALL ⚾'!$F$3:$F$336,'❄️ SD-WIN-BBALL ⚾'!$M$3:$M$336)</f>
        <v>Gerrion</v>
      </c>
      <c r="G154" s="57" t="str">
        <f>_xlfn.XLOOKUP(C154, '❄️ SD-WIN-BBALL ⚾'!$F$3:$F$336,'❄️ SD-WIN-BBALL ⚾'!$N$3:$N$336)</f>
        <v>Grim</v>
      </c>
      <c r="H154" s="57" t="str">
        <f>_xlfn.XLOOKUP(C154, '❄️ SD-WIN-BBALL ⚾'!$F$3:$F$336,'❄️ SD-WIN-BBALL ⚾'!$T$3:$T$336)</f>
        <v>636-577-1933</v>
      </c>
      <c r="I154" s="57">
        <f>_xlfn.XLOOKUP(C154, '❄️ SD-WIN-BBALL ⚾'!$F$3:$F$336,'❄️ SD-WIN-BBALL ⚾'!$W$3:$W$336)</f>
        <v>314</v>
      </c>
      <c r="J154" s="39" t="str">
        <f>IF(_xlfn.XLOOKUP(C154, '❄️ SD-WIN-BBALL ⚾'!$F$3:$F$336, '❄️ SD-WIN-BBALL ⚾'!$AA$3:$AA$336)=0, "TBD", _xlfn.XLOOKUP(C154, '❄️ SD-WIN-BBALL ⚾'!$F$3:$F$336, '❄️ SD-WIN-BBALL ⚾'!$AA$3:$AA$336))</f>
        <v>Saturdays: Mar. 14, 21, 28; Apr. 4</v>
      </c>
      <c r="K154" s="57" t="str">
        <f>IF(_xlfn.XLOOKUP(C154, '❄️ SD-WIN-BBALL ⚾'!$F$3:$F$336, '❄️ SD-WIN-BBALL ⚾'!$AB$3:$AB$336)=0, "TBD", _xlfn.XLOOKUP(C154, '❄️ SD-WIN-BBALL ⚾'!$F$3:$F$336, '❄️ SD-WIN-BBALL ⚾'!$AB$3:$AB$336))</f>
        <v>Noon-4:30pm</v>
      </c>
      <c r="L154" s="77"/>
      <c r="M154" s="377" t="b">
        <v>1</v>
      </c>
      <c r="N154" s="377" t="b">
        <v>1</v>
      </c>
      <c r="O154" s="377" t="b">
        <v>1</v>
      </c>
      <c r="P154" s="377" t="b">
        <v>0</v>
      </c>
      <c r="Q154" s="377" t="b">
        <v>0</v>
      </c>
      <c r="R154" s="377" t="b">
        <v>0</v>
      </c>
      <c r="S154" s="377" t="b">
        <v>1</v>
      </c>
      <c r="T154" s="377" t="b">
        <v>1</v>
      </c>
      <c r="U154" s="377" t="b">
        <v>0</v>
      </c>
      <c r="V154" s="377" t="b">
        <v>0</v>
      </c>
      <c r="W154" s="377" t="b">
        <v>1</v>
      </c>
      <c r="X154" s="377" t="b">
        <v>1</v>
      </c>
      <c r="Y154" s="377" t="b">
        <v>0</v>
      </c>
      <c r="Z154" s="377" t="b">
        <v>0</v>
      </c>
      <c r="AA154" s="377" t="b">
        <v>0</v>
      </c>
      <c r="AB154" s="377" t="b">
        <v>0</v>
      </c>
      <c r="AC154" s="377" t="b">
        <v>0</v>
      </c>
      <c r="AD154" s="377" t="b">
        <v>0</v>
      </c>
      <c r="AE154" s="77"/>
    </row>
    <row r="155" spans="1:51" ht="15.75">
      <c r="A155" s="305" t="str">
        <f>_xlfn.XLOOKUP(C155, '❄️ SD-WIN-BBALL ⚾'!$F$3:$F$336, '❄️ SD-WIN-BBALL ⚾'!$A$3:$A$336)</f>
        <v>B-RET</v>
      </c>
      <c r="B155" s="305" t="str">
        <f>_xlfn.XLOOKUP(C155, '❄️ SD-WIN-BBALL ⚾'!$F$3:$F$336, '❄️ SD-WIN-BBALL ⚾'!$E$3:$E$336)</f>
        <v>USBDFBA</v>
      </c>
      <c r="C155" s="306" t="s">
        <v>1619</v>
      </c>
      <c r="D155" s="305" t="str">
        <f>IF(_xlfn.XLOOKUP(C155, '❄️ SD-WIN-BBALL ⚾'!$F$3:$F$336, '❄️ SD-WIN-BBALL ⚾'!$G$3:$G$336)=0, " ", _xlfn.XLOOKUP(C155, '❄️ SD-WIN-BBALL ⚾'!$F$3:$F$336, '❄️ SD-WIN-BBALL ⚾'!$G$3:$G$336))</f>
        <v>Fayette Ball Academy</v>
      </c>
      <c r="E155" s="305" t="str">
        <f>_xlfn.XLOOKUP(C155, '❄️ SD-WIN-BBALL ⚾'!$F$3:$F$336, '❄️ SD-WIN-BBALL ⚾'!$AL$3:$AL$336)</f>
        <v>135 Oliver Blvd Rd Uniontown, PA 15401</v>
      </c>
      <c r="F155" s="305" t="str">
        <f>_xlfn.XLOOKUP(C155, '❄️ SD-WIN-BBALL ⚾'!$F$3:$F$336,'❄️ SD-WIN-BBALL ⚾'!$M$3:$M$336)</f>
        <v>Ryan</v>
      </c>
      <c r="G155" s="305" t="str">
        <f>_xlfn.XLOOKUP(C155, '❄️ SD-WIN-BBALL ⚾'!$F$3:$F$336,'❄️ SD-WIN-BBALL ⚾'!$N$3:$N$336)</f>
        <v>Encapera</v>
      </c>
      <c r="H155" s="305" t="str">
        <f>_xlfn.XLOOKUP(C155, '❄️ SD-WIN-BBALL ⚾'!$F$3:$F$336,'❄️ SD-WIN-BBALL ⚾'!$T$3:$T$336)</f>
        <v>412-596-3515</v>
      </c>
      <c r="I155" s="305">
        <f>_xlfn.XLOOKUP(C155, '❄️ SD-WIN-BBALL ⚾'!$F$3:$F$336,'❄️ SD-WIN-BBALL ⚾'!$W$3:$W$336)</f>
        <v>117</v>
      </c>
      <c r="J155" s="307" t="str">
        <f>IF(_xlfn.XLOOKUP(C155, '❄️ SD-WIN-BBALL ⚾'!$F$3:$F$336, '❄️ SD-WIN-BBALL ⚾'!$AA$3:$AA$336)=0, "TBD", _xlfn.XLOOKUP(C155, '❄️ SD-WIN-BBALL ⚾'!$F$3:$F$336, '❄️ SD-WIN-BBALL ⚾'!$AA$3:$AA$336))</f>
        <v>Saturdays: Jan. 17, 24, 31; Feb. 7</v>
      </c>
      <c r="K155" s="305" t="str">
        <f>IF(_xlfn.XLOOKUP(C155, '❄️ SD-WIN-BBALL ⚾'!$F$3:$F$336, '❄️ SD-WIN-BBALL ⚾'!$AB$3:$AB$336)=0, "TBD", _xlfn.XLOOKUP(C155, '❄️ SD-WIN-BBALL ⚾'!$F$3:$F$336, '❄️ SD-WIN-BBALL ⚾'!$AB$3:$AB$336))</f>
        <v>8am-12:30pm</v>
      </c>
      <c r="L155" s="305"/>
      <c r="M155" s="308" t="b">
        <v>1</v>
      </c>
      <c r="N155" s="308" t="b">
        <v>1</v>
      </c>
      <c r="O155" s="308" t="b">
        <v>1</v>
      </c>
      <c r="P155" s="308" t="b">
        <v>0</v>
      </c>
      <c r="Q155" s="308" t="b">
        <v>0</v>
      </c>
      <c r="R155" s="308" t="b">
        <v>0</v>
      </c>
      <c r="S155" s="308" t="b">
        <v>1</v>
      </c>
      <c r="T155" s="308" t="b">
        <v>1</v>
      </c>
      <c r="U155" s="308" t="b">
        <v>0</v>
      </c>
      <c r="V155" s="308" t="b">
        <v>0</v>
      </c>
      <c r="W155" s="308" t="b">
        <v>1</v>
      </c>
      <c r="X155" s="308" t="b">
        <v>1</v>
      </c>
      <c r="Y155" s="308" t="b">
        <v>0</v>
      </c>
      <c r="Z155" s="308" t="b">
        <v>0</v>
      </c>
      <c r="AA155" s="308" t="b">
        <v>0</v>
      </c>
      <c r="AB155" s="308" t="b">
        <v>0</v>
      </c>
      <c r="AC155" s="308" t="b">
        <v>0</v>
      </c>
      <c r="AD155" s="308" t="b">
        <v>0</v>
      </c>
      <c r="AE155" s="305"/>
      <c r="AF155" s="309"/>
      <c r="AG155" s="309"/>
      <c r="AH155" s="309"/>
      <c r="AI155" s="309"/>
      <c r="AJ155" s="309"/>
      <c r="AK155" s="309"/>
      <c r="AL155" s="309"/>
      <c r="AM155" s="309"/>
      <c r="AN155" s="309"/>
      <c r="AO155" s="309"/>
      <c r="AP155" s="309"/>
      <c r="AQ155" s="309"/>
      <c r="AR155" s="309"/>
      <c r="AS155" s="309"/>
      <c r="AT155" s="309"/>
      <c r="AU155" s="309"/>
      <c r="AV155" s="309"/>
      <c r="AW155" s="309"/>
      <c r="AX155" s="309"/>
      <c r="AY155" s="309"/>
    </row>
    <row r="156" spans="1:51" ht="15">
      <c r="A156" s="57" t="str">
        <f>_xlfn.XLOOKUP(C156, '❄️ SD-WIN-BBALL ⚾'!$F$3:$F$336, '❄️ SD-WIN-BBALL ⚾'!$A$3:$A$336)</f>
        <v>B-RET</v>
      </c>
      <c r="B156" s="57" t="str">
        <f>_xlfn.XLOOKUP(C156, '❄️ SD-WIN-BBALL ⚾'!$F$3:$F$336, '❄️ SD-WIN-BBALL ⚾'!$E$3:$E$336)</f>
        <v>USBDWAT</v>
      </c>
      <c r="C156" s="174" t="s">
        <v>1630</v>
      </c>
      <c r="D156" s="57" t="str">
        <f>IF(_xlfn.XLOOKUP(C156, '❄️ SD-WIN-BBALL ⚾'!$F$3:$F$336, '❄️ SD-WIN-BBALL ⚾'!$G$3:$G$336)=0, " ", _xlfn.XLOOKUP(C156, '❄️ SD-WIN-BBALL ⚾'!$F$3:$F$336, '❄️ SD-WIN-BBALL ⚾'!$G$3:$G$336))</f>
        <v>The Hit Club</v>
      </c>
      <c r="E156" s="57" t="str">
        <f>_xlfn.XLOOKUP(C156, '❄️ SD-WIN-BBALL ⚾'!$F$3:$F$336, '❄️ SD-WIN-BBALL ⚾'!$AL$3:$AL$336)</f>
        <v>135 South Main St. 4th Floor Thomaston, CT 6787</v>
      </c>
      <c r="F156" s="57" t="str">
        <f>_xlfn.XLOOKUP(C156, '❄️ SD-WIN-BBALL ⚾'!$F$3:$F$336,'❄️ SD-WIN-BBALL ⚾'!$M$3:$M$336)</f>
        <v>Carm</v>
      </c>
      <c r="G156" s="57" t="str">
        <f>_xlfn.XLOOKUP(C156, '❄️ SD-WIN-BBALL ⚾'!$F$3:$F$336,'❄️ SD-WIN-BBALL ⚾'!$N$3:$N$336)</f>
        <v>Farese</v>
      </c>
      <c r="H156" s="57" t="str">
        <f>_xlfn.XLOOKUP(C156, '❄️ SD-WIN-BBALL ⚾'!$F$3:$F$336,'❄️ SD-WIN-BBALL ⚾'!$T$3:$T$336)</f>
        <v>860-483-1879</v>
      </c>
      <c r="I156" s="57">
        <f>_xlfn.XLOOKUP(C156, '❄️ SD-WIN-BBALL ⚾'!$F$3:$F$336,'❄️ SD-WIN-BBALL ⚾'!$W$3:$W$336)</f>
        <v>201</v>
      </c>
      <c r="J156" s="39" t="str">
        <f>IF(_xlfn.XLOOKUP(C156, '❄️ SD-WIN-BBALL ⚾'!$F$3:$F$336, '❄️ SD-WIN-BBALL ⚾'!$AA$3:$AA$336)=0, "TBD", _xlfn.XLOOKUP(C156, '❄️ SD-WIN-BBALL ⚾'!$F$3:$F$336, '❄️ SD-WIN-BBALL ⚾'!$AA$3:$AA$336))</f>
        <v>Sundays: Feb. 1, 8, 15, 22</v>
      </c>
      <c r="K156" s="57" t="str">
        <f>IF(_xlfn.XLOOKUP(C156, '❄️ SD-WIN-BBALL ⚾'!$F$3:$F$336, '❄️ SD-WIN-BBALL ⚾'!$AB$3:$AB$336)=0, "TBD", _xlfn.XLOOKUP(C156, '❄️ SD-WIN-BBALL ⚾'!$F$3:$F$336, '❄️ SD-WIN-BBALL ⚾'!$AB$3:$AB$336))</f>
        <v>1pm-5:30pm</v>
      </c>
      <c r="L156" s="57"/>
      <c r="M156" s="150" t="b">
        <v>1</v>
      </c>
      <c r="N156" s="150" t="b">
        <v>1</v>
      </c>
      <c r="O156" s="150" t="b">
        <v>1</v>
      </c>
      <c r="P156" s="150" t="b">
        <v>0</v>
      </c>
      <c r="Q156" s="150" t="b">
        <v>1</v>
      </c>
      <c r="R156" s="150" t="b">
        <v>1</v>
      </c>
      <c r="S156" s="150" t="b">
        <v>0</v>
      </c>
      <c r="T156" s="150" t="b">
        <v>0</v>
      </c>
      <c r="U156" s="150" t="b">
        <v>0</v>
      </c>
      <c r="V156" s="150" t="b">
        <v>0</v>
      </c>
      <c r="W156" s="150" t="b">
        <v>1</v>
      </c>
      <c r="X156" s="150" t="b">
        <v>1</v>
      </c>
      <c r="Y156" s="150" t="b">
        <v>0</v>
      </c>
      <c r="Z156" s="150" t="b">
        <v>0</v>
      </c>
      <c r="AA156" s="150" t="b">
        <v>0</v>
      </c>
      <c r="AB156" s="150" t="b">
        <v>0</v>
      </c>
      <c r="AC156" s="150" t="b">
        <v>0</v>
      </c>
      <c r="AD156" s="150" t="b">
        <v>0</v>
      </c>
      <c r="AE156" s="57"/>
      <c r="AF156" s="153"/>
      <c r="AG156" s="153"/>
      <c r="AH156" s="153"/>
      <c r="AI156" s="153"/>
      <c r="AJ156" s="153"/>
      <c r="AK156" s="153"/>
      <c r="AL156" s="153"/>
      <c r="AM156" s="153"/>
      <c r="AN156" s="153"/>
      <c r="AO156" s="153"/>
      <c r="AP156" s="153"/>
      <c r="AQ156" s="153"/>
      <c r="AR156" s="153"/>
      <c r="AS156" s="153"/>
      <c r="AT156" s="153"/>
      <c r="AU156" s="153"/>
      <c r="AV156" s="153"/>
      <c r="AW156" s="153"/>
      <c r="AX156" s="153"/>
      <c r="AY156" s="153"/>
    </row>
    <row r="157" spans="1:51" ht="15.75">
      <c r="A157" s="57" t="str">
        <f>_xlfn.XLOOKUP(C157, '❄️ SD-WIN-BBALL ⚾'!$F$3:$F$336, '❄️ SD-WIN-BBALL ⚾'!$A$3:$A$336)</f>
        <v>B-RET</v>
      </c>
      <c r="B157" s="57" t="str">
        <f>_xlfn.XLOOKUP(C157, '❄️ SD-WIN-BBALL ⚾'!$F$3:$F$336, '❄️ SD-WIN-BBALL ⚾'!$E$3:$E$336)</f>
        <v>USBDVAL</v>
      </c>
      <c r="C157" s="148" t="s">
        <v>1642</v>
      </c>
      <c r="D157" s="57" t="str">
        <f>IF(_xlfn.XLOOKUP(C157, '❄️ SD-WIN-BBALL ⚾'!$F$3:$F$336, '❄️ SD-WIN-BBALL ⚾'!$G$3:$G$336)=0, " ", _xlfn.XLOOKUP(C157, '❄️ SD-WIN-BBALL ⚾'!$F$3:$F$336, '❄️ SD-WIN-BBALL ⚾'!$G$3:$G$336))</f>
        <v xml:space="preserve"> </v>
      </c>
      <c r="E157" s="57" t="str">
        <f>_xlfn.XLOOKUP(C157, '❄️ SD-WIN-BBALL ⚾'!$F$3:$F$336, '❄️ SD-WIN-BBALL ⚾'!$AL$3:$AL$336)</f>
        <v>1407 E. Homedale Rd. Caldwell, ID 83607</v>
      </c>
      <c r="F157" s="57" t="str">
        <f>_xlfn.XLOOKUP(C157, '❄️ SD-WIN-BBALL ⚾'!$F$3:$F$336,'❄️ SD-WIN-BBALL ⚾'!$M$3:$M$336)</f>
        <v>Todd</v>
      </c>
      <c r="G157" s="57" t="str">
        <f>_xlfn.XLOOKUP(C157, '❄️ SD-WIN-BBALL ⚾'!$F$3:$F$336,'❄️ SD-WIN-BBALL ⚾'!$N$3:$N$336)</f>
        <v>Zucker</v>
      </c>
      <c r="H157" s="57" t="str">
        <f>_xlfn.XLOOKUP(C157, '❄️ SD-WIN-BBALL ⚾'!$F$3:$F$336,'❄️ SD-WIN-BBALL ⚾'!$T$3:$T$336)</f>
        <v>208-565-6040</v>
      </c>
      <c r="I157" s="57">
        <f>_xlfn.XLOOKUP(C157, '❄️ SD-WIN-BBALL ⚾'!$F$3:$F$336,'❄️ SD-WIN-BBALL ⚾'!$W$3:$W$336)</f>
        <v>125</v>
      </c>
      <c r="J157" s="39" t="str">
        <f>IF(_xlfn.XLOOKUP(C157, '❄️ SD-WIN-BBALL ⚾'!$F$3:$F$336, '❄️ SD-WIN-BBALL ⚾'!$AA$3:$AA$336)=0, "TBD", _xlfn.XLOOKUP(C157, '❄️ SD-WIN-BBALL ⚾'!$F$3:$F$336, '❄️ SD-WIN-BBALL ⚾'!$AA$3:$AA$336))</f>
        <v>Sundays: Jan. 25; Feb. 1, 8, 15</v>
      </c>
      <c r="K157" s="57" t="str">
        <f>IF(_xlfn.XLOOKUP(C157, '❄️ SD-WIN-BBALL ⚾'!$F$3:$F$336, '❄️ SD-WIN-BBALL ⚾'!$AB$3:$AB$336)=0, "TBD", _xlfn.XLOOKUP(C157, '❄️ SD-WIN-BBALL ⚾'!$F$3:$F$336, '❄️ SD-WIN-BBALL ⚾'!$AB$3:$AB$336))</f>
        <v>9am-1:30pm</v>
      </c>
      <c r="L157" s="77"/>
      <c r="M157" s="150" t="b">
        <v>1</v>
      </c>
      <c r="N157" s="150" t="b">
        <v>1</v>
      </c>
      <c r="O157" s="150" t="b">
        <v>1</v>
      </c>
      <c r="P157" s="150" t="b">
        <v>0</v>
      </c>
      <c r="Q157" s="150" t="b">
        <v>0</v>
      </c>
      <c r="R157" s="150" t="b">
        <v>0</v>
      </c>
      <c r="S157" s="150" t="b">
        <v>1</v>
      </c>
      <c r="T157" s="150" t="b">
        <v>1</v>
      </c>
      <c r="U157" s="150" t="b">
        <v>0</v>
      </c>
      <c r="V157" s="150" t="b">
        <v>0</v>
      </c>
      <c r="W157" s="150" t="b">
        <v>1</v>
      </c>
      <c r="X157" s="150" t="b">
        <v>1</v>
      </c>
      <c r="Y157" s="150" t="b">
        <v>0</v>
      </c>
      <c r="Z157" s="150" t="b">
        <v>0</v>
      </c>
      <c r="AA157" s="150" t="b">
        <v>0</v>
      </c>
      <c r="AB157" s="150" t="b">
        <v>0</v>
      </c>
      <c r="AC157" s="150" t="b">
        <v>0</v>
      </c>
      <c r="AD157" s="150" t="b">
        <v>0</v>
      </c>
      <c r="AE157" s="77"/>
    </row>
    <row r="158" spans="1:51" ht="15.75">
      <c r="A158" s="305" t="str">
        <f>_xlfn.XLOOKUP(C158, '❄️ SD-WIN-BBALL ⚾'!$F$3:$F$336, '❄️ SD-WIN-BBALL ⚾'!$A$3:$A$336)</f>
        <v>B-RET</v>
      </c>
      <c r="B158" s="305" t="str">
        <f>_xlfn.XLOOKUP(C158, '❄️ SD-WIN-BBALL ⚾'!$F$3:$F$336, '❄️ SD-WIN-BBALL ⚾'!$E$3:$E$336)</f>
        <v>USBDVSU</v>
      </c>
      <c r="C158" s="306" t="s">
        <v>1654</v>
      </c>
      <c r="D158" s="305" t="str">
        <f>IF(_xlfn.XLOOKUP(C158, '❄️ SD-WIN-BBALL ⚾'!$F$3:$F$336, '❄️ SD-WIN-BBALL ⚾'!$G$3:$G$336)=0, " ", _xlfn.XLOOKUP(C158, '❄️ SD-WIN-BBALL ⚾'!$F$3:$F$336, '❄️ SD-WIN-BBALL ⚾'!$G$3:$G$336))</f>
        <v xml:space="preserve"> </v>
      </c>
      <c r="E158" s="305" t="str">
        <f>_xlfn.XLOOKUP(C158, '❄️ SD-WIN-BBALL ⚾'!$F$3:$F$336, '❄️ SD-WIN-BBALL ⚾'!$AL$3:$AL$336)</f>
        <v>1001 College Rd Lyndonville, VT 5851</v>
      </c>
      <c r="F158" s="305" t="str">
        <f>_xlfn.XLOOKUP(C158, '❄️ SD-WIN-BBALL ⚾'!$F$3:$F$336,'❄️ SD-WIN-BBALL ⚾'!$M$3:$M$336)</f>
        <v>Cameron</v>
      </c>
      <c r="G158" s="305" t="str">
        <f>_xlfn.XLOOKUP(C158, '❄️ SD-WIN-BBALL ⚾'!$F$3:$F$336,'❄️ SD-WIN-BBALL ⚾'!$N$3:$N$336)</f>
        <v>Curler</v>
      </c>
      <c r="H158" s="305" t="str">
        <f>_xlfn.XLOOKUP(C158, '❄️ SD-WIN-BBALL ⚾'!$F$3:$F$336,'❄️ SD-WIN-BBALL ⚾'!$T$3:$T$336)</f>
        <v>802-345-2641</v>
      </c>
      <c r="I158" s="305">
        <f>_xlfn.XLOOKUP(C158, '❄️ SD-WIN-BBALL ⚾'!$F$3:$F$336,'❄️ SD-WIN-BBALL ⚾'!$W$3:$W$336)</f>
        <v>118</v>
      </c>
      <c r="J158" s="307" t="str">
        <f>IF(_xlfn.XLOOKUP(C158, '❄️ SD-WIN-BBALL ⚾'!$F$3:$F$336, '❄️ SD-WIN-BBALL ⚾'!$AA$3:$AA$336)=0, "TBD", _xlfn.XLOOKUP(C158, '❄️ SD-WIN-BBALL ⚾'!$F$3:$F$336, '❄️ SD-WIN-BBALL ⚾'!$AA$3:$AA$336))</f>
        <v>Sundays: Jan 18, 25 (PPD); Feb. 1, 8, 15 (M/U)</v>
      </c>
      <c r="K158" s="305" t="str">
        <f>IF(_xlfn.XLOOKUP(C158, '❄️ SD-WIN-BBALL ⚾'!$F$3:$F$336, '❄️ SD-WIN-BBALL ⚾'!$AB$3:$AB$336)=0, "TBD", _xlfn.XLOOKUP(C158, '❄️ SD-WIN-BBALL ⚾'!$F$3:$F$336, '❄️ SD-WIN-BBALL ⚾'!$AB$3:$AB$336))</f>
        <v>Noon-4:30pm</v>
      </c>
      <c r="L158" s="305"/>
      <c r="M158" s="308" t="b">
        <v>1</v>
      </c>
      <c r="N158" s="308" t="b">
        <v>1</v>
      </c>
      <c r="O158" s="308" t="b">
        <v>1</v>
      </c>
      <c r="P158" s="308" t="b">
        <v>0</v>
      </c>
      <c r="Q158" s="308" t="b">
        <v>0</v>
      </c>
      <c r="R158" s="308" t="b">
        <v>0</v>
      </c>
      <c r="S158" s="308" t="b">
        <v>1</v>
      </c>
      <c r="T158" s="308" t="b">
        <v>1</v>
      </c>
      <c r="U158" s="308" t="b">
        <v>0</v>
      </c>
      <c r="V158" s="308" t="b">
        <v>0</v>
      </c>
      <c r="W158" s="308" t="b">
        <v>1</v>
      </c>
      <c r="X158" s="308" t="b">
        <v>1</v>
      </c>
      <c r="Y158" s="308" t="b">
        <v>0</v>
      </c>
      <c r="Z158" s="308" t="b">
        <v>0</v>
      </c>
      <c r="AA158" s="308" t="b">
        <v>0</v>
      </c>
      <c r="AB158" s="308" t="b">
        <v>0</v>
      </c>
      <c r="AC158" s="308" t="b">
        <v>0</v>
      </c>
      <c r="AD158" s="308" t="b">
        <v>0</v>
      </c>
      <c r="AE158" s="305"/>
      <c r="AF158" s="309"/>
      <c r="AG158" s="309"/>
      <c r="AH158" s="309"/>
      <c r="AI158" s="309"/>
      <c r="AJ158" s="309"/>
      <c r="AK158" s="309"/>
      <c r="AL158" s="309"/>
      <c r="AM158" s="309"/>
      <c r="AN158" s="309"/>
      <c r="AO158" s="309"/>
      <c r="AP158" s="309"/>
      <c r="AQ158" s="309"/>
      <c r="AR158" s="309"/>
      <c r="AS158" s="309"/>
      <c r="AT158" s="309"/>
      <c r="AU158" s="309"/>
      <c r="AV158" s="309"/>
      <c r="AW158" s="309"/>
      <c r="AX158" s="309"/>
      <c r="AY158" s="309"/>
    </row>
    <row r="159" spans="1:51" ht="15">
      <c r="A159" s="78" t="str">
        <f>_xlfn.XLOOKUP(C159, '❄️ SD-WIN-BBALL ⚾'!$F$3:$F$336, '❄️ SD-WIN-BBALL ⚾'!$A$3:$A$336)</f>
        <v>A-NEW</v>
      </c>
      <c r="B159" s="78" t="str">
        <f>_xlfn.XLOOKUP(C159, '❄️ SD-WIN-BBALL ⚾'!$F$3:$F$336, '❄️ SD-WIN-BBALL ⚾'!$E$3:$E$336)</f>
        <v>USBDWL</v>
      </c>
      <c r="C159" s="207" t="s">
        <v>432</v>
      </c>
      <c r="D159" s="78" t="str">
        <f>IF(_xlfn.XLOOKUP(C159, '❄️ SD-WIN-BBALL ⚾'!$F$3:$F$336, '❄️ SD-WIN-BBALL ⚾'!$G$3:$G$336)=0, " ", _xlfn.XLOOKUP(C159, '❄️ SD-WIN-BBALL ⚾'!$F$3:$F$336, '❄️ SD-WIN-BBALL ⚾'!$G$3:$G$336))</f>
        <v xml:space="preserve"> </v>
      </c>
      <c r="E159" s="78" t="str">
        <f>_xlfn.XLOOKUP(C159, '❄️ SD-WIN-BBALL ⚾'!$F$3:$F$336, '❄️ SD-WIN-BBALL ⚾'!$AL$3:$AL$336)</f>
        <v>130 Warrior Dr Vincent, OH 45784</v>
      </c>
      <c r="F159" s="78" t="str">
        <f>_xlfn.XLOOKUP(C159, '❄️ SD-WIN-BBALL ⚾'!$F$3:$F$336,'❄️ SD-WIN-BBALL ⚾'!$M$3:$M$336)</f>
        <v>Chad</v>
      </c>
      <c r="G159" s="78" t="str">
        <f>_xlfn.XLOOKUP(C159, '❄️ SD-WIN-BBALL ⚾'!$F$3:$F$336,'❄️ SD-WIN-BBALL ⚾'!$N$3:$N$336)</f>
        <v>Porter</v>
      </c>
      <c r="H159" s="78" t="str">
        <f>_xlfn.XLOOKUP(C159, '❄️ SD-WIN-BBALL ⚾'!$F$3:$F$336,'❄️ SD-WIN-BBALL ⚾'!$T$3:$T$336)</f>
        <v>304-482-9611</v>
      </c>
      <c r="I159" s="78">
        <f>_xlfn.XLOOKUP(C159, '❄️ SD-WIN-BBALL ⚾'!$F$3:$F$336,'❄️ SD-WIN-BBALL ⚾'!$W$3:$W$336)</f>
        <v>222</v>
      </c>
      <c r="J159" s="85" t="str">
        <f>IF(_xlfn.XLOOKUP(C159, '❄️ SD-WIN-BBALL ⚾'!$F$3:$F$336, '❄️ SD-WIN-BBALL ⚾'!$AA$3:$AA$336)=0, "TBD", _xlfn.XLOOKUP(C159, '❄️ SD-WIN-BBALL ⚾'!$F$3:$F$336, '❄️ SD-WIN-BBALL ⚾'!$AA$3:$AA$336))</f>
        <v>Sundays: Feb. 22; Mar. 1, 8, 22</v>
      </c>
      <c r="K159" s="78" t="str">
        <f>IF(_xlfn.XLOOKUP(C159, '❄️ SD-WIN-BBALL ⚾'!$F$3:$F$336, '❄️ SD-WIN-BBALL ⚾'!$AB$3:$AB$336)=0, "TBD", _xlfn.XLOOKUP(C159, '❄️ SD-WIN-BBALL ⚾'!$F$3:$F$336, '❄️ SD-WIN-BBALL ⚾'!$AB$3:$AB$336))</f>
        <v>1pm-5:30pm</v>
      </c>
      <c r="L159" s="77"/>
      <c r="M159" s="378" t="b">
        <v>1</v>
      </c>
      <c r="N159" s="378" t="b">
        <v>1</v>
      </c>
      <c r="O159" s="378" t="b">
        <v>1</v>
      </c>
      <c r="P159" s="378" t="b">
        <v>0</v>
      </c>
      <c r="Q159" s="378" t="b">
        <v>1</v>
      </c>
      <c r="R159" s="378" t="b">
        <v>1</v>
      </c>
      <c r="S159" s="378" t="b">
        <v>0</v>
      </c>
      <c r="T159" s="378" t="b">
        <v>0</v>
      </c>
      <c r="U159" s="378" t="b">
        <v>0</v>
      </c>
      <c r="V159" s="378" t="b">
        <v>0</v>
      </c>
      <c r="W159" s="378" t="b">
        <v>1</v>
      </c>
      <c r="X159" s="378" t="b">
        <v>1</v>
      </c>
      <c r="Y159" s="378" t="b">
        <v>0</v>
      </c>
      <c r="Z159" s="378" t="b">
        <v>0</v>
      </c>
      <c r="AA159" s="378" t="b">
        <v>0</v>
      </c>
      <c r="AB159" s="378" t="b">
        <v>0</v>
      </c>
      <c r="AC159" s="378" t="b">
        <v>0</v>
      </c>
      <c r="AD159" s="378" t="b">
        <v>0</v>
      </c>
      <c r="AE159" s="77"/>
    </row>
    <row r="160" spans="1:51" ht="15.75">
      <c r="A160" s="305" t="str">
        <f>_xlfn.XLOOKUP(C160, '❄️ SD-WIN-BBALL ⚾'!$F$3:$F$336, '❄️ SD-WIN-BBALL ⚾'!$A$3:$A$336)</f>
        <v>B-RET</v>
      </c>
      <c r="B160" s="305" t="str">
        <f>_xlfn.XLOOKUP(C160, '❄️ SD-WIN-BBALL ⚾'!$F$3:$F$336, '❄️ SD-WIN-BBALL ⚾'!$E$3:$E$336)</f>
        <v>USBDWM</v>
      </c>
      <c r="C160" s="306" t="s">
        <v>1665</v>
      </c>
      <c r="D160" s="305" t="str">
        <f>IF(_xlfn.XLOOKUP(C160, '❄️ SD-WIN-BBALL ⚾'!$F$3:$F$336, '❄️ SD-WIN-BBALL ⚾'!$G$3:$G$336)=0, " ", _xlfn.XLOOKUP(C160, '❄️ SD-WIN-BBALL ⚾'!$F$3:$F$336, '❄️ SD-WIN-BBALL ⚾'!$G$3:$G$336))</f>
        <v xml:space="preserve"> </v>
      </c>
      <c r="E160" s="305" t="str">
        <f>_xlfn.XLOOKUP(C160, '❄️ SD-WIN-BBALL ⚾'!$F$3:$F$336, '❄️ SD-WIN-BBALL ⚾'!$AL$3:$AL$336)</f>
        <v>1954 Warrior Way SW Etna, OH 43062</v>
      </c>
      <c r="F160" s="305" t="str">
        <f>_xlfn.XLOOKUP(C160, '❄️ SD-WIN-BBALL ⚾'!$F$3:$F$336,'❄️ SD-WIN-BBALL ⚾'!$M$3:$M$336)</f>
        <v>Don</v>
      </c>
      <c r="G160" s="305" t="str">
        <f>_xlfn.XLOOKUP(C160, '❄️ SD-WIN-BBALL ⚾'!$F$3:$F$336,'❄️ SD-WIN-BBALL ⚾'!$N$3:$N$336)</f>
        <v>Schone</v>
      </c>
      <c r="H160" s="305" t="str">
        <f>_xlfn.XLOOKUP(C160, '❄️ SD-WIN-BBALL ⚾'!$F$3:$F$336,'❄️ SD-WIN-BBALL ⚾'!$T$3:$T$336)</f>
        <v>614-207-1633</v>
      </c>
      <c r="I160" s="305">
        <f>_xlfn.XLOOKUP(C160, '❄️ SD-WIN-BBALL ⚾'!$F$3:$F$336,'❄️ SD-WIN-BBALL ⚾'!$W$3:$W$336)</f>
        <v>111</v>
      </c>
      <c r="J160" s="307" t="str">
        <f>IF(_xlfn.XLOOKUP(C160, '❄️ SD-WIN-BBALL ⚾'!$F$3:$F$336, '❄️ SD-WIN-BBALL ⚾'!$AA$3:$AA$336)=0, "TBD", _xlfn.XLOOKUP(C160, '❄️ SD-WIN-BBALL ⚾'!$F$3:$F$336, '❄️ SD-WIN-BBALL ⚾'!$AA$3:$AA$336))</f>
        <v>Sundays: Jan. 11, 18, 25 (PPD); Feb. 1, 8, 15, 22 (M/U)</v>
      </c>
      <c r="K160" s="305" t="str">
        <f>IF(_xlfn.XLOOKUP(C160, '❄️ SD-WIN-BBALL ⚾'!$F$3:$F$336, '❄️ SD-WIN-BBALL ⚾'!$AB$3:$AB$336)=0, "TBD", _xlfn.XLOOKUP(C160, '❄️ SD-WIN-BBALL ⚾'!$F$3:$F$336, '❄️ SD-WIN-BBALL ⚾'!$AB$3:$AB$336))</f>
        <v>1pm-6pm</v>
      </c>
      <c r="L160" s="305"/>
      <c r="M160" s="308" t="b">
        <v>1</v>
      </c>
      <c r="N160" s="308" t="b">
        <v>1</v>
      </c>
      <c r="O160" s="308" t="b">
        <v>1</v>
      </c>
      <c r="P160" s="308" t="b">
        <v>0</v>
      </c>
      <c r="Q160" s="308" t="b">
        <v>0</v>
      </c>
      <c r="R160" s="308" t="b">
        <v>0</v>
      </c>
      <c r="S160" s="308" t="b">
        <v>1</v>
      </c>
      <c r="T160" s="308" t="b">
        <v>1</v>
      </c>
      <c r="U160" s="308" t="b">
        <v>0</v>
      </c>
      <c r="V160" s="308" t="b">
        <v>0</v>
      </c>
      <c r="W160" s="308" t="b">
        <v>1</v>
      </c>
      <c r="X160" s="308" t="b">
        <v>1</v>
      </c>
      <c r="Y160" s="308" t="b">
        <v>0</v>
      </c>
      <c r="Z160" s="308" t="b">
        <v>0</v>
      </c>
      <c r="AA160" s="308" t="b">
        <v>0</v>
      </c>
      <c r="AB160" s="308" t="b">
        <v>0</v>
      </c>
      <c r="AC160" s="308" t="b">
        <v>0</v>
      </c>
      <c r="AD160" s="308" t="b">
        <v>0</v>
      </c>
      <c r="AE160" s="305"/>
      <c r="AF160" s="309"/>
      <c r="AG160" s="309"/>
      <c r="AH160" s="309"/>
      <c r="AI160" s="309"/>
      <c r="AJ160" s="309"/>
      <c r="AK160" s="309"/>
      <c r="AL160" s="309"/>
      <c r="AM160" s="309"/>
      <c r="AN160" s="309"/>
      <c r="AO160" s="309"/>
      <c r="AP160" s="309"/>
      <c r="AQ160" s="309"/>
      <c r="AR160" s="309"/>
      <c r="AS160" s="309"/>
      <c r="AT160" s="309"/>
      <c r="AU160" s="309"/>
      <c r="AV160" s="309"/>
      <c r="AW160" s="309"/>
      <c r="AX160" s="309"/>
      <c r="AY160" s="309"/>
    </row>
    <row r="161" spans="1:31" ht="15.75">
      <c r="A161" s="57" t="str">
        <f>_xlfn.XLOOKUP(C161, '❄️ SD-WIN-BBALL ⚾'!$F$3:$F$336, '❄️ SD-WIN-BBALL ⚾'!$A$3:$A$336)</f>
        <v>B-RET</v>
      </c>
      <c r="B161" s="57" t="str">
        <f>_xlfn.XLOOKUP(C161, '❄️ SD-WIN-BBALL ⚾'!$F$3:$F$336, '❄️ SD-WIN-BBALL ⚾'!$E$3:$E$336)</f>
        <v>USBDYK</v>
      </c>
      <c r="C161" s="148" t="s">
        <v>1678</v>
      </c>
      <c r="D161" s="57" t="str">
        <f>IF(_xlfn.XLOOKUP(C161, '❄️ SD-WIN-BBALL ⚾'!$F$3:$F$336, '❄️ SD-WIN-BBALL ⚾'!$G$3:$G$336)=0, " ", _xlfn.XLOOKUP(C161, '❄️ SD-WIN-BBALL ⚾'!$F$3:$F$336, '❄️ SD-WIN-BBALL ⚾'!$G$3:$G$336))</f>
        <v xml:space="preserve"> </v>
      </c>
      <c r="E161" s="57" t="str">
        <f>_xlfn.XLOOKUP(C161, '❄️ SD-WIN-BBALL ⚾'!$F$3:$F$336, '❄️ SD-WIN-BBALL ⚾'!$AL$3:$AL$336)</f>
        <v>9300 George Washington Mem Hwy Yorktown, VA 23692</v>
      </c>
      <c r="F161" s="57" t="str">
        <f>_xlfn.XLOOKUP(C161, '❄️ SD-WIN-BBALL ⚾'!$F$3:$F$336,'❄️ SD-WIN-BBALL ⚾'!$M$3:$M$336)</f>
        <v>Nick</v>
      </c>
      <c r="G161" s="57" t="str">
        <f>_xlfn.XLOOKUP(C161, '❄️ SD-WIN-BBALL ⚾'!$F$3:$F$336,'❄️ SD-WIN-BBALL ⚾'!$N$3:$N$336)</f>
        <v>Ham</v>
      </c>
      <c r="H161" s="57" t="str">
        <f>_xlfn.XLOOKUP(C161, '❄️ SD-WIN-BBALL ⚾'!$F$3:$F$336,'❄️ SD-WIN-BBALL ⚾'!$T$3:$T$336)</f>
        <v>757-968-9131</v>
      </c>
      <c r="I161" s="57">
        <f>_xlfn.XLOOKUP(C161, '❄️ SD-WIN-BBALL ⚾'!$F$3:$F$336,'❄️ SD-WIN-BBALL ⚾'!$W$3:$W$336)</f>
        <v>215</v>
      </c>
      <c r="J161" s="39" t="str">
        <f>IF(_xlfn.XLOOKUP(C161, '❄️ SD-WIN-BBALL ⚾'!$F$3:$F$336, '❄️ SD-WIN-BBALL ⚾'!$AA$3:$AA$336)=0, "TBD", _xlfn.XLOOKUP(C161, '❄️ SD-WIN-BBALL ⚾'!$F$3:$F$336, '❄️ SD-WIN-BBALL ⚾'!$AA$3:$AA$336))</f>
        <v>Sundays: Feb. 15 (PPD), 22; Mar. 1, 8, 15 (M/U)</v>
      </c>
      <c r="K161" s="57" t="str">
        <f>IF(_xlfn.XLOOKUP(C161, '❄️ SD-WIN-BBALL ⚾'!$F$3:$F$336, '❄️ SD-WIN-BBALL ⚾'!$AB$3:$AB$336)=0, "TBD", _xlfn.XLOOKUP(C161, '❄️ SD-WIN-BBALL ⚾'!$F$3:$F$336, '❄️ SD-WIN-BBALL ⚾'!$AB$3:$AB$336))</f>
        <v>Noon-4:30pm</v>
      </c>
      <c r="L161" s="77"/>
      <c r="M161" s="377" t="b">
        <v>1</v>
      </c>
      <c r="N161" s="377" t="b">
        <v>1</v>
      </c>
      <c r="O161" s="377" t="b">
        <v>1</v>
      </c>
      <c r="P161" s="377" t="b">
        <v>0</v>
      </c>
      <c r="Q161" s="377" t="b">
        <v>0</v>
      </c>
      <c r="R161" s="377" t="b">
        <v>0</v>
      </c>
      <c r="S161" s="377" t="b">
        <v>1</v>
      </c>
      <c r="T161" s="377" t="b">
        <v>1</v>
      </c>
      <c r="U161" s="377" t="b">
        <v>0</v>
      </c>
      <c r="V161" s="377" t="b">
        <v>0</v>
      </c>
      <c r="W161" s="377" t="b">
        <v>1</v>
      </c>
      <c r="X161" s="377" t="b">
        <v>1</v>
      </c>
      <c r="Y161" s="377" t="b">
        <v>0</v>
      </c>
      <c r="Z161" s="377" t="b">
        <v>0</v>
      </c>
      <c r="AA161" s="377" t="b">
        <v>0</v>
      </c>
      <c r="AB161" s="377" t="b">
        <v>0</v>
      </c>
      <c r="AC161" s="377" t="b">
        <v>0</v>
      </c>
      <c r="AD161" s="377" t="b">
        <v>0</v>
      </c>
      <c r="AE161" s="77"/>
    </row>
    <row r="162" spans="1:31">
      <c r="A162" s="77" t="s">
        <v>2144</v>
      </c>
      <c r="B162" s="77"/>
      <c r="C162" s="381"/>
      <c r="D162" s="77"/>
      <c r="E162" s="77"/>
      <c r="F162" s="77"/>
      <c r="G162" s="77"/>
      <c r="H162" s="77"/>
      <c r="I162" s="77">
        <v>999999</v>
      </c>
      <c r="J162" s="86"/>
      <c r="K162" s="77"/>
      <c r="L162" s="77"/>
      <c r="M162" s="77"/>
      <c r="N162" s="77"/>
      <c r="O162" s="77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  <c r="AC162" s="77"/>
      <c r="AD162" s="77"/>
      <c r="AE162" s="77"/>
    </row>
  </sheetData>
  <sortState xmlns:xlrd2="http://schemas.microsoft.com/office/spreadsheetml/2017/richdata2" ref="A1:AY162">
    <sortCondition ref="C2:C162"/>
  </sortState>
  <conditionalFormatting sqref="C8">
    <cfRule type="expression" dxfId="254" priority="7">
      <formula>$A8="B-RET-WINTER BREAK"</formula>
    </cfRule>
    <cfRule type="expression" dxfId="253" priority="8">
      <formula>$A8="C-QUESTIONABLE"</formula>
    </cfRule>
    <cfRule type="expression" dxfId="252" priority="9">
      <formula>$A8="A-NEW"</formula>
    </cfRule>
  </conditionalFormatting>
  <conditionalFormatting sqref="C48">
    <cfRule type="expression" dxfId="251" priority="13">
      <formula>$A48="B-RET-WINTER BREAK"</formula>
    </cfRule>
    <cfRule type="expression" dxfId="250" priority="14">
      <formula>$A48="C-QUESTIONABLE"</formula>
    </cfRule>
    <cfRule type="expression" dxfId="249" priority="15">
      <formula>$A48="A-NEW"</formula>
    </cfRule>
  </conditionalFormatting>
  <conditionalFormatting sqref="C113">
    <cfRule type="expression" dxfId="248" priority="37">
      <formula>$A113="B-RET-WINTER BREAK"</formula>
    </cfRule>
    <cfRule type="expression" dxfId="247" priority="38">
      <formula>$A113="C-QUESTIONABLE"</formula>
    </cfRule>
    <cfRule type="expression" dxfId="246" priority="39">
      <formula>$A113="A-NEW"</formula>
    </cfRule>
  </conditionalFormatting>
  <conditionalFormatting sqref="C123:C124">
    <cfRule type="expression" dxfId="245" priority="28">
      <formula>$A123="B-RET-WINTER BREAK"</formula>
    </cfRule>
    <cfRule type="expression" dxfId="244" priority="29">
      <formula>$A123="C-QUESTIONABLE"</formula>
    </cfRule>
    <cfRule type="expression" dxfId="243" priority="30">
      <formula>$A123="A-NEW"</formula>
    </cfRule>
  </conditionalFormatting>
  <conditionalFormatting sqref="C161:C162">
    <cfRule type="expression" dxfId="242" priority="1">
      <formula>$A161="B-RET-WINTER BREAK"</formula>
    </cfRule>
    <cfRule type="expression" dxfId="241" priority="2">
      <formula>$A161="C-QUESTIONABLE"</formula>
    </cfRule>
    <cfRule type="expression" dxfId="240" priority="3">
      <formula>$A161="A-NEW"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7AB9A-F6FD-4B4F-A8CF-4120B71B4DD3}">
  <sheetPr>
    <tabColor rgb="FFFFFF00"/>
  </sheetPr>
  <dimension ref="A1:EQ68"/>
  <sheetViews>
    <sheetView workbookViewId="0">
      <pane xSplit="5" topLeftCell="X1" activePane="topRight" state="frozen"/>
      <selection pane="topRight" activeCell="E33" sqref="E33"/>
    </sheetView>
  </sheetViews>
  <sheetFormatPr defaultColWidth="9.140625" defaultRowHeight="15" customHeight="1"/>
  <cols>
    <col min="1" max="1" width="21.7109375" style="115" bestFit="1" customWidth="1"/>
    <col min="2" max="2" width="2" style="12" bestFit="1" customWidth="1"/>
    <col min="3" max="3" width="5.42578125" style="115" bestFit="1" customWidth="1"/>
    <col min="4" max="4" width="11.5703125" style="13" bestFit="1" customWidth="1"/>
    <col min="5" max="5" width="46.28515625" style="13" customWidth="1"/>
    <col min="6" max="6" width="25.42578125" style="13" customWidth="1"/>
    <col min="7" max="7" width="26.140625" style="13" bestFit="1" customWidth="1"/>
    <col min="8" max="8" width="25.28515625" style="13" bestFit="1" customWidth="1"/>
    <col min="9" max="9" width="5.7109375" style="115" bestFit="1" customWidth="1"/>
    <col min="10" max="10" width="7" style="115" bestFit="1" customWidth="1"/>
    <col min="11" max="11" width="43.7109375" style="13" bestFit="1" customWidth="1"/>
    <col min="12" max="12" width="2" style="8" customWidth="1"/>
    <col min="13" max="13" width="11" style="13" bestFit="1" customWidth="1"/>
    <col min="14" max="14" width="13.85546875" style="13" bestFit="1" customWidth="1"/>
    <col min="15" max="15" width="34.140625" style="13" bestFit="1" customWidth="1"/>
    <col min="16" max="16" width="16.140625" style="13" bestFit="1" customWidth="1"/>
    <col min="17" max="17" width="5.7109375" style="116" bestFit="1" customWidth="1"/>
    <col min="18" max="18" width="7" style="115" bestFit="1" customWidth="1"/>
    <col min="19" max="19" width="8.140625" style="13" bestFit="1" customWidth="1"/>
    <col min="20" max="20" width="14.42578125" style="115" bestFit="1" customWidth="1"/>
    <col min="21" max="21" width="7.5703125" style="13" bestFit="1" customWidth="1"/>
    <col min="22" max="22" width="2" style="8" customWidth="1"/>
    <col min="23" max="23" width="7" style="115" bestFit="1" customWidth="1"/>
    <col min="24" max="24" width="5.140625" style="115" bestFit="1" customWidth="1"/>
    <col min="25" max="25" width="31" style="13" bestFit="1" customWidth="1"/>
    <col min="26" max="26" width="13.42578125" style="13" bestFit="1" customWidth="1"/>
    <col min="27" max="27" width="34" style="13" bestFit="1" customWidth="1"/>
    <col min="28" max="28" width="14.140625" style="13" bestFit="1" customWidth="1"/>
    <col min="29" max="29" width="2.140625" style="8" bestFit="1" customWidth="1"/>
    <col min="30" max="30" width="9.140625" style="13"/>
    <col min="31" max="31" width="9.5703125" style="13" bestFit="1" customWidth="1"/>
    <col min="32" max="33" width="9.140625" style="13"/>
    <col min="34" max="34" width="2.140625" style="8" bestFit="1" customWidth="1"/>
    <col min="35" max="35" width="68" style="13" bestFit="1" customWidth="1"/>
    <col min="36" max="36" width="2.140625" style="8" bestFit="1" customWidth="1"/>
    <col min="37" max="40" width="9.140625" style="13"/>
    <col min="41" max="41" width="2.28515625" style="13" bestFit="1" customWidth="1"/>
    <col min="42" max="43" width="11.42578125" style="13" bestFit="1" customWidth="1"/>
    <col min="44" max="45" width="9.140625" style="13"/>
    <col min="46" max="46" width="2.28515625" style="13" bestFit="1" customWidth="1"/>
    <col min="47" max="16384" width="9.140625" style="13"/>
  </cols>
  <sheetData>
    <row r="1" spans="1:147" s="109" customFormat="1" ht="14.25">
      <c r="A1" s="10" t="s">
        <v>0</v>
      </c>
      <c r="B1" s="10"/>
      <c r="C1" s="10" t="s">
        <v>2</v>
      </c>
      <c r="D1" s="109" t="s">
        <v>3</v>
      </c>
      <c r="E1" s="109" t="s">
        <v>2145</v>
      </c>
      <c r="F1" s="109" t="s">
        <v>5</v>
      </c>
      <c r="G1" s="109" t="s">
        <v>6</v>
      </c>
      <c r="H1" s="109" t="s">
        <v>7</v>
      </c>
      <c r="I1" s="10" t="s">
        <v>8</v>
      </c>
      <c r="J1" s="10" t="s">
        <v>9</v>
      </c>
      <c r="K1" s="109" t="s">
        <v>10</v>
      </c>
      <c r="L1" s="10"/>
      <c r="M1" s="109" t="s">
        <v>11</v>
      </c>
      <c r="N1" s="109" t="s">
        <v>12</v>
      </c>
      <c r="O1" s="109" t="s">
        <v>13</v>
      </c>
      <c r="P1" s="109" t="s">
        <v>14</v>
      </c>
      <c r="Q1" s="10" t="s">
        <v>8</v>
      </c>
      <c r="R1" s="10" t="s">
        <v>9</v>
      </c>
      <c r="S1" s="109" t="s">
        <v>15</v>
      </c>
      <c r="T1" s="10" t="s">
        <v>16</v>
      </c>
      <c r="U1" s="109" t="s">
        <v>17</v>
      </c>
      <c r="V1" s="10"/>
      <c r="W1" s="10" t="s">
        <v>18</v>
      </c>
      <c r="X1" s="10" t="s">
        <v>19</v>
      </c>
      <c r="Y1" s="10" t="s">
        <v>20</v>
      </c>
      <c r="Z1" s="10" t="s">
        <v>21</v>
      </c>
      <c r="AA1" s="109" t="s">
        <v>22</v>
      </c>
      <c r="AB1" s="109" t="s">
        <v>23</v>
      </c>
      <c r="AC1" s="10"/>
      <c r="AD1" s="10" t="s">
        <v>25</v>
      </c>
      <c r="AE1" s="152" t="s">
        <v>26</v>
      </c>
      <c r="AF1" s="152" t="s">
        <v>27</v>
      </c>
      <c r="AG1" s="152" t="s">
        <v>28</v>
      </c>
      <c r="AH1" s="10"/>
      <c r="AJ1" s="10"/>
      <c r="AO1" s="10"/>
      <c r="AP1" s="165">
        <v>46009</v>
      </c>
      <c r="AQ1" s="166">
        <v>45645</v>
      </c>
      <c r="AR1" s="167" t="s">
        <v>34</v>
      </c>
      <c r="AS1" s="218" t="s">
        <v>35</v>
      </c>
      <c r="AT1" s="10"/>
    </row>
    <row r="2" spans="1:147" s="41" customFormat="1" ht="14.25">
      <c r="A2" s="40" t="s">
        <v>36</v>
      </c>
      <c r="B2" s="43"/>
      <c r="C2" s="40"/>
      <c r="D2" s="41" t="s">
        <v>2146</v>
      </c>
      <c r="E2" s="41" t="s">
        <v>2147</v>
      </c>
      <c r="G2" s="41" t="s">
        <v>2148</v>
      </c>
      <c r="H2" s="41" t="s">
        <v>2149</v>
      </c>
      <c r="I2" s="40" t="s">
        <v>448</v>
      </c>
      <c r="J2" s="40">
        <v>85140</v>
      </c>
      <c r="K2" s="141" t="s">
        <v>2150</v>
      </c>
      <c r="L2" s="107"/>
      <c r="M2" s="41" t="s">
        <v>2151</v>
      </c>
      <c r="N2" s="41" t="s">
        <v>2152</v>
      </c>
      <c r="O2" s="41" t="s">
        <v>2153</v>
      </c>
      <c r="P2" s="41" t="s">
        <v>2149</v>
      </c>
      <c r="Q2" s="40" t="s">
        <v>448</v>
      </c>
      <c r="R2" s="41">
        <v>85140</v>
      </c>
      <c r="T2" s="40" t="s">
        <v>2154</v>
      </c>
      <c r="V2" s="43"/>
      <c r="W2" s="40">
        <v>110</v>
      </c>
      <c r="X2" s="40">
        <v>131</v>
      </c>
      <c r="Y2" s="40"/>
      <c r="Z2" s="40"/>
      <c r="AA2" s="41" t="s">
        <v>133</v>
      </c>
      <c r="AB2" s="60" t="s">
        <v>85</v>
      </c>
      <c r="AC2" s="43"/>
      <c r="AD2" s="40"/>
      <c r="AE2" s="83"/>
      <c r="AF2" s="83"/>
      <c r="AG2" s="83"/>
      <c r="AH2" s="43"/>
      <c r="AI2" s="79" t="s">
        <v>2155</v>
      </c>
      <c r="AJ2" s="43"/>
      <c r="AK2" s="60" t="str">
        <f t="shared" ref="AK2:AK36" si="0">G2&amp;" "&amp;H2&amp;","&amp;" "&amp;I2&amp;" "&amp;J2</f>
        <v>850 W Combs Rd. Queen Creek, AZ 85140</v>
      </c>
      <c r="AO2" s="43"/>
      <c r="AT2" s="43"/>
    </row>
    <row r="3" spans="1:147" s="8" customFormat="1" ht="14.25">
      <c r="A3" s="40" t="s">
        <v>36</v>
      </c>
      <c r="B3" s="43"/>
      <c r="C3" s="40"/>
      <c r="D3" s="41" t="s">
        <v>2156</v>
      </c>
      <c r="E3" s="41" t="s">
        <v>2157</v>
      </c>
      <c r="F3" s="41"/>
      <c r="G3" s="41" t="s">
        <v>2158</v>
      </c>
      <c r="H3" s="41" t="s">
        <v>2159</v>
      </c>
      <c r="I3" s="40" t="s">
        <v>229</v>
      </c>
      <c r="J3" s="40" t="s">
        <v>2160</v>
      </c>
      <c r="K3" s="141" t="s">
        <v>2161</v>
      </c>
      <c r="M3" s="60" t="s">
        <v>2162</v>
      </c>
      <c r="N3" s="60" t="s">
        <v>2163</v>
      </c>
      <c r="O3" s="60" t="s">
        <v>2164</v>
      </c>
      <c r="P3" s="60" t="s">
        <v>2159</v>
      </c>
      <c r="Q3" s="108" t="s">
        <v>229</v>
      </c>
      <c r="R3" s="40" t="s">
        <v>2160</v>
      </c>
      <c r="S3" s="16"/>
      <c r="T3" s="15" t="s">
        <v>2165</v>
      </c>
      <c r="U3" s="41"/>
      <c r="V3" s="43"/>
      <c r="W3" s="40">
        <v>201</v>
      </c>
      <c r="X3" s="40">
        <v>301</v>
      </c>
      <c r="Y3" s="40"/>
      <c r="Z3" s="40"/>
      <c r="AA3" s="41" t="s">
        <v>2166</v>
      </c>
      <c r="AB3" s="41" t="s">
        <v>685</v>
      </c>
      <c r="AC3" s="43"/>
      <c r="AD3" s="40"/>
      <c r="AE3" s="83"/>
      <c r="AF3" s="83"/>
      <c r="AG3" s="83"/>
      <c r="AH3" s="43"/>
      <c r="AI3" s="79" t="s">
        <v>2167</v>
      </c>
      <c r="AJ3" s="43"/>
      <c r="AK3" s="41" t="str">
        <f t="shared" si="0"/>
        <v>2001 Lanes Mill Rd. Brick, NJ O8724</v>
      </c>
      <c r="AL3" s="41"/>
      <c r="AM3" s="41"/>
      <c r="AN3" s="41"/>
      <c r="AO3" s="43"/>
      <c r="AP3" s="41"/>
      <c r="AQ3" s="41"/>
      <c r="AR3" s="41"/>
      <c r="AS3" s="41"/>
      <c r="AT3" s="43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</row>
    <row r="4" spans="1:147" s="8" customFormat="1" ht="14.25">
      <c r="A4" s="40" t="s">
        <v>36</v>
      </c>
      <c r="B4" s="43"/>
      <c r="C4" s="40"/>
      <c r="D4" s="41" t="s">
        <v>2168</v>
      </c>
      <c r="E4" s="41" t="s">
        <v>2169</v>
      </c>
      <c r="F4" s="41" t="s">
        <v>2170</v>
      </c>
      <c r="G4" s="142" t="s">
        <v>2171</v>
      </c>
      <c r="H4" s="142" t="s">
        <v>2172</v>
      </c>
      <c r="I4" s="143" t="s">
        <v>42</v>
      </c>
      <c r="J4" s="143">
        <v>12027</v>
      </c>
      <c r="K4" s="141" t="s">
        <v>2173</v>
      </c>
      <c r="M4" s="60" t="s">
        <v>2174</v>
      </c>
      <c r="N4" s="60" t="s">
        <v>2175</v>
      </c>
      <c r="O4" s="41" t="s">
        <v>2176</v>
      </c>
      <c r="P4" s="41" t="s">
        <v>2177</v>
      </c>
      <c r="Q4" s="40" t="s">
        <v>42</v>
      </c>
      <c r="R4" s="40">
        <v>12019</v>
      </c>
      <c r="S4" s="60"/>
      <c r="T4" s="108" t="s">
        <v>2178</v>
      </c>
      <c r="U4" s="41"/>
      <c r="V4" s="43"/>
      <c r="W4" s="40">
        <v>124</v>
      </c>
      <c r="X4" s="40">
        <v>214</v>
      </c>
      <c r="Y4" s="40"/>
      <c r="Z4" s="40"/>
      <c r="AA4" s="41" t="s">
        <v>765</v>
      </c>
      <c r="AB4" s="41" t="s">
        <v>366</v>
      </c>
      <c r="AC4" s="43"/>
      <c r="AD4" s="40"/>
      <c r="AE4" s="83"/>
      <c r="AF4" s="83"/>
      <c r="AG4" s="83"/>
      <c r="AH4" s="43"/>
      <c r="AI4" s="79" t="s">
        <v>2179</v>
      </c>
      <c r="AJ4" s="43"/>
      <c r="AK4" s="41" t="str">
        <f t="shared" si="0"/>
        <v>173 Lake Hill Rd Burnt Hills, NY 12027</v>
      </c>
      <c r="AL4" s="41"/>
      <c r="AM4" s="41"/>
      <c r="AN4" s="41"/>
      <c r="AO4" s="43"/>
      <c r="AP4" s="41"/>
      <c r="AQ4" s="41"/>
      <c r="AR4" s="41"/>
      <c r="AS4" s="41"/>
      <c r="AT4" s="43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41"/>
      <c r="CB4" s="41"/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1"/>
      <c r="DJ4" s="41"/>
      <c r="DK4" s="41"/>
      <c r="DL4" s="41"/>
      <c r="DM4" s="41"/>
      <c r="DN4" s="41"/>
      <c r="DO4" s="41"/>
      <c r="DP4" s="41"/>
      <c r="DQ4" s="41"/>
      <c r="DR4" s="41"/>
      <c r="DS4" s="41"/>
      <c r="DT4" s="41"/>
      <c r="DU4" s="41"/>
      <c r="DV4" s="41"/>
      <c r="DW4" s="41"/>
      <c r="DX4" s="41"/>
      <c r="DY4" s="41"/>
      <c r="DZ4" s="41"/>
      <c r="EA4" s="41"/>
      <c r="EB4" s="41"/>
      <c r="EC4" s="41"/>
      <c r="ED4" s="41"/>
      <c r="EE4" s="41"/>
      <c r="EF4" s="41"/>
      <c r="EG4" s="41"/>
      <c r="EH4" s="41"/>
      <c r="EI4" s="41"/>
      <c r="EJ4" s="41"/>
      <c r="EK4" s="41"/>
      <c r="EL4" s="41"/>
      <c r="EM4" s="41"/>
      <c r="EN4" s="41"/>
      <c r="EO4" s="41"/>
      <c r="EP4" s="41"/>
      <c r="EQ4" s="41"/>
    </row>
    <row r="5" spans="1:147" s="8" customFormat="1" ht="14.25">
      <c r="A5" s="40" t="s">
        <v>36</v>
      </c>
      <c r="B5" s="43"/>
      <c r="C5" s="40"/>
      <c r="D5" s="41" t="s">
        <v>2180</v>
      </c>
      <c r="E5" s="41" t="s">
        <v>2181</v>
      </c>
      <c r="F5" s="320" t="s">
        <v>2182</v>
      </c>
      <c r="G5" s="41" t="s">
        <v>2183</v>
      </c>
      <c r="H5" s="41" t="s">
        <v>2184</v>
      </c>
      <c r="I5" s="40" t="s">
        <v>206</v>
      </c>
      <c r="J5" s="40">
        <v>62298</v>
      </c>
      <c r="K5" s="124" t="s">
        <v>2185</v>
      </c>
      <c r="L5" s="12"/>
      <c r="M5" s="60" t="s">
        <v>2186</v>
      </c>
      <c r="N5" s="60" t="s">
        <v>2187</v>
      </c>
      <c r="O5" s="278" t="s">
        <v>2188</v>
      </c>
      <c r="P5" s="60" t="s">
        <v>399</v>
      </c>
      <c r="Q5" s="108" t="s">
        <v>206</v>
      </c>
      <c r="R5" s="110">
        <v>62236</v>
      </c>
      <c r="S5" s="60"/>
      <c r="T5" s="108" t="s">
        <v>2189</v>
      </c>
      <c r="U5" s="41"/>
      <c r="V5" s="43"/>
      <c r="W5" s="40">
        <v>215</v>
      </c>
      <c r="X5" s="40">
        <v>308</v>
      </c>
      <c r="Y5" s="40"/>
      <c r="Z5" s="40"/>
      <c r="AA5" s="41" t="s">
        <v>2190</v>
      </c>
      <c r="AB5" s="60" t="s">
        <v>85</v>
      </c>
      <c r="AC5" s="43"/>
      <c r="AD5" s="40"/>
      <c r="AE5" s="83"/>
      <c r="AF5" s="83"/>
      <c r="AG5" s="83"/>
      <c r="AH5" s="43"/>
      <c r="AI5" s="79" t="s">
        <v>2191</v>
      </c>
      <c r="AJ5" s="43"/>
      <c r="AK5" s="60" t="str">
        <f t="shared" si="0"/>
        <v>501 Columbia Ave. Waterloo, IL 62298</v>
      </c>
      <c r="AL5" s="41"/>
      <c r="AM5" s="41"/>
      <c r="AN5" s="41"/>
      <c r="AO5" s="43"/>
      <c r="AP5" s="41"/>
      <c r="AQ5" s="41"/>
      <c r="AR5" s="41"/>
      <c r="AS5" s="41"/>
      <c r="AT5" s="43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1"/>
      <c r="EI5" s="41"/>
      <c r="EJ5" s="41"/>
      <c r="EK5" s="41"/>
      <c r="EL5" s="41"/>
      <c r="EM5" s="41"/>
      <c r="EN5" s="41"/>
      <c r="EO5" s="41"/>
      <c r="EP5" s="41"/>
      <c r="EQ5" s="41"/>
    </row>
    <row r="6" spans="1:147" s="60" customFormat="1" ht="15" customHeight="1">
      <c r="A6" s="40" t="s">
        <v>36</v>
      </c>
      <c r="B6" s="43"/>
      <c r="C6" s="40"/>
      <c r="D6" s="41" t="s">
        <v>2192</v>
      </c>
      <c r="E6" s="41" t="s">
        <v>2193</v>
      </c>
      <c r="F6" s="41" t="s">
        <v>2194</v>
      </c>
      <c r="G6" s="41" t="s">
        <v>2195</v>
      </c>
      <c r="H6" s="41" t="s">
        <v>2196</v>
      </c>
      <c r="I6" s="40" t="s">
        <v>67</v>
      </c>
      <c r="J6" s="40">
        <v>90262</v>
      </c>
      <c r="K6" s="141" t="s">
        <v>2197</v>
      </c>
      <c r="L6" s="8"/>
      <c r="M6" s="60" t="s">
        <v>545</v>
      </c>
      <c r="N6" s="60" t="s">
        <v>2198</v>
      </c>
      <c r="O6" s="41" t="s">
        <v>2199</v>
      </c>
      <c r="P6" s="60" t="s">
        <v>2196</v>
      </c>
      <c r="Q6" s="108" t="s">
        <v>67</v>
      </c>
      <c r="R6" s="40">
        <v>90262</v>
      </c>
      <c r="T6" s="108" t="s">
        <v>2200</v>
      </c>
      <c r="U6" s="41"/>
      <c r="V6" s="43"/>
      <c r="W6" s="40">
        <v>111</v>
      </c>
      <c r="X6" s="40">
        <v>201</v>
      </c>
      <c r="Y6" s="40"/>
      <c r="Z6" s="40"/>
      <c r="AA6" s="41" t="s">
        <v>73</v>
      </c>
      <c r="AB6" s="41" t="s">
        <v>85</v>
      </c>
      <c r="AC6" s="43"/>
      <c r="AD6" s="40"/>
      <c r="AE6" s="83"/>
      <c r="AF6" s="83"/>
      <c r="AG6" s="83"/>
      <c r="AH6" s="43"/>
      <c r="AI6" s="79" t="s">
        <v>2201</v>
      </c>
      <c r="AJ6" s="43"/>
      <c r="AK6" s="41" t="str">
        <f t="shared" si="0"/>
        <v>5246 Martin Luther King Jr Blvd Lynwood, CA 90262</v>
      </c>
      <c r="AL6" s="41"/>
      <c r="AM6" s="41"/>
      <c r="AN6" s="41"/>
      <c r="AO6" s="43"/>
      <c r="AP6" s="41"/>
      <c r="AQ6" s="41"/>
      <c r="AR6" s="41"/>
      <c r="AS6" s="41"/>
      <c r="AT6" s="43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1"/>
    </row>
    <row r="7" spans="1:147" s="60" customFormat="1" ht="14.25">
      <c r="A7" s="40" t="s">
        <v>36</v>
      </c>
      <c r="B7" s="43"/>
      <c r="C7" s="40"/>
      <c r="D7" s="41" t="s">
        <v>2202</v>
      </c>
      <c r="E7" s="41" t="s">
        <v>2203</v>
      </c>
      <c r="F7" s="41"/>
      <c r="G7" s="42" t="s">
        <v>2204</v>
      </c>
      <c r="H7" s="42" t="s">
        <v>2205</v>
      </c>
      <c r="I7" s="80" t="s">
        <v>54</v>
      </c>
      <c r="J7" s="80">
        <v>44024</v>
      </c>
      <c r="K7" s="141" t="s">
        <v>2206</v>
      </c>
      <c r="L7" s="12"/>
      <c r="M7" s="24" t="s">
        <v>2207</v>
      </c>
      <c r="N7" s="24" t="s">
        <v>2208</v>
      </c>
      <c r="O7" s="16" t="s">
        <v>2209</v>
      </c>
      <c r="P7" s="16" t="s">
        <v>2210</v>
      </c>
      <c r="Q7" s="15" t="s">
        <v>54</v>
      </c>
      <c r="R7" s="105">
        <v>44077</v>
      </c>
      <c r="S7" s="16"/>
      <c r="T7" s="15" t="s">
        <v>2211</v>
      </c>
      <c r="U7" s="41"/>
      <c r="V7" s="43"/>
      <c r="W7" s="40">
        <v>208</v>
      </c>
      <c r="X7" s="40">
        <v>301</v>
      </c>
      <c r="Y7" s="40"/>
      <c r="Z7" s="40"/>
      <c r="AA7" s="41" t="s">
        <v>2212</v>
      </c>
      <c r="AB7" s="41" t="s">
        <v>168</v>
      </c>
      <c r="AC7" s="43"/>
      <c r="AD7" s="40"/>
      <c r="AE7" s="83"/>
      <c r="AF7" s="83"/>
      <c r="AG7" s="83"/>
      <c r="AH7" s="43"/>
      <c r="AI7" s="79" t="s">
        <v>2213</v>
      </c>
      <c r="AJ7" s="43"/>
      <c r="AK7" s="41" t="str">
        <f t="shared" si="0"/>
        <v>13000 Auburn Rd. Chardon, OH 44024</v>
      </c>
      <c r="AL7" s="41"/>
      <c r="AM7" s="41"/>
      <c r="AN7" s="41"/>
      <c r="AO7" s="43"/>
      <c r="AP7" s="41"/>
      <c r="AQ7" s="41"/>
      <c r="AR7" s="41"/>
      <c r="AS7" s="41"/>
      <c r="AT7" s="43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</row>
    <row r="8" spans="1:147" s="8" customFormat="1" ht="14.25">
      <c r="A8" s="40" t="s">
        <v>36</v>
      </c>
      <c r="B8" s="43"/>
      <c r="C8" s="40"/>
      <c r="D8" s="41" t="s">
        <v>2214</v>
      </c>
      <c r="E8" s="41" t="s">
        <v>2215</v>
      </c>
      <c r="F8" s="41" t="s">
        <v>2216</v>
      </c>
      <c r="G8" s="41" t="s">
        <v>2217</v>
      </c>
      <c r="H8" s="41" t="s">
        <v>2218</v>
      </c>
      <c r="I8" s="40" t="s">
        <v>273</v>
      </c>
      <c r="J8" s="40">
        <v>15068</v>
      </c>
      <c r="K8" s="141" t="s">
        <v>2219</v>
      </c>
      <c r="M8" s="60" t="s">
        <v>1081</v>
      </c>
      <c r="N8" s="60" t="s">
        <v>2220</v>
      </c>
      <c r="O8" s="517" t="s">
        <v>2221</v>
      </c>
      <c r="P8" s="517" t="s">
        <v>1626</v>
      </c>
      <c r="Q8" s="518" t="s">
        <v>273</v>
      </c>
      <c r="R8" s="518">
        <v>15238</v>
      </c>
      <c r="S8" s="519"/>
      <c r="T8" s="520" t="s">
        <v>2222</v>
      </c>
      <c r="U8" s="41"/>
      <c r="V8" s="43"/>
      <c r="W8" s="40">
        <v>118</v>
      </c>
      <c r="X8" s="40">
        <v>215</v>
      </c>
      <c r="Y8" s="40"/>
      <c r="Z8" s="40"/>
      <c r="AA8" s="41" t="s">
        <v>2223</v>
      </c>
      <c r="AB8" s="41" t="s">
        <v>85</v>
      </c>
      <c r="AC8" s="43"/>
      <c r="AD8" s="40"/>
      <c r="AE8" s="83"/>
      <c r="AF8" s="83"/>
      <c r="AG8" s="83"/>
      <c r="AH8" s="43"/>
      <c r="AI8" s="79" t="s">
        <v>2224</v>
      </c>
      <c r="AJ8" s="43"/>
      <c r="AK8" s="41" t="str">
        <f t="shared" si="0"/>
        <v>3550 7th St Rd. New Kensington, PA 15068</v>
      </c>
      <c r="AL8" s="41"/>
      <c r="AM8" s="41"/>
      <c r="AN8" s="41"/>
      <c r="AO8" s="43"/>
      <c r="AP8" s="41"/>
      <c r="AQ8" s="41"/>
      <c r="AR8" s="41"/>
      <c r="AS8" s="41"/>
      <c r="AT8" s="43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</row>
    <row r="9" spans="1:147" s="8" customFormat="1" ht="14.25">
      <c r="A9" s="40" t="s">
        <v>36</v>
      </c>
      <c r="B9" s="43"/>
      <c r="C9" s="40"/>
      <c r="D9" s="41" t="s">
        <v>2225</v>
      </c>
      <c r="E9" s="41" t="s">
        <v>2226</v>
      </c>
      <c r="F9" s="41"/>
      <c r="G9" s="122" t="s">
        <v>2227</v>
      </c>
      <c r="H9" s="122" t="s">
        <v>2228</v>
      </c>
      <c r="I9" s="40" t="s">
        <v>139</v>
      </c>
      <c r="J9" s="40">
        <v>77423</v>
      </c>
      <c r="K9" s="141" t="s">
        <v>2229</v>
      </c>
      <c r="L9" s="107"/>
      <c r="M9" s="122" t="s">
        <v>2230</v>
      </c>
      <c r="N9" s="515" t="s">
        <v>244</v>
      </c>
      <c r="O9" s="78"/>
      <c r="P9" s="78"/>
      <c r="Q9" s="85"/>
      <c r="R9" s="85"/>
      <c r="S9" s="60"/>
      <c r="T9" s="108" t="s">
        <v>2231</v>
      </c>
      <c r="U9" s="516"/>
      <c r="V9" s="43"/>
      <c r="W9" s="40">
        <v>301</v>
      </c>
      <c r="X9" s="40">
        <v>322</v>
      </c>
      <c r="Y9" s="40"/>
      <c r="Z9" s="40"/>
      <c r="AA9" s="41" t="s">
        <v>2232</v>
      </c>
      <c r="AB9" s="41" t="s">
        <v>85</v>
      </c>
      <c r="AC9" s="43"/>
      <c r="AD9" s="40"/>
      <c r="AE9" s="83"/>
      <c r="AF9" s="83"/>
      <c r="AG9" s="83"/>
      <c r="AH9" s="43"/>
      <c r="AI9" s="79" t="s">
        <v>2233</v>
      </c>
      <c r="AJ9" s="43"/>
      <c r="AK9" s="41" t="str">
        <f t="shared" si="0"/>
        <v>34499 Royal Rd. Brookshire, TX 77423</v>
      </c>
      <c r="AL9" s="41"/>
      <c r="AM9" s="41"/>
      <c r="AN9" s="41"/>
      <c r="AO9" s="43"/>
      <c r="AP9" s="41"/>
      <c r="AQ9" s="41"/>
      <c r="AR9" s="41"/>
      <c r="AS9" s="41"/>
      <c r="AT9" s="43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</row>
    <row r="10" spans="1:147" s="8" customFormat="1" ht="14.25">
      <c r="A10" s="40" t="s">
        <v>36</v>
      </c>
      <c r="B10" s="43"/>
      <c r="C10" s="40"/>
      <c r="D10" s="41" t="s">
        <v>2234</v>
      </c>
      <c r="E10" s="41" t="s">
        <v>2235</v>
      </c>
      <c r="F10" s="41"/>
      <c r="G10" s="60" t="s">
        <v>2236</v>
      </c>
      <c r="H10" s="60" t="s">
        <v>1332</v>
      </c>
      <c r="I10" s="108" t="s">
        <v>851</v>
      </c>
      <c r="J10" s="108">
        <v>80922</v>
      </c>
      <c r="K10" s="79" t="s">
        <v>2237</v>
      </c>
      <c r="L10" s="107"/>
      <c r="M10" s="122" t="s">
        <v>2238</v>
      </c>
      <c r="N10" s="515" t="s">
        <v>2239</v>
      </c>
      <c r="O10" s="41" t="s">
        <v>2240</v>
      </c>
      <c r="P10" s="41" t="s">
        <v>1332</v>
      </c>
      <c r="Q10" s="40" t="s">
        <v>851</v>
      </c>
      <c r="R10" s="40">
        <v>80922</v>
      </c>
      <c r="S10" s="78"/>
      <c r="T10" s="85" t="s">
        <v>2241</v>
      </c>
      <c r="U10" s="516"/>
      <c r="V10" s="43"/>
      <c r="W10" s="40">
        <v>111</v>
      </c>
      <c r="X10" s="40">
        <v>201</v>
      </c>
      <c r="Y10" s="40"/>
      <c r="Z10" s="40"/>
      <c r="AA10" s="41" t="s">
        <v>73</v>
      </c>
      <c r="AB10" s="41" t="s">
        <v>74</v>
      </c>
      <c r="AC10" s="43"/>
      <c r="AD10" s="40"/>
      <c r="AE10" s="83"/>
      <c r="AF10" s="83"/>
      <c r="AG10" s="83"/>
      <c r="AH10" s="43"/>
      <c r="AI10" s="79" t="s">
        <v>2242</v>
      </c>
      <c r="AJ10" s="43"/>
      <c r="AK10" s="41" t="str">
        <f t="shared" si="0"/>
        <v>7005 N Carefree Cir. Colorado Springs, CO 80922</v>
      </c>
      <c r="AL10" s="41"/>
      <c r="AM10" s="41"/>
      <c r="AN10" s="41"/>
      <c r="AO10" s="43"/>
      <c r="AP10" s="41"/>
      <c r="AQ10" s="41"/>
      <c r="AR10" s="41"/>
      <c r="AS10" s="41"/>
      <c r="AT10" s="43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L10" s="41"/>
      <c r="EM10" s="41"/>
      <c r="EN10" s="41"/>
      <c r="EO10" s="41"/>
      <c r="EP10" s="41"/>
      <c r="EQ10" s="41"/>
    </row>
    <row r="11" spans="1:147" s="8" customFormat="1" ht="14.25">
      <c r="A11" s="40" t="s">
        <v>36</v>
      </c>
      <c r="B11" s="43"/>
      <c r="C11" s="40"/>
      <c r="D11" s="41" t="s">
        <v>2243</v>
      </c>
      <c r="E11" s="41" t="s">
        <v>2244</v>
      </c>
      <c r="F11" s="41"/>
      <c r="G11" s="24" t="s">
        <v>2245</v>
      </c>
      <c r="H11" s="24" t="s">
        <v>2246</v>
      </c>
      <c r="I11" s="23" t="s">
        <v>54</v>
      </c>
      <c r="J11" s="23">
        <v>44514</v>
      </c>
      <c r="K11" s="136" t="s">
        <v>2247</v>
      </c>
      <c r="L11" s="12"/>
      <c r="M11" s="24" t="s">
        <v>913</v>
      </c>
      <c r="N11" s="276" t="s">
        <v>2248</v>
      </c>
      <c r="O11" s="264" t="s">
        <v>2245</v>
      </c>
      <c r="P11" s="264" t="s">
        <v>2249</v>
      </c>
      <c r="Q11" s="265" t="s">
        <v>54</v>
      </c>
      <c r="R11" s="105">
        <v>44514</v>
      </c>
      <c r="S11" s="16"/>
      <c r="T11" s="15" t="s">
        <v>2250</v>
      </c>
      <c r="U11" s="516"/>
      <c r="V11" s="43"/>
      <c r="W11" s="40">
        <v>404</v>
      </c>
      <c r="X11" s="40">
        <v>425</v>
      </c>
      <c r="Y11" s="40"/>
      <c r="Z11" s="40"/>
      <c r="AA11" s="41" t="s">
        <v>2251</v>
      </c>
      <c r="AB11" s="41" t="s">
        <v>1203</v>
      </c>
      <c r="AC11" s="43"/>
      <c r="AD11" s="40"/>
      <c r="AE11" s="83"/>
      <c r="AF11" s="83"/>
      <c r="AG11" s="83"/>
      <c r="AH11" s="43"/>
      <c r="AI11" s="79" t="s">
        <v>2252</v>
      </c>
      <c r="AJ11" s="43"/>
      <c r="AK11" s="41" t="str">
        <f t="shared" si="0"/>
        <v>9862 South Ave. Youngstown, OH 44514</v>
      </c>
      <c r="AL11" s="41"/>
      <c r="AM11" s="41"/>
      <c r="AN11" s="41"/>
      <c r="AO11" s="43"/>
      <c r="AP11" s="41"/>
      <c r="AQ11" s="41"/>
      <c r="AR11" s="41"/>
      <c r="AS11" s="41"/>
      <c r="AT11" s="43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/>
      <c r="CU11" s="41"/>
      <c r="CV11" s="41"/>
      <c r="CW11" s="41"/>
      <c r="CX11" s="41"/>
      <c r="CY11" s="41"/>
      <c r="CZ11" s="41"/>
      <c r="DA11" s="41"/>
      <c r="DB11" s="41"/>
      <c r="DC11" s="41"/>
      <c r="DD11" s="41"/>
      <c r="DE11" s="41"/>
      <c r="DF11" s="41"/>
      <c r="DG11" s="41"/>
      <c r="DH11" s="41"/>
      <c r="DI11" s="41"/>
      <c r="DJ11" s="41"/>
      <c r="DK11" s="41"/>
      <c r="DL11" s="41"/>
      <c r="DM11" s="41"/>
      <c r="DN11" s="41"/>
      <c r="DO11" s="41"/>
      <c r="DP11" s="41"/>
      <c r="DQ11" s="41"/>
      <c r="DR11" s="41"/>
      <c r="DS11" s="41"/>
      <c r="DT11" s="41"/>
      <c r="DU11" s="41"/>
      <c r="DV11" s="41"/>
      <c r="DW11" s="41"/>
      <c r="DX11" s="41"/>
      <c r="DY11" s="41"/>
      <c r="DZ11" s="41"/>
      <c r="EA11" s="41"/>
      <c r="EB11" s="41"/>
      <c r="EC11" s="41"/>
      <c r="ED11" s="41"/>
      <c r="EE11" s="41"/>
      <c r="EF11" s="41"/>
      <c r="EG11" s="41"/>
      <c r="EH11" s="41"/>
      <c r="EI11" s="41"/>
      <c r="EJ11" s="41"/>
      <c r="EK11" s="41"/>
      <c r="EL11" s="41"/>
      <c r="EM11" s="41"/>
      <c r="EN11" s="41"/>
      <c r="EO11" s="41"/>
      <c r="EP11" s="41"/>
      <c r="EQ11" s="41"/>
    </row>
    <row r="12" spans="1:147" s="8" customFormat="1" ht="14.25">
      <c r="A12" s="40" t="s">
        <v>36</v>
      </c>
      <c r="B12" s="43"/>
      <c r="C12" s="40"/>
      <c r="D12" s="41" t="s">
        <v>2253</v>
      </c>
      <c r="E12" s="41" t="s">
        <v>2254</v>
      </c>
      <c r="F12" s="41"/>
      <c r="G12" s="24" t="s">
        <v>2255</v>
      </c>
      <c r="H12" s="24" t="s">
        <v>344</v>
      </c>
      <c r="I12" s="23" t="s">
        <v>206</v>
      </c>
      <c r="J12" s="23">
        <v>60148</v>
      </c>
      <c r="K12" s="24" t="s">
        <v>345</v>
      </c>
      <c r="L12" s="12" t="s">
        <v>49</v>
      </c>
      <c r="M12" s="24" t="s">
        <v>346</v>
      </c>
      <c r="N12" s="24" t="s">
        <v>347</v>
      </c>
      <c r="O12" s="274" t="s">
        <v>2256</v>
      </c>
      <c r="P12" s="274" t="s">
        <v>349</v>
      </c>
      <c r="Q12" s="275" t="s">
        <v>206</v>
      </c>
      <c r="R12" s="275">
        <v>60181</v>
      </c>
      <c r="S12" s="274"/>
      <c r="T12" s="275" t="s">
        <v>350</v>
      </c>
      <c r="U12" s="41"/>
      <c r="V12" s="43"/>
      <c r="W12" s="40">
        <v>221</v>
      </c>
      <c r="X12" s="40">
        <v>314</v>
      </c>
      <c r="Y12" s="40"/>
      <c r="Z12" s="40"/>
      <c r="AA12" s="41" t="s">
        <v>2257</v>
      </c>
      <c r="AB12" s="41" t="s">
        <v>1429</v>
      </c>
      <c r="AC12" s="43"/>
      <c r="AD12" s="40"/>
      <c r="AE12" s="83"/>
      <c r="AF12" s="83"/>
      <c r="AG12" s="83"/>
      <c r="AH12" s="43"/>
      <c r="AI12" s="79" t="s">
        <v>2258</v>
      </c>
      <c r="AJ12" s="43"/>
      <c r="AK12" s="41" t="str">
        <f t="shared" si="0"/>
        <v>600 E. Western Ave. Lombard, IL 60148</v>
      </c>
      <c r="AL12" s="41"/>
      <c r="AM12" s="41"/>
      <c r="AN12" s="41"/>
      <c r="AO12" s="43"/>
      <c r="AP12" s="41"/>
      <c r="AQ12" s="41"/>
      <c r="AR12" s="41"/>
      <c r="AS12" s="41"/>
      <c r="AT12" s="43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41"/>
      <c r="CT12" s="41"/>
      <c r="CU12" s="41"/>
      <c r="CV12" s="41"/>
      <c r="CW12" s="41"/>
      <c r="CX12" s="41"/>
      <c r="CY12" s="41"/>
      <c r="CZ12" s="41"/>
      <c r="DA12" s="41"/>
      <c r="DB12" s="41"/>
      <c r="DC12" s="41"/>
      <c r="DD12" s="41"/>
      <c r="DE12" s="41"/>
      <c r="DF12" s="41"/>
      <c r="DG12" s="41"/>
      <c r="DH12" s="41"/>
      <c r="DI12" s="41"/>
      <c r="DJ12" s="41"/>
      <c r="DK12" s="41"/>
      <c r="DL12" s="41"/>
      <c r="DM12" s="41"/>
      <c r="DN12" s="41"/>
      <c r="DO12" s="41"/>
      <c r="DP12" s="41"/>
      <c r="DQ12" s="41"/>
      <c r="DR12" s="41"/>
      <c r="DS12" s="41"/>
      <c r="DT12" s="41"/>
      <c r="DU12" s="41"/>
      <c r="DV12" s="41"/>
      <c r="DW12" s="41"/>
      <c r="DX12" s="41"/>
      <c r="DY12" s="41"/>
      <c r="DZ12" s="41"/>
      <c r="EA12" s="41"/>
      <c r="EB12" s="41"/>
      <c r="EC12" s="41"/>
      <c r="ED12" s="41"/>
      <c r="EE12" s="41"/>
      <c r="EF12" s="41"/>
      <c r="EG12" s="41"/>
      <c r="EH12" s="41"/>
      <c r="EI12" s="41"/>
      <c r="EJ12" s="41"/>
      <c r="EK12" s="41"/>
      <c r="EL12" s="41"/>
      <c r="EM12" s="41"/>
      <c r="EN12" s="41"/>
      <c r="EO12" s="41"/>
      <c r="EP12" s="41"/>
      <c r="EQ12" s="41"/>
    </row>
    <row r="13" spans="1:147" s="41" customFormat="1" ht="14.25">
      <c r="A13" s="40" t="s">
        <v>36</v>
      </c>
      <c r="B13" s="43"/>
      <c r="C13" s="40"/>
      <c r="D13" s="41" t="s">
        <v>2259</v>
      </c>
      <c r="E13" s="41" t="s">
        <v>2260</v>
      </c>
      <c r="F13" s="41" t="s">
        <v>2261</v>
      </c>
      <c r="G13" s="60" t="s">
        <v>2262</v>
      </c>
      <c r="H13" s="60" t="s">
        <v>2263</v>
      </c>
      <c r="I13" s="108" t="s">
        <v>620</v>
      </c>
      <c r="J13" s="108">
        <v>30265</v>
      </c>
      <c r="K13" s="79" t="s">
        <v>2264</v>
      </c>
      <c r="L13" s="12"/>
      <c r="M13" s="60" t="s">
        <v>2265</v>
      </c>
      <c r="N13" s="60" t="s">
        <v>1176</v>
      </c>
      <c r="O13" s="60" t="s">
        <v>2266</v>
      </c>
      <c r="P13" s="60" t="s">
        <v>2267</v>
      </c>
      <c r="Q13" s="108" t="s">
        <v>620</v>
      </c>
      <c r="R13" s="108">
        <v>30277</v>
      </c>
      <c r="S13" s="60"/>
      <c r="T13" s="108" t="s">
        <v>2268</v>
      </c>
      <c r="V13" s="43"/>
      <c r="W13" s="40">
        <v>222</v>
      </c>
      <c r="X13" s="40">
        <v>315</v>
      </c>
      <c r="Y13" s="40"/>
      <c r="Z13" s="40"/>
      <c r="AA13" s="41" t="s">
        <v>2269</v>
      </c>
      <c r="AB13" s="41" t="s">
        <v>85</v>
      </c>
      <c r="AC13" s="43"/>
      <c r="AD13" s="40"/>
      <c r="AE13" s="83"/>
      <c r="AF13" s="83"/>
      <c r="AG13" s="83"/>
      <c r="AH13" s="43"/>
      <c r="AI13" s="79" t="s">
        <v>2270</v>
      </c>
      <c r="AJ13" s="43"/>
      <c r="AK13" s="41" t="str">
        <f t="shared" si="0"/>
        <v>Fischer Rd. Newnan, GA 30265</v>
      </c>
      <c r="AO13" s="43"/>
      <c r="AT13" s="43"/>
    </row>
    <row r="14" spans="1:147" s="41" customFormat="1" ht="14.25">
      <c r="A14" s="40" t="s">
        <v>36</v>
      </c>
      <c r="B14" s="43"/>
      <c r="C14" s="40"/>
      <c r="D14" s="41" t="s">
        <v>2271</v>
      </c>
      <c r="E14" s="41" t="s">
        <v>2272</v>
      </c>
      <c r="F14" s="41" t="s">
        <v>1529</v>
      </c>
      <c r="G14" s="42" t="s">
        <v>1530</v>
      </c>
      <c r="H14" s="42" t="s">
        <v>1531</v>
      </c>
      <c r="I14" s="80" t="s">
        <v>412</v>
      </c>
      <c r="J14" s="80">
        <v>33837</v>
      </c>
      <c r="K14" s="144" t="s">
        <v>2273</v>
      </c>
      <c r="L14" s="12"/>
      <c r="M14" s="24" t="s">
        <v>2274</v>
      </c>
      <c r="N14" s="24" t="s">
        <v>2275</v>
      </c>
      <c r="O14" s="16" t="s">
        <v>2276</v>
      </c>
      <c r="P14" s="16" t="s">
        <v>1531</v>
      </c>
      <c r="Q14" s="15" t="s">
        <v>412</v>
      </c>
      <c r="R14" s="105">
        <v>33837</v>
      </c>
      <c r="S14" s="16"/>
      <c r="T14" s="15" t="s">
        <v>2277</v>
      </c>
      <c r="V14" s="43"/>
      <c r="W14" s="40">
        <v>110</v>
      </c>
      <c r="X14" s="40">
        <v>221</v>
      </c>
      <c r="Y14" s="40"/>
      <c r="Z14" s="40"/>
      <c r="AA14" s="41" t="s">
        <v>2278</v>
      </c>
      <c r="AB14" s="41" t="s">
        <v>2279</v>
      </c>
      <c r="AC14" s="43"/>
      <c r="AD14" s="40"/>
      <c r="AE14" s="83"/>
      <c r="AF14" s="83"/>
      <c r="AG14" s="83"/>
      <c r="AH14" s="43"/>
      <c r="AI14" s="79" t="s">
        <v>2280</v>
      </c>
      <c r="AJ14" s="43"/>
      <c r="AK14" s="41" t="str">
        <f t="shared" si="0"/>
        <v>4525 County Road 547 N Davenport, FL 33837</v>
      </c>
      <c r="AO14" s="43"/>
      <c r="AT14" s="43"/>
    </row>
    <row r="15" spans="1:147" s="41" customFormat="1" ht="14.25">
      <c r="A15" s="40" t="s">
        <v>36</v>
      </c>
      <c r="B15" s="43"/>
      <c r="C15" s="40"/>
      <c r="D15" s="122" t="s">
        <v>2281</v>
      </c>
      <c r="E15" s="41" t="s">
        <v>2282</v>
      </c>
      <c r="F15" s="41" t="s">
        <v>2283</v>
      </c>
      <c r="G15" s="278" t="s">
        <v>2284</v>
      </c>
      <c r="H15" s="278" t="s">
        <v>2285</v>
      </c>
      <c r="I15" s="279" t="s">
        <v>495</v>
      </c>
      <c r="J15" s="279">
        <v>53403</v>
      </c>
      <c r="K15" s="121" t="s">
        <v>2286</v>
      </c>
      <c r="L15" s="12"/>
      <c r="M15" s="122" t="s">
        <v>1859</v>
      </c>
      <c r="N15" s="122" t="s">
        <v>2287</v>
      </c>
      <c r="O15" s="41" t="s">
        <v>2284</v>
      </c>
      <c r="P15" s="41" t="s">
        <v>2285</v>
      </c>
      <c r="Q15" s="40" t="s">
        <v>495</v>
      </c>
      <c r="R15" s="137">
        <v>53403</v>
      </c>
      <c r="S15" s="122"/>
      <c r="T15" s="108" t="s">
        <v>2288</v>
      </c>
      <c r="V15" s="43"/>
      <c r="W15" s="40">
        <v>207</v>
      </c>
      <c r="X15" s="40">
        <v>228</v>
      </c>
      <c r="Y15" s="40"/>
      <c r="Z15" s="40"/>
      <c r="AA15" s="41" t="s">
        <v>307</v>
      </c>
      <c r="AB15" s="41" t="s">
        <v>97</v>
      </c>
      <c r="AC15" s="43"/>
      <c r="AD15" s="40"/>
      <c r="AE15" s="83"/>
      <c r="AF15" s="83"/>
      <c r="AG15" s="83"/>
      <c r="AH15" s="43"/>
      <c r="AI15" s="79" t="s">
        <v>2289</v>
      </c>
      <c r="AJ15" s="43"/>
      <c r="AK15" s="41" t="str">
        <f t="shared" si="0"/>
        <v>1200 Park Ave. Racine, WI 53403</v>
      </c>
      <c r="AO15" s="43"/>
      <c r="AT15" s="43"/>
    </row>
    <row r="16" spans="1:147" s="41" customFormat="1" ht="14.25">
      <c r="A16" s="40" t="s">
        <v>36</v>
      </c>
      <c r="B16" s="43"/>
      <c r="C16" s="40"/>
      <c r="D16" s="41" t="s">
        <v>2290</v>
      </c>
      <c r="E16" s="41" t="s">
        <v>2291</v>
      </c>
      <c r="F16" s="60" t="s">
        <v>2292</v>
      </c>
      <c r="G16" s="41" t="s">
        <v>2293</v>
      </c>
      <c r="H16" s="41" t="s">
        <v>2294</v>
      </c>
      <c r="I16" s="40" t="s">
        <v>252</v>
      </c>
      <c r="J16" s="40" t="s">
        <v>2295</v>
      </c>
      <c r="K16" s="121" t="s">
        <v>2296</v>
      </c>
      <c r="L16" s="8"/>
      <c r="M16" s="60" t="s">
        <v>1081</v>
      </c>
      <c r="N16" s="106" t="s">
        <v>2297</v>
      </c>
      <c r="O16" s="24" t="s">
        <v>2298</v>
      </c>
      <c r="P16" s="280" t="s">
        <v>2299</v>
      </c>
      <c r="Q16" s="23" t="s">
        <v>2300</v>
      </c>
      <c r="R16" s="23" t="s">
        <v>2301</v>
      </c>
      <c r="S16" s="16"/>
      <c r="T16" s="321" t="s">
        <v>2302</v>
      </c>
      <c r="V16" s="43"/>
      <c r="W16" s="40">
        <v>201</v>
      </c>
      <c r="X16" s="40">
        <v>301</v>
      </c>
      <c r="Y16" s="40"/>
      <c r="Z16" s="40"/>
      <c r="AA16" s="41" t="s">
        <v>2303</v>
      </c>
      <c r="AB16" s="41" t="s">
        <v>85</v>
      </c>
      <c r="AC16" s="43"/>
      <c r="AD16" s="40"/>
      <c r="AE16" s="83"/>
      <c r="AF16" s="83"/>
      <c r="AG16" s="83"/>
      <c r="AH16" s="43"/>
      <c r="AI16" s="79" t="s">
        <v>2304</v>
      </c>
      <c r="AJ16" s="43"/>
      <c r="AK16" s="41" t="str">
        <f t="shared" si="0"/>
        <v>190 University Dr. Castleton, VT O5735</v>
      </c>
      <c r="AO16" s="43"/>
      <c r="AT16" s="43"/>
    </row>
    <row r="17" spans="1:147" ht="14.25">
      <c r="A17" s="40" t="s">
        <v>36</v>
      </c>
      <c r="B17" s="10"/>
      <c r="C17" s="118"/>
      <c r="D17" s="41" t="s">
        <v>2305</v>
      </c>
      <c r="E17" s="60" t="s">
        <v>2306</v>
      </c>
      <c r="F17" s="60"/>
      <c r="G17" s="60" t="s">
        <v>2307</v>
      </c>
      <c r="H17" s="60" t="s">
        <v>738</v>
      </c>
      <c r="I17" s="108" t="s">
        <v>67</v>
      </c>
      <c r="J17" s="108">
        <v>93706</v>
      </c>
      <c r="K17" s="121" t="s">
        <v>2308</v>
      </c>
      <c r="M17" s="60" t="s">
        <v>2309</v>
      </c>
      <c r="N17" s="60" t="s">
        <v>2310</v>
      </c>
      <c r="O17" s="41" t="s">
        <v>2311</v>
      </c>
      <c r="P17" s="41" t="s">
        <v>738</v>
      </c>
      <c r="Q17" s="40" t="s">
        <v>67</v>
      </c>
      <c r="R17" s="40">
        <v>93706</v>
      </c>
      <c r="S17" s="41"/>
      <c r="T17" s="108" t="s">
        <v>2312</v>
      </c>
      <c r="U17" s="60"/>
      <c r="V17" s="10"/>
      <c r="W17" s="40">
        <v>125</v>
      </c>
      <c r="X17" s="40">
        <v>222</v>
      </c>
      <c r="Y17" s="118"/>
      <c r="Z17" s="118"/>
      <c r="AA17" s="41" t="s">
        <v>1202</v>
      </c>
      <c r="AB17" s="41" t="s">
        <v>85</v>
      </c>
      <c r="AC17" s="10"/>
      <c r="AD17" s="119"/>
      <c r="AE17" s="120"/>
      <c r="AF17" s="120"/>
      <c r="AG17" s="120"/>
      <c r="AH17" s="10"/>
      <c r="AI17" s="79" t="s">
        <v>2313</v>
      </c>
      <c r="AJ17" s="10"/>
      <c r="AK17" s="41" t="str">
        <f t="shared" si="0"/>
        <v>404 W Lincoln Ave Fresno, CA 93706</v>
      </c>
      <c r="AL17" s="60"/>
      <c r="AM17" s="60"/>
      <c r="AN17" s="60"/>
      <c r="AO17" s="10"/>
      <c r="AP17" s="60"/>
      <c r="AQ17" s="60"/>
      <c r="AR17" s="60"/>
      <c r="AS17" s="60"/>
      <c r="AT17" s="10"/>
      <c r="AU17" s="60"/>
      <c r="AV17" s="60"/>
      <c r="AW17" s="60"/>
      <c r="AX17" s="60"/>
      <c r="AY17" s="60"/>
      <c r="AZ17" s="60"/>
      <c r="BA17" s="60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0"/>
      <c r="BR17" s="60"/>
      <c r="BS17" s="60"/>
      <c r="BT17" s="60"/>
      <c r="BU17" s="60"/>
      <c r="BV17" s="60"/>
      <c r="BW17" s="60"/>
      <c r="BX17" s="60"/>
      <c r="BY17" s="60"/>
      <c r="BZ17" s="60"/>
      <c r="CA17" s="60"/>
      <c r="CB17" s="60"/>
      <c r="CC17" s="60"/>
      <c r="CD17" s="60"/>
      <c r="CE17" s="60"/>
      <c r="CF17" s="60"/>
      <c r="CG17" s="60"/>
      <c r="CH17" s="60"/>
      <c r="CI17" s="60"/>
      <c r="CJ17" s="60"/>
      <c r="CK17" s="60"/>
      <c r="CL17" s="60"/>
      <c r="CM17" s="60"/>
      <c r="CN17" s="60"/>
      <c r="CO17" s="60"/>
      <c r="CP17" s="60"/>
      <c r="CQ17" s="60"/>
      <c r="CR17" s="60"/>
      <c r="CS17" s="60"/>
      <c r="CT17" s="60"/>
      <c r="CU17" s="60"/>
      <c r="CV17" s="60"/>
      <c r="CW17" s="60"/>
      <c r="CX17" s="60"/>
      <c r="CY17" s="60"/>
      <c r="CZ17" s="60"/>
      <c r="DA17" s="60"/>
      <c r="DB17" s="60"/>
      <c r="DC17" s="60"/>
      <c r="DD17" s="60"/>
      <c r="DE17" s="60"/>
      <c r="DF17" s="60"/>
      <c r="DG17" s="60"/>
      <c r="DH17" s="60"/>
      <c r="DI17" s="60"/>
      <c r="DJ17" s="60"/>
      <c r="DK17" s="60"/>
      <c r="DL17" s="60"/>
      <c r="DM17" s="60"/>
      <c r="DN17" s="60"/>
      <c r="DO17" s="60"/>
      <c r="DP17" s="60"/>
      <c r="DQ17" s="60"/>
      <c r="DR17" s="60"/>
      <c r="DS17" s="60"/>
      <c r="DT17" s="60"/>
      <c r="DU17" s="60"/>
      <c r="DV17" s="60"/>
      <c r="DW17" s="60"/>
      <c r="DX17" s="60"/>
      <c r="DY17" s="60"/>
      <c r="DZ17" s="60"/>
      <c r="EA17" s="60"/>
      <c r="EB17" s="60"/>
      <c r="EC17" s="60"/>
      <c r="ED17" s="60"/>
      <c r="EE17" s="60"/>
      <c r="EF17" s="60"/>
      <c r="EG17" s="60"/>
      <c r="EH17" s="60"/>
      <c r="EI17" s="60"/>
      <c r="EJ17" s="60"/>
      <c r="EK17" s="60"/>
      <c r="EL17" s="60"/>
      <c r="EM17" s="60"/>
      <c r="EN17" s="60"/>
      <c r="EO17" s="60"/>
      <c r="EP17" s="60"/>
      <c r="EQ17" s="60"/>
    </row>
    <row r="18" spans="1:147" ht="14.25">
      <c r="A18" s="108" t="s">
        <v>455</v>
      </c>
      <c r="B18" s="12" t="s">
        <v>49</v>
      </c>
      <c r="C18" s="108">
        <v>76</v>
      </c>
      <c r="D18" s="60" t="s">
        <v>2314</v>
      </c>
      <c r="E18" s="41" t="s">
        <v>2315</v>
      </c>
      <c r="F18" s="40"/>
      <c r="G18" s="41" t="s">
        <v>2316</v>
      </c>
      <c r="H18" s="41" t="s">
        <v>690</v>
      </c>
      <c r="I18" s="40" t="s">
        <v>139</v>
      </c>
      <c r="J18" s="40">
        <v>75224</v>
      </c>
      <c r="K18" s="141" t="s">
        <v>2317</v>
      </c>
      <c r="L18" s="12" t="s">
        <v>49</v>
      </c>
      <c r="M18" s="60" t="s">
        <v>2318</v>
      </c>
      <c r="N18" s="60" t="s">
        <v>2319</v>
      </c>
      <c r="O18" s="60" t="s">
        <v>2320</v>
      </c>
      <c r="P18" s="60" t="s">
        <v>690</v>
      </c>
      <c r="Q18" s="108" t="s">
        <v>139</v>
      </c>
      <c r="R18" s="110">
        <v>75215</v>
      </c>
      <c r="S18" s="60"/>
      <c r="T18" s="108" t="s">
        <v>2321</v>
      </c>
      <c r="U18" s="60"/>
      <c r="V18" s="12" t="s">
        <v>49</v>
      </c>
      <c r="W18" s="108">
        <v>104</v>
      </c>
      <c r="X18" s="108">
        <v>215</v>
      </c>
      <c r="Y18" s="60"/>
      <c r="Z18" s="60"/>
      <c r="AA18" s="60" t="s">
        <v>2322</v>
      </c>
      <c r="AB18" s="60" t="s">
        <v>85</v>
      </c>
      <c r="AC18" s="12" t="s">
        <v>49</v>
      </c>
      <c r="AD18" s="60"/>
      <c r="AE18" s="60"/>
      <c r="AF18" s="111"/>
      <c r="AG18" s="60"/>
      <c r="AH18" s="12" t="s">
        <v>49</v>
      </c>
      <c r="AI18" s="79" t="s">
        <v>2323</v>
      </c>
      <c r="AJ18" s="12" t="s">
        <v>49</v>
      </c>
      <c r="AK18" s="60" t="str">
        <f t="shared" si="0"/>
        <v>3900 Rugged Dr. Dallas, TX 75224</v>
      </c>
      <c r="AL18" s="60"/>
      <c r="AM18" s="60"/>
      <c r="AN18" s="60"/>
      <c r="AO18" s="12" t="s">
        <v>49</v>
      </c>
      <c r="AP18" s="60"/>
      <c r="AQ18" s="60"/>
      <c r="AR18" s="60"/>
      <c r="AS18" s="60"/>
      <c r="AT18" s="12" t="s">
        <v>49</v>
      </c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60"/>
      <c r="BM18" s="60"/>
      <c r="BN18" s="60"/>
      <c r="BO18" s="60"/>
      <c r="BP18" s="60"/>
      <c r="BQ18" s="60"/>
      <c r="BR18" s="60"/>
      <c r="BS18" s="60"/>
      <c r="BT18" s="60"/>
      <c r="BU18" s="60"/>
      <c r="BV18" s="60"/>
      <c r="BW18" s="60"/>
      <c r="BX18" s="60"/>
      <c r="BY18" s="60"/>
      <c r="BZ18" s="60"/>
      <c r="CA18" s="60"/>
      <c r="CB18" s="60"/>
      <c r="CC18" s="60"/>
      <c r="CD18" s="60"/>
      <c r="CE18" s="60"/>
      <c r="CF18" s="60"/>
      <c r="CG18" s="60"/>
      <c r="CH18" s="60"/>
      <c r="CI18" s="60"/>
      <c r="CJ18" s="60"/>
      <c r="CK18" s="60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60"/>
      <c r="CW18" s="60"/>
      <c r="CX18" s="60"/>
      <c r="CY18" s="60"/>
      <c r="CZ18" s="60"/>
      <c r="DA18" s="60"/>
      <c r="DB18" s="60"/>
      <c r="DC18" s="60"/>
      <c r="DD18" s="60"/>
      <c r="DE18" s="60"/>
      <c r="DF18" s="60"/>
      <c r="DG18" s="60"/>
      <c r="DH18" s="60"/>
      <c r="DI18" s="60"/>
      <c r="DJ18" s="60"/>
      <c r="DK18" s="60"/>
      <c r="DL18" s="60"/>
      <c r="DM18" s="60"/>
      <c r="DN18" s="60"/>
      <c r="DO18" s="60"/>
      <c r="DP18" s="60"/>
      <c r="DQ18" s="60"/>
      <c r="DR18" s="60"/>
      <c r="DS18" s="60"/>
      <c r="DT18" s="60"/>
      <c r="DU18" s="60"/>
      <c r="DV18" s="60"/>
      <c r="DW18" s="60"/>
      <c r="DX18" s="60"/>
      <c r="DY18" s="60"/>
      <c r="DZ18" s="60"/>
      <c r="EA18" s="60"/>
      <c r="EB18" s="60"/>
      <c r="EC18" s="60"/>
      <c r="ED18" s="60"/>
      <c r="EE18" s="60"/>
      <c r="EF18" s="60"/>
      <c r="EG18" s="60"/>
      <c r="EH18" s="60"/>
      <c r="EI18" s="60"/>
      <c r="EJ18" s="60"/>
      <c r="EK18" s="60"/>
      <c r="EL18" s="60"/>
      <c r="EM18" s="60"/>
      <c r="EN18" s="60"/>
      <c r="EO18" s="60"/>
      <c r="EP18" s="60"/>
      <c r="EQ18" s="60"/>
    </row>
    <row r="19" spans="1:147" s="109" customFormat="1" ht="14.25">
      <c r="A19" s="23" t="s">
        <v>455</v>
      </c>
      <c r="B19" s="12" t="s">
        <v>49</v>
      </c>
      <c r="C19" s="23">
        <v>77</v>
      </c>
      <c r="D19" s="24" t="s">
        <v>2324</v>
      </c>
      <c r="E19" s="24" t="s">
        <v>2325</v>
      </c>
      <c r="F19" s="24" t="s">
        <v>2326</v>
      </c>
      <c r="G19" s="24" t="s">
        <v>2327</v>
      </c>
      <c r="H19" s="24" t="s">
        <v>2328</v>
      </c>
      <c r="I19" s="23" t="s">
        <v>54</v>
      </c>
      <c r="J19" s="23">
        <v>43209</v>
      </c>
      <c r="K19" s="136" t="s">
        <v>2329</v>
      </c>
      <c r="L19" s="12" t="s">
        <v>49</v>
      </c>
      <c r="M19" s="24" t="s">
        <v>2330</v>
      </c>
      <c r="N19" s="24" t="s">
        <v>2331</v>
      </c>
      <c r="O19" s="24" t="s">
        <v>2332</v>
      </c>
      <c r="P19" s="24" t="s">
        <v>2333</v>
      </c>
      <c r="Q19" s="23" t="s">
        <v>54</v>
      </c>
      <c r="R19" s="102">
        <v>43065</v>
      </c>
      <c r="S19" s="24"/>
      <c r="T19" s="23" t="s">
        <v>2334</v>
      </c>
      <c r="U19" s="24"/>
      <c r="V19" s="12" t="s">
        <v>49</v>
      </c>
      <c r="W19" s="23">
        <v>111</v>
      </c>
      <c r="X19" s="23">
        <v>201</v>
      </c>
      <c r="Y19" s="24"/>
      <c r="Z19" s="24"/>
      <c r="AA19" s="24" t="s">
        <v>2335</v>
      </c>
      <c r="AB19" s="24" t="s">
        <v>1203</v>
      </c>
      <c r="AC19" s="12" t="s">
        <v>49</v>
      </c>
      <c r="AD19" s="24"/>
      <c r="AE19" s="24"/>
      <c r="AF19" s="25">
        <v>129</v>
      </c>
      <c r="AG19" s="24"/>
      <c r="AH19" s="12" t="s">
        <v>49</v>
      </c>
      <c r="AI19" s="24" t="s">
        <v>2336</v>
      </c>
      <c r="AJ19" s="12" t="s">
        <v>49</v>
      </c>
      <c r="AK19" s="24" t="str">
        <f t="shared" si="0"/>
        <v>2360 E Mound St. Bexley, OH 43209</v>
      </c>
      <c r="AL19" s="24"/>
      <c r="AM19" s="24"/>
      <c r="AN19" s="24"/>
      <c r="AO19" s="12" t="s">
        <v>49</v>
      </c>
      <c r="AP19" s="24"/>
      <c r="AQ19" s="24"/>
      <c r="AR19" s="24"/>
      <c r="AS19" s="24"/>
      <c r="AT19" s="12" t="s">
        <v>49</v>
      </c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</row>
    <row r="20" spans="1:147" s="87" customFormat="1" ht="14.25">
      <c r="A20" s="23" t="s">
        <v>455</v>
      </c>
      <c r="B20" s="12" t="s">
        <v>49</v>
      </c>
      <c r="C20" s="23">
        <v>51</v>
      </c>
      <c r="D20" s="24" t="s">
        <v>2337</v>
      </c>
      <c r="E20" s="24" t="s">
        <v>2338</v>
      </c>
      <c r="F20" s="24" t="s">
        <v>2339</v>
      </c>
      <c r="G20" s="24" t="s">
        <v>2340</v>
      </c>
      <c r="H20" s="24" t="s">
        <v>2341</v>
      </c>
      <c r="I20" s="23" t="s">
        <v>54</v>
      </c>
      <c r="J20" s="23">
        <v>44230</v>
      </c>
      <c r="K20" s="24" t="s">
        <v>2342</v>
      </c>
      <c r="L20" s="12" t="s">
        <v>49</v>
      </c>
      <c r="M20" s="24" t="s">
        <v>2343</v>
      </c>
      <c r="N20" s="24" t="s">
        <v>2344</v>
      </c>
      <c r="O20" s="24" t="s">
        <v>2345</v>
      </c>
      <c r="P20" s="24" t="s">
        <v>2341</v>
      </c>
      <c r="Q20" s="23" t="s">
        <v>54</v>
      </c>
      <c r="R20" s="102">
        <v>44230</v>
      </c>
      <c r="S20" s="24"/>
      <c r="T20" s="23" t="s">
        <v>2346</v>
      </c>
      <c r="U20" s="24"/>
      <c r="V20" s="12" t="s">
        <v>49</v>
      </c>
      <c r="W20" s="23">
        <v>111</v>
      </c>
      <c r="X20" s="23">
        <v>208</v>
      </c>
      <c r="Y20" s="24"/>
      <c r="Z20" s="24"/>
      <c r="AA20" s="24" t="s">
        <v>1074</v>
      </c>
      <c r="AB20" s="24" t="s">
        <v>168</v>
      </c>
      <c r="AC20" s="12" t="s">
        <v>49</v>
      </c>
      <c r="AD20" s="24"/>
      <c r="AE20" s="24"/>
      <c r="AF20" s="25">
        <v>129</v>
      </c>
      <c r="AG20" s="24"/>
      <c r="AH20" s="12" t="s">
        <v>49</v>
      </c>
      <c r="AI20" s="24" t="s">
        <v>2347</v>
      </c>
      <c r="AJ20" s="12" t="s">
        <v>49</v>
      </c>
      <c r="AK20" s="24" t="str">
        <f t="shared" si="0"/>
        <v>100 Valley View Rd. Doylestown, OH 44230</v>
      </c>
      <c r="AL20" s="24"/>
      <c r="AM20" s="24"/>
      <c r="AN20" s="24"/>
      <c r="AO20" s="12" t="s">
        <v>49</v>
      </c>
      <c r="AP20" s="24"/>
      <c r="AQ20" s="24"/>
      <c r="AR20" s="24"/>
      <c r="AS20" s="24"/>
      <c r="AT20" s="12" t="s">
        <v>49</v>
      </c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</row>
    <row r="21" spans="1:147" ht="14.25">
      <c r="A21" s="23" t="s">
        <v>455</v>
      </c>
      <c r="B21" s="12" t="s">
        <v>49</v>
      </c>
      <c r="C21" s="23">
        <v>76</v>
      </c>
      <c r="D21" s="24" t="s">
        <v>2348</v>
      </c>
      <c r="E21" s="24" t="s">
        <v>2349</v>
      </c>
      <c r="F21" s="24" t="s">
        <v>2350</v>
      </c>
      <c r="G21" s="24" t="s">
        <v>2351</v>
      </c>
      <c r="H21" s="24" t="s">
        <v>1293</v>
      </c>
      <c r="I21" s="23" t="s">
        <v>54</v>
      </c>
      <c r="J21" s="23">
        <v>44805</v>
      </c>
      <c r="K21" s="136" t="s">
        <v>2352</v>
      </c>
      <c r="L21" s="12" t="s">
        <v>49</v>
      </c>
      <c r="M21" s="24" t="s">
        <v>927</v>
      </c>
      <c r="N21" s="24" t="s">
        <v>2353</v>
      </c>
      <c r="O21" s="24" t="s">
        <v>2354</v>
      </c>
      <c r="P21" s="24" t="s">
        <v>1293</v>
      </c>
      <c r="Q21" s="23" t="s">
        <v>54</v>
      </c>
      <c r="R21" s="23">
        <v>44805</v>
      </c>
      <c r="S21" s="24"/>
      <c r="T21" s="23" t="s">
        <v>2355</v>
      </c>
      <c r="U21" s="24"/>
      <c r="V21" s="12" t="s">
        <v>49</v>
      </c>
      <c r="W21" s="23">
        <v>118</v>
      </c>
      <c r="X21" s="23">
        <v>215</v>
      </c>
      <c r="Y21" s="24"/>
      <c r="Z21" s="24"/>
      <c r="AA21" s="24" t="s">
        <v>405</v>
      </c>
      <c r="AB21" s="24" t="s">
        <v>61</v>
      </c>
      <c r="AC21" s="12" t="s">
        <v>49</v>
      </c>
      <c r="AD21" s="24"/>
      <c r="AE21" s="31">
        <v>149</v>
      </c>
      <c r="AF21" s="32">
        <v>129</v>
      </c>
      <c r="AG21" s="24"/>
      <c r="AH21" s="12" t="s">
        <v>49</v>
      </c>
      <c r="AI21" s="24" t="s">
        <v>2356</v>
      </c>
      <c r="AJ21" s="12" t="s">
        <v>49</v>
      </c>
      <c r="AK21" s="24" t="str">
        <f t="shared" si="0"/>
        <v>1575 State Route 96 Ashland, OH 44805</v>
      </c>
      <c r="AL21" s="24"/>
      <c r="AM21" s="24"/>
      <c r="AN21" s="24"/>
      <c r="AO21" s="12" t="s">
        <v>49</v>
      </c>
      <c r="AP21" s="24"/>
      <c r="AQ21" s="24"/>
      <c r="AR21" s="24"/>
      <c r="AS21" s="24"/>
      <c r="AT21" s="12" t="s">
        <v>49</v>
      </c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112"/>
      <c r="CZ21" s="112"/>
      <c r="DA21" s="112"/>
      <c r="DB21" s="112"/>
      <c r="DC21" s="112"/>
      <c r="DD21" s="112"/>
      <c r="DE21" s="112"/>
      <c r="DF21" s="112"/>
      <c r="DG21" s="112"/>
      <c r="DH21" s="112"/>
      <c r="DI21" s="112"/>
      <c r="DJ21" s="112"/>
      <c r="DK21" s="112"/>
      <c r="DL21" s="112"/>
      <c r="DM21" s="112"/>
      <c r="DN21" s="112"/>
      <c r="DO21" s="112"/>
      <c r="DP21" s="112"/>
      <c r="DQ21" s="112"/>
      <c r="DR21" s="112"/>
      <c r="DS21" s="112"/>
      <c r="DT21" s="112"/>
      <c r="DU21" s="112"/>
      <c r="DV21" s="112"/>
      <c r="DW21" s="112"/>
      <c r="DX21" s="112"/>
      <c r="DY21" s="112"/>
      <c r="DZ21" s="112"/>
      <c r="EA21" s="112"/>
      <c r="EB21" s="112"/>
      <c r="EC21" s="112"/>
      <c r="ED21" s="112"/>
      <c r="EE21" s="112"/>
      <c r="EF21" s="112"/>
      <c r="EG21" s="112"/>
      <c r="EH21" s="112"/>
      <c r="EI21" s="112"/>
      <c r="EJ21" s="112"/>
      <c r="EK21" s="112"/>
      <c r="EL21" s="112"/>
      <c r="EM21" s="112"/>
      <c r="EN21" s="112"/>
      <c r="EO21" s="112"/>
      <c r="EP21" s="112"/>
      <c r="EQ21" s="112"/>
    </row>
    <row r="22" spans="1:147" ht="14.25">
      <c r="A22" s="23" t="s">
        <v>455</v>
      </c>
      <c r="B22" s="12" t="s">
        <v>49</v>
      </c>
      <c r="C22" s="23">
        <v>39</v>
      </c>
      <c r="D22" s="24" t="s">
        <v>2357</v>
      </c>
      <c r="E22" s="24" t="s">
        <v>2358</v>
      </c>
      <c r="F22" s="24"/>
      <c r="G22" s="24" t="s">
        <v>2359</v>
      </c>
      <c r="H22" s="24" t="s">
        <v>2360</v>
      </c>
      <c r="I22" s="23" t="s">
        <v>448</v>
      </c>
      <c r="J22" s="23">
        <v>85335</v>
      </c>
      <c r="K22" s="24" t="s">
        <v>2361</v>
      </c>
      <c r="L22" s="12" t="s">
        <v>49</v>
      </c>
      <c r="M22" s="24" t="s">
        <v>2362</v>
      </c>
      <c r="N22" s="24" t="s">
        <v>2363</v>
      </c>
      <c r="O22" s="24" t="s">
        <v>2364</v>
      </c>
      <c r="P22" s="24" t="s">
        <v>1161</v>
      </c>
      <c r="Q22" s="23" t="s">
        <v>448</v>
      </c>
      <c r="R22" s="102">
        <v>85374</v>
      </c>
      <c r="S22" s="24"/>
      <c r="T22" s="23" t="s">
        <v>2365</v>
      </c>
      <c r="U22" s="24"/>
      <c r="V22" s="12" t="s">
        <v>49</v>
      </c>
      <c r="W22" s="23">
        <v>103</v>
      </c>
      <c r="X22" s="23">
        <v>207</v>
      </c>
      <c r="Y22" s="24"/>
      <c r="Z22" s="24"/>
      <c r="AA22" s="24" t="s">
        <v>2366</v>
      </c>
      <c r="AB22" s="24" t="s">
        <v>97</v>
      </c>
      <c r="AC22" s="12" t="s">
        <v>49</v>
      </c>
      <c r="AD22" s="24"/>
      <c r="AE22" s="31">
        <v>149</v>
      </c>
      <c r="AF22" s="32">
        <v>129</v>
      </c>
      <c r="AG22" s="24"/>
      <c r="AH22" s="12" t="s">
        <v>49</v>
      </c>
      <c r="AI22" s="24" t="s">
        <v>2367</v>
      </c>
      <c r="AJ22" s="12" t="s">
        <v>49</v>
      </c>
      <c r="AK22" s="24" t="str">
        <f t="shared" si="0"/>
        <v>11425 N Dysart Rd. El Mirage, AZ 85335</v>
      </c>
      <c r="AL22" s="24"/>
      <c r="AM22" s="24"/>
      <c r="AN22" s="24"/>
      <c r="AO22" s="12" t="s">
        <v>49</v>
      </c>
      <c r="AP22" s="24"/>
      <c r="AQ22" s="24"/>
      <c r="AR22" s="24"/>
      <c r="AS22" s="24"/>
      <c r="AT22" s="12" t="s">
        <v>49</v>
      </c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</row>
    <row r="23" spans="1:147" ht="14.25">
      <c r="A23" s="23" t="s">
        <v>455</v>
      </c>
      <c r="B23" s="12" t="s">
        <v>49</v>
      </c>
      <c r="C23" s="23">
        <v>53</v>
      </c>
      <c r="D23" s="24" t="s">
        <v>2368</v>
      </c>
      <c r="E23" s="24" t="s">
        <v>2369</v>
      </c>
      <c r="F23" s="24"/>
      <c r="G23" s="24" t="s">
        <v>2370</v>
      </c>
      <c r="H23" s="24" t="s">
        <v>2371</v>
      </c>
      <c r="I23" s="23" t="s">
        <v>495</v>
      </c>
      <c r="J23" s="23">
        <v>53038</v>
      </c>
      <c r="K23" s="24" t="s">
        <v>2372</v>
      </c>
      <c r="L23" s="12" t="s">
        <v>49</v>
      </c>
      <c r="M23" s="24" t="s">
        <v>988</v>
      </c>
      <c r="N23" s="24" t="s">
        <v>2373</v>
      </c>
      <c r="O23" s="42" t="s">
        <v>2374</v>
      </c>
      <c r="P23" s="42" t="s">
        <v>2375</v>
      </c>
      <c r="Q23" s="80" t="s">
        <v>495</v>
      </c>
      <c r="R23" s="82">
        <v>53066</v>
      </c>
      <c r="S23" s="24"/>
      <c r="T23" s="23" t="s">
        <v>2376</v>
      </c>
      <c r="U23" s="24"/>
      <c r="V23" s="12" t="s">
        <v>49</v>
      </c>
      <c r="W23" s="23">
        <v>118</v>
      </c>
      <c r="X23" s="23">
        <v>215</v>
      </c>
      <c r="Y23" s="24"/>
      <c r="Z23" s="24"/>
      <c r="AA23" s="24" t="s">
        <v>2377</v>
      </c>
      <c r="AB23" s="24" t="s">
        <v>85</v>
      </c>
      <c r="AC23" s="12" t="s">
        <v>49</v>
      </c>
      <c r="AD23" s="24"/>
      <c r="AE23" s="31">
        <v>149</v>
      </c>
      <c r="AF23" s="32">
        <v>129</v>
      </c>
      <c r="AG23" s="24"/>
      <c r="AH23" s="12" t="s">
        <v>49</v>
      </c>
      <c r="AI23" s="24" t="s">
        <v>2378</v>
      </c>
      <c r="AJ23" s="12" t="s">
        <v>49</v>
      </c>
      <c r="AK23" s="24" t="str">
        <f t="shared" si="0"/>
        <v>455 Atzalan St. Johnson Creek, WI 53038</v>
      </c>
      <c r="AL23" s="24"/>
      <c r="AM23" s="24"/>
      <c r="AN23" s="24"/>
      <c r="AO23" s="12" t="s">
        <v>49</v>
      </c>
      <c r="AP23" s="24"/>
      <c r="AQ23" s="24"/>
      <c r="AR23" s="24"/>
      <c r="AS23" s="24"/>
      <c r="AT23" s="12" t="s">
        <v>49</v>
      </c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</row>
    <row r="24" spans="1:147" ht="14.25">
      <c r="A24" s="23" t="s">
        <v>455</v>
      </c>
      <c r="B24" s="12" t="s">
        <v>49</v>
      </c>
      <c r="C24" s="23">
        <v>77</v>
      </c>
      <c r="D24" s="24" t="s">
        <v>2379</v>
      </c>
      <c r="E24" s="24" t="s">
        <v>2380</v>
      </c>
      <c r="F24" s="24"/>
      <c r="G24" s="24" t="s">
        <v>2381</v>
      </c>
      <c r="H24" s="24" t="s">
        <v>1068</v>
      </c>
      <c r="I24" s="23" t="s">
        <v>1069</v>
      </c>
      <c r="J24" s="23">
        <v>2895</v>
      </c>
      <c r="K24" s="145" t="s">
        <v>2382</v>
      </c>
      <c r="L24" s="12" t="s">
        <v>49</v>
      </c>
      <c r="M24" s="24" t="s">
        <v>2362</v>
      </c>
      <c r="N24" s="24" t="s">
        <v>2383</v>
      </c>
      <c r="O24" s="24" t="s">
        <v>2384</v>
      </c>
      <c r="P24" s="24" t="s">
        <v>2385</v>
      </c>
      <c r="Q24" s="23" t="s">
        <v>1069</v>
      </c>
      <c r="R24" s="102">
        <v>2917</v>
      </c>
      <c r="S24" s="24"/>
      <c r="T24" s="23" t="s">
        <v>2386</v>
      </c>
      <c r="U24" s="24"/>
      <c r="V24" s="12" t="s">
        <v>49</v>
      </c>
      <c r="W24" s="23">
        <v>301</v>
      </c>
      <c r="X24" s="23">
        <v>329</v>
      </c>
      <c r="Y24" s="24"/>
      <c r="Z24" s="24"/>
      <c r="AA24" s="24" t="s">
        <v>2387</v>
      </c>
      <c r="AB24" s="24" t="s">
        <v>168</v>
      </c>
      <c r="AC24" s="12" t="s">
        <v>49</v>
      </c>
      <c r="AD24" s="24"/>
      <c r="AE24" s="24"/>
      <c r="AF24" s="25">
        <v>129</v>
      </c>
      <c r="AG24" s="24"/>
      <c r="AH24" s="12" t="s">
        <v>49</v>
      </c>
      <c r="AI24" s="24" t="s">
        <v>2388</v>
      </c>
      <c r="AJ24" s="12" t="s">
        <v>49</v>
      </c>
      <c r="AK24" s="24" t="str">
        <f t="shared" si="0"/>
        <v>800 Logee St. Woonsocket, RI 2895</v>
      </c>
      <c r="AL24" s="24"/>
      <c r="AM24" s="24"/>
      <c r="AN24" s="24"/>
      <c r="AO24" s="12" t="s">
        <v>49</v>
      </c>
      <c r="AP24" s="24"/>
      <c r="AQ24" s="24"/>
      <c r="AR24" s="24"/>
      <c r="AS24" s="24"/>
      <c r="AT24" s="12" t="s">
        <v>49</v>
      </c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</row>
    <row r="25" spans="1:147" ht="14.25">
      <c r="A25" s="23" t="s">
        <v>455</v>
      </c>
      <c r="B25" s="12" t="s">
        <v>49</v>
      </c>
      <c r="C25" s="23">
        <v>33</v>
      </c>
      <c r="D25" s="24" t="s">
        <v>2389</v>
      </c>
      <c r="E25" s="24" t="s">
        <v>2390</v>
      </c>
      <c r="F25" s="24"/>
      <c r="G25" s="24" t="s">
        <v>1078</v>
      </c>
      <c r="H25" s="24" t="s">
        <v>1079</v>
      </c>
      <c r="I25" s="23" t="s">
        <v>620</v>
      </c>
      <c r="J25" s="23">
        <v>30062</v>
      </c>
      <c r="K25" s="24" t="s">
        <v>2391</v>
      </c>
      <c r="L25" s="12" t="s">
        <v>49</v>
      </c>
      <c r="M25" s="24" t="s">
        <v>1802</v>
      </c>
      <c r="N25" s="24" t="s">
        <v>2392</v>
      </c>
      <c r="O25" s="24" t="s">
        <v>2393</v>
      </c>
      <c r="P25" s="24" t="s">
        <v>2394</v>
      </c>
      <c r="Q25" s="23" t="s">
        <v>620</v>
      </c>
      <c r="R25" s="102">
        <v>30075</v>
      </c>
      <c r="S25" s="24"/>
      <c r="T25" s="23" t="s">
        <v>2395</v>
      </c>
      <c r="U25" s="24"/>
      <c r="V25" s="12" t="s">
        <v>49</v>
      </c>
      <c r="W25" s="23">
        <v>222</v>
      </c>
      <c r="X25" s="23">
        <v>329</v>
      </c>
      <c r="Y25" s="24"/>
      <c r="Z25" s="24"/>
      <c r="AA25" s="24" t="s">
        <v>2396</v>
      </c>
      <c r="AB25" s="24" t="s">
        <v>168</v>
      </c>
      <c r="AC25" s="12" t="s">
        <v>49</v>
      </c>
      <c r="AD25" s="24"/>
      <c r="AE25" s="24"/>
      <c r="AF25" s="25">
        <v>129</v>
      </c>
      <c r="AG25" s="24"/>
      <c r="AH25" s="12" t="s">
        <v>49</v>
      </c>
      <c r="AI25" s="24" t="s">
        <v>2397</v>
      </c>
      <c r="AJ25" s="23" t="s">
        <v>49</v>
      </c>
      <c r="AK25" s="24" t="str">
        <f t="shared" si="0"/>
        <v>2509 Post Oak Tritt Rd Marietta, GA 30062</v>
      </c>
      <c r="AL25" s="24"/>
      <c r="AM25" s="24"/>
      <c r="AN25" s="24"/>
      <c r="AO25" s="23" t="s">
        <v>49</v>
      </c>
      <c r="AP25" s="24"/>
      <c r="AQ25" s="24"/>
      <c r="AR25" s="24"/>
      <c r="AS25" s="24"/>
      <c r="AT25" s="23" t="s">
        <v>49</v>
      </c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</row>
    <row r="26" spans="1:147" s="24" customFormat="1" ht="14.25">
      <c r="A26" s="23" t="s">
        <v>455</v>
      </c>
      <c r="B26" s="12" t="s">
        <v>49</v>
      </c>
      <c r="C26" s="23">
        <v>77</v>
      </c>
      <c r="D26" s="24" t="s">
        <v>2398</v>
      </c>
      <c r="E26" s="24" t="s">
        <v>2399</v>
      </c>
      <c r="F26" s="23"/>
      <c r="G26" s="24" t="s">
        <v>2400</v>
      </c>
      <c r="H26" s="24" t="s">
        <v>2401</v>
      </c>
      <c r="I26" s="23" t="s">
        <v>54</v>
      </c>
      <c r="J26" s="23">
        <v>44095</v>
      </c>
      <c r="K26" s="267" t="s">
        <v>2402</v>
      </c>
      <c r="L26" s="12" t="s">
        <v>49</v>
      </c>
      <c r="M26" s="24" t="s">
        <v>164</v>
      </c>
      <c r="N26" s="24" t="s">
        <v>2403</v>
      </c>
      <c r="O26" s="42" t="s">
        <v>2404</v>
      </c>
      <c r="P26" s="42" t="s">
        <v>2405</v>
      </c>
      <c r="Q26" s="23" t="s">
        <v>54</v>
      </c>
      <c r="R26" s="102">
        <v>44094</v>
      </c>
      <c r="T26" s="23" t="s">
        <v>2406</v>
      </c>
      <c r="V26" s="12" t="s">
        <v>49</v>
      </c>
      <c r="W26" s="23">
        <v>111</v>
      </c>
      <c r="X26" s="23">
        <v>208</v>
      </c>
      <c r="AA26" s="24" t="s">
        <v>2407</v>
      </c>
      <c r="AB26" s="24" t="s">
        <v>74</v>
      </c>
      <c r="AC26" s="12" t="s">
        <v>49</v>
      </c>
      <c r="AE26" s="31">
        <v>149</v>
      </c>
      <c r="AF26" s="32">
        <v>129</v>
      </c>
      <c r="AH26" s="12" t="s">
        <v>49</v>
      </c>
      <c r="AI26" s="24" t="s">
        <v>2408</v>
      </c>
      <c r="AJ26" s="12" t="s">
        <v>49</v>
      </c>
      <c r="AK26" s="24" t="str">
        <f t="shared" si="0"/>
        <v>34050 Glen Dr. Eastlake, OH 44095</v>
      </c>
      <c r="AO26" s="12" t="s">
        <v>49</v>
      </c>
      <c r="AT26" s="12" t="s">
        <v>49</v>
      </c>
      <c r="CU26" s="112"/>
      <c r="CV26" s="112"/>
      <c r="CW26" s="112"/>
      <c r="CX26" s="112"/>
      <c r="CY26" s="112"/>
      <c r="CZ26" s="112"/>
      <c r="DA26" s="112"/>
      <c r="DB26" s="112"/>
      <c r="DC26" s="112"/>
      <c r="DD26" s="112"/>
      <c r="DE26" s="112"/>
      <c r="DF26" s="112"/>
      <c r="DG26" s="112"/>
      <c r="DH26" s="112"/>
      <c r="DI26" s="112"/>
      <c r="DJ26" s="112"/>
      <c r="DK26" s="112"/>
      <c r="DL26" s="112"/>
      <c r="DM26" s="112"/>
      <c r="DN26" s="112"/>
      <c r="DO26" s="112"/>
      <c r="DP26" s="112"/>
      <c r="DQ26" s="112"/>
      <c r="DR26" s="112"/>
      <c r="DS26" s="112"/>
      <c r="DT26" s="112"/>
      <c r="DU26" s="112"/>
      <c r="DV26" s="112"/>
      <c r="DW26" s="112"/>
      <c r="DX26" s="112"/>
      <c r="DY26" s="112"/>
      <c r="DZ26" s="112"/>
      <c r="EA26" s="112"/>
      <c r="EB26" s="112"/>
      <c r="EC26" s="112"/>
      <c r="ED26" s="112"/>
      <c r="EE26" s="112"/>
      <c r="EF26" s="112"/>
      <c r="EG26" s="112"/>
      <c r="EH26" s="112"/>
      <c r="EI26" s="112"/>
      <c r="EJ26" s="112"/>
      <c r="EK26" s="112"/>
      <c r="EL26" s="112"/>
      <c r="EM26" s="112"/>
      <c r="EN26" s="112"/>
      <c r="EO26" s="112"/>
      <c r="EP26" s="112"/>
      <c r="EQ26" s="112"/>
    </row>
    <row r="27" spans="1:147" ht="14.25">
      <c r="A27" s="23" t="s">
        <v>455</v>
      </c>
      <c r="B27" s="12" t="s">
        <v>49</v>
      </c>
      <c r="C27" s="23">
        <v>238</v>
      </c>
      <c r="D27" s="24" t="s">
        <v>2409</v>
      </c>
      <c r="E27" s="24" t="s">
        <v>1089</v>
      </c>
      <c r="F27" s="24" t="s">
        <v>2410</v>
      </c>
      <c r="G27" s="24" t="s">
        <v>2411</v>
      </c>
      <c r="H27" s="24" t="s">
        <v>1091</v>
      </c>
      <c r="I27" s="23" t="s">
        <v>206</v>
      </c>
      <c r="J27" s="23">
        <v>60625</v>
      </c>
      <c r="K27" s="24" t="s">
        <v>2412</v>
      </c>
      <c r="L27" s="12" t="s">
        <v>49</v>
      </c>
      <c r="M27" s="24" t="s">
        <v>2413</v>
      </c>
      <c r="N27" s="24" t="s">
        <v>384</v>
      </c>
      <c r="O27" s="24" t="s">
        <v>2414</v>
      </c>
      <c r="P27" s="24" t="s">
        <v>1091</v>
      </c>
      <c r="Q27" s="23" t="s">
        <v>206</v>
      </c>
      <c r="R27" s="102">
        <v>60631</v>
      </c>
      <c r="S27" s="24"/>
      <c r="T27" s="23" t="s">
        <v>2415</v>
      </c>
      <c r="U27" s="24"/>
      <c r="V27" s="12" t="s">
        <v>49</v>
      </c>
      <c r="W27" s="23">
        <v>215</v>
      </c>
      <c r="X27" s="23">
        <v>315</v>
      </c>
      <c r="Y27" s="24"/>
      <c r="Z27" s="24"/>
      <c r="AA27" s="24" t="s">
        <v>2416</v>
      </c>
      <c r="AB27" s="24" t="s">
        <v>74</v>
      </c>
      <c r="AC27" s="12" t="s">
        <v>49</v>
      </c>
      <c r="AD27" s="24"/>
      <c r="AE27" s="31">
        <v>149</v>
      </c>
      <c r="AF27" s="32">
        <v>129</v>
      </c>
      <c r="AG27" s="24"/>
      <c r="AH27" s="12" t="s">
        <v>49</v>
      </c>
      <c r="AI27" s="24" t="s">
        <v>2417</v>
      </c>
      <c r="AJ27" s="12" t="s">
        <v>49</v>
      </c>
      <c r="AK27" s="24" t="str">
        <f t="shared" si="0"/>
        <v>3205 W Carmen Ave. Chicago, IL 60625</v>
      </c>
      <c r="AL27" s="24"/>
      <c r="AM27" s="24"/>
      <c r="AN27" s="24"/>
      <c r="AO27" s="12" t="s">
        <v>49</v>
      </c>
      <c r="AP27" s="24"/>
      <c r="AQ27" s="24"/>
      <c r="AR27" s="24"/>
      <c r="AS27" s="24"/>
      <c r="AT27" s="12" t="s">
        <v>49</v>
      </c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</row>
    <row r="28" spans="1:147" ht="14.25">
      <c r="A28" s="23" t="s">
        <v>455</v>
      </c>
      <c r="B28" s="12" t="s">
        <v>49</v>
      </c>
      <c r="C28" s="23">
        <v>26</v>
      </c>
      <c r="D28" s="24" t="s">
        <v>2418</v>
      </c>
      <c r="E28" s="24" t="s">
        <v>2419</v>
      </c>
      <c r="F28" s="24" t="s">
        <v>2420</v>
      </c>
      <c r="G28" s="24" t="s">
        <v>2421</v>
      </c>
      <c r="H28" s="24" t="s">
        <v>2422</v>
      </c>
      <c r="I28" s="23" t="s">
        <v>1405</v>
      </c>
      <c r="J28" s="23">
        <v>19701</v>
      </c>
      <c r="K28" s="24" t="s">
        <v>2423</v>
      </c>
      <c r="L28" s="12" t="s">
        <v>49</v>
      </c>
      <c r="M28" s="24" t="s">
        <v>294</v>
      </c>
      <c r="N28" s="24" t="s">
        <v>2424</v>
      </c>
      <c r="O28" s="24" t="s">
        <v>2425</v>
      </c>
      <c r="P28" s="24" t="s">
        <v>2426</v>
      </c>
      <c r="Q28" s="23" t="s">
        <v>1300</v>
      </c>
      <c r="R28" s="102">
        <v>21915</v>
      </c>
      <c r="S28" s="24"/>
      <c r="T28" s="23" t="s">
        <v>2427</v>
      </c>
      <c r="U28" s="24"/>
      <c r="V28" s="12" t="s">
        <v>49</v>
      </c>
      <c r="W28" s="23">
        <v>215</v>
      </c>
      <c r="X28" s="23">
        <v>308</v>
      </c>
      <c r="Y28" s="24"/>
      <c r="Z28" s="24"/>
      <c r="AA28" s="24" t="s">
        <v>2190</v>
      </c>
      <c r="AB28" s="24" t="s">
        <v>85</v>
      </c>
      <c r="AC28" s="12" t="s">
        <v>49</v>
      </c>
      <c r="AD28" s="24"/>
      <c r="AE28" s="31">
        <v>149</v>
      </c>
      <c r="AF28" s="32">
        <v>129</v>
      </c>
      <c r="AG28" s="24"/>
      <c r="AH28" s="12" t="s">
        <v>49</v>
      </c>
      <c r="AI28" s="24" t="s">
        <v>2428</v>
      </c>
      <c r="AJ28" s="12" t="s">
        <v>49</v>
      </c>
      <c r="AK28" s="24" t="str">
        <f t="shared" si="0"/>
        <v>1390 Red Lion Rd Bear, DE 19701</v>
      </c>
      <c r="AL28" s="24"/>
      <c r="AM28" s="24"/>
      <c r="AN28" s="24"/>
      <c r="AO28" s="12" t="s">
        <v>49</v>
      </c>
      <c r="AP28" s="24"/>
      <c r="AQ28" s="24"/>
      <c r="AR28" s="24"/>
      <c r="AS28" s="24"/>
      <c r="AT28" s="12" t="s">
        <v>49</v>
      </c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112"/>
      <c r="CD28" s="112"/>
      <c r="CE28" s="112"/>
      <c r="CF28" s="112"/>
      <c r="CG28" s="112"/>
      <c r="CH28" s="112"/>
      <c r="CI28" s="112"/>
      <c r="CJ28" s="112"/>
      <c r="CK28" s="112"/>
      <c r="CL28" s="112"/>
      <c r="CM28" s="112"/>
      <c r="CN28" s="112"/>
      <c r="CO28" s="112"/>
      <c r="CP28" s="112"/>
      <c r="CQ28" s="112"/>
      <c r="CR28" s="112"/>
      <c r="CS28" s="112"/>
      <c r="CT28" s="112"/>
      <c r="CU28" s="112"/>
      <c r="CV28" s="112"/>
      <c r="CW28" s="112"/>
      <c r="CX28" s="112"/>
      <c r="CY28" s="112"/>
      <c r="CZ28" s="112"/>
      <c r="DA28" s="112"/>
      <c r="DB28" s="112"/>
      <c r="DC28" s="112"/>
      <c r="DD28" s="112"/>
      <c r="DE28" s="112"/>
      <c r="DF28" s="112"/>
      <c r="DG28" s="112"/>
      <c r="DH28" s="112"/>
      <c r="DI28" s="112"/>
      <c r="DJ28" s="112"/>
      <c r="DK28" s="112"/>
      <c r="DL28" s="112"/>
      <c r="DM28" s="112"/>
      <c r="DN28" s="112"/>
      <c r="DO28" s="112"/>
      <c r="DP28" s="112"/>
      <c r="DQ28" s="112"/>
      <c r="DR28" s="112"/>
      <c r="DS28" s="112"/>
      <c r="DT28" s="112"/>
      <c r="DU28" s="112"/>
      <c r="DV28" s="112"/>
      <c r="DW28" s="112"/>
      <c r="DX28" s="112"/>
      <c r="DY28" s="112"/>
      <c r="DZ28" s="112"/>
      <c r="EA28" s="112"/>
      <c r="EB28" s="112"/>
      <c r="EC28" s="112"/>
      <c r="ED28" s="112"/>
      <c r="EE28" s="112"/>
      <c r="EF28" s="112"/>
      <c r="EG28" s="112"/>
      <c r="EH28" s="112"/>
      <c r="EI28" s="112"/>
      <c r="EJ28" s="112"/>
      <c r="EK28" s="112"/>
      <c r="EL28" s="112"/>
      <c r="EM28" s="112"/>
      <c r="EN28" s="112"/>
      <c r="EO28" s="112"/>
      <c r="EP28" s="112"/>
      <c r="EQ28" s="112"/>
    </row>
    <row r="29" spans="1:147" ht="14.25">
      <c r="A29" s="23" t="s">
        <v>455</v>
      </c>
      <c r="B29" s="12" t="s">
        <v>49</v>
      </c>
      <c r="C29" s="23">
        <v>61</v>
      </c>
      <c r="D29" s="24" t="s">
        <v>2429</v>
      </c>
      <c r="E29" s="24" t="s">
        <v>2430</v>
      </c>
      <c r="F29" s="24"/>
      <c r="G29" s="24" t="s">
        <v>2431</v>
      </c>
      <c r="H29" s="24" t="s">
        <v>1445</v>
      </c>
      <c r="I29" s="23" t="s">
        <v>42</v>
      </c>
      <c r="J29" s="23">
        <v>13617</v>
      </c>
      <c r="K29" s="24" t="s">
        <v>2432</v>
      </c>
      <c r="L29" s="12" t="s">
        <v>49</v>
      </c>
      <c r="M29" s="24" t="s">
        <v>2433</v>
      </c>
      <c r="N29" s="24" t="s">
        <v>2434</v>
      </c>
      <c r="O29" s="24" t="s">
        <v>2435</v>
      </c>
      <c r="P29" s="24" t="s">
        <v>1445</v>
      </c>
      <c r="Q29" s="23" t="s">
        <v>42</v>
      </c>
      <c r="R29" s="102">
        <v>13617</v>
      </c>
      <c r="S29" s="24"/>
      <c r="T29" s="23" t="s">
        <v>2436</v>
      </c>
      <c r="U29" s="24"/>
      <c r="V29" s="12" t="s">
        <v>49</v>
      </c>
      <c r="W29" s="23">
        <v>118</v>
      </c>
      <c r="X29" s="23">
        <v>222</v>
      </c>
      <c r="Y29" s="24"/>
      <c r="Z29" s="24"/>
      <c r="AA29" s="24" t="s">
        <v>1086</v>
      </c>
      <c r="AB29" s="24" t="s">
        <v>2437</v>
      </c>
      <c r="AC29" s="12" t="s">
        <v>49</v>
      </c>
      <c r="AD29" s="24"/>
      <c r="AE29" s="24"/>
      <c r="AF29" s="25">
        <v>129</v>
      </c>
      <c r="AG29" s="24"/>
      <c r="AH29" s="12" t="s">
        <v>49</v>
      </c>
      <c r="AI29" s="24" t="s">
        <v>2438</v>
      </c>
      <c r="AJ29" s="12" t="s">
        <v>49</v>
      </c>
      <c r="AK29" s="24" t="str">
        <f t="shared" si="0"/>
        <v>34 Cornell Dr. Canton, NY 13617</v>
      </c>
      <c r="AL29" s="24"/>
      <c r="AM29" s="24"/>
      <c r="AN29" s="24"/>
      <c r="AO29" s="12" t="s">
        <v>49</v>
      </c>
      <c r="AP29" s="24"/>
      <c r="AQ29" s="24"/>
      <c r="AR29" s="24"/>
      <c r="AS29" s="24"/>
      <c r="AT29" s="12" t="s">
        <v>49</v>
      </c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</row>
    <row r="30" spans="1:147" s="76" customFormat="1" ht="14.25">
      <c r="A30" s="23" t="s">
        <v>455</v>
      </c>
      <c r="B30" s="12" t="s">
        <v>49</v>
      </c>
      <c r="C30" s="23">
        <v>103</v>
      </c>
      <c r="D30" s="24" t="s">
        <v>2439</v>
      </c>
      <c r="E30" s="24" t="s">
        <v>1492</v>
      </c>
      <c r="F30" s="24"/>
      <c r="G30" s="24" t="s">
        <v>2440</v>
      </c>
      <c r="H30" s="24" t="s">
        <v>1494</v>
      </c>
      <c r="I30" s="23" t="s">
        <v>273</v>
      </c>
      <c r="J30" s="23">
        <v>15601</v>
      </c>
      <c r="K30" s="24" t="s">
        <v>2441</v>
      </c>
      <c r="L30" s="12" t="s">
        <v>49</v>
      </c>
      <c r="M30" s="24" t="s">
        <v>2442</v>
      </c>
      <c r="N30" s="24" t="s">
        <v>2443</v>
      </c>
      <c r="O30" s="24" t="s">
        <v>2444</v>
      </c>
      <c r="P30" s="24" t="s">
        <v>1494</v>
      </c>
      <c r="Q30" s="23" t="s">
        <v>273</v>
      </c>
      <c r="R30" s="102">
        <v>15601</v>
      </c>
      <c r="S30" s="24" t="s">
        <v>2445</v>
      </c>
      <c r="T30" s="23" t="s">
        <v>2446</v>
      </c>
      <c r="U30" s="24" t="s">
        <v>2445</v>
      </c>
      <c r="V30" s="12" t="s">
        <v>49</v>
      </c>
      <c r="W30" s="23">
        <v>111</v>
      </c>
      <c r="X30" s="23">
        <v>215</v>
      </c>
      <c r="Y30" s="24"/>
      <c r="AA30" s="24" t="s">
        <v>2447</v>
      </c>
      <c r="AB30" s="24" t="s">
        <v>2448</v>
      </c>
      <c r="AC30" s="12" t="s">
        <v>49</v>
      </c>
      <c r="AD30" s="24"/>
      <c r="AE30" s="31">
        <v>149</v>
      </c>
      <c r="AF30" s="32">
        <v>129</v>
      </c>
      <c r="AG30" s="24"/>
      <c r="AH30" s="12" t="s">
        <v>49</v>
      </c>
      <c r="AI30" s="24" t="s">
        <v>2449</v>
      </c>
      <c r="AJ30" s="12" t="s">
        <v>49</v>
      </c>
      <c r="AK30" s="24" t="str">
        <f t="shared" si="0"/>
        <v>150 Finoli Dr. Greensburg, PA 15601</v>
      </c>
      <c r="AL30" s="24"/>
      <c r="AM30" s="24"/>
      <c r="AN30" s="24"/>
      <c r="AO30" s="12" t="s">
        <v>49</v>
      </c>
      <c r="AP30" s="24"/>
      <c r="AQ30" s="24"/>
      <c r="AR30" s="24"/>
      <c r="AS30" s="24"/>
      <c r="AT30" s="12" t="s">
        <v>49</v>
      </c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</row>
    <row r="31" spans="1:147" s="76" customFormat="1" ht="14.25">
      <c r="A31" s="23" t="s">
        <v>455</v>
      </c>
      <c r="B31" s="12" t="s">
        <v>49</v>
      </c>
      <c r="C31" s="23">
        <v>99</v>
      </c>
      <c r="D31" s="24" t="s">
        <v>2450</v>
      </c>
      <c r="E31" s="24" t="s">
        <v>2451</v>
      </c>
      <c r="F31" s="24" t="s">
        <v>2452</v>
      </c>
      <c r="G31" s="24" t="s">
        <v>2453</v>
      </c>
      <c r="H31" s="24" t="s">
        <v>2454</v>
      </c>
      <c r="I31" s="23" t="s">
        <v>655</v>
      </c>
      <c r="J31" s="23">
        <v>35007</v>
      </c>
      <c r="K31" s="24" t="s">
        <v>2455</v>
      </c>
      <c r="L31" s="12" t="s">
        <v>49</v>
      </c>
      <c r="M31" s="24" t="s">
        <v>2456</v>
      </c>
      <c r="N31" s="24" t="s">
        <v>2457</v>
      </c>
      <c r="O31" s="24" t="s">
        <v>2458</v>
      </c>
      <c r="P31" s="24" t="s">
        <v>2459</v>
      </c>
      <c r="Q31" s="23" t="s">
        <v>655</v>
      </c>
      <c r="R31" s="102">
        <v>35080</v>
      </c>
      <c r="S31" s="24"/>
      <c r="T31" s="23" t="s">
        <v>2460</v>
      </c>
      <c r="U31" s="24"/>
      <c r="V31" s="12" t="s">
        <v>49</v>
      </c>
      <c r="W31" s="23">
        <v>111</v>
      </c>
      <c r="X31" s="23">
        <v>201</v>
      </c>
      <c r="AA31" s="24" t="s">
        <v>73</v>
      </c>
      <c r="AB31" s="24" t="s">
        <v>85</v>
      </c>
      <c r="AC31" s="12" t="s">
        <v>49</v>
      </c>
      <c r="AD31" s="24"/>
      <c r="AE31" s="31">
        <v>149</v>
      </c>
      <c r="AF31" s="75">
        <v>129</v>
      </c>
      <c r="AG31" s="24"/>
      <c r="AH31" s="12" t="s">
        <v>49</v>
      </c>
      <c r="AI31" s="24" t="s">
        <v>2461</v>
      </c>
      <c r="AJ31" s="12" t="s">
        <v>49</v>
      </c>
      <c r="AK31" s="24" t="str">
        <f t="shared" si="0"/>
        <v>100 Warrior Dr. Alabaster, AL 35007</v>
      </c>
      <c r="AL31" s="24"/>
      <c r="AM31" s="24"/>
      <c r="AN31" s="24"/>
      <c r="AO31" s="12" t="s">
        <v>49</v>
      </c>
      <c r="AP31" s="24"/>
      <c r="AQ31" s="24"/>
      <c r="AR31" s="24"/>
      <c r="AS31" s="24"/>
      <c r="AT31" s="12" t="s">
        <v>49</v>
      </c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</row>
    <row r="32" spans="1:147" s="76" customFormat="1" ht="14.25">
      <c r="A32" s="23" t="s">
        <v>455</v>
      </c>
      <c r="B32" s="12" t="s">
        <v>49</v>
      </c>
      <c r="C32" s="23">
        <v>41</v>
      </c>
      <c r="D32" s="24" t="s">
        <v>2462</v>
      </c>
      <c r="E32" s="24" t="s">
        <v>2463</v>
      </c>
      <c r="F32" s="24" t="s">
        <v>2464</v>
      </c>
      <c r="G32" s="24" t="s">
        <v>2465</v>
      </c>
      <c r="H32" s="24" t="s">
        <v>1950</v>
      </c>
      <c r="I32" s="23" t="s">
        <v>67</v>
      </c>
      <c r="J32" s="23">
        <v>92532</v>
      </c>
      <c r="K32" s="24" t="s">
        <v>2466</v>
      </c>
      <c r="L32" s="12" t="s">
        <v>49</v>
      </c>
      <c r="M32" s="24" t="s">
        <v>2467</v>
      </c>
      <c r="N32" s="24" t="s">
        <v>2468</v>
      </c>
      <c r="O32" s="24" t="s">
        <v>2469</v>
      </c>
      <c r="P32" s="24" t="s">
        <v>2470</v>
      </c>
      <c r="Q32" s="23" t="s">
        <v>67</v>
      </c>
      <c r="R32" s="102">
        <v>94041</v>
      </c>
      <c r="S32" s="24"/>
      <c r="T32" s="23" t="s">
        <v>2471</v>
      </c>
      <c r="U32" s="24"/>
      <c r="V32" s="12" t="s">
        <v>49</v>
      </c>
      <c r="W32" s="23">
        <v>201</v>
      </c>
      <c r="X32" s="23">
        <v>222</v>
      </c>
      <c r="AA32" s="24" t="s">
        <v>480</v>
      </c>
      <c r="AB32" s="24" t="s">
        <v>85</v>
      </c>
      <c r="AC32" s="12" t="s">
        <v>49</v>
      </c>
      <c r="AD32" s="24"/>
      <c r="AE32" s="24"/>
      <c r="AF32" s="25">
        <v>129</v>
      </c>
      <c r="AG32" s="24"/>
      <c r="AH32" s="12" t="s">
        <v>49</v>
      </c>
      <c r="AI32" s="24" t="s">
        <v>2472</v>
      </c>
      <c r="AJ32" s="12" t="s">
        <v>49</v>
      </c>
      <c r="AK32" s="24" t="str">
        <f t="shared" si="0"/>
        <v>36300 Piedmont Dr. Lake Elsinore, CA 92532</v>
      </c>
      <c r="AL32" s="24"/>
      <c r="AM32" s="24"/>
      <c r="AN32" s="24"/>
      <c r="AO32" s="12" t="s">
        <v>49</v>
      </c>
      <c r="AP32" s="24"/>
      <c r="AQ32" s="24"/>
      <c r="AR32" s="24"/>
      <c r="AS32" s="24"/>
      <c r="AT32" s="12" t="s">
        <v>49</v>
      </c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4"/>
      <c r="DV32" s="24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4"/>
      <c r="EQ32" s="24"/>
    </row>
    <row r="33" spans="1:147" s="76" customFormat="1" ht="14.25">
      <c r="A33" s="23" t="s">
        <v>455</v>
      </c>
      <c r="B33" s="12" t="s">
        <v>49</v>
      </c>
      <c r="C33" s="23">
        <v>47</v>
      </c>
      <c r="D33" s="24" t="s">
        <v>2473</v>
      </c>
      <c r="E33" s="24" t="s">
        <v>2474</v>
      </c>
      <c r="F33" s="24" t="s">
        <v>1609</v>
      </c>
      <c r="G33" s="24" t="s">
        <v>1610</v>
      </c>
      <c r="H33" s="24" t="s">
        <v>1611</v>
      </c>
      <c r="I33" s="23" t="s">
        <v>400</v>
      </c>
      <c r="J33" s="23">
        <v>63304</v>
      </c>
      <c r="K33" s="24" t="s">
        <v>1612</v>
      </c>
      <c r="L33" s="12" t="s">
        <v>49</v>
      </c>
      <c r="M33" s="24" t="s">
        <v>1613</v>
      </c>
      <c r="N33" s="24" t="s">
        <v>1614</v>
      </c>
      <c r="O33" s="24" t="s">
        <v>2475</v>
      </c>
      <c r="P33" s="24" t="s">
        <v>1212</v>
      </c>
      <c r="Q33" s="23" t="s">
        <v>400</v>
      </c>
      <c r="R33" s="102">
        <v>63376</v>
      </c>
      <c r="S33" s="24"/>
      <c r="T33" s="23" t="s">
        <v>1615</v>
      </c>
      <c r="U33" s="24"/>
      <c r="V33" s="12" t="s">
        <v>49</v>
      </c>
      <c r="W33" s="23">
        <v>322</v>
      </c>
      <c r="X33" s="23">
        <v>419</v>
      </c>
      <c r="Y33" s="24"/>
      <c r="Z33" s="24"/>
      <c r="AA33" s="24" t="s">
        <v>2476</v>
      </c>
      <c r="AB33" s="24" t="s">
        <v>85</v>
      </c>
      <c r="AC33" s="12" t="s">
        <v>49</v>
      </c>
      <c r="AD33" s="24"/>
      <c r="AE33" s="24"/>
      <c r="AF33" s="25">
        <v>129</v>
      </c>
      <c r="AG33" s="24"/>
      <c r="AH33" s="12" t="s">
        <v>49</v>
      </c>
      <c r="AI33" s="24" t="s">
        <v>2477</v>
      </c>
      <c r="AJ33" s="12" t="s">
        <v>49</v>
      </c>
      <c r="AK33" s="24" t="str">
        <f t="shared" si="0"/>
        <v>5850 SR-N Cottleville, MO 63304</v>
      </c>
      <c r="AL33" s="24"/>
      <c r="AM33" s="24"/>
      <c r="AN33" s="24"/>
      <c r="AO33" s="12" t="s">
        <v>49</v>
      </c>
      <c r="AP33" s="24"/>
      <c r="AQ33" s="24"/>
      <c r="AR33" s="24"/>
      <c r="AS33" s="24"/>
      <c r="AT33" s="12" t="s">
        <v>49</v>
      </c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</row>
    <row r="34" spans="1:147" s="76" customFormat="1" ht="14.25">
      <c r="A34" s="23" t="s">
        <v>455</v>
      </c>
      <c r="B34" s="12" t="s">
        <v>49</v>
      </c>
      <c r="C34" s="23">
        <v>109</v>
      </c>
      <c r="D34" s="24" t="s">
        <v>2478</v>
      </c>
      <c r="E34" s="24" t="s">
        <v>2479</v>
      </c>
      <c r="F34" s="24" t="s">
        <v>2480</v>
      </c>
      <c r="G34" s="24" t="s">
        <v>2481</v>
      </c>
      <c r="H34" s="24" t="s">
        <v>2482</v>
      </c>
      <c r="I34" s="23" t="s">
        <v>1889</v>
      </c>
      <c r="J34" s="23">
        <v>67207</v>
      </c>
      <c r="K34" s="24" t="s">
        <v>2483</v>
      </c>
      <c r="L34" s="12" t="s">
        <v>49</v>
      </c>
      <c r="M34" s="24" t="s">
        <v>2484</v>
      </c>
      <c r="N34" s="24" t="s">
        <v>2485</v>
      </c>
      <c r="O34" s="24" t="s">
        <v>2486</v>
      </c>
      <c r="P34" s="24" t="s">
        <v>2482</v>
      </c>
      <c r="Q34" s="23" t="s">
        <v>1889</v>
      </c>
      <c r="R34" s="102">
        <v>67215</v>
      </c>
      <c r="S34" s="24"/>
      <c r="T34" s="23" t="s">
        <v>2487</v>
      </c>
      <c r="U34" s="24"/>
      <c r="V34" s="12" t="s">
        <v>49</v>
      </c>
      <c r="W34" s="23">
        <v>308</v>
      </c>
      <c r="X34" s="23">
        <v>329</v>
      </c>
      <c r="Y34" s="24"/>
      <c r="Z34" s="24"/>
      <c r="AA34" s="24" t="s">
        <v>2488</v>
      </c>
      <c r="AB34" s="24" t="s">
        <v>85</v>
      </c>
      <c r="AC34" s="12" t="s">
        <v>49</v>
      </c>
      <c r="AD34" s="24"/>
      <c r="AE34" s="24"/>
      <c r="AF34" s="25">
        <v>129</v>
      </c>
      <c r="AG34" s="24"/>
      <c r="AH34" s="12" t="s">
        <v>49</v>
      </c>
      <c r="AI34" s="24" t="s">
        <v>2489</v>
      </c>
      <c r="AJ34" s="12" t="s">
        <v>49</v>
      </c>
      <c r="AK34" s="24" t="str">
        <f t="shared" si="0"/>
        <v>8317 E Douglas Ave. Wichita, KS 67207</v>
      </c>
      <c r="AL34" s="24"/>
      <c r="AM34" s="24"/>
      <c r="AN34" s="24"/>
      <c r="AO34" s="12" t="s">
        <v>49</v>
      </c>
      <c r="AP34" s="24"/>
      <c r="AQ34" s="24"/>
      <c r="AR34" s="24"/>
      <c r="AS34" s="24"/>
      <c r="AT34" s="12" t="s">
        <v>49</v>
      </c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  <c r="CR34" s="24"/>
      <c r="CS34" s="24"/>
      <c r="CT34" s="24"/>
      <c r="CU34" s="24"/>
      <c r="CV34" s="24"/>
      <c r="CW34" s="24"/>
      <c r="CX34" s="24"/>
      <c r="CY34" s="24"/>
      <c r="CZ34" s="24"/>
      <c r="DA34" s="24"/>
      <c r="DB34" s="24"/>
      <c r="DC34" s="24"/>
      <c r="DD34" s="24"/>
      <c r="DE34" s="24"/>
      <c r="DF34" s="24"/>
      <c r="DG34" s="24"/>
      <c r="DH34" s="24"/>
      <c r="DI34" s="24"/>
      <c r="DJ34" s="24"/>
      <c r="DK34" s="24"/>
      <c r="DL34" s="24"/>
      <c r="DM34" s="24"/>
      <c r="DN34" s="24"/>
      <c r="DO34" s="24"/>
      <c r="DP34" s="24"/>
      <c r="DQ34" s="24"/>
      <c r="DR34" s="24"/>
      <c r="DS34" s="24"/>
      <c r="DT34" s="24"/>
      <c r="DU34" s="24"/>
      <c r="DV34" s="24"/>
      <c r="DW34" s="24"/>
      <c r="DX34" s="24"/>
      <c r="DY34" s="24"/>
      <c r="DZ34" s="24"/>
      <c r="EA34" s="24"/>
      <c r="EB34" s="24"/>
      <c r="EC34" s="24"/>
      <c r="ED34" s="24"/>
      <c r="EE34" s="24"/>
      <c r="EF34" s="24"/>
      <c r="EG34" s="24"/>
      <c r="EH34" s="24"/>
      <c r="EI34" s="24"/>
      <c r="EJ34" s="24"/>
      <c r="EK34" s="24"/>
      <c r="EL34" s="24"/>
      <c r="EM34" s="24"/>
      <c r="EN34" s="24"/>
      <c r="EO34" s="24"/>
      <c r="EP34" s="24"/>
      <c r="EQ34" s="24"/>
    </row>
    <row r="35" spans="1:147" s="24" customFormat="1" ht="14.25">
      <c r="A35" s="23" t="s">
        <v>455</v>
      </c>
      <c r="B35" s="12" t="s">
        <v>49</v>
      </c>
      <c r="C35" s="23">
        <v>34</v>
      </c>
      <c r="D35" s="24" t="s">
        <v>2490</v>
      </c>
      <c r="E35" s="24" t="s">
        <v>2491</v>
      </c>
      <c r="G35" s="24" t="s">
        <v>2492</v>
      </c>
      <c r="H35" s="24" t="s">
        <v>2493</v>
      </c>
      <c r="I35" s="23" t="s">
        <v>522</v>
      </c>
      <c r="J35" s="23">
        <v>28470</v>
      </c>
      <c r="K35" s="24" t="s">
        <v>2494</v>
      </c>
      <c r="L35" s="12" t="s">
        <v>49</v>
      </c>
      <c r="M35" s="24" t="s">
        <v>2495</v>
      </c>
      <c r="N35" s="24" t="s">
        <v>1496</v>
      </c>
      <c r="O35" s="24" t="s">
        <v>2496</v>
      </c>
      <c r="P35" s="24" t="s">
        <v>2497</v>
      </c>
      <c r="Q35" s="23" t="s">
        <v>522</v>
      </c>
      <c r="R35" s="102">
        <v>28422</v>
      </c>
      <c r="T35" s="23" t="s">
        <v>2498</v>
      </c>
      <c r="V35" s="12" t="s">
        <v>49</v>
      </c>
      <c r="W35" s="23">
        <v>301</v>
      </c>
      <c r="X35" s="23">
        <v>322</v>
      </c>
      <c r="AA35" s="24" t="s">
        <v>2499</v>
      </c>
      <c r="AB35" s="24" t="s">
        <v>74</v>
      </c>
      <c r="AC35" s="12" t="s">
        <v>49</v>
      </c>
      <c r="AE35" s="31">
        <v>149</v>
      </c>
      <c r="AF35" s="32">
        <v>129</v>
      </c>
      <c r="AH35" s="12" t="s">
        <v>49</v>
      </c>
      <c r="AI35" s="24" t="s">
        <v>2500</v>
      </c>
      <c r="AJ35" s="12" t="s">
        <v>49</v>
      </c>
      <c r="AK35" s="24" t="str">
        <f t="shared" si="0"/>
        <v>550 Whiteville Rd NW Shallotte, NC 28470</v>
      </c>
      <c r="AO35" s="12" t="s">
        <v>49</v>
      </c>
      <c r="AT35" s="12" t="s">
        <v>49</v>
      </c>
    </row>
    <row r="36" spans="1:147" s="76" customFormat="1" ht="14.25">
      <c r="A36" s="23" t="s">
        <v>455</v>
      </c>
      <c r="B36" s="12" t="s">
        <v>49</v>
      </c>
      <c r="C36" s="23">
        <v>88</v>
      </c>
      <c r="D36" s="24" t="s">
        <v>2501</v>
      </c>
      <c r="E36" s="24" t="s">
        <v>2502</v>
      </c>
      <c r="F36" s="24"/>
      <c r="G36" s="24" t="s">
        <v>2503</v>
      </c>
      <c r="H36" s="24" t="s">
        <v>2504</v>
      </c>
      <c r="I36" s="23" t="s">
        <v>448</v>
      </c>
      <c r="J36" s="23">
        <v>85364</v>
      </c>
      <c r="K36" s="24" t="s">
        <v>2505</v>
      </c>
      <c r="L36" s="12" t="s">
        <v>49</v>
      </c>
      <c r="M36" s="24" t="s">
        <v>2506</v>
      </c>
      <c r="N36" s="24" t="s">
        <v>2507</v>
      </c>
      <c r="O36" s="24" t="s">
        <v>2508</v>
      </c>
      <c r="P36" s="24" t="s">
        <v>2504</v>
      </c>
      <c r="Q36" s="23" t="s">
        <v>448</v>
      </c>
      <c r="R36" s="102">
        <v>85364</v>
      </c>
      <c r="S36" s="24"/>
      <c r="T36" s="23" t="s">
        <v>2509</v>
      </c>
      <c r="U36" s="24"/>
      <c r="V36" s="12" t="s">
        <v>49</v>
      </c>
      <c r="W36" s="23">
        <v>117</v>
      </c>
      <c r="X36" s="23">
        <v>207</v>
      </c>
      <c r="Y36" s="24"/>
      <c r="Z36" s="24"/>
      <c r="AA36" s="24" t="s">
        <v>418</v>
      </c>
      <c r="AB36" s="24" t="s">
        <v>85</v>
      </c>
      <c r="AC36" s="12" t="s">
        <v>49</v>
      </c>
      <c r="AD36" s="24"/>
      <c r="AE36" s="31">
        <v>149</v>
      </c>
      <c r="AF36" s="32">
        <v>129</v>
      </c>
      <c r="AG36" s="24"/>
      <c r="AH36" s="12" t="s">
        <v>49</v>
      </c>
      <c r="AI36" s="24" t="s">
        <v>2510</v>
      </c>
      <c r="AJ36" s="12" t="s">
        <v>49</v>
      </c>
      <c r="AK36" s="24" t="str">
        <f t="shared" si="0"/>
        <v>2100 W 28th St. Yuma, AZ 85364</v>
      </c>
      <c r="AL36" s="24"/>
      <c r="AM36" s="24"/>
      <c r="AN36" s="24"/>
      <c r="AO36" s="12" t="s">
        <v>49</v>
      </c>
      <c r="AP36" s="24"/>
      <c r="AQ36" s="24"/>
      <c r="AR36" s="24"/>
      <c r="AS36" s="24"/>
      <c r="AT36" s="12" t="s">
        <v>49</v>
      </c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</row>
    <row r="37" spans="1:147" s="76" customFormat="1" ht="14.25">
      <c r="A37" s="113" t="s">
        <v>37</v>
      </c>
      <c r="B37" s="113"/>
      <c r="C37" s="113"/>
      <c r="D37" s="113"/>
      <c r="E37" s="113"/>
      <c r="F37" s="113"/>
      <c r="G37" s="113"/>
      <c r="H37" s="113"/>
      <c r="I37" s="114"/>
      <c r="J37" s="114"/>
      <c r="K37" s="113"/>
      <c r="L37" s="113"/>
      <c r="M37" s="113"/>
      <c r="N37" s="113"/>
      <c r="O37" s="113"/>
      <c r="P37" s="113"/>
      <c r="Q37" s="114"/>
      <c r="R37" s="114"/>
      <c r="S37" s="113"/>
      <c r="T37" s="114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  <c r="AI37" s="113"/>
      <c r="AJ37" s="113"/>
      <c r="AK37" s="113"/>
      <c r="AL37" s="113"/>
      <c r="AM37" s="113"/>
      <c r="AN37" s="113"/>
      <c r="AO37" s="113"/>
      <c r="AP37" s="113"/>
      <c r="AQ37" s="113"/>
      <c r="AR37" s="113"/>
      <c r="AS37" s="113"/>
      <c r="AT37" s="113"/>
      <c r="AU37" s="113"/>
      <c r="AV37" s="113"/>
      <c r="AW37" s="113"/>
      <c r="AX37" s="113"/>
      <c r="AY37" s="113"/>
      <c r="AZ37" s="113"/>
      <c r="BA37" s="113"/>
      <c r="BB37" s="113"/>
      <c r="BC37" s="113"/>
      <c r="BD37" s="113"/>
      <c r="BE37" s="113"/>
      <c r="BF37" s="113"/>
      <c r="BG37" s="113"/>
      <c r="BH37" s="113"/>
      <c r="BI37" s="113"/>
      <c r="BJ37" s="113"/>
      <c r="BK37" s="113"/>
      <c r="BL37" s="113"/>
      <c r="BM37" s="113"/>
      <c r="BN37" s="113"/>
      <c r="BO37" s="113"/>
      <c r="BP37" s="113"/>
      <c r="BQ37" s="113"/>
      <c r="BR37" s="113"/>
      <c r="BS37" s="113"/>
      <c r="BT37" s="113"/>
      <c r="BU37" s="113"/>
      <c r="BV37" s="113"/>
      <c r="BW37" s="113"/>
      <c r="BX37" s="113"/>
      <c r="BY37" s="113"/>
      <c r="BZ37" s="113"/>
      <c r="CA37" s="113"/>
      <c r="CB37" s="113"/>
      <c r="CC37" s="113"/>
      <c r="CD37" s="113"/>
      <c r="CE37" s="113"/>
      <c r="CF37" s="113"/>
      <c r="CG37" s="113"/>
      <c r="CH37" s="113"/>
      <c r="CI37" s="113"/>
      <c r="CJ37" s="113"/>
      <c r="CK37" s="113"/>
      <c r="CL37" s="113"/>
      <c r="CM37" s="113"/>
      <c r="CN37" s="113"/>
      <c r="CO37" s="113"/>
      <c r="CP37" s="113"/>
      <c r="CQ37" s="113"/>
      <c r="CR37" s="113"/>
      <c r="CS37" s="113"/>
      <c r="CT37" s="113"/>
      <c r="CU37" s="113"/>
      <c r="CV37" s="113"/>
      <c r="CW37" s="113"/>
      <c r="CX37" s="113"/>
      <c r="CY37" s="113"/>
      <c r="CZ37" s="113"/>
      <c r="DA37" s="113"/>
      <c r="DB37" s="113"/>
      <c r="DC37" s="113"/>
      <c r="DD37" s="113"/>
      <c r="DE37" s="113"/>
      <c r="DF37" s="113"/>
      <c r="DG37" s="113"/>
      <c r="DH37" s="113"/>
      <c r="DI37" s="113"/>
      <c r="DJ37" s="113"/>
      <c r="DK37" s="113"/>
      <c r="DL37" s="113"/>
      <c r="DM37" s="113"/>
      <c r="DN37" s="113"/>
      <c r="DO37" s="113"/>
      <c r="DP37" s="113"/>
      <c r="DQ37" s="113"/>
      <c r="DR37" s="113"/>
      <c r="DS37" s="113"/>
      <c r="DT37" s="113"/>
      <c r="DU37" s="113"/>
      <c r="DV37" s="113"/>
      <c r="DW37" s="113"/>
      <c r="DX37" s="113"/>
      <c r="DY37" s="113"/>
      <c r="DZ37" s="113"/>
      <c r="EA37" s="113"/>
      <c r="EB37" s="113"/>
      <c r="EC37" s="113"/>
      <c r="ED37" s="113"/>
      <c r="EE37" s="113"/>
      <c r="EF37" s="113"/>
      <c r="EG37" s="113"/>
      <c r="EH37" s="113"/>
      <c r="EI37" s="113"/>
      <c r="EJ37" s="113"/>
      <c r="EK37" s="113"/>
      <c r="EL37" s="113"/>
      <c r="EM37" s="113"/>
      <c r="EN37" s="113"/>
      <c r="EO37" s="113"/>
      <c r="EP37" s="113"/>
      <c r="EQ37" s="113"/>
    </row>
    <row r="38" spans="1:147" s="45" customFormat="1" ht="15.75">
      <c r="A38" s="138" t="s">
        <v>2511</v>
      </c>
      <c r="B38" s="12" t="s">
        <v>49</v>
      </c>
      <c r="C38" s="44">
        <v>0</v>
      </c>
      <c r="D38" s="45" t="s">
        <v>2512</v>
      </c>
      <c r="E38" s="45" t="s">
        <v>2513</v>
      </c>
      <c r="F38" s="45" t="s">
        <v>2514</v>
      </c>
      <c r="G38" s="45" t="s">
        <v>2515</v>
      </c>
      <c r="H38" s="45" t="s">
        <v>2516</v>
      </c>
      <c r="I38" s="44" t="s">
        <v>460</v>
      </c>
      <c r="J38" s="44">
        <v>48207</v>
      </c>
      <c r="K38" s="45" t="s">
        <v>2517</v>
      </c>
      <c r="L38" s="12" t="s">
        <v>49</v>
      </c>
      <c r="M38" s="45" t="s">
        <v>2518</v>
      </c>
      <c r="N38" s="45" t="s">
        <v>2519</v>
      </c>
      <c r="Q38" s="44"/>
      <c r="R38" s="103"/>
      <c r="T38" s="44" t="s">
        <v>2520</v>
      </c>
      <c r="V38" s="12" t="s">
        <v>49</v>
      </c>
      <c r="W38" s="44">
        <v>405</v>
      </c>
      <c r="X38" s="44">
        <v>426</v>
      </c>
      <c r="Y38" s="45" t="s">
        <v>2251</v>
      </c>
      <c r="Z38" s="45" t="s">
        <v>97</v>
      </c>
      <c r="AC38" s="12" t="s">
        <v>49</v>
      </c>
      <c r="AF38" s="46">
        <v>129</v>
      </c>
      <c r="AH38" s="12" t="s">
        <v>49</v>
      </c>
      <c r="AI38" s="45" t="s">
        <v>2521</v>
      </c>
      <c r="AJ38" s="12" t="s">
        <v>49</v>
      </c>
      <c r="AK38" s="45" t="str">
        <f>G38&amp;" "&amp;H38&amp;","&amp;" "&amp;I38&amp;" "&amp;J38</f>
        <v>2201 Antietam Rd Detroit, MI 48207</v>
      </c>
      <c r="AO38" s="12" t="s">
        <v>49</v>
      </c>
      <c r="AT38" s="12" t="s">
        <v>49</v>
      </c>
    </row>
    <row r="39" spans="1:147" s="45" customFormat="1" ht="15.75">
      <c r="A39" s="139" t="s">
        <v>2522</v>
      </c>
      <c r="B39" s="12"/>
      <c r="C39" s="10">
        <f>SUM(C18:C38)</f>
        <v>1405</v>
      </c>
      <c r="D39" s="8"/>
      <c r="E39" s="8"/>
      <c r="F39" s="8"/>
      <c r="G39" s="8"/>
      <c r="H39" s="8"/>
      <c r="I39" s="12"/>
      <c r="J39" s="12"/>
      <c r="K39" s="8"/>
      <c r="L39" s="12"/>
      <c r="M39" s="8"/>
      <c r="N39" s="8"/>
      <c r="O39" s="8"/>
      <c r="P39" s="8"/>
      <c r="Q39" s="12"/>
      <c r="R39" s="104"/>
      <c r="S39" s="8"/>
      <c r="T39" s="12"/>
      <c r="U39" s="8"/>
      <c r="V39" s="12"/>
      <c r="W39" s="12"/>
      <c r="X39" s="12"/>
      <c r="Y39" s="8"/>
      <c r="Z39" s="8"/>
      <c r="AA39" s="8"/>
      <c r="AB39" s="8"/>
      <c r="AC39" s="12"/>
      <c r="AD39" s="8"/>
      <c r="AE39" s="27"/>
      <c r="AF39" s="28"/>
      <c r="AG39" s="8"/>
      <c r="AH39" s="12"/>
      <c r="AI39" s="8"/>
      <c r="AJ39" s="12"/>
      <c r="AK39" s="8"/>
      <c r="AL39" s="8"/>
      <c r="AM39" s="8"/>
      <c r="AN39" s="8"/>
      <c r="AO39" s="12"/>
      <c r="AP39" s="8"/>
      <c r="AQ39" s="8"/>
      <c r="AR39" s="8"/>
      <c r="AS39" s="8"/>
      <c r="AT39" s="12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</row>
    <row r="40" spans="1:147" s="8" customFormat="1" ht="14.25">
      <c r="A40" s="231" t="s">
        <v>1717</v>
      </c>
      <c r="B40" s="12" t="s">
        <v>49</v>
      </c>
      <c r="C40" s="23">
        <v>22</v>
      </c>
      <c r="D40" s="24" t="s">
        <v>2523</v>
      </c>
      <c r="E40" s="24" t="s">
        <v>2524</v>
      </c>
      <c r="F40" s="24"/>
      <c r="G40" s="24" t="s">
        <v>2525</v>
      </c>
      <c r="H40" s="24" t="s">
        <v>2526</v>
      </c>
      <c r="I40" s="23" t="s">
        <v>1027</v>
      </c>
      <c r="J40" s="23">
        <v>39157</v>
      </c>
      <c r="K40" s="24" t="s">
        <v>2527</v>
      </c>
      <c r="L40" s="12" t="s">
        <v>49</v>
      </c>
      <c r="M40" s="24" t="s">
        <v>219</v>
      </c>
      <c r="N40" s="24" t="s">
        <v>2528</v>
      </c>
      <c r="O40" s="24" t="s">
        <v>2529</v>
      </c>
      <c r="P40" s="24" t="s">
        <v>2530</v>
      </c>
      <c r="Q40" s="23" t="s">
        <v>1027</v>
      </c>
      <c r="R40" s="102">
        <v>39154</v>
      </c>
      <c r="S40" s="24"/>
      <c r="T40" s="23" t="s">
        <v>2531</v>
      </c>
      <c r="U40" s="24"/>
      <c r="V40" s="12" t="s">
        <v>49</v>
      </c>
      <c r="W40" s="23">
        <v>104</v>
      </c>
      <c r="X40" s="23">
        <v>125</v>
      </c>
      <c r="Y40" s="24"/>
      <c r="Z40" s="24"/>
      <c r="AA40" s="24" t="s">
        <v>167</v>
      </c>
      <c r="AB40" s="24" t="s">
        <v>85</v>
      </c>
      <c r="AC40" s="12" t="s">
        <v>49</v>
      </c>
      <c r="AD40" s="24"/>
      <c r="AE40" s="24"/>
      <c r="AF40" s="25">
        <v>129</v>
      </c>
      <c r="AG40" s="24"/>
      <c r="AH40" s="12" t="s">
        <v>49</v>
      </c>
      <c r="AI40" s="24" t="s">
        <v>2532</v>
      </c>
      <c r="AJ40" s="12" t="s">
        <v>49</v>
      </c>
      <c r="AK40" s="24" t="str">
        <f t="shared" ref="AK40:AK48" si="1">G40&amp;" "&amp;H40&amp;","&amp;" "&amp;I40&amp;" "&amp;J40</f>
        <v>586 Sunnybrook Rd. Ridgeland, MS 39157</v>
      </c>
      <c r="AL40" s="24"/>
      <c r="AM40" s="24"/>
      <c r="AN40" s="24"/>
      <c r="AO40" s="12" t="s">
        <v>49</v>
      </c>
      <c r="AP40" s="24"/>
      <c r="AQ40" s="24"/>
      <c r="AR40" s="24"/>
      <c r="AS40" s="24"/>
      <c r="AT40" s="12" t="s">
        <v>49</v>
      </c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4"/>
      <c r="DH40" s="24"/>
      <c r="DI40" s="24"/>
      <c r="DJ40" s="24"/>
      <c r="DK40" s="24"/>
      <c r="DL40" s="24"/>
      <c r="DM40" s="24"/>
      <c r="DN40" s="24"/>
      <c r="DO40" s="24"/>
      <c r="DP40" s="24"/>
      <c r="DQ40" s="24"/>
      <c r="DR40" s="24"/>
      <c r="DS40" s="24"/>
      <c r="DT40" s="24"/>
      <c r="DU40" s="24"/>
      <c r="DV40" s="24"/>
      <c r="DW40" s="24"/>
      <c r="DX40" s="24"/>
      <c r="DY40" s="24"/>
      <c r="DZ40" s="24"/>
      <c r="EA40" s="24"/>
      <c r="EB40" s="24"/>
      <c r="EC40" s="24"/>
      <c r="ED40" s="24"/>
      <c r="EE40" s="24"/>
      <c r="EF40" s="24"/>
      <c r="EG40" s="24"/>
      <c r="EH40" s="24"/>
      <c r="EI40" s="24"/>
      <c r="EJ40" s="24"/>
      <c r="EK40" s="24"/>
      <c r="EL40" s="24"/>
      <c r="EM40" s="24"/>
      <c r="EN40" s="24"/>
      <c r="EO40" s="24"/>
      <c r="EP40" s="24"/>
      <c r="EQ40" s="24"/>
    </row>
    <row r="41" spans="1:147" s="16" customFormat="1" ht="14.25">
      <c r="A41" s="231" t="s">
        <v>1717</v>
      </c>
      <c r="B41" s="268"/>
      <c r="C41" s="268"/>
      <c r="D41" s="269" t="s">
        <v>2533</v>
      </c>
      <c r="E41" s="16" t="s">
        <v>2534</v>
      </c>
      <c r="F41" s="16" t="s">
        <v>2535</v>
      </c>
      <c r="G41" s="16" t="s">
        <v>2536</v>
      </c>
      <c r="H41" s="16" t="s">
        <v>725</v>
      </c>
      <c r="I41" s="15" t="s">
        <v>54</v>
      </c>
      <c r="J41" s="15">
        <v>43085</v>
      </c>
      <c r="K41" s="16" t="s">
        <v>726</v>
      </c>
      <c r="M41" s="16" t="s">
        <v>727</v>
      </c>
      <c r="N41" s="16" t="s">
        <v>728</v>
      </c>
      <c r="O41" s="269" t="s">
        <v>2537</v>
      </c>
      <c r="P41" s="269" t="s">
        <v>2538</v>
      </c>
      <c r="Q41" s="263" t="s">
        <v>54</v>
      </c>
      <c r="R41" s="263">
        <v>43085</v>
      </c>
      <c r="S41" s="269"/>
      <c r="T41" s="270" t="s">
        <v>729</v>
      </c>
      <c r="V41" s="268"/>
      <c r="W41" s="263">
        <v>22</v>
      </c>
      <c r="X41" s="263">
        <v>30</v>
      </c>
      <c r="Y41" s="268"/>
      <c r="Z41" s="268"/>
      <c r="AA41" s="269" t="s">
        <v>2539</v>
      </c>
      <c r="AB41" s="269" t="s">
        <v>393</v>
      </c>
      <c r="AC41" s="268"/>
      <c r="AD41" s="271"/>
      <c r="AE41" s="272"/>
      <c r="AF41" s="272"/>
      <c r="AG41" s="272"/>
      <c r="AH41" s="268"/>
      <c r="AI41" s="273"/>
      <c r="AJ41" s="268"/>
      <c r="AK41" s="269" t="str">
        <f t="shared" si="1"/>
        <v>400 E. Wilson Bridge Rd. Columbus, OH 43085</v>
      </c>
      <c r="AO41" s="268"/>
      <c r="AT41" s="268"/>
    </row>
    <row r="42" spans="1:147" s="269" customFormat="1" ht="14.25">
      <c r="A42" s="231" t="s">
        <v>1717</v>
      </c>
      <c r="B42" s="263"/>
      <c r="C42" s="263"/>
      <c r="D42" s="269" t="s">
        <v>2540</v>
      </c>
      <c r="E42" s="269" t="s">
        <v>2541</v>
      </c>
      <c r="F42" s="269" t="s">
        <v>2542</v>
      </c>
      <c r="G42" s="406" t="s">
        <v>2543</v>
      </c>
      <c r="H42" s="406" t="s">
        <v>2544</v>
      </c>
      <c r="I42" s="263" t="s">
        <v>412</v>
      </c>
      <c r="J42" s="263">
        <v>32084</v>
      </c>
      <c r="K42" s="262" t="s">
        <v>2545</v>
      </c>
      <c r="M42" s="406" t="s">
        <v>2546</v>
      </c>
      <c r="N42" s="406" t="s">
        <v>2547</v>
      </c>
      <c r="O42" s="16"/>
      <c r="P42" s="16"/>
      <c r="Q42" s="15"/>
      <c r="R42" s="15"/>
      <c r="S42" s="16"/>
      <c r="T42" s="15"/>
      <c r="V42" s="263"/>
      <c r="W42" s="263">
        <v>215</v>
      </c>
      <c r="X42" s="263">
        <v>308</v>
      </c>
      <c r="Y42" s="263"/>
      <c r="Z42" s="263"/>
      <c r="AA42" s="269" t="s">
        <v>2190</v>
      </c>
      <c r="AB42" s="269" t="s">
        <v>85</v>
      </c>
      <c r="AC42" s="263"/>
      <c r="AD42" s="263"/>
      <c r="AE42" s="407"/>
      <c r="AF42" s="407"/>
      <c r="AG42" s="407"/>
      <c r="AH42" s="263"/>
      <c r="AI42" s="408" t="s">
        <v>2548</v>
      </c>
      <c r="AJ42" s="263"/>
      <c r="AK42" s="269" t="str">
        <f t="shared" si="1"/>
        <v>1082 S Whitney St. St. Augustine, FL 32084</v>
      </c>
      <c r="AO42" s="263"/>
      <c r="AT42" s="263"/>
    </row>
    <row r="43" spans="1:147" s="45" customFormat="1" ht="14.25">
      <c r="A43" s="15" t="s">
        <v>1785</v>
      </c>
      <c r="B43" s="12" t="s">
        <v>49</v>
      </c>
      <c r="C43" s="15">
        <v>34</v>
      </c>
      <c r="D43" s="16" t="s">
        <v>2549</v>
      </c>
      <c r="E43" s="16" t="s">
        <v>2550</v>
      </c>
      <c r="F43" s="16"/>
      <c r="G43" s="16" t="s">
        <v>2551</v>
      </c>
      <c r="H43" s="16" t="s">
        <v>2552</v>
      </c>
      <c r="I43" s="15" t="s">
        <v>67</v>
      </c>
      <c r="J43" s="15">
        <v>92308</v>
      </c>
      <c r="K43" s="16" t="s">
        <v>2553</v>
      </c>
      <c r="L43" s="12" t="s">
        <v>49</v>
      </c>
      <c r="M43" s="16" t="s">
        <v>2554</v>
      </c>
      <c r="N43" s="16" t="s">
        <v>2555</v>
      </c>
      <c r="O43" s="16" t="s">
        <v>2556</v>
      </c>
      <c r="P43" s="16" t="s">
        <v>2552</v>
      </c>
      <c r="Q43" s="15" t="s">
        <v>67</v>
      </c>
      <c r="R43" s="105">
        <v>92308</v>
      </c>
      <c r="S43" s="16"/>
      <c r="T43" s="15" t="s">
        <v>2557</v>
      </c>
      <c r="U43" s="16"/>
      <c r="V43" s="12" t="s">
        <v>49</v>
      </c>
      <c r="W43" s="15">
        <v>118</v>
      </c>
      <c r="X43" s="15">
        <v>208</v>
      </c>
      <c r="Y43" s="16" t="s">
        <v>418</v>
      </c>
      <c r="Z43" s="16" t="s">
        <v>85</v>
      </c>
      <c r="AA43" s="16"/>
      <c r="AB43" s="16"/>
      <c r="AC43" s="12" t="s">
        <v>49</v>
      </c>
      <c r="AD43" s="16"/>
      <c r="AE43" s="16"/>
      <c r="AF43" s="9">
        <v>129</v>
      </c>
      <c r="AG43" s="16"/>
      <c r="AH43" s="12" t="s">
        <v>49</v>
      </c>
      <c r="AI43" s="16" t="s">
        <v>2558</v>
      </c>
      <c r="AJ43" s="12" t="s">
        <v>49</v>
      </c>
      <c r="AK43" s="16" t="str">
        <f t="shared" si="1"/>
        <v>11837 Navajo Rd Apple Valley, CA 92308</v>
      </c>
      <c r="AL43" s="16"/>
      <c r="AM43" s="16"/>
      <c r="AN43" s="16"/>
      <c r="AO43" s="12" t="s">
        <v>49</v>
      </c>
      <c r="AP43" s="16"/>
      <c r="AQ43" s="16"/>
      <c r="AR43" s="16"/>
      <c r="AS43" s="16"/>
      <c r="AT43" s="12" t="s">
        <v>49</v>
      </c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</row>
    <row r="44" spans="1:147" s="8" customFormat="1" ht="14.25">
      <c r="A44" s="15" t="s">
        <v>1785</v>
      </c>
      <c r="B44" s="12" t="s">
        <v>49</v>
      </c>
      <c r="C44" s="15">
        <v>36</v>
      </c>
      <c r="D44" s="16" t="s">
        <v>2559</v>
      </c>
      <c r="E44" s="16" t="s">
        <v>2560</v>
      </c>
      <c r="F44" s="16"/>
      <c r="G44" s="16" t="s">
        <v>609</v>
      </c>
      <c r="H44" s="16" t="s">
        <v>610</v>
      </c>
      <c r="I44" s="15" t="s">
        <v>611</v>
      </c>
      <c r="J44" s="15">
        <v>87597</v>
      </c>
      <c r="K44" s="16" t="s">
        <v>2561</v>
      </c>
      <c r="L44" s="12" t="s">
        <v>49</v>
      </c>
      <c r="M44" s="16" t="s">
        <v>2562</v>
      </c>
      <c r="N44" s="16" t="s">
        <v>2563</v>
      </c>
      <c r="O44" s="16" t="s">
        <v>2564</v>
      </c>
      <c r="P44" s="16" t="s">
        <v>2565</v>
      </c>
      <c r="Q44" s="15" t="s">
        <v>611</v>
      </c>
      <c r="R44" s="105">
        <v>87507</v>
      </c>
      <c r="S44" s="16"/>
      <c r="T44" s="15" t="s">
        <v>2566</v>
      </c>
      <c r="U44" s="16"/>
      <c r="V44" s="12" t="s">
        <v>49</v>
      </c>
      <c r="W44" s="15">
        <v>111</v>
      </c>
      <c r="X44" s="15">
        <v>201</v>
      </c>
      <c r="Y44" s="16" t="s">
        <v>133</v>
      </c>
      <c r="Z44" s="16" t="s">
        <v>85</v>
      </c>
      <c r="AA44" s="16"/>
      <c r="AB44" s="16"/>
      <c r="AC44" s="12" t="s">
        <v>49</v>
      </c>
      <c r="AD44" s="16"/>
      <c r="AE44" s="35">
        <v>149</v>
      </c>
      <c r="AF44" s="36">
        <v>129</v>
      </c>
      <c r="AG44" s="16"/>
      <c r="AH44" s="12" t="s">
        <v>49</v>
      </c>
      <c r="AI44" s="16" t="s">
        <v>2567</v>
      </c>
      <c r="AJ44" s="12" t="s">
        <v>49</v>
      </c>
      <c r="AK44" s="16" t="str">
        <f t="shared" si="1"/>
        <v>4851 Paseo Del Sol Santa Fe, NM 87597</v>
      </c>
      <c r="AL44" s="16"/>
      <c r="AM44" s="16"/>
      <c r="AN44" s="16"/>
      <c r="AO44" s="12" t="s">
        <v>49</v>
      </c>
      <c r="AP44" s="16"/>
      <c r="AQ44" s="16"/>
      <c r="AR44" s="16"/>
      <c r="AS44" s="16"/>
      <c r="AT44" s="12" t="s">
        <v>49</v>
      </c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</row>
    <row r="45" spans="1:147" s="45" customFormat="1" ht="14.25">
      <c r="A45" s="15" t="s">
        <v>1785</v>
      </c>
      <c r="B45" s="12" t="s">
        <v>49</v>
      </c>
      <c r="C45" s="15">
        <v>61</v>
      </c>
      <c r="D45" s="16" t="s">
        <v>2568</v>
      </c>
      <c r="E45" s="16" t="s">
        <v>2569</v>
      </c>
      <c r="F45" s="16"/>
      <c r="G45" s="16" t="s">
        <v>2570</v>
      </c>
      <c r="H45" s="16" t="s">
        <v>2571</v>
      </c>
      <c r="I45" s="15" t="s">
        <v>2572</v>
      </c>
      <c r="J45" s="15">
        <v>84005</v>
      </c>
      <c r="K45" s="16" t="s">
        <v>2573</v>
      </c>
      <c r="L45" s="12" t="s">
        <v>49</v>
      </c>
      <c r="M45" s="16" t="s">
        <v>2574</v>
      </c>
      <c r="N45" s="16" t="s">
        <v>2575</v>
      </c>
      <c r="O45" s="16" t="s">
        <v>2576</v>
      </c>
      <c r="P45" s="16" t="s">
        <v>2571</v>
      </c>
      <c r="Q45" s="15" t="s">
        <v>2572</v>
      </c>
      <c r="R45" s="105">
        <v>84005</v>
      </c>
      <c r="S45" s="16"/>
      <c r="T45" s="15" t="s">
        <v>2577</v>
      </c>
      <c r="U45" s="16"/>
      <c r="V45" s="12" t="s">
        <v>49</v>
      </c>
      <c r="W45" s="15">
        <v>118</v>
      </c>
      <c r="X45" s="15">
        <v>215</v>
      </c>
      <c r="Y45" s="16" t="s">
        <v>2578</v>
      </c>
      <c r="Z45" s="16" t="s">
        <v>85</v>
      </c>
      <c r="AA45" s="16"/>
      <c r="AB45" s="16"/>
      <c r="AC45" s="12" t="s">
        <v>49</v>
      </c>
      <c r="AD45" s="16"/>
      <c r="AE45" s="16"/>
      <c r="AF45" s="9">
        <v>129</v>
      </c>
      <c r="AG45" s="16"/>
      <c r="AH45" s="12" t="s">
        <v>49</v>
      </c>
      <c r="AI45" s="16" t="s">
        <v>2579</v>
      </c>
      <c r="AJ45" s="12" t="s">
        <v>49</v>
      </c>
      <c r="AK45" s="16" t="str">
        <f t="shared" si="1"/>
        <v>1389 Aviator Ave Eagle Mountain, UT 84005</v>
      </c>
      <c r="AL45" s="16"/>
      <c r="AM45" s="16"/>
      <c r="AN45" s="16"/>
      <c r="AO45" s="12" t="s">
        <v>49</v>
      </c>
      <c r="AP45" s="16"/>
      <c r="AQ45" s="16"/>
      <c r="AR45" s="16"/>
      <c r="AS45" s="16"/>
      <c r="AT45" s="12" t="s">
        <v>49</v>
      </c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  <c r="DU45" s="16"/>
      <c r="DV45" s="16"/>
      <c r="DW45" s="16"/>
      <c r="DX45" s="16"/>
      <c r="DY45" s="16"/>
      <c r="DZ45" s="16"/>
      <c r="EA45" s="16"/>
      <c r="EB45" s="16"/>
      <c r="EC45" s="16"/>
      <c r="ED45" s="16"/>
      <c r="EE45" s="16"/>
      <c r="EF45" s="16"/>
      <c r="EG45" s="16"/>
      <c r="EH45" s="16"/>
      <c r="EI45" s="16"/>
      <c r="EJ45" s="16"/>
      <c r="EK45" s="16"/>
      <c r="EL45" s="16"/>
      <c r="EM45" s="16"/>
      <c r="EN45" s="16"/>
      <c r="EO45" s="16"/>
      <c r="EP45" s="16"/>
      <c r="EQ45" s="16"/>
    </row>
    <row r="46" spans="1:147" s="16" customFormat="1" ht="14.25">
      <c r="A46" s="15" t="s">
        <v>1785</v>
      </c>
      <c r="B46" s="12" t="s">
        <v>49</v>
      </c>
      <c r="C46" s="15">
        <v>54</v>
      </c>
      <c r="D46" s="16" t="s">
        <v>2580</v>
      </c>
      <c r="E46" s="16" t="s">
        <v>2581</v>
      </c>
      <c r="G46" s="16" t="s">
        <v>2582</v>
      </c>
      <c r="H46" s="16" t="s">
        <v>291</v>
      </c>
      <c r="I46" s="15" t="s">
        <v>292</v>
      </c>
      <c r="J46" s="15">
        <v>55401</v>
      </c>
      <c r="K46" s="16" t="s">
        <v>2583</v>
      </c>
      <c r="L46" s="12" t="s">
        <v>49</v>
      </c>
      <c r="M46" s="16" t="s">
        <v>1791</v>
      </c>
      <c r="N46" s="16" t="s">
        <v>2584</v>
      </c>
      <c r="O46" s="16" t="s">
        <v>2585</v>
      </c>
      <c r="P46" s="16" t="s">
        <v>291</v>
      </c>
      <c r="Q46" s="15" t="s">
        <v>292</v>
      </c>
      <c r="R46" s="105">
        <v>55413</v>
      </c>
      <c r="T46" s="15" t="s">
        <v>2586</v>
      </c>
      <c r="V46" s="12" t="s">
        <v>49</v>
      </c>
      <c r="W46" s="15">
        <v>105</v>
      </c>
      <c r="X46" s="15">
        <v>126</v>
      </c>
      <c r="Y46" s="16" t="s">
        <v>167</v>
      </c>
      <c r="Z46" s="16" t="s">
        <v>97</v>
      </c>
      <c r="AC46" s="12" t="s">
        <v>49</v>
      </c>
      <c r="AE46" s="35">
        <v>149</v>
      </c>
      <c r="AF46" s="37">
        <v>129</v>
      </c>
      <c r="AH46" s="12" t="s">
        <v>49</v>
      </c>
      <c r="AI46" s="16" t="s">
        <v>2587</v>
      </c>
      <c r="AJ46" s="12" t="s">
        <v>49</v>
      </c>
      <c r="AK46" s="16" t="str">
        <f t="shared" si="1"/>
        <v>One DeLaSalle Drive Minneapolis, MN 55401</v>
      </c>
      <c r="AO46" s="12" t="s">
        <v>49</v>
      </c>
      <c r="AT46" s="12" t="s">
        <v>49</v>
      </c>
    </row>
    <row r="47" spans="1:147" s="16" customFormat="1" ht="14.25">
      <c r="A47" s="15" t="s">
        <v>1785</v>
      </c>
      <c r="B47" s="12" t="s">
        <v>49</v>
      </c>
      <c r="C47" s="15">
        <v>59</v>
      </c>
      <c r="D47" s="16" t="s">
        <v>2588</v>
      </c>
      <c r="E47" s="16" t="s">
        <v>2589</v>
      </c>
      <c r="G47" s="16" t="s">
        <v>2590</v>
      </c>
      <c r="H47" s="16" t="s">
        <v>2591</v>
      </c>
      <c r="I47" s="15" t="s">
        <v>460</v>
      </c>
      <c r="J47" s="15">
        <v>48433</v>
      </c>
      <c r="K47" s="16" t="s">
        <v>2592</v>
      </c>
      <c r="L47" s="12" t="s">
        <v>49</v>
      </c>
      <c r="M47" s="16" t="s">
        <v>545</v>
      </c>
      <c r="N47" s="16" t="s">
        <v>2593</v>
      </c>
      <c r="O47" s="16" t="s">
        <v>2594</v>
      </c>
      <c r="P47" s="16" t="s">
        <v>2595</v>
      </c>
      <c r="Q47" s="15" t="s">
        <v>460</v>
      </c>
      <c r="R47" s="105">
        <v>48473</v>
      </c>
      <c r="T47" s="15" t="s">
        <v>2596</v>
      </c>
      <c r="V47" s="12" t="s">
        <v>49</v>
      </c>
      <c r="W47" s="15">
        <v>105</v>
      </c>
      <c r="X47" s="15">
        <v>202</v>
      </c>
      <c r="Y47" s="16" t="s">
        <v>2597</v>
      </c>
      <c r="Z47" s="16" t="s">
        <v>85</v>
      </c>
      <c r="AC47" s="12" t="s">
        <v>49</v>
      </c>
      <c r="AF47" s="9">
        <v>129</v>
      </c>
      <c r="AH47" s="12" t="s">
        <v>49</v>
      </c>
      <c r="AI47" s="16" t="s">
        <v>2598</v>
      </c>
      <c r="AJ47" s="12" t="s">
        <v>49</v>
      </c>
      <c r="AK47" s="16" t="str">
        <f t="shared" si="1"/>
        <v>5039 Deland Rd. Flushing, MI 48433</v>
      </c>
      <c r="AO47" s="12" t="s">
        <v>49</v>
      </c>
      <c r="AT47" s="12" t="s">
        <v>49</v>
      </c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</row>
    <row r="48" spans="1:147" s="405" customFormat="1" ht="14.25">
      <c r="A48" s="15" t="s">
        <v>1785</v>
      </c>
      <c r="B48" s="15" t="s">
        <v>49</v>
      </c>
      <c r="C48" s="15">
        <v>64</v>
      </c>
      <c r="D48" s="16" t="s">
        <v>2599</v>
      </c>
      <c r="E48" s="16" t="s">
        <v>2600</v>
      </c>
      <c r="F48" s="16" t="s">
        <v>2601</v>
      </c>
      <c r="G48" s="16" t="s">
        <v>2602</v>
      </c>
      <c r="H48" s="16" t="s">
        <v>1218</v>
      </c>
      <c r="I48" s="15" t="s">
        <v>292</v>
      </c>
      <c r="J48" s="15">
        <v>55810</v>
      </c>
      <c r="K48" s="16" t="s">
        <v>2603</v>
      </c>
      <c r="L48" s="15" t="s">
        <v>49</v>
      </c>
      <c r="M48" s="16" t="s">
        <v>1892</v>
      </c>
      <c r="N48" s="16" t="s">
        <v>1094</v>
      </c>
      <c r="O48" s="16" t="s">
        <v>2604</v>
      </c>
      <c r="P48" s="16" t="s">
        <v>1882</v>
      </c>
      <c r="Q48" s="15" t="s">
        <v>292</v>
      </c>
      <c r="R48" s="105">
        <v>55779</v>
      </c>
      <c r="S48" s="16"/>
      <c r="T48" s="15" t="s">
        <v>2605</v>
      </c>
      <c r="U48" s="16"/>
      <c r="V48" s="15" t="s">
        <v>49</v>
      </c>
      <c r="W48" s="15">
        <v>301</v>
      </c>
      <c r="X48" s="15">
        <v>322</v>
      </c>
      <c r="Y48" s="16" t="s">
        <v>2232</v>
      </c>
      <c r="Z48" s="16" t="s">
        <v>97</v>
      </c>
      <c r="AA48" s="16"/>
      <c r="AB48" s="16"/>
      <c r="AC48" s="15" t="s">
        <v>49</v>
      </c>
      <c r="AD48" s="16"/>
      <c r="AE48" s="16"/>
      <c r="AF48" s="9">
        <v>129</v>
      </c>
      <c r="AG48" s="16"/>
      <c r="AH48" s="15" t="s">
        <v>49</v>
      </c>
      <c r="AI48" s="16" t="s">
        <v>2606</v>
      </c>
      <c r="AJ48" s="15" t="s">
        <v>49</v>
      </c>
      <c r="AK48" s="16" t="str">
        <f t="shared" si="1"/>
        <v>800 N Boundary Ave Proctor, MN 55810</v>
      </c>
      <c r="AL48" s="16"/>
      <c r="AM48" s="16"/>
      <c r="AN48" s="16"/>
      <c r="AO48" s="15" t="s">
        <v>49</v>
      </c>
      <c r="AP48" s="16"/>
      <c r="AQ48" s="16"/>
      <c r="AR48" s="16"/>
      <c r="AS48" s="16"/>
      <c r="AT48" s="15" t="s">
        <v>49</v>
      </c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</row>
    <row r="49" spans="1:147" ht="14.25">
      <c r="A49" s="15" t="s">
        <v>1785</v>
      </c>
      <c r="B49" s="12" t="s">
        <v>49</v>
      </c>
      <c r="C49" s="15">
        <v>22</v>
      </c>
      <c r="D49" s="16" t="s">
        <v>2607</v>
      </c>
      <c r="E49" s="16" t="s">
        <v>2608</v>
      </c>
      <c r="F49" s="16" t="s">
        <v>2609</v>
      </c>
      <c r="G49" s="16" t="s">
        <v>2610</v>
      </c>
      <c r="H49" s="16" t="s">
        <v>2611</v>
      </c>
      <c r="I49" s="15" t="s">
        <v>412</v>
      </c>
      <c r="J49" s="15">
        <v>33056</v>
      </c>
      <c r="K49" s="16" t="s">
        <v>2612</v>
      </c>
      <c r="L49" s="12" t="s">
        <v>49</v>
      </c>
      <c r="M49" s="16" t="s">
        <v>2613</v>
      </c>
      <c r="N49" s="16" t="s">
        <v>1094</v>
      </c>
      <c r="O49" s="16" t="s">
        <v>2614</v>
      </c>
      <c r="P49" s="16" t="s">
        <v>2615</v>
      </c>
      <c r="Q49" s="15" t="s">
        <v>412</v>
      </c>
      <c r="R49" s="105">
        <v>33023</v>
      </c>
      <c r="S49" s="16"/>
      <c r="T49" s="15" t="s">
        <v>2616</v>
      </c>
      <c r="U49" s="16"/>
      <c r="V49" s="12" t="s">
        <v>49</v>
      </c>
      <c r="W49" s="15">
        <v>112</v>
      </c>
      <c r="X49" s="15">
        <v>202</v>
      </c>
      <c r="Y49" s="16"/>
      <c r="Z49" s="16"/>
      <c r="AA49" s="16"/>
      <c r="AB49" s="16"/>
      <c r="AC49" s="12" t="s">
        <v>49</v>
      </c>
      <c r="AD49" s="16"/>
      <c r="AE49" s="16"/>
      <c r="AF49" s="9">
        <v>129</v>
      </c>
      <c r="AG49" s="16"/>
      <c r="AH49" s="12" t="s">
        <v>49</v>
      </c>
      <c r="AI49" s="16" t="s">
        <v>2617</v>
      </c>
      <c r="AJ49" s="12" t="s">
        <v>49</v>
      </c>
      <c r="AO49" s="12" t="s">
        <v>49</v>
      </c>
      <c r="AT49" s="12" t="s">
        <v>49</v>
      </c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6"/>
      <c r="EA49" s="16"/>
      <c r="EB49" s="16"/>
      <c r="EC49" s="16"/>
      <c r="ED49" s="16"/>
      <c r="EE49" s="16"/>
      <c r="EF49" s="16"/>
      <c r="EG49" s="16"/>
      <c r="EH49" s="16"/>
      <c r="EI49" s="16"/>
      <c r="EJ49" s="16"/>
      <c r="EK49" s="16"/>
      <c r="EL49" s="16"/>
      <c r="EM49" s="16"/>
      <c r="EN49" s="16"/>
      <c r="EO49" s="16"/>
      <c r="EP49" s="16"/>
      <c r="EQ49" s="16"/>
    </row>
    <row r="50" spans="1:147" s="16" customFormat="1" ht="14.25">
      <c r="A50" s="15" t="s">
        <v>1785</v>
      </c>
      <c r="B50" s="12" t="s">
        <v>49</v>
      </c>
      <c r="C50" s="15">
        <v>41</v>
      </c>
      <c r="D50" s="16" t="s">
        <v>2618</v>
      </c>
      <c r="E50" s="16" t="s">
        <v>2619</v>
      </c>
      <c r="F50" s="16" t="s">
        <v>2620</v>
      </c>
      <c r="G50" s="16" t="s">
        <v>2621</v>
      </c>
      <c r="H50" s="16" t="s">
        <v>2622</v>
      </c>
      <c r="I50" s="15" t="s">
        <v>412</v>
      </c>
      <c r="J50" s="15">
        <v>34638</v>
      </c>
      <c r="K50" s="16" t="s">
        <v>2623</v>
      </c>
      <c r="L50" s="12" t="s">
        <v>49</v>
      </c>
      <c r="M50" s="16" t="s">
        <v>2624</v>
      </c>
      <c r="N50" s="16" t="s">
        <v>2625</v>
      </c>
      <c r="O50" s="16" t="s">
        <v>2626</v>
      </c>
      <c r="P50" s="16" t="s">
        <v>2627</v>
      </c>
      <c r="Q50" s="15" t="s">
        <v>412</v>
      </c>
      <c r="R50" s="105">
        <v>34668</v>
      </c>
      <c r="T50" s="15" t="s">
        <v>2628</v>
      </c>
      <c r="V50" s="12" t="s">
        <v>49</v>
      </c>
      <c r="W50" s="15">
        <v>29</v>
      </c>
      <c r="X50" s="15">
        <v>119</v>
      </c>
      <c r="Y50" s="16" t="s">
        <v>2629</v>
      </c>
      <c r="Z50" s="16" t="s">
        <v>85</v>
      </c>
      <c r="AC50" s="12" t="s">
        <v>49</v>
      </c>
      <c r="AE50" s="35">
        <v>149</v>
      </c>
      <c r="AF50" s="36">
        <v>129</v>
      </c>
      <c r="AH50" s="12" t="s">
        <v>49</v>
      </c>
      <c r="AI50" s="16" t="s">
        <v>2630</v>
      </c>
      <c r="AJ50" s="12" t="s">
        <v>49</v>
      </c>
      <c r="AK50" s="16" t="str">
        <f>G50&amp;" "&amp;H50&amp;","&amp;" "&amp;I50&amp;" "&amp;J50</f>
        <v>20325 Gator Lane Land O'Lakes, FL 34638</v>
      </c>
      <c r="AO50" s="12" t="s">
        <v>49</v>
      </c>
      <c r="AT50" s="12" t="s">
        <v>49</v>
      </c>
    </row>
    <row r="51" spans="1:147" ht="14.25">
      <c r="A51" s="15" t="s">
        <v>1785</v>
      </c>
      <c r="B51" s="12" t="s">
        <v>49</v>
      </c>
      <c r="C51" s="15">
        <v>42</v>
      </c>
      <c r="D51" s="16" t="s">
        <v>2631</v>
      </c>
      <c r="E51" s="16" t="s">
        <v>2632</v>
      </c>
      <c r="F51" s="16"/>
      <c r="G51" s="16" t="s">
        <v>2633</v>
      </c>
      <c r="H51" s="16" t="s">
        <v>2634</v>
      </c>
      <c r="I51" s="15" t="s">
        <v>400</v>
      </c>
      <c r="J51" s="15">
        <v>65084</v>
      </c>
      <c r="K51" s="16" t="s">
        <v>2635</v>
      </c>
      <c r="L51" s="12" t="s">
        <v>49</v>
      </c>
      <c r="M51" s="16" t="s">
        <v>2636</v>
      </c>
      <c r="N51" s="16" t="s">
        <v>2637</v>
      </c>
      <c r="O51" s="16" t="s">
        <v>2638</v>
      </c>
      <c r="P51" s="16" t="s">
        <v>2634</v>
      </c>
      <c r="Q51" s="15" t="s">
        <v>400</v>
      </c>
      <c r="R51" s="105">
        <v>65084</v>
      </c>
      <c r="S51" s="16"/>
      <c r="T51" s="15" t="s">
        <v>2639</v>
      </c>
      <c r="U51" s="16"/>
      <c r="V51" s="12" t="s">
        <v>49</v>
      </c>
      <c r="W51" s="15">
        <v>112</v>
      </c>
      <c r="X51" s="15">
        <v>202</v>
      </c>
      <c r="Y51" s="16" t="s">
        <v>2488</v>
      </c>
      <c r="Z51" s="16" t="s">
        <v>85</v>
      </c>
      <c r="AA51" s="16"/>
      <c r="AB51" s="16"/>
      <c r="AC51" s="12" t="s">
        <v>49</v>
      </c>
      <c r="AD51" s="16"/>
      <c r="AE51" s="16"/>
      <c r="AF51" s="9">
        <v>129</v>
      </c>
      <c r="AG51" s="16"/>
      <c r="AH51" s="12" t="s">
        <v>49</v>
      </c>
      <c r="AI51" s="16" t="s">
        <v>2640</v>
      </c>
      <c r="AJ51" s="12" t="s">
        <v>49</v>
      </c>
      <c r="AK51" s="16" t="str">
        <f>G51&amp;" "&amp;H51&amp;","&amp;" "&amp;I51&amp;" "&amp;J51</f>
        <v>913 W Newton St. Versailles, MO 65084</v>
      </c>
      <c r="AL51" s="16"/>
      <c r="AM51" s="16"/>
      <c r="AN51" s="16"/>
      <c r="AO51" s="12" t="s">
        <v>49</v>
      </c>
      <c r="AP51" s="16"/>
      <c r="AQ51" s="16"/>
      <c r="AR51" s="16"/>
      <c r="AS51" s="16"/>
      <c r="AT51" s="12" t="s">
        <v>49</v>
      </c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</row>
    <row r="52" spans="1:147" s="8" customFormat="1" ht="14.25">
      <c r="A52" s="12"/>
      <c r="B52" s="12"/>
      <c r="C52" s="10">
        <f>SUM(C43:C51)</f>
        <v>413</v>
      </c>
      <c r="I52" s="12"/>
      <c r="J52" s="12"/>
      <c r="L52" s="12"/>
      <c r="Q52" s="104"/>
      <c r="R52" s="12"/>
      <c r="T52" s="12"/>
      <c r="V52" s="12"/>
      <c r="W52" s="12"/>
      <c r="X52" s="12"/>
      <c r="AC52" s="12"/>
      <c r="AH52" s="12"/>
      <c r="AJ52" s="12"/>
      <c r="AO52" s="12"/>
      <c r="AT52" s="12"/>
    </row>
    <row r="53" spans="1:147" ht="14.25">
      <c r="L53" s="12"/>
      <c r="V53" s="12"/>
      <c r="AC53" s="12"/>
      <c r="AH53" s="12"/>
      <c r="AJ53" s="12"/>
      <c r="AO53" s="12"/>
      <c r="AT53" s="12"/>
    </row>
    <row r="54" spans="1:147" ht="14.25">
      <c r="L54" s="12"/>
      <c r="V54" s="12"/>
      <c r="AC54" s="12"/>
      <c r="AH54" s="12"/>
      <c r="AJ54" s="12"/>
      <c r="AO54" s="12"/>
      <c r="AT54" s="12"/>
    </row>
    <row r="55" spans="1:147" ht="14.25">
      <c r="L55" s="12"/>
      <c r="V55" s="12"/>
      <c r="AC55" s="12"/>
      <c r="AH55" s="12"/>
      <c r="AJ55" s="12"/>
      <c r="AO55" s="12"/>
      <c r="AT55" s="12"/>
    </row>
    <row r="56" spans="1:147" ht="14.25">
      <c r="L56" s="12"/>
      <c r="V56" s="12"/>
      <c r="AC56" s="12"/>
      <c r="AH56" s="12"/>
      <c r="AJ56" s="12"/>
      <c r="AO56" s="12"/>
      <c r="AT56" s="12"/>
    </row>
    <row r="57" spans="1:147" ht="14.25">
      <c r="L57" s="12"/>
      <c r="V57" s="12"/>
      <c r="AC57" s="12"/>
      <c r="AH57" s="12"/>
      <c r="AJ57" s="12"/>
      <c r="AO57" s="12"/>
      <c r="AT57" s="12"/>
    </row>
    <row r="58" spans="1:147" ht="14.25">
      <c r="L58" s="12"/>
      <c r="V58" s="12"/>
      <c r="AC58" s="12"/>
      <c r="AH58" s="12"/>
      <c r="AJ58" s="12"/>
      <c r="AO58" s="12"/>
      <c r="AT58" s="12"/>
    </row>
    <row r="59" spans="1:147" ht="14.25">
      <c r="L59" s="12"/>
      <c r="V59" s="12"/>
      <c r="AC59" s="12"/>
      <c r="AH59" s="12"/>
      <c r="AJ59" s="12"/>
      <c r="AO59" s="12"/>
      <c r="AT59" s="12"/>
    </row>
    <row r="60" spans="1:147" ht="14.25">
      <c r="L60" s="12"/>
      <c r="V60" s="12"/>
      <c r="AC60" s="12"/>
      <c r="AH60" s="12"/>
      <c r="AJ60" s="12"/>
      <c r="AO60" s="12"/>
      <c r="AT60" s="12"/>
    </row>
    <row r="61" spans="1:147" ht="14.25">
      <c r="L61" s="12"/>
      <c r="V61" s="12"/>
      <c r="AC61" s="12"/>
      <c r="AH61" s="12"/>
      <c r="AJ61" s="12"/>
      <c r="AO61" s="12"/>
      <c r="AT61" s="12"/>
    </row>
    <row r="62" spans="1:147" ht="14.25">
      <c r="L62" s="12"/>
      <c r="V62" s="12"/>
      <c r="AC62" s="12"/>
      <c r="AH62" s="12"/>
      <c r="AJ62" s="12"/>
      <c r="AO62" s="12"/>
      <c r="AT62" s="12"/>
    </row>
    <row r="63" spans="1:147" ht="14.25">
      <c r="L63" s="12"/>
      <c r="V63" s="12"/>
      <c r="AC63" s="12"/>
      <c r="AH63" s="12"/>
      <c r="AJ63" s="12"/>
      <c r="AO63" s="12"/>
      <c r="AT63" s="12"/>
    </row>
    <row r="64" spans="1:147" ht="14.25">
      <c r="L64" s="12"/>
      <c r="V64" s="12"/>
      <c r="AC64" s="12"/>
      <c r="AH64" s="12"/>
      <c r="AJ64" s="12"/>
      <c r="AO64" s="12"/>
      <c r="AT64" s="12"/>
    </row>
    <row r="65" spans="12:46" ht="14.25">
      <c r="L65" s="12"/>
      <c r="V65" s="12"/>
      <c r="AC65" s="12"/>
      <c r="AH65" s="12"/>
      <c r="AJ65" s="12"/>
      <c r="AO65" s="12"/>
      <c r="AT65" s="12"/>
    </row>
    <row r="66" spans="12:46" ht="14.25">
      <c r="L66" s="12"/>
      <c r="V66" s="12"/>
      <c r="AC66" s="12"/>
      <c r="AH66" s="12"/>
      <c r="AJ66" s="12"/>
      <c r="AO66" s="12"/>
      <c r="AT66" s="12"/>
    </row>
    <row r="67" spans="12:46" ht="14.25">
      <c r="L67" s="12"/>
      <c r="V67" s="12"/>
      <c r="AC67" s="12"/>
      <c r="AH67" s="12"/>
      <c r="AJ67" s="12"/>
      <c r="AO67" s="12"/>
      <c r="AT67" s="12"/>
    </row>
    <row r="68" spans="12:46" ht="14.25">
      <c r="AO68" s="8"/>
      <c r="AT68" s="8"/>
    </row>
  </sheetData>
  <sortState xmlns:xlrd2="http://schemas.microsoft.com/office/spreadsheetml/2017/richdata2" ref="A2:EQ69">
    <sortCondition ref="A2:A69"/>
    <sortCondition ref="E2:E69"/>
  </sortState>
  <conditionalFormatting sqref="A3">
    <cfRule type="expression" dxfId="239" priority="39">
      <formula>$A3="B-RET-WINTER BREAK"</formula>
    </cfRule>
    <cfRule type="expression" dxfId="238" priority="40">
      <formula>$A3="Z-OUT-REPLACED"</formula>
    </cfRule>
    <cfRule type="expression" dxfId="237" priority="41">
      <formula>$A3="Z-OUT-NOT RETURNING"</formula>
    </cfRule>
    <cfRule type="expression" dxfId="236" priority="42">
      <formula>$A3="C-QUESTIONABLE"</formula>
    </cfRule>
    <cfRule type="expression" dxfId="235" priority="43">
      <formula>$A3="A-NEW"</formula>
    </cfRule>
    <cfRule type="expression" dxfId="234" priority="44">
      <formula>$A3="B-RET"</formula>
    </cfRule>
  </conditionalFormatting>
  <conditionalFormatting sqref="A19">
    <cfRule type="expression" dxfId="233" priority="7">
      <formula>$A19="C-QUESTIONABLE"</formula>
    </cfRule>
    <cfRule type="expression" dxfId="232" priority="8">
      <formula>$A19="A-NEW"</formula>
    </cfRule>
  </conditionalFormatting>
  <conditionalFormatting sqref="A20:A37 P4:Q5 S4:T5 M6:T6 M12:T15 O17:T17 H18:K18 M18 M42:T42 G47:K47">
    <cfRule type="expression" dxfId="231" priority="127">
      <formula>$A4="C-QUESTIONABLE"</formula>
    </cfRule>
  </conditionalFormatting>
  <conditionalFormatting sqref="A20:A37">
    <cfRule type="expression" dxfId="230" priority="125">
      <formula>$A20="Z-OUT-REPLACED"</formula>
    </cfRule>
    <cfRule type="expression" dxfId="229" priority="126">
      <formula>$A20="Z-OUT-NOT RETURNING"</formula>
    </cfRule>
    <cfRule type="expression" dxfId="228" priority="129">
      <formula>$A20="B-RET"</formula>
    </cfRule>
  </conditionalFormatting>
  <conditionalFormatting sqref="A47">
    <cfRule type="expression" dxfId="227" priority="13">
      <formula>$A47="C-QUESTIONABLE"</formula>
    </cfRule>
    <cfRule type="expression" dxfId="226" priority="14">
      <formula>$A47="A-NEW"</formula>
    </cfRule>
  </conditionalFormatting>
  <conditionalFormatting sqref="E2">
    <cfRule type="expression" dxfId="225" priority="48">
      <formula>#REF!="B-RET-WINTER BREAK"</formula>
    </cfRule>
    <cfRule type="expression" dxfId="224" priority="49">
      <formula>#REF!="A-NEW"</formula>
    </cfRule>
    <cfRule type="expression" dxfId="223" priority="50">
      <formula>#REF!="C-QUESTIONABLE"</formula>
    </cfRule>
  </conditionalFormatting>
  <conditionalFormatting sqref="E4:E5 I5 G6:J8 E7 N9 G9:K10 N11 G15:J15 G16:K16 N16:N18 K17:K18 M18 K47:K48 N47:N48">
    <cfRule type="expression" dxfId="222" priority="76">
      <formula>#REF!="A-NEW"</formula>
    </cfRule>
    <cfRule type="expression" dxfId="221" priority="77">
      <formula>#REF!="C-QUESTIONABLE"</formula>
    </cfRule>
  </conditionalFormatting>
  <conditionalFormatting sqref="G6:J6 G8:J8 G15:J15">
    <cfRule type="expression" dxfId="220" priority="70">
      <formula>$A6="Z-OUT-REPLACED"</formula>
    </cfRule>
    <cfRule type="expression" dxfId="219" priority="71">
      <formula>$A6="Z-OUT-NOT RETURNING"</formula>
    </cfRule>
    <cfRule type="expression" dxfId="218" priority="74">
      <formula>$A6="B-RET"</formula>
    </cfRule>
  </conditionalFormatting>
  <conditionalFormatting sqref="G6:J8 G15:J15 E4:E5 I5 E7 N9 G9:K10 N11 G16:K16 N16:N18 K17:K18 M18 K47:K48 N47:N48">
    <cfRule type="expression" dxfId="217" priority="75">
      <formula>#REF!="B-RET-WINTER BREAK"</formula>
    </cfRule>
  </conditionalFormatting>
  <conditionalFormatting sqref="G11:J11">
    <cfRule type="expression" dxfId="216" priority="36">
      <formula>$A11="B-RET-WINTER BREAK"</formula>
    </cfRule>
    <cfRule type="expression" dxfId="215" priority="37">
      <formula>$A11="C-QUESTIONABLE"</formula>
    </cfRule>
    <cfRule type="expression" dxfId="214" priority="38">
      <formula>$A11="A-NEW"</formula>
    </cfRule>
  </conditionalFormatting>
  <conditionalFormatting sqref="G4:K4">
    <cfRule type="expression" dxfId="213" priority="63">
      <formula>#REF!="B-RET-WINTER BREAK"</formula>
    </cfRule>
    <cfRule type="expression" dxfId="212" priority="64">
      <formula>#REF!="A-NEW"</formula>
    </cfRule>
    <cfRule type="expression" dxfId="211" priority="65">
      <formula>#REF!="C-QUESTIONABLE"</formula>
    </cfRule>
  </conditionalFormatting>
  <conditionalFormatting sqref="G6:K6 G8:J8">
    <cfRule type="expression" dxfId="210" priority="69">
      <formula>$A6="B-RET-WINTER BREAK"</formula>
    </cfRule>
    <cfRule type="expression" dxfId="209" priority="72">
      <formula>$A6="C-QUESTIONABLE"</formula>
    </cfRule>
    <cfRule type="expression" dxfId="208" priority="73">
      <formula>$A6="A-NEW"</formula>
    </cfRule>
  </conditionalFormatting>
  <conditionalFormatting sqref="G12:K15 A19:A39 G42:K42">
    <cfRule type="expression" dxfId="207" priority="90">
      <formula>$A12="B-RET-WINTER BREAK"</formula>
    </cfRule>
  </conditionalFormatting>
  <conditionalFormatting sqref="G12:K15 A38:A39 G42:K42">
    <cfRule type="expression" dxfId="206" priority="91">
      <formula>$A12="C-QUESTIONABLE"</formula>
    </cfRule>
    <cfRule type="expression" dxfId="205" priority="92">
      <formula>$A12="A-NEW"</formula>
    </cfRule>
  </conditionalFormatting>
  <conditionalFormatting sqref="H18:K18 M18 G47:K47 A47 P4:Q5 S4:T5 M6:T6 M12:T15 O17:T17 M42:T42">
    <cfRule type="expression" dxfId="204" priority="97">
      <formula>$A4="B-RET-WINTER BREAK"</formula>
    </cfRule>
  </conditionalFormatting>
  <conditionalFormatting sqref="K2 N2">
    <cfRule type="expression" dxfId="203" priority="45">
      <formula>#REF!="B-RET-WINTER BREAK"</formula>
    </cfRule>
    <cfRule type="expression" dxfId="202" priority="46">
      <formula>#REF!="A-NEW"</formula>
    </cfRule>
    <cfRule type="expression" dxfId="201" priority="47">
      <formula>#REF!="C-QUESTIONABLE"</formula>
    </cfRule>
  </conditionalFormatting>
  <conditionalFormatting sqref="K5">
    <cfRule type="expression" dxfId="200" priority="27">
      <formula>#REF!="B-RET-WINTER BREAK"</formula>
    </cfRule>
    <cfRule type="expression" dxfId="199" priority="28">
      <formula>#REF!="A-NEW"</formula>
    </cfRule>
    <cfRule type="expression" dxfId="198" priority="29">
      <formula>#REF!="C-QUESTIONABLE"</formula>
    </cfRule>
  </conditionalFormatting>
  <conditionalFormatting sqref="K7:K8">
    <cfRule type="expression" dxfId="197" priority="60">
      <formula>#REF!="B-RET-WINTER BREAK"</formula>
    </cfRule>
    <cfRule type="expression" dxfId="196" priority="61">
      <formula>#REF!="A-NEW"</formula>
    </cfRule>
    <cfRule type="expression" dxfId="195" priority="62">
      <formula>#REF!="C-QUESTIONABLE"</formula>
    </cfRule>
  </conditionalFormatting>
  <conditionalFormatting sqref="K11">
    <cfRule type="expression" dxfId="194" priority="54">
      <formula>#REF!="B-RET-WINTER BREAK"</formula>
    </cfRule>
    <cfRule type="expression" dxfId="193" priority="55">
      <formula>#REF!="A-NEW"</formula>
    </cfRule>
    <cfRule type="expression" dxfId="192" priority="56">
      <formula>#REF!="C-QUESTIONABLE"</formula>
    </cfRule>
  </conditionalFormatting>
  <conditionalFormatting sqref="L6 L8 L12:L15 L42">
    <cfRule type="expression" dxfId="191" priority="96">
      <formula>$B6=X</formula>
    </cfRule>
  </conditionalFormatting>
  <conditionalFormatting sqref="M10:N10 Q10:R10">
    <cfRule type="expression" dxfId="190" priority="1">
      <formula>$A10="B-RET-WINTER BREAK"</formula>
    </cfRule>
    <cfRule type="expression" dxfId="189" priority="2">
      <formula>$A10="C-QUESTIONABLE"</formula>
    </cfRule>
    <cfRule type="expression" dxfId="188" priority="3">
      <formula>$A10="A-NEW"</formula>
    </cfRule>
  </conditionalFormatting>
  <conditionalFormatting sqref="M8:T8">
    <cfRule type="expression" dxfId="187" priority="4">
      <formula>$A8="B-RET-WINTER BREAK"</formula>
    </cfRule>
    <cfRule type="expression" dxfId="186" priority="5">
      <formula>$A8="C-QUESTIONABLE"</formula>
    </cfRule>
    <cfRule type="expression" dxfId="185" priority="6">
      <formula>$A8="A-NEW"</formula>
    </cfRule>
  </conditionalFormatting>
  <conditionalFormatting sqref="N4:N5">
    <cfRule type="expression" dxfId="184" priority="24">
      <formula>#REF!="B-RET-WINTER BREAK"</formula>
    </cfRule>
    <cfRule type="expression" dxfId="183" priority="25">
      <formula>#REF!="A-NEW"</formula>
    </cfRule>
    <cfRule type="expression" dxfId="182" priority="26">
      <formula>#REF!="C-QUESTIONABLE"</formula>
    </cfRule>
  </conditionalFormatting>
  <conditionalFormatting sqref="N7">
    <cfRule type="expression" dxfId="181" priority="51">
      <formula>#REF!="B-RET-WINTER BREAK"</formula>
    </cfRule>
    <cfRule type="expression" dxfId="180" priority="52">
      <formula>#REF!="A-NEW"</formula>
    </cfRule>
    <cfRule type="expression" dxfId="179" priority="53">
      <formula>#REF!="C-QUESTIONABLE"</formula>
    </cfRule>
  </conditionalFormatting>
  <conditionalFormatting sqref="O11:R11">
    <cfRule type="expression" dxfId="178" priority="9">
      <formula>$A11="B-RET-WINTER BREAK"</formula>
    </cfRule>
    <cfRule type="expression" dxfId="177" priority="10">
      <formula>$A11="C-QUESTIONABLE"</formula>
    </cfRule>
    <cfRule type="expression" dxfId="176" priority="11">
      <formula>$A11="A-NEW"</formula>
    </cfRule>
  </conditionalFormatting>
  <conditionalFormatting sqref="P4:Q5 S4:T5 M6:T6 M12:T15 O17:T17 H18:K18 M18 A20:A37 M42:T42 G47:K47">
    <cfRule type="expression" dxfId="175" priority="128">
      <formula>$A4="A-NEW"</formula>
    </cfRule>
  </conditionalFormatting>
  <hyperlinks>
    <hyperlink ref="K24" r:id="rId1" xr:uid="{66B5B820-1E18-4EDF-8682-5580BD647294}"/>
    <hyperlink ref="K21" r:id="rId2" xr:uid="{F641206E-53BD-46FB-807D-32319808C8C7}"/>
    <hyperlink ref="AI12" r:id="rId3" xr:uid="{DE1F67BF-ECB8-4858-9A35-E5FFE8555AB5}"/>
    <hyperlink ref="K11" r:id="rId4" xr:uid="{03A89ECE-8524-48AE-A90D-D89164F2EDAF}"/>
    <hyperlink ref="K26" r:id="rId5" xr:uid="{922B4F9C-F2B1-4DB3-846D-DBD642DF616E}"/>
    <hyperlink ref="K14" r:id="rId6" xr:uid="{E1137E91-F2A4-4254-A4B4-8B8F9475B649}"/>
    <hyperlink ref="K3" r:id="rId7" xr:uid="{4CCDEE64-163A-4F4E-9853-59A5DA7FFBF9}"/>
    <hyperlink ref="K7" r:id="rId8" xr:uid="{CDED6CE0-BB3F-4780-A65E-70D7FBD49C18}"/>
    <hyperlink ref="K16" r:id="rId9" xr:uid="{BFD901C6-1256-44A8-825D-20C5C510E465}"/>
    <hyperlink ref="K8" r:id="rId10" xr:uid="{8CA11E63-5534-4D07-BC13-CD73845D3802}"/>
    <hyperlink ref="AI3" r:id="rId11" xr:uid="{82444167-C8DD-400A-AAEA-C4EDD73117C0}"/>
    <hyperlink ref="AI14" r:id="rId12" xr:uid="{A05A6399-15FB-4A6C-8EF1-5BEDD7E2EE93}"/>
    <hyperlink ref="AI7" r:id="rId13" xr:uid="{5B6493BB-6488-4395-9842-32D4233137DC}"/>
    <hyperlink ref="AI8" r:id="rId14" xr:uid="{383F2E2A-FCD7-4DF4-8B66-C2B1DAB80E57}"/>
    <hyperlink ref="AI11" r:id="rId15" xr:uid="{B86445ED-4C28-4729-A0F5-EC026464127F}"/>
    <hyperlink ref="K19" r:id="rId16" xr:uid="{BA0E4B78-FA76-43D0-8267-3B7F1241E372}"/>
    <hyperlink ref="K6" r:id="rId17" xr:uid="{0545F35A-1C4D-4F69-B6F3-68D5370A2753}"/>
    <hyperlink ref="AI6" r:id="rId18" xr:uid="{43F01627-7AD4-485D-A0FA-0104E4FE5011}"/>
    <hyperlink ref="AI16" r:id="rId19" xr:uid="{07A51FEA-B054-4D14-AF1B-8892DA5CD10D}"/>
    <hyperlink ref="K18" r:id="rId20" xr:uid="{1BEA56EA-16AA-45C5-86E9-1215FE90D544}"/>
    <hyperlink ref="K2" r:id="rId21" xr:uid="{675B14B8-9382-4D87-9A6C-847297636B55}"/>
    <hyperlink ref="K5" r:id="rId22" xr:uid="{2363BE42-334C-4B99-AE73-6050AF435C1D}"/>
    <hyperlink ref="AI2" r:id="rId23" xr:uid="{2732E73E-7303-4CDC-B70A-40C469E2B311}"/>
    <hyperlink ref="AI18" r:id="rId24" xr:uid="{9F473A3E-3025-4CDF-A2FA-7C6DD1E7FD99}"/>
    <hyperlink ref="AI5" r:id="rId25" xr:uid="{4652BF22-E879-4C2E-B737-E01404D9B67E}"/>
    <hyperlink ref="K17" r:id="rId26" xr:uid="{2673D705-1485-4DC7-8CFE-A131405FBAC0}"/>
    <hyperlink ref="AI17" r:id="rId27" xr:uid="{46D66D51-399F-4BB8-AA32-C433002E36C4}"/>
    <hyperlink ref="K9" r:id="rId28" xr:uid="{EBEC0656-517D-435A-938A-96F5154B1938}"/>
    <hyperlink ref="AI9" r:id="rId29" xr:uid="{50BCC34D-E4BC-4DDB-9993-F9C26EFB993B}"/>
    <hyperlink ref="K4" r:id="rId30" xr:uid="{D25F7A23-888C-4DFE-BAE8-505B63EC3369}"/>
    <hyperlink ref="AI10" r:id="rId31" xr:uid="{FC770F68-D351-4A3E-B70F-8C8A709A3C53}"/>
    <hyperlink ref="AI4" r:id="rId32" xr:uid="{C37B4F78-73C0-4A6A-8A94-258940980E93}"/>
    <hyperlink ref="K15" r:id="rId33" xr:uid="{AA0E57A9-49C7-415A-83BF-5A4C318E88D9}"/>
    <hyperlink ref="AI15" r:id="rId34" xr:uid="{AB163A7F-93BD-45F5-B4F0-5D465BDB45E5}"/>
    <hyperlink ref="K42" r:id="rId35" xr:uid="{A0FD47C4-1E27-4CA1-9EF3-B8D686FB242A}"/>
    <hyperlink ref="AI42" r:id="rId36" xr:uid="{F545D133-4CFF-4F9A-9C3E-F6A0F7D194AA}"/>
    <hyperlink ref="AI13" r:id="rId37" xr:uid="{39422F7B-15EE-4B6C-AFA0-5F94FCA63C04}"/>
    <hyperlink ref="K13" r:id="rId38" xr:uid="{59A7F3A4-4016-4D63-AA11-BC76ECC1D384}"/>
    <hyperlink ref="K10" r:id="rId39" xr:uid="{176140A4-B5A3-490B-85BC-14D1C1A0361B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B26EE-6D6D-4244-85F9-D293D2A21688}">
  <sheetPr>
    <tabColor rgb="FFFFFF00"/>
  </sheetPr>
  <dimension ref="A1:AD55"/>
  <sheetViews>
    <sheetView workbookViewId="0">
      <pane xSplit="3" ySplit="1" topLeftCell="K2" activePane="bottomRight" state="frozen"/>
      <selection pane="bottomRight" activeCell="A2" sqref="A2"/>
      <selection pane="bottomLeft"/>
      <selection pane="topRight"/>
    </sheetView>
  </sheetViews>
  <sheetFormatPr defaultColWidth="9.140625" defaultRowHeight="14.25"/>
  <cols>
    <col min="1" max="1" width="11.28515625" style="11" customWidth="1"/>
    <col min="2" max="2" width="12" style="11" bestFit="1" customWidth="1"/>
    <col min="3" max="3" width="37.85546875" style="11" bestFit="1" customWidth="1"/>
    <col min="4" max="4" width="22.7109375" style="11" customWidth="1"/>
    <col min="5" max="5" width="40.140625" style="11" bestFit="1" customWidth="1"/>
    <col min="6" max="6" width="9.140625" style="11"/>
    <col min="7" max="7" width="12" style="11" customWidth="1"/>
    <col min="8" max="8" width="41.85546875" style="11" bestFit="1" customWidth="1"/>
    <col min="9" max="9" width="28.42578125" style="11" bestFit="1" customWidth="1"/>
    <col min="10" max="10" width="13" style="11" bestFit="1" customWidth="1"/>
    <col min="11" max="11" width="3.28515625" style="440" customWidth="1"/>
    <col min="12" max="12" width="9.140625" style="11"/>
    <col min="13" max="13" width="9.140625" style="17"/>
    <col min="14" max="29" width="9.140625" style="11"/>
    <col min="30" max="30" width="3.140625" style="6" customWidth="1"/>
    <col min="31" max="16384" width="9.140625" style="11"/>
  </cols>
  <sheetData>
    <row r="1" spans="1:30">
      <c r="A1" s="88" t="s">
        <v>0</v>
      </c>
      <c r="B1" s="89" t="s">
        <v>2117</v>
      </c>
      <c r="C1" s="89" t="s">
        <v>2118</v>
      </c>
      <c r="D1" s="89" t="s">
        <v>2119</v>
      </c>
      <c r="E1" s="2" t="s">
        <v>2120</v>
      </c>
      <c r="F1" s="2" t="s">
        <v>11</v>
      </c>
      <c r="G1" s="2" t="s">
        <v>2121</v>
      </c>
      <c r="H1" s="2" t="s">
        <v>10</v>
      </c>
      <c r="I1" s="49" t="s">
        <v>2122</v>
      </c>
      <c r="J1" s="2" t="s">
        <v>2123</v>
      </c>
      <c r="K1" s="439"/>
      <c r="L1" s="3" t="s">
        <v>2124</v>
      </c>
      <c r="M1" s="4" t="s">
        <v>2125</v>
      </c>
      <c r="N1" s="3" t="s">
        <v>2126</v>
      </c>
      <c r="O1" s="3" t="s">
        <v>2127</v>
      </c>
      <c r="P1" s="3" t="s">
        <v>2128</v>
      </c>
      <c r="Q1" s="3" t="s">
        <v>2129</v>
      </c>
      <c r="R1" s="4" t="s">
        <v>2130</v>
      </c>
      <c r="S1" s="3" t="s">
        <v>2131</v>
      </c>
      <c r="T1" s="3" t="s">
        <v>2132</v>
      </c>
      <c r="U1" s="3" t="s">
        <v>2133</v>
      </c>
      <c r="V1" s="3" t="s">
        <v>2134</v>
      </c>
      <c r="W1" s="59" t="s">
        <v>2135</v>
      </c>
      <c r="X1" s="3" t="s">
        <v>2136</v>
      </c>
      <c r="Y1" s="3" t="s">
        <v>2137</v>
      </c>
      <c r="Z1" s="3" t="s">
        <v>2138</v>
      </c>
      <c r="AA1" s="3" t="s">
        <v>2139</v>
      </c>
      <c r="AB1" s="3" t="s">
        <v>2140</v>
      </c>
      <c r="AC1" s="3" t="s">
        <v>2141</v>
      </c>
    </row>
    <row r="2" spans="1:30" s="363" customFormat="1">
      <c r="A2" s="366" t="str">
        <f>_xlfn.XLOOKUP(C2, '❄️ SD-WIN-SBALL 🥎'!$E$1:$E$118, '❄️ SD-WIN-SBALL 🥎'!$A$1:$A$118)</f>
        <v>B-RET</v>
      </c>
      <c r="B2" s="366" t="str">
        <f>_xlfn.XLOOKUP(C2, '❄️ SD-WIN-SBALL 🥎'!$E$1:$E$118, '❄️ SD-WIN-SBALL 🥎'!$D$1:$D$118)</f>
        <v>USBDDYS</v>
      </c>
      <c r="C2" s="366" t="s">
        <v>2358</v>
      </c>
      <c r="D2" s="366" t="str">
        <f>IF(_xlfn.XLOOKUP(C2, '❄️ SD-WIN-SBALL 🥎'!$E$1:$E$118, '❄️ SD-WIN-SBALL 🥎'!$F$1:$F$118)=0, " ", _xlfn.XLOOKUP(C2, '❄️ SD-WIN-SBALL 🥎'!$E$1:$E$118, '❄️ SD-WIN-SBALL 🥎'!$F$1:$F$118))</f>
        <v xml:space="preserve"> </v>
      </c>
      <c r="E2" s="399" t="str">
        <f>_xlfn.XLOOKUP(C2, '❄️ SD-WIN-SBALL 🥎'!$E$1:$E$118, '❄️ SD-WIN-SBALL 🥎'!$AK$1:$AK$118)</f>
        <v>11425 N Dysart Rd. El Mirage, AZ 85335</v>
      </c>
      <c r="F2" s="366" t="str">
        <f>_xlfn.XLOOKUP(C2, '❄️ SD-WIN-SBALL 🥎'!$E$1:$E$118, '❄️ SD-WIN-SBALL 🥎'!$M$1:$M$118)</f>
        <v xml:space="preserve">Bob </v>
      </c>
      <c r="G2" s="366" t="str">
        <f>_xlfn.XLOOKUP(C2, '❄️ SD-WIN-SBALL 🥎'!$E$1:$E$118, '❄️ SD-WIN-SBALL 🥎'!$N$1:$N$118)</f>
        <v>Brumbaugh</v>
      </c>
      <c r="H2" s="366" t="str">
        <f>_xlfn.XLOOKUP(C2, '❄️ SD-WIN-SBALL 🥎'!$E$1:$E$118, '❄️ SD-WIN-SBALL 🥎'!$K$1:$K$118)</f>
        <v>bobbrumbaugh602@gmail.com</v>
      </c>
      <c r="I2" s="366" t="str">
        <f>IF(_xlfn.XLOOKUP(C2, '❄️ SD-WIN-SBALL 🥎'!$E$1:$E$118, '❄️ SD-WIN-SBALL 🥎'!$AA$1:$AA$118)=0, "TBD", _xlfn.XLOOKUP(C2, '❄️ SD-WIN-SBALL 🥎'!$E$1:$E$118, '❄️ SD-WIN-SBALL 🥎'!$AA$1:$AA$118))</f>
        <v>Saturdays: Jan. 3, 10 (PPD), 17, 24; Feb. 7 (M/U)</v>
      </c>
      <c r="J2" s="366" t="str">
        <f>IF(_xlfn.XLOOKUP(C2, '❄️ SD-WIN-SBALL 🥎'!$E$1:$E$118, '❄️ SD-WIN-SBALL 🥎'!$AB$1:$AB$118)=0, "TBD", _xlfn.XLOOKUP(C2, '❄️ SD-WIN-SBALL 🥎'!$E$1:$E$118, '❄️ SD-WIN-SBALL 🥎'!$AB$1:$AB$118))</f>
        <v>10am-2:30pm</v>
      </c>
      <c r="K2" s="440"/>
      <c r="L2" s="396" t="b">
        <v>1</v>
      </c>
      <c r="M2" s="397" t="b">
        <v>1</v>
      </c>
      <c r="N2" s="396" t="b">
        <v>1</v>
      </c>
      <c r="O2" s="396" t="b">
        <v>0</v>
      </c>
      <c r="P2" s="396" t="b">
        <v>0</v>
      </c>
      <c r="Q2" s="396" t="b">
        <v>0</v>
      </c>
      <c r="R2" s="396" t="b">
        <v>1</v>
      </c>
      <c r="S2" s="396" t="b">
        <v>1</v>
      </c>
      <c r="T2" s="396" t="b">
        <v>0</v>
      </c>
      <c r="U2" s="396" t="b">
        <v>0</v>
      </c>
      <c r="V2" s="396" t="b">
        <v>1</v>
      </c>
      <c r="W2" s="396" t="b">
        <v>1</v>
      </c>
      <c r="X2" s="396" t="b">
        <v>1</v>
      </c>
      <c r="Y2" s="396" t="b">
        <v>0</v>
      </c>
      <c r="Z2" s="396" t="b">
        <v>1</v>
      </c>
      <c r="AA2" s="396" t="b">
        <v>1</v>
      </c>
      <c r="AB2" s="396" t="b">
        <v>0</v>
      </c>
      <c r="AC2" s="396" t="b">
        <v>0</v>
      </c>
      <c r="AD2" s="5"/>
    </row>
    <row r="3" spans="1:30" s="363" customFormat="1">
      <c r="A3" s="366" t="str">
        <f>_xlfn.XLOOKUP(C3, '❄️ SD-WIN-SBALL 🥎'!$E$1:$E$118, '❄️ SD-WIN-SBALL 🥎'!$A$1:$A$118)</f>
        <v>B-RET</v>
      </c>
      <c r="B3" s="366" t="str">
        <f>_xlfn.XLOOKUP(C3, '❄️ SD-WIN-SBALL 🥎'!$E$1:$E$118, '❄️ SD-WIN-SBALL 🥎'!$D$1:$D$118)</f>
        <v>USBDDCCS</v>
      </c>
      <c r="C3" s="366" t="s">
        <v>2315</v>
      </c>
      <c r="D3" s="366" t="str">
        <f>IF(_xlfn.XLOOKUP(C3, '❄️ SD-WIN-SBALL 🥎'!$E$1:$E$118, '❄️ SD-WIN-SBALL 🥎'!$F$1:$F$118)=0, " ", _xlfn.XLOOKUP(C3, '❄️ SD-WIN-SBALL 🥎'!$E$1:$E$118, '❄️ SD-WIN-SBALL 🥎'!$F$1:$F$118))</f>
        <v xml:space="preserve"> </v>
      </c>
      <c r="E3" s="366" t="str">
        <f>_xlfn.XLOOKUP(C3, '❄️ SD-WIN-SBALL 🥎'!$E$1:$E$118, '❄️ SD-WIN-SBALL 🥎'!$AK$1:$AK$118)</f>
        <v>3900 Rugged Dr. Dallas, TX 75224</v>
      </c>
      <c r="F3" s="366" t="str">
        <f>_xlfn.XLOOKUP(C3, '❄️ SD-WIN-SBALL 🥎'!$E$1:$E$118, '❄️ SD-WIN-SBALL 🥎'!$M$1:$M$118)</f>
        <v>Taneshia</v>
      </c>
      <c r="G3" s="366" t="str">
        <f>_xlfn.XLOOKUP(C3, '❄️ SD-WIN-SBALL 🥎'!$E$1:$E$118, '❄️ SD-WIN-SBALL 🥎'!$N$1:$N$118)</f>
        <v>Burgess</v>
      </c>
      <c r="H3" s="366" t="str">
        <f>_xlfn.XLOOKUP(C3, '❄️ SD-WIN-SBALL 🥎'!$E$1:$E$118, '❄️ SD-WIN-SBALL 🥎'!$K$1:$K$118)</f>
        <v>taneshiaburgess@gmail.com</v>
      </c>
      <c r="I3" s="366" t="str">
        <f>IF(_xlfn.XLOOKUP(C3, '❄️ SD-WIN-SBALL 🥎'!$E$1:$E$118, '❄️ SD-WIN-SBALL 🥎'!$AA$1:$AA$118)=0, "TBD", _xlfn.XLOOKUP(C3, '❄️ SD-WIN-SBALL 🥎'!$E$1:$E$118, '❄️ SD-WIN-SBALL 🥎'!$AA$1:$AA$118))</f>
        <v>Sundays: Jan. 4, 11, 18(PPD), 25(PPD); Feb. 1 (M/U), 15 (M/U)</v>
      </c>
      <c r="J3" s="366" t="str">
        <f>IF(_xlfn.XLOOKUP(C3, '❄️ SD-WIN-SBALL 🥎'!$E$1:$E$118, '❄️ SD-WIN-SBALL 🥎'!$AB$1:$AB$118)=0, "TBD", _xlfn.XLOOKUP(C3, '❄️ SD-WIN-SBALL 🥎'!$E$1:$E$118, '❄️ SD-WIN-SBALL 🥎'!$AB$1:$AB$118))</f>
        <v>Noon-4:30pm</v>
      </c>
      <c r="K3" s="440"/>
      <c r="L3" s="396" t="b">
        <v>1</v>
      </c>
      <c r="M3" s="397" t="b">
        <v>1</v>
      </c>
      <c r="N3" s="396" t="b">
        <v>1</v>
      </c>
      <c r="O3" s="396" t="b">
        <v>0</v>
      </c>
      <c r="P3" s="396" t="b">
        <v>1</v>
      </c>
      <c r="Q3" s="396" t="b">
        <v>1</v>
      </c>
      <c r="R3" s="396" t="b">
        <v>1</v>
      </c>
      <c r="S3" s="396" t="b">
        <v>1</v>
      </c>
      <c r="T3" s="396" t="b">
        <v>0</v>
      </c>
      <c r="U3" s="396" t="b">
        <v>0</v>
      </c>
      <c r="V3" s="396" t="b">
        <v>1</v>
      </c>
      <c r="W3" s="396" t="b">
        <v>1</v>
      </c>
      <c r="X3" s="396" t="b">
        <v>1</v>
      </c>
      <c r="Y3" s="396" t="b">
        <v>0</v>
      </c>
      <c r="Z3" s="396" t="b">
        <v>1</v>
      </c>
      <c r="AA3" s="396" t="b">
        <v>1</v>
      </c>
      <c r="AB3" s="396" t="b">
        <v>0</v>
      </c>
      <c r="AC3" s="396" t="b">
        <v>0</v>
      </c>
      <c r="AD3" s="5"/>
    </row>
    <row r="4" spans="1:30" s="363" customFormat="1">
      <c r="A4" s="366" t="str">
        <f>_xlfn.XLOOKUP(C4, '❄️ SD-WIN-SBALL 🥎'!$E$1:$E$118, '❄️ SD-WIN-SBALL 🥎'!$A$1:$A$118)</f>
        <v>A-NEW</v>
      </c>
      <c r="B4" s="366" t="str">
        <f>_xlfn.XLOOKUP(C4, '❄️ SD-WIN-SBALL 🥎'!$E$1:$E$118, '❄️ SD-WIN-SBALL 🥎'!$D$1:$D$118)</f>
        <v>USBDALAS</v>
      </c>
      <c r="C4" s="398" t="s">
        <v>2147</v>
      </c>
      <c r="D4" s="366" t="str">
        <f>IF(_xlfn.XLOOKUP(C4, '❄️ SD-WIN-SBALL 🥎'!$E$1:$E$118, '❄️ SD-WIN-SBALL 🥎'!$F$1:$F$118)=0, " ", _xlfn.XLOOKUP(C4, '❄️ SD-WIN-SBALL 🥎'!$E$1:$E$118, '❄️ SD-WIN-SBALL 🥎'!$F$1:$F$118))</f>
        <v xml:space="preserve"> </v>
      </c>
      <c r="E4" s="399" t="str">
        <f>_xlfn.XLOOKUP(C4, '❄️ SD-WIN-SBALL 🥎'!$E$1:$E$118, '❄️ SD-WIN-SBALL 🥎'!$AK$1:$AK$118)</f>
        <v>850 W Combs Rd. Queen Creek, AZ 85140</v>
      </c>
      <c r="F4" s="366" t="str">
        <f>_xlfn.XLOOKUP(C4, '❄️ SD-WIN-SBALL 🥎'!$E$1:$E$118, '❄️ SD-WIN-SBALL 🥎'!$M$1:$M$118)</f>
        <v>Aurelia</v>
      </c>
      <c r="G4" s="366" t="str">
        <f>_xlfn.XLOOKUP(C4, '❄️ SD-WIN-SBALL 🥎'!$E$1:$E$118, '❄️ SD-WIN-SBALL 🥎'!$N$1:$N$118)</f>
        <v>Bailey</v>
      </c>
      <c r="H4" s="366" t="str">
        <f>_xlfn.XLOOKUP(C4, '❄️ SD-WIN-SBALL 🥎'!$E$1:$E$118, '❄️ SD-WIN-SBALL 🥎'!$K$1:$K$118)</f>
        <v>aurelia.edina@gmail.com</v>
      </c>
      <c r="I4" s="366" t="str">
        <f>IF(_xlfn.XLOOKUP(C4, '❄️ SD-WIN-SBALL 🥎'!$E$1:$E$118, '❄️ SD-WIN-SBALL 🥎'!$AA$1:$AA$118)=0, "TBD", _xlfn.XLOOKUP(C4, '❄️ SD-WIN-SBALL 🥎'!$E$1:$E$118, '❄️ SD-WIN-SBALL 🥎'!$AA$1:$AA$118))</f>
        <v>Saturdays: Jan. 10, 17, 24, 31</v>
      </c>
      <c r="J4" s="366" t="str">
        <f>IF(_xlfn.XLOOKUP(C4, '❄️ SD-WIN-SBALL 🥎'!$E$1:$E$118, '❄️ SD-WIN-SBALL 🥎'!$AB$1:$AB$118)=0, "TBD", _xlfn.XLOOKUP(C4, '❄️ SD-WIN-SBALL 🥎'!$E$1:$E$118, '❄️ SD-WIN-SBALL 🥎'!$AB$1:$AB$118))</f>
        <v>Noon-4:30pm</v>
      </c>
      <c r="K4" s="440"/>
      <c r="L4" s="396" t="b">
        <v>1</v>
      </c>
      <c r="M4" s="397" t="b">
        <v>1</v>
      </c>
      <c r="N4" s="396" t="b">
        <v>1</v>
      </c>
      <c r="O4" s="396" t="b">
        <v>0</v>
      </c>
      <c r="P4" s="396" t="b">
        <v>1</v>
      </c>
      <c r="Q4" s="396" t="b">
        <v>1</v>
      </c>
      <c r="R4" s="396" t="b">
        <v>1</v>
      </c>
      <c r="S4" s="396" t="b">
        <v>1</v>
      </c>
      <c r="T4" s="396" t="b">
        <v>0</v>
      </c>
      <c r="U4" s="396" t="b">
        <v>0</v>
      </c>
      <c r="V4" s="396" t="b">
        <v>1</v>
      </c>
      <c r="W4" s="396" t="b">
        <v>1</v>
      </c>
      <c r="X4" s="396" t="b">
        <v>1</v>
      </c>
      <c r="Y4" s="396" t="b">
        <v>0</v>
      </c>
      <c r="Z4" s="396" t="b">
        <v>0</v>
      </c>
      <c r="AA4" s="396" t="b">
        <v>0</v>
      </c>
      <c r="AB4" s="396" t="b">
        <v>0</v>
      </c>
      <c r="AC4" s="396" t="b">
        <v>0</v>
      </c>
      <c r="AD4" s="5"/>
    </row>
    <row r="5" spans="1:30" s="363" customFormat="1">
      <c r="A5" s="366" t="str">
        <f>_xlfn.XLOOKUP(C5, '❄️ SD-WIN-SBALL 🥎'!$E$1:$E$118, '❄️ SD-WIN-SBALL 🥎'!$A$1:$A$118)</f>
        <v>A-NEW</v>
      </c>
      <c r="B5" s="366" t="str">
        <f>_xlfn.XLOOKUP(C5, '❄️ SD-WIN-SBALL 🥎'!$E$1:$E$118, '❄️ SD-WIN-SBALL 🥎'!$D$1:$D$118)</f>
        <v>USBDDPTS</v>
      </c>
      <c r="C5" s="398" t="s">
        <v>2272</v>
      </c>
      <c r="D5" s="366" t="str">
        <f>IF(_xlfn.XLOOKUP(C5, '❄️ SD-WIN-SBALL 🥎'!$E$1:$E$118, '❄️ SD-WIN-SBALL 🥎'!$F$1:$F$118)=0, " ", _xlfn.XLOOKUP(C5, '❄️ SD-WIN-SBALL 🥎'!$E$1:$E$118, '❄️ SD-WIN-SBALL 🥎'!$F$1:$F$118))</f>
        <v>Davenport HS</v>
      </c>
      <c r="E5" s="366" t="str">
        <f>_xlfn.XLOOKUP(C5, '❄️ SD-WIN-SBALL 🥎'!$E$1:$E$118, '❄️ SD-WIN-SBALL 🥎'!$AK$1:$AK$118)</f>
        <v>4525 County Road 547 N Davenport, FL 33837</v>
      </c>
      <c r="F5" s="366" t="str">
        <f>_xlfn.XLOOKUP(C5, '❄️ SD-WIN-SBALL 🥎'!$E$1:$E$118, '❄️ SD-WIN-SBALL 🥎'!$M$1:$M$118)</f>
        <v>Gus</v>
      </c>
      <c r="G5" s="366" t="str">
        <f>_xlfn.XLOOKUP(C5, '❄️ SD-WIN-SBALL 🥎'!$E$1:$E$118, '❄️ SD-WIN-SBALL 🥎'!$N$1:$N$118)</f>
        <v>Mendoza</v>
      </c>
      <c r="H5" s="366" t="str">
        <f>_xlfn.XLOOKUP(C5, '❄️ SD-WIN-SBALL 🥎'!$E$1:$E$118, '❄️ SD-WIN-SBALL 🥎'!$K$1:$K$118)</f>
        <v>amenmusic33@gmail.com</v>
      </c>
      <c r="I5" s="366" t="str">
        <f>IF(_xlfn.XLOOKUP(C5, '❄️ SD-WIN-SBALL 🥎'!$E$1:$E$118, '❄️ SD-WIN-SBALL 🥎'!$AA$1:$AA$118)=0, "TBD", _xlfn.XLOOKUP(C5, '❄️ SD-WIN-SBALL 🥎'!$E$1:$E$118, '❄️ SD-WIN-SBALL 🥎'!$AA$1:$AA$118))</f>
        <v>Saturdays: Jan. 10, 17, 31(PPD); Feb. 7, 21 (M/U)</v>
      </c>
      <c r="J5" s="366" t="str">
        <f>IF(_xlfn.XLOOKUP(C5, '❄️ SD-WIN-SBALL 🥎'!$E$1:$E$118, '❄️ SD-WIN-SBALL 🥎'!$AB$1:$AB$118)=0, "TBD", _xlfn.XLOOKUP(C5, '❄️ SD-WIN-SBALL 🥎'!$E$1:$E$118, '❄️ SD-WIN-SBALL 🥎'!$AB$1:$AB$118))</f>
        <v>10:30am-3pm</v>
      </c>
      <c r="K5" s="440"/>
      <c r="L5" s="396" t="b">
        <v>1</v>
      </c>
      <c r="M5" s="397" t="b">
        <v>1</v>
      </c>
      <c r="N5" s="396" t="b">
        <v>1</v>
      </c>
      <c r="O5" s="396" t="b">
        <v>0</v>
      </c>
      <c r="P5" s="396" t="b">
        <v>1</v>
      </c>
      <c r="Q5" s="396" t="b">
        <v>1</v>
      </c>
      <c r="R5" s="396" t="b">
        <v>1</v>
      </c>
      <c r="S5" s="396" t="b">
        <v>1</v>
      </c>
      <c r="T5" s="396" t="b">
        <v>0</v>
      </c>
      <c r="U5" s="396" t="b">
        <v>0</v>
      </c>
      <c r="V5" s="396" t="b">
        <v>1</v>
      </c>
      <c r="W5" s="396" t="b">
        <v>1</v>
      </c>
      <c r="X5" s="396" t="b">
        <v>1</v>
      </c>
      <c r="Y5" s="396" t="b">
        <v>0</v>
      </c>
      <c r="Z5" s="396" t="b">
        <v>0</v>
      </c>
      <c r="AA5" s="396" t="b">
        <v>0</v>
      </c>
      <c r="AB5" s="396" t="b">
        <v>0</v>
      </c>
      <c r="AC5" s="396" t="b">
        <v>1</v>
      </c>
      <c r="AD5" s="5"/>
    </row>
    <row r="6" spans="1:30" s="363" customFormat="1">
      <c r="A6" s="366" t="str">
        <f>_xlfn.XLOOKUP(C6, '❄️ SD-WIN-SBALL 🥎'!$E$1:$E$118, '❄️ SD-WIN-SBALL 🥎'!$A$1:$A$118)</f>
        <v>A-NEW</v>
      </c>
      <c r="B6" s="366" t="str">
        <f>_xlfn.XLOOKUP(C6, '❄️ SD-WIN-SBALL 🥎'!$E$1:$E$118, '❄️ SD-WIN-SBALL 🥎'!$D$1:$D$118)</f>
        <v>USBDMAFS</v>
      </c>
      <c r="C6" s="366" t="s">
        <v>2193</v>
      </c>
      <c r="D6" s="366" t="str">
        <f>IF(_xlfn.XLOOKUP(C6, '❄️ SD-WIN-SBALL 🥎'!$E$1:$E$118, '❄️ SD-WIN-SBALL 🥎'!$F$1:$F$118)=0, " ", _xlfn.XLOOKUP(C6, '❄️ SD-WIN-SBALL 🥎'!$E$1:$E$118, '❄️ SD-WIN-SBALL 🥎'!$F$1:$F$118))</f>
        <v>Softball Field</v>
      </c>
      <c r="E6" s="366" t="str">
        <f>_xlfn.XLOOKUP(C6, '❄️ SD-WIN-SBALL 🥎'!$E$1:$E$118, '❄️ SD-WIN-SBALL 🥎'!$AK$1:$AK$118)</f>
        <v>5246 Martin Luther King Jr Blvd Lynwood, CA 90262</v>
      </c>
      <c r="F6" s="366" t="str">
        <f>_xlfn.XLOOKUP(C6, '❄️ SD-WIN-SBALL 🥎'!$E$1:$E$118, '❄️ SD-WIN-SBALL 🥎'!$M$1:$M$118)</f>
        <v>Chris</v>
      </c>
      <c r="G6" s="366" t="str">
        <f>_xlfn.XLOOKUP(C6, '❄️ SD-WIN-SBALL 🥎'!$E$1:$E$118, '❄️ SD-WIN-SBALL 🥎'!$N$1:$N$118)</f>
        <v>Alcorta</v>
      </c>
      <c r="H6" s="366" t="str">
        <f>_xlfn.XLOOKUP(C6, '❄️ SD-WIN-SBALL 🥎'!$E$1:$E$118, '❄️ SD-WIN-SBALL 🥎'!$K$1:$K$118)</f>
        <v>calcorta1@yahoo.com</v>
      </c>
      <c r="I6" s="366" t="str">
        <f>IF(_xlfn.XLOOKUP(C6, '❄️ SD-WIN-SBALL 🥎'!$E$1:$E$118, '❄️ SD-WIN-SBALL 🥎'!$AA$1:$AA$118)=0, "TBD", _xlfn.XLOOKUP(C6, '❄️ SD-WIN-SBALL 🥎'!$E$1:$E$118, '❄️ SD-WIN-SBALL 🥎'!$AA$1:$AA$118))</f>
        <v>Sundays: Jan. 11, 18, 25; Feb. 1</v>
      </c>
      <c r="J6" s="366" t="str">
        <f>IF(_xlfn.XLOOKUP(C6, '❄️ SD-WIN-SBALL 🥎'!$E$1:$E$118, '❄️ SD-WIN-SBALL 🥎'!$AB$1:$AB$118)=0, "TBD", _xlfn.XLOOKUP(C6, '❄️ SD-WIN-SBALL 🥎'!$E$1:$E$118, '❄️ SD-WIN-SBALL 🥎'!$AB$1:$AB$118))</f>
        <v>Noon-4:30pm</v>
      </c>
      <c r="K6" s="440"/>
      <c r="L6" s="396" t="b">
        <v>1</v>
      </c>
      <c r="M6" s="397" t="b">
        <v>1</v>
      </c>
      <c r="N6" s="396" t="b">
        <v>1</v>
      </c>
      <c r="O6" s="396" t="b">
        <v>0</v>
      </c>
      <c r="P6" s="396" t="b">
        <v>1</v>
      </c>
      <c r="Q6" s="396" t="b">
        <v>1</v>
      </c>
      <c r="R6" s="396" t="b">
        <v>1</v>
      </c>
      <c r="S6" s="396" t="b">
        <v>1</v>
      </c>
      <c r="T6" s="396" t="b">
        <v>0</v>
      </c>
      <c r="U6" s="396" t="b">
        <v>1</v>
      </c>
      <c r="V6" s="396" t="b">
        <v>1</v>
      </c>
      <c r="W6" s="396" t="b">
        <v>1</v>
      </c>
      <c r="X6" s="396" t="b">
        <v>1</v>
      </c>
      <c r="Y6" s="396" t="b">
        <v>0</v>
      </c>
      <c r="Z6" s="396" t="b">
        <v>0</v>
      </c>
      <c r="AA6" s="396" t="b">
        <v>0</v>
      </c>
      <c r="AB6" s="396" t="b">
        <v>0</v>
      </c>
      <c r="AC6" s="396" t="b">
        <v>0</v>
      </c>
      <c r="AD6" s="5"/>
    </row>
    <row r="7" spans="1:30" s="363" customFormat="1">
      <c r="A7" s="394" t="str">
        <f>_xlfn.XLOOKUP(C7, '❄️ SD-WIN-SBALL 🥎'!$E$1:$E$118, '❄️ SD-WIN-SBALL 🥎'!$A$1:$A$118)</f>
        <v>A-NEW</v>
      </c>
      <c r="B7" s="394" t="str">
        <f>_xlfn.XLOOKUP(C7, '❄️ SD-WIN-SBALL 🥎'!$E$1:$E$118, '❄️ SD-WIN-SBALL 🥎'!$D$1:$D$118)</f>
        <v>USBDSCS</v>
      </c>
      <c r="C7" s="395" t="s">
        <v>2235</v>
      </c>
      <c r="D7" s="394" t="str">
        <f>IF(_xlfn.XLOOKUP(C7, '❄️ SD-WIN-SBALL 🥎'!$E$1:$E$118, '❄️ SD-WIN-SBALL 🥎'!$F$1:$F$118)=0, " ", _xlfn.XLOOKUP(C7, '❄️ SD-WIN-SBALL 🥎'!$E$1:$E$118, '❄️ SD-WIN-SBALL 🥎'!$F$1:$F$118))</f>
        <v xml:space="preserve"> </v>
      </c>
      <c r="E7" s="394" t="str">
        <f>_xlfn.XLOOKUP(C7, '❄️ SD-WIN-SBALL 🥎'!$E$1:$E$118, '❄️ SD-WIN-SBALL 🥎'!$AK$1:$AK$118)</f>
        <v>7005 N Carefree Cir. Colorado Springs, CO 80922</v>
      </c>
      <c r="F7" s="394" t="str">
        <f>_xlfn.XLOOKUP(C7, '❄️ SD-WIN-SBALL 🥎'!$E$1:$E$118, '❄️ SD-WIN-SBALL 🥎'!$M$1:$M$118)</f>
        <v>Tyler</v>
      </c>
      <c r="G7" s="394" t="str">
        <f>_xlfn.XLOOKUP(C7, '❄️ SD-WIN-SBALL 🥎'!$E$1:$E$118, '❄️ SD-WIN-SBALL 🥎'!$N$1:$N$118)</f>
        <v>Daly</v>
      </c>
      <c r="H7" s="394" t="str">
        <f>_xlfn.XLOOKUP(C7, '❄️ SD-WIN-SBALL 🥎'!$E$1:$E$118, '❄️ SD-WIN-SBALL 🥎'!$K$1:$K$118)</f>
        <v>Dalyfitness@ymail.com</v>
      </c>
      <c r="I7" s="394" t="str">
        <f>IF(_xlfn.XLOOKUP(C7, '❄️ SD-WIN-SBALL 🥎'!$E$1:$E$118, '❄️ SD-WIN-SBALL 🥎'!$AA$1:$AA$118)=0, "TBD", _xlfn.XLOOKUP(C7, '❄️ SD-WIN-SBALL 🥎'!$E$1:$E$118, '❄️ SD-WIN-SBALL 🥎'!$AA$1:$AA$118))</f>
        <v>Sundays: Jan. 11, 18, 25; Feb. 1</v>
      </c>
      <c r="J7" s="394" t="str">
        <f>IF(_xlfn.XLOOKUP(C7, '❄️ SD-WIN-SBALL 🥎'!$E$1:$E$118, '❄️ SD-WIN-SBALL 🥎'!$AB$1:$AB$118)=0, "TBD", _xlfn.XLOOKUP(C7, '❄️ SD-WIN-SBALL 🥎'!$E$1:$E$118, '❄️ SD-WIN-SBALL 🥎'!$AB$1:$AB$118))</f>
        <v>9am-1:30pm</v>
      </c>
      <c r="K7" s="159"/>
      <c r="L7" s="396" t="b">
        <v>1</v>
      </c>
      <c r="M7" s="397" t="b">
        <v>1</v>
      </c>
      <c r="N7" s="396" t="b">
        <v>1</v>
      </c>
      <c r="O7" s="396" t="b">
        <v>0</v>
      </c>
      <c r="P7" s="396" t="b">
        <v>1</v>
      </c>
      <c r="Q7" s="396" t="b">
        <v>1</v>
      </c>
      <c r="R7" s="396" t="b">
        <v>1</v>
      </c>
      <c r="S7" s="396" t="b">
        <v>1</v>
      </c>
      <c r="T7" s="396" t="b">
        <v>0</v>
      </c>
      <c r="U7" s="396" t="b">
        <v>0</v>
      </c>
      <c r="V7" s="396" t="b">
        <v>1</v>
      </c>
      <c r="W7" s="396" t="b">
        <v>1</v>
      </c>
      <c r="X7" s="396" t="b">
        <v>1</v>
      </c>
      <c r="Y7" s="396" t="b">
        <v>0</v>
      </c>
      <c r="Z7" s="396" t="b">
        <v>0</v>
      </c>
      <c r="AA7" s="396" t="b">
        <v>0</v>
      </c>
      <c r="AB7" s="396" t="b">
        <v>0</v>
      </c>
      <c r="AC7" s="396" t="b">
        <v>0</v>
      </c>
      <c r="AD7" s="77"/>
    </row>
    <row r="8" spans="1:30" s="363" customFormat="1">
      <c r="A8" s="366" t="str">
        <f>_xlfn.XLOOKUP(C8, '❄️ SD-WIN-SBALL 🥎'!$E$1:$E$118, '❄️ SD-WIN-SBALL 🥎'!$A$1:$A$118)</f>
        <v>B-RET</v>
      </c>
      <c r="B8" s="366" t="str">
        <f>_xlfn.XLOOKUP(C8, '❄️ SD-WIN-SBALL 🥎'!$E$1:$E$118, '❄️ SD-WIN-SBALL 🥎'!$D$1:$D$118)</f>
        <v>USBDCSHS</v>
      </c>
      <c r="C8" s="366" t="s">
        <v>2338</v>
      </c>
      <c r="D8" s="366" t="str">
        <f>IF(_xlfn.XLOOKUP(C8, '❄️ SD-WIN-SBALL 🥎'!$E$1:$E$118, '❄️ SD-WIN-SBALL 🥎'!$F$1:$F$118)=0, " ", _xlfn.XLOOKUP(C8, '❄️ SD-WIN-SBALL 🥎'!$E$1:$E$118, '❄️ SD-WIN-SBALL 🥎'!$F$1:$F$118))</f>
        <v>Chippewa Intermediate School</v>
      </c>
      <c r="E8" s="366" t="str">
        <f>_xlfn.XLOOKUP(C8, '❄️ SD-WIN-SBALL 🥎'!$E$1:$E$118, '❄️ SD-WIN-SBALL 🥎'!$AK$1:$AK$118)</f>
        <v>100 Valley View Rd. Doylestown, OH 44230</v>
      </c>
      <c r="F8" s="366" t="str">
        <f>_xlfn.XLOOKUP(C8, '❄️ SD-WIN-SBALL 🥎'!$E$1:$E$118, '❄️ SD-WIN-SBALL 🥎'!$M$1:$M$118)</f>
        <v>Glenn</v>
      </c>
      <c r="G8" s="366" t="str">
        <f>_xlfn.XLOOKUP(C8, '❄️ SD-WIN-SBALL 🥎'!$E$1:$E$118, '❄️ SD-WIN-SBALL 🥎'!$N$1:$N$118)</f>
        <v>Regan</v>
      </c>
      <c r="H8" s="366" t="str">
        <f>_xlfn.XLOOKUP(C8, '❄️ SD-WIN-SBALL 🥎'!$E$1:$E$118, '❄️ SD-WIN-SBALL 🥎'!$K$1:$K$118)</f>
        <v>gregan@south-central.org</v>
      </c>
      <c r="I8" s="366" t="str">
        <f>IF(_xlfn.XLOOKUP(C8, '❄️ SD-WIN-SBALL 🥎'!$E$1:$E$118, '❄️ SD-WIN-SBALL 🥎'!$AA$1:$AA$118)=0, "TBD", _xlfn.XLOOKUP(C8, '❄️ SD-WIN-SBALL 🥎'!$E$1:$E$118, '❄️ SD-WIN-SBALL 🥎'!$AA$1:$AA$118))</f>
        <v>Sundays: Jan. 11, 18, 25 (PPD); Feb. 1, 8 (M/U)</v>
      </c>
      <c r="J8" s="366" t="str">
        <f>IF(_xlfn.XLOOKUP(C8, '❄️ SD-WIN-SBALL 🥎'!$E$1:$E$118, '❄️ SD-WIN-SBALL 🥎'!$AB$1:$AB$118)=0, "TBD", _xlfn.XLOOKUP(C8, '❄️ SD-WIN-SBALL 🥎'!$E$1:$E$118, '❄️ SD-WIN-SBALL 🥎'!$AB$1:$AB$118))</f>
        <v>1pm-5:30pm</v>
      </c>
      <c r="K8" s="440"/>
      <c r="L8" s="396" t="b">
        <v>1</v>
      </c>
      <c r="M8" s="397" t="b">
        <v>1</v>
      </c>
      <c r="N8" s="396" t="b">
        <v>1</v>
      </c>
      <c r="O8" s="396" t="b">
        <v>0</v>
      </c>
      <c r="P8" s="396" t="b">
        <v>0</v>
      </c>
      <c r="Q8" s="396" t="b">
        <v>0</v>
      </c>
      <c r="R8" s="396" t="b">
        <v>1</v>
      </c>
      <c r="S8" s="396" t="b">
        <v>1</v>
      </c>
      <c r="T8" s="396" t="b">
        <v>0</v>
      </c>
      <c r="U8" s="396" t="b">
        <v>0</v>
      </c>
      <c r="V8" s="396" t="b">
        <v>1</v>
      </c>
      <c r="W8" s="396" t="b">
        <v>1</v>
      </c>
      <c r="X8" s="396" t="b">
        <v>1</v>
      </c>
      <c r="Y8" s="396" t="b">
        <v>0</v>
      </c>
      <c r="Z8" s="396" t="b">
        <v>0</v>
      </c>
      <c r="AA8" s="396" t="b">
        <v>0</v>
      </c>
      <c r="AB8" s="396" t="b">
        <v>0</v>
      </c>
      <c r="AC8" s="396" t="b">
        <v>0</v>
      </c>
      <c r="AD8" s="5"/>
    </row>
    <row r="9" spans="1:30" s="363" customFormat="1">
      <c r="A9" s="366" t="str">
        <f>_xlfn.XLOOKUP(C9, '❄️ SD-WIN-SBALL 🥎'!$E$1:$E$118, '❄️ SD-WIN-SBALL 🥎'!$A$1:$A$118)</f>
        <v>B-RET</v>
      </c>
      <c r="B9" s="366" t="str">
        <f>_xlfn.XLOOKUP(C9, '❄️ SD-WIN-SBALL 🥎'!$E$1:$E$118, '❄️ SD-WIN-SBALL 🥎'!$D$1:$D$118)</f>
        <v>USBDJCS</v>
      </c>
      <c r="C9" s="366" t="s">
        <v>2369</v>
      </c>
      <c r="D9" s="366" t="str">
        <f>IF(_xlfn.XLOOKUP(C9, '❄️ SD-WIN-SBALL 🥎'!$E$1:$E$118, '❄️ SD-WIN-SBALL 🥎'!$F$1:$F$118)=0, " ", _xlfn.XLOOKUP(C9, '❄️ SD-WIN-SBALL 🥎'!$E$1:$E$118, '❄️ SD-WIN-SBALL 🥎'!$F$1:$F$118))</f>
        <v xml:space="preserve"> </v>
      </c>
      <c r="E9" s="366" t="str">
        <f>_xlfn.XLOOKUP(C9, '❄️ SD-WIN-SBALL 🥎'!$E$1:$E$118, '❄️ SD-WIN-SBALL 🥎'!$AK$1:$AK$118)</f>
        <v>455 Atzalan St. Johnson Creek, WI 53038</v>
      </c>
      <c r="F9" s="366" t="str">
        <f>_xlfn.XLOOKUP(C9, '❄️ SD-WIN-SBALL 🥎'!$E$1:$E$118, '❄️ SD-WIN-SBALL 🥎'!$M$1:$M$118)</f>
        <v>Logan</v>
      </c>
      <c r="G9" s="366" t="str">
        <f>_xlfn.XLOOKUP(C9, '❄️ SD-WIN-SBALL 🥎'!$E$1:$E$118, '❄️ SD-WIN-SBALL 🥎'!$N$1:$N$118)</f>
        <v>Peot</v>
      </c>
      <c r="H9" s="366" t="str">
        <f>_xlfn.XLOOKUP(C9, '❄️ SD-WIN-SBALL 🥎'!$E$1:$E$118, '❄️ SD-WIN-SBALL 🥎'!$K$1:$K$118)</f>
        <v>loganpeot@johnsoncreekschools.org</v>
      </c>
      <c r="I9" s="366" t="str">
        <f>IF(_xlfn.XLOOKUP(C9, '❄️ SD-WIN-SBALL 🥎'!$E$1:$E$118, '❄️ SD-WIN-SBALL 🥎'!$AA$1:$AA$118)=0, "TBD", _xlfn.XLOOKUP(C9, '❄️ SD-WIN-SBALL 🥎'!$E$1:$E$118, '❄️ SD-WIN-SBALL 🥎'!$AA$1:$AA$118))</f>
        <v>Sundays: Jan. 11 (PPD), 18, 25; Feb. 1, 15 (M/U)</v>
      </c>
      <c r="J9" s="366" t="str">
        <f>IF(_xlfn.XLOOKUP(C9, '❄️ SD-WIN-SBALL 🥎'!$E$1:$E$118, '❄️ SD-WIN-SBALL 🥎'!$AB$1:$AB$118)=0, "TBD", _xlfn.XLOOKUP(C9, '❄️ SD-WIN-SBALL 🥎'!$E$1:$E$118, '❄️ SD-WIN-SBALL 🥎'!$AB$1:$AB$118))</f>
        <v>Noon-4:30pm</v>
      </c>
      <c r="K9" s="440"/>
      <c r="L9" s="396" t="b">
        <v>1</v>
      </c>
      <c r="M9" s="397" t="b">
        <v>1</v>
      </c>
      <c r="N9" s="396" t="b">
        <v>1</v>
      </c>
      <c r="O9" s="396" t="b">
        <v>0</v>
      </c>
      <c r="P9" s="396" t="b">
        <v>0</v>
      </c>
      <c r="Q9" s="396" t="b">
        <v>0</v>
      </c>
      <c r="R9" s="396" t="b">
        <v>1</v>
      </c>
      <c r="S9" s="396" t="b">
        <v>1</v>
      </c>
      <c r="T9" s="396" t="b">
        <v>0</v>
      </c>
      <c r="U9" s="396" t="b">
        <v>0</v>
      </c>
      <c r="V9" s="396" t="b">
        <v>1</v>
      </c>
      <c r="W9" s="396" t="b">
        <v>1</v>
      </c>
      <c r="X9" s="396" t="b">
        <v>1</v>
      </c>
      <c r="Y9" s="396" t="b">
        <v>0</v>
      </c>
      <c r="Z9" s="396" t="b">
        <v>0</v>
      </c>
      <c r="AA9" s="396" t="b">
        <v>0</v>
      </c>
      <c r="AB9" s="396" t="b">
        <v>0</v>
      </c>
      <c r="AC9" s="396" t="b">
        <v>0</v>
      </c>
      <c r="AD9" s="5"/>
    </row>
    <row r="10" spans="1:30" s="363" customFormat="1">
      <c r="A10" s="366" t="str">
        <f>_xlfn.XLOOKUP(C10, '❄️ SD-WIN-SBALL 🥎'!$E$1:$E$118, '❄️ SD-WIN-SBALL 🥎'!$A$1:$A$118)</f>
        <v>B-RET</v>
      </c>
      <c r="B10" s="366" t="str">
        <f>_xlfn.XLOOKUP(C10, '❄️ SD-WIN-SBALL 🥎'!$E$1:$E$118, '❄️ SD-WIN-SBALL 🥎'!$D$1:$D$118)</f>
        <v>USBDNHS</v>
      </c>
      <c r="C10" s="366" t="s">
        <v>2399</v>
      </c>
      <c r="D10" s="366" t="str">
        <f>IF(_xlfn.XLOOKUP(C10, '❄️ SD-WIN-SBALL 🥎'!$E$1:$E$118, '❄️ SD-WIN-SBALL 🥎'!$F$1:$F$118)=0, " ", _xlfn.XLOOKUP(C10, '❄️ SD-WIN-SBALL 🥎'!$E$1:$E$118, '❄️ SD-WIN-SBALL 🥎'!$F$1:$F$118))</f>
        <v xml:space="preserve"> </v>
      </c>
      <c r="E10" s="366" t="str">
        <f>_xlfn.XLOOKUP(C10, '❄️ SD-WIN-SBALL 🥎'!$E$1:$E$118, '❄️ SD-WIN-SBALL 🥎'!$AK$1:$AK$118)</f>
        <v>34050 Glen Dr. Eastlake, OH 44095</v>
      </c>
      <c r="F10" s="366" t="str">
        <f>_xlfn.XLOOKUP(C10, '❄️ SD-WIN-SBALL 🥎'!$E$1:$E$118, '❄️ SD-WIN-SBALL 🥎'!$M$1:$M$118)</f>
        <v>Mike</v>
      </c>
      <c r="G10" s="366" t="str">
        <f>_xlfn.XLOOKUP(C10, '❄️ SD-WIN-SBALL 🥎'!$E$1:$E$118, '❄️ SD-WIN-SBALL 🥎'!$N$1:$N$118)</f>
        <v>Ferrari</v>
      </c>
      <c r="H10" s="366" t="str">
        <f>_xlfn.XLOOKUP(C10, '❄️ SD-WIN-SBALL 🥎'!$E$1:$E$118, '❄️ SD-WIN-SBALL 🥎'!$K$1:$K$118)</f>
        <v>remof7@gmail.com</v>
      </c>
      <c r="I10" s="366" t="str">
        <f>IF(_xlfn.XLOOKUP(C10, '❄️ SD-WIN-SBALL 🥎'!$E$1:$E$118, '❄️ SD-WIN-SBALL 🥎'!$AA$1:$AA$118)=0, "TBD", _xlfn.XLOOKUP(C10, '❄️ SD-WIN-SBALL 🥎'!$E$1:$E$118, '❄️ SD-WIN-SBALL 🥎'!$AA$1:$AA$118))</f>
        <v>Sundays: Jan. 11, 18, 25(PPD); Feb. 1, 8 (M/U)</v>
      </c>
      <c r="J10" s="366" t="str">
        <f>IF(_xlfn.XLOOKUP(C10, '❄️ SD-WIN-SBALL 🥎'!$E$1:$E$118, '❄️ SD-WIN-SBALL 🥎'!$AB$1:$AB$118)=0, "TBD", _xlfn.XLOOKUP(C10, '❄️ SD-WIN-SBALL 🥎'!$E$1:$E$118, '❄️ SD-WIN-SBALL 🥎'!$AB$1:$AB$118))</f>
        <v>9am-1:30pm</v>
      </c>
      <c r="K10" s="440"/>
      <c r="L10" s="396" t="b">
        <v>1</v>
      </c>
      <c r="M10" s="397" t="b">
        <v>1</v>
      </c>
      <c r="N10" s="396" t="b">
        <v>1</v>
      </c>
      <c r="O10" s="396" t="b">
        <v>0</v>
      </c>
      <c r="P10" s="396" t="b">
        <v>0</v>
      </c>
      <c r="Q10" s="396" t="b">
        <v>0</v>
      </c>
      <c r="R10" s="396" t="b">
        <v>1</v>
      </c>
      <c r="S10" s="396" t="b">
        <v>1</v>
      </c>
      <c r="T10" s="396" t="b">
        <v>0</v>
      </c>
      <c r="U10" s="396" t="b">
        <v>0</v>
      </c>
      <c r="V10" s="396" t="b">
        <v>1</v>
      </c>
      <c r="W10" s="396" t="b">
        <v>1</v>
      </c>
      <c r="X10" s="396" t="b">
        <v>1</v>
      </c>
      <c r="Y10" s="396" t="b">
        <v>0</v>
      </c>
      <c r="Z10" s="396" t="b">
        <v>0</v>
      </c>
      <c r="AA10" s="396" t="b">
        <v>0</v>
      </c>
      <c r="AB10" s="396" t="b">
        <v>0</v>
      </c>
      <c r="AC10" s="396" t="b">
        <v>0</v>
      </c>
      <c r="AD10" s="5"/>
    </row>
    <row r="11" spans="1:30" s="363" customFormat="1">
      <c r="A11" s="366" t="str">
        <f>_xlfn.XLOOKUP(C11, '❄️ SD-WIN-SBALL 🥎'!$E$1:$E$118, '❄️ SD-WIN-SBALL 🥎'!$A$1:$A$118)</f>
        <v>B-RET</v>
      </c>
      <c r="B11" s="366" t="str">
        <f>_xlfn.XLOOKUP(C11, '❄️ SD-WIN-SBALL 🥎'!$E$1:$E$118, '❄️ SD-WIN-SBALL 🥎'!$D$1:$D$118)</f>
        <v>USBDUPGS</v>
      </c>
      <c r="C11" s="366" t="s">
        <v>1492</v>
      </c>
      <c r="D11" s="366" t="str">
        <f>IF(_xlfn.XLOOKUP(C11, '❄️ SD-WIN-SBALL 🥎'!$E$1:$E$118, '❄️ SD-WIN-SBALL 🥎'!$F$1:$F$118)=0, " ", _xlfn.XLOOKUP(C11, '❄️ SD-WIN-SBALL 🥎'!$E$1:$E$118, '❄️ SD-WIN-SBALL 🥎'!$F$1:$F$118))</f>
        <v xml:space="preserve"> </v>
      </c>
      <c r="E11" s="366" t="str">
        <f>_xlfn.XLOOKUP(C11, '❄️ SD-WIN-SBALL 🥎'!$E$1:$E$118, '❄️ SD-WIN-SBALL 🥎'!$AK$1:$AK$118)</f>
        <v>150 Finoli Dr. Greensburg, PA 15601</v>
      </c>
      <c r="F11" s="366" t="str">
        <f>_xlfn.XLOOKUP(C11, '❄️ SD-WIN-SBALL 🥎'!$E$1:$E$118, '❄️ SD-WIN-SBALL 🥎'!$M$1:$M$118)</f>
        <v xml:space="preserve">Chuck </v>
      </c>
      <c r="G11" s="366" t="str">
        <f>_xlfn.XLOOKUP(C11, '❄️ SD-WIN-SBALL 🥎'!$E$1:$E$118, '❄️ SD-WIN-SBALL 🥎'!$N$1:$N$118)</f>
        <v>Myers</v>
      </c>
      <c r="H11" s="366" t="str">
        <f>_xlfn.XLOOKUP(C11, '❄️ SD-WIN-SBALL 🥎'!$E$1:$E$118, '❄️ SD-WIN-SBALL 🥎'!$K$1:$K$118)</f>
        <v>chm143@pitt.edu</v>
      </c>
      <c r="I11" s="366" t="str">
        <f>IF(_xlfn.XLOOKUP(C11, '❄️ SD-WIN-SBALL 🥎'!$E$1:$E$118, '❄️ SD-WIN-SBALL 🥎'!$AA$1:$AA$118)=0, "TBD", _xlfn.XLOOKUP(C11, '❄️ SD-WIN-SBALL 🥎'!$E$1:$E$118, '❄️ SD-WIN-SBALL 🥎'!$AA$1:$AA$118))</f>
        <v>Sundays: Jan. 11, 18, 25 (PPD); Feb. 1, 15 (M/U)</v>
      </c>
      <c r="J11" s="366" t="str">
        <f>IF(_xlfn.XLOOKUP(C11, '❄️ SD-WIN-SBALL 🥎'!$E$1:$E$118, '❄️ SD-WIN-SBALL 🥎'!$AB$1:$AB$118)=0, "TBD", _xlfn.XLOOKUP(C11, '❄️ SD-WIN-SBALL 🥎'!$E$1:$E$118, '❄️ SD-WIN-SBALL 🥎'!$AB$1:$AB$118))</f>
        <v>3pm-7:30pm</v>
      </c>
      <c r="K11" s="440"/>
      <c r="L11" s="396" t="b">
        <v>1</v>
      </c>
      <c r="M11" s="397" t="b">
        <v>1</v>
      </c>
      <c r="N11" s="396" t="b">
        <v>1</v>
      </c>
      <c r="O11" s="396" t="b">
        <v>0</v>
      </c>
      <c r="P11" s="396" t="b">
        <v>0</v>
      </c>
      <c r="Q11" s="396" t="b">
        <v>0</v>
      </c>
      <c r="R11" s="396" t="b">
        <v>1</v>
      </c>
      <c r="S11" s="396" t="b">
        <v>1</v>
      </c>
      <c r="T11" s="396" t="b">
        <v>0</v>
      </c>
      <c r="U11" s="396" t="b">
        <v>0</v>
      </c>
      <c r="V11" s="396" t="b">
        <v>1</v>
      </c>
      <c r="W11" s="396" t="b">
        <v>1</v>
      </c>
      <c r="X11" s="396" t="b">
        <v>1</v>
      </c>
      <c r="Y11" s="396" t="b">
        <v>0</v>
      </c>
      <c r="Z11" s="396" t="b">
        <v>0</v>
      </c>
      <c r="AA11" s="396" t="b">
        <v>0</v>
      </c>
      <c r="AB11" s="396" t="b">
        <v>0</v>
      </c>
      <c r="AC11" s="396" t="b">
        <v>0</v>
      </c>
      <c r="AD11" s="5"/>
    </row>
    <row r="12" spans="1:30" s="363" customFormat="1">
      <c r="A12" s="366" t="str">
        <f>_xlfn.XLOOKUP(C12, '❄️ SD-WIN-SBALL 🥎'!$E$1:$E$118, '❄️ SD-WIN-SBALL 🥎'!$A$1:$A$118)</f>
        <v>B-RET</v>
      </c>
      <c r="B12" s="366" t="str">
        <f>_xlfn.XLOOKUP(C12, '❄️ SD-WIN-SBALL 🥎'!$E$1:$E$118, '❄️ SD-WIN-SBALL 🥎'!$D$1:$D$118)</f>
        <v>USBDUSAS</v>
      </c>
      <c r="C12" s="366" t="s">
        <v>2451</v>
      </c>
      <c r="D12" s="366" t="str">
        <f>IF(_xlfn.XLOOKUP(C12, '❄️ SD-WIN-SBALL 🥎'!$E$1:$E$118, '❄️ SD-WIN-SBALL 🥎'!$F$1:$F$118)=0, " ", _xlfn.XLOOKUP(C12, '❄️ SD-WIN-SBALL 🥎'!$E$1:$E$118, '❄️ SD-WIN-SBALL 🥎'!$F$1:$F$118))</f>
        <v>Thompson Middle School</v>
      </c>
      <c r="E12" s="366" t="str">
        <f>_xlfn.XLOOKUP(C12, '❄️ SD-WIN-SBALL 🥎'!$E$1:$E$118, '❄️ SD-WIN-SBALL 🥎'!$AK$1:$AK$118)</f>
        <v>100 Warrior Dr. Alabaster, AL 35007</v>
      </c>
      <c r="F12" s="366" t="str">
        <f>_xlfn.XLOOKUP(C12, '❄️ SD-WIN-SBALL 🥎'!$E$1:$E$118, '❄️ SD-WIN-SBALL 🥎'!$M$1:$M$118)</f>
        <v xml:space="preserve">Tony </v>
      </c>
      <c r="G12" s="366" t="str">
        <f>_xlfn.XLOOKUP(C12, '❄️ SD-WIN-SBALL 🥎'!$E$1:$E$118, '❄️ SD-WIN-SBALL 🥎'!$N$1:$N$118)</f>
        <v>Burden</v>
      </c>
      <c r="H12" s="366" t="str">
        <f>_xlfn.XLOOKUP(C12, '❄️ SD-WIN-SBALL 🥎'!$E$1:$E$118, '❄️ SD-WIN-SBALL 🥎'!$K$1:$K$118)</f>
        <v>anthonyburden111@yahoo.com</v>
      </c>
      <c r="I12" s="366" t="str">
        <f>IF(_xlfn.XLOOKUP(C12, '❄️ SD-WIN-SBALL 🥎'!$E$1:$E$118, '❄️ SD-WIN-SBALL 🥎'!$AA$1:$AA$118)=0, "TBD", _xlfn.XLOOKUP(C12, '❄️ SD-WIN-SBALL 🥎'!$E$1:$E$118, '❄️ SD-WIN-SBALL 🥎'!$AA$1:$AA$118))</f>
        <v>Sundays: Jan. 11, 18, 25; Feb. 1</v>
      </c>
      <c r="J12" s="366" t="str">
        <f>IF(_xlfn.XLOOKUP(C12, '❄️ SD-WIN-SBALL 🥎'!$E$1:$E$118, '❄️ SD-WIN-SBALL 🥎'!$AB$1:$AB$118)=0, "TBD", _xlfn.XLOOKUP(C12, '❄️ SD-WIN-SBALL 🥎'!$E$1:$E$118, '❄️ SD-WIN-SBALL 🥎'!$AB$1:$AB$118))</f>
        <v>Noon-4:30pm</v>
      </c>
      <c r="K12" s="440"/>
      <c r="L12" s="396" t="b">
        <v>1</v>
      </c>
      <c r="M12" s="397" t="b">
        <v>1</v>
      </c>
      <c r="N12" s="396" t="b">
        <v>1</v>
      </c>
      <c r="O12" s="396" t="b">
        <v>0</v>
      </c>
      <c r="P12" s="396" t="b">
        <v>0</v>
      </c>
      <c r="Q12" s="396" t="b">
        <v>0</v>
      </c>
      <c r="R12" s="396" t="b">
        <v>1</v>
      </c>
      <c r="S12" s="396" t="b">
        <v>1</v>
      </c>
      <c r="T12" s="396" t="b">
        <v>0</v>
      </c>
      <c r="U12" s="396" t="b">
        <v>0</v>
      </c>
      <c r="V12" s="396" t="b">
        <v>1</v>
      </c>
      <c r="W12" s="396" t="b">
        <v>1</v>
      </c>
      <c r="X12" s="396" t="b">
        <v>1</v>
      </c>
      <c r="Y12" s="396" t="b">
        <v>0</v>
      </c>
      <c r="Z12" s="396" t="b">
        <v>0</v>
      </c>
      <c r="AA12" s="396" t="b">
        <v>0</v>
      </c>
      <c r="AB12" s="396" t="b">
        <v>0</v>
      </c>
      <c r="AC12" s="396" t="b">
        <v>0</v>
      </c>
      <c r="AD12" s="5"/>
    </row>
    <row r="13" spans="1:30" s="363" customFormat="1">
      <c r="A13" s="366" t="str">
        <f>_xlfn.XLOOKUP(C13, '❄️ SD-WIN-SBALL 🥎'!$E$1:$E$118, '❄️ SD-WIN-SBALL 🥎'!$A$1:$A$118)</f>
        <v>B-RET</v>
      </c>
      <c r="B13" s="366" t="str">
        <f>_xlfn.XLOOKUP(C13, '❄️ SD-WIN-SBALL 🥎'!$E$1:$E$118, '❄️ SD-WIN-SBALL 🥎'!$D$1:$D$118)</f>
        <v>USBDCUS</v>
      </c>
      <c r="C13" s="366" t="s">
        <v>2325</v>
      </c>
      <c r="D13" s="366" t="str">
        <f>IF(_xlfn.XLOOKUP(C13, '❄️ SD-WIN-SBALL 🥎'!$E$1:$E$118, '❄️ SD-WIN-SBALL 🥎'!$F$1:$F$118)=0, " ", _xlfn.XLOOKUP(C13, '❄️ SD-WIN-SBALL 🥎'!$E$1:$E$118, '❄️ SD-WIN-SBALL 🥎'!$F$1:$F$118))</f>
        <v>The Capital Center</v>
      </c>
      <c r="E13" s="366" t="str">
        <f>_xlfn.XLOOKUP(C13, '❄️ SD-WIN-SBALL 🥎'!$E$1:$E$118, '❄️ SD-WIN-SBALL 🥎'!$AK$1:$AK$118)</f>
        <v>2360 E Mound St. Bexley, OH 43209</v>
      </c>
      <c r="F13" s="366" t="str">
        <f>_xlfn.XLOOKUP(C13, '❄️ SD-WIN-SBALL 🥎'!$E$1:$E$118, '❄️ SD-WIN-SBALL 🥎'!$M$1:$M$118)</f>
        <v xml:space="preserve">Anna </v>
      </c>
      <c r="G13" s="366" t="str">
        <f>_xlfn.XLOOKUP(C13, '❄️ SD-WIN-SBALL 🥎'!$E$1:$E$118, '❄️ SD-WIN-SBALL 🥎'!$N$1:$N$118)</f>
        <v>Kirk-Hamilton</v>
      </c>
      <c r="H13" s="366" t="str">
        <f>_xlfn.XLOOKUP(C13, '❄️ SD-WIN-SBALL 🥎'!$E$1:$E$118, '❄️ SD-WIN-SBALL 🥎'!$K$1:$K$118)</f>
        <v>akirk2@capital.edu, Bpope@capital.edu</v>
      </c>
      <c r="I13" s="366" t="str">
        <f>IF(_xlfn.XLOOKUP(C13, '❄️ SD-WIN-SBALL 🥎'!$E$1:$E$118, '❄️ SD-WIN-SBALL 🥎'!$AA$1:$AA$118)=0, "TBD", _xlfn.XLOOKUP(C13, '❄️ SD-WIN-SBALL 🥎'!$E$1:$E$118, '❄️ SD-WIN-SBALL 🥎'!$AA$1:$AA$118))</f>
        <v>Sundays: Jan. 11, 18; Feb. 1, 8</v>
      </c>
      <c r="J13" s="366" t="str">
        <f>IF(_xlfn.XLOOKUP(C13, '❄️ SD-WIN-SBALL 🥎'!$E$1:$E$118, '❄️ SD-WIN-SBALL 🥎'!$AB$1:$AB$118)=0, "TBD", _xlfn.XLOOKUP(C13, '❄️ SD-WIN-SBALL 🥎'!$E$1:$E$118, '❄️ SD-WIN-SBALL 🥎'!$AB$1:$AB$118))</f>
        <v>9am-Noon</v>
      </c>
      <c r="K13" s="440"/>
      <c r="L13" s="396" t="b">
        <v>1</v>
      </c>
      <c r="M13" s="397" t="b">
        <v>1</v>
      </c>
      <c r="N13" s="396" t="b">
        <v>1</v>
      </c>
      <c r="O13" s="396" t="b">
        <v>0</v>
      </c>
      <c r="P13" s="396" t="b">
        <v>0</v>
      </c>
      <c r="Q13" s="396" t="b">
        <v>0</v>
      </c>
      <c r="R13" s="396" t="b">
        <v>1</v>
      </c>
      <c r="S13" s="396" t="b">
        <v>1</v>
      </c>
      <c r="T13" s="396" t="b">
        <v>0</v>
      </c>
      <c r="U13" s="396" t="b">
        <v>0</v>
      </c>
      <c r="V13" s="396" t="b">
        <v>1</v>
      </c>
      <c r="W13" s="396" t="b">
        <v>1</v>
      </c>
      <c r="X13" s="396" t="b">
        <v>1</v>
      </c>
      <c r="Y13" s="396" t="b">
        <v>0</v>
      </c>
      <c r="Z13" s="396" t="b">
        <v>0</v>
      </c>
      <c r="AA13" s="396" t="b">
        <v>0</v>
      </c>
      <c r="AB13" s="396" t="b">
        <v>0</v>
      </c>
      <c r="AC13" s="396" t="b">
        <v>0</v>
      </c>
      <c r="AD13" s="5"/>
    </row>
    <row r="14" spans="1:30" s="363" customFormat="1">
      <c r="A14" s="366" t="str">
        <f>_xlfn.XLOOKUP(C14, '❄️ SD-WIN-SBALL 🥎'!$E$1:$E$118, '❄️ SD-WIN-SBALL 🥎'!$A$1:$A$118)</f>
        <v>B-RET</v>
      </c>
      <c r="B14" s="366" t="str">
        <f>_xlfn.XLOOKUP(C14, '❄️ SD-WIN-SBALL 🥎'!$E$1:$E$118, '❄️ SD-WIN-SBALL 🥎'!$D$1:$D$118)</f>
        <v>USBDYCS</v>
      </c>
      <c r="C14" s="366" t="s">
        <v>2502</v>
      </c>
      <c r="D14" s="366" t="str">
        <f>IF(_xlfn.XLOOKUP(C14, '❄️ SD-WIN-SBALL 🥎'!$E$1:$E$118, '❄️ SD-WIN-SBALL 🥎'!$F$1:$F$118)=0, " ", _xlfn.XLOOKUP(C14, '❄️ SD-WIN-SBALL 🥎'!$E$1:$E$118, '❄️ SD-WIN-SBALL 🥎'!$F$1:$F$118))</f>
        <v xml:space="preserve"> </v>
      </c>
      <c r="E14" s="366" t="str">
        <f>_xlfn.XLOOKUP(C14, '❄️ SD-WIN-SBALL 🥎'!$E$1:$E$118, '❄️ SD-WIN-SBALL 🥎'!$AK$1:$AK$118)</f>
        <v>2100 W 28th St. Yuma, AZ 85364</v>
      </c>
      <c r="F14" s="366" t="str">
        <f>_xlfn.XLOOKUP(C14, '❄️ SD-WIN-SBALL 🥎'!$E$1:$E$118, '❄️ SD-WIN-SBALL 🥎'!$M$1:$M$118)</f>
        <v>Jarred</v>
      </c>
      <c r="G14" s="366" t="str">
        <f>_xlfn.XLOOKUP(C14, '❄️ SD-WIN-SBALL 🥎'!$E$1:$E$118, '❄️ SD-WIN-SBALL 🥎'!$N$1:$N$118)</f>
        <v>Lackey</v>
      </c>
      <c r="H14" s="366" t="str">
        <f>_xlfn.XLOOKUP(C14, '❄️ SD-WIN-SBALL 🥎'!$E$1:$E$118, '❄️ SD-WIN-SBALL 🥎'!$K$1:$K$118)</f>
        <v>jlackey@yumacatholic.org</v>
      </c>
      <c r="I14" s="366" t="str">
        <f>IF(_xlfn.XLOOKUP(C14, '❄️ SD-WIN-SBALL 🥎'!$E$1:$E$118, '❄️ SD-WIN-SBALL 🥎'!$AA$1:$AA$118)=0, "TBD", _xlfn.XLOOKUP(C14, '❄️ SD-WIN-SBALL 🥎'!$E$1:$E$118, '❄️ SD-WIN-SBALL 🥎'!$AA$1:$AA$118))</f>
        <v>Saturdays: Jan. 17, 24, 31; Feb. 7</v>
      </c>
      <c r="J14" s="366" t="str">
        <f>IF(_xlfn.XLOOKUP(C14, '❄️ SD-WIN-SBALL 🥎'!$E$1:$E$118, '❄️ SD-WIN-SBALL 🥎'!$AB$1:$AB$118)=0, "TBD", _xlfn.XLOOKUP(C14, '❄️ SD-WIN-SBALL 🥎'!$E$1:$E$118, '❄️ SD-WIN-SBALL 🥎'!$AB$1:$AB$118))</f>
        <v>Noon-4:30pm</v>
      </c>
      <c r="K14" s="440"/>
      <c r="L14" s="396" t="b">
        <v>1</v>
      </c>
      <c r="M14" s="397" t="b">
        <v>1</v>
      </c>
      <c r="N14" s="396" t="b">
        <v>1</v>
      </c>
      <c r="O14" s="396" t="b">
        <v>0</v>
      </c>
      <c r="P14" s="396" t="b">
        <v>0</v>
      </c>
      <c r="Q14" s="396" t="b">
        <v>0</v>
      </c>
      <c r="R14" s="396" t="b">
        <v>1</v>
      </c>
      <c r="S14" s="396" t="b">
        <v>1</v>
      </c>
      <c r="T14" s="396" t="b">
        <v>0</v>
      </c>
      <c r="U14" s="396" t="b">
        <v>0</v>
      </c>
      <c r="V14" s="396" t="b">
        <v>0</v>
      </c>
      <c r="W14" s="396" t="b">
        <v>1</v>
      </c>
      <c r="X14" s="396" t="b">
        <v>0</v>
      </c>
      <c r="Y14" s="396" t="b">
        <v>0</v>
      </c>
      <c r="Z14" s="396" t="b">
        <v>0</v>
      </c>
      <c r="AA14" s="396" t="b">
        <v>0</v>
      </c>
      <c r="AB14" s="396" t="b">
        <v>0</v>
      </c>
      <c r="AC14" s="396" t="b">
        <v>0</v>
      </c>
      <c r="AD14" s="5"/>
    </row>
    <row r="15" spans="1:30" s="363" customFormat="1">
      <c r="A15" s="366" t="str">
        <f>_xlfn.XLOOKUP(C15, '❄️ SD-WIN-SBALL 🥎'!$E$1:$E$118, '❄️ SD-WIN-SBALL 🥎'!$A$1:$A$118)</f>
        <v>B-RET</v>
      </c>
      <c r="B15" s="366" t="str">
        <f>_xlfn.XLOOKUP(C15, '❄️ SD-WIN-SBALL 🥎'!$E$1:$E$118, '❄️ SD-WIN-SBALL 🥎'!$D$1:$D$118)</f>
        <v>USBDCVS</v>
      </c>
      <c r="C15" s="366" t="s">
        <v>2349</v>
      </c>
      <c r="D15" s="366" t="str">
        <f>IF(_xlfn.XLOOKUP(C15, '❄️ SD-WIN-SBALL 🥎'!$E$1:$E$118, '❄️ SD-WIN-SBALL 🥎'!$F$1:$F$118)=0, " ", _xlfn.XLOOKUP(C15, '❄️ SD-WIN-SBALL 🥎'!$E$1:$E$118, '❄️ SD-WIN-SBALL 🥎'!$F$1:$F$118))</f>
        <v>Crestview Middle School</v>
      </c>
      <c r="E15" s="366" t="str">
        <f>_xlfn.XLOOKUP(C15, '❄️ SD-WIN-SBALL 🥎'!$E$1:$E$118, '❄️ SD-WIN-SBALL 🥎'!$AK$1:$AK$118)</f>
        <v>1575 State Route 96 Ashland, OH 44805</v>
      </c>
      <c r="F15" s="366" t="str">
        <f>_xlfn.XLOOKUP(C15, '❄️ SD-WIN-SBALL 🥎'!$E$1:$E$118, '❄️ SD-WIN-SBALL 🥎'!$M$1:$M$118)</f>
        <v>Josh</v>
      </c>
      <c r="G15" s="366" t="str">
        <f>_xlfn.XLOOKUP(C15, '❄️ SD-WIN-SBALL 🥎'!$E$1:$E$118, '❄️ SD-WIN-SBALL 🥎'!$N$1:$N$118)</f>
        <v>Cunningham</v>
      </c>
      <c r="H15" s="366" t="str">
        <f>_xlfn.XLOOKUP(C15, '❄️ SD-WIN-SBALL 🥎'!$E$1:$E$118, '❄️ SD-WIN-SBALL 🥎'!$K$1:$K$118)</f>
        <v>cunninghamtruckrepair@gmail.com</v>
      </c>
      <c r="I15" s="366" t="str">
        <f>IF(_xlfn.XLOOKUP(C15, '❄️ SD-WIN-SBALL 🥎'!$E$1:$E$118, '❄️ SD-WIN-SBALL 🥎'!$AA$1:$AA$118)=0, "TBD", _xlfn.XLOOKUP(C15, '❄️ SD-WIN-SBALL 🥎'!$E$1:$E$118, '❄️ SD-WIN-SBALL 🥎'!$AA$1:$AA$118))</f>
        <v>Sundays: Jan. 18, 25 (PPD); Feb. 1, 8, 15 (M/U)</v>
      </c>
      <c r="J15" s="366" t="str">
        <f>IF(_xlfn.XLOOKUP(C15, '❄️ SD-WIN-SBALL 🥎'!$E$1:$E$118, '❄️ SD-WIN-SBALL 🥎'!$AB$1:$AB$118)=0, "TBD", _xlfn.XLOOKUP(C15, '❄️ SD-WIN-SBALL 🥎'!$E$1:$E$118, '❄️ SD-WIN-SBALL 🥎'!$AB$1:$AB$118))</f>
        <v>2pm-6:30pm</v>
      </c>
      <c r="K15" s="440"/>
      <c r="L15" s="396" t="b">
        <v>1</v>
      </c>
      <c r="M15" s="397" t="b">
        <v>1</v>
      </c>
      <c r="N15" s="396" t="b">
        <v>1</v>
      </c>
      <c r="O15" s="396" t="b">
        <v>0</v>
      </c>
      <c r="P15" s="396" t="b">
        <v>0</v>
      </c>
      <c r="Q15" s="396" t="b">
        <v>0</v>
      </c>
      <c r="R15" s="396" t="b">
        <v>1</v>
      </c>
      <c r="S15" s="396" t="b">
        <v>1</v>
      </c>
      <c r="T15" s="396" t="b">
        <v>0</v>
      </c>
      <c r="U15" s="396" t="b">
        <v>1</v>
      </c>
      <c r="V15" s="396" t="b">
        <v>0</v>
      </c>
      <c r="W15" s="396" t="b">
        <v>1</v>
      </c>
      <c r="X15" s="396" t="b">
        <v>0</v>
      </c>
      <c r="Y15" s="396" t="b">
        <v>0</v>
      </c>
      <c r="Z15" s="396" t="b">
        <v>0</v>
      </c>
      <c r="AA15" s="396" t="b">
        <v>0</v>
      </c>
      <c r="AB15" s="396" t="b">
        <v>0</v>
      </c>
      <c r="AC15" s="396" t="b">
        <v>0</v>
      </c>
      <c r="AD15" s="5"/>
    </row>
    <row r="16" spans="1:30" s="363" customFormat="1">
      <c r="A16" s="366" t="str">
        <f>_xlfn.XLOOKUP(C16, '❄️ SD-WIN-SBALL 🥎'!$E$1:$E$118, '❄️ SD-WIN-SBALL 🥎'!$A$1:$A$118)</f>
        <v>A-NEW</v>
      </c>
      <c r="B16" s="366" t="str">
        <f>_xlfn.XLOOKUP(C16, '❄️ SD-WIN-SBALL 🥎'!$E$1:$E$118, '❄️ SD-WIN-SBALL 🥎'!$D$1:$D$118)</f>
        <v>USBDPSUS</v>
      </c>
      <c r="C16" s="398" t="s">
        <v>2215</v>
      </c>
      <c r="D16" s="366" t="str">
        <f>IF(_xlfn.XLOOKUP(C16, '❄️ SD-WIN-SBALL 🥎'!$E$1:$E$118, '❄️ SD-WIN-SBALL 🥎'!$F$1:$F$118)=0, " ", _xlfn.XLOOKUP(C16, '❄️ SD-WIN-SBALL 🥎'!$E$1:$E$118, '❄️ SD-WIN-SBALL 🥎'!$F$1:$F$118))</f>
        <v>Athletic Center</v>
      </c>
      <c r="E16" s="366" t="str">
        <f>_xlfn.XLOOKUP(C16, '❄️ SD-WIN-SBALL 🥎'!$E$1:$E$118, '❄️ SD-WIN-SBALL 🥎'!$AK$1:$AK$118)</f>
        <v>3550 7th St Rd. New Kensington, PA 15068</v>
      </c>
      <c r="F16" s="366" t="str">
        <f>_xlfn.XLOOKUP(C16, '❄️ SD-WIN-SBALL 🥎'!$E$1:$E$118, '❄️ SD-WIN-SBALL 🥎'!$M$1:$M$118)</f>
        <v>Eric</v>
      </c>
      <c r="G16" s="366" t="str">
        <f>_xlfn.XLOOKUP(C16, '❄️ SD-WIN-SBALL 🥎'!$E$1:$E$118, '❄️ SD-WIN-SBALL 🥎'!$N$1:$N$118)</f>
        <v>Marlo</v>
      </c>
      <c r="H16" s="366" t="str">
        <f>_xlfn.XLOOKUP(C16, '❄️ SD-WIN-SBALL 🥎'!$E$1:$E$118, '❄️ SD-WIN-SBALL 🥎'!$K$1:$K$118)</f>
        <v>ecm149@psu.edu</v>
      </c>
      <c r="I16" s="366" t="str">
        <f>IF(_xlfn.XLOOKUP(C16, '❄️ SD-WIN-SBALL 🥎'!$E$1:$E$118, '❄️ SD-WIN-SBALL 🥎'!$AA$1:$AA$118)=0, "TBD", _xlfn.XLOOKUP(C16, '❄️ SD-WIN-SBALL 🥎'!$E$1:$E$118, '❄️ SD-WIN-SBALL 🥎'!$AA$1:$AA$118))</f>
        <v>Sundays: Jan. 18, 25(PPD); Feb. 1, 8, 15 (M/U)</v>
      </c>
      <c r="J16" s="366" t="str">
        <f>IF(_xlfn.XLOOKUP(C16, '❄️ SD-WIN-SBALL 🥎'!$E$1:$E$118, '❄️ SD-WIN-SBALL 🥎'!$AB$1:$AB$118)=0, "TBD", _xlfn.XLOOKUP(C16, '❄️ SD-WIN-SBALL 🥎'!$E$1:$E$118, '❄️ SD-WIN-SBALL 🥎'!$AB$1:$AB$118))</f>
        <v>Noon-4:30pm</v>
      </c>
      <c r="K16" s="440"/>
      <c r="L16" s="396" t="b">
        <v>1</v>
      </c>
      <c r="M16" s="397" t="b">
        <v>1</v>
      </c>
      <c r="N16" s="396" t="b">
        <v>1</v>
      </c>
      <c r="O16" s="396" t="b">
        <v>0</v>
      </c>
      <c r="P16" s="396" t="b">
        <v>1</v>
      </c>
      <c r="Q16" s="396" t="b">
        <v>1</v>
      </c>
      <c r="R16" s="396" t="b">
        <v>1</v>
      </c>
      <c r="S16" s="396" t="b">
        <v>1</v>
      </c>
      <c r="T16" s="396" t="b">
        <v>0</v>
      </c>
      <c r="U16" s="396" t="b">
        <v>0</v>
      </c>
      <c r="V16" s="396" t="b">
        <v>0</v>
      </c>
      <c r="W16" s="396" t="b">
        <v>1</v>
      </c>
      <c r="X16" s="396" t="b">
        <v>0</v>
      </c>
      <c r="Y16" s="396" t="b">
        <v>0</v>
      </c>
      <c r="Z16" s="396" t="b">
        <v>0</v>
      </c>
      <c r="AA16" s="396" t="b">
        <v>0</v>
      </c>
      <c r="AB16" s="396" t="b">
        <v>0</v>
      </c>
      <c r="AC16" s="396" t="b">
        <v>0</v>
      </c>
      <c r="AD16" s="5"/>
    </row>
    <row r="17" spans="1:30" s="363" customFormat="1">
      <c r="A17" s="366" t="str">
        <f>_xlfn.XLOOKUP(C17, '❄️ SD-WIN-SBALL 🥎'!$E$1:$E$118, '❄️ SD-WIN-SBALL 🥎'!$A$1:$A$118)</f>
        <v>B-RET</v>
      </c>
      <c r="B17" s="366" t="str">
        <f>_xlfn.XLOOKUP(C17, '❄️ SD-WIN-SBALL 🥎'!$E$1:$E$118, '❄️ SD-WIN-SBALL 🥎'!$D$1:$D$118)</f>
        <v>USBDSNYS</v>
      </c>
      <c r="C17" s="366" t="s">
        <v>2430</v>
      </c>
      <c r="D17" s="366" t="str">
        <f>IF(_xlfn.XLOOKUP(C17, '❄️ SD-WIN-SBALL 🥎'!$E$1:$E$118, '❄️ SD-WIN-SBALL 🥎'!$F$1:$F$118)=0, " ", _xlfn.XLOOKUP(C17, '❄️ SD-WIN-SBALL 🥎'!$E$1:$E$118, '❄️ SD-WIN-SBALL 🥎'!$F$1:$F$118))</f>
        <v xml:space="preserve"> </v>
      </c>
      <c r="E17" s="366" t="str">
        <f>_xlfn.XLOOKUP(C17, '❄️ SD-WIN-SBALL 🥎'!$E$1:$E$118, '❄️ SD-WIN-SBALL 🥎'!$AK$1:$AK$118)</f>
        <v>34 Cornell Dr. Canton, NY 13617</v>
      </c>
      <c r="F17" s="366" t="str">
        <f>_xlfn.XLOOKUP(C17, '❄️ SD-WIN-SBALL 🥎'!$E$1:$E$118, '❄️ SD-WIN-SBALL 🥎'!$M$1:$M$118)</f>
        <v>Kelsy</v>
      </c>
      <c r="G17" s="366" t="str">
        <f>_xlfn.XLOOKUP(C17, '❄️ SD-WIN-SBALL 🥎'!$E$1:$E$118, '❄️ SD-WIN-SBALL 🥎'!$N$1:$N$118)</f>
        <v>Waite</v>
      </c>
      <c r="H17" s="366" t="str">
        <f>_xlfn.XLOOKUP(C17, '❄️ SD-WIN-SBALL 🥎'!$E$1:$E$118, '❄️ SD-WIN-SBALL 🥎'!$K$1:$K$118)</f>
        <v>waitek@canton.edu</v>
      </c>
      <c r="I17" s="366" t="str">
        <f>IF(_xlfn.XLOOKUP(C17, '❄️ SD-WIN-SBALL 🥎'!$E$1:$E$118, '❄️ SD-WIN-SBALL 🥎'!$AA$1:$AA$118)=0, "TBD", _xlfn.XLOOKUP(C17, '❄️ SD-WIN-SBALL 🥎'!$E$1:$E$118, '❄️ SD-WIN-SBALL 🥎'!$AA$1:$AA$118))</f>
        <v>Sundays: Jan. 18, 25 (PPD); Feb. 1, 15, 22 (M/U)</v>
      </c>
      <c r="J17" s="366" t="str">
        <f>IF(_xlfn.XLOOKUP(C17, '❄️ SD-WIN-SBALL 🥎'!$E$1:$E$118, '❄️ SD-WIN-SBALL 🥎'!$AB$1:$AB$118)=0, "TBD", _xlfn.XLOOKUP(C17, '❄️ SD-WIN-SBALL 🥎'!$E$1:$E$118, '❄️ SD-WIN-SBALL 🥎'!$AB$1:$AB$118))</f>
        <v>3:30pm-8pm</v>
      </c>
      <c r="K17" s="440"/>
      <c r="L17" s="396" t="b">
        <v>1</v>
      </c>
      <c r="M17" s="397" t="b">
        <v>1</v>
      </c>
      <c r="N17" s="396" t="b">
        <v>1</v>
      </c>
      <c r="O17" s="396" t="b">
        <v>0</v>
      </c>
      <c r="P17" s="396" t="b">
        <v>0</v>
      </c>
      <c r="Q17" s="396" t="b">
        <v>0</v>
      </c>
      <c r="R17" s="396" t="b">
        <v>1</v>
      </c>
      <c r="S17" s="396" t="b">
        <v>1</v>
      </c>
      <c r="T17" s="396" t="b">
        <v>0</v>
      </c>
      <c r="U17" s="396" t="b">
        <v>0</v>
      </c>
      <c r="V17" s="396" t="b">
        <v>0</v>
      </c>
      <c r="W17" s="396" t="b">
        <v>1</v>
      </c>
      <c r="X17" s="396" t="b">
        <v>0</v>
      </c>
      <c r="Y17" s="396" t="b">
        <v>0</v>
      </c>
      <c r="Z17" s="396" t="b">
        <v>0</v>
      </c>
      <c r="AA17" s="396" t="b">
        <v>0</v>
      </c>
      <c r="AB17" s="396" t="b">
        <v>0</v>
      </c>
      <c r="AC17" s="396" t="b">
        <v>0</v>
      </c>
      <c r="AD17" s="5"/>
    </row>
    <row r="18" spans="1:30" s="363" customFormat="1">
      <c r="A18" s="366" t="str">
        <f>_xlfn.XLOOKUP(C18, '❄️ SD-WIN-SBALL 🥎'!$E$1:$E$118, '❄️ SD-WIN-SBALL 🥎'!$A$1:$A$118)</f>
        <v>A-NEW</v>
      </c>
      <c r="B18" s="366" t="str">
        <f>_xlfn.XLOOKUP(C18, '❄️ SD-WIN-SBALL 🥎'!$E$1:$E$118, '❄️ SD-WIN-SBALL 🥎'!$D$1:$D$118)</f>
        <v>USBDBHLS</v>
      </c>
      <c r="C18" s="366" t="s">
        <v>2169</v>
      </c>
      <c r="D18" s="366" t="str">
        <f>IF(_xlfn.XLOOKUP(C18, '❄️ SD-WIN-SBALL 🥎'!$E$1:$E$118, '❄️ SD-WIN-SBALL 🥎'!$F$1:$F$118)=0, " ", _xlfn.XLOOKUP(C18, '❄️ SD-WIN-SBALL 🥎'!$E$1:$E$118, '❄️ SD-WIN-SBALL 🥎'!$F$1:$F$118))</f>
        <v>O'Rourke Middle School</v>
      </c>
      <c r="E18" s="399" t="str">
        <f>_xlfn.XLOOKUP(C18, '❄️ SD-WIN-SBALL 🥎'!$E$1:$E$118, '❄️ SD-WIN-SBALL 🥎'!$AK$1:$AK$118)</f>
        <v>173 Lake Hill Rd Burnt Hills, NY 12027</v>
      </c>
      <c r="F18" s="366" t="str">
        <f>_xlfn.XLOOKUP(C18, '❄️ SD-WIN-SBALL 🥎'!$E$1:$E$118, '❄️ SD-WIN-SBALL 🥎'!$M$1:$M$118)</f>
        <v>Caitlyn</v>
      </c>
      <c r="G18" s="366" t="str">
        <f>_xlfn.XLOOKUP(C18, '❄️ SD-WIN-SBALL 🥎'!$E$1:$E$118, '❄️ SD-WIN-SBALL 🥎'!$N$1:$N$118)</f>
        <v>McDaniel</v>
      </c>
      <c r="H18" s="366" t="str">
        <f>_xlfn.XLOOKUP(C18, '❄️ SD-WIN-SBALL 🥎'!$E$1:$E$118, '❄️ SD-WIN-SBALL 🥎'!$K$1:$K$118)</f>
        <v>CMcDaniel@bhbl.org</v>
      </c>
      <c r="I18" s="366" t="str">
        <f>IF(_xlfn.XLOOKUP(C18, '❄️ SD-WIN-SBALL 🥎'!$E$1:$E$118, '❄️ SD-WIN-SBALL 🥎'!$AA$1:$AA$118)=0, "TBD", _xlfn.XLOOKUP(C18, '❄️ SD-WIN-SBALL 🥎'!$E$1:$E$118, '❄️ SD-WIN-SBALL 🥎'!$AA$1:$AA$118))</f>
        <v>Saturdays: Jan. 24, 31; Feb. 7, 14</v>
      </c>
      <c r="J18" s="366" t="str">
        <f>IF(_xlfn.XLOOKUP(C18, '❄️ SD-WIN-SBALL 🥎'!$E$1:$E$118, '❄️ SD-WIN-SBALL 🥎'!$AB$1:$AB$118)=0, "TBD", _xlfn.XLOOKUP(C18, '❄️ SD-WIN-SBALL 🥎'!$E$1:$E$118, '❄️ SD-WIN-SBALL 🥎'!$AB$1:$AB$118))</f>
        <v>8am-11am</v>
      </c>
      <c r="K18" s="440"/>
      <c r="L18" s="396" t="b">
        <v>1</v>
      </c>
      <c r="M18" s="397" t="b">
        <v>1</v>
      </c>
      <c r="N18" s="396" t="b">
        <v>1</v>
      </c>
      <c r="O18" s="396" t="b">
        <v>0</v>
      </c>
      <c r="P18" s="396" t="b">
        <v>1</v>
      </c>
      <c r="Q18" s="396" t="b">
        <v>1</v>
      </c>
      <c r="R18" s="396" t="b">
        <v>1</v>
      </c>
      <c r="S18" s="396" t="b">
        <v>1</v>
      </c>
      <c r="T18" s="396" t="b">
        <v>0</v>
      </c>
      <c r="U18" s="396" t="b">
        <v>1</v>
      </c>
      <c r="V18" s="396" t="b">
        <v>0</v>
      </c>
      <c r="W18" s="396" t="b">
        <v>1</v>
      </c>
      <c r="X18" s="396" t="b">
        <v>0</v>
      </c>
      <c r="Y18" s="396" t="b">
        <v>0</v>
      </c>
      <c r="Z18" s="396" t="b">
        <v>0</v>
      </c>
      <c r="AA18" s="396" t="b">
        <v>0</v>
      </c>
      <c r="AB18" s="396" t="b">
        <v>0</v>
      </c>
      <c r="AC18" s="396" t="b">
        <v>0</v>
      </c>
      <c r="AD18" s="5"/>
    </row>
    <row r="19" spans="1:30" customFormat="1">
      <c r="A19" s="78" t="str">
        <f>_xlfn.XLOOKUP(C19, '❄️ SD-WIN-SBALL 🥎'!$E$1:$E$118, '❄️ SD-WIN-SBALL 🥎'!$A$1:$A$118)</f>
        <v>A-NEW</v>
      </c>
      <c r="B19" s="78" t="str">
        <f>_xlfn.XLOOKUP(C19, '❄️ SD-WIN-SBALL 🥎'!$E$1:$E$118, '❄️ SD-WIN-SBALL 🥎'!$D$1:$D$118)</f>
        <v>USBDVSUS</v>
      </c>
      <c r="C19" s="400" t="s">
        <v>2291</v>
      </c>
      <c r="D19" s="78" t="str">
        <f>IF(_xlfn.XLOOKUP(C19, '❄️ SD-WIN-SBALL 🥎'!$E$1:$E$118, '❄️ SD-WIN-SBALL 🥎'!$F$1:$F$118)=0, " ", _xlfn.XLOOKUP(C19, '❄️ SD-WIN-SBALL 🥎'!$E$1:$E$118, '❄️ SD-WIN-SBALL 🥎'!$F$1:$F$118))</f>
        <v>Spartan Athletic Complex – SHAPE Gymnasium</v>
      </c>
      <c r="E19" s="78" t="str">
        <f>_xlfn.XLOOKUP(C19, '❄️ SD-WIN-SBALL 🥎'!$E$1:$E$118, '❄️ SD-WIN-SBALL 🥎'!$AK$1:$AK$118)</f>
        <v>190 University Dr. Castleton, VT O5735</v>
      </c>
      <c r="F19" s="78" t="str">
        <f>_xlfn.XLOOKUP(C19, '❄️ SD-WIN-SBALL 🥎'!$E$1:$E$118, '❄️ SD-WIN-SBALL 🥎'!$M$1:$M$118)</f>
        <v>Eric</v>
      </c>
      <c r="G19" s="78" t="str">
        <f>_xlfn.XLOOKUP(C19, '❄️ SD-WIN-SBALL 🥎'!$E$1:$E$118, '❄️ SD-WIN-SBALL 🥎'!$N$1:$N$118)</f>
        <v>Kraut</v>
      </c>
      <c r="H19" s="78" t="str">
        <f>_xlfn.XLOOKUP(C19, '❄️ SD-WIN-SBALL 🥎'!$E$1:$E$118, '❄️ SD-WIN-SBALL 🥎'!$K$1:$K$118)</f>
        <v>eric.kraut@vermontstate.edu</v>
      </c>
      <c r="I19" s="78" t="str">
        <f>IF(_xlfn.XLOOKUP(C19, '❄️ SD-WIN-SBALL 🥎'!$E$1:$E$118, '❄️ SD-WIN-SBALL 🥎'!$AA$1:$AA$118)=0, "TBD", _xlfn.XLOOKUP(C19, '❄️ SD-WIN-SBALL 🥎'!$E$1:$E$118, '❄️ SD-WIN-SBALL 🥎'!$AA$1:$AA$118))</f>
        <v>Sundays: Jan. 25(PPD); Feb. 1, 8, 15 (M/U), 22 (PPD); March 1 (M/U)</v>
      </c>
      <c r="J19" s="78" t="str">
        <f>IF(_xlfn.XLOOKUP(C19, '❄️ SD-WIN-SBALL 🥎'!$E$1:$E$118, '❄️ SD-WIN-SBALL 🥎'!$AB$1:$AB$118)=0, "TBD", _xlfn.XLOOKUP(C19, '❄️ SD-WIN-SBALL 🥎'!$E$1:$E$118, '❄️ SD-WIN-SBALL 🥎'!$AB$1:$AB$118))</f>
        <v>Noon-4:30pm</v>
      </c>
      <c r="K19" s="440"/>
      <c r="L19" s="126" t="b">
        <v>1</v>
      </c>
      <c r="M19" s="127" t="b">
        <v>1</v>
      </c>
      <c r="N19" s="126" t="b">
        <v>1</v>
      </c>
      <c r="O19" s="126" t="b">
        <v>0</v>
      </c>
      <c r="P19" s="126" t="b">
        <v>1</v>
      </c>
      <c r="Q19" s="126" t="b">
        <v>1</v>
      </c>
      <c r="R19" s="126" t="b">
        <v>1</v>
      </c>
      <c r="S19" s="126" t="b">
        <v>1</v>
      </c>
      <c r="T19" s="126" t="b">
        <v>0</v>
      </c>
      <c r="U19" s="126" t="b">
        <v>1</v>
      </c>
      <c r="V19" s="126" t="b">
        <v>0</v>
      </c>
      <c r="W19" s="126" t="b">
        <v>1</v>
      </c>
      <c r="X19" s="126" t="b">
        <v>0</v>
      </c>
      <c r="Y19" s="126" t="b">
        <v>0</v>
      </c>
      <c r="Z19" s="126" t="b">
        <v>0</v>
      </c>
      <c r="AA19" s="126" t="b">
        <v>0</v>
      </c>
      <c r="AB19" s="126" t="b">
        <v>0</v>
      </c>
      <c r="AC19" s="126" t="b">
        <v>0</v>
      </c>
      <c r="AD19" s="5"/>
    </row>
    <row r="20" spans="1:30" s="363" customFormat="1">
      <c r="A20" s="366" t="str">
        <f>_xlfn.XLOOKUP(C20, '❄️ SD-WIN-SBALL 🥎'!$E$1:$E$118, '❄️ SD-WIN-SBALL 🥎'!$A$1:$A$118)</f>
        <v>A-NEW</v>
      </c>
      <c r="B20" s="366" t="str">
        <f>_xlfn.XLOOKUP(C20, '❄️ SD-WIN-SBALL 🥎'!$E$1:$E$118, '❄️ SD-WIN-SBALL 🥎'!$D$1:$D$118)</f>
        <v>USBDWUS</v>
      </c>
      <c r="C20" s="366" t="s">
        <v>2306</v>
      </c>
      <c r="D20" s="366" t="str">
        <f>IF(_xlfn.XLOOKUP(C20, '❄️ SD-WIN-SBALL 🥎'!$E$1:$E$118, '❄️ SD-WIN-SBALL 🥎'!$F$1:$F$118)=0, " ", _xlfn.XLOOKUP(C20, '❄️ SD-WIN-SBALL 🥎'!$E$1:$E$118, '❄️ SD-WIN-SBALL 🥎'!$F$1:$F$118))</f>
        <v xml:space="preserve"> </v>
      </c>
      <c r="E20" s="366" t="str">
        <f>_xlfn.XLOOKUP(C20, '❄️ SD-WIN-SBALL 🥎'!$E$1:$E$118, '❄️ SD-WIN-SBALL 🥎'!$AK$1:$AK$118)</f>
        <v>404 W Lincoln Ave Fresno, CA 93706</v>
      </c>
      <c r="F20" s="366" t="str">
        <f>_xlfn.XLOOKUP(C20, '❄️ SD-WIN-SBALL 🥎'!$E$1:$E$118, '❄️ SD-WIN-SBALL 🥎'!$M$1:$M$118)</f>
        <v>Tori</v>
      </c>
      <c r="G20" s="366" t="str">
        <f>_xlfn.XLOOKUP(C20, '❄️ SD-WIN-SBALL 🥎'!$E$1:$E$118, '❄️ SD-WIN-SBALL 🥎'!$N$1:$N$118)</f>
        <v>Hildebrandt</v>
      </c>
      <c r="H20" s="366" t="str">
        <f>_xlfn.XLOOKUP(C20, '❄️ SD-WIN-SBALL 🥎'!$E$1:$E$118, '❄️ SD-WIN-SBALL 🥎'!$K$1:$K$118)</f>
        <v>victoria.hildebrandt@wusd.ws</v>
      </c>
      <c r="I20" s="366" t="str">
        <f>IF(_xlfn.XLOOKUP(C20, '❄️ SD-WIN-SBALL 🥎'!$E$1:$E$118, '❄️ SD-WIN-SBALL 🥎'!$AA$1:$AA$118)=0, "TBD", _xlfn.XLOOKUP(C20, '❄️ SD-WIN-SBALL 🥎'!$E$1:$E$118, '❄️ SD-WIN-SBALL 🥎'!$AA$1:$AA$118))</f>
        <v>Sundays: Jan. 25; Feb. 1, 15, 22</v>
      </c>
      <c r="J20" s="366" t="str">
        <f>IF(_xlfn.XLOOKUP(C20, '❄️ SD-WIN-SBALL 🥎'!$E$1:$E$118, '❄️ SD-WIN-SBALL 🥎'!$AB$1:$AB$118)=0, "TBD", _xlfn.XLOOKUP(C20, '❄️ SD-WIN-SBALL 🥎'!$E$1:$E$118, '❄️ SD-WIN-SBALL 🥎'!$AB$1:$AB$118))</f>
        <v>Noon-4:30pm</v>
      </c>
      <c r="K20" s="440"/>
      <c r="L20" s="396" t="b">
        <v>1</v>
      </c>
      <c r="M20" s="397" t="b">
        <v>1</v>
      </c>
      <c r="N20" s="396" t="b">
        <v>1</v>
      </c>
      <c r="O20" s="396" t="b">
        <v>0</v>
      </c>
      <c r="P20" s="396" t="b">
        <v>1</v>
      </c>
      <c r="Q20" s="396" t="b">
        <v>1</v>
      </c>
      <c r="R20" s="396" t="b">
        <v>1</v>
      </c>
      <c r="S20" s="396" t="b">
        <v>1</v>
      </c>
      <c r="T20" s="396" t="b">
        <v>0</v>
      </c>
      <c r="U20" s="396" t="b">
        <v>0</v>
      </c>
      <c r="V20" s="396" t="b">
        <v>0</v>
      </c>
      <c r="W20" s="396" t="b">
        <v>1</v>
      </c>
      <c r="X20" s="396" t="b">
        <v>0</v>
      </c>
      <c r="Y20" s="396" t="b">
        <v>0</v>
      </c>
      <c r="Z20" s="396" t="b">
        <v>0</v>
      </c>
      <c r="AA20" s="396" t="b">
        <v>0</v>
      </c>
      <c r="AB20" s="396" t="b">
        <v>0</v>
      </c>
      <c r="AC20" s="396" t="b">
        <v>0</v>
      </c>
      <c r="AD20" s="5"/>
    </row>
    <row r="21" spans="1:30">
      <c r="A21" s="60" t="str">
        <f>_xlfn.XLOOKUP(C21, '❄️ SD-WIN-SBALL 🥎'!$E$1:$E$118, '❄️ SD-WIN-SBALL 🥎'!$A$1:$A$118)</f>
        <v>A-NEW</v>
      </c>
      <c r="B21" s="60" t="str">
        <f>_xlfn.XLOOKUP(C21, '❄️ SD-WIN-SBALL 🥎'!$E$1:$E$118, '❄️ SD-WIN-SBALL 🥎'!$D$1:$D$118)</f>
        <v>USBDBMS</v>
      </c>
      <c r="C21" s="78" t="s">
        <v>2157</v>
      </c>
      <c r="D21" s="61" t="str">
        <f>IF(_xlfn.XLOOKUP(C21, '❄️ SD-WIN-SBALL 🥎'!$E$1:$E$118, '❄️ SD-WIN-SBALL 🥎'!$F$1:$F$118)=0, " ", _xlfn.XLOOKUP(C21, '❄️ SD-WIN-SBALL 🥎'!$E$1:$E$118, '❄️ SD-WIN-SBALL 🥎'!$F$1:$F$118))</f>
        <v xml:space="preserve"> </v>
      </c>
      <c r="E21" s="60" t="str">
        <f>_xlfn.XLOOKUP(C21, '❄️ SD-WIN-SBALL 🥎'!$E$1:$E$118, '❄️ SD-WIN-SBALL 🥎'!$AK$1:$AK$118)</f>
        <v>2001 Lanes Mill Rd. Brick, NJ O8724</v>
      </c>
      <c r="F21" s="60" t="str">
        <f>_xlfn.XLOOKUP(C21, '❄️ SD-WIN-SBALL 🥎'!$E$1:$E$118, '❄️ SD-WIN-SBALL 🥎'!$M$1:$M$118)</f>
        <v>Christina</v>
      </c>
      <c r="G21" s="60" t="str">
        <f>_xlfn.XLOOKUP(C21, '❄️ SD-WIN-SBALL 🥎'!$E$1:$E$118, '❄️ SD-WIN-SBALL 🥎'!$N$1:$N$118)</f>
        <v>Rodriguez</v>
      </c>
      <c r="H21" s="60" t="str">
        <f>_xlfn.XLOOKUP(C21, '❄️ SD-WIN-SBALL 🥎'!$E$1:$E$118, '❄️ SD-WIN-SBALL 🥎'!$K$1:$K$118)</f>
        <v>crodriguez1@brickschools.org</v>
      </c>
      <c r="I21" s="60" t="str">
        <f>IF(_xlfn.XLOOKUP(C21, '❄️ SD-WIN-SBALL 🥎'!$E$1:$E$118, '❄️ SD-WIN-SBALL 🥎'!$AA$1:$AA$118)=0, "TBD", _xlfn.XLOOKUP(C21, '❄️ SD-WIN-SBALL 🥎'!$E$1:$E$118, '❄️ SD-WIN-SBALL 🥎'!$AA$1:$AA$118))</f>
        <v>Sundays: Feb 1, 8, 22; March 1</v>
      </c>
      <c r="J21" s="60" t="str">
        <f>IF(_xlfn.XLOOKUP(C21, '❄️ SD-WIN-SBALL 🥎'!$E$1:$E$118, '❄️ SD-WIN-SBALL 🥎'!$AB$1:$AB$118)=0, "TBD", _xlfn.XLOOKUP(C21, '❄️ SD-WIN-SBALL 🥎'!$E$1:$E$118, '❄️ SD-WIN-SBALL 🥎'!$AB$1:$AB$118))</f>
        <v>8am-12:30pm</v>
      </c>
      <c r="L21" s="62" t="b">
        <v>1</v>
      </c>
      <c r="M21" s="63" t="b">
        <v>1</v>
      </c>
      <c r="N21" s="62" t="b">
        <v>1</v>
      </c>
      <c r="O21" s="62" t="b">
        <v>0</v>
      </c>
      <c r="P21" s="62" t="b">
        <v>1</v>
      </c>
      <c r="Q21" s="62" t="b">
        <v>1</v>
      </c>
      <c r="R21" s="62" t="b">
        <v>1</v>
      </c>
      <c r="S21" s="62" t="b">
        <v>1</v>
      </c>
      <c r="T21" s="62" t="b">
        <v>0</v>
      </c>
      <c r="U21" s="62" t="b">
        <v>1</v>
      </c>
      <c r="V21" s="62" t="b">
        <v>0</v>
      </c>
      <c r="W21" s="62" t="b">
        <v>1</v>
      </c>
      <c r="X21" s="62" t="b">
        <v>0</v>
      </c>
      <c r="Y21" s="62" t="b">
        <v>0</v>
      </c>
      <c r="Z21" s="62" t="b">
        <v>0</v>
      </c>
      <c r="AA21" s="62" t="b">
        <v>0</v>
      </c>
      <c r="AB21" s="62" t="b">
        <v>0</v>
      </c>
      <c r="AC21" s="62" t="b">
        <v>0</v>
      </c>
    </row>
    <row r="22" spans="1:30">
      <c r="A22" s="24" t="str">
        <f>_xlfn.XLOOKUP(C22, '❄️ SD-WIN-SBALL 🥎'!$E$1:$E$118, '❄️ SD-WIN-SBALL 🥎'!$A$1:$A$118)</f>
        <v>B-RET</v>
      </c>
      <c r="B22" s="24" t="str">
        <f>_xlfn.XLOOKUP(C22, '❄️ SD-WIN-SBALL 🥎'!$E$1:$E$118, '❄️ SD-WIN-SBALL 🥎'!$D$1:$D$118)</f>
        <v>USBDLES</v>
      </c>
      <c r="C22" s="24" t="s">
        <v>2463</v>
      </c>
      <c r="D22" s="280" t="str">
        <f>IF(_xlfn.XLOOKUP(C22, '❄️ SD-WIN-SBALL 🥎'!$E$1:$E$118, '❄️ SD-WIN-SBALL 🥎'!$F$1:$F$118)=0, " ", _xlfn.XLOOKUP(C22, '❄️ SD-WIN-SBALL 🥎'!$E$1:$E$118, '❄️ SD-WIN-SBALL 🥎'!$F$1:$F$118))</f>
        <v xml:space="preserve">Christensen Park </v>
      </c>
      <c r="E22" s="24" t="str">
        <f>_xlfn.XLOOKUP(C22, '❄️ SD-WIN-SBALL 🥎'!$E$1:$E$118, '❄️ SD-WIN-SBALL 🥎'!$AK$1:$AK$118)</f>
        <v>36300 Piedmont Dr. Lake Elsinore, CA 92532</v>
      </c>
      <c r="F22" s="24" t="str">
        <f>_xlfn.XLOOKUP(C22, '❄️ SD-WIN-SBALL 🥎'!$E$1:$E$118, '❄️ SD-WIN-SBALL 🥎'!$M$1:$M$118)</f>
        <v>Natalie</v>
      </c>
      <c r="G22" s="24" t="str">
        <f>_xlfn.XLOOKUP(C22, '❄️ SD-WIN-SBALL 🥎'!$E$1:$E$118, '❄️ SD-WIN-SBALL 🥎'!$N$1:$N$118)</f>
        <v>Mills</v>
      </c>
      <c r="H22" s="24" t="str">
        <f>_xlfn.XLOOKUP(C22, '❄️ SD-WIN-SBALL 🥎'!$E$1:$E$118, '❄️ SD-WIN-SBALL 🥎'!$K$1:$K$118)</f>
        <v>natalie25p@gmail.com</v>
      </c>
      <c r="I22" s="24" t="str">
        <f>IF(_xlfn.XLOOKUP(C22, '❄️ SD-WIN-SBALL 🥎'!$E$1:$E$118, '❄️ SD-WIN-SBALL 🥎'!$AA$1:$AA$118)=0, "TBD", _xlfn.XLOOKUP(C22, '❄️ SD-WIN-SBALL 🥎'!$E$1:$E$118, '❄️ SD-WIN-SBALL 🥎'!$AA$1:$AA$118))</f>
        <v>Sundays: Feb. 1, 8, 15, 22</v>
      </c>
      <c r="J22" s="24" t="str">
        <f>IF(_xlfn.XLOOKUP(C22, '❄️ SD-WIN-SBALL 🥎'!$E$1:$E$118, '❄️ SD-WIN-SBALL 🥎'!$AB$1:$AB$118)=0, "TBD", _xlfn.XLOOKUP(C22, '❄️ SD-WIN-SBALL 🥎'!$E$1:$E$118, '❄️ SD-WIN-SBALL 🥎'!$AB$1:$AB$118))</f>
        <v>Noon-4:30pm</v>
      </c>
      <c r="L22" s="48" t="b">
        <v>1</v>
      </c>
      <c r="M22" s="53" t="b">
        <v>1</v>
      </c>
      <c r="N22" s="48" t="b">
        <v>1</v>
      </c>
      <c r="O22" s="48" t="b">
        <v>0</v>
      </c>
      <c r="P22" s="48" t="b">
        <v>0</v>
      </c>
      <c r="Q22" s="48" t="b">
        <v>0</v>
      </c>
      <c r="R22" s="48" t="b">
        <v>1</v>
      </c>
      <c r="S22" s="48" t="b">
        <v>1</v>
      </c>
      <c r="T22" s="48" t="b">
        <v>0</v>
      </c>
      <c r="U22" s="48" t="b">
        <v>0</v>
      </c>
      <c r="V22" s="48" t="b">
        <v>0</v>
      </c>
      <c r="W22" s="48" t="b">
        <v>1</v>
      </c>
      <c r="X22" s="48" t="b">
        <v>0</v>
      </c>
      <c r="Y22" s="48" t="b">
        <v>0</v>
      </c>
      <c r="Z22" s="48" t="b">
        <v>0</v>
      </c>
      <c r="AA22" s="48" t="b">
        <v>0</v>
      </c>
      <c r="AB22" s="48" t="b">
        <v>0</v>
      </c>
      <c r="AC22" s="48" t="b">
        <v>0</v>
      </c>
    </row>
    <row r="23" spans="1:30">
      <c r="A23" s="78" t="str">
        <f>_xlfn.XLOOKUP(C23, '❄️ SD-WIN-SBALL 🥎'!$E$1:$E$118, '❄️ SD-WIN-SBALL 🥎'!$A$1:$A$118)</f>
        <v>A-NEW</v>
      </c>
      <c r="B23" s="78" t="str">
        <f>_xlfn.XLOOKUP(C23, '❄️ SD-WIN-SBALL 🥎'!$E$1:$E$118, '❄️ SD-WIN-SBALL 🥎'!$D$1:$D$118)</f>
        <v>USBDCPS</v>
      </c>
      <c r="C23" s="41" t="s">
        <v>2282</v>
      </c>
      <c r="D23" s="125" t="str">
        <f>IF(_xlfn.XLOOKUP(C23, '❄️ SD-WIN-SBALL 🥎'!$E$1:$E$118, '❄️ SD-WIN-SBALL 🥎'!$F$1:$F$118)=0, " ", _xlfn.XLOOKUP(C23, '❄️ SD-WIN-SBALL 🥎'!$E$1:$E$118, '❄️ SD-WIN-SBALL 🥎'!$F$1:$F$118))</f>
        <v>St. Catherine's HS</v>
      </c>
      <c r="E23" s="78" t="str">
        <f>_xlfn.XLOOKUP(C23, '❄️ SD-WIN-SBALL 🥎'!$E$1:$E$118, '❄️ SD-WIN-SBALL 🥎'!$AK$1:$AK$118)</f>
        <v>1200 Park Ave. Racine, WI 53403</v>
      </c>
      <c r="F23" s="78" t="str">
        <f>_xlfn.XLOOKUP(C23, '❄️ SD-WIN-SBALL 🥎'!$E$1:$E$118, '❄️ SD-WIN-SBALL 🥎'!$M$1:$M$118)</f>
        <v>Zach</v>
      </c>
      <c r="G23" s="78" t="str">
        <f>_xlfn.XLOOKUP(C23, '❄️ SD-WIN-SBALL 🥎'!$E$1:$E$118, '❄️ SD-WIN-SBALL 🥎'!$N$1:$N$118)</f>
        <v>Prideaux</v>
      </c>
      <c r="H23" s="78" t="str">
        <f>_xlfn.XLOOKUP(C23, '❄️ SD-WIN-SBALL 🥎'!$E$1:$E$118, '❄️ SD-WIN-SBALL 🥎'!$K$1:$K$118)</f>
        <v>zprideaux@sienacatholicschools.org</v>
      </c>
      <c r="I23" s="78" t="str">
        <f>IF(_xlfn.XLOOKUP(C23, '❄️ SD-WIN-SBALL 🥎'!$E$1:$E$118, '❄️ SD-WIN-SBALL 🥎'!$AA$1:$AA$118)=0, "TBD", _xlfn.XLOOKUP(C23, '❄️ SD-WIN-SBALL 🥎'!$E$1:$E$118, '❄️ SD-WIN-SBALL 🥎'!$AA$1:$AA$118))</f>
        <v>Saturdays: Feb. 7, 14, 21, 28</v>
      </c>
      <c r="J23" s="78" t="str">
        <f>IF(_xlfn.XLOOKUP(C23, '❄️ SD-WIN-SBALL 🥎'!$E$1:$E$118, '❄️ SD-WIN-SBALL 🥎'!$AB$1:$AB$118)=0, "TBD", _xlfn.XLOOKUP(C23, '❄️ SD-WIN-SBALL 🥎'!$E$1:$E$118, '❄️ SD-WIN-SBALL 🥎'!$AB$1:$AB$118))</f>
        <v>10am-2:30pm</v>
      </c>
      <c r="L23" s="126" t="b">
        <v>1</v>
      </c>
      <c r="M23" s="127" t="b">
        <v>1</v>
      </c>
      <c r="N23" s="126" t="b">
        <v>1</v>
      </c>
      <c r="O23" s="126" t="b">
        <v>0</v>
      </c>
      <c r="P23" s="126" t="b">
        <v>1</v>
      </c>
      <c r="Q23" s="126" t="b">
        <v>1</v>
      </c>
      <c r="R23" s="126" t="b">
        <v>1</v>
      </c>
      <c r="S23" s="126" t="b">
        <v>1</v>
      </c>
      <c r="T23" s="126" t="b">
        <v>0</v>
      </c>
      <c r="U23" s="126" t="b">
        <v>0</v>
      </c>
      <c r="V23" s="126" t="b">
        <v>0</v>
      </c>
      <c r="W23" s="126" t="b">
        <v>1</v>
      </c>
      <c r="X23" s="126" t="b">
        <v>0</v>
      </c>
      <c r="Y23" s="126" t="b">
        <v>0</v>
      </c>
      <c r="Z23" s="126" t="b">
        <v>0</v>
      </c>
      <c r="AA23" s="126" t="b">
        <v>0</v>
      </c>
      <c r="AB23" s="126" t="b">
        <v>0</v>
      </c>
      <c r="AC23" s="126" t="b">
        <v>0</v>
      </c>
    </row>
    <row r="24" spans="1:30">
      <c r="A24" s="278" t="str">
        <f>_xlfn.XLOOKUP(C24, '❄️ SD-WIN-SBALL 🥎'!$E$1:$E$118, '❄️ SD-WIN-SBALL 🥎'!$A$1:$A$118)</f>
        <v>A-NEW</v>
      </c>
      <c r="B24" s="278" t="str">
        <f>_xlfn.XLOOKUP(C24, '❄️ SD-WIN-SBALL 🥎'!$E$1:$E$118, '❄️ SD-WIN-SBALL 🥎'!$D$1:$D$118)</f>
        <v>USBDNDCS</v>
      </c>
      <c r="C24" s="123" t="s">
        <v>2203</v>
      </c>
      <c r="D24" s="278" t="str">
        <f>IF(_xlfn.XLOOKUP(C24, '❄️ SD-WIN-SBALL 🥎'!$E$1:$E$118, '❄️ SD-WIN-SBALL 🥎'!$F$1:$F$118)=0, " ", _xlfn.XLOOKUP(C24, '❄️ SD-WIN-SBALL 🥎'!$E$1:$E$118, '❄️ SD-WIN-SBALL 🥎'!$F$1:$F$118))</f>
        <v xml:space="preserve"> </v>
      </c>
      <c r="E24" s="60" t="str">
        <f>_xlfn.XLOOKUP(C24, '❄️ SD-WIN-SBALL 🥎'!$E$1:$E$118, '❄️ SD-WIN-SBALL 🥎'!$AK$1:$AK$118)</f>
        <v>13000 Auburn Rd. Chardon, OH 44024</v>
      </c>
      <c r="F24" s="60" t="str">
        <f>_xlfn.XLOOKUP(C24, '❄️ SD-WIN-SBALL 🥎'!$E$1:$E$118, '❄️ SD-WIN-SBALL 🥎'!$M$1:$M$118)</f>
        <v>Tiger</v>
      </c>
      <c r="G24" s="60" t="str">
        <f>_xlfn.XLOOKUP(C24, '❄️ SD-WIN-SBALL 🥎'!$E$1:$E$118, '❄️ SD-WIN-SBALL 🥎'!$N$1:$N$118)</f>
        <v>Alexander</v>
      </c>
      <c r="H24" s="60" t="str">
        <f>_xlfn.XLOOKUP(C24, '❄️ SD-WIN-SBALL 🥎'!$E$1:$E$118, '❄️ SD-WIN-SBALL 🥎'!$K$1:$K$118)</f>
        <v>tiger.alexander@ndcl.org</v>
      </c>
      <c r="I24" s="60" t="str">
        <f>IF(_xlfn.XLOOKUP(C24, '❄️ SD-WIN-SBALL 🥎'!$E$1:$E$118, '❄️ SD-WIN-SBALL 🥎'!$AA$1:$AA$118)=0, "TBD", _xlfn.XLOOKUP(C24, '❄️ SD-WIN-SBALL 🥎'!$E$1:$E$118, '❄️ SD-WIN-SBALL 🥎'!$AA$1:$AA$118))</f>
        <v>Sundays: Feb. 8, 15, 22; March 1</v>
      </c>
      <c r="J24" s="60" t="str">
        <f>IF(_xlfn.XLOOKUP(C24, '❄️ SD-WIN-SBALL 🥎'!$E$1:$E$118, '❄️ SD-WIN-SBALL 🥎'!$AB$1:$AB$118)=0, "TBD", _xlfn.XLOOKUP(C24, '❄️ SD-WIN-SBALL 🥎'!$E$1:$E$118, '❄️ SD-WIN-SBALL 🥎'!$AB$1:$AB$118))</f>
        <v>1pm-5:30pm</v>
      </c>
      <c r="L24" s="62" t="b">
        <v>1</v>
      </c>
      <c r="M24" s="63" t="b">
        <v>1</v>
      </c>
      <c r="N24" s="62" t="b">
        <v>1</v>
      </c>
      <c r="O24" s="62" t="b">
        <v>0</v>
      </c>
      <c r="P24" s="62" t="b">
        <v>1</v>
      </c>
      <c r="Q24" s="62" t="b">
        <v>1</v>
      </c>
      <c r="R24" s="62" t="b">
        <v>1</v>
      </c>
      <c r="S24" s="62" t="b">
        <v>1</v>
      </c>
      <c r="T24" s="62" t="b">
        <v>0</v>
      </c>
      <c r="U24" s="62" t="b">
        <v>0</v>
      </c>
      <c r="V24" s="62" t="b">
        <v>0</v>
      </c>
      <c r="W24" s="62" t="b">
        <v>0</v>
      </c>
      <c r="X24" s="62" t="b">
        <v>0</v>
      </c>
      <c r="Y24" s="62" t="b">
        <v>0</v>
      </c>
      <c r="Z24" s="62" t="b">
        <v>0</v>
      </c>
      <c r="AA24" s="62" t="b">
        <v>0</v>
      </c>
      <c r="AB24" s="62" t="b">
        <v>0</v>
      </c>
      <c r="AC24" s="62" t="b">
        <v>0</v>
      </c>
    </row>
    <row r="25" spans="1:30">
      <c r="A25" s="24" t="str">
        <f>_xlfn.XLOOKUP(C25, '❄️ SD-WIN-SBALL 🥎'!$E$1:$E$118, '❄️ SD-WIN-SBALL 🥎'!$A$1:$A$118)</f>
        <v>B-RET</v>
      </c>
      <c r="B25" s="24" t="str">
        <f>_xlfn.XLOOKUP(C25, '❄️ SD-WIN-SBALL 🥎'!$E$1:$E$118, '❄️ SD-WIN-SBALL 🥎'!$D$1:$D$118)</f>
        <v>USBDNPUS</v>
      </c>
      <c r="C25" s="24" t="s">
        <v>1089</v>
      </c>
      <c r="D25" s="24" t="str">
        <f>IF(_xlfn.XLOOKUP(C25, '❄️ SD-WIN-SBALL 🥎'!$E$1:$E$118, '❄️ SD-WIN-SBALL 🥎'!$F$1:$F$118)=0, " ", _xlfn.XLOOKUP(C25, '❄️ SD-WIN-SBALL 🥎'!$E$1:$E$118, '❄️ SD-WIN-SBALL 🥎'!$F$1:$F$118))</f>
        <v>Helwig Rec Center</v>
      </c>
      <c r="E25" s="280" t="str">
        <f>_xlfn.XLOOKUP(C25, '❄️ SD-WIN-SBALL 🥎'!$E$1:$E$118, '❄️ SD-WIN-SBALL 🥎'!$AK$1:$AK$118)</f>
        <v>3205 W Carmen Ave. Chicago, IL 60625</v>
      </c>
      <c r="F25" s="24" t="str">
        <f>_xlfn.XLOOKUP(C25, '❄️ SD-WIN-SBALL 🥎'!$E$1:$E$118, '❄️ SD-WIN-SBALL 🥎'!$M$1:$M$118)</f>
        <v>Katie</v>
      </c>
      <c r="G25" s="24" t="str">
        <f>_xlfn.XLOOKUP(C25, '❄️ SD-WIN-SBALL 🥎'!$E$1:$E$118, '❄️ SD-WIN-SBALL 🥎'!$N$1:$N$118)</f>
        <v>Anderson</v>
      </c>
      <c r="H25" s="24" t="str">
        <f>_xlfn.XLOOKUP(C25, '❄️ SD-WIN-SBALL 🥎'!$E$1:$E$118, '❄️ SD-WIN-SBALL 🥎'!$K$1:$K$118)</f>
        <v>kanderson5@northpark.edu</v>
      </c>
      <c r="I25" s="24" t="str">
        <f>IF(_xlfn.XLOOKUP(C25, '❄️ SD-WIN-SBALL 🥎'!$E$1:$E$118, '❄️ SD-WIN-SBALL 🥎'!$AA$1:$AA$118)=0, "TBD", _xlfn.XLOOKUP(C25, '❄️ SD-WIN-SBALL 🥎'!$E$1:$E$118, '❄️ SD-WIN-SBALL 🥎'!$AA$1:$AA$118))</f>
        <v>Sundays: Feb. 15, 22; March 1, 15</v>
      </c>
      <c r="J25" s="24" t="str">
        <f>IF(_xlfn.XLOOKUP(C25, '❄️ SD-WIN-SBALL 🥎'!$E$1:$E$118, '❄️ SD-WIN-SBALL 🥎'!$AB$1:$AB$118)=0, "TBD", _xlfn.XLOOKUP(C25, '❄️ SD-WIN-SBALL 🥎'!$E$1:$E$118, '❄️ SD-WIN-SBALL 🥎'!$AB$1:$AB$118))</f>
        <v>9am-1:30pm</v>
      </c>
      <c r="L25" s="48" t="b">
        <v>1</v>
      </c>
      <c r="M25" s="53" t="b">
        <v>1</v>
      </c>
      <c r="N25" s="48" t="b">
        <v>1</v>
      </c>
      <c r="O25" s="48" t="b">
        <v>0</v>
      </c>
      <c r="P25" s="48" t="b">
        <v>0</v>
      </c>
      <c r="Q25" s="48" t="b">
        <v>0</v>
      </c>
      <c r="R25" s="48" t="b">
        <v>1</v>
      </c>
      <c r="S25" s="48" t="b">
        <v>1</v>
      </c>
      <c r="T25" s="48" t="b">
        <v>0</v>
      </c>
      <c r="U25" s="48" t="b">
        <v>0</v>
      </c>
      <c r="V25" s="48" t="b">
        <v>0</v>
      </c>
      <c r="W25" s="48" t="b">
        <v>0</v>
      </c>
      <c r="X25" s="48" t="b">
        <v>0</v>
      </c>
      <c r="Y25" s="48" t="b">
        <v>0</v>
      </c>
      <c r="Z25" s="48" t="b">
        <v>0</v>
      </c>
      <c r="AA25" s="48" t="b">
        <v>0</v>
      </c>
      <c r="AB25" s="48" t="b">
        <v>0</v>
      </c>
      <c r="AC25" s="48" t="b">
        <v>0</v>
      </c>
    </row>
    <row r="26" spans="1:30">
      <c r="A26" s="60" t="str">
        <f>_xlfn.XLOOKUP(C26, '❄️ SD-WIN-SBALL 🥎'!$E$1:$E$118, '❄️ SD-WIN-SBALL 🥎'!$A$1:$A$118)</f>
        <v>A-NEW</v>
      </c>
      <c r="B26" s="60" t="str">
        <f>_xlfn.XLOOKUP(C26, '❄️ SD-WIN-SBALL 🥎'!$E$1:$E$118, '❄️ SD-WIN-SBALL 🥎'!$D$1:$D$118)</f>
        <v>USBDGCS</v>
      </c>
      <c r="C26" s="142" t="s">
        <v>2181</v>
      </c>
      <c r="D26" s="60" t="str">
        <f>IF(_xlfn.XLOOKUP(C26, '❄️ SD-WIN-SBALL 🥎'!$E$1:$E$118, '❄️ SD-WIN-SBALL 🥎'!$F$1:$F$118)=0, " ", _xlfn.XLOOKUP(C26, '❄️ SD-WIN-SBALL 🥎'!$E$1:$E$118, '❄️ SD-WIN-SBALL 🥎'!$F$1:$F$118))</f>
        <v>Fr. Edwin Hustedde Gymnasium</v>
      </c>
      <c r="E26" s="61" t="str">
        <f>_xlfn.XLOOKUP(C26, '❄️ SD-WIN-SBALL 🥎'!$E$1:$E$118, '❄️ SD-WIN-SBALL 🥎'!$AK$1:$AK$118)</f>
        <v>501 Columbia Ave. Waterloo, IL 62298</v>
      </c>
      <c r="F26" s="60" t="str">
        <f>_xlfn.XLOOKUP(C26, '❄️ SD-WIN-SBALL 🥎'!$E$1:$E$118, '❄️ SD-WIN-SBALL 🥎'!$M$1:$M$118)</f>
        <v>Maggie</v>
      </c>
      <c r="G26" s="60" t="str">
        <f>_xlfn.XLOOKUP(C26, '❄️ SD-WIN-SBALL 🥎'!$E$1:$E$118, '❄️ SD-WIN-SBALL 🥎'!$N$1:$N$118)</f>
        <v>Bollone</v>
      </c>
      <c r="H26" s="60" t="str">
        <f>_xlfn.XLOOKUP(C26, '❄️ SD-WIN-SBALL 🥎'!$E$1:$E$118, '❄️ SD-WIN-SBALL 🥎'!$K$1:$K$118)</f>
        <v>bollonem@outlook.com</v>
      </c>
      <c r="I26" s="60" t="str">
        <f>IF(_xlfn.XLOOKUP(C26, '❄️ SD-WIN-SBALL 🥎'!$E$1:$E$118, '❄️ SD-WIN-SBALL 🥎'!$AA$1:$AA$118)=0, "TBD", _xlfn.XLOOKUP(C26, '❄️ SD-WIN-SBALL 🥎'!$E$1:$E$118, '❄️ SD-WIN-SBALL 🥎'!$AA$1:$AA$118))</f>
        <v>Sundays: Feb. 15, 22; March 1, 8</v>
      </c>
      <c r="J26" s="60" t="str">
        <f>IF(_xlfn.XLOOKUP(C26, '❄️ SD-WIN-SBALL 🥎'!$E$1:$E$118, '❄️ SD-WIN-SBALL 🥎'!$AB$1:$AB$118)=0, "TBD", _xlfn.XLOOKUP(C26, '❄️ SD-WIN-SBALL 🥎'!$E$1:$E$118, '❄️ SD-WIN-SBALL 🥎'!$AB$1:$AB$118))</f>
        <v>Noon-4:30pm</v>
      </c>
      <c r="L26" s="62" t="b">
        <v>1</v>
      </c>
      <c r="M26" s="63" t="b">
        <v>1</v>
      </c>
      <c r="N26" s="62" t="b">
        <v>1</v>
      </c>
      <c r="O26" s="62" t="b">
        <v>0</v>
      </c>
      <c r="P26" s="62" t="b">
        <v>1</v>
      </c>
      <c r="Q26" s="62" t="b">
        <v>1</v>
      </c>
      <c r="R26" s="62" t="b">
        <v>1</v>
      </c>
      <c r="S26" s="62" t="b">
        <v>1</v>
      </c>
      <c r="T26" s="62" t="b">
        <v>0</v>
      </c>
      <c r="U26" s="62" t="b">
        <v>0</v>
      </c>
      <c r="V26" s="62" t="b">
        <v>0</v>
      </c>
      <c r="W26" s="62" t="b">
        <v>0</v>
      </c>
      <c r="X26" s="62" t="b">
        <v>0</v>
      </c>
      <c r="Y26" s="62" t="b">
        <v>0</v>
      </c>
      <c r="Z26" s="62" t="b">
        <v>0</v>
      </c>
      <c r="AA26" s="62" t="b">
        <v>0</v>
      </c>
      <c r="AB26" s="62" t="b">
        <v>0</v>
      </c>
      <c r="AC26" s="62" t="b">
        <v>0</v>
      </c>
    </row>
    <row r="27" spans="1:30">
      <c r="A27" s="60" t="str">
        <f>_xlfn.XLOOKUP(C27, '❄️ SD-WIN-SBALL 🥎'!$E$1:$E$118, '❄️ SD-WIN-SBALL 🥎'!$A$1:$A$118)</f>
        <v>A-NEW</v>
      </c>
      <c r="B27" s="60" t="str">
        <f>_xlfn.XLOOKUP(C27, '❄️ SD-WIN-SBALL 🥎'!$E$1:$E$118, '❄️ SD-WIN-SBALL 🥎'!$D$1:$D$118)</f>
        <v>USBDATLS</v>
      </c>
      <c r="C27" s="41" t="s">
        <v>2260</v>
      </c>
      <c r="D27" s="61" t="str">
        <f>IF(_xlfn.XLOOKUP(C27, '❄️ SD-WIN-SBALL 🥎'!$E$1:$E$118, '❄️ SD-WIN-SBALL 🥎'!$F$1:$F$118)=0, " ", _xlfn.XLOOKUP(C27, '❄️ SD-WIN-SBALL 🥎'!$E$1:$E$118, '❄️ SD-WIN-SBALL 🥎'!$F$1:$F$118))</f>
        <v>Skelton Softball &amp; Tennis Center</v>
      </c>
      <c r="E27" s="60" t="str">
        <f>_xlfn.XLOOKUP(C27, '❄️ SD-WIN-SBALL 🥎'!$E$1:$E$118, '❄️ SD-WIN-SBALL 🥎'!$AK$1:$AK$118)</f>
        <v>Fischer Rd. Newnan, GA 30265</v>
      </c>
      <c r="F27" s="60" t="str">
        <f>_xlfn.XLOOKUP(C27, '❄️ SD-WIN-SBALL 🥎'!$E$1:$E$118, '❄️ SD-WIN-SBALL 🥎'!$M$1:$M$118)</f>
        <v>Carleigh</v>
      </c>
      <c r="G27" s="60" t="str">
        <f>_xlfn.XLOOKUP(C27, '❄️ SD-WIN-SBALL 🥎'!$E$1:$E$118, '❄️ SD-WIN-SBALL 🥎'!$N$1:$N$118)</f>
        <v>Baker</v>
      </c>
      <c r="H27" s="60" t="str">
        <f>_xlfn.XLOOKUP(C27, '❄️ SD-WIN-SBALL 🥎'!$E$1:$E$118, '❄️ SD-WIN-SBALL 🥎'!$K$1:$K$118)</f>
        <v>carleigh.baker@cowetaschools.net</v>
      </c>
      <c r="I27" s="60" t="str">
        <f>IF(_xlfn.XLOOKUP(C27, '❄️ SD-WIN-SBALL 🥎'!$E$1:$E$118, '❄️ SD-WIN-SBALL 🥎'!$AA$1:$AA$118)=0, "TBD", _xlfn.XLOOKUP(C27, '❄️ SD-WIN-SBALL 🥎'!$E$1:$E$118, '❄️ SD-WIN-SBALL 🥎'!$AA$1:$AA$118))</f>
        <v>Sundays: Feb. 15 (PPD), 22; March 1, 8, 15 (M/U)</v>
      </c>
      <c r="J27" s="60" t="str">
        <f>IF(_xlfn.XLOOKUP(C27, '❄️ SD-WIN-SBALL 🥎'!$E$1:$E$118, '❄️ SD-WIN-SBALL 🥎'!$AB$1:$AB$118)=0, "TBD", _xlfn.XLOOKUP(C27, '❄️ SD-WIN-SBALL 🥎'!$E$1:$E$118, '❄️ SD-WIN-SBALL 🥎'!$AB$1:$AB$118))</f>
        <v>Noon-4:30pm</v>
      </c>
      <c r="L27" s="62" t="b">
        <v>1</v>
      </c>
      <c r="M27" s="63" t="b">
        <v>1</v>
      </c>
      <c r="N27" s="62" t="b">
        <v>1</v>
      </c>
      <c r="O27" s="62" t="b">
        <v>0</v>
      </c>
      <c r="P27" s="62" t="b">
        <v>1</v>
      </c>
      <c r="Q27" s="62" t="b">
        <v>1</v>
      </c>
      <c r="R27" s="62" t="b">
        <v>1</v>
      </c>
      <c r="S27" s="62" t="b">
        <v>1</v>
      </c>
      <c r="T27" s="62" t="b">
        <v>0</v>
      </c>
      <c r="U27" s="62" t="b">
        <v>1</v>
      </c>
      <c r="V27" s="62" t="b">
        <v>0</v>
      </c>
      <c r="W27" s="62" t="b">
        <v>0</v>
      </c>
      <c r="X27" s="62" t="b">
        <v>0</v>
      </c>
      <c r="Y27" s="62" t="b">
        <v>0</v>
      </c>
      <c r="Z27" s="62" t="b">
        <v>0</v>
      </c>
      <c r="AA27" s="62" t="b">
        <v>0</v>
      </c>
      <c r="AB27" s="62" t="b">
        <v>0</v>
      </c>
      <c r="AC27" s="62" t="b">
        <v>0</v>
      </c>
    </row>
    <row r="28" spans="1:30">
      <c r="A28" s="24" t="str">
        <f>_xlfn.XLOOKUP(C28, '❄️ SD-WIN-SBALL 🥎'!$E$1:$E$118, '❄️ SD-WIN-SBALL 🥎'!$A$1:$A$118)</f>
        <v>B-RET</v>
      </c>
      <c r="B28" s="276" t="str">
        <f>_xlfn.XLOOKUP(C28, '❄️ SD-WIN-SBALL 🥎'!$E$1:$E$118, '❄️ SD-WIN-SBALL 🥎'!$D$1:$D$118)</f>
        <v>USBDSGTS</v>
      </c>
      <c r="C28" s="24" t="s">
        <v>2419</v>
      </c>
      <c r="D28" s="280" t="str">
        <f>IF(_xlfn.XLOOKUP(C28, '❄️ SD-WIN-SBALL 🥎'!$E$1:$E$118, '❄️ SD-WIN-SBALL 🥎'!$F$1:$F$118)=0, " ", _xlfn.XLOOKUP(C28, '❄️ SD-WIN-SBALL 🥎'!$E$1:$E$118, '❄️ SD-WIN-SBALL 🥎'!$F$1:$F$118))</f>
        <v>Lions Den @ RLCA</v>
      </c>
      <c r="E28" s="24" t="str">
        <f>_xlfn.XLOOKUP(C28, '❄️ SD-WIN-SBALL 🥎'!$E$1:$E$118, '❄️ SD-WIN-SBALL 🥎'!$AK$1:$AK$118)</f>
        <v>1390 Red Lion Rd Bear, DE 19701</v>
      </c>
      <c r="F28" s="24" t="str">
        <f>_xlfn.XLOOKUP(C28, '❄️ SD-WIN-SBALL 🥎'!$E$1:$E$118, '❄️ SD-WIN-SBALL 🥎'!$M$1:$M$118)</f>
        <v>Tim</v>
      </c>
      <c r="G28" s="24" t="str">
        <f>_xlfn.XLOOKUP(C28, '❄️ SD-WIN-SBALL 🥎'!$E$1:$E$118, '❄️ SD-WIN-SBALL 🥎'!$N$1:$N$118)</f>
        <v>Wampler</v>
      </c>
      <c r="H28" s="24" t="str">
        <f>_xlfn.XLOOKUP(C28, '❄️ SD-WIN-SBALL 🥎'!$E$1:$E$118, '❄️ SD-WIN-SBALL 🥎'!$K$1:$K$118)</f>
        <v>allaboutsoftball7@gmail.com</v>
      </c>
      <c r="I28" s="24" t="str">
        <f>IF(_xlfn.XLOOKUP(C28, '❄️ SD-WIN-SBALL 🥎'!$E$1:$E$118, '❄️ SD-WIN-SBALL 🥎'!$AA$1:$AA$118)=0, "TBD", _xlfn.XLOOKUP(C28, '❄️ SD-WIN-SBALL 🥎'!$E$1:$E$118, '❄️ SD-WIN-SBALL 🥎'!$AA$1:$AA$118))</f>
        <v>Sundays: Feb. 15, 22; March 1, 8</v>
      </c>
      <c r="J28" s="24" t="str">
        <f>IF(_xlfn.XLOOKUP(C28, '❄️ SD-WIN-SBALL 🥎'!$E$1:$E$118, '❄️ SD-WIN-SBALL 🥎'!$AB$1:$AB$118)=0, "TBD", _xlfn.XLOOKUP(C28, '❄️ SD-WIN-SBALL 🥎'!$E$1:$E$118, '❄️ SD-WIN-SBALL 🥎'!$AB$1:$AB$118))</f>
        <v>Noon-4:30pm</v>
      </c>
      <c r="L28" s="48" t="b">
        <v>1</v>
      </c>
      <c r="M28" s="53" t="b">
        <v>1</v>
      </c>
      <c r="N28" s="48" t="b">
        <v>1</v>
      </c>
      <c r="O28" s="48" t="b">
        <v>0</v>
      </c>
      <c r="P28" s="48" t="b">
        <v>0</v>
      </c>
      <c r="Q28" s="48" t="b">
        <v>0</v>
      </c>
      <c r="R28" s="48" t="b">
        <v>1</v>
      </c>
      <c r="S28" s="48" t="b">
        <v>1</v>
      </c>
      <c r="T28" s="48" t="b">
        <v>0</v>
      </c>
      <c r="U28" s="48" t="b">
        <v>0</v>
      </c>
      <c r="V28" s="48" t="b">
        <v>0</v>
      </c>
      <c r="W28" s="48" t="b">
        <v>0</v>
      </c>
      <c r="X28" s="48" t="b">
        <v>0</v>
      </c>
      <c r="Y28" s="48" t="b">
        <v>0</v>
      </c>
      <c r="Z28" s="48" t="b">
        <v>0</v>
      </c>
      <c r="AA28" s="48" t="b">
        <v>0</v>
      </c>
      <c r="AB28" s="48" t="b">
        <v>0</v>
      </c>
      <c r="AC28" s="48" t="b">
        <v>0</v>
      </c>
    </row>
    <row r="29" spans="1:30">
      <c r="A29" s="60" t="str">
        <f>_xlfn.XLOOKUP(C29, '❄️ SD-WIN-SBALL 🥎'!$E$1:$E$118, '❄️ SD-WIN-SBALL 🥎'!$A$1:$A$118)</f>
        <v>A-NEW</v>
      </c>
      <c r="B29" s="60" t="str">
        <f>_xlfn.XLOOKUP(C29, '❄️ SD-WIN-SBALL 🥎'!$E$1:$E$118, '❄️ SD-WIN-SBALL 🥎'!$D$1:$D$118)</f>
        <v>USBDTAS</v>
      </c>
      <c r="C29" s="41" t="s">
        <v>2254</v>
      </c>
      <c r="D29" s="60" t="str">
        <f>IF(_xlfn.XLOOKUP(C29, '❄️ SD-WIN-SBALL 🥎'!$E$1:$E$118, '❄️ SD-WIN-SBALL 🥎'!$F$1:$F$118)=0, " ", _xlfn.XLOOKUP(C29, '❄️ SD-WIN-SBALL 🥎'!$E$1:$E$118, '❄️ SD-WIN-SBALL 🥎'!$F$1:$F$118))</f>
        <v xml:space="preserve"> </v>
      </c>
      <c r="E29" s="61" t="str">
        <f>_xlfn.XLOOKUP(C29, '❄️ SD-WIN-SBALL 🥎'!$E$1:$E$118, '❄️ SD-WIN-SBALL 🥎'!$AK$1:$AK$118)</f>
        <v>600 E. Western Ave. Lombard, IL 60148</v>
      </c>
      <c r="F29" s="60" t="str">
        <f>_xlfn.XLOOKUP(C29, '❄️ SD-WIN-SBALL 🥎'!$E$1:$E$118, '❄️ SD-WIN-SBALL 🥎'!$M$1:$M$118)</f>
        <v>Sean</v>
      </c>
      <c r="G29" s="60" t="str">
        <f>_xlfn.XLOOKUP(C29, '❄️ SD-WIN-SBALL 🥎'!$E$1:$E$118, '❄️ SD-WIN-SBALL 🥎'!$N$1:$N$118)</f>
        <v>Bieterman</v>
      </c>
      <c r="H29" s="60" t="str">
        <f>_xlfn.XLOOKUP(C29, '❄️ SD-WIN-SBALL 🥎'!$E$1:$E$118, '❄️ SD-WIN-SBALL 🥎'!$K$1:$K$118)</f>
        <v>dccoach@hotmail.com</v>
      </c>
      <c r="I29" s="60" t="str">
        <f>IF(_xlfn.XLOOKUP(C29, '❄️ SD-WIN-SBALL 🥎'!$E$1:$E$118, '❄️ SD-WIN-SBALL 🥎'!$AA$1:$AA$118)=0, "TBD", _xlfn.XLOOKUP(C29, '❄️ SD-WIN-SBALL 🥎'!$E$1:$E$118, '❄️ SD-WIN-SBALL 🥎'!$AA$1:$AA$118))</f>
        <v>Saturdays: Feb. 21, 28; March 7, 14</v>
      </c>
      <c r="J29" s="60" t="str">
        <f>IF(_xlfn.XLOOKUP(C29, '❄️ SD-WIN-SBALL 🥎'!$E$1:$E$118, '❄️ SD-WIN-SBALL 🥎'!$AB$1:$AB$118)=0, "TBD", _xlfn.XLOOKUP(C29, '❄️ SD-WIN-SBALL 🥎'!$E$1:$E$118, '❄️ SD-WIN-SBALL 🥎'!$AB$1:$AB$118))</f>
        <v>12:30pm-5pm</v>
      </c>
      <c r="L29" s="62" t="b">
        <v>1</v>
      </c>
      <c r="M29" s="63" t="b">
        <v>1</v>
      </c>
      <c r="N29" s="62" t="b">
        <v>1</v>
      </c>
      <c r="O29" s="62" t="b">
        <v>0</v>
      </c>
      <c r="P29" s="62" t="b">
        <v>1</v>
      </c>
      <c r="Q29" s="62" t="b">
        <v>1</v>
      </c>
      <c r="R29" s="62" t="b">
        <v>1</v>
      </c>
      <c r="S29" s="62" t="b">
        <v>1</v>
      </c>
      <c r="T29" s="62" t="b">
        <v>0</v>
      </c>
      <c r="U29" s="62" t="b">
        <v>0</v>
      </c>
      <c r="V29" s="62" t="b">
        <v>0</v>
      </c>
      <c r="W29" s="62" t="b">
        <v>0</v>
      </c>
      <c r="X29" s="62" t="b">
        <v>0</v>
      </c>
      <c r="Y29" s="62" t="b">
        <v>0</v>
      </c>
      <c r="Z29" s="62" t="b">
        <v>0</v>
      </c>
      <c r="AA29" s="62" t="b">
        <v>0</v>
      </c>
      <c r="AB29" s="62" t="b">
        <v>0</v>
      </c>
      <c r="AC29" s="62" t="b">
        <v>0</v>
      </c>
    </row>
    <row r="30" spans="1:30">
      <c r="A30" s="24" t="str">
        <f>_xlfn.XLOOKUP(C30, '❄️ SD-WIN-SBALL 🥎'!$E$1:$E$118, '❄️ SD-WIN-SBALL 🥎'!$A$1:$A$118)</f>
        <v>B-RET</v>
      </c>
      <c r="B30" s="24" t="str">
        <f>_xlfn.XLOOKUP(C30, '❄️ SD-WIN-SBALL 🥎'!$E$1:$E$118, '❄️ SD-WIN-SBALL 🥎'!$D$1:$D$118)</f>
        <v>USBDMBCS</v>
      </c>
      <c r="C30" s="24" t="s">
        <v>2390</v>
      </c>
      <c r="D30" s="280" t="str">
        <f>IF(_xlfn.XLOOKUP(C30, '❄️ SD-WIN-SBALL 🥎'!$E$1:$E$118, '❄️ SD-WIN-SBALL 🥎'!$F$1:$F$118)=0, " ", _xlfn.XLOOKUP(C30, '❄️ SD-WIN-SBALL 🥎'!$E$1:$E$118, '❄️ SD-WIN-SBALL 🥎'!$F$1:$F$118))</f>
        <v xml:space="preserve"> </v>
      </c>
      <c r="E30" s="24" t="str">
        <f>_xlfn.XLOOKUP(C30, '❄️ SD-WIN-SBALL 🥎'!$E$1:$E$118, '❄️ SD-WIN-SBALL 🥎'!$AK$1:$AK$118)</f>
        <v>2509 Post Oak Tritt Rd Marietta, GA 30062</v>
      </c>
      <c r="F30" s="24" t="str">
        <f>_xlfn.XLOOKUP(C30, '❄️ SD-WIN-SBALL 🥎'!$E$1:$E$118, '❄️ SD-WIN-SBALL 🥎'!$M$1:$M$118)</f>
        <v>Jason</v>
      </c>
      <c r="G30" s="24" t="str">
        <f>_xlfn.XLOOKUP(C30, '❄️ SD-WIN-SBALL 🥎'!$E$1:$E$118, '❄️ SD-WIN-SBALL 🥎'!$N$1:$N$118)</f>
        <v>Eller</v>
      </c>
      <c r="H30" s="24" t="str">
        <f>_xlfn.XLOOKUP(C30, '❄️ SD-WIN-SBALL 🥎'!$E$1:$E$118, '❄️ SD-WIN-SBALL 🥎'!$K$1:$K$118)</f>
        <v>coach9ball@gmail.com</v>
      </c>
      <c r="I30" s="24" t="str">
        <f>IF(_xlfn.XLOOKUP(C30, '❄️ SD-WIN-SBALL 🥎'!$E$1:$E$118, '❄️ SD-WIN-SBALL 🥎'!$AA$1:$AA$118)=0, "TBD", _xlfn.XLOOKUP(C30, '❄️ SD-WIN-SBALL 🥎'!$E$1:$E$118, '❄️ SD-WIN-SBALL 🥎'!$AA$1:$AA$118))</f>
        <v>Sundays: Feb. 22; March 1, 8 (PPD), 15, 22 (M/U) (PPD), 29 (M/U)</v>
      </c>
      <c r="J30" s="24" t="str">
        <f>IF(_xlfn.XLOOKUP(C30, '❄️ SD-WIN-SBALL 🥎'!$E$1:$E$118, '❄️ SD-WIN-SBALL 🥎'!$AB$1:$AB$118)=0, "TBD", _xlfn.XLOOKUP(C30, '❄️ SD-WIN-SBALL 🥎'!$E$1:$E$118, '❄️ SD-WIN-SBALL 🥎'!$AB$1:$AB$118))</f>
        <v>1pm-5:30pm</v>
      </c>
      <c r="L30" s="48" t="b">
        <v>1</v>
      </c>
      <c r="M30" s="53" t="b">
        <v>1</v>
      </c>
      <c r="N30" s="48" t="b">
        <v>1</v>
      </c>
      <c r="O30" s="48" t="b">
        <v>0</v>
      </c>
      <c r="P30" s="48" t="b">
        <v>0</v>
      </c>
      <c r="Q30" s="48" t="b">
        <v>0</v>
      </c>
      <c r="R30" s="48" t="b">
        <v>1</v>
      </c>
      <c r="S30" s="48" t="b">
        <v>1</v>
      </c>
      <c r="T30" s="48" t="b">
        <v>0</v>
      </c>
      <c r="U30" s="48" t="b">
        <v>0</v>
      </c>
      <c r="V30" s="48" t="b">
        <v>0</v>
      </c>
      <c r="W30" s="48" t="b">
        <v>0</v>
      </c>
      <c r="X30" s="48" t="b">
        <v>0</v>
      </c>
      <c r="Y30" s="48" t="b">
        <v>0</v>
      </c>
      <c r="Z30" s="48" t="b">
        <v>0</v>
      </c>
      <c r="AA30" s="48" t="b">
        <v>0</v>
      </c>
      <c r="AB30" s="48" t="b">
        <v>0</v>
      </c>
      <c r="AC30" s="48" t="b">
        <v>0</v>
      </c>
    </row>
    <row r="31" spans="1:30">
      <c r="A31" s="60" t="str">
        <f>_xlfn.XLOOKUP(C31, '❄️ SD-WIN-SBALL 🥎'!$E$1:$E$118, '❄️ SD-WIN-SBALL 🥎'!$A$1:$A$118)</f>
        <v>A-NEW</v>
      </c>
      <c r="B31" s="60" t="str">
        <f>_xlfn.XLOOKUP(C31, '❄️ SD-WIN-SBALL 🥎'!$E$1:$E$118, '❄️ SD-WIN-SBALL 🥎'!$D$1:$D$118)</f>
        <v>USBDROYS</v>
      </c>
      <c r="C31" s="41" t="s">
        <v>2226</v>
      </c>
      <c r="D31" s="60" t="str">
        <f>IF(_xlfn.XLOOKUP(C31, '❄️ SD-WIN-SBALL 🥎'!$E$1:$E$118, '❄️ SD-WIN-SBALL 🥎'!$F$1:$F$118)=0, " ", _xlfn.XLOOKUP(C31, '❄️ SD-WIN-SBALL 🥎'!$E$1:$E$118, '❄️ SD-WIN-SBALL 🥎'!$F$1:$F$118))</f>
        <v xml:space="preserve"> </v>
      </c>
      <c r="E31" s="60" t="str">
        <f>_xlfn.XLOOKUP(C31, '❄️ SD-WIN-SBALL 🥎'!$E$1:$E$118, '❄️ SD-WIN-SBALL 🥎'!$AK$1:$AK$118)</f>
        <v>34499 Royal Rd. Brookshire, TX 77423</v>
      </c>
      <c r="F31" s="60" t="str">
        <f>_xlfn.XLOOKUP(C31, '❄️ SD-WIN-SBALL 🥎'!$E$1:$E$118, '❄️ SD-WIN-SBALL 🥎'!$M$1:$M$118)</f>
        <v>Alyssa</v>
      </c>
      <c r="G31" s="60" t="str">
        <f>_xlfn.XLOOKUP(C31, '❄️ SD-WIN-SBALL 🥎'!$E$1:$E$118, '❄️ SD-WIN-SBALL 🥎'!$N$1:$N$118)</f>
        <v>Garcia</v>
      </c>
      <c r="H31" s="60" t="str">
        <f>_xlfn.XLOOKUP(C31, '❄️ SD-WIN-SBALL 🥎'!$E$1:$E$118, '❄️ SD-WIN-SBALL 🥎'!$K$1:$K$118)</f>
        <v>algarcia@royal-isd.net</v>
      </c>
      <c r="I31" s="60" t="str">
        <f>IF(_xlfn.XLOOKUP(C31, '❄️ SD-WIN-SBALL 🥎'!$E$1:$E$118, '❄️ SD-WIN-SBALL 🥎'!$AA$1:$AA$118)=0, "TBD", _xlfn.XLOOKUP(C31, '❄️ SD-WIN-SBALL 🥎'!$E$1:$E$118, '❄️ SD-WIN-SBALL 🥎'!$AA$1:$AA$118))</f>
        <v>Sundays: March 1, 8, 15, 22</v>
      </c>
      <c r="J31" s="60" t="str">
        <f>IF(_xlfn.XLOOKUP(C31, '❄️ SD-WIN-SBALL 🥎'!$E$1:$E$118, '❄️ SD-WIN-SBALL 🥎'!$AB$1:$AB$118)=0, "TBD", _xlfn.XLOOKUP(C31, '❄️ SD-WIN-SBALL 🥎'!$E$1:$E$118, '❄️ SD-WIN-SBALL 🥎'!$AB$1:$AB$118))</f>
        <v>Noon-4:30pm</v>
      </c>
      <c r="L31" s="62" t="b">
        <v>1</v>
      </c>
      <c r="M31" s="63" t="b">
        <v>1</v>
      </c>
      <c r="N31" s="62" t="b">
        <v>1</v>
      </c>
      <c r="O31" s="62" t="b">
        <v>0</v>
      </c>
      <c r="P31" s="62" t="b">
        <v>1</v>
      </c>
      <c r="Q31" s="62" t="b">
        <v>1</v>
      </c>
      <c r="R31" s="62" t="b">
        <v>1</v>
      </c>
      <c r="S31" s="62" t="b">
        <v>1</v>
      </c>
      <c r="T31" s="62" t="b">
        <v>0</v>
      </c>
      <c r="U31" s="62" t="b">
        <v>0</v>
      </c>
      <c r="V31" s="62" t="b">
        <v>0</v>
      </c>
      <c r="W31" s="62" t="b">
        <v>0</v>
      </c>
      <c r="X31" s="62" t="b">
        <v>0</v>
      </c>
      <c r="Y31" s="62" t="b">
        <v>0</v>
      </c>
      <c r="Z31" s="62" t="b">
        <v>0</v>
      </c>
      <c r="AA31" s="62" t="b">
        <v>0</v>
      </c>
      <c r="AB31" s="62" t="b">
        <v>0</v>
      </c>
      <c r="AC31" s="62" t="b">
        <v>0</v>
      </c>
    </row>
    <row r="32" spans="1:30">
      <c r="A32" s="24" t="str">
        <f>_xlfn.XLOOKUP(C32, '❄️ SD-WIN-SBALL 🥎'!$E$1:$E$118, '❄️ SD-WIN-SBALL 🥎'!$A$1:$A$118)</f>
        <v>B-RET</v>
      </c>
      <c r="B32" s="24" t="str">
        <f>_xlfn.XLOOKUP(C32, '❄️ SD-WIN-SBALL 🥎'!$E$1:$E$118, '❄️ SD-WIN-SBALL 🥎'!$D$1:$D$118)</f>
        <v>USBDMSCS</v>
      </c>
      <c r="C32" s="24" t="s">
        <v>2380</v>
      </c>
      <c r="D32" s="24" t="str">
        <f>IF(_xlfn.XLOOKUP(C32, '❄️ SD-WIN-SBALL 🥎'!$E$1:$E$118, '❄️ SD-WIN-SBALL 🥎'!$F$1:$F$118)=0, " ", _xlfn.XLOOKUP(C32, '❄️ SD-WIN-SBALL 🥎'!$E$1:$E$118, '❄️ SD-WIN-SBALL 🥎'!$F$1:$F$118))</f>
        <v xml:space="preserve"> </v>
      </c>
      <c r="E32" s="24" t="str">
        <f>_xlfn.XLOOKUP(C32, '❄️ SD-WIN-SBALL 🥎'!$E$1:$E$118, '❄️ SD-WIN-SBALL 🥎'!$AK$1:$AK$118)</f>
        <v>800 Logee St. Woonsocket, RI 2895</v>
      </c>
      <c r="F32" s="24" t="str">
        <f>_xlfn.XLOOKUP(C32, '❄️ SD-WIN-SBALL 🥎'!$E$1:$E$118, '❄️ SD-WIN-SBALL 🥎'!$M$1:$M$118)</f>
        <v xml:space="preserve">Bob </v>
      </c>
      <c r="G32" s="24" t="str">
        <f>_xlfn.XLOOKUP(C32, '❄️ SD-WIN-SBALL 🥎'!$E$1:$E$118, '❄️ SD-WIN-SBALL 🥎'!$N$1:$N$118)</f>
        <v>Sasso</v>
      </c>
      <c r="H32" s="24" t="str">
        <f>_xlfn.XLOOKUP(C32, '❄️ SD-WIN-SBALL 🥎'!$E$1:$E$118, '❄️ SD-WIN-SBALL 🥎'!$K$1:$K$118)</f>
        <v>robertsasso@me.com</v>
      </c>
      <c r="I32" s="24" t="str">
        <f>IF(_xlfn.XLOOKUP(C32, '❄️ SD-WIN-SBALL 🥎'!$E$1:$E$118, '❄️ SD-WIN-SBALL 🥎'!$AA$1:$AA$118)=0, "TBD", _xlfn.XLOOKUP(C32, '❄️ SD-WIN-SBALL 🥎'!$E$1:$E$118, '❄️ SD-WIN-SBALL 🥎'!$AA$1:$AA$118))</f>
        <v>Sundays: March 1, 8, 22, 29</v>
      </c>
      <c r="J32" s="24" t="str">
        <f>IF(_xlfn.XLOOKUP(C32, '❄️ SD-WIN-SBALL 🥎'!$E$1:$E$118, '❄️ SD-WIN-SBALL 🥎'!$AB$1:$AB$118)=0, "TBD", _xlfn.XLOOKUP(C32, '❄️ SD-WIN-SBALL 🥎'!$E$1:$E$118, '❄️ SD-WIN-SBALL 🥎'!$AB$1:$AB$118))</f>
        <v>1pm-5:30pm</v>
      </c>
      <c r="L32" s="48" t="b">
        <v>1</v>
      </c>
      <c r="M32" s="53" t="b">
        <v>1</v>
      </c>
      <c r="N32" s="48" t="b">
        <v>1</v>
      </c>
      <c r="O32" s="48" t="b">
        <v>0</v>
      </c>
      <c r="P32" s="48" t="b">
        <v>0</v>
      </c>
      <c r="Q32" s="48" t="b">
        <v>0</v>
      </c>
      <c r="R32" s="48" t="b">
        <v>1</v>
      </c>
      <c r="S32" s="48" t="b">
        <v>1</v>
      </c>
      <c r="T32" s="48" t="b">
        <v>0</v>
      </c>
      <c r="U32" s="48" t="b">
        <v>0</v>
      </c>
      <c r="V32" s="48" t="b">
        <v>0</v>
      </c>
      <c r="W32" s="48" t="b">
        <v>0</v>
      </c>
      <c r="X32" s="48" t="b">
        <v>0</v>
      </c>
      <c r="Y32" s="48" t="b">
        <v>0</v>
      </c>
      <c r="Z32" s="48" t="b">
        <v>0</v>
      </c>
      <c r="AA32" s="48" t="b">
        <v>0</v>
      </c>
      <c r="AB32" s="48" t="b">
        <v>0</v>
      </c>
      <c r="AC32" s="48" t="b">
        <v>0</v>
      </c>
    </row>
    <row r="33" spans="1:30">
      <c r="A33" s="24" t="str">
        <f>_xlfn.XLOOKUP(C33, '❄️ SD-WIN-SBALL 🥎'!$E$1:$E$118, '❄️ SD-WIN-SBALL 🥎'!$A$1:$A$118)</f>
        <v>B-RET</v>
      </c>
      <c r="B33" s="24" t="str">
        <f>_xlfn.XLOOKUP(C33, '❄️ SD-WIN-SBALL 🥎'!$E$1:$E$118, '❄️ SD-WIN-SBALL 🥎'!$D$1:$D$118)</f>
        <v>USBDWBWS</v>
      </c>
      <c r="C33" s="24" t="s">
        <v>2491</v>
      </c>
      <c r="D33" s="280" t="str">
        <f>IF(_xlfn.XLOOKUP(C33, '❄️ SD-WIN-SBALL 🥎'!$E$1:$E$118, '❄️ SD-WIN-SBALL 🥎'!$F$1:$F$118)=0, " ", _xlfn.XLOOKUP(C33, '❄️ SD-WIN-SBALL 🥎'!$E$1:$E$118, '❄️ SD-WIN-SBALL 🥎'!$F$1:$F$118))</f>
        <v xml:space="preserve"> </v>
      </c>
      <c r="E33" s="24" t="str">
        <f>_xlfn.XLOOKUP(C33, '❄️ SD-WIN-SBALL 🥎'!$E$1:$E$118, '❄️ SD-WIN-SBALL 🥎'!$AK$1:$AK$118)</f>
        <v>550 Whiteville Rd NW Shallotte, NC 28470</v>
      </c>
      <c r="F33" s="24" t="str">
        <f>_xlfn.XLOOKUP(C33, '❄️ SD-WIN-SBALL 🥎'!$E$1:$E$118, '❄️ SD-WIN-SBALL 🥎'!$M$1:$M$118)</f>
        <v>Olivia</v>
      </c>
      <c r="G33" s="24" t="str">
        <f>_xlfn.XLOOKUP(C33, '❄️ SD-WIN-SBALL 🥎'!$E$1:$E$118, '❄️ SD-WIN-SBALL 🥎'!$N$1:$N$118)</f>
        <v>Scott</v>
      </c>
      <c r="H33" s="24" t="str">
        <f>_xlfn.XLOOKUP(C33, '❄️ SD-WIN-SBALL 🥎'!$E$1:$E$118, '❄️ SD-WIN-SBALL 🥎'!$K$1:$K$118)</f>
        <v>oscott@bcswan.net</v>
      </c>
      <c r="I33" s="24" t="str">
        <f>IF(_xlfn.XLOOKUP(C33, '❄️ SD-WIN-SBALL 🥎'!$E$1:$E$118, '❄️ SD-WIN-SBALL 🥎'!$AA$1:$AA$118)=0, "TBD", _xlfn.XLOOKUP(C33, '❄️ SD-WIN-SBALL 🥎'!$E$1:$E$118, '❄️ SD-WIN-SBALL 🥎'!$AA$1:$AA$118))</f>
        <v>Saturdays: March 7, 14, 21, 28</v>
      </c>
      <c r="J33" s="24" t="str">
        <f>IF(_xlfn.XLOOKUP(C33, '❄️ SD-WIN-SBALL 🥎'!$E$1:$E$118, '❄️ SD-WIN-SBALL 🥎'!$AB$1:$AB$118)=0, "TBD", _xlfn.XLOOKUP(C33, '❄️ SD-WIN-SBALL 🥎'!$E$1:$E$118, '❄️ SD-WIN-SBALL 🥎'!$AB$1:$AB$118))</f>
        <v>9am-1:30pm</v>
      </c>
      <c r="L33" s="48" t="b">
        <v>1</v>
      </c>
      <c r="M33" s="53" t="b">
        <v>1</v>
      </c>
      <c r="N33" s="48" t="b">
        <v>1</v>
      </c>
      <c r="O33" s="48" t="b">
        <v>0</v>
      </c>
      <c r="P33" s="48" t="b">
        <v>0</v>
      </c>
      <c r="Q33" s="48" t="b">
        <v>0</v>
      </c>
      <c r="R33" s="48" t="b">
        <v>0</v>
      </c>
      <c r="S33" s="48" t="b">
        <v>0</v>
      </c>
      <c r="T33" s="48" t="b">
        <v>0</v>
      </c>
      <c r="U33" s="48" t="b">
        <v>0</v>
      </c>
      <c r="V33" s="48" t="b">
        <v>0</v>
      </c>
      <c r="W33" s="48" t="b">
        <v>0</v>
      </c>
      <c r="X33" s="48" t="b">
        <v>0</v>
      </c>
      <c r="Y33" s="48" t="b">
        <v>0</v>
      </c>
      <c r="Z33" s="48" t="b">
        <v>0</v>
      </c>
      <c r="AA33" s="48" t="b">
        <v>0</v>
      </c>
      <c r="AB33" s="48" t="b">
        <v>0</v>
      </c>
      <c r="AC33" s="48" t="b">
        <v>0</v>
      </c>
    </row>
    <row r="34" spans="1:30">
      <c r="A34" s="24" t="str">
        <f>_xlfn.XLOOKUP(C34, '❄️ SD-WIN-SBALL 🥎'!$E$1:$E$118, '❄️ SD-WIN-SBALL 🥎'!$A$1:$A$118)</f>
        <v>B-RET</v>
      </c>
      <c r="B34" s="24" t="str">
        <f>_xlfn.XLOOKUP(C34, '❄️ SD-WIN-SBALL 🥎'!$E$1:$E$118, '❄️ SD-WIN-SBALL 🥎'!$D$1:$D$118)</f>
        <v>USBDTISS</v>
      </c>
      <c r="C34" s="24" t="s">
        <v>2479</v>
      </c>
      <c r="D34" s="24" t="str">
        <f>IF(_xlfn.XLOOKUP(C34, '❄️ SD-WIN-SBALL 🥎'!$E$1:$E$118, '❄️ SD-WIN-SBALL 🥎'!$F$1:$F$118)=0, " ", _xlfn.XLOOKUP(C34, '❄️ SD-WIN-SBALL 🥎'!$E$1:$E$118, '❄️ SD-WIN-SBALL 🥎'!$F$1:$F$118))</f>
        <v>The Independent School</v>
      </c>
      <c r="E34" s="24" t="str">
        <f>_xlfn.XLOOKUP(C34, '❄️ SD-WIN-SBALL 🥎'!$E$1:$E$118, '❄️ SD-WIN-SBALL 🥎'!$AK$1:$AK$118)</f>
        <v>8317 E Douglas Ave. Wichita, KS 67207</v>
      </c>
      <c r="F34" s="24" t="str">
        <f>_xlfn.XLOOKUP(C34, '❄️ SD-WIN-SBALL 🥎'!$E$1:$E$118, '❄️ SD-WIN-SBALL 🥎'!$M$1:$M$118)</f>
        <v>Rayshell</v>
      </c>
      <c r="G34" s="24" t="str">
        <f>_xlfn.XLOOKUP(C34, '❄️ SD-WIN-SBALL 🥎'!$E$1:$E$118, '❄️ SD-WIN-SBALL 🥎'!$N$1:$N$118)</f>
        <v>Humphrey-Zambrano</v>
      </c>
      <c r="H34" s="24" t="str">
        <f>_xlfn.XLOOKUP(C34, '❄️ SD-WIN-SBALL 🥎'!$E$1:$E$118, '❄️ SD-WIN-SBALL 🥎'!$K$1:$K$118)</f>
        <v>coachray3223@gmail.com</v>
      </c>
      <c r="I34" s="24" t="str">
        <f>IF(_xlfn.XLOOKUP(C34, '❄️ SD-WIN-SBALL 🥎'!$E$1:$E$118, '❄️ SD-WIN-SBALL 🥎'!$AA$1:$AA$118)=0, "TBD", _xlfn.XLOOKUP(C34, '❄️ SD-WIN-SBALL 🥎'!$E$1:$E$118, '❄️ SD-WIN-SBALL 🥎'!$AA$1:$AA$118))</f>
        <v>Sundays: March 8, 15, 22, 29</v>
      </c>
      <c r="J34" s="24" t="str">
        <f>IF(_xlfn.XLOOKUP(C34, '❄️ SD-WIN-SBALL 🥎'!$E$1:$E$118, '❄️ SD-WIN-SBALL 🥎'!$AB$1:$AB$118)=0, "TBD", _xlfn.XLOOKUP(C34, '❄️ SD-WIN-SBALL 🥎'!$E$1:$E$118, '❄️ SD-WIN-SBALL 🥎'!$AB$1:$AB$118))</f>
        <v>Noon-4:30pm</v>
      </c>
      <c r="L34" s="48" t="b">
        <v>1</v>
      </c>
      <c r="M34" s="53" t="b">
        <v>1</v>
      </c>
      <c r="N34" s="48" t="b">
        <v>1</v>
      </c>
      <c r="O34" s="48" t="b">
        <v>0</v>
      </c>
      <c r="P34" s="48" t="b">
        <v>0</v>
      </c>
      <c r="Q34" s="48" t="b">
        <v>0</v>
      </c>
      <c r="R34" s="48" t="b">
        <v>1</v>
      </c>
      <c r="S34" s="48" t="b">
        <v>1</v>
      </c>
      <c r="T34" s="48" t="b">
        <v>0</v>
      </c>
      <c r="U34" s="48" t="b">
        <v>0</v>
      </c>
      <c r="V34" s="48" t="b">
        <v>0</v>
      </c>
      <c r="W34" s="48" t="b">
        <v>0</v>
      </c>
      <c r="X34" s="48" t="b">
        <v>0</v>
      </c>
      <c r="Y34" s="48" t="b">
        <v>0</v>
      </c>
      <c r="Z34" s="48" t="b">
        <v>0</v>
      </c>
      <c r="AA34" s="48" t="b">
        <v>0</v>
      </c>
      <c r="AB34" s="48" t="b">
        <v>0</v>
      </c>
      <c r="AC34" s="48" t="b">
        <v>0</v>
      </c>
    </row>
    <row r="35" spans="1:30" s="26" customFormat="1">
      <c r="A35" s="24" t="str">
        <f>_xlfn.XLOOKUP(C35, '❄️ SD-WIN-SBALL 🥎'!$E$1:$E$118, '❄️ SD-WIN-SBALL 🥎'!$A$1:$A$118)</f>
        <v>B-RET</v>
      </c>
      <c r="B35" s="24" t="str">
        <f>_xlfn.XLOOKUP(C35, '❄️ SD-WIN-SBALL 🥎'!$E$1:$E$118, '❄️ SD-WIN-SBALL 🥎'!$D$1:$D$118)</f>
        <v>USBDSTCS</v>
      </c>
      <c r="C35" s="24" t="s">
        <v>2474</v>
      </c>
      <c r="D35" s="24" t="str">
        <f>IF(_xlfn.XLOOKUP(C35, '❄️ SD-WIN-SBALL 🥎'!$E$1:$E$118, '❄️ SD-WIN-SBALL 🥎'!$F$1:$F$118)=0, " ", _xlfn.XLOOKUP(C35, '❄️ SD-WIN-SBALL 🥎'!$E$1:$E$118, '❄️ SD-WIN-SBALL 🥎'!$F$1:$F$118))</f>
        <v>The Coliseum</v>
      </c>
      <c r="E35" s="24" t="str">
        <f>_xlfn.XLOOKUP(C35, '❄️ SD-WIN-SBALL 🥎'!$E$1:$E$118, '❄️ SD-WIN-SBALL 🥎'!$AK$1:$AK$118)</f>
        <v>5850 SR-N Cottleville, MO 63304</v>
      </c>
      <c r="F35" s="24" t="str">
        <f>_xlfn.XLOOKUP(C35, '❄️ SD-WIN-SBALL 🥎'!$E$1:$E$118, '❄️ SD-WIN-SBALL 🥎'!$M$1:$M$118)</f>
        <v>Gerrion</v>
      </c>
      <c r="G35" s="24" t="str">
        <f>_xlfn.XLOOKUP(C35, '❄️ SD-WIN-SBALL 🥎'!$E$1:$E$118, '❄️ SD-WIN-SBALL 🥎'!$N$1:$N$118)</f>
        <v>Grim</v>
      </c>
      <c r="H35" s="24" t="str">
        <f>_xlfn.XLOOKUP(C35, '❄️ SD-WIN-SBALL 🥎'!$E$1:$E$118, '❄️ SD-WIN-SBALL 🥎'!$K$1:$K$118)</f>
        <v>owner.innerg@gmail.com</v>
      </c>
      <c r="I35" s="24" t="str">
        <f>IF(_xlfn.XLOOKUP(C35, '❄️ SD-WIN-SBALL 🥎'!$E$1:$E$118, '❄️ SD-WIN-SBALL 🥎'!$AA$1:$AA$118)=0, "TBD", _xlfn.XLOOKUP(C35, '❄️ SD-WIN-SBALL 🥎'!$E$1:$E$118, '❄️ SD-WIN-SBALL 🥎'!$AA$1:$AA$118))</f>
        <v>Sundays: March 22, 29; April 12, 19</v>
      </c>
      <c r="J35" s="24" t="str">
        <f>IF(_xlfn.XLOOKUP(C35, '❄️ SD-WIN-SBALL 🥎'!$E$1:$E$118, '❄️ SD-WIN-SBALL 🥎'!$AB$1:$AB$118)=0, "TBD", _xlfn.XLOOKUP(C35, '❄️ SD-WIN-SBALL 🥎'!$E$1:$E$118, '❄️ SD-WIN-SBALL 🥎'!$AB$1:$AB$118))</f>
        <v>Noon-4:30pm</v>
      </c>
      <c r="K35" s="440"/>
      <c r="L35" s="48" t="b">
        <v>1</v>
      </c>
      <c r="M35" s="53" t="b">
        <v>1</v>
      </c>
      <c r="N35" s="48" t="b">
        <v>1</v>
      </c>
      <c r="O35" s="48" t="b">
        <v>0</v>
      </c>
      <c r="P35" s="48" t="b">
        <v>0</v>
      </c>
      <c r="Q35" s="48" t="b">
        <v>0</v>
      </c>
      <c r="R35" s="48" t="b">
        <v>1</v>
      </c>
      <c r="S35" s="48" t="b">
        <v>1</v>
      </c>
      <c r="T35" s="48" t="b">
        <v>0</v>
      </c>
      <c r="U35" s="48" t="b">
        <v>0</v>
      </c>
      <c r="V35" s="48" t="b">
        <v>0</v>
      </c>
      <c r="W35" s="48" t="b">
        <v>0</v>
      </c>
      <c r="X35" s="48" t="b">
        <v>0</v>
      </c>
      <c r="Y35" s="48" t="b">
        <v>0</v>
      </c>
      <c r="Z35" s="48" t="b">
        <v>0</v>
      </c>
      <c r="AA35" s="48" t="b">
        <v>0</v>
      </c>
      <c r="AB35" s="48" t="b">
        <v>0</v>
      </c>
      <c r="AC35" s="48" t="b">
        <v>0</v>
      </c>
      <c r="AD35" s="6"/>
    </row>
    <row r="36" spans="1:30" s="26" customFormat="1">
      <c r="A36" s="60" t="str">
        <f>_xlfn.XLOOKUP(C36, '❄️ SD-WIN-SBALL 🥎'!$E$1:$E$118, '❄️ SD-WIN-SBALL 🥎'!$A$1:$A$118)</f>
        <v>A-NEW</v>
      </c>
      <c r="B36" s="106" t="str">
        <f>_xlfn.XLOOKUP(C36, '❄️ SD-WIN-SBALL 🥎'!$E$1:$E$118, '❄️ SD-WIN-SBALL 🥎'!$D$1:$D$118)</f>
        <v>USBDSOS</v>
      </c>
      <c r="C36" s="41" t="s">
        <v>2244</v>
      </c>
      <c r="D36" s="61" t="str">
        <f>IF(_xlfn.XLOOKUP(C36, '❄️ SD-WIN-SBALL 🥎'!$E$1:$E$118, '❄️ SD-WIN-SBALL 🥎'!$F$1:$F$118)=0, " ", _xlfn.XLOOKUP(C36, '❄️ SD-WIN-SBALL 🥎'!$E$1:$E$118, '❄️ SD-WIN-SBALL 🥎'!$F$1:$F$118))</f>
        <v xml:space="preserve"> </v>
      </c>
      <c r="E36" s="60" t="str">
        <f>_xlfn.XLOOKUP(C36, '❄️ SD-WIN-SBALL 🥎'!$E$1:$E$118, '❄️ SD-WIN-SBALL 🥎'!$AK$1:$AK$118)</f>
        <v>9862 South Ave. Youngstown, OH 44514</v>
      </c>
      <c r="F36" s="60" t="str">
        <f>_xlfn.XLOOKUP(C36, '❄️ SD-WIN-SBALL 🥎'!$E$1:$E$118, '❄️ SD-WIN-SBALL 🥎'!$M$1:$M$118)</f>
        <v>Bill</v>
      </c>
      <c r="G36" s="60" t="str">
        <f>_xlfn.XLOOKUP(C36, '❄️ SD-WIN-SBALL 🥎'!$E$1:$E$118, '❄️ SD-WIN-SBALL 🥎'!$N$1:$N$118)</f>
        <v>Amero</v>
      </c>
      <c r="H36" s="60" t="str">
        <f>_xlfn.XLOOKUP(C36, '❄️ SD-WIN-SBALL 🥎'!$E$1:$E$118, '❄️ SD-WIN-SBALL 🥎'!$K$1:$K$118)</f>
        <v>bill.amero@gmail.com</v>
      </c>
      <c r="I36" s="60" t="str">
        <f>IF(_xlfn.XLOOKUP(C36, '❄️ SD-WIN-SBALL 🥎'!$E$1:$E$118, '❄️ SD-WIN-SBALL 🥎'!$AA$1:$AA$118)=0, "TBD", _xlfn.XLOOKUP(C36, '❄️ SD-WIN-SBALL 🥎'!$E$1:$E$118, '❄️ SD-WIN-SBALL 🥎'!$AA$1:$AA$118))</f>
        <v>Saturdays: April 4, 11, 18, 25</v>
      </c>
      <c r="J36" s="60" t="str">
        <f>IF(_xlfn.XLOOKUP(C36, '❄️ SD-WIN-SBALL 🥎'!$E$1:$E$118, '❄️ SD-WIN-SBALL 🥎'!$AB$1:$AB$118)=0, "TBD", _xlfn.XLOOKUP(C36, '❄️ SD-WIN-SBALL 🥎'!$E$1:$E$118, '❄️ SD-WIN-SBALL 🥎'!$AB$1:$AB$118))</f>
        <v>9am-Noon</v>
      </c>
      <c r="K36" s="440"/>
      <c r="L36" s="62" t="b">
        <v>1</v>
      </c>
      <c r="M36" s="63" t="b">
        <v>1</v>
      </c>
      <c r="N36" s="62" t="b">
        <v>1</v>
      </c>
      <c r="O36" s="62" t="b">
        <v>0</v>
      </c>
      <c r="P36" s="62" t="b">
        <v>1</v>
      </c>
      <c r="Q36" s="62" t="b">
        <v>1</v>
      </c>
      <c r="R36" s="62" t="b">
        <v>1</v>
      </c>
      <c r="S36" s="62" t="b">
        <v>1</v>
      </c>
      <c r="T36" s="62" t="b">
        <v>0</v>
      </c>
      <c r="U36" s="62" t="b">
        <v>0</v>
      </c>
      <c r="V36" s="62" t="b">
        <v>0</v>
      </c>
      <c r="W36" s="62" t="b">
        <v>0</v>
      </c>
      <c r="X36" s="62" t="b">
        <v>0</v>
      </c>
      <c r="Y36" s="62" t="b">
        <v>0</v>
      </c>
      <c r="Z36" s="62" t="b">
        <v>0</v>
      </c>
      <c r="AA36" s="62" t="b">
        <v>0</v>
      </c>
      <c r="AB36" s="62" t="b">
        <v>0</v>
      </c>
      <c r="AC36" s="62" t="b">
        <v>0</v>
      </c>
      <c r="AD36" s="6"/>
    </row>
    <row r="37" spans="1:30" s="6" customFormat="1">
      <c r="A37" s="8"/>
      <c r="B37" s="8"/>
      <c r="C37" s="8"/>
      <c r="D37" s="8"/>
      <c r="E37" s="8"/>
      <c r="F37" s="8"/>
      <c r="G37" s="8"/>
      <c r="H37" s="8"/>
      <c r="I37" s="8"/>
      <c r="J37" s="8"/>
      <c r="K37" s="440"/>
      <c r="L37" s="50" t="b">
        <v>0</v>
      </c>
      <c r="M37" s="54" t="b">
        <v>0</v>
      </c>
      <c r="N37" s="50" t="b">
        <v>0</v>
      </c>
      <c r="O37" s="50" t="b">
        <v>0</v>
      </c>
      <c r="P37" s="50" t="b">
        <v>0</v>
      </c>
      <c r="Q37" s="50" t="b">
        <v>0</v>
      </c>
      <c r="R37" s="50" t="b">
        <v>0</v>
      </c>
      <c r="S37" s="50" t="b">
        <v>0</v>
      </c>
      <c r="T37" s="50" t="b">
        <v>0</v>
      </c>
      <c r="U37" s="50" t="b">
        <v>0</v>
      </c>
      <c r="V37" s="50" t="b">
        <v>0</v>
      </c>
      <c r="W37" s="50" t="b">
        <v>0</v>
      </c>
      <c r="X37" s="50" t="b">
        <v>0</v>
      </c>
      <c r="Y37" s="50" t="b">
        <v>0</v>
      </c>
      <c r="Z37" s="50" t="b">
        <v>0</v>
      </c>
      <c r="AA37" s="50" t="b">
        <v>0</v>
      </c>
      <c r="AB37" s="50" t="b">
        <v>0</v>
      </c>
      <c r="AC37" s="50" t="b">
        <v>0</v>
      </c>
    </row>
    <row r="38" spans="1:30">
      <c r="A38" s="13" t="e">
        <f>_xlfn.XLOOKUP(C38, '❄️ SD-WIN-SBALL 🥎'!$E$1:$E$118, '❄️ SD-WIN-SBALL 🥎'!$A$1:$A$118)</f>
        <v>#N/A</v>
      </c>
      <c r="B38" s="13" t="e">
        <f>_xlfn.XLOOKUP(C38, '❄️ SD-WIN-SBALL 🥎'!$E$1:$E$118, '❄️ SD-WIN-SBALL 🥎'!$D$1:$D$118)</f>
        <v>#N/A</v>
      </c>
      <c r="C38" s="13" t="s">
        <v>2641</v>
      </c>
      <c r="D38" s="13" t="e">
        <f>IF(_xlfn.XLOOKUP(C38, '❄️ SD-WIN-SBALL 🥎'!$E$1:$E$118, '❄️ SD-WIN-SBALL 🥎'!$F$1:$F$118)=0, " ", _xlfn.XLOOKUP(C38, '❄️ SD-WIN-SBALL 🥎'!$E$1:$E$118, '❄️ SD-WIN-SBALL 🥎'!$F$1:$F$118))</f>
        <v>#N/A</v>
      </c>
      <c r="E38" s="13" t="e">
        <f>_xlfn.XLOOKUP(C38, '❄️ SD-WIN-SBALL 🥎'!$E$1:$E$118, '❄️ SD-WIN-SBALL 🥎'!$AK$1:$AK$118)</f>
        <v>#N/A</v>
      </c>
      <c r="F38" s="13" t="e">
        <f>_xlfn.XLOOKUP(C38, '❄️ SD-WIN-SBALL 🥎'!$E$1:$E$118, '❄️ SD-WIN-SBALL 🥎'!$M$1:$M$118)</f>
        <v>#N/A</v>
      </c>
      <c r="G38" s="13" t="e">
        <f>_xlfn.XLOOKUP(C38, '❄️ SD-WIN-SBALL 🥎'!$E$1:$E$118, '❄️ SD-WIN-SBALL 🥎'!$N$1:$N$118)</f>
        <v>#N/A</v>
      </c>
      <c r="H38" s="13" t="e">
        <f>_xlfn.XLOOKUP(C38, '❄️ SD-WIN-SBALL 🥎'!$E$1:$E$118, '❄️ SD-WIN-SBALL 🥎'!$K$1:$K$118)</f>
        <v>#N/A</v>
      </c>
      <c r="I38" s="13" t="e">
        <f>IF(_xlfn.XLOOKUP(C38, '❄️ SD-WIN-SBALL 🥎'!$E$1:$E$118, '❄️ SD-WIN-SBALL 🥎'!$AA$1:$AA$118)=0, "TBD", _xlfn.XLOOKUP(C38, '❄️ SD-WIN-SBALL 🥎'!$E$1:$E$118, '❄️ SD-WIN-SBALL 🥎'!$AA$1:$AA$118))</f>
        <v>#N/A</v>
      </c>
      <c r="J38" s="13" t="e">
        <f>IF(_xlfn.XLOOKUP(C38, '❄️ SD-WIN-SBALL 🥎'!$E$1:$E$118, '❄️ SD-WIN-SBALL 🥎'!$AB$1:$AB$118)=0, "TBD", _xlfn.XLOOKUP(C38, '❄️ SD-WIN-SBALL 🥎'!$E$1:$E$118, '❄️ SD-WIN-SBALL 🥎'!$AB$1:$AB$118))</f>
        <v>#N/A</v>
      </c>
      <c r="L38" s="47" t="b">
        <v>0</v>
      </c>
      <c r="M38" s="55" t="b">
        <v>0</v>
      </c>
      <c r="N38" s="47" t="b">
        <v>0</v>
      </c>
      <c r="O38" s="47" t="b">
        <v>0</v>
      </c>
      <c r="P38" s="47" t="b">
        <v>0</v>
      </c>
      <c r="Q38" s="47" t="b">
        <v>0</v>
      </c>
      <c r="R38" s="47" t="b">
        <v>0</v>
      </c>
      <c r="S38" s="47" t="b">
        <v>0</v>
      </c>
      <c r="T38" s="47" t="b">
        <v>0</v>
      </c>
      <c r="U38" s="47" t="b">
        <v>0</v>
      </c>
      <c r="V38" s="47" t="b">
        <v>0</v>
      </c>
      <c r="W38" s="47" t="b">
        <v>0</v>
      </c>
      <c r="X38" s="47" t="b">
        <v>0</v>
      </c>
      <c r="Y38" s="47" t="b">
        <v>0</v>
      </c>
      <c r="Z38" s="47" t="b">
        <v>0</v>
      </c>
      <c r="AA38" s="47" t="b">
        <v>0</v>
      </c>
      <c r="AB38" s="47" t="b">
        <v>0</v>
      </c>
      <c r="AC38" s="47" t="b">
        <v>0</v>
      </c>
    </row>
    <row r="39" spans="1:30">
      <c r="A39" s="13" t="str">
        <f>_xlfn.XLOOKUP(C39, '❄️ SD-WIN-SBALL 🥎'!$E$1:$E$118, '❄️ SD-WIN-SBALL 🥎'!$A$1:$A$118)</f>
        <v>Y-QUESTIONABLE</v>
      </c>
      <c r="B39" s="13" t="str">
        <f>_xlfn.XLOOKUP(C39, '❄️ SD-WIN-SBALL 🥎'!$E$1:$E$118, '❄️ SD-WIN-SBALL 🥎'!$D$1:$D$118)</f>
        <v>USBDDPFS</v>
      </c>
      <c r="C39" s="13" t="s">
        <v>2513</v>
      </c>
      <c r="D39" s="13" t="str">
        <f>IF(_xlfn.XLOOKUP(C39, '❄️ SD-WIN-SBALL 🥎'!$E$1:$E$118, '❄️ SD-WIN-SBALL 🥎'!$F$1:$F$118)=0, " ", _xlfn.XLOOKUP(C39, '❄️ SD-WIN-SBALL 🥎'!$E$1:$E$118, '❄️ SD-WIN-SBALL 🥎'!$F$1:$F$118))</f>
        <v>Dues Playfield</v>
      </c>
      <c r="E39" s="13" t="str">
        <f>_xlfn.XLOOKUP(C39, '❄️ SD-WIN-SBALL 🥎'!$E$1:$E$118, '❄️ SD-WIN-SBALL 🥎'!$AK$1:$AK$118)</f>
        <v>2201 Antietam Rd Detroit, MI 48207</v>
      </c>
      <c r="F39" s="13" t="str">
        <f>_xlfn.XLOOKUP(C39, '❄️ SD-WIN-SBALL 🥎'!$E$1:$E$118, '❄️ SD-WIN-SBALL 🥎'!$M$1:$M$118)</f>
        <v xml:space="preserve">Nicole </v>
      </c>
      <c r="G39" s="13" t="str">
        <f>_xlfn.XLOOKUP(C39, '❄️ SD-WIN-SBALL 🥎'!$E$1:$E$118, '❄️ SD-WIN-SBALL 🥎'!$N$1:$N$118)</f>
        <v>Clancy</v>
      </c>
      <c r="H39" s="13" t="str">
        <f>_xlfn.XLOOKUP(C39, '❄️ SD-WIN-SBALL 🥎'!$E$1:$E$118, '❄️ SD-WIN-SBALL 🥎'!$K$1:$K$118)</f>
        <v>nclancy@npfeschools.org</v>
      </c>
      <c r="I39" s="13" t="str">
        <f>IF(_xlfn.XLOOKUP(C39, '❄️ SD-WIN-SBALL 🥎'!$E$1:$E$118, '❄️ SD-WIN-SBALL 🥎'!$AA$1:$AA$118)=0, "TBD", _xlfn.XLOOKUP(C39, '❄️ SD-WIN-SBALL 🥎'!$E$1:$E$118, '❄️ SD-WIN-SBALL 🥎'!$AA$1:$AA$118))</f>
        <v>TBD</v>
      </c>
      <c r="J39" s="13" t="str">
        <f>IF(_xlfn.XLOOKUP(C39, '❄️ SD-WIN-SBALL 🥎'!$E$1:$E$118, '❄️ SD-WIN-SBALL 🥎'!$AB$1:$AB$118)=0, "TBD", _xlfn.XLOOKUP(C39, '❄️ SD-WIN-SBALL 🥎'!$E$1:$E$118, '❄️ SD-WIN-SBALL 🥎'!$AB$1:$AB$118))</f>
        <v>TBD</v>
      </c>
      <c r="L39" s="47" t="b">
        <v>0</v>
      </c>
      <c r="M39" s="55" t="b">
        <v>0</v>
      </c>
      <c r="N39" s="47" t="b">
        <v>0</v>
      </c>
      <c r="O39" s="47" t="b">
        <v>0</v>
      </c>
      <c r="P39" s="47" t="b">
        <v>0</v>
      </c>
      <c r="Q39" s="47" t="b">
        <v>0</v>
      </c>
      <c r="R39" s="47" t="b">
        <v>0</v>
      </c>
      <c r="S39" s="47" t="b">
        <v>0</v>
      </c>
      <c r="T39" s="47" t="b">
        <v>0</v>
      </c>
      <c r="U39" s="47" t="b">
        <v>0</v>
      </c>
      <c r="V39" s="47" t="b">
        <v>0</v>
      </c>
      <c r="W39" s="47" t="b">
        <v>0</v>
      </c>
      <c r="X39" s="47" t="b">
        <v>0</v>
      </c>
      <c r="Y39" s="47" t="b">
        <v>0</v>
      </c>
      <c r="Z39" s="47" t="b">
        <v>0</v>
      </c>
      <c r="AA39" s="47" t="b">
        <v>0</v>
      </c>
      <c r="AB39" s="47" t="b">
        <v>0</v>
      </c>
      <c r="AC39" s="47" t="b">
        <v>0</v>
      </c>
    </row>
    <row r="40" spans="1:30" s="6" customFormat="1">
      <c r="K40" s="440"/>
      <c r="M40" s="7"/>
    </row>
    <row r="41" spans="1:30" s="14" customFormat="1">
      <c r="A41" s="16" t="str">
        <f>_xlfn.XLOOKUP(C41, '❄️ SD-WIN-SBALL 🥎'!$E$1:$E$118, '❄️ SD-WIN-SBALL 🥎'!$A$1:$A$118)</f>
        <v>Z-OUT-NOT RETURNING</v>
      </c>
      <c r="B41" s="16" t="str">
        <f>_xlfn.XLOOKUP(C41, '❄️ SD-WIN-SBALL 🥎'!$E$1:$E$118, '❄️ SD-WIN-SBALL 🥎'!$D$1:$D$118)</f>
        <v>USBDCVYS</v>
      </c>
      <c r="C41" s="16" t="s">
        <v>2569</v>
      </c>
      <c r="D41" s="16" t="str">
        <f>IF(_xlfn.XLOOKUP(C41, '❄️ SD-WIN-SBALL 🥎'!$E$1:$E$118, '❄️ SD-WIN-SBALL 🥎'!$F$1:$F$118)=0, " ", _xlfn.XLOOKUP(C41, '❄️ SD-WIN-SBALL 🥎'!$E$1:$E$118, '❄️ SD-WIN-SBALL 🥎'!$F$1:$F$118))</f>
        <v xml:space="preserve"> </v>
      </c>
      <c r="E41" s="16" t="str">
        <f>_xlfn.XLOOKUP(C41, '❄️ SD-WIN-SBALL 🥎'!$E$1:$E$118, '❄️ SD-WIN-SBALL 🥎'!$AK$1:$AK$118)</f>
        <v>1389 Aviator Ave Eagle Mountain, UT 84005</v>
      </c>
      <c r="F41" s="16" t="str">
        <f>_xlfn.XLOOKUP(C41, '❄️ SD-WIN-SBALL 🥎'!$E$1:$E$118, '❄️ SD-WIN-SBALL 🥎'!$M$1:$M$118)</f>
        <v>Sam</v>
      </c>
      <c r="G41" s="16" t="str">
        <f>_xlfn.XLOOKUP(C41, '❄️ SD-WIN-SBALL 🥎'!$E$1:$E$118, '❄️ SD-WIN-SBALL 🥎'!$N$1:$N$118)</f>
        <v>Vidal</v>
      </c>
      <c r="H41" s="16" t="str">
        <f>_xlfn.XLOOKUP(C41, '❄️ SD-WIN-SBALL 🥎'!$E$1:$E$118, '❄️ SD-WIN-SBALL 🥎'!$K$1:$K$118)</f>
        <v>samuelvidal@alpinedistrict.org</v>
      </c>
      <c r="I41" s="16" t="str">
        <f>IF(_xlfn.XLOOKUP(C41, '❄️ SD-WIN-SBALL 🥎'!$E$1:$E$118, '❄️ SD-WIN-SBALL 🥎'!$AA$1:$AA$118)=0, "TBD", _xlfn.XLOOKUP(C41, '❄️ SD-WIN-SBALL 🥎'!$E$1:$E$118, '❄️ SD-WIN-SBALL 🥎'!$AA$1:$AA$118))</f>
        <v>TBD</v>
      </c>
      <c r="J41" s="16" t="str">
        <f>IF(_xlfn.XLOOKUP(C41, '❄️ SD-WIN-SBALL 🥎'!$E$1:$E$118, '❄️ SD-WIN-SBALL 🥎'!$AB$1:$AB$118)=0, "TBD", _xlfn.XLOOKUP(C41, '❄️ SD-WIN-SBALL 🥎'!$E$1:$E$118, '❄️ SD-WIN-SBALL 🥎'!$AB$1:$AB$118))</f>
        <v>TBD</v>
      </c>
      <c r="K41" s="440"/>
      <c r="L41" s="51" t="b">
        <v>0</v>
      </c>
      <c r="M41" s="56" t="b">
        <v>0</v>
      </c>
      <c r="N41" s="51" t="b">
        <v>0</v>
      </c>
      <c r="O41" s="51" t="b">
        <v>0</v>
      </c>
      <c r="P41" s="51" t="b">
        <v>0</v>
      </c>
      <c r="Q41" s="51" t="b">
        <v>0</v>
      </c>
      <c r="R41" s="51" t="b">
        <v>0</v>
      </c>
      <c r="S41" s="51" t="b">
        <v>0</v>
      </c>
      <c r="T41" s="51" t="b">
        <v>0</v>
      </c>
      <c r="U41" s="51" t="b">
        <v>0</v>
      </c>
      <c r="V41" s="51" t="b">
        <v>0</v>
      </c>
      <c r="W41" s="51" t="b">
        <v>0</v>
      </c>
      <c r="X41" s="51" t="b">
        <v>0</v>
      </c>
      <c r="Y41" s="51" t="b">
        <v>0</v>
      </c>
      <c r="Z41" s="51" t="b">
        <v>0</v>
      </c>
      <c r="AA41" s="51" t="b">
        <v>0</v>
      </c>
      <c r="AB41" s="51" t="b">
        <v>0</v>
      </c>
      <c r="AC41" s="51" t="b">
        <v>0</v>
      </c>
      <c r="AD41" s="6"/>
    </row>
    <row r="42" spans="1:30" s="14" customFormat="1">
      <c r="A42" s="16" t="str">
        <f>_xlfn.XLOOKUP(C42, '❄️ SD-WIN-SBALL 🥎'!$E$1:$E$118, '❄️ SD-WIN-SBALL 🥎'!$A$1:$A$118)</f>
        <v>B-RET</v>
      </c>
      <c r="B42" s="16" t="str">
        <f>_xlfn.XLOOKUP(C42, '❄️ SD-WIN-SBALL 🥎'!$E$1:$E$118, '❄️ SD-WIN-SBALL 🥎'!$D$1:$D$118)</f>
        <v>USBDMBCS</v>
      </c>
      <c r="C42" s="16" t="s">
        <v>2390</v>
      </c>
      <c r="D42" s="16" t="str">
        <f>IF(_xlfn.XLOOKUP(C42, '❄️ SD-WIN-SBALL 🥎'!$E$1:$E$118, '❄️ SD-WIN-SBALL 🥎'!$F$1:$F$118)=0, " ", _xlfn.XLOOKUP(C42, '❄️ SD-WIN-SBALL 🥎'!$E$1:$E$118, '❄️ SD-WIN-SBALL 🥎'!$F$1:$F$118))</f>
        <v xml:space="preserve"> </v>
      </c>
      <c r="E42" s="16" t="str">
        <f>_xlfn.XLOOKUP(C42, '❄️ SD-WIN-SBALL 🥎'!$E$1:$E$118, '❄️ SD-WIN-SBALL 🥎'!$AK$1:$AK$118)</f>
        <v>2509 Post Oak Tritt Rd Marietta, GA 30062</v>
      </c>
      <c r="F42" s="16" t="str">
        <f>_xlfn.XLOOKUP(C42, '❄️ SD-WIN-SBALL 🥎'!$E$1:$E$118, '❄️ SD-WIN-SBALL 🥎'!$M$1:$M$118)</f>
        <v>Jason</v>
      </c>
      <c r="G42" s="16" t="str">
        <f>_xlfn.XLOOKUP(C42, '❄️ SD-WIN-SBALL 🥎'!$E$1:$E$118, '❄️ SD-WIN-SBALL 🥎'!$N$1:$N$118)</f>
        <v>Eller</v>
      </c>
      <c r="H42" s="16" t="str">
        <f>_xlfn.XLOOKUP(C42, '❄️ SD-WIN-SBALL 🥎'!$E$1:$E$118, '❄️ SD-WIN-SBALL 🥎'!$K$1:$K$118)</f>
        <v>coach9ball@gmail.com</v>
      </c>
      <c r="I42" s="16" t="str">
        <f>IF(_xlfn.XLOOKUP(C42, '❄️ SD-WIN-SBALL 🥎'!$E$1:$E$118, '❄️ SD-WIN-SBALL 🥎'!$AA$1:$AA$118)=0, "TBD", _xlfn.XLOOKUP(C42, '❄️ SD-WIN-SBALL 🥎'!$E$1:$E$118, '❄️ SD-WIN-SBALL 🥎'!$AA$1:$AA$118))</f>
        <v>Sundays: Feb. 22; March 1, 8 (PPD), 15, 22 (M/U) (PPD), 29 (M/U)</v>
      </c>
      <c r="J42" s="16" t="str">
        <f>IF(_xlfn.XLOOKUP(C42, '❄️ SD-WIN-SBALL 🥎'!$E$1:$E$118, '❄️ SD-WIN-SBALL 🥎'!$AB$1:$AB$118)=0, "TBD", _xlfn.XLOOKUP(C42, '❄️ SD-WIN-SBALL 🥎'!$E$1:$E$118, '❄️ SD-WIN-SBALL 🥎'!$AB$1:$AB$118))</f>
        <v>1pm-5:30pm</v>
      </c>
      <c r="K42" s="440"/>
      <c r="L42" s="51" t="b">
        <v>0</v>
      </c>
      <c r="M42" s="56" t="b">
        <v>0</v>
      </c>
      <c r="N42" s="51" t="b">
        <v>0</v>
      </c>
      <c r="O42" s="51" t="b">
        <v>0</v>
      </c>
      <c r="P42" s="51" t="b">
        <v>0</v>
      </c>
      <c r="Q42" s="51" t="b">
        <v>0</v>
      </c>
      <c r="R42" s="51" t="b">
        <v>0</v>
      </c>
      <c r="S42" s="51" t="b">
        <v>0</v>
      </c>
      <c r="T42" s="51" t="b">
        <v>0</v>
      </c>
      <c r="U42" s="51" t="b">
        <v>0</v>
      </c>
      <c r="V42" s="51" t="b">
        <v>0</v>
      </c>
      <c r="W42" s="51" t="b">
        <v>0</v>
      </c>
      <c r="X42" s="51" t="b">
        <v>0</v>
      </c>
      <c r="Y42" s="51" t="b">
        <v>0</v>
      </c>
      <c r="Z42" s="51" t="b">
        <v>0</v>
      </c>
      <c r="AA42" s="51" t="b">
        <v>0</v>
      </c>
      <c r="AB42" s="51" t="b">
        <v>0</v>
      </c>
      <c r="AC42" s="51" t="b">
        <v>0</v>
      </c>
      <c r="AD42" s="6"/>
    </row>
    <row r="43" spans="1:30" s="14" customFormat="1">
      <c r="A43" s="16" t="e">
        <f>_xlfn.XLOOKUP(C43, '❄️ SD-WIN-SBALL 🥎'!$E$1:$E$118, '❄️ SD-WIN-SBALL 🥎'!$A$1:$A$118)</f>
        <v>#N/A</v>
      </c>
      <c r="B43" s="16" t="e">
        <f>_xlfn.XLOOKUP(C43, '❄️ SD-WIN-SBALL 🥎'!$E$1:$E$118, '❄️ SD-WIN-SBALL 🥎'!$D$1:$D$118)</f>
        <v>#N/A</v>
      </c>
      <c r="C43" s="52" t="s">
        <v>2642</v>
      </c>
      <c r="D43" s="16" t="e">
        <f>IF(_xlfn.XLOOKUP(C43, '❄️ SD-WIN-SBALL 🥎'!$E$1:$E$118, '❄️ SD-WIN-SBALL 🥎'!$F$1:$F$118)=0, " ", _xlfn.XLOOKUP(C43, '❄️ SD-WIN-SBALL 🥎'!$E$1:$E$118, '❄️ SD-WIN-SBALL 🥎'!$F$1:$F$118))</f>
        <v>#N/A</v>
      </c>
      <c r="E43" s="16" t="e">
        <f>_xlfn.XLOOKUP(C43, '❄️ SD-WIN-SBALL 🥎'!$E$1:$E$118, '❄️ SD-WIN-SBALL 🥎'!$AK$1:$AK$118)</f>
        <v>#N/A</v>
      </c>
      <c r="F43" s="16" t="e">
        <f>_xlfn.XLOOKUP(C43, '❄️ SD-WIN-SBALL 🥎'!$E$1:$E$118, '❄️ SD-WIN-SBALL 🥎'!$M$1:$M$118)</f>
        <v>#N/A</v>
      </c>
      <c r="G43" s="16" t="e">
        <f>_xlfn.XLOOKUP(C43, '❄️ SD-WIN-SBALL 🥎'!$E$1:$E$118, '❄️ SD-WIN-SBALL 🥎'!$N$1:$N$118)</f>
        <v>#N/A</v>
      </c>
      <c r="H43" s="16" t="e">
        <f>_xlfn.XLOOKUP(C43, '❄️ SD-WIN-SBALL 🥎'!$E$1:$E$118, '❄️ SD-WIN-SBALL 🥎'!$K$1:$K$118)</f>
        <v>#N/A</v>
      </c>
      <c r="I43" s="16" t="e">
        <f>IF(_xlfn.XLOOKUP(C43, '❄️ SD-WIN-SBALL 🥎'!$E$1:$E$118, '❄️ SD-WIN-SBALL 🥎'!$AA$1:$AA$118)=0, "TBD", _xlfn.XLOOKUP(C43, '❄️ SD-WIN-SBALL 🥎'!$E$1:$E$118, '❄️ SD-WIN-SBALL 🥎'!$AA$1:$AA$118))</f>
        <v>#N/A</v>
      </c>
      <c r="J43" s="16" t="e">
        <f>IF(_xlfn.XLOOKUP(C43, '❄️ SD-WIN-SBALL 🥎'!$E$1:$E$118, '❄️ SD-WIN-SBALL 🥎'!$AB$1:$AB$118)=0, "TBD", _xlfn.XLOOKUP(C43, '❄️ SD-WIN-SBALL 🥎'!$E$1:$E$118, '❄️ SD-WIN-SBALL 🥎'!$AB$1:$AB$118))</f>
        <v>#N/A</v>
      </c>
      <c r="K43" s="440"/>
      <c r="L43" s="51" t="b">
        <v>0</v>
      </c>
      <c r="M43" s="56" t="b">
        <v>0</v>
      </c>
      <c r="N43" s="51" t="b">
        <v>0</v>
      </c>
      <c r="O43" s="51" t="b">
        <v>0</v>
      </c>
      <c r="P43" s="51" t="b">
        <v>0</v>
      </c>
      <c r="Q43" s="51" t="b">
        <v>0</v>
      </c>
      <c r="R43" s="51" t="b">
        <v>0</v>
      </c>
      <c r="S43" s="51" t="b">
        <v>0</v>
      </c>
      <c r="T43" s="51" t="b">
        <v>0</v>
      </c>
      <c r="U43" s="51" t="b">
        <v>0</v>
      </c>
      <c r="V43" s="51" t="b">
        <v>0</v>
      </c>
      <c r="W43" s="51" t="b">
        <v>0</v>
      </c>
      <c r="X43" s="51" t="b">
        <v>0</v>
      </c>
      <c r="Y43" s="51" t="b">
        <v>0</v>
      </c>
      <c r="Z43" s="51" t="b">
        <v>0</v>
      </c>
      <c r="AA43" s="51" t="b">
        <v>0</v>
      </c>
      <c r="AB43" s="51" t="b">
        <v>0</v>
      </c>
      <c r="AC43" s="51" t="b">
        <v>0</v>
      </c>
      <c r="AD43" s="6"/>
    </row>
    <row r="44" spans="1:30" s="14" customFormat="1">
      <c r="A44" s="16" t="str">
        <f>_xlfn.XLOOKUP(C44, '❄️ SD-WIN-SBALL 🥎'!$E$1:$E$118, '❄️ SD-WIN-SBALL 🥎'!$A$1:$A$118)</f>
        <v>Z-OUT-NOT RETURNING</v>
      </c>
      <c r="B44" s="16" t="str">
        <f>_xlfn.XLOOKUP(C44, '❄️ SD-WIN-SBALL 🥎'!$E$1:$E$118, '❄️ SD-WIN-SBALL 🥎'!$D$1:$D$118)</f>
        <v>USBDDLS</v>
      </c>
      <c r="C44" s="16" t="s">
        <v>2581</v>
      </c>
      <c r="D44" s="16" t="str">
        <f>IF(_xlfn.XLOOKUP(C44, '❄️ SD-WIN-SBALL 🥎'!$E$1:$E$118, '❄️ SD-WIN-SBALL 🥎'!$F$1:$F$118)=0, " ", _xlfn.XLOOKUP(C44, '❄️ SD-WIN-SBALL 🥎'!$E$1:$E$118, '❄️ SD-WIN-SBALL 🥎'!$F$1:$F$118))</f>
        <v xml:space="preserve"> </v>
      </c>
      <c r="E44" s="16" t="str">
        <f>_xlfn.XLOOKUP(C44, '❄️ SD-WIN-SBALL 🥎'!$E$1:$E$118, '❄️ SD-WIN-SBALL 🥎'!$AK$1:$AK$118)</f>
        <v>One DeLaSalle Drive Minneapolis, MN 55401</v>
      </c>
      <c r="F44" s="16" t="str">
        <f>_xlfn.XLOOKUP(C44, '❄️ SD-WIN-SBALL 🥎'!$E$1:$E$118, '❄️ SD-WIN-SBALL 🥎'!$M$1:$M$118)</f>
        <v>Tom</v>
      </c>
      <c r="G44" s="16" t="str">
        <f>_xlfn.XLOOKUP(C44, '❄️ SD-WIN-SBALL 🥎'!$E$1:$E$118, '❄️ SD-WIN-SBALL 🥎'!$N$1:$N$118)</f>
        <v>Heinecke</v>
      </c>
      <c r="H44" s="16" t="str">
        <f>_xlfn.XLOOKUP(C44, '❄️ SD-WIN-SBALL 🥎'!$E$1:$E$118, '❄️ SD-WIN-SBALL 🥎'!$K$1:$K$118)</f>
        <v>tom.heinecke@delasalle.com</v>
      </c>
      <c r="I44" s="16" t="str">
        <f>IF(_xlfn.XLOOKUP(C44, '❄️ SD-WIN-SBALL 🥎'!$E$1:$E$118, '❄️ SD-WIN-SBALL 🥎'!$AA$1:$AA$118)=0, "TBD", _xlfn.XLOOKUP(C44, '❄️ SD-WIN-SBALL 🥎'!$E$1:$E$118, '❄️ SD-WIN-SBALL 🥎'!$AA$1:$AA$118))</f>
        <v>TBD</v>
      </c>
      <c r="J44" s="16" t="str">
        <f>IF(_xlfn.XLOOKUP(C44, '❄️ SD-WIN-SBALL 🥎'!$E$1:$E$118, '❄️ SD-WIN-SBALL 🥎'!$AB$1:$AB$118)=0, "TBD", _xlfn.XLOOKUP(C44, '❄️ SD-WIN-SBALL 🥎'!$E$1:$E$118, '❄️ SD-WIN-SBALL 🥎'!$AB$1:$AB$118))</f>
        <v>TBD</v>
      </c>
      <c r="K44" s="440"/>
      <c r="L44" s="51" t="b">
        <v>0</v>
      </c>
      <c r="M44" s="56" t="b">
        <v>0</v>
      </c>
      <c r="N44" s="51" t="b">
        <v>0</v>
      </c>
      <c r="O44" s="51" t="b">
        <v>0</v>
      </c>
      <c r="P44" s="51" t="b">
        <v>0</v>
      </c>
      <c r="Q44" s="51" t="b">
        <v>0</v>
      </c>
      <c r="R44" s="51" t="b">
        <v>0</v>
      </c>
      <c r="S44" s="51" t="b">
        <v>0</v>
      </c>
      <c r="T44" s="51" t="b">
        <v>0</v>
      </c>
      <c r="U44" s="51" t="b">
        <v>0</v>
      </c>
      <c r="V44" s="51" t="b">
        <v>0</v>
      </c>
      <c r="W44" s="51" t="b">
        <v>0</v>
      </c>
      <c r="X44" s="51" t="b">
        <v>0</v>
      </c>
      <c r="Y44" s="51" t="b">
        <v>0</v>
      </c>
      <c r="Z44" s="51" t="b">
        <v>0</v>
      </c>
      <c r="AA44" s="51" t="b">
        <v>0</v>
      </c>
      <c r="AB44" s="51" t="b">
        <v>0</v>
      </c>
      <c r="AC44" s="51" t="b">
        <v>0</v>
      </c>
      <c r="AD44" s="6"/>
    </row>
    <row r="45" spans="1:30" s="14" customFormat="1">
      <c r="A45" s="16" t="str">
        <f>_xlfn.XLOOKUP(C45, '❄️ SD-WIN-SBALL 🥎'!$E$1:$E$118, '❄️ SD-WIN-SBALL 🥎'!$A$1:$A$118)</f>
        <v>Z-OUT-LOW ENROLLMENT</v>
      </c>
      <c r="B45" s="16" t="str">
        <f>_xlfn.XLOOKUP(C45, '❄️ SD-WIN-SBALL 🥎'!$E$1:$E$118, '❄️ SD-WIN-SBALL 🥎'!$D$1:$D$118)</f>
        <v>USBDRIDS</v>
      </c>
      <c r="C45" s="16" t="s">
        <v>2524</v>
      </c>
      <c r="D45" s="16" t="str">
        <f>IF(_xlfn.XLOOKUP(C45, '❄️ SD-WIN-SBALL 🥎'!$E$1:$E$118, '❄️ SD-WIN-SBALL 🥎'!$F$1:$F$118)=0, " ", _xlfn.XLOOKUP(C45, '❄️ SD-WIN-SBALL 🥎'!$E$1:$E$118, '❄️ SD-WIN-SBALL 🥎'!$F$1:$F$118))</f>
        <v xml:space="preserve"> </v>
      </c>
      <c r="E45" s="16" t="str">
        <f>_xlfn.XLOOKUP(C45, '❄️ SD-WIN-SBALL 🥎'!$E$1:$E$118, '❄️ SD-WIN-SBALL 🥎'!$AK$1:$AK$118)</f>
        <v>586 Sunnybrook Rd. Ridgeland, MS 39157</v>
      </c>
      <c r="F45" s="16" t="str">
        <f>_xlfn.XLOOKUP(C45, '❄️ SD-WIN-SBALL 🥎'!$E$1:$E$118, '❄️ SD-WIN-SBALL 🥎'!$M$1:$M$118)</f>
        <v>Nick</v>
      </c>
      <c r="G45" s="16" t="str">
        <f>_xlfn.XLOOKUP(C45, '❄️ SD-WIN-SBALL 🥎'!$E$1:$E$118, '❄️ SD-WIN-SBALL 🥎'!$N$1:$N$118)</f>
        <v>Cadle</v>
      </c>
      <c r="H45" s="16" t="str">
        <f>_xlfn.XLOOKUP(C45, '❄️ SD-WIN-SBALL 🥎'!$E$1:$E$118, '❄️ SD-WIN-SBALL 🥎'!$K$1:$K$118)</f>
        <v>ncadle005@gmail.com</v>
      </c>
      <c r="I45" s="16" t="str">
        <f>IF(_xlfn.XLOOKUP(C45, '❄️ SD-WIN-SBALL 🥎'!$E$1:$E$118, '❄️ SD-WIN-SBALL 🥎'!$AA$1:$AA$118)=0, "TBD", _xlfn.XLOOKUP(C45, '❄️ SD-WIN-SBALL 🥎'!$E$1:$E$118, '❄️ SD-WIN-SBALL 🥎'!$AA$1:$AA$118))</f>
        <v>Sundays: Jan. 4, 11, 18, 25</v>
      </c>
      <c r="J45" s="16" t="str">
        <f>IF(_xlfn.XLOOKUP(C45, '❄️ SD-WIN-SBALL 🥎'!$E$1:$E$118, '❄️ SD-WIN-SBALL 🥎'!$AB$1:$AB$118)=0, "TBD", _xlfn.XLOOKUP(C45, '❄️ SD-WIN-SBALL 🥎'!$E$1:$E$118, '❄️ SD-WIN-SBALL 🥎'!$AB$1:$AB$118))</f>
        <v>Noon-4:30pm</v>
      </c>
      <c r="K45" s="440"/>
      <c r="L45" s="51" t="b">
        <v>1</v>
      </c>
      <c r="M45" s="56" t="b">
        <v>1</v>
      </c>
      <c r="N45" s="51" t="b">
        <v>1</v>
      </c>
      <c r="O45" s="51" t="b">
        <v>0</v>
      </c>
      <c r="P45" s="51" t="b">
        <v>0</v>
      </c>
      <c r="Q45" s="51" t="b">
        <v>0</v>
      </c>
      <c r="R45" s="51" t="b">
        <v>1</v>
      </c>
      <c r="S45" s="51" t="b">
        <v>1</v>
      </c>
      <c r="T45" s="51" t="b">
        <v>0</v>
      </c>
      <c r="U45" s="51" t="b">
        <v>0</v>
      </c>
      <c r="V45" s="51" t="b">
        <v>1</v>
      </c>
      <c r="W45" s="51" t="b">
        <v>1</v>
      </c>
      <c r="X45" s="51" t="b">
        <v>1</v>
      </c>
      <c r="Y45" s="51" t="b">
        <v>0</v>
      </c>
      <c r="Z45" s="51" t="b">
        <v>0</v>
      </c>
      <c r="AA45" s="51" t="b">
        <v>0</v>
      </c>
      <c r="AB45" s="51" t="b">
        <v>0</v>
      </c>
      <c r="AC45" s="51" t="b">
        <v>0</v>
      </c>
      <c r="AD45" s="6"/>
    </row>
    <row r="46" spans="1:30" s="14" customFormat="1">
      <c r="A46" s="16" t="str">
        <f>_xlfn.XLOOKUP(C46, '❄️ SD-WIN-SBALL 🥎'!$E$1:$E$118, '❄️ SD-WIN-SBALL 🥎'!$A$1:$A$118)</f>
        <v>Z-OUT-LOW ENROLLMENT</v>
      </c>
      <c r="B46" s="16" t="str">
        <f>_xlfn.XLOOKUP(C46, '❄️ SD-WIN-SBALL 🥎'!$E$1:$E$118, '❄️ SD-WIN-SBALL 🥎'!$D$1:$D$118)</f>
        <v>USBDWCHS</v>
      </c>
      <c r="C46" s="264" t="s">
        <v>2534</v>
      </c>
      <c r="D46" s="277" t="str">
        <f>IF(_xlfn.XLOOKUP(C46, '❄️ SD-WIN-SBALL 🥎'!$E$1:$E$118, '❄️ SD-WIN-SBALL 🥎'!$F$1:$F$118)=0, " ", _xlfn.XLOOKUP(C46, '❄️ SD-WIN-SBALL 🥎'!$E$1:$E$118, '❄️ SD-WIN-SBALL 🥎'!$F$1:$F$118))</f>
        <v>Dugout Baseball Club</v>
      </c>
      <c r="E46" s="16" t="str">
        <f>_xlfn.XLOOKUP(C46, '❄️ SD-WIN-SBALL 🥎'!$E$1:$E$118, '❄️ SD-WIN-SBALL 🥎'!$AK$1:$AK$118)</f>
        <v>400 E. Wilson Bridge Rd. Columbus, OH 43085</v>
      </c>
      <c r="F46" s="16" t="str">
        <f>_xlfn.XLOOKUP(C46, '❄️ SD-WIN-SBALL 🥎'!$E$1:$E$118, '❄️ SD-WIN-SBALL 🥎'!$M$1:$M$118)</f>
        <v>Brian</v>
      </c>
      <c r="G46" s="16" t="str">
        <f>_xlfn.XLOOKUP(C46, '❄️ SD-WIN-SBALL 🥎'!$E$1:$E$118, '❄️ SD-WIN-SBALL 🥎'!$N$1:$N$118)</f>
        <v>Mohr</v>
      </c>
      <c r="H46" s="16" t="str">
        <f>_xlfn.XLOOKUP(C46, '❄️ SD-WIN-SBALL 🥎'!$E$1:$E$118, '❄️ SD-WIN-SBALL 🥎'!$K$1:$K$118)</f>
        <v>brian.j.mohr13@gmail.com</v>
      </c>
      <c r="I46" s="16" t="str">
        <f>IF(_xlfn.XLOOKUP(C46, '❄️ SD-WIN-SBALL 🥎'!$E$1:$E$118, '❄️ SD-WIN-SBALL 🥎'!$AA$1:$AA$118)=0, "TBD", _xlfn.XLOOKUP(C46, '❄️ SD-WIN-SBALL 🥎'!$E$1:$E$118, '❄️ SD-WIN-SBALL 🥎'!$AA$1:$AA$118))</f>
        <v>Monday/Tuesday: Dec. 22, 23, 29, 30</v>
      </c>
      <c r="J46" s="16" t="str">
        <f>IF(_xlfn.XLOOKUP(C46, '❄️ SD-WIN-SBALL 🥎'!$E$1:$E$118, '❄️ SD-WIN-SBALL 🥎'!$AB$1:$AB$118)=0, "TBD", _xlfn.XLOOKUP(C46, '❄️ SD-WIN-SBALL 🥎'!$E$1:$E$118, '❄️ SD-WIN-SBALL 🥎'!$AB$1:$AB$118))</f>
        <v>9am-3pm</v>
      </c>
      <c r="K46" s="440"/>
      <c r="L46" s="51" t="b">
        <v>1</v>
      </c>
      <c r="M46" s="56" t="b">
        <v>1</v>
      </c>
      <c r="N46" s="51" t="b">
        <v>1</v>
      </c>
      <c r="O46" s="51" t="b">
        <v>0</v>
      </c>
      <c r="P46" s="51" t="b">
        <v>1</v>
      </c>
      <c r="Q46" s="51" t="b">
        <v>1</v>
      </c>
      <c r="R46" s="51" t="b">
        <v>1</v>
      </c>
      <c r="S46" s="51" t="b">
        <v>1</v>
      </c>
      <c r="T46" s="51" t="b">
        <v>0</v>
      </c>
      <c r="U46" s="51" t="b">
        <v>0</v>
      </c>
      <c r="V46" s="51" t="b">
        <v>0</v>
      </c>
      <c r="W46" s="51" t="b">
        <v>0</v>
      </c>
      <c r="X46" s="51" t="b">
        <v>0</v>
      </c>
      <c r="Y46" s="51" t="b">
        <v>0</v>
      </c>
      <c r="Z46" s="51" t="b">
        <v>0</v>
      </c>
      <c r="AA46" s="51" t="b">
        <v>0</v>
      </c>
      <c r="AB46" s="51" t="b">
        <v>0</v>
      </c>
      <c r="AC46" s="51" t="b">
        <v>0</v>
      </c>
      <c r="AD46" s="6"/>
    </row>
    <row r="47" spans="1:30" s="14" customFormat="1">
      <c r="A47" s="16" t="str">
        <f>_xlfn.XLOOKUP(C47, '❄️ SD-WIN-SBALL 🥎'!$E$1:$E$118, '❄️ SD-WIN-SBALL 🥎'!$A$1:$A$118)</f>
        <v>Z-OUT-NOT RETURNING</v>
      </c>
      <c r="B47" s="16" t="str">
        <f>_xlfn.XLOOKUP(C47, '❄️ SD-WIN-SBALL 🥎'!$E$1:$E$118, '❄️ SD-WIN-SBALL 🥎'!$D$1:$D$118)</f>
        <v>USBDLLS</v>
      </c>
      <c r="C47" s="16" t="s">
        <v>2619</v>
      </c>
      <c r="D47" s="16" t="str">
        <f>IF(_xlfn.XLOOKUP(C47, '❄️ SD-WIN-SBALL 🥎'!$E$1:$E$118, '❄️ SD-WIN-SBALL 🥎'!$F$1:$F$118)=0, " ", _xlfn.XLOOKUP(C47, '❄️ SD-WIN-SBALL 🥎'!$E$1:$E$118, '❄️ SD-WIN-SBALL 🥎'!$F$1:$F$118))</f>
        <v>Land O'Lakes HS</v>
      </c>
      <c r="E47" s="16" t="str">
        <f>_xlfn.XLOOKUP(C47, '❄️ SD-WIN-SBALL 🥎'!$E$1:$E$118, '❄️ SD-WIN-SBALL 🥎'!$AK$1:$AK$118)</f>
        <v>20325 Gator Lane Land O'Lakes, FL 34638</v>
      </c>
      <c r="F47" s="16" t="str">
        <f>_xlfn.XLOOKUP(C47, '❄️ SD-WIN-SBALL 🥎'!$E$1:$E$118, '❄️ SD-WIN-SBALL 🥎'!$M$1:$M$118)</f>
        <v>Mitch</v>
      </c>
      <c r="G47" s="16" t="str">
        <f>_xlfn.XLOOKUP(C47, '❄️ SD-WIN-SBALL 🥎'!$E$1:$E$118, '❄️ SD-WIN-SBALL 🥎'!$N$1:$N$118)</f>
        <v>Wilkins</v>
      </c>
      <c r="H47" s="16" t="str">
        <f>_xlfn.XLOOKUP(C47, '❄️ SD-WIN-SBALL 🥎'!$E$1:$E$118, '❄️ SD-WIN-SBALL 🥎'!$K$1:$K$118)</f>
        <v>mwilkins@pasco.k12.fl.us</v>
      </c>
      <c r="I47" s="16" t="str">
        <f>IF(_xlfn.XLOOKUP(C47, '❄️ SD-WIN-SBALL 🥎'!$E$1:$E$118, '❄️ SD-WIN-SBALL 🥎'!$AA$1:$AA$118)=0, "TBD", _xlfn.XLOOKUP(C47, '❄️ SD-WIN-SBALL 🥎'!$E$1:$E$118, '❄️ SD-WIN-SBALL 🥎'!$AA$1:$AA$118))</f>
        <v>TBD</v>
      </c>
      <c r="J47" s="16" t="str">
        <f>IF(_xlfn.XLOOKUP(C47, '❄️ SD-WIN-SBALL 🥎'!$E$1:$E$118, '❄️ SD-WIN-SBALL 🥎'!$AB$1:$AB$118)=0, "TBD", _xlfn.XLOOKUP(C47, '❄️ SD-WIN-SBALL 🥎'!$E$1:$E$118, '❄️ SD-WIN-SBALL 🥎'!$AB$1:$AB$118))</f>
        <v>TBD</v>
      </c>
      <c r="K47" s="440"/>
      <c r="L47" s="51" t="b">
        <v>0</v>
      </c>
      <c r="M47" s="56" t="b">
        <v>0</v>
      </c>
      <c r="N47" s="51" t="b">
        <v>0</v>
      </c>
      <c r="O47" s="51" t="b">
        <v>0</v>
      </c>
      <c r="P47" s="51" t="b">
        <v>0</v>
      </c>
      <c r="Q47" s="51" t="b">
        <v>0</v>
      </c>
      <c r="R47" s="51" t="b">
        <v>0</v>
      </c>
      <c r="S47" s="51" t="b">
        <v>0</v>
      </c>
      <c r="T47" s="51" t="b">
        <v>0</v>
      </c>
      <c r="U47" s="51" t="b">
        <v>0</v>
      </c>
      <c r="V47" s="51" t="b">
        <v>0</v>
      </c>
      <c r="W47" s="51" t="b">
        <v>0</v>
      </c>
      <c r="X47" s="51" t="b">
        <v>0</v>
      </c>
      <c r="Y47" s="51" t="b">
        <v>0</v>
      </c>
      <c r="Z47" s="51" t="b">
        <v>0</v>
      </c>
      <c r="AA47" s="51" t="b">
        <v>0</v>
      </c>
      <c r="AB47" s="51" t="b">
        <v>0</v>
      </c>
      <c r="AC47" s="51" t="b">
        <v>0</v>
      </c>
      <c r="AD47" s="6"/>
    </row>
    <row r="48" spans="1:30" s="14" customFormat="1">
      <c r="A48" s="16" t="str">
        <f>_xlfn.XLOOKUP(C48, '❄️ SD-WIN-SBALL 🥎'!$E$1:$E$118, '❄️ SD-WIN-SBALL 🥎'!$A$1:$A$118)</f>
        <v>Z-OUT-NOT RETURNING</v>
      </c>
      <c r="B48" s="16" t="str">
        <f>_xlfn.XLOOKUP(C48, '❄️ SD-WIN-SBALL 🥎'!$E$1:$E$118, '❄️ SD-WIN-SBALL 🥎'!$D$1:$D$118)</f>
        <v>USBDVHS</v>
      </c>
      <c r="C48" s="16" t="s">
        <v>2632</v>
      </c>
      <c r="D48" s="16" t="str">
        <f>IF(_xlfn.XLOOKUP(C48, '❄️ SD-WIN-SBALL 🥎'!$E$1:$E$118, '❄️ SD-WIN-SBALL 🥎'!$F$1:$F$118)=0, " ", _xlfn.XLOOKUP(C48, '❄️ SD-WIN-SBALL 🥎'!$E$1:$E$118, '❄️ SD-WIN-SBALL 🥎'!$F$1:$F$118))</f>
        <v xml:space="preserve"> </v>
      </c>
      <c r="E48" s="16" t="str">
        <f>_xlfn.XLOOKUP(C48, '❄️ SD-WIN-SBALL 🥎'!$E$1:$E$118, '❄️ SD-WIN-SBALL 🥎'!$AK$1:$AK$118)</f>
        <v>913 W Newton St. Versailles, MO 65084</v>
      </c>
      <c r="F48" s="16" t="str">
        <f>_xlfn.XLOOKUP(C48, '❄️ SD-WIN-SBALL 🥎'!$E$1:$E$118, '❄️ SD-WIN-SBALL 🥎'!$M$1:$M$118)</f>
        <v>Dabecka</v>
      </c>
      <c r="G48" s="16" t="str">
        <f>_xlfn.XLOOKUP(C48, '❄️ SD-WIN-SBALL 🥎'!$E$1:$E$118, '❄️ SD-WIN-SBALL 🥎'!$N$1:$N$118)</f>
        <v>Kirk</v>
      </c>
      <c r="H48" s="16" t="str">
        <f>_xlfn.XLOOKUP(C48, '❄️ SD-WIN-SBALL 🥎'!$E$1:$E$118, '❄️ SD-WIN-SBALL 🥎'!$K$1:$K$118)</f>
        <v>kirkd@versaillestigers.org</v>
      </c>
      <c r="I48" s="16" t="str">
        <f>IF(_xlfn.XLOOKUP(C48, '❄️ SD-WIN-SBALL 🥎'!$E$1:$E$118, '❄️ SD-WIN-SBALL 🥎'!$AA$1:$AA$118)=0, "TBD", _xlfn.XLOOKUP(C48, '❄️ SD-WIN-SBALL 🥎'!$E$1:$E$118, '❄️ SD-WIN-SBALL 🥎'!$AA$1:$AA$118))</f>
        <v>TBD</v>
      </c>
      <c r="J48" s="16" t="str">
        <f>IF(_xlfn.XLOOKUP(C48, '❄️ SD-WIN-SBALL 🥎'!$E$1:$E$118, '❄️ SD-WIN-SBALL 🥎'!$AB$1:$AB$118)=0, "TBD", _xlfn.XLOOKUP(C48, '❄️ SD-WIN-SBALL 🥎'!$E$1:$E$118, '❄️ SD-WIN-SBALL 🥎'!$AB$1:$AB$118))</f>
        <v>TBD</v>
      </c>
      <c r="K48" s="440"/>
      <c r="L48" s="51" t="b">
        <v>0</v>
      </c>
      <c r="M48" s="56" t="b">
        <v>0</v>
      </c>
      <c r="N48" s="51" t="b">
        <v>0</v>
      </c>
      <c r="O48" s="51" t="b">
        <v>0</v>
      </c>
      <c r="P48" s="51" t="b">
        <v>0</v>
      </c>
      <c r="Q48" s="51" t="b">
        <v>0</v>
      </c>
      <c r="R48" s="51" t="b">
        <v>0</v>
      </c>
      <c r="S48" s="51" t="b">
        <v>0</v>
      </c>
      <c r="T48" s="51" t="b">
        <v>0</v>
      </c>
      <c r="U48" s="51" t="b">
        <v>0</v>
      </c>
      <c r="V48" s="51" t="b">
        <v>0</v>
      </c>
      <c r="W48" s="51" t="b">
        <v>0</v>
      </c>
      <c r="X48" s="51" t="b">
        <v>0</v>
      </c>
      <c r="Y48" s="51" t="b">
        <v>0</v>
      </c>
      <c r="Z48" s="51" t="b">
        <v>0</v>
      </c>
      <c r="AA48" s="51" t="b">
        <v>0</v>
      </c>
      <c r="AB48" s="51" t="b">
        <v>0</v>
      </c>
      <c r="AC48" s="51" t="b">
        <v>0</v>
      </c>
      <c r="AD48" s="6"/>
    </row>
    <row r="49" spans="1:30" s="14" customFormat="1">
      <c r="A49" s="264" t="str">
        <f>_xlfn.XLOOKUP(C49, '❄️ SD-WIN-SBALL 🥎'!$E$1:$E$118, '❄️ SD-WIN-SBALL 🥎'!$A$1:$A$118)</f>
        <v>Z-OUT-LOW ENROLLMENT</v>
      </c>
      <c r="B49" s="264" t="str">
        <f>_xlfn.XLOOKUP(C49, '❄️ SD-WIN-SBALL 🥎'!$E$1:$E$118, '❄️ SD-WIN-SBALL 🥎'!$D$1:$D$118)</f>
        <v>USBDSJAS</v>
      </c>
      <c r="C49" s="269" t="s">
        <v>2541</v>
      </c>
      <c r="D49" s="299" t="str">
        <f>IF(_xlfn.XLOOKUP(C49, '❄️ SD-WIN-SBALL 🥎'!$E$1:$E$118, '❄️ SD-WIN-SBALL 🥎'!$F$1:$F$118)=0, " ", _xlfn.XLOOKUP(C49, '❄️ SD-WIN-SBALL 🥎'!$E$1:$E$118, '❄️ SD-WIN-SBALL 🥎'!$F$1:$F$118))</f>
        <v>Saint Joseph Academy Softball Field</v>
      </c>
      <c r="E49" s="264" t="str">
        <f>_xlfn.XLOOKUP(C49, '❄️ SD-WIN-SBALL 🥎'!$E$1:$E$118, '❄️ SD-WIN-SBALL 🥎'!$AK$1:$AK$118)</f>
        <v>1082 S Whitney St. St. Augustine, FL 32084</v>
      </c>
      <c r="F49" s="264" t="str">
        <f>_xlfn.XLOOKUP(C49, '❄️ SD-WIN-SBALL 🥎'!$E$1:$E$118, '❄️ SD-WIN-SBALL 🥎'!$M$1:$M$118)</f>
        <v>Michael</v>
      </c>
      <c r="G49" s="264" t="str">
        <f>_xlfn.XLOOKUP(C49, '❄️ SD-WIN-SBALL 🥎'!$E$1:$E$118, '❄️ SD-WIN-SBALL 🥎'!$N$1:$N$118)</f>
        <v>Norquist</v>
      </c>
      <c r="H49" s="264" t="str">
        <f>_xlfn.XLOOKUP(C49, '❄️ SD-WIN-SBALL 🥎'!$E$1:$E$118, '❄️ SD-WIN-SBALL 🥎'!$K$1:$K$118)</f>
        <v>mnorquist1980@gmail.com</v>
      </c>
      <c r="I49" s="264" t="str">
        <f>IF(_xlfn.XLOOKUP(C49, '❄️ SD-WIN-SBALL 🥎'!$E$1:$E$118, '❄️ SD-WIN-SBALL 🥎'!$AA$1:$AA$118)=0, "TBD", _xlfn.XLOOKUP(C49, '❄️ SD-WIN-SBALL 🥎'!$E$1:$E$118, '❄️ SD-WIN-SBALL 🥎'!$AA$1:$AA$118))</f>
        <v>Sundays: Feb. 15, 22; March 1, 8</v>
      </c>
      <c r="J49" s="264" t="str">
        <f>IF(_xlfn.XLOOKUP(C49, '❄️ SD-WIN-SBALL 🥎'!$E$1:$E$118, '❄️ SD-WIN-SBALL 🥎'!$AB$1:$AB$118)=0, "TBD", _xlfn.XLOOKUP(C49, '❄️ SD-WIN-SBALL 🥎'!$E$1:$E$118, '❄️ SD-WIN-SBALL 🥎'!$AB$1:$AB$118))</f>
        <v>Noon-4:30pm</v>
      </c>
      <c r="K49" s="440"/>
      <c r="L49" s="389" t="b">
        <v>1</v>
      </c>
      <c r="M49" s="409" t="b">
        <v>1</v>
      </c>
      <c r="N49" s="389" t="b">
        <v>1</v>
      </c>
      <c r="O49" s="389" t="b">
        <v>0</v>
      </c>
      <c r="P49" s="389" t="b">
        <v>1</v>
      </c>
      <c r="Q49" s="389" t="b">
        <v>0</v>
      </c>
      <c r="R49" s="389" t="b">
        <v>1</v>
      </c>
      <c r="S49" s="389" t="b">
        <v>1</v>
      </c>
      <c r="T49" s="389" t="b">
        <v>0</v>
      </c>
      <c r="U49" s="389" t="b">
        <v>0</v>
      </c>
      <c r="V49" s="389" t="b">
        <v>0</v>
      </c>
      <c r="W49" s="389" t="b">
        <v>0</v>
      </c>
      <c r="X49" s="389" t="b">
        <v>0</v>
      </c>
      <c r="Y49" s="389" t="b">
        <v>0</v>
      </c>
      <c r="Z49" s="389" t="b">
        <v>0</v>
      </c>
      <c r="AA49" s="389" t="b">
        <v>0</v>
      </c>
      <c r="AB49" s="389" t="b">
        <v>0</v>
      </c>
      <c r="AC49" s="389" t="b">
        <v>0</v>
      </c>
      <c r="AD49" s="6"/>
    </row>
    <row r="50" spans="1:30" s="14" customFormat="1">
      <c r="A50" s="16" t="e">
        <f>_xlfn.XLOOKUP(C50, '❄️ SD-WIN-SBALL 🥎'!$E$1:$E$118, '❄️ SD-WIN-SBALL 🥎'!$A$1:$A$118)</f>
        <v>#N/A</v>
      </c>
      <c r="B50" s="16" t="e">
        <f>_xlfn.XLOOKUP(C50, '❄️ SD-WIN-SBALL 🥎'!$E$1:$E$118, '❄️ SD-WIN-SBALL 🥎'!$D$1:$D$118)</f>
        <v>#N/A</v>
      </c>
      <c r="C50" s="16" t="s">
        <v>2643</v>
      </c>
      <c r="D50" s="16" t="e">
        <f>IF(_xlfn.XLOOKUP(C50, '❄️ SD-WIN-SBALL 🥎'!$E$1:$E$118, '❄️ SD-WIN-SBALL 🥎'!$F$1:$F$118)=0, " ", _xlfn.XLOOKUP(C50, '❄️ SD-WIN-SBALL 🥎'!$E$1:$E$118, '❄️ SD-WIN-SBALL 🥎'!$F$1:$F$118))</f>
        <v>#N/A</v>
      </c>
      <c r="E50" s="16" t="e">
        <f>_xlfn.XLOOKUP(C50, '❄️ SD-WIN-SBALL 🥎'!$E$1:$E$118, '❄️ SD-WIN-SBALL 🥎'!$AK$1:$AK$118)</f>
        <v>#N/A</v>
      </c>
      <c r="F50" s="16" t="e">
        <f>_xlfn.XLOOKUP(C50, '❄️ SD-WIN-SBALL 🥎'!$E$1:$E$118, '❄️ SD-WIN-SBALL 🥎'!$M$1:$M$118)</f>
        <v>#N/A</v>
      </c>
      <c r="G50" s="16" t="e">
        <f>_xlfn.XLOOKUP(C50, '❄️ SD-WIN-SBALL 🥎'!$E$1:$E$118, '❄️ SD-WIN-SBALL 🥎'!$N$1:$N$118)</f>
        <v>#N/A</v>
      </c>
      <c r="H50" s="16" t="e">
        <f>_xlfn.XLOOKUP(C50, '❄️ SD-WIN-SBALL 🥎'!$E$1:$E$118, '❄️ SD-WIN-SBALL 🥎'!$K$1:$K$118)</f>
        <v>#N/A</v>
      </c>
      <c r="I50" s="16" t="e">
        <f>IF(_xlfn.XLOOKUP(C50, '❄️ SD-WIN-SBALL 🥎'!$E$1:$E$118, '❄️ SD-WIN-SBALL 🥎'!$AA$1:$AA$118)=0, "TBD", _xlfn.XLOOKUP(C50, '❄️ SD-WIN-SBALL 🥎'!$E$1:$E$118, '❄️ SD-WIN-SBALL 🥎'!$AA$1:$AA$118))</f>
        <v>#N/A</v>
      </c>
      <c r="J50" s="16" t="e">
        <f>IF(_xlfn.XLOOKUP(C50, '❄️ SD-WIN-SBALL 🥎'!$E$1:$E$118, '❄️ SD-WIN-SBALL 🥎'!$AB$1:$AB$118)=0, "TBD", _xlfn.XLOOKUP(C50, '❄️ SD-WIN-SBALL 🥎'!$E$1:$E$118, '❄️ SD-WIN-SBALL 🥎'!$AB$1:$AB$118))</f>
        <v>#N/A</v>
      </c>
      <c r="K50" s="440"/>
      <c r="L50" s="51" t="b">
        <v>0</v>
      </c>
      <c r="M50" s="56" t="b">
        <v>0</v>
      </c>
      <c r="N50" s="51" t="b">
        <v>0</v>
      </c>
      <c r="O50" s="51" t="b">
        <v>0</v>
      </c>
      <c r="P50" s="51" t="b">
        <v>0</v>
      </c>
      <c r="Q50" s="51" t="b">
        <v>0</v>
      </c>
      <c r="R50" s="51" t="b">
        <v>0</v>
      </c>
      <c r="S50" s="51" t="b">
        <v>0</v>
      </c>
      <c r="T50" s="51" t="b">
        <v>0</v>
      </c>
      <c r="U50" s="51" t="b">
        <v>0</v>
      </c>
      <c r="V50" s="51" t="b">
        <v>0</v>
      </c>
      <c r="W50" s="51" t="b">
        <v>0</v>
      </c>
      <c r="X50" s="51" t="b">
        <v>0</v>
      </c>
      <c r="Y50" s="51" t="b">
        <v>0</v>
      </c>
      <c r="Z50" s="51" t="b">
        <v>0</v>
      </c>
      <c r="AA50" s="51" t="b">
        <v>0</v>
      </c>
      <c r="AB50" s="51" t="b">
        <v>0</v>
      </c>
      <c r="AC50" s="51" t="b">
        <v>0</v>
      </c>
      <c r="AD50" s="6"/>
    </row>
    <row r="51" spans="1:30" s="14" customFormat="1">
      <c r="A51" s="16" t="str">
        <f>_xlfn.XLOOKUP(C51, '❄️ SD-WIN-SBALL 🥎'!$E$1:$E$118, '❄️ SD-WIN-SBALL 🥎'!$A$1:$A$118)</f>
        <v>Z-OUT-NOT RETURNING</v>
      </c>
      <c r="B51" s="16" t="str">
        <f>_xlfn.XLOOKUP(C51, '❄️ SD-WIN-SBALL 🥎'!$E$1:$E$118, '❄️ SD-WIN-SBALL 🥎'!$D$1:$D$118)</f>
        <v>USBDCAPS</v>
      </c>
      <c r="C51" s="14" t="s">
        <v>2560</v>
      </c>
      <c r="D51" s="16" t="str">
        <f>IF(_xlfn.XLOOKUP(C51, '❄️ SD-WIN-SBALL 🥎'!$E$1:$E$118, '❄️ SD-WIN-SBALL 🥎'!$F$1:$F$118)=0, " ", _xlfn.XLOOKUP(C51, '❄️ SD-WIN-SBALL 🥎'!$E$1:$E$118, '❄️ SD-WIN-SBALL 🥎'!$F$1:$F$118))</f>
        <v xml:space="preserve"> </v>
      </c>
      <c r="E51" s="16" t="str">
        <f>_xlfn.XLOOKUP(C51, '❄️ SD-WIN-SBALL 🥎'!$E$1:$E$118, '❄️ SD-WIN-SBALL 🥎'!$AK$1:$AK$118)</f>
        <v>4851 Paseo Del Sol Santa Fe, NM 87597</v>
      </c>
      <c r="F51" s="16" t="str">
        <f>_xlfn.XLOOKUP(C51, '❄️ SD-WIN-SBALL 🥎'!$E$1:$E$118, '❄️ SD-WIN-SBALL 🥎'!$M$1:$M$118)</f>
        <v>Dennis</v>
      </c>
      <c r="G51" s="16" t="str">
        <f>_xlfn.XLOOKUP(C51, '❄️ SD-WIN-SBALL 🥎'!$E$1:$E$118, '❄️ SD-WIN-SBALL 🥎'!$N$1:$N$118)</f>
        <v>Hernandez</v>
      </c>
      <c r="H51" s="16" t="str">
        <f>_xlfn.XLOOKUP(C51, '❄️ SD-WIN-SBALL 🥎'!$E$1:$E$118, '❄️ SD-WIN-SBALL 🥎'!$K$1:$K$118)</f>
        <v>dennis76h@yahoo.com</v>
      </c>
      <c r="I51" s="16" t="str">
        <f>IF(_xlfn.XLOOKUP(C51, '❄️ SD-WIN-SBALL 🥎'!$E$1:$E$118, '❄️ SD-WIN-SBALL 🥎'!$AA$1:$AA$118)=0, "TBD", _xlfn.XLOOKUP(C51, '❄️ SD-WIN-SBALL 🥎'!$E$1:$E$118, '❄️ SD-WIN-SBALL 🥎'!$AA$1:$AA$118))</f>
        <v>TBD</v>
      </c>
      <c r="J51" s="16" t="str">
        <f>IF(_xlfn.XLOOKUP(C51, '❄️ SD-WIN-SBALL 🥎'!$E$1:$E$118, '❄️ SD-WIN-SBALL 🥎'!$AB$1:$AB$118)=0, "TBD", _xlfn.XLOOKUP(C51, '❄️ SD-WIN-SBALL 🥎'!$E$1:$E$118, '❄️ SD-WIN-SBALL 🥎'!$AB$1:$AB$118))</f>
        <v>TBD</v>
      </c>
      <c r="K51" s="440"/>
      <c r="L51" s="51" t="b">
        <v>0</v>
      </c>
      <c r="M51" s="56" t="b">
        <v>0</v>
      </c>
      <c r="N51" s="51" t="b">
        <v>0</v>
      </c>
      <c r="O51" s="51" t="b">
        <v>0</v>
      </c>
      <c r="P51" s="51" t="b">
        <v>0</v>
      </c>
      <c r="Q51" s="51" t="b">
        <v>0</v>
      </c>
      <c r="R51" s="51" t="b">
        <v>0</v>
      </c>
      <c r="S51" s="51" t="b">
        <v>0</v>
      </c>
      <c r="T51" s="51" t="b">
        <v>0</v>
      </c>
      <c r="U51" s="51" t="b">
        <v>0</v>
      </c>
      <c r="V51" s="51" t="b">
        <v>0</v>
      </c>
      <c r="W51" s="51" t="b">
        <v>0</v>
      </c>
      <c r="X51" s="51" t="b">
        <v>0</v>
      </c>
      <c r="Y51" s="51" t="b">
        <v>0</v>
      </c>
      <c r="Z51" s="51" t="b">
        <v>0</v>
      </c>
      <c r="AA51" s="51" t="b">
        <v>0</v>
      </c>
      <c r="AB51" s="51" t="b">
        <v>0</v>
      </c>
      <c r="AC51" s="51" t="b">
        <v>0</v>
      </c>
      <c r="AD51" s="6"/>
    </row>
    <row r="52" spans="1:30" s="14" customFormat="1">
      <c r="A52" s="16" t="e">
        <f>_xlfn.XLOOKUP(C52, '❄️ SD-WIN-SBALL 🥎'!$E$1:$E$118, '❄️ SD-WIN-SBALL 🥎'!$A$1:$A$118)</f>
        <v>#N/A</v>
      </c>
      <c r="B52" s="16" t="e">
        <f>_xlfn.XLOOKUP(C52, '❄️ SD-WIN-SBALL 🥎'!$E$1:$E$118, '❄️ SD-WIN-SBALL 🥎'!$D$1:$D$118)</f>
        <v>#N/A</v>
      </c>
      <c r="C52" s="16" t="s">
        <v>2644</v>
      </c>
      <c r="D52" s="16" t="e">
        <f>IF(_xlfn.XLOOKUP(C52, '❄️ SD-WIN-SBALL 🥎'!$E$1:$E$118, '❄️ SD-WIN-SBALL 🥎'!$F$1:$F$118)=0, " ", _xlfn.XLOOKUP(C52, '❄️ SD-WIN-SBALL 🥎'!$E$1:$E$118, '❄️ SD-WIN-SBALL 🥎'!$F$1:$F$118))</f>
        <v>#N/A</v>
      </c>
      <c r="E52" s="16" t="e">
        <f>_xlfn.XLOOKUP(C52, '❄️ SD-WIN-SBALL 🥎'!$E$1:$E$118, '❄️ SD-WIN-SBALL 🥎'!$AK$1:$AK$118)</f>
        <v>#N/A</v>
      </c>
      <c r="F52" s="16" t="e">
        <f>_xlfn.XLOOKUP(C52, '❄️ SD-WIN-SBALL 🥎'!$E$1:$E$118, '❄️ SD-WIN-SBALL 🥎'!$M$1:$M$118)</f>
        <v>#N/A</v>
      </c>
      <c r="G52" s="16" t="e">
        <f>_xlfn.XLOOKUP(C52, '❄️ SD-WIN-SBALL 🥎'!$E$1:$E$118, '❄️ SD-WIN-SBALL 🥎'!$N$1:$N$118)</f>
        <v>#N/A</v>
      </c>
      <c r="H52" s="16" t="e">
        <f>_xlfn.XLOOKUP(C52, '❄️ SD-WIN-SBALL 🥎'!$E$1:$E$118, '❄️ SD-WIN-SBALL 🥎'!$K$1:$K$118)</f>
        <v>#N/A</v>
      </c>
      <c r="I52" s="16" t="e">
        <f>IF(_xlfn.XLOOKUP(C52, '❄️ SD-WIN-SBALL 🥎'!$E$1:$E$118, '❄️ SD-WIN-SBALL 🥎'!$AA$1:$AA$118)=0, "TBD", _xlfn.XLOOKUP(C52, '❄️ SD-WIN-SBALL 🥎'!$E$1:$E$118, '❄️ SD-WIN-SBALL 🥎'!$AA$1:$AA$118))</f>
        <v>#N/A</v>
      </c>
      <c r="J52" s="16" t="e">
        <f>IF(_xlfn.XLOOKUP(C52, '❄️ SD-WIN-SBALL 🥎'!$E$1:$E$118, '❄️ SD-WIN-SBALL 🥎'!$AB$1:$AB$118)=0, "TBD", _xlfn.XLOOKUP(C52, '❄️ SD-WIN-SBALL 🥎'!$E$1:$E$118, '❄️ SD-WIN-SBALL 🥎'!$AB$1:$AB$118))</f>
        <v>#N/A</v>
      </c>
      <c r="K52" s="440"/>
      <c r="L52" s="51" t="b">
        <v>0</v>
      </c>
      <c r="M52" s="56" t="b">
        <v>0</v>
      </c>
      <c r="N52" s="51" t="b">
        <v>0</v>
      </c>
      <c r="O52" s="51" t="b">
        <v>0</v>
      </c>
      <c r="P52" s="51" t="b">
        <v>0</v>
      </c>
      <c r="Q52" s="51" t="b">
        <v>0</v>
      </c>
      <c r="R52" s="51" t="b">
        <v>0</v>
      </c>
      <c r="S52" s="51" t="b">
        <v>0</v>
      </c>
      <c r="T52" s="51" t="b">
        <v>0</v>
      </c>
      <c r="U52" s="51" t="b">
        <v>0</v>
      </c>
      <c r="V52" s="51" t="b">
        <v>0</v>
      </c>
      <c r="W52" s="51" t="b">
        <v>0</v>
      </c>
      <c r="X52" s="51" t="b">
        <v>0</v>
      </c>
      <c r="Y52" s="51" t="b">
        <v>0</v>
      </c>
      <c r="Z52" s="51" t="b">
        <v>0</v>
      </c>
      <c r="AA52" s="51" t="b">
        <v>0</v>
      </c>
      <c r="AB52" s="51" t="b">
        <v>0</v>
      </c>
      <c r="AC52" s="51" t="b">
        <v>0</v>
      </c>
      <c r="AD52" s="6"/>
    </row>
    <row r="53" spans="1:30">
      <c r="A53" s="6"/>
      <c r="B53" s="6"/>
      <c r="C53" s="6"/>
      <c r="D53" s="6"/>
      <c r="E53" s="6"/>
      <c r="F53" s="6"/>
      <c r="G53" s="6"/>
      <c r="H53" s="6"/>
      <c r="I53" s="6"/>
      <c r="J53" s="6"/>
      <c r="L53" s="6"/>
      <c r="M53" s="7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</row>
    <row r="54" spans="1:30">
      <c r="M54" s="11"/>
    </row>
    <row r="55" spans="1:30">
      <c r="M55" s="11"/>
    </row>
  </sheetData>
  <sortState xmlns:xlrd2="http://schemas.microsoft.com/office/spreadsheetml/2017/richdata2" ref="A2:AD35">
    <sortCondition ref="I2:I35"/>
    <sortCondition ref="A2:A35"/>
  </sortState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A5D701F2-D14E-44CC-8EAE-1A5313D42B7B}">
            <xm:f>'❄️ SD-WIN-SBALL 🥎'!#REF!="B-RET-WINTER BREAK"</xm:f>
            <x14:dxf>
              <fill>
                <patternFill patternType="solid">
                  <bgColor theme="4" tint="0.39997558519241921"/>
                </patternFill>
              </fill>
            </x14:dxf>
          </x14:cfRule>
          <x14:cfRule type="expression" priority="8" id="{B7926F01-3ABD-4439-9E5E-A14798A0DA44}">
            <xm:f>'❄️ SD-WIN-SBALL 🥎'!#REF!="A-NEW"</xm:f>
            <x14:dxf>
              <fill>
                <patternFill patternType="solid">
                  <bgColor rgb="FF92D050"/>
                </patternFill>
              </fill>
            </x14:dxf>
          </x14:cfRule>
          <x14:cfRule type="expression" priority="9" id="{707198EE-7A13-42CD-B0BF-0EBE2B1F8A33}">
            <xm:f>'❄️ SD-WIN-SBALL 🥎'!#REF!="C-QUESTIONABLE"</xm:f>
            <x14:dxf>
              <fill>
                <patternFill patternType="solid">
                  <bgColor rgb="FFFFFF00"/>
                </patternFill>
              </fill>
            </x14:dxf>
          </x14:cfRule>
          <xm:sqref>C14:C16</xm:sqref>
        </x14:conditionalFormatting>
        <x14:conditionalFormatting xmlns:xm="http://schemas.microsoft.com/office/excel/2006/main">
          <x14:cfRule type="expression" priority="4" id="{B918EDF3-6D61-4D1F-BC59-FD3DF7326B84}">
            <xm:f>'❄️ SD-WIN-SBALL 🥎'!#REF!="B-RET-WINTER BREAK"</xm:f>
            <x14:dxf>
              <fill>
                <patternFill patternType="solid">
                  <bgColor theme="4" tint="0.39997558519241921"/>
                </patternFill>
              </fill>
            </x14:dxf>
          </x14:cfRule>
          <x14:cfRule type="expression" priority="5" id="{6F1082FB-AC95-41D5-8AE0-697CAA28EDAD}">
            <xm:f>'❄️ SD-WIN-SBALL 🥎'!#REF!="A-NEW"</xm:f>
            <x14:dxf>
              <fill>
                <patternFill patternType="solid">
                  <bgColor rgb="FF92D050"/>
                </patternFill>
              </fill>
            </x14:dxf>
          </x14:cfRule>
          <x14:cfRule type="expression" priority="6" id="{74D031CB-6690-47BD-B022-14A0FB5D1B99}">
            <xm:f>'❄️ SD-WIN-SBALL 🥎'!#REF!="C-QUESTIONABLE"</xm:f>
            <x14:dxf>
              <fill>
                <patternFill patternType="solid">
                  <bgColor rgb="FFFFFF00"/>
                </patternFill>
              </fill>
            </x14:dxf>
          </x14:cfRule>
          <xm:sqref>C23 C46</xm:sqref>
        </x14:conditionalFormatting>
        <x14:conditionalFormatting xmlns:xm="http://schemas.microsoft.com/office/excel/2006/main">
          <x14:cfRule type="expression" priority="1" id="{67E0F4E9-4611-489C-86C4-FC421F7B6E26}">
            <xm:f>'❄️ SD-WIN-SBALL 🥎'!#REF!="B-RET-WINTER BREAK"</xm:f>
            <x14:dxf>
              <fill>
                <patternFill patternType="solid">
                  <bgColor theme="4" tint="0.39997558519241921"/>
                </patternFill>
              </fill>
            </x14:dxf>
          </x14:cfRule>
          <x14:cfRule type="expression" priority="2" id="{D213D7D6-892D-4D6D-91FB-01B52D4AB984}">
            <xm:f>'❄️ SD-WIN-SBALL 🥎'!#REF!="A-NEW"</xm:f>
            <x14:dxf>
              <fill>
                <patternFill patternType="solid">
                  <bgColor rgb="FF92D050"/>
                </patternFill>
              </fill>
            </x14:dxf>
          </x14:cfRule>
          <x14:cfRule type="expression" priority="3" id="{CA3DB6AB-3DAA-4B8A-B957-F99F5DEE0D7A}">
            <xm:f>'❄️ SD-WIN-SBALL 🥎'!#REF!="C-QUESTIONABLE"</xm:f>
            <x14:dxf>
              <fill>
                <patternFill patternType="solid">
                  <bgColor rgb="FFFFFF00"/>
                </patternFill>
              </fill>
            </x14:dxf>
          </x14:cfRule>
          <xm:sqref>C23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AE7CA-786E-4BD5-B337-522333705340}">
  <sheetPr>
    <tabColor rgb="FFFFC000"/>
  </sheetPr>
  <dimension ref="A1:FZ260"/>
  <sheetViews>
    <sheetView tabSelected="1" workbookViewId="0">
      <pane xSplit="6" ySplit="1" topLeftCell="Z196" activePane="bottomRight" state="frozen"/>
      <selection pane="bottomRight" activeCell="F231" sqref="F231"/>
      <selection pane="bottomLeft"/>
      <selection pane="topRight"/>
    </sheetView>
  </sheetViews>
  <sheetFormatPr defaultRowHeight="15" customHeight="1"/>
  <cols>
    <col min="1" max="1" width="32.5703125" style="285" customWidth="1"/>
    <col min="2" max="2" width="5.42578125" style="285" bestFit="1" customWidth="1"/>
    <col min="3" max="3" width="8.140625" style="285" customWidth="1"/>
    <col min="4" max="4" width="5.28515625" style="285" bestFit="1" customWidth="1"/>
    <col min="5" max="5" width="10.85546875" style="664" customWidth="1"/>
    <col min="6" max="6" width="33.28515625" style="285" customWidth="1"/>
    <col min="7" max="7" width="23.7109375" style="285" customWidth="1"/>
    <col min="8" max="8" width="25.7109375" style="285" customWidth="1"/>
    <col min="9" max="9" width="14.5703125" style="285" customWidth="1"/>
    <col min="10" max="10" width="5.7109375" style="283" bestFit="1" customWidth="1"/>
    <col min="11" max="11" width="7.85546875" style="283" customWidth="1"/>
    <col min="12" max="12" width="15.42578125" style="285" customWidth="1"/>
    <col min="13" max="13" width="17.140625" style="285" customWidth="1"/>
    <col min="14" max="14" width="10.5703125" style="285" bestFit="1" customWidth="1"/>
    <col min="15" max="15" width="12" style="285" bestFit="1" customWidth="1"/>
    <col min="16" max="16" width="5.5703125" style="285" customWidth="1"/>
    <col min="17" max="17" width="14.42578125" style="285" customWidth="1"/>
    <col min="18" max="18" width="4.7109375" style="283" customWidth="1"/>
    <col min="19" max="19" width="7" style="285" bestFit="1" customWidth="1"/>
    <col min="20" max="20" width="5.28515625" style="285" customWidth="1"/>
    <col min="21" max="21" width="16.7109375" style="283" customWidth="1"/>
    <col min="22" max="22" width="8.7109375" style="285" customWidth="1"/>
    <col min="23" max="23" width="2.28515625" style="293" bestFit="1" customWidth="1"/>
    <col min="24" max="24" width="6.5703125" style="283" bestFit="1" customWidth="1"/>
    <col min="25" max="25" width="6.140625" style="283" customWidth="1"/>
    <col min="26" max="26" width="12.85546875" style="283" bestFit="1" customWidth="1"/>
    <col min="27" max="27" width="11.28515625" style="283" bestFit="1" customWidth="1"/>
    <col min="28" max="28" width="13" style="283" bestFit="1" customWidth="1"/>
    <col min="29" max="29" width="10" style="283" bestFit="1" customWidth="1"/>
    <col min="30" max="30" width="2.28515625" style="293" bestFit="1" customWidth="1"/>
    <col min="31" max="31" width="7.42578125" style="285" bestFit="1" customWidth="1"/>
    <col min="32" max="33" width="8.28515625" style="705" bestFit="1" customWidth="1"/>
    <col min="34" max="34" width="2.28515625" style="285" bestFit="1" customWidth="1"/>
    <col min="35" max="35" width="88.5703125" style="285" bestFit="1" customWidth="1"/>
    <col min="36" max="36" width="5.28515625" style="285" bestFit="1" customWidth="1"/>
    <col min="37" max="37" width="9.85546875" style="285" bestFit="1" customWidth="1"/>
    <col min="38" max="38" width="2.28515625" style="285" bestFit="1" customWidth="1"/>
    <col min="39" max="39" width="49.28515625" style="285" bestFit="1" customWidth="1"/>
    <col min="40" max="40" width="2.28515625" style="285" bestFit="1" customWidth="1"/>
    <col min="41" max="41" width="4.42578125" style="715" bestFit="1" customWidth="1"/>
    <col min="42" max="42" width="4.42578125" style="664" bestFit="1" customWidth="1"/>
    <col min="43" max="43" width="2.28515625" style="285" bestFit="1" customWidth="1"/>
    <col min="44" max="44" width="10.140625" style="285" bestFit="1" customWidth="1"/>
    <col min="45" max="45" width="10.140625" style="726" bestFit="1" customWidth="1"/>
    <col min="46" max="47" width="10.140625" style="285" bestFit="1" customWidth="1"/>
    <col min="48" max="50" width="9.140625" style="285"/>
    <col min="51" max="51" width="10.140625" style="285" bestFit="1" customWidth="1"/>
    <col min="52" max="52" width="10.140625" style="283" customWidth="1"/>
    <col min="53" max="59" width="10.140625" style="285" customWidth="1"/>
    <col min="60" max="60" width="2.28515625" style="285" bestFit="1" customWidth="1"/>
    <col min="61" max="61" width="25.85546875" style="285" bestFit="1" customWidth="1"/>
    <col min="62" max="62" width="31.7109375" style="285" bestFit="1" customWidth="1"/>
    <col min="63" max="69" width="9.140625" style="285"/>
    <col min="70" max="70" width="2.140625" style="285" bestFit="1" customWidth="1"/>
    <col min="71" max="71" width="12.28515625" style="285" bestFit="1" customWidth="1"/>
    <col min="72" max="72" width="56.42578125" style="285" bestFit="1" customWidth="1"/>
    <col min="73" max="73" width="7.7109375" style="285" customWidth="1"/>
    <col min="74" max="76" width="1.5703125" style="285" bestFit="1" customWidth="1"/>
    <col min="77" max="16384" width="9.140625" style="285"/>
  </cols>
  <sheetData>
    <row r="1" spans="1:182" s="689" customFormat="1" ht="15" customHeight="1">
      <c r="A1" s="552" t="s">
        <v>0</v>
      </c>
      <c r="B1" s="552" t="s">
        <v>30</v>
      </c>
      <c r="C1" s="688" t="s">
        <v>2645</v>
      </c>
      <c r="D1" s="552" t="s">
        <v>2</v>
      </c>
      <c r="E1" s="689" t="s">
        <v>3</v>
      </c>
      <c r="F1" s="689" t="s">
        <v>2118</v>
      </c>
      <c r="G1" s="552" t="s">
        <v>2646</v>
      </c>
      <c r="H1" s="688" t="s">
        <v>6</v>
      </c>
      <c r="I1" s="688" t="s">
        <v>7</v>
      </c>
      <c r="J1" s="552" t="s">
        <v>8</v>
      </c>
      <c r="K1" s="552" t="s">
        <v>9</v>
      </c>
      <c r="L1" s="689" t="s">
        <v>2647</v>
      </c>
      <c r="M1" s="688" t="s">
        <v>2648</v>
      </c>
      <c r="N1" s="688" t="s">
        <v>11</v>
      </c>
      <c r="O1" s="689" t="s">
        <v>12</v>
      </c>
      <c r="P1" s="689" t="s">
        <v>13</v>
      </c>
      <c r="Q1" s="689" t="s">
        <v>14</v>
      </c>
      <c r="R1" s="552" t="s">
        <v>8</v>
      </c>
      <c r="S1" s="552" t="s">
        <v>9</v>
      </c>
      <c r="T1" s="689" t="s">
        <v>15</v>
      </c>
      <c r="U1" s="690" t="s">
        <v>16</v>
      </c>
      <c r="V1" s="691" t="s">
        <v>17</v>
      </c>
      <c r="W1" s="739" t="s">
        <v>49</v>
      </c>
      <c r="X1" s="552" t="s">
        <v>18</v>
      </c>
      <c r="Y1" s="552" t="s">
        <v>19</v>
      </c>
      <c r="Z1" s="552" t="s">
        <v>20</v>
      </c>
      <c r="AA1" s="552" t="s">
        <v>21</v>
      </c>
      <c r="AB1" s="552" t="s">
        <v>22</v>
      </c>
      <c r="AC1" s="552" t="s">
        <v>23</v>
      </c>
      <c r="AD1" s="739" t="s">
        <v>49</v>
      </c>
      <c r="AE1" s="552" t="s">
        <v>25</v>
      </c>
      <c r="AF1" s="692" t="s">
        <v>2649</v>
      </c>
      <c r="AG1" s="692" t="s">
        <v>28</v>
      </c>
      <c r="AH1" s="739" t="s">
        <v>49</v>
      </c>
      <c r="AI1" s="688" t="s">
        <v>2126</v>
      </c>
      <c r="AJ1" s="552" t="s">
        <v>2650</v>
      </c>
      <c r="AK1" s="552" t="s">
        <v>2651</v>
      </c>
      <c r="AL1" s="739" t="s">
        <v>49</v>
      </c>
      <c r="AM1" s="552"/>
      <c r="AN1" s="739" t="s">
        <v>49</v>
      </c>
      <c r="AO1" s="552" t="s">
        <v>2652</v>
      </c>
      <c r="AP1" s="552" t="s">
        <v>2653</v>
      </c>
      <c r="AQ1" s="739" t="s">
        <v>49</v>
      </c>
      <c r="AR1" s="703">
        <v>46151</v>
      </c>
      <c r="AS1" s="703">
        <v>46158</v>
      </c>
      <c r="AT1" s="731">
        <v>46165</v>
      </c>
      <c r="AU1" s="731">
        <v>46172</v>
      </c>
      <c r="AV1" s="731">
        <v>46179</v>
      </c>
      <c r="AW1" s="731">
        <v>45815</v>
      </c>
      <c r="AX1" s="731"/>
      <c r="AY1" s="731">
        <v>46186</v>
      </c>
      <c r="AZ1" s="703">
        <v>46187</v>
      </c>
      <c r="BA1" s="731"/>
      <c r="BB1" s="731">
        <v>46193</v>
      </c>
      <c r="BC1" s="731">
        <v>46200</v>
      </c>
      <c r="BD1" s="731">
        <v>46207</v>
      </c>
      <c r="BE1" s="731">
        <v>46214</v>
      </c>
      <c r="BF1" s="731">
        <v>46221</v>
      </c>
      <c r="BG1" s="731">
        <v>46228</v>
      </c>
      <c r="BH1" s="739" t="s">
        <v>49</v>
      </c>
    </row>
    <row r="2" spans="1:182" s="562" customFormat="1" ht="15" customHeight="1">
      <c r="A2" s="505" t="s">
        <v>36</v>
      </c>
      <c r="B2" s="506" t="s">
        <v>49</v>
      </c>
      <c r="C2" s="314" t="s">
        <v>36</v>
      </c>
      <c r="D2" s="314"/>
      <c r="E2" s="664" t="s">
        <v>2654</v>
      </c>
      <c r="F2" s="314" t="s">
        <v>2655</v>
      </c>
      <c r="G2" s="314" t="s">
        <v>2656</v>
      </c>
      <c r="H2" s="314" t="s">
        <v>2657</v>
      </c>
      <c r="I2" s="314" t="s">
        <v>2658</v>
      </c>
      <c r="J2" s="505" t="s">
        <v>54</v>
      </c>
      <c r="K2" s="505">
        <v>45701</v>
      </c>
      <c r="L2" s="704" t="s">
        <v>2659</v>
      </c>
      <c r="M2" s="314"/>
      <c r="N2" s="314" t="s">
        <v>1647</v>
      </c>
      <c r="O2" s="314" t="s">
        <v>2660</v>
      </c>
      <c r="P2" s="78" t="s">
        <v>2661</v>
      </c>
      <c r="Q2" s="78" t="s">
        <v>2662</v>
      </c>
      <c r="R2" s="505" t="s">
        <v>54</v>
      </c>
      <c r="S2" s="314">
        <v>45732</v>
      </c>
      <c r="T2" s="314"/>
      <c r="U2" s="505" t="s">
        <v>2663</v>
      </c>
      <c r="V2" s="314"/>
      <c r="W2" s="293"/>
      <c r="X2" s="505">
        <v>727</v>
      </c>
      <c r="Y2" s="505">
        <v>730</v>
      </c>
      <c r="Z2" s="505"/>
      <c r="AA2" s="505"/>
      <c r="AB2" s="505" t="s">
        <v>2664</v>
      </c>
      <c r="AC2" s="505" t="s">
        <v>393</v>
      </c>
      <c r="AD2" s="293"/>
      <c r="AE2" s="314"/>
      <c r="AF2" s="553">
        <v>299</v>
      </c>
      <c r="AG2" s="553">
        <v>305</v>
      </c>
      <c r="AH2" s="293"/>
      <c r="AI2" s="554" t="s">
        <v>2665</v>
      </c>
      <c r="AJ2" s="314" t="s">
        <v>37</v>
      </c>
      <c r="AK2" s="314"/>
      <c r="AL2" s="293"/>
      <c r="AM2" s="506" t="str">
        <f>H2&amp;" "&amp;I2&amp;","&amp;" "&amp;J2&amp;" "&amp;K2</f>
        <v>398 W. State St. Athens, OH 45701</v>
      </c>
      <c r="AN2" s="293"/>
      <c r="AO2" s="715" t="s">
        <v>49</v>
      </c>
      <c r="AP2" s="664"/>
      <c r="AQ2" s="293"/>
      <c r="AR2" s="727">
        <v>19</v>
      </c>
      <c r="AS2" s="729">
        <v>19</v>
      </c>
      <c r="AT2" s="727">
        <v>21</v>
      </c>
      <c r="AU2" s="727">
        <v>22</v>
      </c>
      <c r="AV2" s="727">
        <v>24</v>
      </c>
      <c r="AW2" s="797"/>
      <c r="AX2" s="797"/>
      <c r="AY2" s="720">
        <v>24</v>
      </c>
      <c r="AZ2" s="797"/>
      <c r="BA2" s="804"/>
      <c r="BB2" s="721"/>
      <c r="BC2" s="720">
        <v>24</v>
      </c>
      <c r="BD2" s="720">
        <v>24</v>
      </c>
      <c r="BE2" s="721"/>
      <c r="BF2" s="721"/>
      <c r="BG2" s="721"/>
      <c r="BH2" s="293"/>
      <c r="BI2" s="721"/>
      <c r="BJ2" s="721"/>
      <c r="BK2" s="721"/>
      <c r="BL2" s="314"/>
      <c r="BM2" s="314"/>
      <c r="BN2" s="314"/>
      <c r="BO2" s="314"/>
      <c r="BP2" s="314"/>
      <c r="BQ2" s="314"/>
      <c r="BR2" s="314"/>
      <c r="BS2" s="314"/>
      <c r="BT2" s="314"/>
      <c r="BU2" s="314"/>
      <c r="BV2" s="314"/>
      <c r="BW2" s="314"/>
      <c r="BX2" s="314"/>
      <c r="BY2" s="314"/>
      <c r="BZ2" s="314"/>
      <c r="CA2" s="314"/>
      <c r="CB2" s="314"/>
      <c r="CC2" s="314"/>
      <c r="CD2" s="314"/>
      <c r="CE2" s="314"/>
      <c r="CF2" s="314"/>
      <c r="CG2" s="314"/>
      <c r="CH2" s="314"/>
      <c r="CI2" s="314"/>
      <c r="CJ2" s="314"/>
      <c r="CK2" s="314"/>
      <c r="CL2" s="314"/>
      <c r="CM2" s="314"/>
      <c r="CN2" s="314"/>
      <c r="CO2" s="314"/>
      <c r="CP2" s="314"/>
      <c r="CQ2" s="314"/>
      <c r="CR2" s="314"/>
      <c r="CS2" s="314"/>
      <c r="CT2" s="314"/>
      <c r="CU2" s="314"/>
      <c r="CV2" s="314"/>
      <c r="CW2" s="314"/>
      <c r="CX2" s="314"/>
      <c r="CY2" s="314"/>
      <c r="CZ2" s="314"/>
      <c r="DA2" s="314"/>
      <c r="DB2" s="314"/>
      <c r="DC2" s="314"/>
      <c r="DD2" s="314"/>
      <c r="DE2" s="314"/>
      <c r="DF2" s="314"/>
      <c r="DG2" s="314"/>
      <c r="DH2" s="314"/>
      <c r="DI2" s="314"/>
      <c r="DJ2" s="314"/>
      <c r="DK2" s="314"/>
      <c r="DL2" s="314"/>
      <c r="DM2" s="314"/>
      <c r="DN2" s="314"/>
      <c r="DO2" s="314"/>
      <c r="DP2" s="314"/>
      <c r="DQ2" s="314"/>
      <c r="DR2" s="314"/>
      <c r="DS2" s="314"/>
      <c r="DT2" s="314"/>
      <c r="DU2" s="314"/>
      <c r="DV2" s="314"/>
      <c r="DW2" s="314"/>
      <c r="DX2" s="314"/>
      <c r="DY2" s="314"/>
      <c r="DZ2" s="314"/>
      <c r="EA2" s="314"/>
      <c r="EB2" s="314"/>
      <c r="EC2" s="314"/>
      <c r="ED2" s="314"/>
      <c r="EE2" s="314"/>
      <c r="EF2" s="314"/>
      <c r="EG2" s="314"/>
      <c r="EH2" s="314"/>
      <c r="EI2" s="314"/>
      <c r="EJ2" s="314"/>
      <c r="EK2" s="314"/>
      <c r="EL2" s="314"/>
      <c r="EM2" s="314"/>
      <c r="EN2" s="314"/>
      <c r="EO2" s="314"/>
      <c r="EP2" s="314"/>
      <c r="EQ2" s="314"/>
      <c r="ER2" s="314"/>
      <c r="ES2" s="314"/>
      <c r="ET2" s="314"/>
      <c r="EU2" s="314"/>
      <c r="EV2" s="314"/>
      <c r="EW2" s="314"/>
      <c r="EX2" s="314"/>
      <c r="EY2" s="314"/>
      <c r="EZ2" s="314"/>
      <c r="FA2" s="314"/>
      <c r="FB2" s="314"/>
      <c r="FC2" s="314"/>
      <c r="FD2" s="314"/>
      <c r="FE2" s="314"/>
      <c r="FF2" s="314"/>
      <c r="FG2" s="314"/>
      <c r="FH2" s="314"/>
      <c r="FI2" s="314"/>
      <c r="FJ2" s="314"/>
      <c r="FK2" s="314"/>
      <c r="FL2" s="314"/>
      <c r="FM2" s="285"/>
      <c r="FN2" s="285"/>
      <c r="FO2" s="285"/>
      <c r="FP2" s="471"/>
      <c r="FQ2" s="471"/>
      <c r="FR2" s="471"/>
      <c r="FS2" s="471"/>
      <c r="FT2" s="471"/>
      <c r="FU2" s="471"/>
      <c r="FV2" s="471"/>
      <c r="FW2" s="471"/>
      <c r="FX2" s="471"/>
      <c r="FY2" s="471"/>
      <c r="FZ2" s="471"/>
    </row>
    <row r="3" spans="1:182" s="562" customFormat="1" ht="15" customHeight="1">
      <c r="A3" s="816" t="s">
        <v>455</v>
      </c>
      <c r="B3" s="816"/>
      <c r="C3" s="814" t="s">
        <v>2666</v>
      </c>
      <c r="D3" s="815">
        <v>19</v>
      </c>
      <c r="E3" s="814" t="s">
        <v>471</v>
      </c>
      <c r="F3" s="814" t="s">
        <v>472</v>
      </c>
      <c r="G3" s="815"/>
      <c r="H3" s="811" t="s">
        <v>473</v>
      </c>
      <c r="I3" s="814" t="s">
        <v>474</v>
      </c>
      <c r="J3" s="815" t="s">
        <v>54</v>
      </c>
      <c r="K3" s="815">
        <v>44601</v>
      </c>
      <c r="L3" s="811" t="s">
        <v>475</v>
      </c>
      <c r="N3" s="833" t="s">
        <v>476</v>
      </c>
      <c r="O3" s="811" t="s">
        <v>477</v>
      </c>
      <c r="P3" s="811" t="s">
        <v>478</v>
      </c>
      <c r="Q3" s="811" t="s">
        <v>474</v>
      </c>
      <c r="R3" s="815" t="s">
        <v>54</v>
      </c>
      <c r="S3" s="834">
        <v>44601</v>
      </c>
      <c r="T3" s="815"/>
      <c r="U3" s="828" t="s">
        <v>479</v>
      </c>
      <c r="V3" s="811"/>
      <c r="W3" s="77"/>
      <c r="X3" s="815">
        <v>615</v>
      </c>
      <c r="Y3" s="815">
        <v>618</v>
      </c>
      <c r="Z3" s="816"/>
      <c r="AA3" s="815"/>
      <c r="AB3" s="816" t="s">
        <v>2667</v>
      </c>
      <c r="AC3" s="815" t="s">
        <v>393</v>
      </c>
      <c r="AD3" s="77"/>
      <c r="AE3" s="815"/>
      <c r="AF3" s="829">
        <v>299</v>
      </c>
      <c r="AG3" s="829">
        <v>305</v>
      </c>
      <c r="AH3" s="77"/>
      <c r="AI3" s="823" t="s">
        <v>2668</v>
      </c>
      <c r="AJ3" s="811"/>
      <c r="AK3" s="811"/>
      <c r="AL3" s="77"/>
      <c r="AM3" s="815" t="str">
        <f>H3&amp;" "&amp;I3&amp;","&amp;" "&amp;J3&amp;" "&amp;K3</f>
        <v>400 Glamorgan St. Alliance, OH 44601</v>
      </c>
      <c r="AN3" s="77"/>
      <c r="AO3" s="816" t="s">
        <v>49</v>
      </c>
      <c r="AP3" s="816"/>
      <c r="AQ3" s="77"/>
      <c r="AR3" s="835">
        <v>6</v>
      </c>
      <c r="AS3" s="824">
        <v>8</v>
      </c>
      <c r="AT3" s="816">
        <v>10</v>
      </c>
      <c r="AU3" s="816">
        <v>11</v>
      </c>
      <c r="AV3" s="815">
        <v>16</v>
      </c>
      <c r="AW3" s="815">
        <v>15</v>
      </c>
      <c r="AX3" s="830">
        <f>AV3/AW3-1</f>
        <v>6.6666666666666652E-2</v>
      </c>
      <c r="AY3" s="815">
        <v>18</v>
      </c>
      <c r="AZ3" s="815">
        <v>18</v>
      </c>
      <c r="BA3" s="836">
        <f>AY3/AZ3-1</f>
        <v>0</v>
      </c>
      <c r="BB3" s="811"/>
      <c r="BC3" s="815">
        <v>18</v>
      </c>
      <c r="BD3" s="815">
        <v>18</v>
      </c>
      <c r="BE3" s="811"/>
      <c r="BF3" s="811"/>
      <c r="BG3" s="811"/>
      <c r="BH3" s="77"/>
      <c r="BI3" s="811"/>
      <c r="BJ3" s="811"/>
      <c r="BK3" s="811"/>
      <c r="BL3" s="811"/>
      <c r="BM3" s="811"/>
      <c r="BN3" s="811"/>
      <c r="BO3" s="811"/>
      <c r="BP3" s="811"/>
      <c r="BQ3" s="811"/>
      <c r="BR3" s="811"/>
      <c r="BV3" s="811"/>
      <c r="BW3" s="811"/>
      <c r="BX3" s="811"/>
      <c r="BY3" s="811"/>
      <c r="BZ3" s="811"/>
      <c r="CA3" s="811"/>
      <c r="CB3" s="811"/>
      <c r="CC3" s="811"/>
      <c r="CD3" s="811"/>
      <c r="CE3" s="811"/>
      <c r="CF3" s="811"/>
      <c r="CG3" s="811"/>
      <c r="CH3" s="811"/>
      <c r="CI3" s="811"/>
      <c r="CJ3" s="811"/>
      <c r="CK3" s="811"/>
      <c r="CL3" s="811"/>
      <c r="CM3" s="811"/>
      <c r="CN3" s="811"/>
      <c r="CO3" s="811"/>
      <c r="CP3" s="811"/>
      <c r="CQ3" s="811"/>
      <c r="CR3" s="811"/>
      <c r="CS3" s="811"/>
      <c r="CT3" s="811"/>
      <c r="CU3" s="811"/>
      <c r="CV3" s="811"/>
      <c r="CW3" s="811"/>
      <c r="CX3" s="811"/>
      <c r="CY3" s="811"/>
      <c r="CZ3" s="811"/>
      <c r="DA3" s="811"/>
      <c r="DB3" s="811"/>
      <c r="DC3" s="811"/>
      <c r="DD3" s="811"/>
      <c r="DE3" s="811"/>
      <c r="DF3" s="811"/>
      <c r="DG3" s="811"/>
      <c r="DH3" s="811"/>
      <c r="DI3" s="811"/>
      <c r="DJ3" s="811"/>
      <c r="DK3" s="811"/>
      <c r="DL3" s="811"/>
      <c r="DM3" s="811"/>
      <c r="DN3" s="811"/>
      <c r="DO3" s="811"/>
      <c r="DP3" s="811"/>
      <c r="DQ3" s="811"/>
      <c r="DR3" s="811"/>
      <c r="DS3" s="811"/>
      <c r="DT3" s="811"/>
      <c r="DU3" s="811"/>
      <c r="DV3" s="811"/>
      <c r="DW3" s="811"/>
      <c r="DX3" s="811"/>
      <c r="DY3" s="811"/>
      <c r="DZ3" s="811"/>
      <c r="EA3" s="811"/>
      <c r="EB3" s="811"/>
      <c r="EC3" s="811"/>
      <c r="ED3" s="811"/>
      <c r="EE3" s="811"/>
      <c r="EF3" s="811"/>
      <c r="EG3" s="811"/>
      <c r="EH3" s="811"/>
      <c r="EI3" s="811"/>
      <c r="EJ3" s="811"/>
      <c r="EK3" s="811"/>
      <c r="EL3" s="811"/>
      <c r="EM3" s="811"/>
      <c r="EN3" s="811"/>
      <c r="EO3" s="811"/>
      <c r="EP3" s="811"/>
      <c r="EQ3" s="811"/>
      <c r="ER3" s="811"/>
      <c r="ES3" s="811"/>
      <c r="ET3" s="811"/>
      <c r="EU3" s="811"/>
      <c r="EV3" s="811"/>
      <c r="EW3" s="811"/>
      <c r="EX3" s="811"/>
      <c r="EY3" s="811"/>
      <c r="EZ3" s="811"/>
      <c r="FA3" s="811"/>
      <c r="FB3" s="811"/>
      <c r="FC3" s="811"/>
      <c r="FD3" s="811"/>
      <c r="FE3" s="811"/>
      <c r="FF3" s="811"/>
      <c r="FG3" s="811"/>
      <c r="FH3" s="811"/>
      <c r="FI3" s="811"/>
      <c r="FJ3" s="811"/>
      <c r="FK3" s="811"/>
    </row>
    <row r="4" spans="1:182" s="456" customFormat="1" ht="15" customHeight="1">
      <c r="A4" s="816" t="s">
        <v>455</v>
      </c>
      <c r="B4" s="816"/>
      <c r="C4" s="814" t="s">
        <v>2666</v>
      </c>
      <c r="D4" s="816">
        <v>42</v>
      </c>
      <c r="E4" s="562" t="s">
        <v>2669</v>
      </c>
      <c r="F4" s="562" t="s">
        <v>2670</v>
      </c>
      <c r="G4" s="815" t="s">
        <v>2671</v>
      </c>
      <c r="H4" s="814" t="s">
        <v>2672</v>
      </c>
      <c r="I4" s="817" t="s">
        <v>2673</v>
      </c>
      <c r="J4" s="816" t="s">
        <v>1300</v>
      </c>
      <c r="K4" s="816">
        <v>21144</v>
      </c>
      <c r="L4" s="811" t="s">
        <v>1301</v>
      </c>
      <c r="M4" s="562"/>
      <c r="N4" s="562" t="s">
        <v>1302</v>
      </c>
      <c r="O4" s="562" t="s">
        <v>1303</v>
      </c>
      <c r="P4" s="562"/>
      <c r="Q4" s="562"/>
      <c r="R4" s="816"/>
      <c r="S4" s="816"/>
      <c r="T4" s="562"/>
      <c r="U4" s="816" t="s">
        <v>1304</v>
      </c>
      <c r="V4" s="821"/>
      <c r="W4" s="816"/>
      <c r="X4" s="816">
        <v>629</v>
      </c>
      <c r="Y4" s="815">
        <v>702</v>
      </c>
      <c r="Z4" s="816"/>
      <c r="AA4" s="816"/>
      <c r="AB4" s="816" t="s">
        <v>2674</v>
      </c>
      <c r="AC4" s="816" t="s">
        <v>393</v>
      </c>
      <c r="AD4" s="816"/>
      <c r="AE4" s="816"/>
      <c r="AF4" s="822">
        <v>299</v>
      </c>
      <c r="AG4" s="822">
        <v>305</v>
      </c>
      <c r="AH4" s="816"/>
      <c r="AI4" s="823" t="s">
        <v>2675</v>
      </c>
      <c r="AJ4" s="816" t="s">
        <v>49</v>
      </c>
      <c r="AK4" s="816"/>
      <c r="AL4" s="816"/>
      <c r="AM4" s="815" t="str">
        <f>H4&amp;" "&amp;I4&amp;","&amp;" "&amp;J4&amp;" "&amp;K4</f>
        <v>585 Old Oak Road Annapolis, MD 21144</v>
      </c>
      <c r="AN4" s="816"/>
      <c r="AO4" s="816" t="s">
        <v>49</v>
      </c>
      <c r="AP4" s="816"/>
      <c r="AQ4" s="816"/>
      <c r="AR4" s="816">
        <v>14</v>
      </c>
      <c r="AS4" s="824">
        <v>14</v>
      </c>
      <c r="AT4" s="816">
        <v>18</v>
      </c>
      <c r="AU4" s="816">
        <v>20</v>
      </c>
      <c r="AV4" s="816">
        <v>23</v>
      </c>
      <c r="AW4" s="816">
        <v>25</v>
      </c>
      <c r="AX4" s="830">
        <f>AV4/AW4-1</f>
        <v>-7.999999999999996E-2</v>
      </c>
      <c r="AY4" s="816">
        <v>28</v>
      </c>
      <c r="AZ4" s="816">
        <v>38</v>
      </c>
      <c r="BA4" s="826">
        <f>AY4/AZ4-1</f>
        <v>-0.26315789473684215</v>
      </c>
      <c r="BB4" s="816"/>
      <c r="BC4" s="816">
        <v>30</v>
      </c>
      <c r="BD4" s="816">
        <v>28</v>
      </c>
      <c r="BE4" s="816"/>
      <c r="BF4" s="816"/>
      <c r="BG4" s="816"/>
      <c r="BH4" s="816"/>
      <c r="BI4" s="562"/>
      <c r="BJ4" s="562"/>
      <c r="BK4" s="562"/>
      <c r="BL4" s="562"/>
      <c r="BM4" s="562"/>
      <c r="BN4" s="562"/>
      <c r="BO4" s="562"/>
      <c r="BP4" s="562"/>
      <c r="BQ4" s="562"/>
      <c r="BR4" s="562"/>
      <c r="BS4" s="562"/>
      <c r="BT4" s="562"/>
      <c r="BU4" s="562"/>
      <c r="BV4" s="562"/>
      <c r="BW4" s="562"/>
      <c r="BX4" s="562"/>
      <c r="BY4" s="562"/>
      <c r="BZ4" s="562"/>
      <c r="CA4" s="562"/>
      <c r="CB4" s="562"/>
      <c r="CC4" s="562"/>
      <c r="CD4" s="562"/>
      <c r="CE4" s="562"/>
      <c r="CF4" s="562"/>
      <c r="CG4" s="562"/>
      <c r="CH4" s="562"/>
      <c r="CI4" s="562"/>
      <c r="CJ4" s="562"/>
      <c r="CK4" s="562"/>
      <c r="CL4" s="562"/>
      <c r="CM4" s="562"/>
      <c r="CN4" s="562"/>
      <c r="CO4" s="562"/>
      <c r="CP4" s="562"/>
      <c r="CQ4" s="562"/>
      <c r="CR4" s="562"/>
      <c r="CS4" s="562"/>
      <c r="CT4" s="562"/>
      <c r="CU4" s="562"/>
      <c r="CV4" s="562"/>
      <c r="CW4" s="562"/>
      <c r="CX4" s="562"/>
      <c r="CY4" s="562"/>
      <c r="CZ4" s="562"/>
      <c r="DA4" s="562"/>
      <c r="DB4" s="562"/>
      <c r="DC4" s="562"/>
      <c r="DD4" s="562"/>
      <c r="DE4" s="562"/>
      <c r="DF4" s="562"/>
      <c r="DG4" s="562"/>
      <c r="DH4" s="562"/>
      <c r="DI4" s="562"/>
      <c r="DJ4" s="562"/>
      <c r="DK4" s="562"/>
      <c r="DL4" s="562"/>
      <c r="DM4" s="562"/>
      <c r="DN4" s="562"/>
      <c r="DO4" s="562"/>
      <c r="DP4" s="562"/>
      <c r="DQ4" s="562"/>
      <c r="DR4" s="562"/>
      <c r="DS4" s="562"/>
      <c r="DT4" s="562"/>
      <c r="DU4" s="562"/>
      <c r="DV4" s="562"/>
      <c r="DW4" s="562"/>
      <c r="DX4" s="562"/>
      <c r="DY4" s="562"/>
      <c r="DZ4" s="562"/>
      <c r="EA4" s="562"/>
      <c r="EB4" s="562"/>
      <c r="EC4" s="562"/>
      <c r="ED4" s="562"/>
      <c r="EE4" s="562"/>
      <c r="EF4" s="562"/>
      <c r="EG4" s="562"/>
      <c r="EH4" s="562"/>
      <c r="EI4" s="562"/>
      <c r="EJ4" s="562"/>
      <c r="EK4" s="562"/>
      <c r="EL4" s="562"/>
      <c r="EM4" s="562"/>
      <c r="EN4" s="562"/>
      <c r="EO4" s="562"/>
      <c r="EP4" s="562"/>
      <c r="EQ4" s="562"/>
      <c r="ER4" s="562"/>
      <c r="ES4" s="562"/>
      <c r="ET4" s="562"/>
      <c r="EU4" s="562"/>
      <c r="EV4" s="562"/>
      <c r="EW4" s="562"/>
      <c r="EX4" s="562"/>
      <c r="EY4" s="562"/>
      <c r="EZ4" s="562"/>
      <c r="FA4" s="562"/>
      <c r="FB4" s="562"/>
      <c r="FC4" s="562"/>
      <c r="FD4" s="562"/>
      <c r="FE4" s="562"/>
      <c r="FF4" s="562"/>
      <c r="FG4" s="562"/>
      <c r="FH4" s="562"/>
      <c r="FI4" s="562"/>
      <c r="FJ4" s="562"/>
      <c r="FK4" s="562"/>
      <c r="FL4" s="562"/>
      <c r="FM4" s="562"/>
      <c r="FN4" s="562"/>
      <c r="FO4" s="562"/>
      <c r="FP4" s="562"/>
      <c r="FQ4" s="562"/>
      <c r="FR4" s="562"/>
      <c r="FS4" s="562"/>
      <c r="FT4" s="562"/>
      <c r="FU4" s="562"/>
      <c r="FV4" s="562"/>
      <c r="FW4" s="562"/>
      <c r="FX4" s="562"/>
      <c r="FY4" s="562"/>
      <c r="FZ4" s="562"/>
    </row>
    <row r="5" spans="1:182" s="562" customFormat="1" ht="15" customHeight="1">
      <c r="A5" s="468" t="s">
        <v>455</v>
      </c>
      <c r="B5" s="468" t="s">
        <v>49</v>
      </c>
      <c r="C5" s="469" t="s">
        <v>2676</v>
      </c>
      <c r="D5" s="468">
        <v>40</v>
      </c>
      <c r="E5" s="664" t="s">
        <v>2669</v>
      </c>
      <c r="F5" s="471" t="s">
        <v>2677</v>
      </c>
      <c r="G5" s="282" t="s">
        <v>2671</v>
      </c>
      <c r="H5" s="469" t="s">
        <v>2672</v>
      </c>
      <c r="I5" s="544" t="s">
        <v>2673</v>
      </c>
      <c r="J5" s="468" t="s">
        <v>1300</v>
      </c>
      <c r="K5" s="468">
        <v>21144</v>
      </c>
      <c r="L5" s="470" t="s">
        <v>1301</v>
      </c>
      <c r="M5" s="471"/>
      <c r="N5" s="471" t="s">
        <v>1302</v>
      </c>
      <c r="O5" s="471" t="s">
        <v>1303</v>
      </c>
      <c r="P5" s="471"/>
      <c r="Q5" s="471"/>
      <c r="R5" s="468"/>
      <c r="S5" s="468"/>
      <c r="T5" s="471"/>
      <c r="U5" s="468" t="s">
        <v>1304</v>
      </c>
      <c r="V5" s="545"/>
      <c r="W5" s="478"/>
      <c r="X5" s="468">
        <v>727</v>
      </c>
      <c r="Y5" s="282">
        <v>730</v>
      </c>
      <c r="Z5" s="468"/>
      <c r="AA5" s="468"/>
      <c r="AB5" s="468" t="s">
        <v>2664</v>
      </c>
      <c r="AC5" s="468" t="s">
        <v>393</v>
      </c>
      <c r="AD5" s="478"/>
      <c r="AE5" s="468"/>
      <c r="AF5" s="557">
        <v>299</v>
      </c>
      <c r="AG5" s="557">
        <v>305</v>
      </c>
      <c r="AH5" s="478"/>
      <c r="AI5" s="474" t="s">
        <v>2675</v>
      </c>
      <c r="AJ5" s="468" t="s">
        <v>49</v>
      </c>
      <c r="AK5" s="468"/>
      <c r="AL5" s="478"/>
      <c r="AM5" s="282" t="str">
        <f>H5&amp;" "&amp;I5&amp;","&amp;" "&amp;J5&amp;" "&amp;K5</f>
        <v>585 Old Oak Road Annapolis, MD 21144</v>
      </c>
      <c r="AN5" s="478"/>
      <c r="AO5" s="715" t="s">
        <v>49</v>
      </c>
      <c r="AP5" s="715"/>
      <c r="AQ5" s="478"/>
      <c r="AR5" s="727">
        <v>5</v>
      </c>
      <c r="AS5" s="728">
        <v>8</v>
      </c>
      <c r="AT5" s="727">
        <v>13</v>
      </c>
      <c r="AU5" s="727">
        <v>18</v>
      </c>
      <c r="AV5" s="727">
        <v>26</v>
      </c>
      <c r="AW5" s="797">
        <v>21</v>
      </c>
      <c r="AX5" s="802">
        <f>AV5/AW5-1</f>
        <v>0.23809523809523814</v>
      </c>
      <c r="AY5" s="720">
        <v>32</v>
      </c>
      <c r="AZ5" s="797">
        <v>27</v>
      </c>
      <c r="BA5" s="805">
        <f>AY5/AZ5-1</f>
        <v>0.18518518518518512</v>
      </c>
      <c r="BB5" s="720"/>
      <c r="BC5" s="720">
        <v>35</v>
      </c>
      <c r="BD5" s="720">
        <v>34</v>
      </c>
      <c r="BE5" s="720"/>
      <c r="BF5" s="720"/>
      <c r="BG5" s="720"/>
      <c r="BH5" s="478"/>
      <c r="BI5" s="721"/>
      <c r="BJ5" s="721"/>
      <c r="BK5" s="721"/>
      <c r="BL5" s="471"/>
      <c r="BM5" s="471"/>
      <c r="BN5" s="471"/>
      <c r="BO5" s="471"/>
      <c r="BP5" s="471"/>
      <c r="BQ5" s="471"/>
      <c r="BR5" s="471"/>
      <c r="BS5" s="470"/>
      <c r="BT5" s="470"/>
      <c r="BU5" s="470"/>
      <c r="BV5" s="471"/>
      <c r="BW5" s="471"/>
      <c r="BX5" s="471"/>
      <c r="BY5" s="471"/>
      <c r="BZ5" s="471"/>
      <c r="CA5" s="471"/>
      <c r="CB5" s="471"/>
      <c r="CC5" s="471"/>
      <c r="CD5" s="471"/>
      <c r="CE5" s="471"/>
      <c r="CF5" s="471"/>
      <c r="CG5" s="471"/>
      <c r="CH5" s="471"/>
      <c r="CI5" s="471"/>
      <c r="CJ5" s="471"/>
      <c r="CK5" s="471"/>
      <c r="CL5" s="471"/>
      <c r="CM5" s="471"/>
      <c r="CN5" s="471"/>
      <c r="CO5" s="471"/>
      <c r="CP5" s="471"/>
      <c r="CQ5" s="471"/>
      <c r="CR5" s="471"/>
      <c r="CS5" s="471"/>
      <c r="CT5" s="471"/>
      <c r="CU5" s="471"/>
      <c r="CV5" s="471"/>
      <c r="CW5" s="471"/>
      <c r="CX5" s="471"/>
      <c r="CY5" s="471"/>
      <c r="CZ5" s="471"/>
      <c r="DA5" s="471"/>
      <c r="DB5" s="471"/>
      <c r="DC5" s="471"/>
      <c r="DD5" s="471"/>
      <c r="DE5" s="471"/>
      <c r="DF5" s="471"/>
      <c r="DG5" s="471"/>
      <c r="DH5" s="471"/>
      <c r="DI5" s="471"/>
      <c r="DJ5" s="471"/>
      <c r="DK5" s="471"/>
      <c r="DL5" s="471"/>
      <c r="DM5" s="471"/>
      <c r="DN5" s="471"/>
      <c r="DO5" s="471"/>
      <c r="DP5" s="471"/>
      <c r="DQ5" s="471"/>
      <c r="DR5" s="471"/>
      <c r="DS5" s="471"/>
      <c r="DT5" s="471"/>
      <c r="DU5" s="471"/>
      <c r="DV5" s="471"/>
      <c r="DW5" s="471"/>
      <c r="DX5" s="471"/>
      <c r="DY5" s="471"/>
      <c r="DZ5" s="471"/>
      <c r="EA5" s="471"/>
      <c r="EB5" s="471"/>
      <c r="EC5" s="471"/>
      <c r="ED5" s="471"/>
      <c r="EE5" s="471"/>
      <c r="EF5" s="471"/>
      <c r="EG5" s="471"/>
      <c r="EH5" s="471"/>
      <c r="EI5" s="471"/>
      <c r="EJ5" s="471"/>
      <c r="EK5" s="471"/>
      <c r="EL5" s="471"/>
      <c r="EM5" s="471"/>
      <c r="EN5" s="471"/>
      <c r="EO5" s="471"/>
      <c r="EP5" s="471"/>
      <c r="EQ5" s="471"/>
      <c r="ER5" s="471"/>
      <c r="ES5" s="471"/>
      <c r="ET5" s="471"/>
      <c r="EU5" s="471"/>
      <c r="EV5" s="471"/>
      <c r="EW5" s="471"/>
      <c r="EX5" s="471"/>
      <c r="EY5" s="471"/>
      <c r="EZ5" s="471"/>
      <c r="FA5" s="471"/>
      <c r="FB5" s="471"/>
      <c r="FC5" s="471"/>
      <c r="FD5" s="471"/>
      <c r="FE5" s="471"/>
      <c r="FF5" s="471"/>
      <c r="FG5" s="471"/>
      <c r="FH5" s="471"/>
      <c r="FI5" s="471"/>
      <c r="FJ5" s="471"/>
      <c r="FK5" s="471"/>
      <c r="FL5" s="471"/>
      <c r="FM5" s="471"/>
      <c r="FN5" s="471"/>
      <c r="FO5" s="471"/>
      <c r="FP5" s="314"/>
      <c r="FQ5" s="314"/>
      <c r="FR5" s="314"/>
      <c r="FS5" s="314"/>
      <c r="FT5" s="471"/>
      <c r="FU5" s="471"/>
      <c r="FV5" s="471"/>
      <c r="FW5" s="471"/>
      <c r="FX5" s="471"/>
      <c r="FY5" s="471"/>
      <c r="FZ5" s="471"/>
    </row>
    <row r="6" spans="1:182" s="562" customFormat="1" ht="15" customHeight="1">
      <c r="A6" s="816" t="s">
        <v>455</v>
      </c>
      <c r="B6" s="816"/>
      <c r="C6" s="814" t="s">
        <v>2666</v>
      </c>
      <c r="D6" s="815">
        <v>25</v>
      </c>
      <c r="E6" s="814" t="s">
        <v>503</v>
      </c>
      <c r="F6" s="814" t="s">
        <v>504</v>
      </c>
      <c r="G6" s="815"/>
      <c r="H6" s="811" t="s">
        <v>505</v>
      </c>
      <c r="I6" s="814" t="s">
        <v>506</v>
      </c>
      <c r="J6" s="815" t="s">
        <v>67</v>
      </c>
      <c r="K6" s="815">
        <v>95521</v>
      </c>
      <c r="L6" s="811" t="s">
        <v>507</v>
      </c>
      <c r="N6" s="833" t="s">
        <v>508</v>
      </c>
      <c r="O6" s="811" t="s">
        <v>509</v>
      </c>
      <c r="P6" s="811" t="s">
        <v>510</v>
      </c>
      <c r="Q6" s="811" t="s">
        <v>511</v>
      </c>
      <c r="R6" s="815" t="s">
        <v>67</v>
      </c>
      <c r="S6" s="834">
        <v>95519</v>
      </c>
      <c r="T6" s="815" t="s">
        <v>512</v>
      </c>
      <c r="U6" s="828" t="s">
        <v>513</v>
      </c>
      <c r="V6" s="811" t="s">
        <v>514</v>
      </c>
      <c r="W6" s="77"/>
      <c r="X6" s="815">
        <v>615</v>
      </c>
      <c r="Y6" s="815">
        <v>618</v>
      </c>
      <c r="Z6" s="816"/>
      <c r="AA6" s="815"/>
      <c r="AB6" s="815" t="s">
        <v>2667</v>
      </c>
      <c r="AC6" s="815" t="s">
        <v>393</v>
      </c>
      <c r="AD6" s="77"/>
      <c r="AE6" s="815"/>
      <c r="AF6" s="829">
        <v>329</v>
      </c>
      <c r="AG6" s="829"/>
      <c r="AH6" s="77"/>
      <c r="AI6" s="823" t="s">
        <v>2678</v>
      </c>
      <c r="AJ6" s="811"/>
      <c r="AK6" s="811"/>
      <c r="AL6" s="77"/>
      <c r="AM6" s="815" t="str">
        <f>H6&amp;" "&amp;I6&amp;","&amp;" "&amp;J6&amp;" "&amp;K6</f>
        <v>1720 M St Arcata, CA 95521</v>
      </c>
      <c r="AN6" s="77"/>
      <c r="AO6" s="816" t="s">
        <v>49</v>
      </c>
      <c r="AP6" s="816"/>
      <c r="AQ6" s="77"/>
      <c r="AR6" s="835">
        <v>11</v>
      </c>
      <c r="AS6" s="824">
        <v>14</v>
      </c>
      <c r="AT6" s="816">
        <v>19</v>
      </c>
      <c r="AU6" s="816">
        <v>20</v>
      </c>
      <c r="AV6" s="815">
        <v>23</v>
      </c>
      <c r="AW6" s="815">
        <v>21</v>
      </c>
      <c r="AX6" s="830">
        <f>AV6/AW6-1</f>
        <v>9.5238095238095344E-2</v>
      </c>
      <c r="AY6" s="815">
        <v>23</v>
      </c>
      <c r="AZ6" s="815">
        <v>24</v>
      </c>
      <c r="BA6" s="826">
        <f>AY6/AZ6-1</f>
        <v>-4.166666666666663E-2</v>
      </c>
      <c r="BB6" s="811"/>
      <c r="BC6" s="815">
        <v>23</v>
      </c>
      <c r="BD6" s="815">
        <v>23</v>
      </c>
      <c r="BE6" s="811"/>
      <c r="BF6" s="811"/>
      <c r="BG6" s="811"/>
      <c r="BH6" s="77"/>
      <c r="BI6" s="811"/>
      <c r="BJ6" s="811"/>
      <c r="BK6" s="811"/>
      <c r="BL6" s="811"/>
      <c r="BM6" s="811"/>
      <c r="BN6" s="811"/>
      <c r="BO6" s="811"/>
      <c r="BP6" s="811"/>
      <c r="BQ6" s="811"/>
      <c r="BR6" s="811"/>
      <c r="BV6" s="811"/>
      <c r="BW6" s="811"/>
      <c r="BX6" s="811"/>
      <c r="BY6" s="811"/>
      <c r="BZ6" s="811"/>
      <c r="CA6" s="811"/>
      <c r="CB6" s="811"/>
      <c r="CC6" s="811"/>
      <c r="CD6" s="811"/>
      <c r="CE6" s="811"/>
      <c r="CF6" s="811"/>
      <c r="CG6" s="811"/>
      <c r="CH6" s="811"/>
      <c r="CI6" s="811"/>
      <c r="CJ6" s="811"/>
      <c r="CK6" s="811"/>
      <c r="CL6" s="811"/>
      <c r="CM6" s="811"/>
      <c r="CN6" s="811"/>
      <c r="CO6" s="811"/>
      <c r="CP6" s="811"/>
      <c r="CQ6" s="811"/>
      <c r="CR6" s="811"/>
      <c r="CS6" s="811"/>
      <c r="CT6" s="811"/>
      <c r="CU6" s="811"/>
      <c r="CV6" s="811"/>
      <c r="CW6" s="811"/>
      <c r="CX6" s="811"/>
      <c r="CY6" s="811"/>
      <c r="CZ6" s="811"/>
      <c r="DA6" s="811"/>
      <c r="DB6" s="811"/>
      <c r="DC6" s="811"/>
      <c r="DD6" s="811"/>
      <c r="DE6" s="811"/>
      <c r="DF6" s="811"/>
      <c r="DG6" s="811"/>
      <c r="DH6" s="811"/>
      <c r="DI6" s="811"/>
      <c r="DJ6" s="811"/>
      <c r="DK6" s="811"/>
      <c r="DL6" s="811"/>
      <c r="DM6" s="811"/>
      <c r="DN6" s="811"/>
      <c r="DO6" s="811"/>
      <c r="DP6" s="811"/>
      <c r="DQ6" s="811"/>
      <c r="DR6" s="811"/>
      <c r="DS6" s="811"/>
      <c r="DT6" s="811"/>
      <c r="DU6" s="811"/>
      <c r="DV6" s="811"/>
      <c r="DW6" s="811"/>
      <c r="DX6" s="811"/>
      <c r="DY6" s="811"/>
      <c r="DZ6" s="811"/>
      <c r="EA6" s="811"/>
      <c r="EB6" s="811"/>
      <c r="EC6" s="811"/>
      <c r="ED6" s="811"/>
      <c r="EE6" s="811"/>
      <c r="EF6" s="811"/>
      <c r="EG6" s="811"/>
      <c r="EH6" s="811"/>
      <c r="EI6" s="811"/>
      <c r="EJ6" s="811"/>
      <c r="EK6" s="811"/>
      <c r="EL6" s="811"/>
      <c r="EM6" s="811"/>
      <c r="EN6" s="811"/>
      <c r="EO6" s="811"/>
      <c r="EP6" s="811"/>
      <c r="EQ6" s="811"/>
      <c r="ER6" s="811"/>
      <c r="ES6" s="811"/>
      <c r="ET6" s="811"/>
      <c r="EU6" s="811"/>
      <c r="EV6" s="811"/>
      <c r="EW6" s="811"/>
      <c r="EX6" s="811"/>
      <c r="EY6" s="811"/>
      <c r="EZ6" s="811"/>
      <c r="FA6" s="811"/>
      <c r="FB6" s="811"/>
      <c r="FC6" s="811"/>
      <c r="FD6" s="811"/>
      <c r="FE6" s="811"/>
      <c r="FF6" s="811"/>
      <c r="FG6" s="811"/>
      <c r="FH6" s="811"/>
      <c r="FI6" s="811"/>
      <c r="FJ6" s="811"/>
      <c r="FK6" s="811"/>
    </row>
    <row r="7" spans="1:182" s="562" customFormat="1" ht="15" customHeight="1">
      <c r="A7" s="505" t="s">
        <v>36</v>
      </c>
      <c r="B7" s="506" t="s">
        <v>49</v>
      </c>
      <c r="C7" s="314" t="s">
        <v>36</v>
      </c>
      <c r="D7" s="314"/>
      <c r="E7" s="664" t="s">
        <v>2679</v>
      </c>
      <c r="F7" s="314" t="s">
        <v>2680</v>
      </c>
      <c r="G7" s="314"/>
      <c r="H7" s="314" t="s">
        <v>2681</v>
      </c>
      <c r="I7" s="314" t="s">
        <v>2682</v>
      </c>
      <c r="J7" s="505" t="s">
        <v>139</v>
      </c>
      <c r="K7" s="505">
        <v>78602</v>
      </c>
      <c r="L7" s="141" t="s">
        <v>2683</v>
      </c>
      <c r="M7" s="314"/>
      <c r="N7" s="314" t="s">
        <v>336</v>
      </c>
      <c r="O7" s="314" t="s">
        <v>1000</v>
      </c>
      <c r="P7" s="78" t="s">
        <v>2684</v>
      </c>
      <c r="Q7" s="314" t="s">
        <v>2682</v>
      </c>
      <c r="R7" s="505" t="s">
        <v>139</v>
      </c>
      <c r="S7" s="314">
        <v>78602</v>
      </c>
      <c r="T7" s="314"/>
      <c r="U7" s="505" t="s">
        <v>2685</v>
      </c>
      <c r="V7" s="314"/>
      <c r="W7" s="293"/>
      <c r="X7" s="505">
        <v>727</v>
      </c>
      <c r="Y7" s="505">
        <v>730</v>
      </c>
      <c r="Z7" s="505"/>
      <c r="AA7" s="505"/>
      <c r="AB7" s="505" t="s">
        <v>2664</v>
      </c>
      <c r="AC7" s="505" t="s">
        <v>393</v>
      </c>
      <c r="AD7" s="293"/>
      <c r="AE7" s="314"/>
      <c r="AF7" s="553">
        <v>299</v>
      </c>
      <c r="AG7" s="553">
        <v>309</v>
      </c>
      <c r="AH7" s="293"/>
      <c r="AI7" s="79" t="s">
        <v>2686</v>
      </c>
      <c r="AJ7" s="314"/>
      <c r="AK7" s="314"/>
      <c r="AL7" s="293"/>
      <c r="AM7" s="506" t="str">
        <f>H7&amp;" "&amp;I7&amp;","&amp;" "&amp;J7&amp;" "&amp;K7</f>
        <v>1155 Lovers Lane Bastrop, TX 78602</v>
      </c>
      <c r="AN7" s="293"/>
      <c r="AO7" s="715"/>
      <c r="AP7" s="664"/>
      <c r="AQ7" s="293"/>
      <c r="AR7" s="454">
        <v>0</v>
      </c>
      <c r="AS7" s="722"/>
      <c r="AT7" s="727">
        <v>4</v>
      </c>
      <c r="AU7" s="727">
        <v>6</v>
      </c>
      <c r="AV7" s="727">
        <v>6</v>
      </c>
      <c r="AW7" s="797"/>
      <c r="AX7" s="797"/>
      <c r="AY7" s="720">
        <v>7</v>
      </c>
      <c r="AZ7" s="797"/>
      <c r="BA7" s="804"/>
      <c r="BB7" s="721"/>
      <c r="BC7" s="720">
        <v>7</v>
      </c>
      <c r="BD7" s="720">
        <v>13</v>
      </c>
      <c r="BE7" s="721"/>
      <c r="BF7" s="721"/>
      <c r="BG7" s="721"/>
      <c r="BH7" s="293"/>
      <c r="BI7" s="721"/>
      <c r="BJ7" s="721"/>
      <c r="BK7" s="721"/>
      <c r="BL7" s="314"/>
      <c r="BM7" s="314"/>
      <c r="BN7" s="314"/>
      <c r="BO7" s="314"/>
      <c r="BP7" s="314"/>
      <c r="BQ7" s="314"/>
      <c r="BR7" s="314"/>
      <c r="BS7" s="314"/>
      <c r="BT7" s="314"/>
      <c r="BU7" s="314"/>
      <c r="BV7" s="314"/>
      <c r="BW7" s="314"/>
      <c r="BX7" s="314"/>
      <c r="BY7" s="314"/>
      <c r="BZ7" s="314"/>
      <c r="CA7" s="314"/>
      <c r="CB7" s="314"/>
      <c r="CC7" s="314"/>
      <c r="CD7" s="314"/>
      <c r="CE7" s="314"/>
      <c r="CF7" s="314"/>
      <c r="CG7" s="314"/>
      <c r="CH7" s="314"/>
      <c r="CI7" s="314"/>
      <c r="CJ7" s="314"/>
      <c r="CK7" s="314"/>
      <c r="CL7" s="314"/>
      <c r="CM7" s="314"/>
      <c r="CN7" s="314"/>
      <c r="CO7" s="314"/>
      <c r="CP7" s="314"/>
      <c r="CQ7" s="314"/>
      <c r="CR7" s="314"/>
      <c r="CS7" s="314"/>
      <c r="CT7" s="314"/>
      <c r="CU7" s="314"/>
      <c r="CV7" s="314"/>
      <c r="CW7" s="314"/>
      <c r="CX7" s="314"/>
      <c r="CY7" s="314"/>
      <c r="CZ7" s="314"/>
      <c r="DA7" s="314"/>
      <c r="DB7" s="314"/>
      <c r="DC7" s="314"/>
      <c r="DD7" s="314"/>
      <c r="DE7" s="314"/>
      <c r="DF7" s="314"/>
      <c r="DG7" s="314"/>
      <c r="DH7" s="314"/>
      <c r="DI7" s="314"/>
      <c r="DJ7" s="314"/>
      <c r="DK7" s="314"/>
      <c r="DL7" s="314"/>
      <c r="DM7" s="314"/>
      <c r="DN7" s="314"/>
      <c r="DO7" s="314"/>
      <c r="DP7" s="314"/>
      <c r="DQ7" s="314"/>
      <c r="DR7" s="314"/>
      <c r="DS7" s="314"/>
      <c r="DT7" s="314"/>
      <c r="DU7" s="314"/>
      <c r="DV7" s="314"/>
      <c r="DW7" s="314"/>
      <c r="DX7" s="314"/>
      <c r="DY7" s="314"/>
      <c r="DZ7" s="314"/>
      <c r="EA7" s="314"/>
      <c r="EB7" s="314"/>
      <c r="EC7" s="314"/>
      <c r="ED7" s="314"/>
      <c r="EE7" s="314"/>
      <c r="EF7" s="314"/>
      <c r="EG7" s="314"/>
      <c r="EH7" s="314"/>
      <c r="EI7" s="314"/>
      <c r="EJ7" s="314"/>
      <c r="EK7" s="314"/>
      <c r="EL7" s="314"/>
      <c r="EM7" s="314"/>
      <c r="EN7" s="314"/>
      <c r="EO7" s="314"/>
      <c r="EP7" s="314"/>
      <c r="EQ7" s="314"/>
      <c r="ER7" s="314"/>
      <c r="ES7" s="314"/>
      <c r="ET7" s="314"/>
      <c r="EU7" s="314"/>
      <c r="EV7" s="314"/>
      <c r="EW7" s="314"/>
      <c r="EX7" s="314"/>
      <c r="EY7" s="314"/>
      <c r="EZ7" s="314"/>
      <c r="FA7" s="314"/>
      <c r="FB7" s="314"/>
      <c r="FC7" s="314"/>
      <c r="FD7" s="314"/>
      <c r="FE7" s="314"/>
      <c r="FF7" s="314"/>
      <c r="FG7" s="314"/>
      <c r="FH7" s="314"/>
      <c r="FI7" s="314"/>
      <c r="FJ7" s="314"/>
      <c r="FK7" s="314"/>
      <c r="FL7" s="314"/>
      <c r="FM7" s="314"/>
      <c r="FN7" s="314"/>
      <c r="FO7" s="471"/>
      <c r="FP7" s="285"/>
      <c r="FQ7" s="285"/>
      <c r="FR7" s="285"/>
      <c r="FS7" s="285"/>
      <c r="FT7" s="285"/>
      <c r="FU7" s="285"/>
      <c r="FV7" s="285"/>
      <c r="FW7" s="285"/>
      <c r="FX7" s="285"/>
      <c r="FY7" s="285"/>
      <c r="FZ7" s="285"/>
    </row>
    <row r="8" spans="1:182" s="562" customFormat="1" ht="15" customHeight="1">
      <c r="A8" s="816" t="s">
        <v>36</v>
      </c>
      <c r="B8" s="815" t="s">
        <v>49</v>
      </c>
      <c r="C8" s="562" t="s">
        <v>36</v>
      </c>
      <c r="E8" s="562" t="s">
        <v>2687</v>
      </c>
      <c r="F8" s="562" t="s">
        <v>2688</v>
      </c>
      <c r="G8" s="562" t="s">
        <v>2689</v>
      </c>
      <c r="H8" s="562" t="s">
        <v>2690</v>
      </c>
      <c r="I8" s="562" t="s">
        <v>2691</v>
      </c>
      <c r="J8" s="816" t="s">
        <v>292</v>
      </c>
      <c r="K8" s="816">
        <v>56425</v>
      </c>
      <c r="L8" s="819" t="s">
        <v>324</v>
      </c>
      <c r="N8" s="562" t="s">
        <v>325</v>
      </c>
      <c r="O8" s="562" t="s">
        <v>326</v>
      </c>
      <c r="R8" s="816"/>
      <c r="S8" s="816"/>
      <c r="U8" s="816" t="s">
        <v>327</v>
      </c>
      <c r="W8" s="293"/>
      <c r="X8" s="816">
        <v>615</v>
      </c>
      <c r="Y8" s="816">
        <v>618</v>
      </c>
      <c r="Z8" s="816"/>
      <c r="AA8" s="816"/>
      <c r="AB8" s="816" t="s">
        <v>2667</v>
      </c>
      <c r="AC8" s="816" t="s">
        <v>393</v>
      </c>
      <c r="AD8" s="293"/>
      <c r="AF8" s="822">
        <v>299</v>
      </c>
      <c r="AG8" s="822">
        <v>305</v>
      </c>
      <c r="AH8" s="293"/>
      <c r="AI8" s="832" t="s">
        <v>2692</v>
      </c>
      <c r="AJ8" s="562" t="s">
        <v>37</v>
      </c>
      <c r="AL8" s="293"/>
      <c r="AM8" s="815" t="str">
        <f>H8&amp;" "&amp;I8&amp;","&amp;" "&amp;J8&amp;" "&amp;K8</f>
        <v>5672 Baxter Lions Rd. N. Baxter, MN 56425</v>
      </c>
      <c r="AN8" s="293"/>
      <c r="AO8" s="816" t="s">
        <v>49</v>
      </c>
      <c r="AQ8" s="293"/>
      <c r="AR8" s="816">
        <v>8</v>
      </c>
      <c r="AS8" s="824">
        <v>8</v>
      </c>
      <c r="AT8" s="816">
        <v>11</v>
      </c>
      <c r="AU8" s="816">
        <v>11</v>
      </c>
      <c r="AV8" s="816">
        <v>11</v>
      </c>
      <c r="AW8" s="816"/>
      <c r="AX8" s="816"/>
      <c r="AY8" s="816">
        <v>11</v>
      </c>
      <c r="AZ8" s="816"/>
      <c r="BC8" s="816">
        <v>11</v>
      </c>
      <c r="BD8" s="816">
        <v>11</v>
      </c>
      <c r="BH8" s="293"/>
    </row>
    <row r="9" spans="1:182" s="562" customFormat="1" ht="15" customHeight="1">
      <c r="A9" s="505" t="s">
        <v>36</v>
      </c>
      <c r="B9" s="506" t="s">
        <v>49</v>
      </c>
      <c r="C9" s="314" t="s">
        <v>36</v>
      </c>
      <c r="D9" s="314"/>
      <c r="E9" s="664" t="s">
        <v>2687</v>
      </c>
      <c r="F9" s="314" t="s">
        <v>2693</v>
      </c>
      <c r="G9" s="314" t="s">
        <v>2689</v>
      </c>
      <c r="H9" s="314" t="s">
        <v>2690</v>
      </c>
      <c r="I9" s="314" t="s">
        <v>2691</v>
      </c>
      <c r="J9" s="505" t="s">
        <v>292</v>
      </c>
      <c r="K9" s="505">
        <v>56425</v>
      </c>
      <c r="L9" s="521" t="s">
        <v>324</v>
      </c>
      <c r="M9" s="314"/>
      <c r="N9" s="314" t="s">
        <v>325</v>
      </c>
      <c r="O9" s="314" t="s">
        <v>326</v>
      </c>
      <c r="P9" s="471"/>
      <c r="Q9" s="471"/>
      <c r="R9" s="468"/>
      <c r="S9" s="468"/>
      <c r="T9" s="285"/>
      <c r="U9" s="468" t="s">
        <v>327</v>
      </c>
      <c r="V9" s="314"/>
      <c r="W9" s="293"/>
      <c r="X9" s="505">
        <v>727</v>
      </c>
      <c r="Y9" s="505">
        <v>730</v>
      </c>
      <c r="Z9" s="505"/>
      <c r="AA9" s="505"/>
      <c r="AB9" s="505" t="s">
        <v>2664</v>
      </c>
      <c r="AC9" s="505" t="s">
        <v>393</v>
      </c>
      <c r="AD9" s="293"/>
      <c r="AE9" s="314"/>
      <c r="AF9" s="553">
        <v>299</v>
      </c>
      <c r="AG9" s="553">
        <v>305</v>
      </c>
      <c r="AH9" s="293"/>
      <c r="AI9" s="554" t="s">
        <v>2692</v>
      </c>
      <c r="AJ9" s="314" t="s">
        <v>37</v>
      </c>
      <c r="AK9" s="314"/>
      <c r="AL9" s="293"/>
      <c r="AM9" s="506" t="str">
        <f>H9&amp;" "&amp;I9&amp;","&amp;" "&amp;J9&amp;" "&amp;K9</f>
        <v>5672 Baxter Lions Rd. N. Baxter, MN 56425</v>
      </c>
      <c r="AN9" s="293"/>
      <c r="AO9" s="715" t="s">
        <v>49</v>
      </c>
      <c r="AP9" s="664"/>
      <c r="AQ9" s="293"/>
      <c r="AR9" s="454">
        <v>0</v>
      </c>
      <c r="AS9" s="722"/>
      <c r="AT9" s="727"/>
      <c r="AU9" s="727"/>
      <c r="AV9" s="727">
        <v>1</v>
      </c>
      <c r="AW9" s="797"/>
      <c r="AX9" s="797"/>
      <c r="AY9" s="720">
        <v>3</v>
      </c>
      <c r="AZ9" s="797"/>
      <c r="BA9" s="804"/>
      <c r="BB9" s="721"/>
      <c r="BC9" s="720">
        <v>2</v>
      </c>
      <c r="BD9" s="720">
        <v>2</v>
      </c>
      <c r="BE9" s="721"/>
      <c r="BF9" s="721"/>
      <c r="BG9" s="721"/>
      <c r="BH9" s="293"/>
      <c r="BI9" s="721"/>
      <c r="BJ9" s="721"/>
      <c r="BK9" s="721"/>
      <c r="BL9" s="314"/>
      <c r="BM9" s="314"/>
      <c r="BN9" s="314"/>
      <c r="BO9" s="314"/>
      <c r="BP9" s="314"/>
      <c r="BQ9" s="314"/>
      <c r="BR9" s="314"/>
      <c r="BS9" s="314"/>
      <c r="BT9" s="314"/>
      <c r="BU9" s="314"/>
      <c r="BV9" s="314"/>
      <c r="BW9" s="314"/>
      <c r="BX9" s="314"/>
      <c r="BY9" s="314"/>
      <c r="BZ9" s="314"/>
      <c r="CA9" s="314"/>
      <c r="CB9" s="314"/>
      <c r="CC9" s="314"/>
      <c r="CD9" s="314"/>
      <c r="CE9" s="314"/>
      <c r="CF9" s="314"/>
      <c r="CG9" s="314"/>
      <c r="CH9" s="314"/>
      <c r="CI9" s="314"/>
      <c r="CJ9" s="314"/>
      <c r="CK9" s="314"/>
      <c r="CL9" s="314"/>
      <c r="CM9" s="314"/>
      <c r="CN9" s="314"/>
      <c r="CO9" s="314"/>
      <c r="CP9" s="314"/>
      <c r="CQ9" s="314"/>
      <c r="CR9" s="314"/>
      <c r="CS9" s="314"/>
      <c r="CT9" s="314"/>
      <c r="CU9" s="314"/>
      <c r="CV9" s="314"/>
      <c r="CW9" s="314"/>
      <c r="CX9" s="314"/>
      <c r="CY9" s="314"/>
      <c r="CZ9" s="314"/>
      <c r="DA9" s="314"/>
      <c r="DB9" s="314"/>
      <c r="DC9" s="314"/>
      <c r="DD9" s="314"/>
      <c r="DE9" s="314"/>
      <c r="DF9" s="314"/>
      <c r="DG9" s="314"/>
      <c r="DH9" s="314"/>
      <c r="DI9" s="314"/>
      <c r="DJ9" s="314"/>
      <c r="DK9" s="314"/>
      <c r="DL9" s="314"/>
      <c r="DM9" s="314"/>
      <c r="DN9" s="314"/>
      <c r="DO9" s="314"/>
      <c r="DP9" s="314"/>
      <c r="DQ9" s="314"/>
      <c r="DR9" s="314"/>
      <c r="DS9" s="314"/>
      <c r="DT9" s="314"/>
      <c r="DU9" s="314"/>
      <c r="DV9" s="314"/>
      <c r="DW9" s="314"/>
      <c r="DX9" s="314"/>
      <c r="DY9" s="314"/>
      <c r="DZ9" s="314"/>
      <c r="EA9" s="314"/>
      <c r="EB9" s="314"/>
      <c r="EC9" s="314"/>
      <c r="ED9" s="314"/>
      <c r="EE9" s="314"/>
      <c r="EF9" s="314"/>
      <c r="EG9" s="314"/>
      <c r="EH9" s="314"/>
      <c r="EI9" s="314"/>
      <c r="EJ9" s="314"/>
      <c r="EK9" s="314"/>
      <c r="EL9" s="314"/>
      <c r="EM9" s="314"/>
      <c r="EN9" s="314"/>
      <c r="EO9" s="314"/>
      <c r="EP9" s="314"/>
      <c r="EQ9" s="314"/>
      <c r="ER9" s="314"/>
      <c r="ES9" s="314"/>
      <c r="ET9" s="314"/>
      <c r="EU9" s="314"/>
      <c r="EV9" s="314"/>
      <c r="EW9" s="314"/>
      <c r="EX9" s="314"/>
      <c r="EY9" s="314"/>
      <c r="EZ9" s="314"/>
      <c r="FA9" s="314"/>
      <c r="FB9" s="314"/>
      <c r="FC9" s="314"/>
      <c r="FD9" s="314"/>
      <c r="FE9" s="314"/>
      <c r="FF9" s="314"/>
      <c r="FG9" s="314"/>
      <c r="FH9" s="314"/>
      <c r="FI9" s="314"/>
      <c r="FJ9" s="314"/>
      <c r="FK9" s="314"/>
      <c r="FL9" s="314"/>
      <c r="FM9" s="285"/>
      <c r="FN9" s="285"/>
      <c r="FO9" s="285"/>
      <c r="FP9" s="285"/>
      <c r="FQ9" s="285"/>
      <c r="FR9" s="285"/>
      <c r="FS9" s="314"/>
      <c r="FT9" s="285"/>
      <c r="FU9" s="285"/>
      <c r="FV9" s="285"/>
      <c r="FW9" s="285"/>
      <c r="FX9" s="285"/>
      <c r="FY9" s="285"/>
      <c r="FZ9" s="285"/>
    </row>
    <row r="10" spans="1:182" s="562" customFormat="1" ht="15" customHeight="1">
      <c r="A10" s="505" t="s">
        <v>2694</v>
      </c>
      <c r="B10" s="505"/>
      <c r="C10" s="636" t="s">
        <v>2695</v>
      </c>
      <c r="D10" s="505">
        <v>13</v>
      </c>
      <c r="E10" s="664" t="s">
        <v>279</v>
      </c>
      <c r="F10" s="508" t="s">
        <v>2696</v>
      </c>
      <c r="G10" s="506" t="s">
        <v>2697</v>
      </c>
      <c r="H10" s="507" t="s">
        <v>2698</v>
      </c>
      <c r="I10" s="507" t="s">
        <v>2699</v>
      </c>
      <c r="J10" s="506" t="s">
        <v>42</v>
      </c>
      <c r="K10" s="675" t="s">
        <v>2700</v>
      </c>
      <c r="L10" s="584" t="s">
        <v>283</v>
      </c>
      <c r="M10" s="587"/>
      <c r="N10" s="507" t="s">
        <v>44</v>
      </c>
      <c r="O10" s="508" t="s">
        <v>45</v>
      </c>
      <c r="P10" s="508" t="s">
        <v>284</v>
      </c>
      <c r="Q10" s="508" t="s">
        <v>285</v>
      </c>
      <c r="R10" s="506" t="s">
        <v>42</v>
      </c>
      <c r="S10" s="506">
        <v>11756</v>
      </c>
      <c r="T10" s="508"/>
      <c r="U10" s="638" t="s">
        <v>46</v>
      </c>
      <c r="V10" s="637"/>
      <c r="W10" s="77"/>
      <c r="X10" s="506">
        <v>713</v>
      </c>
      <c r="Y10" s="506">
        <v>716</v>
      </c>
      <c r="Z10" s="505"/>
      <c r="AA10" s="505"/>
      <c r="AB10" s="505" t="s">
        <v>2701</v>
      </c>
      <c r="AC10" s="505" t="s">
        <v>393</v>
      </c>
      <c r="AD10" s="77"/>
      <c r="AE10" s="506"/>
      <c r="AF10" s="553"/>
      <c r="AG10" s="736"/>
      <c r="AH10" s="77"/>
      <c r="AI10" s="674" t="s">
        <v>2702</v>
      </c>
      <c r="AJ10" s="505" t="s">
        <v>49</v>
      </c>
      <c r="AK10" s="505" t="s">
        <v>49</v>
      </c>
      <c r="AL10" s="77"/>
      <c r="AM10" s="506" t="str">
        <f>H10&amp;" "&amp;I10&amp;","&amp;" "&amp;J10&amp;" "&amp;K10</f>
        <v>214-41 34th Ave Bayside, NY 11361</v>
      </c>
      <c r="AN10" s="77"/>
      <c r="AO10" s="715"/>
      <c r="AP10" s="715"/>
      <c r="AQ10" s="77"/>
      <c r="AR10" s="727"/>
      <c r="AS10" s="728"/>
      <c r="AT10" s="721"/>
      <c r="AU10" s="727"/>
      <c r="AV10" s="727">
        <v>6</v>
      </c>
      <c r="AW10" s="797">
        <v>6</v>
      </c>
      <c r="AX10" s="802">
        <f>AV10/AW10-1</f>
        <v>0</v>
      </c>
      <c r="AY10" s="720">
        <v>6</v>
      </c>
      <c r="AZ10" s="797">
        <v>7</v>
      </c>
      <c r="BA10" s="805">
        <f>AY10/AZ10-1</f>
        <v>-0.1428571428571429</v>
      </c>
      <c r="BB10" s="721"/>
      <c r="BC10" s="720">
        <v>11</v>
      </c>
      <c r="BD10" s="720">
        <v>13</v>
      </c>
      <c r="BE10" s="721"/>
      <c r="BF10" s="721"/>
      <c r="BG10" s="721"/>
      <c r="BH10" s="77"/>
      <c r="BI10" s="721"/>
      <c r="BJ10" s="721"/>
      <c r="BK10" s="721"/>
      <c r="BL10" s="314"/>
      <c r="BM10" s="314"/>
      <c r="BN10" s="314"/>
      <c r="BO10" s="314"/>
      <c r="BP10" s="314"/>
      <c r="BQ10" s="314"/>
      <c r="BR10" s="314"/>
      <c r="BS10" s="314"/>
      <c r="BT10" s="314"/>
      <c r="BU10" s="314"/>
      <c r="BV10" s="314"/>
      <c r="BW10" s="314"/>
      <c r="BX10" s="314"/>
      <c r="BY10" s="314"/>
      <c r="BZ10" s="314"/>
      <c r="CA10" s="314"/>
      <c r="CB10" s="314"/>
      <c r="CC10" s="314"/>
      <c r="CD10" s="314"/>
      <c r="CE10" s="314"/>
      <c r="CF10" s="314"/>
      <c r="CG10" s="314"/>
      <c r="CH10" s="314"/>
      <c r="CI10" s="314"/>
      <c r="CJ10" s="314"/>
      <c r="CK10" s="314"/>
      <c r="CL10" s="314"/>
      <c r="CM10" s="314"/>
      <c r="CN10" s="314"/>
      <c r="CO10" s="314"/>
      <c r="CP10" s="314"/>
      <c r="CQ10" s="314"/>
      <c r="CR10" s="314"/>
      <c r="CS10" s="314"/>
      <c r="CT10" s="314"/>
      <c r="CU10" s="314"/>
      <c r="CV10" s="314"/>
      <c r="CW10" s="314"/>
      <c r="CX10" s="314"/>
      <c r="CY10" s="314"/>
      <c r="CZ10" s="314"/>
      <c r="DA10" s="314"/>
      <c r="DB10" s="314"/>
      <c r="DC10" s="314"/>
      <c r="DD10" s="314"/>
      <c r="DE10" s="314"/>
      <c r="DF10" s="314"/>
      <c r="DG10" s="314"/>
      <c r="DH10" s="314"/>
      <c r="DI10" s="314"/>
      <c r="DJ10" s="314"/>
      <c r="DK10" s="314"/>
      <c r="DL10" s="314"/>
      <c r="DM10" s="314"/>
      <c r="DN10" s="314"/>
      <c r="DO10" s="314"/>
      <c r="DP10" s="314"/>
      <c r="DQ10" s="314"/>
      <c r="DR10" s="314"/>
      <c r="DS10" s="314"/>
      <c r="DT10" s="314"/>
      <c r="DU10" s="314"/>
      <c r="DV10" s="314"/>
      <c r="DW10" s="314"/>
      <c r="DX10" s="314"/>
      <c r="DY10" s="314"/>
      <c r="DZ10" s="314"/>
      <c r="EA10" s="314"/>
      <c r="EB10" s="314"/>
      <c r="EC10" s="314"/>
      <c r="ED10" s="314"/>
      <c r="EE10" s="314"/>
      <c r="EF10" s="314"/>
      <c r="EG10" s="314"/>
      <c r="EH10" s="314"/>
      <c r="EI10" s="314"/>
      <c r="EJ10" s="314"/>
      <c r="EK10" s="314"/>
      <c r="EL10" s="314"/>
      <c r="EM10" s="314"/>
      <c r="EN10" s="314"/>
      <c r="EO10" s="314"/>
      <c r="EP10" s="314"/>
      <c r="EQ10" s="314"/>
      <c r="ER10" s="314"/>
      <c r="ES10" s="314"/>
      <c r="ET10" s="314"/>
      <c r="EU10" s="314"/>
      <c r="EV10" s="314"/>
      <c r="EW10" s="314"/>
      <c r="EX10" s="314"/>
      <c r="EY10" s="314"/>
      <c r="EZ10" s="314"/>
      <c r="FA10" s="314"/>
      <c r="FB10" s="314"/>
      <c r="FC10" s="314"/>
      <c r="FD10" s="314"/>
      <c r="FE10" s="314"/>
      <c r="FF10" s="314"/>
      <c r="FG10" s="314"/>
      <c r="FH10" s="314"/>
      <c r="FI10" s="314"/>
      <c r="FJ10" s="314"/>
      <c r="FK10" s="314"/>
      <c r="FL10" s="314"/>
      <c r="FM10" s="314"/>
      <c r="FN10" s="314"/>
      <c r="FO10" s="314"/>
      <c r="FP10" s="314"/>
      <c r="FQ10" s="673"/>
      <c r="FR10" s="673"/>
      <c r="FS10" s="673"/>
      <c r="FT10" s="285"/>
      <c r="FU10" s="285"/>
      <c r="FV10" s="285"/>
      <c r="FW10" s="285"/>
      <c r="FX10" s="285"/>
      <c r="FY10" s="285"/>
      <c r="FZ10" s="285"/>
    </row>
    <row r="11" spans="1:182" s="562" customFormat="1" ht="15" customHeight="1">
      <c r="A11" s="505" t="s">
        <v>2694</v>
      </c>
      <c r="B11" s="505"/>
      <c r="C11" s="636" t="s">
        <v>2695</v>
      </c>
      <c r="D11" s="505">
        <v>20</v>
      </c>
      <c r="E11" s="664" t="s">
        <v>279</v>
      </c>
      <c r="F11" s="508" t="s">
        <v>2703</v>
      </c>
      <c r="G11" s="506" t="s">
        <v>2697</v>
      </c>
      <c r="H11" s="507" t="s">
        <v>2698</v>
      </c>
      <c r="I11" s="507" t="s">
        <v>2699</v>
      </c>
      <c r="J11" s="506" t="s">
        <v>42</v>
      </c>
      <c r="K11" s="675" t="s">
        <v>2700</v>
      </c>
      <c r="L11" s="584" t="s">
        <v>283</v>
      </c>
      <c r="M11" s="587"/>
      <c r="N11" s="507" t="s">
        <v>44</v>
      </c>
      <c r="O11" s="508" t="s">
        <v>45</v>
      </c>
      <c r="P11" s="508" t="s">
        <v>284</v>
      </c>
      <c r="Q11" s="508" t="s">
        <v>285</v>
      </c>
      <c r="R11" s="506" t="s">
        <v>42</v>
      </c>
      <c r="S11" s="506">
        <v>11756</v>
      </c>
      <c r="T11" s="508"/>
      <c r="U11" s="638" t="s">
        <v>46</v>
      </c>
      <c r="V11" s="637"/>
      <c r="W11" s="77"/>
      <c r="X11" s="506">
        <v>727</v>
      </c>
      <c r="Y11" s="506">
        <v>730</v>
      </c>
      <c r="Z11" s="505"/>
      <c r="AA11" s="505"/>
      <c r="AB11" s="505" t="s">
        <v>2664</v>
      </c>
      <c r="AC11" s="505" t="s">
        <v>393</v>
      </c>
      <c r="AD11" s="77"/>
      <c r="AE11" s="506"/>
      <c r="AF11" s="553"/>
      <c r="AG11" s="736"/>
      <c r="AH11" s="77"/>
      <c r="AI11" s="674" t="s">
        <v>2702</v>
      </c>
      <c r="AJ11" s="505"/>
      <c r="AK11" s="505"/>
      <c r="AL11" s="77"/>
      <c r="AM11" s="506" t="str">
        <f>H11&amp;" "&amp;I11&amp;","&amp;" "&amp;J11&amp;" "&amp;K11</f>
        <v>214-41 34th Ave Bayside, NY 11361</v>
      </c>
      <c r="AN11" s="77"/>
      <c r="AO11" s="715"/>
      <c r="AP11" s="715"/>
      <c r="AQ11" s="77"/>
      <c r="AR11" s="727"/>
      <c r="AS11" s="729"/>
      <c r="AT11" s="721"/>
      <c r="AU11" s="727"/>
      <c r="AV11" s="727">
        <v>1</v>
      </c>
      <c r="AW11" s="797">
        <v>13</v>
      </c>
      <c r="AX11" s="802">
        <f>AV11/AW11-1</f>
        <v>-0.92307692307692313</v>
      </c>
      <c r="AY11" s="720">
        <v>2</v>
      </c>
      <c r="AZ11" s="797">
        <v>14</v>
      </c>
      <c r="BA11" s="805">
        <f>AY11/AZ11-1</f>
        <v>-0.85714285714285721</v>
      </c>
      <c r="BB11" s="721"/>
      <c r="BC11" s="720">
        <v>4</v>
      </c>
      <c r="BD11" s="720">
        <v>4</v>
      </c>
      <c r="BE11" s="721"/>
      <c r="BF11" s="721"/>
      <c r="BG11" s="721"/>
      <c r="BH11" s="77"/>
      <c r="BI11" s="732"/>
      <c r="BJ11" s="721"/>
      <c r="BK11" s="721"/>
      <c r="BL11" s="314"/>
      <c r="BM11" s="314"/>
      <c r="BN11" s="314"/>
      <c r="BO11" s="314"/>
      <c r="BP11" s="314"/>
      <c r="BQ11" s="314"/>
      <c r="BR11" s="314"/>
      <c r="BS11" s="314"/>
      <c r="BT11" s="314"/>
      <c r="BU11" s="314"/>
      <c r="BV11" s="314"/>
      <c r="BW11" s="314"/>
      <c r="BX11" s="314"/>
      <c r="BY11" s="314"/>
      <c r="BZ11" s="314"/>
      <c r="CA11" s="314"/>
      <c r="CB11" s="314"/>
      <c r="CC11" s="314"/>
      <c r="CD11" s="314"/>
      <c r="CE11" s="314"/>
      <c r="CF11" s="314"/>
      <c r="CG11" s="314"/>
      <c r="CH11" s="314"/>
      <c r="CI11" s="314"/>
      <c r="CJ11" s="314"/>
      <c r="CK11" s="314"/>
      <c r="CL11" s="314"/>
      <c r="CM11" s="314"/>
      <c r="CN11" s="314"/>
      <c r="CO11" s="314"/>
      <c r="CP11" s="314"/>
      <c r="CQ11" s="314"/>
      <c r="CR11" s="314"/>
      <c r="CS11" s="314"/>
      <c r="CT11" s="314"/>
      <c r="CU11" s="314"/>
      <c r="CV11" s="314"/>
      <c r="CW11" s="314"/>
      <c r="CX11" s="314"/>
      <c r="CY11" s="314"/>
      <c r="CZ11" s="314"/>
      <c r="DA11" s="314"/>
      <c r="DB11" s="314"/>
      <c r="DC11" s="314"/>
      <c r="DD11" s="314"/>
      <c r="DE11" s="314"/>
      <c r="DF11" s="314"/>
      <c r="DG11" s="314"/>
      <c r="DH11" s="314"/>
      <c r="DI11" s="314"/>
      <c r="DJ11" s="314"/>
      <c r="DK11" s="314"/>
      <c r="DL11" s="314"/>
      <c r="DM11" s="314"/>
      <c r="DN11" s="314"/>
      <c r="DO11" s="314"/>
      <c r="DP11" s="314"/>
      <c r="DQ11" s="314"/>
      <c r="DR11" s="314"/>
      <c r="DS11" s="314"/>
      <c r="DT11" s="314"/>
      <c r="DU11" s="314"/>
      <c r="DV11" s="314"/>
      <c r="DW11" s="314"/>
      <c r="DX11" s="314"/>
      <c r="DY11" s="314"/>
      <c r="DZ11" s="314"/>
      <c r="EA11" s="314"/>
      <c r="EB11" s="314"/>
      <c r="EC11" s="314"/>
      <c r="ED11" s="314"/>
      <c r="EE11" s="314"/>
      <c r="EF11" s="314"/>
      <c r="EG11" s="314"/>
      <c r="EH11" s="314"/>
      <c r="EI11" s="314"/>
      <c r="EJ11" s="314"/>
      <c r="EK11" s="314"/>
      <c r="EL11" s="314"/>
      <c r="EM11" s="314"/>
      <c r="EN11" s="314"/>
      <c r="EO11" s="314"/>
      <c r="EP11" s="314"/>
      <c r="EQ11" s="314"/>
      <c r="ER11" s="314"/>
      <c r="ES11" s="314"/>
      <c r="ET11" s="314"/>
      <c r="EU11" s="314"/>
      <c r="EV11" s="314"/>
      <c r="EW11" s="314"/>
      <c r="EX11" s="314"/>
      <c r="EY11" s="314"/>
      <c r="EZ11" s="314"/>
      <c r="FA11" s="314"/>
      <c r="FB11" s="314"/>
      <c r="FC11" s="314"/>
      <c r="FD11" s="314"/>
      <c r="FE11" s="314"/>
      <c r="FF11" s="314"/>
      <c r="FG11" s="314"/>
      <c r="FH11" s="314"/>
      <c r="FI11" s="508"/>
      <c r="FJ11" s="508"/>
      <c r="FK11" s="508"/>
      <c r="FL11" s="314"/>
      <c r="FM11" s="314"/>
      <c r="FN11" s="314"/>
      <c r="FO11" s="314"/>
      <c r="FP11" s="314"/>
      <c r="FQ11" s="673"/>
      <c r="FR11" s="673"/>
      <c r="FS11" s="673"/>
      <c r="FT11" s="314"/>
      <c r="FU11" s="314"/>
      <c r="FV11" s="314"/>
      <c r="FW11" s="314"/>
      <c r="FX11" s="314"/>
      <c r="FY11" s="314"/>
      <c r="FZ11" s="314"/>
    </row>
    <row r="12" spans="1:182" s="562" customFormat="1" ht="15" customHeight="1">
      <c r="A12" s="468" t="s">
        <v>455</v>
      </c>
      <c r="B12" s="468"/>
      <c r="C12" s="469" t="s">
        <v>2676</v>
      </c>
      <c r="D12" s="468">
        <v>24</v>
      </c>
      <c r="E12" s="664" t="s">
        <v>540</v>
      </c>
      <c r="F12" s="471" t="s">
        <v>2704</v>
      </c>
      <c r="G12" s="282" t="s">
        <v>2705</v>
      </c>
      <c r="H12" s="544" t="s">
        <v>2706</v>
      </c>
      <c r="I12" s="544" t="s">
        <v>543</v>
      </c>
      <c r="J12" s="468" t="s">
        <v>54</v>
      </c>
      <c r="K12" s="468">
        <v>44512</v>
      </c>
      <c r="L12" s="470" t="s">
        <v>544</v>
      </c>
      <c r="M12" s="471"/>
      <c r="N12" s="544" t="s">
        <v>545</v>
      </c>
      <c r="O12" s="471" t="s">
        <v>546</v>
      </c>
      <c r="P12" s="470" t="s">
        <v>2707</v>
      </c>
      <c r="Q12" s="469" t="s">
        <v>2249</v>
      </c>
      <c r="R12" s="282" t="s">
        <v>54</v>
      </c>
      <c r="S12" s="547">
        <v>44514</v>
      </c>
      <c r="T12" s="471"/>
      <c r="U12" s="462" t="s">
        <v>547</v>
      </c>
      <c r="V12" s="545"/>
      <c r="W12" s="77"/>
      <c r="X12" s="468">
        <v>720</v>
      </c>
      <c r="Y12" s="468">
        <v>723</v>
      </c>
      <c r="Z12" s="468"/>
      <c r="AA12" s="468"/>
      <c r="AB12" s="468" t="s">
        <v>2708</v>
      </c>
      <c r="AC12" s="468" t="s">
        <v>393</v>
      </c>
      <c r="AD12" s="77"/>
      <c r="AE12" s="468"/>
      <c r="AF12" s="557">
        <v>299</v>
      </c>
      <c r="AG12" s="557">
        <v>305</v>
      </c>
      <c r="AH12" s="77"/>
      <c r="AI12" s="474" t="s">
        <v>2709</v>
      </c>
      <c r="AJ12" s="468"/>
      <c r="AK12" s="468"/>
      <c r="AL12" s="77"/>
      <c r="AM12" s="282" t="str">
        <f>H12&amp;" "&amp;I12&amp;","&amp;" "&amp;J12&amp;" "&amp;K12</f>
        <v>7777 Glenwood Ave Boardman, OH 44512</v>
      </c>
      <c r="AN12" s="77"/>
      <c r="AO12" s="715" t="s">
        <v>49</v>
      </c>
      <c r="AP12" s="715"/>
      <c r="AQ12" s="77"/>
      <c r="AR12" s="727">
        <v>6</v>
      </c>
      <c r="AS12" s="728">
        <v>6</v>
      </c>
      <c r="AT12" s="727">
        <v>7</v>
      </c>
      <c r="AU12" s="727">
        <v>7</v>
      </c>
      <c r="AV12" s="727">
        <v>7</v>
      </c>
      <c r="AW12" s="797">
        <v>5</v>
      </c>
      <c r="AX12" s="802">
        <f>AV12/AW12-1</f>
        <v>0.39999999999999991</v>
      </c>
      <c r="AY12" s="720">
        <v>8</v>
      </c>
      <c r="AZ12" s="797">
        <v>10</v>
      </c>
      <c r="BA12" s="805">
        <f>AY12/AZ12-1</f>
        <v>-0.19999999999999996</v>
      </c>
      <c r="BB12" s="721"/>
      <c r="BC12" s="720">
        <v>9</v>
      </c>
      <c r="BD12" s="720">
        <v>9</v>
      </c>
      <c r="BE12" s="721"/>
      <c r="BF12" s="721"/>
      <c r="BG12" s="721"/>
      <c r="BH12" s="77"/>
      <c r="BI12" s="732"/>
      <c r="BJ12" s="732"/>
      <c r="BK12" s="732"/>
      <c r="BL12" s="470"/>
      <c r="BM12" s="470"/>
      <c r="BN12" s="470"/>
      <c r="BO12" s="470"/>
      <c r="BP12" s="470"/>
      <c r="BQ12" s="470"/>
      <c r="BR12" s="470"/>
      <c r="BS12" s="314"/>
      <c r="BT12" s="314"/>
      <c r="BU12" s="314"/>
      <c r="BV12" s="470"/>
      <c r="BW12" s="470"/>
      <c r="BX12" s="470"/>
      <c r="BY12" s="470"/>
      <c r="BZ12" s="470"/>
      <c r="CA12" s="470"/>
      <c r="CB12" s="470"/>
      <c r="CC12" s="470"/>
      <c r="CD12" s="470"/>
      <c r="CE12" s="470"/>
      <c r="CF12" s="470"/>
      <c r="CG12" s="470"/>
      <c r="CH12" s="470"/>
      <c r="CI12" s="470"/>
      <c r="CJ12" s="470"/>
      <c r="CK12" s="470"/>
      <c r="CL12" s="470"/>
      <c r="CM12" s="470"/>
      <c r="CN12" s="470"/>
      <c r="CO12" s="470"/>
      <c r="CP12" s="470"/>
      <c r="CQ12" s="470"/>
      <c r="CR12" s="470"/>
      <c r="CS12" s="470"/>
      <c r="CT12" s="470"/>
      <c r="CU12" s="470"/>
      <c r="CV12" s="470"/>
      <c r="CW12" s="470"/>
      <c r="CX12" s="470"/>
      <c r="CY12" s="470"/>
      <c r="CZ12" s="470"/>
      <c r="DA12" s="470"/>
      <c r="DB12" s="470"/>
      <c r="DC12" s="470"/>
      <c r="DD12" s="470"/>
      <c r="DE12" s="470"/>
      <c r="DF12" s="470"/>
      <c r="DG12" s="470"/>
      <c r="DH12" s="470"/>
      <c r="DI12" s="470"/>
      <c r="DJ12" s="470"/>
      <c r="DK12" s="470"/>
      <c r="DL12" s="470"/>
      <c r="DM12" s="470"/>
      <c r="DN12" s="470"/>
      <c r="DO12" s="470"/>
      <c r="DP12" s="470"/>
      <c r="DQ12" s="470"/>
      <c r="DR12" s="470"/>
      <c r="DS12" s="470"/>
      <c r="DT12" s="470"/>
      <c r="DU12" s="470"/>
      <c r="DV12" s="470"/>
      <c r="DW12" s="470"/>
      <c r="DX12" s="470"/>
      <c r="DY12" s="470"/>
      <c r="DZ12" s="470"/>
      <c r="EA12" s="470"/>
      <c r="EB12" s="470"/>
      <c r="EC12" s="470"/>
      <c r="ED12" s="470"/>
      <c r="EE12" s="470"/>
      <c r="EF12" s="470"/>
      <c r="EG12" s="470"/>
      <c r="EH12" s="470"/>
      <c r="EI12" s="470"/>
      <c r="EJ12" s="470"/>
      <c r="EK12" s="470"/>
      <c r="EL12" s="470"/>
      <c r="EM12" s="470"/>
      <c r="EN12" s="470"/>
      <c r="EO12" s="470"/>
      <c r="EP12" s="470"/>
      <c r="EQ12" s="470"/>
      <c r="ER12" s="470"/>
      <c r="ES12" s="470"/>
      <c r="ET12" s="470"/>
      <c r="EU12" s="470"/>
      <c r="EV12" s="470"/>
      <c r="EW12" s="470"/>
      <c r="EX12" s="470"/>
      <c r="EY12" s="470"/>
      <c r="EZ12" s="470"/>
      <c r="FA12" s="470"/>
      <c r="FB12" s="470"/>
      <c r="FC12" s="470"/>
      <c r="FD12" s="470"/>
      <c r="FE12" s="470"/>
      <c r="FF12" s="470"/>
      <c r="FG12" s="470"/>
      <c r="FH12" s="470"/>
      <c r="FI12" s="471"/>
      <c r="FJ12" s="471"/>
      <c r="FK12" s="471"/>
      <c r="FL12" s="471"/>
      <c r="FM12" s="471"/>
      <c r="FN12" s="471"/>
      <c r="FO12" s="471"/>
      <c r="FP12" s="314"/>
      <c r="FQ12" s="314"/>
      <c r="FR12" s="314"/>
      <c r="FS12" s="314"/>
      <c r="FT12" s="285"/>
      <c r="FU12" s="285"/>
      <c r="FV12" s="285"/>
      <c r="FW12" s="285"/>
      <c r="FX12" s="285"/>
      <c r="FY12" s="285"/>
      <c r="FZ12" s="285"/>
    </row>
    <row r="13" spans="1:182" s="562" customFormat="1" ht="15" customHeight="1">
      <c r="A13" s="468" t="s">
        <v>455</v>
      </c>
      <c r="B13" s="468" t="s">
        <v>49</v>
      </c>
      <c r="C13" s="469" t="s">
        <v>2710</v>
      </c>
      <c r="D13" s="468"/>
      <c r="E13" s="664" t="s">
        <v>540</v>
      </c>
      <c r="F13" s="471" t="s">
        <v>2711</v>
      </c>
      <c r="G13" s="282" t="s">
        <v>2705</v>
      </c>
      <c r="H13" s="544" t="s">
        <v>2706</v>
      </c>
      <c r="I13" s="544" t="s">
        <v>543</v>
      </c>
      <c r="J13" s="468" t="s">
        <v>54</v>
      </c>
      <c r="K13" s="468">
        <v>44512</v>
      </c>
      <c r="L13" s="470" t="s">
        <v>544</v>
      </c>
      <c r="M13" s="471"/>
      <c r="N13" s="544" t="s">
        <v>545</v>
      </c>
      <c r="O13" s="471" t="s">
        <v>546</v>
      </c>
      <c r="P13" s="470" t="s">
        <v>2707</v>
      </c>
      <c r="Q13" s="469" t="s">
        <v>2249</v>
      </c>
      <c r="R13" s="282" t="s">
        <v>54</v>
      </c>
      <c r="S13" s="547">
        <v>44514</v>
      </c>
      <c r="T13" s="471"/>
      <c r="U13" s="462" t="s">
        <v>547</v>
      </c>
      <c r="V13" s="545"/>
      <c r="W13" s="77"/>
      <c r="X13" s="468">
        <v>810</v>
      </c>
      <c r="Y13" s="468">
        <v>813</v>
      </c>
      <c r="Z13" s="468"/>
      <c r="AA13" s="468"/>
      <c r="AB13" s="468" t="s">
        <v>2712</v>
      </c>
      <c r="AC13" s="468" t="s">
        <v>393</v>
      </c>
      <c r="AD13" s="77"/>
      <c r="AE13" s="468"/>
      <c r="AF13" s="557">
        <v>299</v>
      </c>
      <c r="AG13" s="557">
        <v>305</v>
      </c>
      <c r="AH13" s="77"/>
      <c r="AI13" s="474" t="s">
        <v>2709</v>
      </c>
      <c r="AJ13" s="468"/>
      <c r="AK13" s="468"/>
      <c r="AL13" s="77"/>
      <c r="AM13" s="282" t="str">
        <f>H13&amp;" "&amp;I13&amp;","&amp;" "&amp;J13&amp;" "&amp;K13</f>
        <v>7777 Glenwood Ave Boardman, OH 44512</v>
      </c>
      <c r="AN13" s="77"/>
      <c r="AO13" s="715" t="s">
        <v>49</v>
      </c>
      <c r="AP13" s="715"/>
      <c r="AQ13" s="77"/>
      <c r="AR13" s="454">
        <v>2</v>
      </c>
      <c r="AS13" s="722">
        <v>2</v>
      </c>
      <c r="AT13" s="727">
        <v>4</v>
      </c>
      <c r="AU13" s="727">
        <v>5</v>
      </c>
      <c r="AV13" s="727">
        <v>6</v>
      </c>
      <c r="AW13" s="797"/>
      <c r="AX13" s="797"/>
      <c r="AY13" s="720">
        <v>8</v>
      </c>
      <c r="AZ13" s="797">
        <v>0</v>
      </c>
      <c r="BA13" s="805"/>
      <c r="BB13" s="721"/>
      <c r="BC13" s="720">
        <v>8</v>
      </c>
      <c r="BD13" s="720">
        <v>8</v>
      </c>
      <c r="BE13" s="721"/>
      <c r="BF13" s="721"/>
      <c r="BG13" s="721"/>
      <c r="BH13" s="77"/>
      <c r="BI13" s="732"/>
      <c r="BJ13" s="732"/>
      <c r="BK13" s="732"/>
      <c r="BL13" s="470"/>
      <c r="BM13" s="470"/>
      <c r="BN13" s="470"/>
      <c r="BO13" s="470"/>
      <c r="BP13" s="470"/>
      <c r="BQ13" s="470"/>
      <c r="BR13" s="470"/>
      <c r="BS13" s="470"/>
      <c r="BT13" s="470"/>
      <c r="BU13" s="470"/>
      <c r="BV13" s="470"/>
      <c r="BW13" s="470"/>
      <c r="BX13" s="470"/>
      <c r="BY13" s="470"/>
      <c r="BZ13" s="470"/>
      <c r="CA13" s="470"/>
      <c r="CB13" s="470"/>
      <c r="CC13" s="470"/>
      <c r="CD13" s="470"/>
      <c r="CE13" s="470"/>
      <c r="CF13" s="470"/>
      <c r="CG13" s="470"/>
      <c r="CH13" s="470"/>
      <c r="CI13" s="470"/>
      <c r="CJ13" s="470"/>
      <c r="CK13" s="470"/>
      <c r="CL13" s="470"/>
      <c r="CM13" s="470"/>
      <c r="CN13" s="470"/>
      <c r="CO13" s="470"/>
      <c r="CP13" s="470"/>
      <c r="CQ13" s="470"/>
      <c r="CR13" s="470"/>
      <c r="CS13" s="470"/>
      <c r="CT13" s="470"/>
      <c r="CU13" s="470"/>
      <c r="CV13" s="470"/>
      <c r="CW13" s="470"/>
      <c r="CX13" s="470"/>
      <c r="CY13" s="470"/>
      <c r="CZ13" s="470"/>
      <c r="DA13" s="470"/>
      <c r="DB13" s="470"/>
      <c r="DC13" s="470"/>
      <c r="DD13" s="470"/>
      <c r="DE13" s="470"/>
      <c r="DF13" s="470"/>
      <c r="DG13" s="470"/>
      <c r="DH13" s="470"/>
      <c r="DI13" s="470"/>
      <c r="DJ13" s="470"/>
      <c r="DK13" s="470"/>
      <c r="DL13" s="470"/>
      <c r="DM13" s="470"/>
      <c r="DN13" s="470"/>
      <c r="DO13" s="470"/>
      <c r="DP13" s="470"/>
      <c r="DQ13" s="470"/>
      <c r="DR13" s="470"/>
      <c r="DS13" s="470"/>
      <c r="DT13" s="470"/>
      <c r="DU13" s="470"/>
      <c r="DV13" s="470"/>
      <c r="DW13" s="470"/>
      <c r="DX13" s="470"/>
      <c r="DY13" s="470"/>
      <c r="DZ13" s="470"/>
      <c r="EA13" s="470"/>
      <c r="EB13" s="470"/>
      <c r="EC13" s="470"/>
      <c r="ED13" s="470"/>
      <c r="EE13" s="470"/>
      <c r="EF13" s="470"/>
      <c r="EG13" s="470"/>
      <c r="EH13" s="470"/>
      <c r="EI13" s="470"/>
      <c r="EJ13" s="470"/>
      <c r="EK13" s="470"/>
      <c r="EL13" s="470"/>
      <c r="EM13" s="470"/>
      <c r="EN13" s="470"/>
      <c r="EO13" s="470"/>
      <c r="EP13" s="470"/>
      <c r="EQ13" s="470"/>
      <c r="ER13" s="470"/>
      <c r="ES13" s="470"/>
      <c r="ET13" s="470"/>
      <c r="EU13" s="470"/>
      <c r="EV13" s="470"/>
      <c r="EW13" s="470"/>
      <c r="EX13" s="470"/>
      <c r="EY13" s="470"/>
      <c r="EZ13" s="470"/>
      <c r="FA13" s="470"/>
      <c r="FB13" s="470"/>
      <c r="FC13" s="470"/>
      <c r="FD13" s="470"/>
      <c r="FE13" s="470"/>
      <c r="FF13" s="470"/>
      <c r="FG13" s="470"/>
      <c r="FH13" s="470"/>
      <c r="FI13" s="471"/>
      <c r="FJ13" s="471"/>
      <c r="FK13" s="471"/>
      <c r="FL13" s="471"/>
      <c r="FM13" s="471"/>
      <c r="FN13" s="471"/>
      <c r="FO13" s="471"/>
      <c r="FP13" s="285"/>
      <c r="FQ13" s="285"/>
      <c r="FR13" s="285"/>
      <c r="FS13" s="526"/>
      <c r="FT13" s="314"/>
      <c r="FU13" s="314"/>
      <c r="FV13" s="314"/>
      <c r="FW13" s="314"/>
      <c r="FX13" s="314"/>
      <c r="FY13" s="314"/>
      <c r="FZ13" s="314"/>
    </row>
    <row r="14" spans="1:182" s="562" customFormat="1" ht="15" customHeight="1">
      <c r="A14" s="505" t="s">
        <v>36</v>
      </c>
      <c r="B14" s="506" t="s">
        <v>49</v>
      </c>
      <c r="C14" s="314" t="s">
        <v>36</v>
      </c>
      <c r="D14" s="314"/>
      <c r="E14" s="664" t="s">
        <v>2713</v>
      </c>
      <c r="F14" s="314" t="s">
        <v>2714</v>
      </c>
      <c r="G14" s="314"/>
      <c r="H14" s="314" t="s">
        <v>2715</v>
      </c>
      <c r="I14" s="314" t="s">
        <v>154</v>
      </c>
      <c r="J14" s="505" t="s">
        <v>139</v>
      </c>
      <c r="K14" s="505">
        <v>78753</v>
      </c>
      <c r="L14" s="314" t="s">
        <v>2716</v>
      </c>
      <c r="M14" s="314"/>
      <c r="N14" s="314" t="s">
        <v>2717</v>
      </c>
      <c r="O14" s="314" t="s">
        <v>2718</v>
      </c>
      <c r="P14" s="314" t="s">
        <v>2719</v>
      </c>
      <c r="Q14" s="314" t="s">
        <v>154</v>
      </c>
      <c r="R14" s="505" t="s">
        <v>139</v>
      </c>
      <c r="S14" s="314">
        <v>78732</v>
      </c>
      <c r="T14" s="314"/>
      <c r="U14" s="505" t="s">
        <v>2720</v>
      </c>
      <c r="V14" s="314"/>
      <c r="W14" s="293"/>
      <c r="X14" s="505">
        <v>713</v>
      </c>
      <c r="Y14" s="505">
        <v>716</v>
      </c>
      <c r="Z14" s="505"/>
      <c r="AA14" s="505"/>
      <c r="AB14" s="505" t="s">
        <v>2701</v>
      </c>
      <c r="AC14" s="505" t="s">
        <v>393</v>
      </c>
      <c r="AD14" s="293"/>
      <c r="AE14" s="314"/>
      <c r="AF14" s="553">
        <v>299</v>
      </c>
      <c r="AG14" s="553">
        <v>309</v>
      </c>
      <c r="AH14" s="293"/>
      <c r="AI14" s="554" t="s">
        <v>2721</v>
      </c>
      <c r="AJ14" s="314" t="s">
        <v>37</v>
      </c>
      <c r="AK14" s="314"/>
      <c r="AL14" s="293"/>
      <c r="AM14" s="506" t="str">
        <f>H14&amp;" "&amp;I14&amp;","&amp;" "&amp;J14&amp;" "&amp;K14</f>
        <v>11908 N Lamar Blvd Austin, TX 78753</v>
      </c>
      <c r="AN14" s="293"/>
      <c r="AO14" s="715"/>
      <c r="AP14" s="664"/>
      <c r="AQ14" s="293"/>
      <c r="AR14" s="727">
        <v>9</v>
      </c>
      <c r="AS14" s="728">
        <v>15</v>
      </c>
      <c r="AT14" s="727">
        <v>20</v>
      </c>
      <c r="AU14" s="727">
        <v>20</v>
      </c>
      <c r="AV14" s="727">
        <v>23</v>
      </c>
      <c r="AW14" s="797"/>
      <c r="AX14" s="797"/>
      <c r="AY14" s="720">
        <v>27</v>
      </c>
      <c r="AZ14" s="797"/>
      <c r="BA14" s="804"/>
      <c r="BB14" s="721"/>
      <c r="BC14" s="720">
        <v>26</v>
      </c>
      <c r="BD14" s="720">
        <v>27</v>
      </c>
      <c r="BE14" s="721"/>
      <c r="BF14" s="721"/>
      <c r="BG14" s="721"/>
      <c r="BH14" s="293"/>
      <c r="BI14" s="721"/>
      <c r="BJ14" s="721"/>
      <c r="BK14" s="721"/>
      <c r="BL14" s="314"/>
      <c r="BM14" s="314"/>
      <c r="BN14" s="314"/>
      <c r="BO14" s="314"/>
      <c r="BP14" s="314"/>
      <c r="BQ14" s="314"/>
      <c r="BR14" s="314"/>
      <c r="BS14" s="470"/>
      <c r="BT14" s="470"/>
      <c r="BU14" s="470"/>
      <c r="BV14" s="314"/>
      <c r="BW14" s="314"/>
      <c r="BX14" s="314"/>
      <c r="BY14" s="314"/>
      <c r="BZ14" s="314"/>
      <c r="CA14" s="314"/>
      <c r="CB14" s="314"/>
      <c r="CC14" s="314"/>
      <c r="CD14" s="314"/>
      <c r="CE14" s="314"/>
      <c r="CF14" s="314"/>
      <c r="CG14" s="314"/>
      <c r="CH14" s="314"/>
      <c r="CI14" s="314"/>
      <c r="CJ14" s="314"/>
      <c r="CK14" s="314"/>
      <c r="CL14" s="314"/>
      <c r="CM14" s="314"/>
      <c r="CN14" s="314"/>
      <c r="CO14" s="314"/>
      <c r="CP14" s="314"/>
      <c r="CQ14" s="314"/>
      <c r="CR14" s="314"/>
      <c r="CS14" s="314"/>
      <c r="CT14" s="314"/>
      <c r="CU14" s="314"/>
      <c r="CV14" s="314"/>
      <c r="CW14" s="314"/>
      <c r="CX14" s="314"/>
      <c r="CY14" s="314"/>
      <c r="CZ14" s="314"/>
      <c r="DA14" s="314"/>
      <c r="DB14" s="314"/>
      <c r="DC14" s="314"/>
      <c r="DD14" s="314"/>
      <c r="DE14" s="314"/>
      <c r="DF14" s="314"/>
      <c r="DG14" s="314"/>
      <c r="DH14" s="314"/>
      <c r="DI14" s="314"/>
      <c r="DJ14" s="314"/>
      <c r="DK14" s="314"/>
      <c r="DL14" s="314"/>
      <c r="DM14" s="314"/>
      <c r="DN14" s="314"/>
      <c r="DO14" s="314"/>
      <c r="DP14" s="314"/>
      <c r="DQ14" s="314"/>
      <c r="DR14" s="314"/>
      <c r="DS14" s="314"/>
      <c r="DT14" s="314"/>
      <c r="DU14" s="314"/>
      <c r="DV14" s="314"/>
      <c r="DW14" s="314"/>
      <c r="DX14" s="314"/>
      <c r="DY14" s="314"/>
      <c r="DZ14" s="314"/>
      <c r="EA14" s="314"/>
      <c r="EB14" s="314"/>
      <c r="EC14" s="314"/>
      <c r="ED14" s="314"/>
      <c r="EE14" s="314"/>
      <c r="EF14" s="314"/>
      <c r="EG14" s="314"/>
      <c r="EH14" s="314"/>
      <c r="EI14" s="314"/>
      <c r="EJ14" s="314"/>
      <c r="EK14" s="314"/>
      <c r="EL14" s="314"/>
      <c r="EM14" s="314"/>
      <c r="EN14" s="314"/>
      <c r="EO14" s="314"/>
      <c r="EP14" s="314"/>
      <c r="EQ14" s="314"/>
      <c r="ER14" s="314"/>
      <c r="ES14" s="314"/>
      <c r="ET14" s="314"/>
      <c r="EU14" s="314"/>
      <c r="EV14" s="314"/>
      <c r="EW14" s="314"/>
      <c r="EX14" s="314"/>
      <c r="EY14" s="314"/>
      <c r="EZ14" s="314"/>
      <c r="FA14" s="314"/>
      <c r="FB14" s="314"/>
      <c r="FC14" s="314"/>
      <c r="FD14" s="314"/>
      <c r="FE14" s="314"/>
      <c r="FF14" s="314"/>
      <c r="FG14" s="314"/>
      <c r="FH14" s="314"/>
      <c r="FI14" s="314"/>
      <c r="FJ14" s="314"/>
      <c r="FK14" s="314"/>
      <c r="FL14" s="314"/>
      <c r="FM14" s="314"/>
      <c r="FN14" s="314"/>
      <c r="FO14" s="314"/>
      <c r="FP14" s="314"/>
      <c r="FQ14" s="314"/>
      <c r="FR14" s="314"/>
      <c r="FS14" s="285"/>
      <c r="FT14" s="285"/>
      <c r="FU14" s="285"/>
      <c r="FV14" s="285"/>
      <c r="FW14" s="285"/>
      <c r="FX14" s="285"/>
      <c r="FY14" s="285"/>
      <c r="FZ14" s="285"/>
    </row>
    <row r="15" spans="1:182" s="562" customFormat="1" ht="15" customHeight="1">
      <c r="A15" s="816" t="s">
        <v>36</v>
      </c>
      <c r="B15" s="815" t="s">
        <v>49</v>
      </c>
      <c r="C15" s="562" t="s">
        <v>36</v>
      </c>
      <c r="E15" s="562" t="s">
        <v>2722</v>
      </c>
      <c r="F15" s="562" t="s">
        <v>2723</v>
      </c>
      <c r="H15" s="562" t="s">
        <v>2724</v>
      </c>
      <c r="I15" s="562" t="s">
        <v>2725</v>
      </c>
      <c r="J15" s="816" t="s">
        <v>139</v>
      </c>
      <c r="K15" s="816">
        <v>76137</v>
      </c>
      <c r="L15" s="850" t="s">
        <v>2726</v>
      </c>
      <c r="N15" s="562" t="s">
        <v>2727</v>
      </c>
      <c r="O15" s="562" t="s">
        <v>2728</v>
      </c>
      <c r="P15" s="562" t="s">
        <v>2729</v>
      </c>
      <c r="Q15" s="562" t="s">
        <v>2730</v>
      </c>
      <c r="R15" s="816" t="s">
        <v>139</v>
      </c>
      <c r="S15" s="562">
        <v>76001</v>
      </c>
      <c r="U15" s="816" t="s">
        <v>2731</v>
      </c>
      <c r="W15" s="293"/>
      <c r="X15" s="816">
        <v>615</v>
      </c>
      <c r="Y15" s="816">
        <v>618</v>
      </c>
      <c r="Z15" s="816"/>
      <c r="AA15" s="816"/>
      <c r="AB15" s="816" t="s">
        <v>2667</v>
      </c>
      <c r="AC15" s="816" t="s">
        <v>393</v>
      </c>
      <c r="AD15" s="293"/>
      <c r="AF15" s="822">
        <v>299</v>
      </c>
      <c r="AG15" s="822">
        <v>309</v>
      </c>
      <c r="AH15" s="293"/>
      <c r="AI15" s="832" t="s">
        <v>2732</v>
      </c>
      <c r="AJ15" s="562" t="s">
        <v>37</v>
      </c>
      <c r="AL15" s="293"/>
      <c r="AM15" s="815" t="str">
        <f>H15&amp;" "&amp;I15&amp;","&amp;" "&amp;J15&amp;" "&amp;K15</f>
        <v>4700 N Beach St Fort Worth, TX 76137</v>
      </c>
      <c r="AN15" s="293"/>
      <c r="AO15" s="816" t="s">
        <v>49</v>
      </c>
      <c r="AQ15" s="293"/>
      <c r="AR15" s="816">
        <v>43</v>
      </c>
      <c r="AS15" s="824">
        <v>50</v>
      </c>
      <c r="AT15" s="816">
        <v>54</v>
      </c>
      <c r="AU15" s="816">
        <v>58</v>
      </c>
      <c r="AV15" s="816">
        <v>61</v>
      </c>
      <c r="AW15" s="816"/>
      <c r="AX15" s="816"/>
      <c r="AY15" s="816">
        <v>65</v>
      </c>
      <c r="AZ15" s="816"/>
      <c r="BC15" s="816">
        <v>67</v>
      </c>
      <c r="BD15" s="816">
        <v>67</v>
      </c>
      <c r="BH15" s="293"/>
    </row>
    <row r="16" spans="1:182" s="562" customFormat="1" ht="15" customHeight="1">
      <c r="A16" s="468" t="s">
        <v>455</v>
      </c>
      <c r="B16" s="468"/>
      <c r="C16" s="544" t="s">
        <v>2666</v>
      </c>
      <c r="D16" s="282">
        <v>50</v>
      </c>
      <c r="E16" s="785" t="s">
        <v>1582</v>
      </c>
      <c r="F16" s="471" t="s">
        <v>2733</v>
      </c>
      <c r="G16" s="282" t="s">
        <v>2734</v>
      </c>
      <c r="H16" s="469" t="s">
        <v>1783</v>
      </c>
      <c r="I16" s="469" t="s">
        <v>411</v>
      </c>
      <c r="J16" s="282" t="s">
        <v>412</v>
      </c>
      <c r="K16" s="282">
        <v>32812</v>
      </c>
      <c r="L16" s="546" t="s">
        <v>1586</v>
      </c>
      <c r="M16" s="521"/>
      <c r="N16" s="469" t="s">
        <v>1587</v>
      </c>
      <c r="O16" s="470" t="s">
        <v>1588</v>
      </c>
      <c r="P16" s="470" t="s">
        <v>1589</v>
      </c>
      <c r="Q16" s="470" t="s">
        <v>411</v>
      </c>
      <c r="R16" s="282" t="s">
        <v>412</v>
      </c>
      <c r="S16" s="282">
        <v>32809</v>
      </c>
      <c r="T16" s="470"/>
      <c r="U16" s="441" t="s">
        <v>1590</v>
      </c>
      <c r="V16" s="522"/>
      <c r="W16" s="77"/>
      <c r="X16" s="468">
        <v>720</v>
      </c>
      <c r="Y16" s="468">
        <v>723</v>
      </c>
      <c r="Z16" s="468"/>
      <c r="AA16" s="468"/>
      <c r="AB16" s="468" t="s">
        <v>2708</v>
      </c>
      <c r="AC16" s="468" t="s">
        <v>393</v>
      </c>
      <c r="AD16" s="77"/>
      <c r="AE16" s="468"/>
      <c r="AF16" s="557">
        <v>299</v>
      </c>
      <c r="AG16" s="557">
        <v>305</v>
      </c>
      <c r="AH16" s="77"/>
      <c r="AI16" s="474" t="s">
        <v>2735</v>
      </c>
      <c r="AJ16" s="468"/>
      <c r="AK16" s="468"/>
      <c r="AL16" s="77"/>
      <c r="AM16" s="282" t="str">
        <f>H16&amp;" "&amp;I16&amp;","&amp;" "&amp;J16&amp;" "&amp;K16</f>
        <v>4400 Kennedy Ave Orlando, FL 32812</v>
      </c>
      <c r="AN16" s="77"/>
      <c r="AO16" s="715"/>
      <c r="AP16" s="715"/>
      <c r="AQ16" s="77"/>
      <c r="AR16" s="457">
        <v>0</v>
      </c>
      <c r="AS16" s="722">
        <v>4</v>
      </c>
      <c r="AT16" s="727">
        <v>12</v>
      </c>
      <c r="AU16" s="727">
        <v>18</v>
      </c>
      <c r="AV16" s="727">
        <v>23</v>
      </c>
      <c r="AW16" s="797"/>
      <c r="AX16" s="797"/>
      <c r="AY16" s="720">
        <v>30</v>
      </c>
      <c r="AZ16" s="797">
        <v>46</v>
      </c>
      <c r="BA16" s="805">
        <f>AY16/AZ16-1</f>
        <v>-0.34782608695652173</v>
      </c>
      <c r="BB16" s="721"/>
      <c r="BC16" s="720">
        <v>32</v>
      </c>
      <c r="BD16" s="720">
        <v>32</v>
      </c>
      <c r="BE16" s="721"/>
      <c r="BF16" s="721"/>
      <c r="BG16" s="721"/>
      <c r="BH16" s="77"/>
      <c r="BI16" s="732"/>
      <c r="BJ16" s="732"/>
      <c r="BK16" s="732"/>
      <c r="BL16" s="470"/>
      <c r="BM16" s="470"/>
      <c r="BN16" s="470"/>
      <c r="BO16" s="470"/>
      <c r="BP16" s="470"/>
      <c r="BQ16" s="470"/>
      <c r="BR16" s="470"/>
      <c r="BS16" s="314"/>
      <c r="BT16" s="314"/>
      <c r="BU16" s="314"/>
      <c r="BV16" s="470"/>
      <c r="BW16" s="470"/>
      <c r="BX16" s="470"/>
      <c r="BY16" s="470"/>
      <c r="BZ16" s="470"/>
      <c r="CA16" s="470"/>
      <c r="CB16" s="470"/>
      <c r="CC16" s="470"/>
      <c r="CD16" s="470"/>
      <c r="CE16" s="470"/>
      <c r="CF16" s="470"/>
      <c r="CG16" s="470"/>
      <c r="CH16" s="470"/>
      <c r="CI16" s="470"/>
      <c r="CJ16" s="470"/>
      <c r="CK16" s="470"/>
      <c r="CL16" s="470"/>
      <c r="CM16" s="470"/>
      <c r="CN16" s="470"/>
      <c r="CO16" s="470"/>
      <c r="CP16" s="470"/>
      <c r="CQ16" s="470"/>
      <c r="CR16" s="470"/>
      <c r="CS16" s="470"/>
      <c r="CT16" s="470"/>
      <c r="CU16" s="470"/>
      <c r="CV16" s="470"/>
      <c r="CW16" s="470"/>
      <c r="CX16" s="470"/>
      <c r="CY16" s="470"/>
      <c r="CZ16" s="470"/>
      <c r="DA16" s="470"/>
      <c r="DB16" s="470"/>
      <c r="DC16" s="470"/>
      <c r="DD16" s="470"/>
      <c r="DE16" s="470"/>
      <c r="DF16" s="470"/>
      <c r="DG16" s="470"/>
      <c r="DH16" s="470"/>
      <c r="DI16" s="470"/>
      <c r="DJ16" s="470"/>
      <c r="DK16" s="470"/>
      <c r="DL16" s="470"/>
      <c r="DM16" s="470"/>
      <c r="DN16" s="470"/>
      <c r="DO16" s="470"/>
      <c r="DP16" s="470"/>
      <c r="DQ16" s="470"/>
      <c r="DR16" s="470"/>
      <c r="DS16" s="470"/>
      <c r="DT16" s="470"/>
      <c r="DU16" s="470"/>
      <c r="DV16" s="470"/>
      <c r="DW16" s="470"/>
      <c r="DX16" s="470"/>
      <c r="DY16" s="470"/>
      <c r="DZ16" s="470"/>
      <c r="EA16" s="470"/>
      <c r="EB16" s="470"/>
      <c r="EC16" s="470"/>
      <c r="ED16" s="470"/>
      <c r="EE16" s="470"/>
      <c r="EF16" s="470"/>
      <c r="EG16" s="470"/>
      <c r="EH16" s="470"/>
      <c r="EI16" s="470"/>
      <c r="EJ16" s="470"/>
      <c r="EK16" s="470"/>
      <c r="EL16" s="470"/>
      <c r="EM16" s="470"/>
      <c r="EN16" s="470"/>
      <c r="EO16" s="470"/>
      <c r="EP16" s="470"/>
      <c r="EQ16" s="470"/>
      <c r="ER16" s="470"/>
      <c r="ES16" s="470"/>
      <c r="ET16" s="470"/>
      <c r="EU16" s="470"/>
      <c r="EV16" s="470"/>
      <c r="EW16" s="470"/>
      <c r="EX16" s="470"/>
      <c r="EY16" s="470"/>
      <c r="EZ16" s="470"/>
      <c r="FA16" s="470"/>
      <c r="FB16" s="470"/>
      <c r="FC16" s="470"/>
      <c r="FD16" s="470"/>
      <c r="FE16" s="470"/>
      <c r="FF16" s="470"/>
      <c r="FG16" s="470"/>
      <c r="FH16" s="470"/>
      <c r="FI16" s="471"/>
      <c r="FJ16" s="471"/>
      <c r="FK16" s="471"/>
      <c r="FL16" s="471"/>
      <c r="FM16" s="471"/>
      <c r="FN16" s="471"/>
      <c r="FO16" s="471"/>
      <c r="FP16" s="471"/>
      <c r="FQ16" s="285"/>
      <c r="FR16" s="285"/>
      <c r="FS16" s="285"/>
      <c r="FT16" s="285"/>
      <c r="FU16" s="285"/>
      <c r="FV16" s="285"/>
      <c r="FW16" s="285"/>
      <c r="FX16" s="285"/>
      <c r="FY16" s="285"/>
      <c r="FZ16" s="285"/>
    </row>
    <row r="17" spans="1:182" s="562" customFormat="1" ht="15" customHeight="1">
      <c r="A17" s="816" t="s">
        <v>455</v>
      </c>
      <c r="B17" s="815"/>
      <c r="C17" s="814" t="s">
        <v>2736</v>
      </c>
      <c r="D17" s="815">
        <v>50</v>
      </c>
      <c r="E17" s="811" t="s">
        <v>2737</v>
      </c>
      <c r="F17" s="811" t="s">
        <v>2738</v>
      </c>
      <c r="G17" s="815"/>
      <c r="H17" s="814" t="s">
        <v>2739</v>
      </c>
      <c r="I17" s="814" t="s">
        <v>2740</v>
      </c>
      <c r="J17" s="815" t="s">
        <v>412</v>
      </c>
      <c r="K17" s="815">
        <v>32259</v>
      </c>
      <c r="L17" s="818" t="s">
        <v>2741</v>
      </c>
      <c r="M17" s="819"/>
      <c r="N17" s="814" t="s">
        <v>2742</v>
      </c>
      <c r="O17" s="814" t="s">
        <v>2743</v>
      </c>
      <c r="P17" s="811" t="s">
        <v>2744</v>
      </c>
      <c r="Q17" s="814" t="s">
        <v>2745</v>
      </c>
      <c r="R17" s="815" t="s">
        <v>412</v>
      </c>
      <c r="S17" s="815">
        <v>32259</v>
      </c>
      <c r="T17" s="814"/>
      <c r="U17" s="816" t="s">
        <v>2746</v>
      </c>
      <c r="V17" s="815"/>
      <c r="W17" s="77"/>
      <c r="X17" s="815">
        <v>622</v>
      </c>
      <c r="Y17" s="815">
        <v>625</v>
      </c>
      <c r="Z17" s="816"/>
      <c r="AA17" s="815"/>
      <c r="AB17" s="815" t="s">
        <v>2747</v>
      </c>
      <c r="AC17" s="815" t="s">
        <v>393</v>
      </c>
      <c r="AD17" s="77"/>
      <c r="AE17" s="815">
        <v>70</v>
      </c>
      <c r="AF17" s="829">
        <v>299</v>
      </c>
      <c r="AG17" s="829">
        <v>305</v>
      </c>
      <c r="AH17" s="77"/>
      <c r="AI17" s="823" t="s">
        <v>2748</v>
      </c>
      <c r="AJ17" s="815" t="s">
        <v>37</v>
      </c>
      <c r="AK17" s="815" t="s">
        <v>49</v>
      </c>
      <c r="AL17" s="77"/>
      <c r="AM17" s="815" t="str">
        <f>H17&amp;" "&amp;I17&amp;","&amp;" "&amp;J17&amp;" "&amp;K17</f>
        <v>7399 Longleaf Pine Pkwy St. Johns, FL 32259</v>
      </c>
      <c r="AN17" s="77"/>
      <c r="AO17" s="816" t="s">
        <v>49</v>
      </c>
      <c r="AP17" s="816"/>
      <c r="AQ17" s="77"/>
      <c r="AR17" s="815">
        <v>18</v>
      </c>
      <c r="AS17" s="824">
        <v>19</v>
      </c>
      <c r="AT17" s="815">
        <v>25</v>
      </c>
      <c r="AU17" s="815">
        <v>25</v>
      </c>
      <c r="AV17" s="815">
        <v>29</v>
      </c>
      <c r="AW17" s="815">
        <v>45</v>
      </c>
      <c r="AX17" s="830">
        <f>AV17/AW17-1</f>
        <v>-0.35555555555555551</v>
      </c>
      <c r="AY17" s="815">
        <v>32</v>
      </c>
      <c r="AZ17" s="815">
        <v>49</v>
      </c>
      <c r="BA17" s="826">
        <f>AY17/AZ17-1</f>
        <v>-0.34693877551020413</v>
      </c>
      <c r="BB17" s="811"/>
      <c r="BC17" s="815">
        <v>36</v>
      </c>
      <c r="BD17" s="815">
        <v>36</v>
      </c>
      <c r="BE17" s="811"/>
      <c r="BF17" s="811"/>
      <c r="BG17" s="811"/>
      <c r="BH17" s="77"/>
    </row>
    <row r="18" spans="1:182" s="562" customFormat="1" ht="15" customHeight="1">
      <c r="A18" s="816" t="s">
        <v>455</v>
      </c>
      <c r="B18" s="815"/>
      <c r="C18" s="814" t="s">
        <v>2736</v>
      </c>
      <c r="D18" s="815">
        <v>45</v>
      </c>
      <c r="E18" s="811" t="s">
        <v>2737</v>
      </c>
      <c r="F18" s="811" t="s">
        <v>2749</v>
      </c>
      <c r="G18" s="815"/>
      <c r="H18" s="814" t="s">
        <v>2739</v>
      </c>
      <c r="I18" s="814" t="s">
        <v>2740</v>
      </c>
      <c r="J18" s="815" t="s">
        <v>412</v>
      </c>
      <c r="K18" s="815">
        <v>32259</v>
      </c>
      <c r="L18" s="818" t="s">
        <v>2741</v>
      </c>
      <c r="M18" s="819"/>
      <c r="N18" s="814" t="s">
        <v>2742</v>
      </c>
      <c r="O18" s="814" t="s">
        <v>2743</v>
      </c>
      <c r="P18" s="811" t="s">
        <v>2744</v>
      </c>
      <c r="Q18" s="814" t="s">
        <v>2745</v>
      </c>
      <c r="R18" s="815" t="s">
        <v>412</v>
      </c>
      <c r="S18" s="815">
        <v>32259</v>
      </c>
      <c r="T18" s="814"/>
      <c r="U18" s="816" t="s">
        <v>2746</v>
      </c>
      <c r="V18" s="815"/>
      <c r="W18" s="366"/>
      <c r="X18" s="815">
        <v>629</v>
      </c>
      <c r="Y18" s="815">
        <v>702</v>
      </c>
      <c r="Z18" s="816"/>
      <c r="AA18" s="815"/>
      <c r="AB18" s="815" t="s">
        <v>2674</v>
      </c>
      <c r="AC18" s="815" t="s">
        <v>393</v>
      </c>
      <c r="AD18" s="366"/>
      <c r="AE18" s="815">
        <v>70</v>
      </c>
      <c r="AF18" s="829">
        <v>299</v>
      </c>
      <c r="AG18" s="829">
        <v>305</v>
      </c>
      <c r="AH18" s="366"/>
      <c r="AI18" s="823" t="s">
        <v>2748</v>
      </c>
      <c r="AJ18" s="815"/>
      <c r="AK18" s="815"/>
      <c r="AL18" s="366"/>
      <c r="AM18" s="815" t="str">
        <f>H18&amp;" "&amp;I18&amp;","&amp;" "&amp;J18&amp;" "&amp;K18</f>
        <v>7399 Longleaf Pine Pkwy St. Johns, FL 32259</v>
      </c>
      <c r="AN18" s="366"/>
      <c r="AO18" s="816" t="s">
        <v>49</v>
      </c>
      <c r="AP18" s="816"/>
      <c r="AQ18" s="366"/>
      <c r="AR18" s="815">
        <v>9</v>
      </c>
      <c r="AS18" s="824">
        <v>11</v>
      </c>
      <c r="AT18" s="815">
        <v>14</v>
      </c>
      <c r="AU18" s="815">
        <v>18</v>
      </c>
      <c r="AV18" s="815">
        <v>22</v>
      </c>
      <c r="AW18" s="815">
        <v>20</v>
      </c>
      <c r="AX18" s="830">
        <f>AV18/AW18-1</f>
        <v>0.10000000000000009</v>
      </c>
      <c r="AY18" s="815">
        <v>21</v>
      </c>
      <c r="AZ18" s="815">
        <v>25</v>
      </c>
      <c r="BA18" s="826">
        <f>AY18/AZ18-1</f>
        <v>-0.16000000000000003</v>
      </c>
      <c r="BB18" s="811"/>
      <c r="BC18" s="815">
        <v>27</v>
      </c>
      <c r="BD18" s="815">
        <v>27</v>
      </c>
      <c r="BE18" s="811"/>
      <c r="BF18" s="811"/>
      <c r="BG18" s="811"/>
      <c r="BH18" s="366"/>
      <c r="BI18" s="811"/>
      <c r="BJ18" s="811"/>
      <c r="BK18" s="811"/>
      <c r="BL18" s="811"/>
      <c r="BM18" s="811"/>
      <c r="BN18" s="811"/>
      <c r="BO18" s="811"/>
      <c r="BP18" s="811"/>
      <c r="BQ18" s="811"/>
      <c r="BR18" s="811"/>
      <c r="BS18" s="811"/>
      <c r="BT18" s="811"/>
      <c r="BU18" s="811"/>
      <c r="BV18" s="811"/>
      <c r="BW18" s="811"/>
      <c r="BX18" s="811"/>
      <c r="BY18" s="811"/>
      <c r="BZ18" s="811"/>
      <c r="CA18" s="811"/>
      <c r="CB18" s="811"/>
      <c r="CC18" s="811"/>
      <c r="CD18" s="811"/>
      <c r="CE18" s="811"/>
      <c r="CF18" s="811"/>
      <c r="CG18" s="811"/>
      <c r="CH18" s="811"/>
      <c r="CI18" s="811"/>
      <c r="CJ18" s="811"/>
      <c r="CK18" s="811"/>
      <c r="CL18" s="811"/>
      <c r="CM18" s="811"/>
      <c r="CN18" s="811"/>
      <c r="CO18" s="811"/>
      <c r="CP18" s="811"/>
      <c r="CQ18" s="811"/>
      <c r="CR18" s="811"/>
      <c r="CS18" s="811"/>
      <c r="CT18" s="811"/>
      <c r="CU18" s="811"/>
      <c r="CV18" s="811"/>
      <c r="CW18" s="811"/>
      <c r="CX18" s="811"/>
      <c r="CY18" s="811"/>
      <c r="CZ18" s="811"/>
      <c r="DA18" s="811"/>
      <c r="DB18" s="811"/>
      <c r="DC18" s="811"/>
      <c r="DD18" s="811"/>
      <c r="DE18" s="811"/>
      <c r="DF18" s="811"/>
      <c r="DG18" s="811"/>
      <c r="DH18" s="811"/>
      <c r="DI18" s="811"/>
      <c r="DJ18" s="811"/>
      <c r="DK18" s="811"/>
      <c r="DL18" s="811"/>
      <c r="DM18" s="811"/>
      <c r="DN18" s="811"/>
      <c r="DO18" s="811"/>
      <c r="DP18" s="811"/>
      <c r="DQ18" s="811"/>
      <c r="DR18" s="811"/>
      <c r="DS18" s="811"/>
      <c r="DT18" s="811"/>
      <c r="DU18" s="811"/>
      <c r="DV18" s="811"/>
      <c r="DW18" s="811"/>
      <c r="DX18" s="811"/>
      <c r="DY18" s="811"/>
      <c r="DZ18" s="811"/>
      <c r="EA18" s="811"/>
      <c r="EB18" s="811"/>
      <c r="EC18" s="811"/>
      <c r="ED18" s="811"/>
      <c r="EE18" s="811"/>
      <c r="EF18" s="811"/>
      <c r="EG18" s="811"/>
      <c r="EH18" s="811"/>
      <c r="EI18" s="811"/>
      <c r="EJ18" s="811"/>
      <c r="EK18" s="811"/>
      <c r="EL18" s="811"/>
      <c r="EM18" s="811"/>
      <c r="EN18" s="811"/>
      <c r="EO18" s="811"/>
      <c r="EP18" s="811"/>
      <c r="EQ18" s="811"/>
      <c r="ER18" s="811"/>
      <c r="ES18" s="811"/>
      <c r="ET18" s="811"/>
      <c r="EU18" s="811"/>
      <c r="EV18" s="811"/>
      <c r="EW18" s="811"/>
      <c r="EX18" s="811"/>
      <c r="EY18" s="811"/>
      <c r="EZ18" s="811"/>
      <c r="FA18" s="811"/>
      <c r="FB18" s="811"/>
      <c r="FC18" s="811"/>
      <c r="FD18" s="811"/>
      <c r="FE18" s="811"/>
      <c r="FF18" s="811"/>
      <c r="FG18" s="811"/>
      <c r="FH18" s="811"/>
    </row>
    <row r="19" spans="1:182" s="562" customFormat="1" ht="15" customHeight="1">
      <c r="A19" s="468" t="s">
        <v>455</v>
      </c>
      <c r="B19" s="282" t="s">
        <v>49</v>
      </c>
      <c r="C19" s="469" t="s">
        <v>2736</v>
      </c>
      <c r="D19" s="282"/>
      <c r="E19" s="785" t="s">
        <v>2737</v>
      </c>
      <c r="F19" s="470" t="s">
        <v>2750</v>
      </c>
      <c r="G19" s="884"/>
      <c r="H19" s="469" t="s">
        <v>2739</v>
      </c>
      <c r="I19" s="469" t="s">
        <v>2740</v>
      </c>
      <c r="J19" s="282" t="s">
        <v>412</v>
      </c>
      <c r="K19" s="282">
        <v>32259</v>
      </c>
      <c r="L19" s="546" t="s">
        <v>2741</v>
      </c>
      <c r="M19" s="521"/>
      <c r="N19" s="469" t="s">
        <v>2742</v>
      </c>
      <c r="O19" s="469" t="s">
        <v>2743</v>
      </c>
      <c r="P19" s="954" t="s">
        <v>2744</v>
      </c>
      <c r="Q19" s="955" t="s">
        <v>2745</v>
      </c>
      <c r="R19" s="956" t="s">
        <v>412</v>
      </c>
      <c r="S19" s="956">
        <v>32259</v>
      </c>
      <c r="T19" s="957"/>
      <c r="U19" s="468" t="s">
        <v>2746</v>
      </c>
      <c r="V19" s="282"/>
      <c r="W19" s="77"/>
      <c r="X19" s="282">
        <v>720</v>
      </c>
      <c r="Y19" s="282">
        <v>723</v>
      </c>
      <c r="Z19" s="468"/>
      <c r="AA19" s="282"/>
      <c r="AB19" s="282" t="s">
        <v>2708</v>
      </c>
      <c r="AC19" s="282" t="s">
        <v>393</v>
      </c>
      <c r="AD19" s="77"/>
      <c r="AE19" s="282"/>
      <c r="AF19" s="555">
        <v>299</v>
      </c>
      <c r="AG19" s="555">
        <v>305</v>
      </c>
      <c r="AH19" s="77"/>
      <c r="AI19" s="474" t="s">
        <v>2748</v>
      </c>
      <c r="AJ19" s="282"/>
      <c r="AK19" s="282"/>
      <c r="AL19" s="77"/>
      <c r="AM19" s="282" t="str">
        <f>H19&amp;" "&amp;I19&amp;","&amp;" "&amp;J19&amp;" "&amp;K19</f>
        <v>7399 Longleaf Pine Pkwy St. Johns, FL 32259</v>
      </c>
      <c r="AN19" s="77"/>
      <c r="AO19" s="715" t="s">
        <v>49</v>
      </c>
      <c r="AP19" s="715"/>
      <c r="AQ19" s="77"/>
      <c r="AR19" s="730">
        <v>9</v>
      </c>
      <c r="AS19" s="728">
        <v>10</v>
      </c>
      <c r="AT19" s="730">
        <v>10</v>
      </c>
      <c r="AU19" s="730">
        <v>16</v>
      </c>
      <c r="AV19" s="730">
        <v>17</v>
      </c>
      <c r="AW19" s="798"/>
      <c r="AX19" s="798"/>
      <c r="AY19" s="803">
        <v>17</v>
      </c>
      <c r="AZ19" s="798">
        <v>0</v>
      </c>
      <c r="BA19" s="805"/>
      <c r="BB19" s="732"/>
      <c r="BC19" s="803">
        <v>16</v>
      </c>
      <c r="BD19" s="803">
        <v>16</v>
      </c>
      <c r="BE19" s="732"/>
      <c r="BF19" s="732"/>
      <c r="BG19" s="732"/>
      <c r="BH19" s="77"/>
      <c r="BI19" s="732"/>
      <c r="BJ19" s="732"/>
      <c r="BK19" s="732"/>
      <c r="BL19" s="470"/>
      <c r="BM19" s="470"/>
      <c r="BN19" s="470"/>
      <c r="BO19" s="470"/>
      <c r="BP19" s="470"/>
      <c r="BQ19" s="470"/>
      <c r="BR19" s="470"/>
      <c r="BS19" s="471"/>
      <c r="BT19" s="471"/>
      <c r="BU19" s="471"/>
      <c r="BV19" s="470"/>
      <c r="BW19" s="470"/>
      <c r="BX19" s="470"/>
      <c r="BY19" s="470"/>
      <c r="BZ19" s="470"/>
      <c r="CA19" s="470"/>
      <c r="CB19" s="470"/>
      <c r="CC19" s="470"/>
      <c r="CD19" s="470"/>
      <c r="CE19" s="470"/>
      <c r="CF19" s="470"/>
      <c r="CG19" s="470"/>
      <c r="CH19" s="470"/>
      <c r="CI19" s="470"/>
      <c r="CJ19" s="470"/>
      <c r="CK19" s="470"/>
      <c r="CL19" s="470"/>
      <c r="CM19" s="470"/>
      <c r="CN19" s="470"/>
      <c r="CO19" s="470"/>
      <c r="CP19" s="470"/>
      <c r="CQ19" s="470"/>
      <c r="CR19" s="470"/>
      <c r="CS19" s="470"/>
      <c r="CT19" s="470"/>
      <c r="CU19" s="470"/>
      <c r="CV19" s="470"/>
      <c r="CW19" s="470"/>
      <c r="CX19" s="470"/>
      <c r="CY19" s="470"/>
      <c r="CZ19" s="470"/>
      <c r="DA19" s="470"/>
      <c r="DB19" s="470"/>
      <c r="DC19" s="470"/>
      <c r="DD19" s="470"/>
      <c r="DE19" s="470"/>
      <c r="DF19" s="470"/>
      <c r="DG19" s="470"/>
      <c r="DH19" s="470"/>
      <c r="DI19" s="470"/>
      <c r="DJ19" s="470"/>
      <c r="DK19" s="470"/>
      <c r="DL19" s="470"/>
      <c r="DM19" s="470"/>
      <c r="DN19" s="470"/>
      <c r="DO19" s="470"/>
      <c r="DP19" s="470"/>
      <c r="DQ19" s="470"/>
      <c r="DR19" s="470"/>
      <c r="DS19" s="470"/>
      <c r="DT19" s="470"/>
      <c r="DU19" s="470"/>
      <c r="DV19" s="470"/>
      <c r="DW19" s="470"/>
      <c r="DX19" s="470"/>
      <c r="DY19" s="470"/>
      <c r="DZ19" s="470"/>
      <c r="EA19" s="470"/>
      <c r="EB19" s="470"/>
      <c r="EC19" s="470"/>
      <c r="ED19" s="470"/>
      <c r="EE19" s="470"/>
      <c r="EF19" s="470"/>
      <c r="EG19" s="470"/>
      <c r="EH19" s="470"/>
      <c r="EI19" s="470"/>
      <c r="EJ19" s="470"/>
      <c r="EK19" s="470"/>
      <c r="EL19" s="470"/>
      <c r="EM19" s="470"/>
      <c r="EN19" s="470"/>
      <c r="EO19" s="470"/>
      <c r="EP19" s="470"/>
      <c r="EQ19" s="470"/>
      <c r="ER19" s="470"/>
      <c r="ES19" s="470"/>
      <c r="ET19" s="470"/>
      <c r="EU19" s="470"/>
      <c r="EV19" s="470"/>
      <c r="EW19" s="470"/>
      <c r="EX19" s="470"/>
      <c r="EY19" s="470"/>
      <c r="EZ19" s="470"/>
      <c r="FA19" s="470"/>
      <c r="FB19" s="470"/>
      <c r="FC19" s="470"/>
      <c r="FD19" s="470"/>
      <c r="FE19" s="470"/>
      <c r="FF19" s="470"/>
      <c r="FG19" s="470"/>
      <c r="FH19" s="470"/>
      <c r="FI19" s="471"/>
      <c r="FJ19" s="471"/>
      <c r="FK19" s="471"/>
      <c r="FL19" s="471"/>
      <c r="FM19" s="471"/>
      <c r="FN19" s="471"/>
      <c r="FO19" s="471"/>
      <c r="FP19" s="471"/>
      <c r="FQ19" s="471"/>
      <c r="FR19" s="471"/>
      <c r="FS19" s="314"/>
      <c r="FT19" s="314"/>
      <c r="FU19" s="314"/>
      <c r="FV19" s="314"/>
      <c r="FW19" s="314"/>
      <c r="FX19" s="314"/>
      <c r="FY19" s="314"/>
      <c r="FZ19" s="314"/>
    </row>
    <row r="20" spans="1:182" s="562" customFormat="1" ht="15" customHeight="1">
      <c r="A20" s="816" t="s">
        <v>455</v>
      </c>
      <c r="B20" s="816"/>
      <c r="C20" s="817" t="s">
        <v>2736</v>
      </c>
      <c r="D20" s="816">
        <v>55</v>
      </c>
      <c r="E20" s="562" t="s">
        <v>1101</v>
      </c>
      <c r="F20" s="562" t="s">
        <v>1102</v>
      </c>
      <c r="G20" s="815"/>
      <c r="H20" s="817" t="s">
        <v>1103</v>
      </c>
      <c r="I20" s="817" t="s">
        <v>1104</v>
      </c>
      <c r="J20" s="816" t="s">
        <v>962</v>
      </c>
      <c r="K20" s="816">
        <v>23513</v>
      </c>
      <c r="L20" s="818" t="s">
        <v>1105</v>
      </c>
      <c r="M20" s="819"/>
      <c r="N20" s="817" t="s">
        <v>1106</v>
      </c>
      <c r="O20" s="562" t="s">
        <v>1107</v>
      </c>
      <c r="P20" s="562" t="s">
        <v>2751</v>
      </c>
      <c r="Q20" s="562" t="s">
        <v>1104</v>
      </c>
      <c r="R20" s="816" t="s">
        <v>962</v>
      </c>
      <c r="S20" s="816">
        <v>23518</v>
      </c>
      <c r="U20" s="820" t="s">
        <v>1109</v>
      </c>
      <c r="V20" s="821"/>
      <c r="W20" s="77"/>
      <c r="X20" s="816">
        <v>608</v>
      </c>
      <c r="Y20" s="816">
        <v>611</v>
      </c>
      <c r="Z20" s="816"/>
      <c r="AA20" s="816"/>
      <c r="AB20" s="816" t="s">
        <v>2752</v>
      </c>
      <c r="AC20" s="816" t="s">
        <v>393</v>
      </c>
      <c r="AD20" s="77"/>
      <c r="AE20" s="816"/>
      <c r="AF20" s="822">
        <v>299</v>
      </c>
      <c r="AG20" s="822">
        <v>305</v>
      </c>
      <c r="AH20" s="77"/>
      <c r="AI20" s="823" t="s">
        <v>2753</v>
      </c>
      <c r="AJ20" s="816" t="s">
        <v>49</v>
      </c>
      <c r="AK20" s="816"/>
      <c r="AL20" s="77"/>
      <c r="AM20" s="815" t="str">
        <f>H20&amp;" "&amp;I20&amp;","&amp;" "&amp;J20&amp;" "&amp;K20</f>
        <v>6501 Chesapeake Blvd Norfolk, VA 23513</v>
      </c>
      <c r="AN20" s="77"/>
      <c r="AO20" s="816" t="s">
        <v>49</v>
      </c>
      <c r="AP20" s="816"/>
      <c r="AQ20" s="77"/>
      <c r="AR20" s="816">
        <v>5</v>
      </c>
      <c r="AS20" s="824">
        <v>7</v>
      </c>
      <c r="AT20" s="816">
        <v>10</v>
      </c>
      <c r="AU20" s="816">
        <v>11</v>
      </c>
      <c r="AV20" s="816">
        <v>12</v>
      </c>
      <c r="AW20" s="816">
        <v>44</v>
      </c>
      <c r="AX20" s="830">
        <f>AV20/AW20-1</f>
        <v>-0.72727272727272729</v>
      </c>
      <c r="AY20" s="816">
        <v>12</v>
      </c>
      <c r="AZ20" s="816">
        <v>47</v>
      </c>
      <c r="BA20" s="826">
        <f>AY20/AZ20-1</f>
        <v>-0.74468085106382986</v>
      </c>
      <c r="BC20" s="816">
        <v>12</v>
      </c>
      <c r="BD20" s="816">
        <v>12</v>
      </c>
      <c r="BH20" s="77"/>
      <c r="BS20" s="811"/>
      <c r="BT20" s="811"/>
      <c r="BU20" s="811"/>
    </row>
    <row r="21" spans="1:182" s="562" customFormat="1" ht="15" customHeight="1">
      <c r="A21" s="816" t="s">
        <v>455</v>
      </c>
      <c r="B21" s="816"/>
      <c r="C21" s="817" t="s">
        <v>2736</v>
      </c>
      <c r="D21" s="816">
        <v>50</v>
      </c>
      <c r="E21" s="562" t="s">
        <v>663</v>
      </c>
      <c r="F21" s="814" t="s">
        <v>664</v>
      </c>
      <c r="G21" s="815"/>
      <c r="H21" s="811" t="s">
        <v>665</v>
      </c>
      <c r="I21" s="814" t="s">
        <v>2754</v>
      </c>
      <c r="J21" s="815" t="s">
        <v>655</v>
      </c>
      <c r="K21" s="834">
        <v>36507</v>
      </c>
      <c r="L21" s="811" t="s">
        <v>667</v>
      </c>
      <c r="N21" s="811" t="s">
        <v>668</v>
      </c>
      <c r="O21" s="811" t="s">
        <v>669</v>
      </c>
      <c r="P21" s="811" t="s">
        <v>670</v>
      </c>
      <c r="Q21" s="811" t="s">
        <v>671</v>
      </c>
      <c r="R21" s="815" t="s">
        <v>655</v>
      </c>
      <c r="S21" s="834">
        <v>36527</v>
      </c>
      <c r="U21" s="828" t="s">
        <v>672</v>
      </c>
      <c r="V21" s="821"/>
      <c r="W21" s="77"/>
      <c r="X21" s="816">
        <v>615</v>
      </c>
      <c r="Y21" s="816">
        <v>618</v>
      </c>
      <c r="Z21" s="816"/>
      <c r="AA21" s="816"/>
      <c r="AB21" s="816" t="s">
        <v>2667</v>
      </c>
      <c r="AC21" s="816" t="s">
        <v>393</v>
      </c>
      <c r="AD21" s="77"/>
      <c r="AE21" s="816"/>
      <c r="AF21" s="822">
        <v>299</v>
      </c>
      <c r="AG21" s="822">
        <v>305</v>
      </c>
      <c r="AH21" s="77"/>
      <c r="AI21" s="823" t="s">
        <v>2755</v>
      </c>
      <c r="AJ21" s="816" t="s">
        <v>37</v>
      </c>
      <c r="AK21" s="816"/>
      <c r="AL21" s="77"/>
      <c r="AM21" s="815" t="str">
        <f>H21&amp;" "&amp;I21&amp;","&amp;" "&amp;J21&amp;" "&amp;K21</f>
        <v>1900 US Hwy 31 Bay Minette, AL 36507</v>
      </c>
      <c r="AN21" s="77"/>
      <c r="AO21" s="816" t="s">
        <v>49</v>
      </c>
      <c r="AP21" s="816"/>
      <c r="AQ21" s="77"/>
      <c r="AR21" s="816">
        <v>20</v>
      </c>
      <c r="AS21" s="831">
        <v>22</v>
      </c>
      <c r="AT21" s="816">
        <v>22</v>
      </c>
      <c r="AU21" s="816">
        <v>25</v>
      </c>
      <c r="AV21" s="816">
        <v>27</v>
      </c>
      <c r="AW21" s="816">
        <v>42</v>
      </c>
      <c r="AX21" s="830">
        <f>AV21/AW21-1</f>
        <v>-0.3571428571428571</v>
      </c>
      <c r="AY21" s="816">
        <v>29</v>
      </c>
      <c r="AZ21" s="816">
        <v>50</v>
      </c>
      <c r="BA21" s="826">
        <f>AY21/AZ21-1</f>
        <v>-0.42000000000000004</v>
      </c>
      <c r="BC21" s="816">
        <v>29</v>
      </c>
      <c r="BD21" s="816">
        <v>29</v>
      </c>
      <c r="BH21" s="77"/>
    </row>
    <row r="22" spans="1:182" s="562" customFormat="1" ht="15" customHeight="1">
      <c r="A22" s="468" t="s">
        <v>455</v>
      </c>
      <c r="B22" s="468"/>
      <c r="C22" s="469" t="s">
        <v>2666</v>
      </c>
      <c r="D22" s="282">
        <v>40</v>
      </c>
      <c r="E22" s="785" t="s">
        <v>607</v>
      </c>
      <c r="F22" s="471" t="s">
        <v>608</v>
      </c>
      <c r="G22" s="282"/>
      <c r="H22" s="469" t="s">
        <v>609</v>
      </c>
      <c r="I22" s="469" t="s">
        <v>610</v>
      </c>
      <c r="J22" s="282" t="s">
        <v>611</v>
      </c>
      <c r="K22" s="282">
        <v>87507</v>
      </c>
      <c r="L22" s="144" t="s">
        <v>2756</v>
      </c>
      <c r="M22" s="521"/>
      <c r="N22" s="469" t="s">
        <v>219</v>
      </c>
      <c r="O22" s="470" t="s">
        <v>2757</v>
      </c>
      <c r="P22" s="558"/>
      <c r="Q22" s="470"/>
      <c r="R22" s="282"/>
      <c r="S22" s="559"/>
      <c r="T22" s="470"/>
      <c r="U22" s="468" t="s">
        <v>614</v>
      </c>
      <c r="V22" s="560"/>
      <c r="W22" s="77"/>
      <c r="X22" s="468">
        <v>713</v>
      </c>
      <c r="Y22" s="468">
        <v>716</v>
      </c>
      <c r="Z22" s="468"/>
      <c r="AA22" s="468"/>
      <c r="AB22" s="468" t="s">
        <v>2701</v>
      </c>
      <c r="AC22" s="468" t="s">
        <v>393</v>
      </c>
      <c r="AD22" s="77"/>
      <c r="AE22" s="468"/>
      <c r="AF22" s="557">
        <v>299</v>
      </c>
      <c r="AG22" s="557">
        <v>309</v>
      </c>
      <c r="AH22" s="77"/>
      <c r="AI22" s="660" t="s">
        <v>2758</v>
      </c>
      <c r="AJ22" s="468"/>
      <c r="AK22" s="468"/>
      <c r="AL22" s="77"/>
      <c r="AM22" s="282" t="str">
        <f>H22&amp;" "&amp;I22&amp;","&amp;" "&amp;J22&amp;" "&amp;K22</f>
        <v>4851 Paseo Del Sol Santa Fe, NM 87507</v>
      </c>
      <c r="AN22" s="77"/>
      <c r="AO22" s="715" t="s">
        <v>49</v>
      </c>
      <c r="AP22" s="715"/>
      <c r="AQ22" s="77"/>
      <c r="AR22" s="727">
        <v>22</v>
      </c>
      <c r="AS22" s="729">
        <v>23</v>
      </c>
      <c r="AT22" s="727">
        <v>26</v>
      </c>
      <c r="AU22" s="727">
        <v>26</v>
      </c>
      <c r="AV22" s="727">
        <v>33</v>
      </c>
      <c r="AW22" s="797">
        <v>35</v>
      </c>
      <c r="AX22" s="802">
        <f>AV22/AW22-1</f>
        <v>-5.7142857142857162E-2</v>
      </c>
      <c r="AY22" s="720">
        <v>39</v>
      </c>
      <c r="AZ22" s="797">
        <v>35</v>
      </c>
      <c r="BA22" s="805">
        <f>AY22/AZ22-1</f>
        <v>0.11428571428571432</v>
      </c>
      <c r="BB22" s="721"/>
      <c r="BC22" s="720">
        <v>39</v>
      </c>
      <c r="BD22" s="720">
        <v>40</v>
      </c>
      <c r="BE22" s="721"/>
      <c r="BF22" s="721"/>
      <c r="BG22" s="721"/>
      <c r="BH22" s="77"/>
      <c r="BI22" s="721"/>
      <c r="BJ22" s="721"/>
      <c r="BK22" s="721"/>
      <c r="BL22" s="471"/>
      <c r="BM22" s="471"/>
      <c r="BN22" s="471"/>
      <c r="BO22" s="471"/>
      <c r="BP22" s="471"/>
      <c r="BQ22" s="471"/>
      <c r="BR22" s="471"/>
      <c r="BS22" s="314"/>
      <c r="BT22" s="314"/>
      <c r="BU22" s="314"/>
      <c r="BV22" s="471"/>
      <c r="BW22" s="471"/>
      <c r="BX22" s="471"/>
      <c r="BY22" s="471"/>
      <c r="BZ22" s="471"/>
      <c r="CA22" s="471"/>
      <c r="CB22" s="471"/>
      <c r="CC22" s="471"/>
      <c r="CD22" s="471"/>
      <c r="CE22" s="471"/>
      <c r="CF22" s="471"/>
      <c r="CG22" s="471"/>
      <c r="CH22" s="471"/>
      <c r="CI22" s="471"/>
      <c r="CJ22" s="471"/>
      <c r="CK22" s="471"/>
      <c r="CL22" s="471"/>
      <c r="CM22" s="471"/>
      <c r="CN22" s="471"/>
      <c r="CO22" s="471"/>
      <c r="CP22" s="471"/>
      <c r="CQ22" s="471"/>
      <c r="CR22" s="471"/>
      <c r="CS22" s="471"/>
      <c r="CT22" s="471"/>
      <c r="CU22" s="471"/>
      <c r="CV22" s="471"/>
      <c r="CW22" s="471"/>
      <c r="CX22" s="471"/>
      <c r="CY22" s="471"/>
      <c r="CZ22" s="471"/>
      <c r="DA22" s="471"/>
      <c r="DB22" s="471"/>
      <c r="DC22" s="471"/>
      <c r="DD22" s="471"/>
      <c r="DE22" s="471"/>
      <c r="DF22" s="471"/>
      <c r="DG22" s="471"/>
      <c r="DH22" s="471"/>
      <c r="DI22" s="471"/>
      <c r="DJ22" s="471"/>
      <c r="DK22" s="471"/>
      <c r="DL22" s="471"/>
      <c r="DM22" s="471"/>
      <c r="DN22" s="471"/>
      <c r="DO22" s="471"/>
      <c r="DP22" s="471"/>
      <c r="DQ22" s="471"/>
      <c r="DR22" s="471"/>
      <c r="DS22" s="471"/>
      <c r="DT22" s="471"/>
      <c r="DU22" s="471"/>
      <c r="DV22" s="471"/>
      <c r="DW22" s="471"/>
      <c r="DX22" s="471"/>
      <c r="DY22" s="471"/>
      <c r="DZ22" s="471"/>
      <c r="EA22" s="471"/>
      <c r="EB22" s="471"/>
      <c r="EC22" s="471"/>
      <c r="ED22" s="471"/>
      <c r="EE22" s="471"/>
      <c r="EF22" s="471"/>
      <c r="EG22" s="471"/>
      <c r="EH22" s="471"/>
      <c r="EI22" s="471"/>
      <c r="EJ22" s="471"/>
      <c r="EK22" s="471"/>
      <c r="EL22" s="471"/>
      <c r="EM22" s="471"/>
      <c r="EN22" s="471"/>
      <c r="EO22" s="471"/>
      <c r="EP22" s="471"/>
      <c r="EQ22" s="471"/>
      <c r="ER22" s="471"/>
      <c r="ES22" s="471"/>
      <c r="ET22" s="471"/>
      <c r="EU22" s="471"/>
      <c r="EV22" s="471"/>
      <c r="EW22" s="471"/>
      <c r="EX22" s="471"/>
      <c r="EY22" s="471"/>
      <c r="EZ22" s="471"/>
      <c r="FA22" s="471"/>
      <c r="FB22" s="471"/>
      <c r="FC22" s="471"/>
      <c r="FD22" s="471"/>
      <c r="FE22" s="471"/>
      <c r="FF22" s="471"/>
      <c r="FG22" s="471"/>
      <c r="FH22" s="471"/>
      <c r="FI22" s="471"/>
      <c r="FJ22" s="471"/>
      <c r="FK22" s="471"/>
      <c r="FL22" s="471"/>
      <c r="FM22" s="471"/>
      <c r="FN22" s="471"/>
      <c r="FO22" s="285"/>
      <c r="FP22" s="285"/>
      <c r="FQ22" s="285"/>
      <c r="FR22" s="285"/>
      <c r="FS22" s="285"/>
      <c r="FT22" s="285"/>
      <c r="FU22" s="285"/>
      <c r="FV22" s="285"/>
      <c r="FW22" s="285"/>
      <c r="FX22" s="285"/>
      <c r="FY22" s="285"/>
      <c r="FZ22" s="285"/>
    </row>
    <row r="23" spans="1:182" s="562" customFormat="1" ht="15" customHeight="1">
      <c r="A23" s="816" t="s">
        <v>36</v>
      </c>
      <c r="B23" s="815" t="s">
        <v>49</v>
      </c>
      <c r="C23" s="562" t="s">
        <v>36</v>
      </c>
      <c r="E23" s="562" t="s">
        <v>2759</v>
      </c>
      <c r="F23" s="562" t="s">
        <v>2760</v>
      </c>
      <c r="H23" s="562" t="s">
        <v>2761</v>
      </c>
      <c r="I23" s="562" t="s">
        <v>690</v>
      </c>
      <c r="J23" s="816" t="s">
        <v>139</v>
      </c>
      <c r="K23" s="816">
        <v>75232</v>
      </c>
      <c r="L23" s="562" t="s">
        <v>2762</v>
      </c>
      <c r="N23" s="562" t="s">
        <v>2763</v>
      </c>
      <c r="O23" s="562" t="s">
        <v>1094</v>
      </c>
      <c r="P23" s="811" t="s">
        <v>2764</v>
      </c>
      <c r="Q23" s="562" t="s">
        <v>2765</v>
      </c>
      <c r="R23" s="816" t="s">
        <v>139</v>
      </c>
      <c r="S23" s="562">
        <v>75154</v>
      </c>
      <c r="U23" s="816" t="s">
        <v>2766</v>
      </c>
      <c r="W23" s="293"/>
      <c r="X23" s="816">
        <v>615</v>
      </c>
      <c r="Y23" s="816">
        <v>618</v>
      </c>
      <c r="Z23" s="816"/>
      <c r="AA23" s="816"/>
      <c r="AB23" s="816" t="s">
        <v>2667</v>
      </c>
      <c r="AC23" s="816" t="s">
        <v>393</v>
      </c>
      <c r="AD23" s="293"/>
      <c r="AF23" s="822">
        <v>299</v>
      </c>
      <c r="AG23" s="822">
        <v>309</v>
      </c>
      <c r="AH23" s="293"/>
      <c r="AI23" s="832" t="s">
        <v>2767</v>
      </c>
      <c r="AJ23" s="562" t="s">
        <v>37</v>
      </c>
      <c r="AL23" s="293"/>
      <c r="AM23" s="815" t="str">
        <f>H23&amp;" "&amp;I23&amp;","&amp;" "&amp;J23&amp;" "&amp;K23</f>
        <v>1819 W Wheatland Rd Dallas, TX 75232</v>
      </c>
      <c r="AN23" s="293"/>
      <c r="AO23" s="816" t="s">
        <v>49</v>
      </c>
      <c r="AQ23" s="293"/>
      <c r="AR23" s="816">
        <v>8</v>
      </c>
      <c r="AS23" s="831">
        <v>10</v>
      </c>
      <c r="AT23" s="816">
        <v>12</v>
      </c>
      <c r="AU23" s="816">
        <v>12</v>
      </c>
      <c r="AV23" s="816">
        <v>12</v>
      </c>
      <c r="AW23" s="816"/>
      <c r="AX23" s="816"/>
      <c r="AY23" s="816">
        <v>11</v>
      </c>
      <c r="AZ23" s="816"/>
      <c r="BC23" s="816">
        <v>11</v>
      </c>
      <c r="BD23" s="816">
        <v>11</v>
      </c>
      <c r="BH23" s="293"/>
    </row>
    <row r="24" spans="1:182" s="562" customFormat="1" ht="15" customHeight="1">
      <c r="A24" s="816" t="s">
        <v>455</v>
      </c>
      <c r="B24" s="816"/>
      <c r="C24" s="814" t="s">
        <v>2666</v>
      </c>
      <c r="D24" s="815">
        <v>86</v>
      </c>
      <c r="E24" s="811" t="s">
        <v>628</v>
      </c>
      <c r="F24" s="562" t="s">
        <v>2768</v>
      </c>
      <c r="G24" s="815"/>
      <c r="H24" s="814" t="s">
        <v>630</v>
      </c>
      <c r="I24" s="814" t="s">
        <v>631</v>
      </c>
      <c r="J24" s="815" t="s">
        <v>303</v>
      </c>
      <c r="K24" s="815">
        <v>97305</v>
      </c>
      <c r="L24" s="818" t="s">
        <v>632</v>
      </c>
      <c r="M24" s="819"/>
      <c r="N24" s="814" t="s">
        <v>633</v>
      </c>
      <c r="O24" s="811" t="s">
        <v>634</v>
      </c>
      <c r="P24" s="811" t="s">
        <v>635</v>
      </c>
      <c r="Q24" s="811" t="s">
        <v>636</v>
      </c>
      <c r="R24" s="815" t="s">
        <v>303</v>
      </c>
      <c r="S24" s="815">
        <v>97035</v>
      </c>
      <c r="T24" s="811"/>
      <c r="U24" s="828" t="s">
        <v>637</v>
      </c>
      <c r="V24" s="827"/>
      <c r="W24" s="77"/>
      <c r="X24" s="816">
        <v>615</v>
      </c>
      <c r="Y24" s="816">
        <v>618</v>
      </c>
      <c r="Z24" s="816"/>
      <c r="AA24" s="816"/>
      <c r="AB24" s="816" t="s">
        <v>2667</v>
      </c>
      <c r="AC24" s="816" t="s">
        <v>393</v>
      </c>
      <c r="AD24" s="77"/>
      <c r="AE24" s="816"/>
      <c r="AF24" s="822">
        <v>299</v>
      </c>
      <c r="AG24" s="822">
        <v>305</v>
      </c>
      <c r="AH24" s="77"/>
      <c r="AI24" s="838" t="s">
        <v>2769</v>
      </c>
      <c r="AJ24" s="816"/>
      <c r="AK24" s="816"/>
      <c r="AL24" s="77"/>
      <c r="AM24" s="815" t="str">
        <f>H24&amp;" "&amp;I24&amp;","&amp;" "&amp;J24&amp;" "&amp;K24</f>
        <v>4000 Lancaster Dr. NE Salem, OR 97305</v>
      </c>
      <c r="AN24" s="77"/>
      <c r="AO24" s="816" t="s">
        <v>49</v>
      </c>
      <c r="AP24" s="816"/>
      <c r="AQ24" s="77"/>
      <c r="AR24" s="816">
        <v>21</v>
      </c>
      <c r="AS24" s="824">
        <v>24</v>
      </c>
      <c r="AT24" s="816">
        <v>31</v>
      </c>
      <c r="AU24" s="816">
        <v>34</v>
      </c>
      <c r="AV24" s="816">
        <v>37</v>
      </c>
      <c r="AW24" s="816">
        <v>70</v>
      </c>
      <c r="AX24" s="830">
        <f>AV24/AW24-1</f>
        <v>-0.47142857142857142</v>
      </c>
      <c r="AY24" s="816">
        <v>40</v>
      </c>
      <c r="AZ24" s="816">
        <v>80</v>
      </c>
      <c r="BA24" s="826">
        <f>AY24/AZ24-1</f>
        <v>-0.5</v>
      </c>
      <c r="BC24" s="816">
        <v>40</v>
      </c>
      <c r="BD24" s="816">
        <v>40</v>
      </c>
      <c r="BH24" s="77"/>
    </row>
    <row r="25" spans="1:182" s="456" customFormat="1" ht="15" customHeight="1">
      <c r="A25" s="816" t="s">
        <v>36</v>
      </c>
      <c r="B25" s="815" t="s">
        <v>49</v>
      </c>
      <c r="C25" s="562" t="s">
        <v>2666</v>
      </c>
      <c r="D25" s="562"/>
      <c r="E25" s="562" t="s">
        <v>99</v>
      </c>
      <c r="F25" s="562" t="s">
        <v>2770</v>
      </c>
      <c r="G25" s="562" t="s">
        <v>101</v>
      </c>
      <c r="H25" s="562" t="s">
        <v>102</v>
      </c>
      <c r="I25" s="562" t="s">
        <v>103</v>
      </c>
      <c r="J25" s="816" t="s">
        <v>67</v>
      </c>
      <c r="K25" s="859" t="s">
        <v>104</v>
      </c>
      <c r="L25" s="819" t="s">
        <v>105</v>
      </c>
      <c r="M25" s="562"/>
      <c r="N25" s="562" t="s">
        <v>106</v>
      </c>
      <c r="O25" s="562" t="s">
        <v>107</v>
      </c>
      <c r="P25" s="562"/>
      <c r="Q25" s="562"/>
      <c r="R25" s="816"/>
      <c r="S25" s="562"/>
      <c r="T25" s="562"/>
      <c r="U25" s="816" t="s">
        <v>108</v>
      </c>
      <c r="V25" s="562"/>
      <c r="W25" s="293"/>
      <c r="X25" s="816">
        <v>622</v>
      </c>
      <c r="Y25" s="816">
        <v>625</v>
      </c>
      <c r="Z25" s="816"/>
      <c r="AA25" s="816"/>
      <c r="AB25" s="816" t="s">
        <v>2747</v>
      </c>
      <c r="AC25" s="816" t="s">
        <v>393</v>
      </c>
      <c r="AD25" s="293"/>
      <c r="AE25" s="562"/>
      <c r="AF25" s="822">
        <v>329</v>
      </c>
      <c r="AG25" s="822"/>
      <c r="AH25" s="293"/>
      <c r="AI25" s="832" t="s">
        <v>2771</v>
      </c>
      <c r="AJ25" s="562"/>
      <c r="AK25" s="562"/>
      <c r="AL25" s="293"/>
      <c r="AM25" s="815" t="str">
        <f>H25&amp;" "&amp;I25&amp;","&amp;" "&amp;J25&amp;" "&amp;K25</f>
        <v>27165 San Bernardino Ave Redlands, CA 92374</v>
      </c>
      <c r="AN25" s="293"/>
      <c r="AO25" s="816" t="s">
        <v>49</v>
      </c>
      <c r="AP25" s="562"/>
      <c r="AQ25" s="293"/>
      <c r="AR25" s="816">
        <v>12</v>
      </c>
      <c r="AS25" s="824">
        <v>17</v>
      </c>
      <c r="AT25" s="816">
        <v>17</v>
      </c>
      <c r="AU25" s="816">
        <v>21</v>
      </c>
      <c r="AV25" s="816">
        <v>23</v>
      </c>
      <c r="AW25" s="816"/>
      <c r="AX25" s="816"/>
      <c r="AY25" s="816">
        <v>24</v>
      </c>
      <c r="AZ25" s="816"/>
      <c r="BA25" s="562"/>
      <c r="BB25" s="562"/>
      <c r="BC25" s="816">
        <v>22</v>
      </c>
      <c r="BD25" s="816">
        <v>22</v>
      </c>
      <c r="BE25" s="562"/>
      <c r="BF25" s="562"/>
      <c r="BG25" s="562"/>
      <c r="BH25" s="293"/>
      <c r="BI25" s="562"/>
      <c r="BJ25" s="562"/>
      <c r="BK25" s="562"/>
      <c r="BL25" s="562"/>
      <c r="BM25" s="562"/>
      <c r="BN25" s="562"/>
      <c r="BO25" s="562"/>
      <c r="BP25" s="562"/>
      <c r="BQ25" s="562"/>
      <c r="BR25" s="562"/>
      <c r="BS25" s="562"/>
      <c r="BT25" s="562"/>
      <c r="BU25" s="562"/>
      <c r="BV25" s="562"/>
      <c r="BW25" s="562"/>
      <c r="BX25" s="562"/>
      <c r="BY25" s="562"/>
      <c r="BZ25" s="562"/>
      <c r="CA25" s="562"/>
      <c r="CB25" s="562"/>
      <c r="CC25" s="562"/>
      <c r="CD25" s="562"/>
      <c r="CE25" s="562"/>
      <c r="CF25" s="562"/>
      <c r="CG25" s="562"/>
      <c r="CH25" s="562"/>
      <c r="CI25" s="562"/>
      <c r="CJ25" s="562"/>
      <c r="CK25" s="562"/>
      <c r="CL25" s="562"/>
      <c r="CM25" s="562"/>
      <c r="CN25" s="562"/>
      <c r="CO25" s="562"/>
      <c r="CP25" s="562"/>
      <c r="CQ25" s="562"/>
      <c r="CR25" s="562"/>
      <c r="CS25" s="562"/>
      <c r="CT25" s="562"/>
      <c r="CU25" s="562"/>
      <c r="CV25" s="562"/>
      <c r="CW25" s="562"/>
      <c r="CX25" s="562"/>
      <c r="CY25" s="562"/>
      <c r="CZ25" s="562"/>
      <c r="DA25" s="562"/>
      <c r="DB25" s="562"/>
      <c r="DC25" s="562"/>
      <c r="DD25" s="562"/>
      <c r="DE25" s="562"/>
      <c r="DF25" s="562"/>
      <c r="DG25" s="562"/>
      <c r="DH25" s="562"/>
      <c r="DI25" s="562"/>
      <c r="DJ25" s="562"/>
      <c r="DK25" s="562"/>
      <c r="DL25" s="562"/>
      <c r="DM25" s="562"/>
      <c r="DN25" s="562"/>
      <c r="DO25" s="562"/>
      <c r="DP25" s="562"/>
      <c r="DQ25" s="562"/>
      <c r="DR25" s="562"/>
      <c r="DS25" s="562"/>
      <c r="DT25" s="562"/>
      <c r="DU25" s="562"/>
      <c r="DV25" s="562"/>
      <c r="DW25" s="562"/>
      <c r="DX25" s="562"/>
      <c r="DY25" s="562"/>
      <c r="DZ25" s="562"/>
      <c r="EA25" s="562"/>
      <c r="EB25" s="562"/>
      <c r="EC25" s="562"/>
      <c r="ED25" s="562"/>
      <c r="EE25" s="562"/>
      <c r="EF25" s="562"/>
      <c r="EG25" s="562"/>
      <c r="EH25" s="562"/>
      <c r="EI25" s="562"/>
      <c r="EJ25" s="562"/>
      <c r="EK25" s="562"/>
      <c r="EL25" s="562"/>
      <c r="EM25" s="562"/>
      <c r="EN25" s="562"/>
      <c r="EO25" s="562"/>
      <c r="EP25" s="562"/>
      <c r="EQ25" s="562"/>
      <c r="ER25" s="562"/>
      <c r="ES25" s="562"/>
      <c r="ET25" s="562"/>
      <c r="EU25" s="562"/>
      <c r="EV25" s="562"/>
      <c r="EW25" s="562"/>
      <c r="EX25" s="562"/>
      <c r="EY25" s="562"/>
      <c r="EZ25" s="562"/>
      <c r="FA25" s="562"/>
      <c r="FB25" s="562"/>
      <c r="FC25" s="562"/>
      <c r="FD25" s="562"/>
      <c r="FE25" s="562"/>
      <c r="FF25" s="562"/>
      <c r="FG25" s="562"/>
      <c r="FH25" s="562"/>
      <c r="FI25" s="562"/>
      <c r="FJ25" s="562"/>
      <c r="FK25" s="562"/>
      <c r="FL25" s="562"/>
      <c r="FM25" s="562"/>
      <c r="FN25" s="562"/>
      <c r="FO25" s="562"/>
      <c r="FP25" s="562"/>
      <c r="FQ25" s="562"/>
      <c r="FR25" s="562"/>
      <c r="FS25" s="562"/>
      <c r="FT25" s="562"/>
      <c r="FU25" s="562"/>
      <c r="FV25" s="562"/>
      <c r="FW25" s="562"/>
      <c r="FX25" s="562"/>
      <c r="FY25" s="562"/>
      <c r="FZ25" s="562"/>
    </row>
    <row r="26" spans="1:182" s="562" customFormat="1" ht="15" customHeight="1">
      <c r="A26" s="505" t="s">
        <v>36</v>
      </c>
      <c r="B26" s="506" t="s">
        <v>49</v>
      </c>
      <c r="C26" s="314" t="s">
        <v>2666</v>
      </c>
      <c r="D26" s="314"/>
      <c r="E26" s="664" t="s">
        <v>99</v>
      </c>
      <c r="F26" s="285" t="s">
        <v>2772</v>
      </c>
      <c r="G26" s="285" t="s">
        <v>101</v>
      </c>
      <c r="H26" s="471" t="s">
        <v>102</v>
      </c>
      <c r="I26" s="471" t="s">
        <v>103</v>
      </c>
      <c r="J26" s="468" t="s">
        <v>67</v>
      </c>
      <c r="K26" s="702" t="s">
        <v>104</v>
      </c>
      <c r="L26" s="521" t="s">
        <v>105</v>
      </c>
      <c r="M26" s="314"/>
      <c r="N26" s="471" t="s">
        <v>106</v>
      </c>
      <c r="O26" s="471" t="s">
        <v>107</v>
      </c>
      <c r="P26" s="314"/>
      <c r="Q26" s="314"/>
      <c r="R26" s="505"/>
      <c r="S26" s="314"/>
      <c r="T26" s="314"/>
      <c r="U26" s="468" t="s">
        <v>108</v>
      </c>
      <c r="V26" s="314"/>
      <c r="W26" s="293"/>
      <c r="X26" s="505">
        <v>720</v>
      </c>
      <c r="Y26" s="505">
        <v>723</v>
      </c>
      <c r="Z26" s="505"/>
      <c r="AA26" s="505"/>
      <c r="AB26" s="505" t="s">
        <v>2708</v>
      </c>
      <c r="AC26" s="505" t="s">
        <v>393</v>
      </c>
      <c r="AD26" s="293"/>
      <c r="AE26" s="314"/>
      <c r="AF26" s="553">
        <v>329</v>
      </c>
      <c r="AG26" s="553"/>
      <c r="AH26" s="293"/>
      <c r="AI26" s="554" t="s">
        <v>2771</v>
      </c>
      <c r="AJ26" s="314"/>
      <c r="AK26" s="314"/>
      <c r="AL26" s="293"/>
      <c r="AM26" s="506" t="str">
        <f>H26&amp;" "&amp;I26&amp;","&amp;" "&amp;J26&amp;" "&amp;K26</f>
        <v>27165 San Bernardino Ave Redlands, CA 92374</v>
      </c>
      <c r="AN26" s="293"/>
      <c r="AO26" s="715" t="s">
        <v>49</v>
      </c>
      <c r="AP26" s="664"/>
      <c r="AQ26" s="293"/>
      <c r="AR26" s="727">
        <v>7</v>
      </c>
      <c r="AS26" s="728">
        <v>8</v>
      </c>
      <c r="AT26" s="727">
        <v>8</v>
      </c>
      <c r="AU26" s="727">
        <v>12</v>
      </c>
      <c r="AV26" s="727">
        <v>16</v>
      </c>
      <c r="AW26" s="797"/>
      <c r="AX26" s="797"/>
      <c r="AY26" s="720">
        <v>21</v>
      </c>
      <c r="AZ26" s="797"/>
      <c r="BA26" s="804"/>
      <c r="BB26" s="721"/>
      <c r="BC26" s="720">
        <v>23</v>
      </c>
      <c r="BD26" s="720">
        <v>24</v>
      </c>
      <c r="BE26" s="721"/>
      <c r="BF26" s="721"/>
      <c r="BG26" s="721"/>
      <c r="BH26" s="293"/>
      <c r="BI26" s="721"/>
      <c r="BJ26" s="721"/>
      <c r="BK26" s="721"/>
      <c r="BL26" s="314"/>
      <c r="BM26" s="314"/>
      <c r="BN26" s="314"/>
      <c r="BO26" s="314"/>
      <c r="BP26" s="314"/>
      <c r="BQ26" s="314"/>
      <c r="BR26" s="314"/>
      <c r="BS26" s="471"/>
      <c r="BT26" s="471"/>
      <c r="BU26" s="471"/>
      <c r="BV26" s="314"/>
      <c r="BW26" s="314"/>
      <c r="BX26" s="314"/>
      <c r="BY26" s="314"/>
      <c r="BZ26" s="314"/>
      <c r="CA26" s="314"/>
      <c r="CB26" s="314"/>
      <c r="CC26" s="314"/>
      <c r="CD26" s="314"/>
      <c r="CE26" s="314"/>
      <c r="CF26" s="314"/>
      <c r="CG26" s="314"/>
      <c r="CH26" s="314"/>
      <c r="CI26" s="314"/>
      <c r="CJ26" s="314"/>
      <c r="CK26" s="314"/>
      <c r="CL26" s="314"/>
      <c r="CM26" s="314"/>
      <c r="CN26" s="314"/>
      <c r="CO26" s="314"/>
      <c r="CP26" s="314"/>
      <c r="CQ26" s="314"/>
      <c r="CR26" s="314"/>
      <c r="CS26" s="314"/>
      <c r="CT26" s="314"/>
      <c r="CU26" s="314"/>
      <c r="CV26" s="314"/>
      <c r="CW26" s="314"/>
      <c r="CX26" s="314"/>
      <c r="CY26" s="314"/>
      <c r="CZ26" s="314"/>
      <c r="DA26" s="314"/>
      <c r="DB26" s="314"/>
      <c r="DC26" s="314"/>
      <c r="DD26" s="314"/>
      <c r="DE26" s="314"/>
      <c r="DF26" s="314"/>
      <c r="DG26" s="314"/>
      <c r="DH26" s="314"/>
      <c r="DI26" s="314"/>
      <c r="DJ26" s="314"/>
      <c r="DK26" s="314"/>
      <c r="DL26" s="314"/>
      <c r="DM26" s="314"/>
      <c r="DN26" s="314"/>
      <c r="DO26" s="314"/>
      <c r="DP26" s="314"/>
      <c r="DQ26" s="314"/>
      <c r="DR26" s="314"/>
      <c r="DS26" s="314"/>
      <c r="DT26" s="314"/>
      <c r="DU26" s="314"/>
      <c r="DV26" s="314"/>
      <c r="DW26" s="314"/>
      <c r="DX26" s="314"/>
      <c r="DY26" s="314"/>
      <c r="DZ26" s="314"/>
      <c r="EA26" s="314"/>
      <c r="EB26" s="314"/>
      <c r="EC26" s="314"/>
      <c r="ED26" s="314"/>
      <c r="EE26" s="314"/>
      <c r="EF26" s="314"/>
      <c r="EG26" s="314"/>
      <c r="EH26" s="314"/>
      <c r="EI26" s="314"/>
      <c r="EJ26" s="314"/>
      <c r="EK26" s="314"/>
      <c r="EL26" s="314"/>
      <c r="EM26" s="314"/>
      <c r="EN26" s="314"/>
      <c r="EO26" s="314"/>
      <c r="EP26" s="314"/>
      <c r="EQ26" s="314"/>
      <c r="ER26" s="314"/>
      <c r="ES26" s="314"/>
      <c r="ET26" s="314"/>
      <c r="EU26" s="314"/>
      <c r="EV26" s="314"/>
      <c r="EW26" s="314"/>
      <c r="EX26" s="314"/>
      <c r="EY26" s="314"/>
      <c r="EZ26" s="314"/>
      <c r="FA26" s="314"/>
      <c r="FB26" s="314"/>
      <c r="FC26" s="314"/>
      <c r="FD26" s="314"/>
      <c r="FE26" s="314"/>
      <c r="FF26" s="314"/>
      <c r="FG26" s="314"/>
      <c r="FH26" s="314"/>
      <c r="FI26" s="314"/>
      <c r="FJ26" s="314"/>
      <c r="FK26" s="314"/>
      <c r="FL26" s="314"/>
      <c r="FM26" s="314"/>
      <c r="FN26" s="314"/>
      <c r="FO26" s="285"/>
      <c r="FP26" s="285"/>
      <c r="FQ26" s="285"/>
      <c r="FR26" s="285"/>
      <c r="FS26" s="285"/>
      <c r="FT26" s="285"/>
      <c r="FU26" s="285"/>
      <c r="FV26" s="285"/>
      <c r="FW26" s="285"/>
      <c r="FX26" s="285"/>
      <c r="FY26" s="285"/>
      <c r="FZ26" s="285"/>
    </row>
    <row r="27" spans="1:182" s="562" customFormat="1" ht="15" customHeight="1">
      <c r="A27" s="816" t="s">
        <v>455</v>
      </c>
      <c r="B27" s="815"/>
      <c r="C27" s="817" t="s">
        <v>2736</v>
      </c>
      <c r="D27" s="816">
        <v>34</v>
      </c>
      <c r="E27" s="562" t="s">
        <v>1718</v>
      </c>
      <c r="F27" s="562" t="s">
        <v>1719</v>
      </c>
      <c r="G27" s="815"/>
      <c r="H27" s="817" t="s">
        <v>1720</v>
      </c>
      <c r="I27" s="817" t="s">
        <v>1721</v>
      </c>
      <c r="J27" s="816" t="s">
        <v>67</v>
      </c>
      <c r="K27" s="816">
        <v>92260</v>
      </c>
      <c r="L27" s="818" t="s">
        <v>2773</v>
      </c>
      <c r="M27" s="819"/>
      <c r="N27" s="817" t="s">
        <v>2574</v>
      </c>
      <c r="O27" s="562" t="s">
        <v>1724</v>
      </c>
      <c r="P27" s="865" t="s">
        <v>2774</v>
      </c>
      <c r="Q27" s="562" t="s">
        <v>1721</v>
      </c>
      <c r="R27" s="816" t="s">
        <v>67</v>
      </c>
      <c r="S27" s="816">
        <v>92260</v>
      </c>
      <c r="U27" s="820" t="s">
        <v>1725</v>
      </c>
      <c r="V27" s="821"/>
      <c r="W27" s="366"/>
      <c r="X27" s="816">
        <v>629</v>
      </c>
      <c r="Y27" s="816">
        <v>702</v>
      </c>
      <c r="Z27" s="816"/>
      <c r="AA27" s="816"/>
      <c r="AB27" s="816" t="s">
        <v>2674</v>
      </c>
      <c r="AC27" s="816" t="s">
        <v>393</v>
      </c>
      <c r="AD27" s="366"/>
      <c r="AE27" s="816"/>
      <c r="AF27" s="822">
        <v>329</v>
      </c>
      <c r="AG27" s="822"/>
      <c r="AH27" s="366"/>
      <c r="AI27" s="823" t="s">
        <v>2775</v>
      </c>
      <c r="AJ27" s="816" t="s">
        <v>37</v>
      </c>
      <c r="AK27" s="816"/>
      <c r="AL27" s="366"/>
      <c r="AM27" s="815" t="str">
        <f>H27&amp;" "&amp;I27&amp;","&amp;" "&amp;J27&amp;" "&amp;K27</f>
        <v>43-500 Monterey Ave Palm Desert, CA 92260</v>
      </c>
      <c r="AN27" s="366"/>
      <c r="AO27" s="816" t="s">
        <v>49</v>
      </c>
      <c r="AP27" s="816"/>
      <c r="AQ27" s="366"/>
      <c r="AR27" s="816">
        <v>10</v>
      </c>
      <c r="AS27" s="824">
        <v>13</v>
      </c>
      <c r="AT27" s="816">
        <v>17</v>
      </c>
      <c r="AU27" s="816">
        <v>19</v>
      </c>
      <c r="AV27" s="816">
        <v>20</v>
      </c>
      <c r="AW27" s="816">
        <v>28</v>
      </c>
      <c r="AX27" s="830">
        <f>AV27/AW27-1</f>
        <v>-0.2857142857142857</v>
      </c>
      <c r="AY27" s="816">
        <v>25</v>
      </c>
      <c r="AZ27" s="816">
        <v>29</v>
      </c>
      <c r="BA27" s="826">
        <f>AY27/AZ27-1</f>
        <v>-0.13793103448275867</v>
      </c>
      <c r="BC27" s="816">
        <v>24</v>
      </c>
      <c r="BD27" s="816">
        <v>24</v>
      </c>
      <c r="BH27" s="366"/>
    </row>
    <row r="28" spans="1:182" s="562" customFormat="1" ht="15" customHeight="1">
      <c r="A28" s="816" t="s">
        <v>455</v>
      </c>
      <c r="B28" s="816"/>
      <c r="C28" s="817" t="s">
        <v>2736</v>
      </c>
      <c r="D28" s="816">
        <v>27</v>
      </c>
      <c r="E28" s="562" t="s">
        <v>616</v>
      </c>
      <c r="F28" s="562" t="s">
        <v>617</v>
      </c>
      <c r="G28" s="815"/>
      <c r="H28" s="950" t="s">
        <v>618</v>
      </c>
      <c r="I28" s="951" t="s">
        <v>619</v>
      </c>
      <c r="J28" s="889" t="s">
        <v>620</v>
      </c>
      <c r="K28" s="949">
        <v>30046</v>
      </c>
      <c r="L28" s="952" t="s">
        <v>2776</v>
      </c>
      <c r="M28" s="819"/>
      <c r="N28" s="953" t="s">
        <v>164</v>
      </c>
      <c r="O28" s="946" t="s">
        <v>2777</v>
      </c>
      <c r="P28" s="946"/>
      <c r="Q28" s="946"/>
      <c r="R28" s="889"/>
      <c r="S28" s="889"/>
      <c r="T28" s="946"/>
      <c r="U28" s="958" t="s">
        <v>2778</v>
      </c>
      <c r="V28" s="821"/>
      <c r="W28" s="77"/>
      <c r="X28" s="816">
        <v>622</v>
      </c>
      <c r="Y28" s="816">
        <v>625</v>
      </c>
      <c r="Z28" s="816"/>
      <c r="AA28" s="816"/>
      <c r="AB28" s="816" t="s">
        <v>2747</v>
      </c>
      <c r="AC28" s="816" t="s">
        <v>393</v>
      </c>
      <c r="AD28" s="77"/>
      <c r="AE28" s="816"/>
      <c r="AF28" s="822">
        <v>299</v>
      </c>
      <c r="AG28" s="822">
        <v>305</v>
      </c>
      <c r="AH28" s="77"/>
      <c r="AI28" s="823" t="s">
        <v>2779</v>
      </c>
      <c r="AJ28" s="816" t="s">
        <v>37</v>
      </c>
      <c r="AK28" s="816"/>
      <c r="AL28" s="77"/>
      <c r="AM28" s="815" t="str">
        <f>H28&amp;" "&amp;I28&amp;","&amp;" "&amp;J28&amp;" "&amp;K28</f>
        <v>564 W. Crogan St. Lawrenceville, GA 30046</v>
      </c>
      <c r="AN28" s="77"/>
      <c r="AO28" s="816" t="s">
        <v>49</v>
      </c>
      <c r="AP28" s="816"/>
      <c r="AQ28" s="77"/>
      <c r="AR28" s="816">
        <v>22</v>
      </c>
      <c r="AS28" s="824">
        <v>23</v>
      </c>
      <c r="AT28" s="816">
        <v>26</v>
      </c>
      <c r="AU28" s="816">
        <v>29</v>
      </c>
      <c r="AV28" s="816">
        <v>35</v>
      </c>
      <c r="AW28" s="816">
        <v>22</v>
      </c>
      <c r="AX28" s="830">
        <f>AV28/AW28-1</f>
        <v>0.59090909090909083</v>
      </c>
      <c r="AY28" s="816">
        <v>38</v>
      </c>
      <c r="AZ28" s="816">
        <v>0</v>
      </c>
      <c r="BA28" s="826"/>
      <c r="BC28" s="816">
        <v>43</v>
      </c>
      <c r="BD28" s="816">
        <v>43</v>
      </c>
      <c r="BH28" s="77"/>
    </row>
    <row r="29" spans="1:182" s="562" customFormat="1" ht="15" customHeight="1">
      <c r="A29" s="816" t="s">
        <v>36</v>
      </c>
      <c r="B29" s="815" t="s">
        <v>49</v>
      </c>
      <c r="C29" s="562" t="s">
        <v>2666</v>
      </c>
      <c r="E29" s="562" t="s">
        <v>63</v>
      </c>
      <c r="F29" s="562" t="s">
        <v>2780</v>
      </c>
      <c r="H29" s="562" t="s">
        <v>65</v>
      </c>
      <c r="I29" s="562" t="s">
        <v>66</v>
      </c>
      <c r="J29" s="816" t="s">
        <v>67</v>
      </c>
      <c r="K29" s="816" t="s">
        <v>68</v>
      </c>
      <c r="L29" s="562" t="s">
        <v>69</v>
      </c>
      <c r="N29" s="562" t="s">
        <v>2113</v>
      </c>
      <c r="O29" s="562" t="s">
        <v>71</v>
      </c>
      <c r="R29" s="816"/>
      <c r="U29" s="816" t="s">
        <v>72</v>
      </c>
      <c r="W29" s="293"/>
      <c r="X29" s="816">
        <v>615</v>
      </c>
      <c r="Y29" s="816">
        <v>618</v>
      </c>
      <c r="Z29" s="816"/>
      <c r="AA29" s="816"/>
      <c r="AB29" s="816" t="s">
        <v>2667</v>
      </c>
      <c r="AC29" s="816" t="s">
        <v>393</v>
      </c>
      <c r="AD29" s="293"/>
      <c r="AF29" s="822">
        <v>329</v>
      </c>
      <c r="AG29" s="822"/>
      <c r="AH29" s="293"/>
      <c r="AI29" s="832" t="s">
        <v>2781</v>
      </c>
      <c r="AL29" s="293"/>
      <c r="AM29" s="815" t="str">
        <f>H29&amp;" "&amp;I29&amp;","&amp;" "&amp;J29&amp;" "&amp;K29</f>
        <v>1000 W Foothill Blvd Glendora, CA 91741</v>
      </c>
      <c r="AN29" s="293"/>
      <c r="AO29" s="816" t="s">
        <v>49</v>
      </c>
      <c r="AQ29" s="293"/>
      <c r="AR29" s="816">
        <v>20</v>
      </c>
      <c r="AS29" s="824">
        <v>32</v>
      </c>
      <c r="AT29" s="816">
        <v>41</v>
      </c>
      <c r="AU29" s="816">
        <v>46</v>
      </c>
      <c r="AV29" s="816">
        <v>48</v>
      </c>
      <c r="AW29" s="816"/>
      <c r="AX29" s="816"/>
      <c r="AY29" s="816">
        <v>55</v>
      </c>
      <c r="AZ29" s="816"/>
      <c r="BC29" s="816">
        <v>52</v>
      </c>
      <c r="BD29" s="816">
        <v>52</v>
      </c>
      <c r="BH29" s="293"/>
    </row>
    <row r="30" spans="1:182" s="562" customFormat="1" ht="15" customHeight="1">
      <c r="A30" s="505" t="s">
        <v>36</v>
      </c>
      <c r="B30" s="506" t="s">
        <v>49</v>
      </c>
      <c r="C30" s="314" t="s">
        <v>2666</v>
      </c>
      <c r="D30" s="314"/>
      <c r="E30" s="664" t="s">
        <v>63</v>
      </c>
      <c r="F30" s="664" t="s">
        <v>2782</v>
      </c>
      <c r="G30" s="314"/>
      <c r="H30" s="314" t="s">
        <v>65</v>
      </c>
      <c r="I30" s="314" t="s">
        <v>66</v>
      </c>
      <c r="J30" s="505" t="s">
        <v>67</v>
      </c>
      <c r="K30" s="505" t="s">
        <v>68</v>
      </c>
      <c r="L30" s="314" t="s">
        <v>69</v>
      </c>
      <c r="M30" s="314"/>
      <c r="N30" s="471" t="s">
        <v>2113</v>
      </c>
      <c r="O30" s="471" t="s">
        <v>71</v>
      </c>
      <c r="P30" s="141"/>
      <c r="Q30" s="314"/>
      <c r="R30" s="505"/>
      <c r="S30" s="314"/>
      <c r="T30" s="314"/>
      <c r="U30" s="468" t="s">
        <v>72</v>
      </c>
      <c r="V30" s="314"/>
      <c r="W30" s="293"/>
      <c r="X30" s="505">
        <v>727</v>
      </c>
      <c r="Y30" s="505">
        <v>730</v>
      </c>
      <c r="Z30" s="505"/>
      <c r="AA30" s="505"/>
      <c r="AB30" s="505" t="s">
        <v>2664</v>
      </c>
      <c r="AC30" s="505" t="s">
        <v>393</v>
      </c>
      <c r="AD30" s="293"/>
      <c r="AE30" s="314"/>
      <c r="AF30" s="553">
        <v>329</v>
      </c>
      <c r="AG30" s="553"/>
      <c r="AH30" s="293"/>
      <c r="AI30" s="554" t="s">
        <v>2781</v>
      </c>
      <c r="AJ30" s="314"/>
      <c r="AK30" s="314"/>
      <c r="AL30" s="293"/>
      <c r="AM30" s="506" t="str">
        <f>H30&amp;" "&amp;I30&amp;","&amp;" "&amp;J30&amp;" "&amp;K30</f>
        <v>1000 W Foothill Blvd Glendora, CA 91741</v>
      </c>
      <c r="AN30" s="293"/>
      <c r="AO30" s="715" t="s">
        <v>49</v>
      </c>
      <c r="AP30" s="664"/>
      <c r="AQ30" s="293"/>
      <c r="AR30" s="727">
        <v>12</v>
      </c>
      <c r="AS30" s="728">
        <v>16</v>
      </c>
      <c r="AT30" s="727">
        <v>22</v>
      </c>
      <c r="AU30" s="727">
        <v>24</v>
      </c>
      <c r="AV30" s="727">
        <v>26</v>
      </c>
      <c r="AW30" s="797"/>
      <c r="AX30" s="797"/>
      <c r="AY30" s="720">
        <v>32</v>
      </c>
      <c r="AZ30" s="797"/>
      <c r="BA30" s="804"/>
      <c r="BB30" s="721"/>
      <c r="BC30" s="720">
        <v>38</v>
      </c>
      <c r="BD30" s="720">
        <v>40</v>
      </c>
      <c r="BE30" s="721"/>
      <c r="BF30" s="721"/>
      <c r="BG30" s="721"/>
      <c r="BH30" s="293"/>
      <c r="BI30" s="721"/>
      <c r="BJ30" s="721"/>
      <c r="BK30" s="721"/>
      <c r="BL30" s="314"/>
      <c r="BM30" s="314"/>
      <c r="BN30" s="314"/>
      <c r="BO30" s="314"/>
      <c r="BP30" s="314"/>
      <c r="BQ30" s="314"/>
      <c r="BR30" s="314"/>
      <c r="BS30" s="471"/>
      <c r="BT30" s="471"/>
      <c r="BU30" s="471"/>
      <c r="BV30" s="314"/>
      <c r="BW30" s="314"/>
      <c r="BX30" s="314"/>
      <c r="BY30" s="314"/>
      <c r="BZ30" s="314"/>
      <c r="CA30" s="314"/>
      <c r="CB30" s="314"/>
      <c r="CC30" s="314"/>
      <c r="CD30" s="314"/>
      <c r="CE30" s="314"/>
      <c r="CF30" s="314"/>
      <c r="CG30" s="314"/>
      <c r="CH30" s="314"/>
      <c r="CI30" s="314"/>
      <c r="CJ30" s="314"/>
      <c r="CK30" s="314"/>
      <c r="CL30" s="314"/>
      <c r="CM30" s="314"/>
      <c r="CN30" s="314"/>
      <c r="CO30" s="314"/>
      <c r="CP30" s="314"/>
      <c r="CQ30" s="314"/>
      <c r="CR30" s="314"/>
      <c r="CS30" s="314"/>
      <c r="CT30" s="314"/>
      <c r="CU30" s="314"/>
      <c r="CV30" s="314"/>
      <c r="CW30" s="314"/>
      <c r="CX30" s="314"/>
      <c r="CY30" s="314"/>
      <c r="CZ30" s="314"/>
      <c r="DA30" s="314"/>
      <c r="DB30" s="314"/>
      <c r="DC30" s="314"/>
      <c r="DD30" s="314"/>
      <c r="DE30" s="314"/>
      <c r="DF30" s="314"/>
      <c r="DG30" s="314"/>
      <c r="DH30" s="314"/>
      <c r="DI30" s="314"/>
      <c r="DJ30" s="314"/>
      <c r="DK30" s="314"/>
      <c r="DL30" s="314"/>
      <c r="DM30" s="314"/>
      <c r="DN30" s="314"/>
      <c r="DO30" s="314"/>
      <c r="DP30" s="314"/>
      <c r="DQ30" s="314"/>
      <c r="DR30" s="314"/>
      <c r="DS30" s="314"/>
      <c r="DT30" s="314"/>
      <c r="DU30" s="314"/>
      <c r="DV30" s="314"/>
      <c r="DW30" s="314"/>
      <c r="DX30" s="314"/>
      <c r="DY30" s="314"/>
      <c r="DZ30" s="314"/>
      <c r="EA30" s="314"/>
      <c r="EB30" s="314"/>
      <c r="EC30" s="314"/>
      <c r="ED30" s="314"/>
      <c r="EE30" s="314"/>
      <c r="EF30" s="314"/>
      <c r="EG30" s="314"/>
      <c r="EH30" s="314"/>
      <c r="EI30" s="314"/>
      <c r="EJ30" s="314"/>
      <c r="EK30" s="314"/>
      <c r="EL30" s="314"/>
      <c r="EM30" s="314"/>
      <c r="EN30" s="314"/>
      <c r="EO30" s="314"/>
      <c r="EP30" s="314"/>
      <c r="EQ30" s="314"/>
      <c r="ER30" s="314"/>
      <c r="ES30" s="314"/>
      <c r="ET30" s="314"/>
      <c r="EU30" s="314"/>
      <c r="EV30" s="314"/>
      <c r="EW30" s="314"/>
      <c r="EX30" s="314"/>
      <c r="EY30" s="314"/>
      <c r="EZ30" s="314"/>
      <c r="FA30" s="314"/>
      <c r="FB30" s="314"/>
      <c r="FC30" s="314"/>
      <c r="FD30" s="314"/>
      <c r="FE30" s="314"/>
      <c r="FF30" s="314"/>
      <c r="FG30" s="314"/>
      <c r="FH30" s="314"/>
      <c r="FI30" s="314"/>
      <c r="FJ30" s="314"/>
      <c r="FK30" s="314"/>
      <c r="FL30" s="314"/>
      <c r="FM30" s="314"/>
      <c r="FN30" s="314"/>
      <c r="FO30" s="285"/>
      <c r="FP30" s="285"/>
      <c r="FQ30" s="285"/>
      <c r="FR30" s="285"/>
      <c r="FS30" s="285"/>
      <c r="FT30" s="285"/>
      <c r="FU30" s="285"/>
      <c r="FV30" s="285"/>
      <c r="FW30" s="285"/>
      <c r="FX30" s="285"/>
      <c r="FY30" s="285"/>
      <c r="FZ30" s="285"/>
    </row>
    <row r="31" spans="1:182" s="562" customFormat="1" ht="15" customHeight="1">
      <c r="A31" s="816" t="s">
        <v>2783</v>
      </c>
      <c r="B31" s="816"/>
      <c r="C31" s="814" t="s">
        <v>2784</v>
      </c>
      <c r="D31" s="815">
        <v>48</v>
      </c>
      <c r="E31" s="811" t="s">
        <v>2785</v>
      </c>
      <c r="F31" s="811" t="s">
        <v>2786</v>
      </c>
      <c r="G31" s="815" t="s">
        <v>2787</v>
      </c>
      <c r="H31" s="817" t="s">
        <v>2788</v>
      </c>
      <c r="I31" s="817" t="s">
        <v>2789</v>
      </c>
      <c r="J31" s="816" t="s">
        <v>152</v>
      </c>
      <c r="K31" s="816">
        <v>37067</v>
      </c>
      <c r="L31" s="811" t="s">
        <v>2790</v>
      </c>
      <c r="N31" s="817" t="s">
        <v>2791</v>
      </c>
      <c r="O31" s="562" t="s">
        <v>2792</v>
      </c>
      <c r="P31" s="562" t="s">
        <v>2793</v>
      </c>
      <c r="Q31" s="562" t="s">
        <v>2794</v>
      </c>
      <c r="R31" s="816" t="s">
        <v>152</v>
      </c>
      <c r="S31" s="816">
        <v>37218</v>
      </c>
      <c r="U31" s="820" t="s">
        <v>2795</v>
      </c>
      <c r="V31" s="827"/>
      <c r="W31" s="77"/>
      <c r="X31" s="815">
        <v>601</v>
      </c>
      <c r="Y31" s="815">
        <v>604</v>
      </c>
      <c r="Z31" s="816"/>
      <c r="AA31" s="828"/>
      <c r="AB31" s="816" t="s">
        <v>2796</v>
      </c>
      <c r="AC31" s="828" t="s">
        <v>393</v>
      </c>
      <c r="AD31" s="77"/>
      <c r="AE31" s="815"/>
      <c r="AF31" s="829">
        <v>299</v>
      </c>
      <c r="AG31" s="829">
        <v>305</v>
      </c>
      <c r="AH31" s="77"/>
      <c r="AI31" s="823" t="s">
        <v>2797</v>
      </c>
      <c r="AJ31" s="815" t="s">
        <v>49</v>
      </c>
      <c r="AK31" s="815" t="s">
        <v>49</v>
      </c>
      <c r="AL31" s="77"/>
      <c r="AM31" s="815" t="str">
        <f>H31&amp;" "&amp;I31&amp;","&amp;" "&amp;J31&amp;" "&amp;K31</f>
        <v>3620 N. Chapel Rd. Franklin, TN 37067</v>
      </c>
      <c r="AN31" s="77"/>
      <c r="AO31" s="816" t="s">
        <v>49</v>
      </c>
      <c r="AP31" s="816"/>
      <c r="AQ31" s="77"/>
      <c r="AR31" s="816">
        <v>43</v>
      </c>
      <c r="AS31" s="824">
        <v>54</v>
      </c>
      <c r="AT31" s="816">
        <v>63</v>
      </c>
      <c r="AU31" s="816">
        <v>63</v>
      </c>
      <c r="AV31" s="816">
        <v>59</v>
      </c>
      <c r="AW31" s="816">
        <v>48</v>
      </c>
      <c r="AX31" s="830">
        <f>AV31/AW31-1</f>
        <v>0.22916666666666674</v>
      </c>
      <c r="AY31" s="816">
        <v>58</v>
      </c>
      <c r="AZ31" s="816">
        <v>48</v>
      </c>
      <c r="BA31" s="826">
        <f>AY31/AZ31-1</f>
        <v>0.20833333333333326</v>
      </c>
      <c r="BC31" s="816">
        <v>58</v>
      </c>
      <c r="BD31" s="816">
        <v>58</v>
      </c>
      <c r="BH31" s="77"/>
      <c r="FI31" s="811"/>
      <c r="FJ31" s="811"/>
      <c r="FK31" s="811"/>
    </row>
    <row r="32" spans="1:182" s="562" customFormat="1" ht="15" customHeight="1">
      <c r="A32" s="563" t="s">
        <v>2783</v>
      </c>
      <c r="B32" s="563"/>
      <c r="C32" s="564" t="s">
        <v>2784</v>
      </c>
      <c r="D32" s="565">
        <v>55</v>
      </c>
      <c r="E32" s="785" t="s">
        <v>2785</v>
      </c>
      <c r="F32" s="566" t="s">
        <v>2798</v>
      </c>
      <c r="G32" s="565" t="s">
        <v>2787</v>
      </c>
      <c r="H32" s="567" t="s">
        <v>2788</v>
      </c>
      <c r="I32" s="567" t="s">
        <v>2789</v>
      </c>
      <c r="J32" s="563" t="s">
        <v>152</v>
      </c>
      <c r="K32" s="563">
        <v>37067</v>
      </c>
      <c r="L32" s="566" t="s">
        <v>2790</v>
      </c>
      <c r="M32" s="679"/>
      <c r="N32" s="567" t="s">
        <v>2791</v>
      </c>
      <c r="O32" s="568" t="s">
        <v>2792</v>
      </c>
      <c r="P32" s="568" t="s">
        <v>2793</v>
      </c>
      <c r="Q32" s="568" t="s">
        <v>2794</v>
      </c>
      <c r="R32" s="563" t="s">
        <v>152</v>
      </c>
      <c r="S32" s="563">
        <v>37218</v>
      </c>
      <c r="T32" s="568"/>
      <c r="U32" s="487" t="s">
        <v>2795</v>
      </c>
      <c r="V32" s="569"/>
      <c r="W32" s="77"/>
      <c r="X32" s="565">
        <v>713</v>
      </c>
      <c r="Y32" s="565">
        <v>716</v>
      </c>
      <c r="Z32" s="570"/>
      <c r="AA32" s="570"/>
      <c r="AB32" s="570" t="s">
        <v>2701</v>
      </c>
      <c r="AC32" s="570" t="s">
        <v>393</v>
      </c>
      <c r="AD32" s="77"/>
      <c r="AE32" s="565"/>
      <c r="AF32" s="573">
        <v>299</v>
      </c>
      <c r="AG32" s="573">
        <v>305</v>
      </c>
      <c r="AH32" s="77"/>
      <c r="AI32" s="572" t="s">
        <v>2797</v>
      </c>
      <c r="AJ32" s="565"/>
      <c r="AK32" s="565"/>
      <c r="AL32" s="77"/>
      <c r="AM32" s="565" t="str">
        <f>H32&amp;" "&amp;I32&amp;","&amp;" "&amp;J32&amp;" "&amp;K32</f>
        <v>3620 N. Chapel Rd. Franklin, TN 37067</v>
      </c>
      <c r="AN32" s="77"/>
      <c r="AO32" s="715" t="s">
        <v>49</v>
      </c>
      <c r="AP32" s="715"/>
      <c r="AQ32" s="77"/>
      <c r="AR32" s="727">
        <v>44</v>
      </c>
      <c r="AS32" s="728">
        <v>47</v>
      </c>
      <c r="AT32" s="727">
        <v>53</v>
      </c>
      <c r="AU32" s="727">
        <v>58</v>
      </c>
      <c r="AV32" s="727">
        <v>59</v>
      </c>
      <c r="AW32" s="797">
        <v>43</v>
      </c>
      <c r="AX32" s="802">
        <f>AV32/AW32-1</f>
        <v>0.37209302325581395</v>
      </c>
      <c r="AY32" s="720">
        <v>59</v>
      </c>
      <c r="AZ32" s="797">
        <v>47</v>
      </c>
      <c r="BA32" s="805">
        <f>AY32/AZ32-1</f>
        <v>0.25531914893617014</v>
      </c>
      <c r="BB32" s="721"/>
      <c r="BC32" s="720">
        <v>60</v>
      </c>
      <c r="BD32" s="720">
        <v>59</v>
      </c>
      <c r="BE32" s="721"/>
      <c r="BF32" s="721"/>
      <c r="BG32" s="721"/>
      <c r="BH32" s="77"/>
      <c r="BI32" s="721"/>
      <c r="BJ32" s="721"/>
      <c r="BK32" s="721"/>
      <c r="BL32" s="568"/>
      <c r="BM32" s="568"/>
      <c r="BN32" s="568"/>
      <c r="BO32" s="568"/>
      <c r="BP32" s="568"/>
      <c r="BQ32" s="568"/>
      <c r="BR32" s="568"/>
      <c r="BS32" s="314"/>
      <c r="BT32" s="314"/>
      <c r="BU32" s="314"/>
      <c r="BV32" s="568"/>
      <c r="BW32" s="568"/>
      <c r="BX32" s="568"/>
      <c r="BY32" s="568"/>
      <c r="BZ32" s="568"/>
      <c r="CA32" s="568"/>
      <c r="CB32" s="568"/>
      <c r="CC32" s="568"/>
      <c r="CD32" s="568"/>
      <c r="CE32" s="568"/>
      <c r="CF32" s="568"/>
      <c r="CG32" s="568"/>
      <c r="CH32" s="568"/>
      <c r="CI32" s="568"/>
      <c r="CJ32" s="568"/>
      <c r="CK32" s="568"/>
      <c r="CL32" s="568"/>
      <c r="CM32" s="568"/>
      <c r="CN32" s="568"/>
      <c r="CO32" s="568"/>
      <c r="CP32" s="568"/>
      <c r="CQ32" s="568"/>
      <c r="CR32" s="568"/>
      <c r="CS32" s="568"/>
      <c r="CT32" s="568"/>
      <c r="CU32" s="568"/>
      <c r="CV32" s="568"/>
      <c r="CW32" s="568"/>
      <c r="CX32" s="568"/>
      <c r="CY32" s="568"/>
      <c r="CZ32" s="568"/>
      <c r="DA32" s="568"/>
      <c r="DB32" s="568"/>
      <c r="DC32" s="568"/>
      <c r="DD32" s="568"/>
      <c r="DE32" s="568"/>
      <c r="DF32" s="568"/>
      <c r="DG32" s="568"/>
      <c r="DH32" s="568"/>
      <c r="DI32" s="568"/>
      <c r="DJ32" s="568"/>
      <c r="DK32" s="568"/>
      <c r="DL32" s="568"/>
      <c r="DM32" s="568"/>
      <c r="DN32" s="568"/>
      <c r="DO32" s="568"/>
      <c r="DP32" s="568"/>
      <c r="DQ32" s="568"/>
      <c r="DR32" s="568"/>
      <c r="DS32" s="568"/>
      <c r="DT32" s="568"/>
      <c r="DU32" s="568"/>
      <c r="DV32" s="568"/>
      <c r="DW32" s="568"/>
      <c r="DX32" s="568"/>
      <c r="DY32" s="568"/>
      <c r="DZ32" s="568"/>
      <c r="EA32" s="568"/>
      <c r="EB32" s="568"/>
      <c r="EC32" s="568"/>
      <c r="ED32" s="568"/>
      <c r="EE32" s="568"/>
      <c r="EF32" s="568"/>
      <c r="EG32" s="568"/>
      <c r="EH32" s="568"/>
      <c r="EI32" s="568"/>
      <c r="EJ32" s="568"/>
      <c r="EK32" s="568"/>
      <c r="EL32" s="568"/>
      <c r="EM32" s="568"/>
      <c r="EN32" s="568"/>
      <c r="EO32" s="568"/>
      <c r="EP32" s="568"/>
      <c r="EQ32" s="568"/>
      <c r="ER32" s="568"/>
      <c r="ES32" s="568"/>
      <c r="ET32" s="568"/>
      <c r="EU32" s="568"/>
      <c r="EV32" s="568"/>
      <c r="EW32" s="568"/>
      <c r="EX32" s="568"/>
      <c r="EY32" s="568"/>
      <c r="EZ32" s="568"/>
      <c r="FA32" s="568"/>
      <c r="FB32" s="568"/>
      <c r="FC32" s="568"/>
      <c r="FD32" s="568"/>
      <c r="FE32" s="568"/>
      <c r="FF32" s="568"/>
      <c r="FG32" s="568"/>
      <c r="FH32" s="568"/>
      <c r="FI32" s="568"/>
      <c r="FJ32" s="568"/>
      <c r="FK32" s="568"/>
      <c r="FL32" s="568"/>
      <c r="FM32" s="568"/>
      <c r="FN32" s="568"/>
      <c r="FO32" s="285"/>
      <c r="FP32" s="314"/>
      <c r="FQ32" s="314"/>
      <c r="FR32" s="314"/>
      <c r="FS32" s="285"/>
      <c r="FT32" s="314"/>
      <c r="FU32" s="314"/>
      <c r="FV32" s="314"/>
      <c r="FW32" s="314"/>
      <c r="FX32" s="314"/>
      <c r="FY32" s="314"/>
      <c r="FZ32" s="314"/>
    </row>
    <row r="33" spans="1:182" s="562" customFormat="1" ht="15" customHeight="1">
      <c r="A33" s="563" t="s">
        <v>2799</v>
      </c>
      <c r="B33" s="563" t="s">
        <v>49</v>
      </c>
      <c r="C33" s="564" t="s">
        <v>2784</v>
      </c>
      <c r="D33" s="565"/>
      <c r="E33" s="785" t="s">
        <v>2785</v>
      </c>
      <c r="F33" s="566" t="s">
        <v>2800</v>
      </c>
      <c r="G33" s="565" t="s">
        <v>2787</v>
      </c>
      <c r="H33" s="567" t="s">
        <v>2788</v>
      </c>
      <c r="I33" s="567" t="s">
        <v>2789</v>
      </c>
      <c r="J33" s="563" t="s">
        <v>152</v>
      </c>
      <c r="K33" s="563">
        <v>37067</v>
      </c>
      <c r="L33" s="566" t="s">
        <v>2790</v>
      </c>
      <c r="M33" s="679"/>
      <c r="N33" s="567" t="s">
        <v>2791</v>
      </c>
      <c r="O33" s="568" t="s">
        <v>2792</v>
      </c>
      <c r="P33" s="568" t="s">
        <v>2793</v>
      </c>
      <c r="Q33" s="568" t="s">
        <v>2794</v>
      </c>
      <c r="R33" s="563" t="s">
        <v>152</v>
      </c>
      <c r="S33" s="563">
        <v>37218</v>
      </c>
      <c r="T33" s="568"/>
      <c r="U33" s="487" t="s">
        <v>2795</v>
      </c>
      <c r="V33" s="569"/>
      <c r="W33" s="77"/>
      <c r="X33" s="565">
        <v>727</v>
      </c>
      <c r="Y33" s="565">
        <v>730</v>
      </c>
      <c r="Z33" s="570"/>
      <c r="AA33" s="570"/>
      <c r="AB33" s="570" t="s">
        <v>2664</v>
      </c>
      <c r="AC33" s="570" t="s">
        <v>393</v>
      </c>
      <c r="AD33" s="77"/>
      <c r="AE33" s="565"/>
      <c r="AF33" s="573">
        <v>299</v>
      </c>
      <c r="AG33" s="573">
        <v>305</v>
      </c>
      <c r="AH33" s="77"/>
      <c r="AI33" s="572" t="s">
        <v>2797</v>
      </c>
      <c r="AJ33" s="565"/>
      <c r="AK33" s="565"/>
      <c r="AL33" s="77"/>
      <c r="AM33" s="565" t="str">
        <f>H33&amp;" "&amp;I33&amp;","&amp;" "&amp;J33&amp;" "&amp;K33</f>
        <v>3620 N. Chapel Rd. Franklin, TN 37067</v>
      </c>
      <c r="AN33" s="77"/>
      <c r="AO33" s="715"/>
      <c r="AP33" s="715"/>
      <c r="AQ33" s="77"/>
      <c r="AR33" s="727"/>
      <c r="AS33" s="728"/>
      <c r="AT33" s="727"/>
      <c r="AU33" s="727">
        <v>2</v>
      </c>
      <c r="AV33" s="727">
        <v>6</v>
      </c>
      <c r="AW33" s="797"/>
      <c r="AX33" s="797"/>
      <c r="AY33" s="720">
        <v>7</v>
      </c>
      <c r="AZ33" s="797">
        <v>0</v>
      </c>
      <c r="BA33" s="805"/>
      <c r="BB33" s="721"/>
      <c r="BC33" s="720">
        <v>12</v>
      </c>
      <c r="BD33" s="720">
        <v>15</v>
      </c>
      <c r="BE33" s="721"/>
      <c r="BF33" s="721"/>
      <c r="BG33" s="721"/>
      <c r="BH33" s="77"/>
      <c r="BI33" s="721"/>
      <c r="BJ33" s="721"/>
      <c r="BK33" s="721"/>
      <c r="BL33" s="568"/>
      <c r="BM33" s="568"/>
      <c r="BN33" s="568"/>
      <c r="BO33" s="568"/>
      <c r="BP33" s="568"/>
      <c r="BQ33" s="568"/>
      <c r="BR33" s="568"/>
      <c r="BS33" s="568"/>
      <c r="BT33" s="568"/>
      <c r="BU33" s="568"/>
      <c r="BV33" s="568"/>
      <c r="BW33" s="568"/>
      <c r="BX33" s="568"/>
      <c r="BY33" s="568"/>
      <c r="BZ33" s="568"/>
      <c r="CA33" s="568"/>
      <c r="CB33" s="568"/>
      <c r="CC33" s="568"/>
      <c r="CD33" s="568"/>
      <c r="CE33" s="568"/>
      <c r="CF33" s="568"/>
      <c r="CG33" s="568"/>
      <c r="CH33" s="568"/>
      <c r="CI33" s="568"/>
      <c r="CJ33" s="568"/>
      <c r="CK33" s="568"/>
      <c r="CL33" s="568"/>
      <c r="CM33" s="568"/>
      <c r="CN33" s="568"/>
      <c r="CO33" s="568"/>
      <c r="CP33" s="568"/>
      <c r="CQ33" s="568"/>
      <c r="CR33" s="568"/>
      <c r="CS33" s="568"/>
      <c r="CT33" s="568"/>
      <c r="CU33" s="568"/>
      <c r="CV33" s="568"/>
      <c r="CW33" s="568"/>
      <c r="CX33" s="568"/>
      <c r="CY33" s="568"/>
      <c r="CZ33" s="568"/>
      <c r="DA33" s="568"/>
      <c r="DB33" s="568"/>
      <c r="DC33" s="568"/>
      <c r="DD33" s="568"/>
      <c r="DE33" s="568"/>
      <c r="DF33" s="568"/>
      <c r="DG33" s="568"/>
      <c r="DH33" s="568"/>
      <c r="DI33" s="568"/>
      <c r="DJ33" s="568"/>
      <c r="DK33" s="568"/>
      <c r="DL33" s="568"/>
      <c r="DM33" s="568"/>
      <c r="DN33" s="568"/>
      <c r="DO33" s="568"/>
      <c r="DP33" s="568"/>
      <c r="DQ33" s="568"/>
      <c r="DR33" s="568"/>
      <c r="DS33" s="568"/>
      <c r="DT33" s="568"/>
      <c r="DU33" s="568"/>
      <c r="DV33" s="568"/>
      <c r="DW33" s="568"/>
      <c r="DX33" s="568"/>
      <c r="DY33" s="568"/>
      <c r="DZ33" s="568"/>
      <c r="EA33" s="568"/>
      <c r="EB33" s="568"/>
      <c r="EC33" s="568"/>
      <c r="ED33" s="568"/>
      <c r="EE33" s="568"/>
      <c r="EF33" s="568"/>
      <c r="EG33" s="568"/>
      <c r="EH33" s="568"/>
      <c r="EI33" s="568"/>
      <c r="EJ33" s="568"/>
      <c r="EK33" s="568"/>
      <c r="EL33" s="568"/>
      <c r="EM33" s="568"/>
      <c r="EN33" s="568"/>
      <c r="EO33" s="568"/>
      <c r="EP33" s="568"/>
      <c r="EQ33" s="568"/>
      <c r="ER33" s="568"/>
      <c r="ES33" s="568"/>
      <c r="ET33" s="568"/>
      <c r="EU33" s="568"/>
      <c r="EV33" s="568"/>
      <c r="EW33" s="568"/>
      <c r="EX33" s="568"/>
      <c r="EY33" s="568"/>
      <c r="EZ33" s="568"/>
      <c r="FA33" s="568"/>
      <c r="FB33" s="568"/>
      <c r="FC33" s="568"/>
      <c r="FD33" s="568"/>
      <c r="FE33" s="568"/>
      <c r="FF33" s="568"/>
      <c r="FG33" s="568"/>
      <c r="FH33" s="568"/>
      <c r="FI33" s="566"/>
      <c r="FJ33" s="566"/>
      <c r="FK33" s="566"/>
      <c r="FL33" s="568"/>
      <c r="FM33" s="568"/>
      <c r="FN33" s="568"/>
      <c r="FO33" s="285"/>
      <c r="FP33" s="471"/>
      <c r="FQ33" s="471"/>
      <c r="FR33" s="471"/>
      <c r="FS33" s="314"/>
      <c r="FT33" s="471"/>
      <c r="FU33" s="471"/>
      <c r="FV33" s="471"/>
      <c r="FW33" s="471"/>
      <c r="FX33" s="471"/>
      <c r="FY33" s="471"/>
      <c r="FZ33" s="471"/>
    </row>
    <row r="34" spans="1:182" s="562" customFormat="1" ht="15" customHeight="1">
      <c r="A34" s="468" t="s">
        <v>455</v>
      </c>
      <c r="B34" s="468" t="s">
        <v>49</v>
      </c>
      <c r="C34" s="469" t="s">
        <v>2666</v>
      </c>
      <c r="D34" s="282"/>
      <c r="E34" s="785" t="s">
        <v>1689</v>
      </c>
      <c r="F34" s="471" t="s">
        <v>2801</v>
      </c>
      <c r="G34" s="282"/>
      <c r="H34" s="469" t="s">
        <v>1691</v>
      </c>
      <c r="I34" s="469" t="s">
        <v>1692</v>
      </c>
      <c r="J34" s="282" t="s">
        <v>67</v>
      </c>
      <c r="K34" s="282">
        <v>90640</v>
      </c>
      <c r="L34" s="546" t="s">
        <v>1693</v>
      </c>
      <c r="M34" s="521"/>
      <c r="N34" s="469" t="s">
        <v>1280</v>
      </c>
      <c r="O34" s="470" t="s">
        <v>1694</v>
      </c>
      <c r="P34" s="558" t="s">
        <v>1695</v>
      </c>
      <c r="Q34" s="470" t="s">
        <v>1696</v>
      </c>
      <c r="R34" s="282" t="s">
        <v>67</v>
      </c>
      <c r="S34" s="559">
        <v>91803</v>
      </c>
      <c r="T34" s="470"/>
      <c r="U34" s="441" t="s">
        <v>1697</v>
      </c>
      <c r="V34" s="560"/>
      <c r="W34" s="77"/>
      <c r="X34" s="468">
        <v>727</v>
      </c>
      <c r="Y34" s="468">
        <v>804</v>
      </c>
      <c r="Z34" s="468"/>
      <c r="AA34" s="468"/>
      <c r="AB34" s="468" t="s">
        <v>2802</v>
      </c>
      <c r="AC34" s="468" t="s">
        <v>2803</v>
      </c>
      <c r="AD34" s="77"/>
      <c r="AE34" s="468"/>
      <c r="AF34" s="557">
        <v>329</v>
      </c>
      <c r="AG34" s="557"/>
      <c r="AH34" s="77"/>
      <c r="AI34" s="474" t="s">
        <v>2804</v>
      </c>
      <c r="AJ34" s="468"/>
      <c r="AK34" s="468"/>
      <c r="AL34" s="77"/>
      <c r="AM34" s="282" t="str">
        <f>H34&amp;" "&amp;I34&amp;","&amp;" "&amp;J34&amp;" "&amp;K34</f>
        <v>329 N Garfield Ave Montebello, CA 90640</v>
      </c>
      <c r="AN34" s="77"/>
      <c r="AO34" s="715" t="s">
        <v>49</v>
      </c>
      <c r="AP34" s="715"/>
      <c r="AQ34" s="77"/>
      <c r="AR34" s="727">
        <v>7</v>
      </c>
      <c r="AS34" s="728">
        <v>8</v>
      </c>
      <c r="AT34" s="727">
        <v>8</v>
      </c>
      <c r="AU34" s="727">
        <v>8</v>
      </c>
      <c r="AV34" s="727">
        <v>12</v>
      </c>
      <c r="AW34" s="797"/>
      <c r="AX34" s="797"/>
      <c r="AY34" s="720">
        <v>15</v>
      </c>
      <c r="AZ34" s="797">
        <v>0</v>
      </c>
      <c r="BA34" s="805"/>
      <c r="BB34" s="721"/>
      <c r="BC34" s="720">
        <v>13</v>
      </c>
      <c r="BD34" s="720">
        <v>14</v>
      </c>
      <c r="BE34" s="721"/>
      <c r="BF34" s="721"/>
      <c r="BG34" s="721"/>
      <c r="BH34" s="77"/>
      <c r="BI34" s="721"/>
      <c r="BJ34" s="721"/>
      <c r="BK34" s="721"/>
      <c r="BL34" s="471"/>
      <c r="BM34" s="471"/>
      <c r="BN34" s="471"/>
      <c r="BO34" s="471"/>
      <c r="BP34" s="471"/>
      <c r="BQ34" s="471"/>
      <c r="BR34" s="471"/>
      <c r="BS34" s="568"/>
      <c r="BT34" s="568"/>
      <c r="BU34" s="568"/>
      <c r="BV34" s="471"/>
      <c r="BW34" s="471"/>
      <c r="BX34" s="471"/>
      <c r="BY34" s="471"/>
      <c r="BZ34" s="471"/>
      <c r="CA34" s="471"/>
      <c r="CB34" s="471"/>
      <c r="CC34" s="471"/>
      <c r="CD34" s="471"/>
      <c r="CE34" s="471"/>
      <c r="CF34" s="471"/>
      <c r="CG34" s="471"/>
      <c r="CH34" s="471"/>
      <c r="CI34" s="471"/>
      <c r="CJ34" s="471"/>
      <c r="CK34" s="471"/>
      <c r="CL34" s="471"/>
      <c r="CM34" s="471"/>
      <c r="CN34" s="471"/>
      <c r="CO34" s="471"/>
      <c r="CP34" s="471"/>
      <c r="CQ34" s="471"/>
      <c r="CR34" s="471"/>
      <c r="CS34" s="471"/>
      <c r="CT34" s="471"/>
      <c r="CU34" s="471"/>
      <c r="CV34" s="471"/>
      <c r="CW34" s="471"/>
      <c r="CX34" s="471"/>
      <c r="CY34" s="471"/>
      <c r="CZ34" s="471"/>
      <c r="DA34" s="471"/>
      <c r="DB34" s="471"/>
      <c r="DC34" s="471"/>
      <c r="DD34" s="471"/>
      <c r="DE34" s="471"/>
      <c r="DF34" s="471"/>
      <c r="DG34" s="471"/>
      <c r="DH34" s="471"/>
      <c r="DI34" s="471"/>
      <c r="DJ34" s="471"/>
      <c r="DK34" s="471"/>
      <c r="DL34" s="471"/>
      <c r="DM34" s="471"/>
      <c r="DN34" s="471"/>
      <c r="DO34" s="471"/>
      <c r="DP34" s="471"/>
      <c r="DQ34" s="471"/>
      <c r="DR34" s="471"/>
      <c r="DS34" s="471"/>
      <c r="DT34" s="471"/>
      <c r="DU34" s="471"/>
      <c r="DV34" s="471"/>
      <c r="DW34" s="471"/>
      <c r="DX34" s="471"/>
      <c r="DY34" s="471"/>
      <c r="DZ34" s="471"/>
      <c r="EA34" s="471"/>
      <c r="EB34" s="471"/>
      <c r="EC34" s="471"/>
      <c r="ED34" s="471"/>
      <c r="EE34" s="471"/>
      <c r="EF34" s="471"/>
      <c r="EG34" s="471"/>
      <c r="EH34" s="471"/>
      <c r="EI34" s="471"/>
      <c r="EJ34" s="471"/>
      <c r="EK34" s="471"/>
      <c r="EL34" s="471"/>
      <c r="EM34" s="471"/>
      <c r="EN34" s="471"/>
      <c r="EO34" s="471"/>
      <c r="EP34" s="471"/>
      <c r="EQ34" s="471"/>
      <c r="ER34" s="471"/>
      <c r="ES34" s="471"/>
      <c r="ET34" s="471"/>
      <c r="EU34" s="471"/>
      <c r="EV34" s="471"/>
      <c r="EW34" s="471"/>
      <c r="EX34" s="471"/>
      <c r="EY34" s="471"/>
      <c r="EZ34" s="471"/>
      <c r="FA34" s="471"/>
      <c r="FB34" s="471"/>
      <c r="FC34" s="471"/>
      <c r="FD34" s="471"/>
      <c r="FE34" s="471"/>
      <c r="FF34" s="471"/>
      <c r="FG34" s="471"/>
      <c r="FH34" s="471"/>
      <c r="FI34" s="471"/>
      <c r="FJ34" s="471"/>
      <c r="FK34" s="471"/>
      <c r="FL34" s="471"/>
      <c r="FM34" s="471"/>
      <c r="FN34" s="471"/>
      <c r="FO34" s="285"/>
      <c r="FP34" s="314"/>
      <c r="FQ34" s="314"/>
      <c r="FR34" s="314"/>
      <c r="FS34" s="314"/>
      <c r="FT34" s="285"/>
      <c r="FU34" s="285"/>
      <c r="FV34" s="285"/>
      <c r="FW34" s="285"/>
      <c r="FX34" s="285"/>
      <c r="FY34" s="285"/>
      <c r="FZ34" s="285"/>
    </row>
    <row r="35" spans="1:182" s="456" customFormat="1" ht="15" customHeight="1">
      <c r="A35" s="816" t="s">
        <v>2799</v>
      </c>
      <c r="B35" s="816" t="s">
        <v>49</v>
      </c>
      <c r="C35" s="814" t="s">
        <v>2784</v>
      </c>
      <c r="D35" s="816"/>
      <c r="E35" s="562" t="s">
        <v>2805</v>
      </c>
      <c r="F35" s="562" t="s">
        <v>396</v>
      </c>
      <c r="G35" s="815" t="s">
        <v>2806</v>
      </c>
      <c r="H35" s="817" t="s">
        <v>2807</v>
      </c>
      <c r="I35" s="817" t="s">
        <v>399</v>
      </c>
      <c r="J35" s="816" t="s">
        <v>152</v>
      </c>
      <c r="K35" s="816">
        <v>38401</v>
      </c>
      <c r="L35" s="811" t="s">
        <v>2790</v>
      </c>
      <c r="M35" s="819" t="s">
        <v>2808</v>
      </c>
      <c r="N35" s="817" t="s">
        <v>2113</v>
      </c>
      <c r="O35" s="562" t="s">
        <v>2809</v>
      </c>
      <c r="P35" s="562"/>
      <c r="Q35" s="562"/>
      <c r="R35" s="816"/>
      <c r="S35" s="816"/>
      <c r="T35" s="562"/>
      <c r="U35" s="820"/>
      <c r="V35" s="821"/>
      <c r="W35" s="77"/>
      <c r="X35" s="816">
        <v>623</v>
      </c>
      <c r="Y35" s="816">
        <v>626</v>
      </c>
      <c r="Z35" s="816"/>
      <c r="AA35" s="816"/>
      <c r="AB35" s="860" t="s">
        <v>2810</v>
      </c>
      <c r="AC35" s="816" t="s">
        <v>393</v>
      </c>
      <c r="AD35" s="77"/>
      <c r="AE35" s="816"/>
      <c r="AF35" s="822">
        <v>299</v>
      </c>
      <c r="AG35" s="822">
        <v>305</v>
      </c>
      <c r="AH35" s="77"/>
      <c r="AI35" s="823" t="s">
        <v>2811</v>
      </c>
      <c r="AJ35" s="816" t="s">
        <v>37</v>
      </c>
      <c r="AK35" s="816"/>
      <c r="AL35" s="77"/>
      <c r="AM35" s="815" t="str">
        <f>H35&amp;" "&amp;I35&amp;","&amp;" "&amp;J35&amp;" "&amp;K35</f>
        <v>6901 Old Zion Rd. Columbia, TN 38401</v>
      </c>
      <c r="AN35" s="77"/>
      <c r="AO35" s="816"/>
      <c r="AP35" s="816"/>
      <c r="AQ35" s="77"/>
      <c r="AR35" s="816">
        <v>6</v>
      </c>
      <c r="AS35" s="824">
        <v>7</v>
      </c>
      <c r="AT35" s="816">
        <v>13</v>
      </c>
      <c r="AU35" s="816">
        <v>21</v>
      </c>
      <c r="AV35" s="816">
        <v>24</v>
      </c>
      <c r="AW35" s="816"/>
      <c r="AX35" s="816"/>
      <c r="AY35" s="816">
        <v>27</v>
      </c>
      <c r="AZ35" s="816"/>
      <c r="BA35" s="826"/>
      <c r="BB35" s="562"/>
      <c r="BC35" s="816">
        <v>28</v>
      </c>
      <c r="BD35" s="816">
        <v>27</v>
      </c>
      <c r="BE35" s="562"/>
      <c r="BF35" s="562"/>
      <c r="BG35" s="562"/>
      <c r="BH35" s="77"/>
      <c r="BI35" s="562"/>
      <c r="BJ35" s="562"/>
      <c r="BK35" s="562"/>
      <c r="BL35" s="562"/>
      <c r="BM35" s="562"/>
      <c r="BN35" s="562"/>
      <c r="BO35" s="562"/>
      <c r="BP35" s="562"/>
      <c r="BQ35" s="562"/>
      <c r="BR35" s="562"/>
      <c r="BS35" s="562"/>
      <c r="BT35" s="562"/>
      <c r="BU35" s="562"/>
      <c r="BV35" s="562"/>
      <c r="BW35" s="562"/>
      <c r="BX35" s="562"/>
      <c r="BY35" s="562"/>
      <c r="BZ35" s="562"/>
      <c r="CA35" s="562"/>
      <c r="CB35" s="562"/>
      <c r="CC35" s="562"/>
      <c r="CD35" s="562"/>
      <c r="CE35" s="562"/>
      <c r="CF35" s="562"/>
      <c r="CG35" s="562"/>
      <c r="CH35" s="562"/>
      <c r="CI35" s="562"/>
      <c r="CJ35" s="562"/>
      <c r="CK35" s="562"/>
      <c r="CL35" s="562"/>
      <c r="CM35" s="562"/>
      <c r="CN35" s="562"/>
      <c r="CO35" s="562"/>
      <c r="CP35" s="562"/>
      <c r="CQ35" s="562"/>
      <c r="CR35" s="562"/>
      <c r="CS35" s="562"/>
      <c r="CT35" s="562"/>
      <c r="CU35" s="562"/>
      <c r="CV35" s="562"/>
      <c r="CW35" s="562"/>
      <c r="CX35" s="562"/>
      <c r="CY35" s="562"/>
      <c r="CZ35" s="562"/>
      <c r="DA35" s="562"/>
      <c r="DB35" s="562"/>
      <c r="DC35" s="562"/>
      <c r="DD35" s="562"/>
      <c r="DE35" s="562"/>
      <c r="DF35" s="562"/>
      <c r="DG35" s="562"/>
      <c r="DH35" s="562"/>
      <c r="DI35" s="562"/>
      <c r="DJ35" s="562"/>
      <c r="DK35" s="562"/>
      <c r="DL35" s="562"/>
      <c r="DM35" s="562"/>
      <c r="DN35" s="562"/>
      <c r="DO35" s="562"/>
      <c r="DP35" s="562"/>
      <c r="DQ35" s="562"/>
      <c r="DR35" s="562"/>
      <c r="DS35" s="562"/>
      <c r="DT35" s="562"/>
      <c r="DU35" s="562"/>
      <c r="DV35" s="562"/>
      <c r="DW35" s="562"/>
      <c r="DX35" s="562"/>
      <c r="DY35" s="562"/>
      <c r="DZ35" s="562"/>
      <c r="EA35" s="562"/>
      <c r="EB35" s="562"/>
      <c r="EC35" s="562"/>
      <c r="ED35" s="562"/>
      <c r="EE35" s="562"/>
      <c r="EF35" s="562"/>
      <c r="EG35" s="562"/>
      <c r="EH35" s="562"/>
      <c r="EI35" s="562"/>
      <c r="EJ35" s="562"/>
      <c r="EK35" s="562"/>
      <c r="EL35" s="562"/>
      <c r="EM35" s="562"/>
      <c r="EN35" s="562"/>
      <c r="EO35" s="562"/>
      <c r="EP35" s="562"/>
      <c r="EQ35" s="562"/>
      <c r="ER35" s="562"/>
      <c r="ES35" s="562"/>
      <c r="ET35" s="562"/>
      <c r="EU35" s="562"/>
      <c r="EV35" s="562"/>
      <c r="EW35" s="562"/>
      <c r="EX35" s="562"/>
      <c r="EY35" s="562"/>
      <c r="EZ35" s="562"/>
      <c r="FA35" s="562"/>
      <c r="FB35" s="562"/>
      <c r="FC35" s="562"/>
      <c r="FD35" s="562"/>
      <c r="FE35" s="562"/>
      <c r="FF35" s="562"/>
      <c r="FG35" s="562"/>
      <c r="FH35" s="562"/>
      <c r="FI35" s="562"/>
      <c r="FJ35" s="562"/>
      <c r="FK35" s="562"/>
      <c r="FL35" s="562"/>
      <c r="FM35" s="562"/>
      <c r="FN35" s="562"/>
      <c r="FO35" s="562"/>
      <c r="FP35" s="562"/>
      <c r="FQ35" s="562"/>
      <c r="FR35" s="562"/>
      <c r="FS35" s="562"/>
      <c r="FT35" s="562"/>
      <c r="FU35" s="562"/>
      <c r="FV35" s="562"/>
      <c r="FW35" s="562"/>
      <c r="FX35" s="562"/>
      <c r="FY35" s="562"/>
      <c r="FZ35" s="562"/>
    </row>
    <row r="36" spans="1:182" s="562" customFormat="1" ht="15" customHeight="1">
      <c r="A36" s="563" t="s">
        <v>2799</v>
      </c>
      <c r="B36" s="563" t="s">
        <v>49</v>
      </c>
      <c r="C36" s="564" t="s">
        <v>2784</v>
      </c>
      <c r="D36" s="563"/>
      <c r="E36" s="664" t="s">
        <v>2812</v>
      </c>
      <c r="F36" s="568" t="s">
        <v>2813</v>
      </c>
      <c r="G36" s="565" t="s">
        <v>2814</v>
      </c>
      <c r="H36" s="567" t="s">
        <v>2815</v>
      </c>
      <c r="I36" s="567" t="s">
        <v>2816</v>
      </c>
      <c r="J36" s="563" t="s">
        <v>67</v>
      </c>
      <c r="K36" s="563">
        <v>91911</v>
      </c>
      <c r="L36" s="566" t="s">
        <v>2790</v>
      </c>
      <c r="M36" s="679" t="s">
        <v>2817</v>
      </c>
      <c r="N36" s="567" t="s">
        <v>2818</v>
      </c>
      <c r="O36" s="568" t="s">
        <v>2819</v>
      </c>
      <c r="P36" s="568" t="s">
        <v>2820</v>
      </c>
      <c r="Q36" s="568" t="s">
        <v>1322</v>
      </c>
      <c r="R36" s="563" t="s">
        <v>67</v>
      </c>
      <c r="S36" s="563">
        <v>92139</v>
      </c>
      <c r="T36" s="568"/>
      <c r="U36" s="487"/>
      <c r="V36" s="574"/>
      <c r="W36" s="77"/>
      <c r="X36" s="563">
        <v>713</v>
      </c>
      <c r="Y36" s="563">
        <v>716</v>
      </c>
      <c r="Z36" s="563"/>
      <c r="AA36" s="563"/>
      <c r="AB36" s="563" t="s">
        <v>2701</v>
      </c>
      <c r="AC36" s="563" t="s">
        <v>393</v>
      </c>
      <c r="AD36" s="77"/>
      <c r="AE36" s="563"/>
      <c r="AF36" s="571">
        <v>299</v>
      </c>
      <c r="AG36" s="571">
        <v>305</v>
      </c>
      <c r="AH36" s="77"/>
      <c r="AI36" s="572" t="s">
        <v>2821</v>
      </c>
      <c r="AJ36" s="563"/>
      <c r="AK36" s="563"/>
      <c r="AL36" s="77"/>
      <c r="AM36" s="565" t="str">
        <f>H36&amp;" "&amp;I36&amp;","&amp;" "&amp;J36&amp;" "&amp;K36</f>
        <v>549 E. Naples St. Chula Vista, CA 91911</v>
      </c>
      <c r="AN36" s="77"/>
      <c r="AO36" s="715" t="s">
        <v>49</v>
      </c>
      <c r="AP36" s="715"/>
      <c r="AQ36" s="77"/>
      <c r="AR36" s="454">
        <v>1</v>
      </c>
      <c r="AS36" s="722">
        <v>2</v>
      </c>
      <c r="AT36" s="454">
        <v>3</v>
      </c>
      <c r="AU36" s="454">
        <v>4</v>
      </c>
      <c r="AV36" s="727">
        <v>5</v>
      </c>
      <c r="AW36" s="797"/>
      <c r="AX36" s="797"/>
      <c r="AY36" s="720">
        <v>9</v>
      </c>
      <c r="AZ36" s="797"/>
      <c r="BA36" s="805"/>
      <c r="BB36" s="721"/>
      <c r="BC36" s="720">
        <v>15</v>
      </c>
      <c r="BD36" s="720">
        <v>20</v>
      </c>
      <c r="BE36" s="721"/>
      <c r="BF36" s="721"/>
      <c r="BG36" s="721"/>
      <c r="BH36" s="77"/>
      <c r="BI36" s="721"/>
      <c r="BJ36" s="721"/>
      <c r="BK36" s="721"/>
      <c r="BL36" s="568"/>
      <c r="BM36" s="568"/>
      <c r="BN36" s="568"/>
      <c r="BO36" s="568"/>
      <c r="BP36" s="568"/>
      <c r="BQ36" s="568"/>
      <c r="BR36" s="568"/>
      <c r="BS36" s="314"/>
      <c r="BT36" s="314"/>
      <c r="BU36" s="314"/>
      <c r="BV36" s="568"/>
      <c r="BW36" s="568"/>
      <c r="BX36" s="568"/>
      <c r="BY36" s="568"/>
      <c r="BZ36" s="568"/>
      <c r="CA36" s="568"/>
      <c r="CB36" s="568"/>
      <c r="CC36" s="568"/>
      <c r="CD36" s="568"/>
      <c r="CE36" s="568"/>
      <c r="CF36" s="568"/>
      <c r="CG36" s="568"/>
      <c r="CH36" s="568"/>
      <c r="CI36" s="568"/>
      <c r="CJ36" s="568"/>
      <c r="CK36" s="568"/>
      <c r="CL36" s="568"/>
      <c r="CM36" s="568"/>
      <c r="CN36" s="568"/>
      <c r="CO36" s="568"/>
      <c r="CP36" s="568"/>
      <c r="CQ36" s="568"/>
      <c r="CR36" s="568"/>
      <c r="CS36" s="568"/>
      <c r="CT36" s="568"/>
      <c r="CU36" s="568"/>
      <c r="CV36" s="568"/>
      <c r="CW36" s="568"/>
      <c r="CX36" s="568"/>
      <c r="CY36" s="568"/>
      <c r="CZ36" s="568"/>
      <c r="DA36" s="568"/>
      <c r="DB36" s="568"/>
      <c r="DC36" s="568"/>
      <c r="DD36" s="568"/>
      <c r="DE36" s="568"/>
      <c r="DF36" s="568"/>
      <c r="DG36" s="568"/>
      <c r="DH36" s="568"/>
      <c r="DI36" s="568"/>
      <c r="DJ36" s="568"/>
      <c r="DK36" s="568"/>
      <c r="DL36" s="568"/>
      <c r="DM36" s="568"/>
      <c r="DN36" s="568"/>
      <c r="DO36" s="568"/>
      <c r="DP36" s="568"/>
      <c r="DQ36" s="568"/>
      <c r="DR36" s="568"/>
      <c r="DS36" s="568"/>
      <c r="DT36" s="568"/>
      <c r="DU36" s="568"/>
      <c r="DV36" s="568"/>
      <c r="DW36" s="568"/>
      <c r="DX36" s="568"/>
      <c r="DY36" s="568"/>
      <c r="DZ36" s="568"/>
      <c r="EA36" s="568"/>
      <c r="EB36" s="568"/>
      <c r="EC36" s="568"/>
      <c r="ED36" s="568"/>
      <c r="EE36" s="568"/>
      <c r="EF36" s="568"/>
      <c r="EG36" s="568"/>
      <c r="EH36" s="568"/>
      <c r="EI36" s="568"/>
      <c r="EJ36" s="568"/>
      <c r="EK36" s="568"/>
      <c r="EL36" s="568"/>
      <c r="EM36" s="568"/>
      <c r="EN36" s="568"/>
      <c r="EO36" s="568"/>
      <c r="EP36" s="568"/>
      <c r="EQ36" s="568"/>
      <c r="ER36" s="568"/>
      <c r="ES36" s="568"/>
      <c r="ET36" s="568"/>
      <c r="EU36" s="568"/>
      <c r="EV36" s="568"/>
      <c r="EW36" s="568"/>
      <c r="EX36" s="568"/>
      <c r="EY36" s="568"/>
      <c r="EZ36" s="568"/>
      <c r="FA36" s="568"/>
      <c r="FB36" s="568"/>
      <c r="FC36" s="568"/>
      <c r="FD36" s="568"/>
      <c r="FE36" s="568"/>
      <c r="FF36" s="568"/>
      <c r="FG36" s="568"/>
      <c r="FH36" s="568"/>
      <c r="FI36" s="568"/>
      <c r="FJ36" s="568"/>
      <c r="FK36" s="568"/>
      <c r="FL36" s="568"/>
      <c r="FM36" s="568"/>
      <c r="FN36" s="568"/>
      <c r="FO36" s="568"/>
      <c r="FP36" s="285"/>
      <c r="FQ36" s="285"/>
      <c r="FR36" s="285"/>
      <c r="FS36" s="285"/>
      <c r="FT36" s="314"/>
      <c r="FU36" s="314"/>
      <c r="FV36" s="314"/>
      <c r="FW36" s="314"/>
      <c r="FX36" s="314"/>
      <c r="FY36" s="314"/>
      <c r="FZ36" s="314"/>
    </row>
    <row r="37" spans="1:182" s="562" customFormat="1" ht="15" customHeight="1">
      <c r="A37" s="563" t="s">
        <v>2799</v>
      </c>
      <c r="B37" s="563" t="s">
        <v>49</v>
      </c>
      <c r="C37" s="564" t="s">
        <v>2784</v>
      </c>
      <c r="D37" s="563"/>
      <c r="E37" s="664" t="s">
        <v>2812</v>
      </c>
      <c r="F37" s="568" t="s">
        <v>2822</v>
      </c>
      <c r="G37" s="565" t="s">
        <v>2814</v>
      </c>
      <c r="H37" s="567" t="s">
        <v>2815</v>
      </c>
      <c r="I37" s="567" t="s">
        <v>2816</v>
      </c>
      <c r="J37" s="563" t="s">
        <v>67</v>
      </c>
      <c r="K37" s="563">
        <v>91911</v>
      </c>
      <c r="L37" s="566" t="s">
        <v>2790</v>
      </c>
      <c r="M37" s="679" t="s">
        <v>2817</v>
      </c>
      <c r="N37" s="567" t="s">
        <v>2818</v>
      </c>
      <c r="O37" s="568" t="s">
        <v>2819</v>
      </c>
      <c r="P37" s="568" t="s">
        <v>2820</v>
      </c>
      <c r="Q37" s="568" t="s">
        <v>1322</v>
      </c>
      <c r="R37" s="563" t="s">
        <v>67</v>
      </c>
      <c r="S37" s="563">
        <v>92139</v>
      </c>
      <c r="T37" s="568"/>
      <c r="U37" s="487"/>
      <c r="V37" s="574"/>
      <c r="W37" s="77"/>
      <c r="X37" s="563">
        <v>803</v>
      </c>
      <c r="Y37" s="563">
        <v>806</v>
      </c>
      <c r="Z37" s="563"/>
      <c r="AA37" s="563"/>
      <c r="AB37" s="563" t="s">
        <v>2823</v>
      </c>
      <c r="AC37" s="563" t="s">
        <v>393</v>
      </c>
      <c r="AD37" s="77"/>
      <c r="AE37" s="563"/>
      <c r="AF37" s="571">
        <v>299</v>
      </c>
      <c r="AG37" s="571">
        <v>305</v>
      </c>
      <c r="AH37" s="77"/>
      <c r="AI37" s="572" t="s">
        <v>2821</v>
      </c>
      <c r="AJ37" s="563"/>
      <c r="AK37" s="563"/>
      <c r="AL37" s="77"/>
      <c r="AM37" s="565" t="str">
        <f>H37&amp;" "&amp;I37&amp;","&amp;" "&amp;J37&amp;" "&amp;K37</f>
        <v>549 E. Naples St. Chula Vista, CA 91911</v>
      </c>
      <c r="AN37" s="77"/>
      <c r="AO37" s="715" t="s">
        <v>49</v>
      </c>
      <c r="AP37" s="715"/>
      <c r="AQ37" s="77"/>
      <c r="AR37" s="454">
        <v>0</v>
      </c>
      <c r="AS37" s="722">
        <v>1</v>
      </c>
      <c r="AT37" s="454">
        <v>1</v>
      </c>
      <c r="AU37" s="454">
        <v>2</v>
      </c>
      <c r="AV37" s="727">
        <v>2</v>
      </c>
      <c r="AW37" s="797"/>
      <c r="AX37" s="797"/>
      <c r="AY37" s="720">
        <v>5</v>
      </c>
      <c r="AZ37" s="797"/>
      <c r="BA37" s="805"/>
      <c r="BB37" s="721"/>
      <c r="BC37" s="720">
        <v>6</v>
      </c>
      <c r="BD37" s="720">
        <v>6</v>
      </c>
      <c r="BE37" s="721"/>
      <c r="BF37" s="721"/>
      <c r="BG37" s="721"/>
      <c r="BH37" s="77"/>
      <c r="BI37" s="721"/>
      <c r="BJ37" s="721"/>
      <c r="BK37" s="721"/>
      <c r="BL37" s="568"/>
      <c r="BM37" s="568"/>
      <c r="BN37" s="568"/>
      <c r="BO37" s="568"/>
      <c r="BP37" s="568"/>
      <c r="BQ37" s="568"/>
      <c r="BR37" s="568"/>
      <c r="BS37" s="471"/>
      <c r="BT37" s="471"/>
      <c r="BU37" s="471"/>
      <c r="BV37" s="568"/>
      <c r="BW37" s="568"/>
      <c r="BX37" s="568"/>
      <c r="BY37" s="568"/>
      <c r="BZ37" s="568"/>
      <c r="CA37" s="568"/>
      <c r="CB37" s="568"/>
      <c r="CC37" s="568"/>
      <c r="CD37" s="568"/>
      <c r="CE37" s="568"/>
      <c r="CF37" s="568"/>
      <c r="CG37" s="568"/>
      <c r="CH37" s="568"/>
      <c r="CI37" s="568"/>
      <c r="CJ37" s="568"/>
      <c r="CK37" s="568"/>
      <c r="CL37" s="568"/>
      <c r="CM37" s="568"/>
      <c r="CN37" s="568"/>
      <c r="CO37" s="568"/>
      <c r="CP37" s="568"/>
      <c r="CQ37" s="568"/>
      <c r="CR37" s="568"/>
      <c r="CS37" s="568"/>
      <c r="CT37" s="568"/>
      <c r="CU37" s="568"/>
      <c r="CV37" s="568"/>
      <c r="CW37" s="568"/>
      <c r="CX37" s="568"/>
      <c r="CY37" s="568"/>
      <c r="CZ37" s="568"/>
      <c r="DA37" s="568"/>
      <c r="DB37" s="568"/>
      <c r="DC37" s="568"/>
      <c r="DD37" s="568"/>
      <c r="DE37" s="568"/>
      <c r="DF37" s="568"/>
      <c r="DG37" s="568"/>
      <c r="DH37" s="568"/>
      <c r="DI37" s="568"/>
      <c r="DJ37" s="568"/>
      <c r="DK37" s="568"/>
      <c r="DL37" s="568"/>
      <c r="DM37" s="568"/>
      <c r="DN37" s="568"/>
      <c r="DO37" s="568"/>
      <c r="DP37" s="568"/>
      <c r="DQ37" s="568"/>
      <c r="DR37" s="568"/>
      <c r="DS37" s="568"/>
      <c r="DT37" s="568"/>
      <c r="DU37" s="568"/>
      <c r="DV37" s="568"/>
      <c r="DW37" s="568"/>
      <c r="DX37" s="568"/>
      <c r="DY37" s="568"/>
      <c r="DZ37" s="568"/>
      <c r="EA37" s="568"/>
      <c r="EB37" s="568"/>
      <c r="EC37" s="568"/>
      <c r="ED37" s="568"/>
      <c r="EE37" s="568"/>
      <c r="EF37" s="568"/>
      <c r="EG37" s="568"/>
      <c r="EH37" s="568"/>
      <c r="EI37" s="568"/>
      <c r="EJ37" s="568"/>
      <c r="EK37" s="568"/>
      <c r="EL37" s="568"/>
      <c r="EM37" s="568"/>
      <c r="EN37" s="568"/>
      <c r="EO37" s="568"/>
      <c r="EP37" s="568"/>
      <c r="EQ37" s="568"/>
      <c r="ER37" s="568"/>
      <c r="ES37" s="568"/>
      <c r="ET37" s="568"/>
      <c r="EU37" s="568"/>
      <c r="EV37" s="568"/>
      <c r="EW37" s="568"/>
      <c r="EX37" s="568"/>
      <c r="EY37" s="568"/>
      <c r="EZ37" s="568"/>
      <c r="FA37" s="568"/>
      <c r="FB37" s="568"/>
      <c r="FC37" s="568"/>
      <c r="FD37" s="568"/>
      <c r="FE37" s="568"/>
      <c r="FF37" s="568"/>
      <c r="FG37" s="568"/>
      <c r="FH37" s="568"/>
      <c r="FI37" s="568"/>
      <c r="FJ37" s="568"/>
      <c r="FK37" s="568"/>
      <c r="FL37" s="568"/>
      <c r="FM37" s="568"/>
      <c r="FN37" s="568"/>
      <c r="FO37" s="568"/>
      <c r="FP37" s="314"/>
      <c r="FQ37" s="314"/>
      <c r="FR37" s="314"/>
      <c r="FS37" s="314"/>
      <c r="FT37" s="285"/>
      <c r="FU37" s="285"/>
      <c r="FV37" s="285"/>
      <c r="FW37" s="285"/>
      <c r="FX37" s="285"/>
      <c r="FY37" s="285"/>
      <c r="FZ37" s="285"/>
    </row>
    <row r="38" spans="1:182" s="471" customFormat="1" ht="15" customHeight="1">
      <c r="A38" s="816" t="s">
        <v>36</v>
      </c>
      <c r="B38" s="815" t="s">
        <v>49</v>
      </c>
      <c r="C38" s="562" t="s">
        <v>2666</v>
      </c>
      <c r="D38" s="562"/>
      <c r="E38" s="562" t="s">
        <v>125</v>
      </c>
      <c r="F38" s="562" t="s">
        <v>126</v>
      </c>
      <c r="G38" s="562"/>
      <c r="H38" s="562" t="s">
        <v>127</v>
      </c>
      <c r="I38" s="562" t="s">
        <v>128</v>
      </c>
      <c r="J38" s="816" t="s">
        <v>67</v>
      </c>
      <c r="K38" s="816">
        <v>95827</v>
      </c>
      <c r="L38" s="819" t="s">
        <v>129</v>
      </c>
      <c r="M38" s="562"/>
      <c r="N38" s="562" t="s">
        <v>130</v>
      </c>
      <c r="O38" s="562" t="s">
        <v>131</v>
      </c>
      <c r="P38" s="562"/>
      <c r="Q38" s="562"/>
      <c r="R38" s="816"/>
      <c r="S38" s="816"/>
      <c r="T38" s="562"/>
      <c r="U38" s="816" t="s">
        <v>132</v>
      </c>
      <c r="V38" s="562"/>
      <c r="W38" s="293"/>
      <c r="X38" s="816">
        <v>622</v>
      </c>
      <c r="Y38" s="816">
        <v>625</v>
      </c>
      <c r="Z38" s="816"/>
      <c r="AA38" s="816"/>
      <c r="AB38" s="816" t="s">
        <v>2747</v>
      </c>
      <c r="AC38" s="816" t="s">
        <v>393</v>
      </c>
      <c r="AD38" s="293"/>
      <c r="AE38" s="562"/>
      <c r="AF38" s="822">
        <v>329</v>
      </c>
      <c r="AG38" s="822"/>
      <c r="AH38" s="293"/>
      <c r="AI38" s="832" t="s">
        <v>2824</v>
      </c>
      <c r="AJ38" s="562" t="s">
        <v>37</v>
      </c>
      <c r="AK38" s="562"/>
      <c r="AL38" s="293"/>
      <c r="AM38" s="815" t="str">
        <f>H38&amp;" "&amp;I38&amp;","&amp;" "&amp;J38&amp;" "&amp;K38</f>
        <v>3401 Mayhew Rd Sacramento, CA 95827</v>
      </c>
      <c r="AN38" s="293"/>
      <c r="AO38" s="816" t="s">
        <v>49</v>
      </c>
      <c r="AP38" s="562"/>
      <c r="AQ38" s="293"/>
      <c r="AR38" s="816">
        <v>14</v>
      </c>
      <c r="AS38" s="824">
        <v>16</v>
      </c>
      <c r="AT38" s="816">
        <v>18</v>
      </c>
      <c r="AU38" s="816">
        <v>19</v>
      </c>
      <c r="AV38" s="816">
        <v>20</v>
      </c>
      <c r="AW38" s="816"/>
      <c r="AX38" s="816"/>
      <c r="AY38" s="816">
        <v>23</v>
      </c>
      <c r="AZ38" s="816"/>
      <c r="BA38" s="562"/>
      <c r="BB38" s="562"/>
      <c r="BC38" s="816">
        <v>24</v>
      </c>
      <c r="BD38" s="816">
        <v>24</v>
      </c>
      <c r="BE38" s="562"/>
      <c r="BF38" s="562"/>
      <c r="BG38" s="562"/>
      <c r="BH38" s="293"/>
      <c r="BI38" s="562"/>
      <c r="BJ38" s="562"/>
      <c r="BK38" s="562"/>
      <c r="BL38" s="562"/>
      <c r="BM38" s="562"/>
      <c r="BN38" s="562"/>
      <c r="BO38" s="562"/>
      <c r="BP38" s="562"/>
      <c r="BQ38" s="562"/>
      <c r="BR38" s="562"/>
      <c r="BS38" s="562"/>
      <c r="BT38" s="562"/>
      <c r="BU38" s="562"/>
      <c r="BV38" s="562"/>
      <c r="BW38" s="562"/>
      <c r="BX38" s="562"/>
      <c r="BY38" s="562"/>
      <c r="BZ38" s="562"/>
      <c r="CA38" s="562"/>
      <c r="CB38" s="562"/>
      <c r="CC38" s="562"/>
      <c r="CD38" s="562"/>
      <c r="CE38" s="562"/>
      <c r="CF38" s="562"/>
      <c r="CG38" s="562"/>
      <c r="CH38" s="562"/>
      <c r="CI38" s="562"/>
      <c r="CJ38" s="562"/>
      <c r="CK38" s="562"/>
      <c r="CL38" s="562"/>
      <c r="CM38" s="562"/>
      <c r="CN38" s="562"/>
      <c r="CO38" s="562"/>
      <c r="CP38" s="562"/>
      <c r="CQ38" s="562"/>
      <c r="CR38" s="562"/>
      <c r="CS38" s="562"/>
      <c r="CT38" s="562"/>
      <c r="CU38" s="562"/>
      <c r="CV38" s="562"/>
      <c r="CW38" s="562"/>
      <c r="CX38" s="562"/>
      <c r="CY38" s="562"/>
      <c r="CZ38" s="562"/>
      <c r="DA38" s="562"/>
      <c r="DB38" s="562"/>
      <c r="DC38" s="562"/>
      <c r="DD38" s="562"/>
      <c r="DE38" s="562"/>
      <c r="DF38" s="562"/>
      <c r="DG38" s="562"/>
      <c r="DH38" s="562"/>
      <c r="DI38" s="562"/>
      <c r="DJ38" s="562"/>
      <c r="DK38" s="562"/>
      <c r="DL38" s="562"/>
      <c r="DM38" s="562"/>
      <c r="DN38" s="562"/>
      <c r="DO38" s="562"/>
      <c r="DP38" s="562"/>
      <c r="DQ38" s="562"/>
      <c r="DR38" s="562"/>
      <c r="DS38" s="562"/>
      <c r="DT38" s="562"/>
      <c r="DU38" s="562"/>
      <c r="DV38" s="562"/>
      <c r="DW38" s="562"/>
      <c r="DX38" s="562"/>
      <c r="DY38" s="562"/>
      <c r="DZ38" s="562"/>
      <c r="EA38" s="562"/>
      <c r="EB38" s="562"/>
      <c r="EC38" s="562"/>
      <c r="ED38" s="562"/>
      <c r="EE38" s="562"/>
      <c r="EF38" s="562"/>
      <c r="EG38" s="562"/>
      <c r="EH38" s="562"/>
      <c r="EI38" s="562"/>
      <c r="EJ38" s="562"/>
      <c r="EK38" s="562"/>
      <c r="EL38" s="562"/>
      <c r="EM38" s="562"/>
      <c r="EN38" s="562"/>
      <c r="EO38" s="562"/>
      <c r="EP38" s="562"/>
      <c r="EQ38" s="562"/>
      <c r="ER38" s="562"/>
      <c r="ES38" s="562"/>
      <c r="ET38" s="562"/>
      <c r="EU38" s="562"/>
      <c r="EV38" s="562"/>
      <c r="EW38" s="562"/>
      <c r="EX38" s="562"/>
      <c r="EY38" s="562"/>
      <c r="EZ38" s="562"/>
      <c r="FA38" s="562"/>
      <c r="FB38" s="562"/>
      <c r="FC38" s="562"/>
      <c r="FD38" s="562"/>
      <c r="FE38" s="562"/>
      <c r="FF38" s="562"/>
      <c r="FG38" s="562"/>
      <c r="FH38" s="562"/>
      <c r="FI38" s="562"/>
      <c r="FJ38" s="562"/>
      <c r="FK38" s="562"/>
      <c r="FL38" s="562"/>
      <c r="FM38" s="562"/>
      <c r="FN38" s="562"/>
      <c r="FO38" s="562"/>
      <c r="FP38" s="562"/>
      <c r="FQ38" s="562"/>
      <c r="FR38" s="562"/>
      <c r="FS38" s="562"/>
      <c r="FT38" s="562"/>
      <c r="FU38" s="562"/>
      <c r="FV38" s="562"/>
      <c r="FW38" s="562"/>
      <c r="FX38" s="562"/>
      <c r="FY38" s="562"/>
      <c r="FZ38" s="562"/>
    </row>
    <row r="39" spans="1:182" s="456" customFormat="1" ht="15" customHeight="1">
      <c r="A39" s="816" t="s">
        <v>455</v>
      </c>
      <c r="B39" s="816"/>
      <c r="C39" s="814" t="s">
        <v>2666</v>
      </c>
      <c r="D39" s="816">
        <v>21</v>
      </c>
      <c r="E39" s="562" t="s">
        <v>111</v>
      </c>
      <c r="F39" s="562" t="s">
        <v>2825</v>
      </c>
      <c r="G39" s="815"/>
      <c r="H39" s="817" t="s">
        <v>113</v>
      </c>
      <c r="I39" s="817" t="s">
        <v>114</v>
      </c>
      <c r="J39" s="816" t="s">
        <v>115</v>
      </c>
      <c r="K39" s="816">
        <v>46319</v>
      </c>
      <c r="L39" s="818" t="s">
        <v>116</v>
      </c>
      <c r="M39" s="819"/>
      <c r="N39" s="817" t="s">
        <v>117</v>
      </c>
      <c r="O39" s="562" t="s">
        <v>118</v>
      </c>
      <c r="P39" s="562" t="s">
        <v>119</v>
      </c>
      <c r="Q39" s="562" t="s">
        <v>120</v>
      </c>
      <c r="R39" s="816" t="s">
        <v>115</v>
      </c>
      <c r="S39" s="816">
        <v>46373</v>
      </c>
      <c r="T39" s="562"/>
      <c r="U39" s="820" t="s">
        <v>121</v>
      </c>
      <c r="V39" s="821" t="s">
        <v>122</v>
      </c>
      <c r="W39" s="77"/>
      <c r="X39" s="816">
        <v>622</v>
      </c>
      <c r="Y39" s="816">
        <v>625</v>
      </c>
      <c r="Z39" s="816"/>
      <c r="AA39" s="816"/>
      <c r="AB39" s="860" t="s">
        <v>2747</v>
      </c>
      <c r="AC39" s="816" t="s">
        <v>393</v>
      </c>
      <c r="AD39" s="77"/>
      <c r="AE39" s="816"/>
      <c r="AF39" s="822">
        <v>299</v>
      </c>
      <c r="AG39" s="822">
        <v>305</v>
      </c>
      <c r="AH39" s="77"/>
      <c r="AI39" s="823" t="s">
        <v>2826</v>
      </c>
      <c r="AJ39" s="816"/>
      <c r="AK39" s="816"/>
      <c r="AL39" s="77"/>
      <c r="AM39" s="815" t="str">
        <f>H39&amp;" "&amp;I39&amp;","&amp;" "&amp;J39&amp;" "&amp;K39</f>
        <v>1200 W Main St Griffith, IN 46319</v>
      </c>
      <c r="AN39" s="77"/>
      <c r="AO39" s="816" t="s">
        <v>49</v>
      </c>
      <c r="AP39" s="816"/>
      <c r="AQ39" s="77"/>
      <c r="AR39" s="816">
        <v>1</v>
      </c>
      <c r="AS39" s="824">
        <v>2</v>
      </c>
      <c r="AT39" s="816">
        <v>4</v>
      </c>
      <c r="AU39" s="816">
        <v>6</v>
      </c>
      <c r="AV39" s="816">
        <v>8</v>
      </c>
      <c r="AW39" s="816">
        <v>13</v>
      </c>
      <c r="AX39" s="830">
        <f>AV39/AW39-1</f>
        <v>-0.38461538461538458</v>
      </c>
      <c r="AY39" s="816">
        <v>8</v>
      </c>
      <c r="AZ39" s="816">
        <v>20</v>
      </c>
      <c r="BA39" s="826">
        <f>AY39/AZ39-1</f>
        <v>-0.6</v>
      </c>
      <c r="BB39" s="562"/>
      <c r="BC39" s="816">
        <v>10</v>
      </c>
      <c r="BD39" s="816">
        <v>10</v>
      </c>
      <c r="BE39" s="562"/>
      <c r="BF39" s="562"/>
      <c r="BG39" s="562"/>
      <c r="BH39" s="77"/>
      <c r="BI39" s="562"/>
      <c r="BJ39" s="562"/>
      <c r="BK39" s="562"/>
      <c r="BL39" s="562"/>
      <c r="BM39" s="562"/>
      <c r="BN39" s="562"/>
      <c r="BO39" s="562"/>
      <c r="BP39" s="562"/>
      <c r="BQ39" s="562"/>
      <c r="BR39" s="562"/>
      <c r="BS39" s="562"/>
      <c r="BT39" s="562"/>
      <c r="BU39" s="562"/>
      <c r="BV39" s="562"/>
      <c r="BW39" s="562"/>
      <c r="BX39" s="562"/>
      <c r="BY39" s="562"/>
      <c r="BZ39" s="562"/>
      <c r="CA39" s="562"/>
      <c r="CB39" s="562"/>
      <c r="CC39" s="562"/>
      <c r="CD39" s="562"/>
      <c r="CE39" s="562"/>
      <c r="CF39" s="562"/>
      <c r="CG39" s="562"/>
      <c r="CH39" s="562"/>
      <c r="CI39" s="562"/>
      <c r="CJ39" s="562"/>
      <c r="CK39" s="562"/>
      <c r="CL39" s="562"/>
      <c r="CM39" s="562"/>
      <c r="CN39" s="562"/>
      <c r="CO39" s="562"/>
      <c r="CP39" s="562"/>
      <c r="CQ39" s="562"/>
      <c r="CR39" s="562"/>
      <c r="CS39" s="562"/>
      <c r="CT39" s="562"/>
      <c r="CU39" s="562"/>
      <c r="CV39" s="562"/>
      <c r="CW39" s="562"/>
      <c r="CX39" s="562"/>
      <c r="CY39" s="562"/>
      <c r="CZ39" s="562"/>
      <c r="DA39" s="562"/>
      <c r="DB39" s="562"/>
      <c r="DC39" s="562"/>
      <c r="DD39" s="562"/>
      <c r="DE39" s="562"/>
      <c r="DF39" s="562"/>
      <c r="DG39" s="562"/>
      <c r="DH39" s="562"/>
      <c r="DI39" s="562"/>
      <c r="DJ39" s="562"/>
      <c r="DK39" s="562"/>
      <c r="DL39" s="562"/>
      <c r="DM39" s="562"/>
      <c r="DN39" s="562"/>
      <c r="DO39" s="562"/>
      <c r="DP39" s="562"/>
      <c r="DQ39" s="562"/>
      <c r="DR39" s="562"/>
      <c r="DS39" s="562"/>
      <c r="DT39" s="562"/>
      <c r="DU39" s="562"/>
      <c r="DV39" s="562"/>
      <c r="DW39" s="562"/>
      <c r="DX39" s="562"/>
      <c r="DY39" s="562"/>
      <c r="DZ39" s="562"/>
      <c r="EA39" s="562"/>
      <c r="EB39" s="562"/>
      <c r="EC39" s="562"/>
      <c r="ED39" s="562"/>
      <c r="EE39" s="562"/>
      <c r="EF39" s="562"/>
      <c r="EG39" s="562"/>
      <c r="EH39" s="562"/>
      <c r="EI39" s="562"/>
      <c r="EJ39" s="562"/>
      <c r="EK39" s="562"/>
      <c r="EL39" s="562"/>
      <c r="EM39" s="562"/>
      <c r="EN39" s="562"/>
      <c r="EO39" s="562"/>
      <c r="EP39" s="562"/>
      <c r="EQ39" s="562"/>
      <c r="ER39" s="562"/>
      <c r="ES39" s="562"/>
      <c r="ET39" s="562"/>
      <c r="EU39" s="562"/>
      <c r="EV39" s="562"/>
      <c r="EW39" s="562"/>
      <c r="EX39" s="562"/>
      <c r="EY39" s="562"/>
      <c r="EZ39" s="562"/>
      <c r="FA39" s="562"/>
      <c r="FB39" s="562"/>
      <c r="FC39" s="562"/>
      <c r="FD39" s="562"/>
      <c r="FE39" s="562"/>
      <c r="FF39" s="562"/>
      <c r="FG39" s="562"/>
      <c r="FH39" s="562"/>
      <c r="FI39" s="562"/>
      <c r="FJ39" s="562"/>
      <c r="FK39" s="562"/>
      <c r="FL39" s="562"/>
      <c r="FM39" s="562"/>
      <c r="FN39" s="562"/>
      <c r="FO39" s="562"/>
      <c r="FP39" s="562"/>
      <c r="FQ39" s="562"/>
      <c r="FR39" s="562"/>
      <c r="FS39" s="562"/>
      <c r="FT39" s="562"/>
      <c r="FU39" s="562"/>
      <c r="FV39" s="562"/>
      <c r="FW39" s="562"/>
      <c r="FX39" s="562"/>
      <c r="FY39" s="562"/>
      <c r="FZ39" s="562"/>
    </row>
    <row r="40" spans="1:182" s="562" customFormat="1" ht="15" customHeight="1">
      <c r="A40" s="816" t="s">
        <v>455</v>
      </c>
      <c r="B40" s="816"/>
      <c r="C40" s="814" t="s">
        <v>2666</v>
      </c>
      <c r="D40" s="816">
        <v>30</v>
      </c>
      <c r="E40" s="562" t="s">
        <v>687</v>
      </c>
      <c r="F40" s="562" t="s">
        <v>688</v>
      </c>
      <c r="G40" s="815"/>
      <c r="H40" s="817" t="s">
        <v>689</v>
      </c>
      <c r="I40" s="817" t="s">
        <v>690</v>
      </c>
      <c r="J40" s="816" t="s">
        <v>139</v>
      </c>
      <c r="K40" s="816">
        <v>75211</v>
      </c>
      <c r="L40" s="811" t="s">
        <v>691</v>
      </c>
      <c r="N40" s="817" t="s">
        <v>692</v>
      </c>
      <c r="O40" s="562" t="s">
        <v>71</v>
      </c>
      <c r="P40" s="562" t="s">
        <v>693</v>
      </c>
      <c r="Q40" s="562" t="s">
        <v>694</v>
      </c>
      <c r="R40" s="816" t="s">
        <v>139</v>
      </c>
      <c r="S40" s="816">
        <v>76063</v>
      </c>
      <c r="U40" s="820" t="s">
        <v>695</v>
      </c>
      <c r="V40" s="821"/>
      <c r="W40" s="77"/>
      <c r="X40" s="816">
        <v>622</v>
      </c>
      <c r="Y40" s="816">
        <v>625</v>
      </c>
      <c r="Z40" s="816"/>
      <c r="AA40" s="816"/>
      <c r="AB40" s="816" t="s">
        <v>2747</v>
      </c>
      <c r="AC40" s="816" t="s">
        <v>393</v>
      </c>
      <c r="AD40" s="77"/>
      <c r="AE40" s="816">
        <v>45</v>
      </c>
      <c r="AF40" s="822">
        <v>299</v>
      </c>
      <c r="AG40" s="822">
        <v>309</v>
      </c>
      <c r="AH40" s="77"/>
      <c r="AI40" s="823" t="s">
        <v>2827</v>
      </c>
      <c r="AJ40" s="816"/>
      <c r="AK40" s="816"/>
      <c r="AL40" s="77"/>
      <c r="AM40" s="815" t="str">
        <f>H40&amp;" "&amp;I40&amp;","&amp;" "&amp;J40&amp;" "&amp;K40</f>
        <v>2355 Duncanville Rd Dallas, TX 75211</v>
      </c>
      <c r="AN40" s="77"/>
      <c r="AO40" s="816" t="s">
        <v>49</v>
      </c>
      <c r="AP40" s="816"/>
      <c r="AQ40" s="77"/>
      <c r="AR40" s="816">
        <v>4</v>
      </c>
      <c r="AS40" s="824">
        <v>5</v>
      </c>
      <c r="AT40" s="816">
        <v>10</v>
      </c>
      <c r="AU40" s="816">
        <v>10</v>
      </c>
      <c r="AV40" s="816">
        <v>11</v>
      </c>
      <c r="AW40" s="816">
        <v>26</v>
      </c>
      <c r="AX40" s="830">
        <f>AV40/AW40-1</f>
        <v>-0.57692307692307687</v>
      </c>
      <c r="AY40" s="816">
        <v>14</v>
      </c>
      <c r="AZ40" s="816">
        <v>27</v>
      </c>
      <c r="BA40" s="826">
        <f>AY40/AZ40-1</f>
        <v>-0.48148148148148151</v>
      </c>
      <c r="BC40" s="816">
        <v>15</v>
      </c>
      <c r="BD40" s="816">
        <v>15</v>
      </c>
      <c r="BH40" s="77"/>
    </row>
    <row r="41" spans="1:182" s="562" customFormat="1" ht="15" customHeight="1">
      <c r="A41" s="816" t="s">
        <v>455</v>
      </c>
      <c r="B41" s="816"/>
      <c r="C41" s="814" t="s">
        <v>2666</v>
      </c>
      <c r="D41" s="816">
        <v>28</v>
      </c>
      <c r="E41" s="817" t="s">
        <v>712</v>
      </c>
      <c r="F41" s="562" t="s">
        <v>2828</v>
      </c>
      <c r="G41" s="815"/>
      <c r="H41" s="817" t="s">
        <v>714</v>
      </c>
      <c r="I41" s="817" t="s">
        <v>715</v>
      </c>
      <c r="J41" s="816" t="s">
        <v>42</v>
      </c>
      <c r="K41" s="816">
        <v>13053</v>
      </c>
      <c r="L41" s="818" t="s">
        <v>716</v>
      </c>
      <c r="M41" s="819"/>
      <c r="N41" s="817" t="s">
        <v>717</v>
      </c>
      <c r="O41" s="562" t="s">
        <v>718</v>
      </c>
      <c r="R41" s="816"/>
      <c r="S41" s="816"/>
      <c r="U41" s="820" t="s">
        <v>720</v>
      </c>
      <c r="V41" s="821"/>
      <c r="W41" s="366"/>
      <c r="X41" s="816">
        <v>706</v>
      </c>
      <c r="Y41" s="816">
        <v>709</v>
      </c>
      <c r="Z41" s="816"/>
      <c r="AA41" s="816"/>
      <c r="AB41" s="816" t="s">
        <v>2829</v>
      </c>
      <c r="AC41" s="816" t="s">
        <v>393</v>
      </c>
      <c r="AD41" s="366"/>
      <c r="AE41" s="816"/>
      <c r="AF41" s="822">
        <v>299</v>
      </c>
      <c r="AG41" s="822">
        <v>309</v>
      </c>
      <c r="AH41" s="366"/>
      <c r="AI41" s="823" t="s">
        <v>2830</v>
      </c>
      <c r="AJ41" s="816"/>
      <c r="AK41" s="816"/>
      <c r="AL41" s="366"/>
      <c r="AM41" s="815" t="str">
        <f>H41&amp;" "&amp;I41&amp;","&amp;" "&amp;J41&amp;" "&amp;K41</f>
        <v>118 Freeville Rd Dryden, NY 13053</v>
      </c>
      <c r="AN41" s="366"/>
      <c r="AO41" s="816" t="s">
        <v>49</v>
      </c>
      <c r="AP41" s="816"/>
      <c r="AQ41" s="366"/>
      <c r="AR41" s="816">
        <v>8</v>
      </c>
      <c r="AS41" s="824">
        <v>9</v>
      </c>
      <c r="AT41" s="816">
        <v>11</v>
      </c>
      <c r="AU41" s="816">
        <v>11</v>
      </c>
      <c r="AV41" s="816">
        <v>11</v>
      </c>
      <c r="AW41" s="816">
        <v>22</v>
      </c>
      <c r="AX41" s="830">
        <f>AV41/AW41-1</f>
        <v>-0.5</v>
      </c>
      <c r="AY41" s="816">
        <v>16</v>
      </c>
      <c r="AZ41" s="816">
        <v>25</v>
      </c>
      <c r="BA41" s="826">
        <f>AY41/AZ41-1</f>
        <v>-0.36</v>
      </c>
      <c r="BC41" s="816">
        <v>15</v>
      </c>
      <c r="BD41" s="816">
        <v>18</v>
      </c>
      <c r="BH41" s="366"/>
    </row>
    <row r="42" spans="1:182" s="562" customFormat="1" ht="15" customHeight="1">
      <c r="A42" s="816" t="s">
        <v>455</v>
      </c>
      <c r="B42" s="816"/>
      <c r="C42" s="814" t="s">
        <v>2666</v>
      </c>
      <c r="D42" s="816">
        <v>46</v>
      </c>
      <c r="E42" s="562" t="s">
        <v>2831</v>
      </c>
      <c r="F42" s="562" t="s">
        <v>2832</v>
      </c>
      <c r="G42" s="815"/>
      <c r="H42" s="817" t="s">
        <v>757</v>
      </c>
      <c r="I42" s="817" t="s">
        <v>758</v>
      </c>
      <c r="J42" s="816" t="s">
        <v>42</v>
      </c>
      <c r="K42" s="816">
        <v>14221</v>
      </c>
      <c r="L42" s="811" t="s">
        <v>759</v>
      </c>
      <c r="N42" s="817" t="s">
        <v>359</v>
      </c>
      <c r="O42" s="562" t="s">
        <v>760</v>
      </c>
      <c r="P42" s="562" t="s">
        <v>761</v>
      </c>
      <c r="Q42" s="562" t="s">
        <v>762</v>
      </c>
      <c r="R42" s="816" t="s">
        <v>42</v>
      </c>
      <c r="S42" s="816">
        <v>14086</v>
      </c>
      <c r="U42" s="820" t="s">
        <v>764</v>
      </c>
      <c r="V42" s="821"/>
      <c r="W42" s="366"/>
      <c r="X42" s="816">
        <v>629</v>
      </c>
      <c r="Y42" s="816">
        <v>702</v>
      </c>
      <c r="Z42" s="816"/>
      <c r="AA42" s="816"/>
      <c r="AB42" s="816" t="s">
        <v>2674</v>
      </c>
      <c r="AC42" s="816" t="s">
        <v>393</v>
      </c>
      <c r="AD42" s="366"/>
      <c r="AE42" s="816"/>
      <c r="AF42" s="822">
        <v>299</v>
      </c>
      <c r="AG42" s="822">
        <v>309</v>
      </c>
      <c r="AH42" s="366"/>
      <c r="AI42" s="823" t="s">
        <v>2833</v>
      </c>
      <c r="AJ42" s="816"/>
      <c r="AK42" s="816"/>
      <c r="AL42" s="366"/>
      <c r="AM42" s="815" t="str">
        <f>H42&amp;" "&amp;I42&amp;","&amp;" "&amp;J42&amp;" "&amp;K42</f>
        <v>6205 Main St Buffalo, NY 14221</v>
      </c>
      <c r="AN42" s="366"/>
      <c r="AO42" s="816" t="s">
        <v>49</v>
      </c>
      <c r="AP42" s="816"/>
      <c r="AQ42" s="366"/>
      <c r="AR42" s="816">
        <v>5</v>
      </c>
      <c r="AS42" s="824">
        <v>7</v>
      </c>
      <c r="AT42" s="815">
        <v>7</v>
      </c>
      <c r="AU42" s="815">
        <v>8</v>
      </c>
      <c r="AV42" s="815">
        <v>10</v>
      </c>
      <c r="AW42" s="815">
        <v>33</v>
      </c>
      <c r="AX42" s="830">
        <f>AV42/AW42-1</f>
        <v>-0.69696969696969702</v>
      </c>
      <c r="AY42" s="815">
        <v>14</v>
      </c>
      <c r="AZ42" s="815">
        <v>35</v>
      </c>
      <c r="BA42" s="826">
        <f>AY42/AZ42-1</f>
        <v>-0.6</v>
      </c>
      <c r="BB42" s="811"/>
      <c r="BC42" s="815">
        <v>19</v>
      </c>
      <c r="BD42" s="815">
        <v>18</v>
      </c>
      <c r="BE42" s="811"/>
      <c r="BF42" s="811"/>
      <c r="BG42" s="811"/>
      <c r="BH42" s="366"/>
    </row>
    <row r="43" spans="1:182" s="562" customFormat="1" ht="15" customHeight="1">
      <c r="A43" s="468" t="s">
        <v>455</v>
      </c>
      <c r="B43" s="468" t="s">
        <v>49</v>
      </c>
      <c r="C43" s="469" t="s">
        <v>2676</v>
      </c>
      <c r="D43" s="468"/>
      <c r="E43" s="664" t="s">
        <v>2831</v>
      </c>
      <c r="F43" s="471" t="s">
        <v>2834</v>
      </c>
      <c r="G43" s="282"/>
      <c r="H43" s="544" t="s">
        <v>757</v>
      </c>
      <c r="I43" s="544" t="s">
        <v>758</v>
      </c>
      <c r="J43" s="468" t="s">
        <v>42</v>
      </c>
      <c r="K43" s="468">
        <v>14221</v>
      </c>
      <c r="L43" s="470" t="s">
        <v>759</v>
      </c>
      <c r="M43" s="471"/>
      <c r="N43" s="544" t="s">
        <v>359</v>
      </c>
      <c r="O43" s="471" t="s">
        <v>760</v>
      </c>
      <c r="P43" s="471" t="s">
        <v>761</v>
      </c>
      <c r="Q43" s="471" t="s">
        <v>762</v>
      </c>
      <c r="R43" s="468" t="s">
        <v>42</v>
      </c>
      <c r="S43" s="468">
        <v>14086</v>
      </c>
      <c r="T43" s="471"/>
      <c r="U43" s="462" t="s">
        <v>764</v>
      </c>
      <c r="V43" s="545"/>
      <c r="W43" s="77"/>
      <c r="X43" s="468">
        <v>727</v>
      </c>
      <c r="Y43" s="468">
        <v>730</v>
      </c>
      <c r="Z43" s="468"/>
      <c r="AA43" s="468"/>
      <c r="AB43" s="468" t="s">
        <v>2664</v>
      </c>
      <c r="AC43" s="468" t="s">
        <v>393</v>
      </c>
      <c r="AD43" s="77"/>
      <c r="AE43" s="468"/>
      <c r="AF43" s="557">
        <v>299</v>
      </c>
      <c r="AG43" s="557">
        <v>309</v>
      </c>
      <c r="AH43" s="77"/>
      <c r="AI43" s="474" t="s">
        <v>2833</v>
      </c>
      <c r="AJ43" s="468"/>
      <c r="AK43" s="468"/>
      <c r="AL43" s="77"/>
      <c r="AM43" s="282" t="str">
        <f>H43&amp;" "&amp;I43&amp;","&amp;" "&amp;J43&amp;" "&amp;K43</f>
        <v>6205 Main St Buffalo, NY 14221</v>
      </c>
      <c r="AN43" s="77"/>
      <c r="AO43" s="715" t="s">
        <v>49</v>
      </c>
      <c r="AP43" s="715"/>
      <c r="AQ43" s="77"/>
      <c r="AR43" s="727">
        <v>5</v>
      </c>
      <c r="AS43" s="728">
        <v>7</v>
      </c>
      <c r="AT43" s="730">
        <v>9</v>
      </c>
      <c r="AU43" s="730">
        <v>11</v>
      </c>
      <c r="AV43" s="730">
        <v>13</v>
      </c>
      <c r="AW43" s="798"/>
      <c r="AX43" s="798"/>
      <c r="AY43" s="803">
        <v>16</v>
      </c>
      <c r="AZ43" s="798">
        <v>0</v>
      </c>
      <c r="BA43" s="805"/>
      <c r="BB43" s="732"/>
      <c r="BC43" s="803">
        <v>23</v>
      </c>
      <c r="BD43" s="803">
        <v>32</v>
      </c>
      <c r="BE43" s="732"/>
      <c r="BF43" s="732"/>
      <c r="BG43" s="732"/>
      <c r="BH43" s="77"/>
      <c r="BI43" s="721"/>
      <c r="BJ43" s="721"/>
      <c r="BK43" s="721"/>
      <c r="BL43" s="471"/>
      <c r="BM43" s="471"/>
      <c r="BN43" s="471"/>
      <c r="BO43" s="471"/>
      <c r="BP43" s="471"/>
      <c r="BQ43" s="471"/>
      <c r="BR43" s="471"/>
      <c r="BS43" s="471"/>
      <c r="BT43" s="471"/>
      <c r="BU43" s="471"/>
      <c r="BV43" s="471"/>
      <c r="BW43" s="471"/>
      <c r="BX43" s="471"/>
      <c r="BY43" s="471"/>
      <c r="BZ43" s="471"/>
      <c r="CA43" s="471"/>
      <c r="CB43" s="471"/>
      <c r="CC43" s="471"/>
      <c r="CD43" s="471"/>
      <c r="CE43" s="471"/>
      <c r="CF43" s="471"/>
      <c r="CG43" s="471"/>
      <c r="CH43" s="471"/>
      <c r="CI43" s="471"/>
      <c r="CJ43" s="471"/>
      <c r="CK43" s="471"/>
      <c r="CL43" s="471"/>
      <c r="CM43" s="471"/>
      <c r="CN43" s="471"/>
      <c r="CO43" s="471"/>
      <c r="CP43" s="471"/>
      <c r="CQ43" s="471"/>
      <c r="CR43" s="471"/>
      <c r="CS43" s="471"/>
      <c r="CT43" s="471"/>
      <c r="CU43" s="471"/>
      <c r="CV43" s="471"/>
      <c r="CW43" s="471"/>
      <c r="CX43" s="471"/>
      <c r="CY43" s="471"/>
      <c r="CZ43" s="471"/>
      <c r="DA43" s="471"/>
      <c r="DB43" s="471"/>
      <c r="DC43" s="471"/>
      <c r="DD43" s="471"/>
      <c r="DE43" s="471"/>
      <c r="DF43" s="471"/>
      <c r="DG43" s="471"/>
      <c r="DH43" s="471"/>
      <c r="DI43" s="471"/>
      <c r="DJ43" s="471"/>
      <c r="DK43" s="471"/>
      <c r="DL43" s="471"/>
      <c r="DM43" s="471"/>
      <c r="DN43" s="471"/>
      <c r="DO43" s="471"/>
      <c r="DP43" s="471"/>
      <c r="DQ43" s="471"/>
      <c r="DR43" s="471"/>
      <c r="DS43" s="471"/>
      <c r="DT43" s="471"/>
      <c r="DU43" s="471"/>
      <c r="DV43" s="471"/>
      <c r="DW43" s="471"/>
      <c r="DX43" s="471"/>
      <c r="DY43" s="471"/>
      <c r="DZ43" s="471"/>
      <c r="EA43" s="471"/>
      <c r="EB43" s="471"/>
      <c r="EC43" s="471"/>
      <c r="ED43" s="471"/>
      <c r="EE43" s="471"/>
      <c r="EF43" s="471"/>
      <c r="EG43" s="471"/>
      <c r="EH43" s="471"/>
      <c r="EI43" s="471"/>
      <c r="EJ43" s="471"/>
      <c r="EK43" s="471"/>
      <c r="EL43" s="471"/>
      <c r="EM43" s="471"/>
      <c r="EN43" s="471"/>
      <c r="EO43" s="471"/>
      <c r="EP43" s="471"/>
      <c r="EQ43" s="471"/>
      <c r="ER43" s="471"/>
      <c r="ES43" s="471"/>
      <c r="ET43" s="471"/>
      <c r="EU43" s="471"/>
      <c r="EV43" s="471"/>
      <c r="EW43" s="471"/>
      <c r="EX43" s="471"/>
      <c r="EY43" s="471"/>
      <c r="EZ43" s="471"/>
      <c r="FA43" s="471"/>
      <c r="FB43" s="471"/>
      <c r="FC43" s="471"/>
      <c r="FD43" s="471"/>
      <c r="FE43" s="471"/>
      <c r="FF43" s="471"/>
      <c r="FG43" s="471"/>
      <c r="FH43" s="471"/>
      <c r="FI43" s="471"/>
      <c r="FJ43" s="471"/>
      <c r="FK43" s="471"/>
      <c r="FL43" s="471"/>
      <c r="FM43" s="471"/>
      <c r="FN43" s="471"/>
      <c r="FO43" s="471"/>
      <c r="FP43" s="471"/>
      <c r="FQ43" s="471"/>
      <c r="FR43" s="471"/>
      <c r="FS43" s="456"/>
      <c r="FT43" s="471"/>
      <c r="FU43" s="471"/>
      <c r="FV43" s="471"/>
      <c r="FW43" s="471"/>
      <c r="FX43" s="471"/>
      <c r="FY43" s="471"/>
      <c r="FZ43" s="471"/>
    </row>
    <row r="44" spans="1:182" s="562" customFormat="1" ht="15" customHeight="1">
      <c r="A44" s="816" t="s">
        <v>2835</v>
      </c>
      <c r="B44" s="816"/>
      <c r="C44" s="814" t="s">
        <v>2836</v>
      </c>
      <c r="D44" s="815">
        <v>41</v>
      </c>
      <c r="E44" s="811" t="s">
        <v>735</v>
      </c>
      <c r="F44" s="562" t="s">
        <v>736</v>
      </c>
      <c r="G44" s="815"/>
      <c r="H44" s="814" t="s">
        <v>737</v>
      </c>
      <c r="I44" s="814" t="s">
        <v>738</v>
      </c>
      <c r="J44" s="815" t="s">
        <v>67</v>
      </c>
      <c r="K44" s="815">
        <v>93706</v>
      </c>
      <c r="L44" s="818" t="s">
        <v>218</v>
      </c>
      <c r="M44" s="819"/>
      <c r="N44" s="814" t="s">
        <v>219</v>
      </c>
      <c r="O44" s="811" t="s">
        <v>220</v>
      </c>
      <c r="P44" s="811" t="s">
        <v>2837</v>
      </c>
      <c r="Q44" s="811" t="s">
        <v>222</v>
      </c>
      <c r="R44" s="815" t="s">
        <v>67</v>
      </c>
      <c r="S44" s="834">
        <v>95382</v>
      </c>
      <c r="T44" s="811"/>
      <c r="U44" s="828" t="s">
        <v>223</v>
      </c>
      <c r="V44" s="827"/>
      <c r="W44" s="77"/>
      <c r="X44" s="816">
        <v>615</v>
      </c>
      <c r="Y44" s="816">
        <v>618</v>
      </c>
      <c r="Z44" s="816"/>
      <c r="AA44" s="816"/>
      <c r="AB44" s="816" t="s">
        <v>2667</v>
      </c>
      <c r="AC44" s="816" t="s">
        <v>393</v>
      </c>
      <c r="AD44" s="77"/>
      <c r="AE44" s="816"/>
      <c r="AF44" s="822">
        <v>329</v>
      </c>
      <c r="AG44" s="822"/>
      <c r="AH44" s="77"/>
      <c r="AI44" s="823" t="s">
        <v>2838</v>
      </c>
      <c r="AJ44" s="816"/>
      <c r="AK44" s="816"/>
      <c r="AL44" s="77"/>
      <c r="AM44" s="815" t="str">
        <f>H44&amp;" "&amp;I44&amp;","&amp;" "&amp;J44&amp;" "&amp;K44</f>
        <v>540 E California Ave Fresno, CA 93706</v>
      </c>
      <c r="AN44" s="77"/>
      <c r="AO44" s="816"/>
      <c r="AP44" s="816"/>
      <c r="AQ44" s="77"/>
      <c r="AR44" s="816">
        <v>4</v>
      </c>
      <c r="AS44" s="824">
        <v>6</v>
      </c>
      <c r="AT44" s="816">
        <v>8</v>
      </c>
      <c r="AU44" s="816">
        <v>11</v>
      </c>
      <c r="AV44" s="816">
        <v>11</v>
      </c>
      <c r="AW44" s="816">
        <v>30</v>
      </c>
      <c r="AX44" s="830">
        <f>AV44/AW44-1</f>
        <v>-0.6333333333333333</v>
      </c>
      <c r="AY44" s="816">
        <v>14</v>
      </c>
      <c r="AZ44" s="816">
        <v>35</v>
      </c>
      <c r="BA44" s="826">
        <f>AY44/AZ44-1</f>
        <v>-0.6</v>
      </c>
      <c r="BC44" s="816">
        <v>13</v>
      </c>
      <c r="BD44" s="816">
        <v>13</v>
      </c>
      <c r="BH44" s="77"/>
    </row>
    <row r="45" spans="1:182" s="562" customFormat="1" ht="15" customHeight="1">
      <c r="A45" s="505" t="s">
        <v>36</v>
      </c>
      <c r="B45" s="506" t="s">
        <v>49</v>
      </c>
      <c r="C45" s="314" t="s">
        <v>36</v>
      </c>
      <c r="D45" s="314"/>
      <c r="E45" s="664" t="s">
        <v>2839</v>
      </c>
      <c r="F45" s="314" t="s">
        <v>2840</v>
      </c>
      <c r="G45" s="314"/>
      <c r="H45" s="314" t="s">
        <v>2841</v>
      </c>
      <c r="I45" s="314" t="s">
        <v>2842</v>
      </c>
      <c r="J45" s="505" t="s">
        <v>620</v>
      </c>
      <c r="K45" s="505">
        <v>30253</v>
      </c>
      <c r="L45" s="587" t="s">
        <v>2843</v>
      </c>
      <c r="M45" s="314"/>
      <c r="N45" s="314" t="s">
        <v>2844</v>
      </c>
      <c r="O45" s="314" t="s">
        <v>2845</v>
      </c>
      <c r="P45" s="314"/>
      <c r="Q45" s="314"/>
      <c r="R45" s="505"/>
      <c r="S45" s="505"/>
      <c r="T45" s="314"/>
      <c r="U45" s="505" t="s">
        <v>2846</v>
      </c>
      <c r="V45" s="314"/>
      <c r="W45" s="293"/>
      <c r="X45" s="505">
        <v>720</v>
      </c>
      <c r="Y45" s="505">
        <v>723</v>
      </c>
      <c r="Z45" s="505"/>
      <c r="AA45" s="505"/>
      <c r="AB45" s="505" t="s">
        <v>2708</v>
      </c>
      <c r="AC45" s="505" t="s">
        <v>393</v>
      </c>
      <c r="AD45" s="293"/>
      <c r="AE45" s="314"/>
      <c r="AF45" s="553"/>
      <c r="AG45" s="553"/>
      <c r="AH45" s="293"/>
      <c r="AI45" s="79" t="s">
        <v>2847</v>
      </c>
      <c r="AJ45" s="314" t="s">
        <v>37</v>
      </c>
      <c r="AK45" s="314"/>
      <c r="AL45" s="293"/>
      <c r="AM45" s="506" t="str">
        <f>H45&amp;" "&amp;I45&amp;","&amp;" "&amp;J45&amp;" "&amp;K45</f>
        <v>2400 GA-42 N. McDonough, GA 30253</v>
      </c>
      <c r="AN45" s="293"/>
      <c r="AO45" s="715"/>
      <c r="AP45" s="664"/>
      <c r="AQ45" s="293"/>
      <c r="AR45" s="727"/>
      <c r="AS45" s="728"/>
      <c r="AT45" s="727"/>
      <c r="AU45" s="727">
        <v>1</v>
      </c>
      <c r="AV45" s="727">
        <v>1</v>
      </c>
      <c r="AW45" s="797"/>
      <c r="AX45" s="797"/>
      <c r="AY45" s="720">
        <v>1</v>
      </c>
      <c r="AZ45" s="797"/>
      <c r="BA45" s="804"/>
      <c r="BB45" s="721"/>
      <c r="BC45" s="720">
        <v>4</v>
      </c>
      <c r="BD45" s="720">
        <v>8</v>
      </c>
      <c r="BE45" s="721"/>
      <c r="BF45" s="721"/>
      <c r="BG45" s="721"/>
      <c r="BH45" s="293"/>
      <c r="BI45" s="721"/>
      <c r="BJ45" s="721"/>
      <c r="BK45" s="721"/>
      <c r="BL45" s="314"/>
      <c r="BM45" s="314"/>
      <c r="BN45" s="314"/>
      <c r="BO45" s="314"/>
      <c r="BP45" s="314"/>
      <c r="BQ45" s="314"/>
      <c r="BR45" s="314"/>
      <c r="BS45" s="471"/>
      <c r="BT45" s="471"/>
      <c r="BU45" s="471"/>
      <c r="BV45" s="314"/>
      <c r="BW45" s="314"/>
      <c r="BX45" s="314"/>
      <c r="BY45" s="314"/>
      <c r="BZ45" s="314"/>
      <c r="CA45" s="314"/>
      <c r="CB45" s="314"/>
      <c r="CC45" s="314"/>
      <c r="CD45" s="314"/>
      <c r="CE45" s="314"/>
      <c r="CF45" s="314"/>
      <c r="CG45" s="314"/>
      <c r="CH45" s="314"/>
      <c r="CI45" s="314"/>
      <c r="CJ45" s="314"/>
      <c r="CK45" s="314"/>
      <c r="CL45" s="314"/>
      <c r="CM45" s="314"/>
      <c r="CN45" s="314"/>
      <c r="CO45" s="314"/>
      <c r="CP45" s="314"/>
      <c r="CQ45" s="314"/>
      <c r="CR45" s="314"/>
      <c r="CS45" s="314"/>
      <c r="CT45" s="314"/>
      <c r="CU45" s="314"/>
      <c r="CV45" s="314"/>
      <c r="CW45" s="314"/>
      <c r="CX45" s="314"/>
      <c r="CY45" s="314"/>
      <c r="CZ45" s="314"/>
      <c r="DA45" s="314"/>
      <c r="DB45" s="314"/>
      <c r="DC45" s="314"/>
      <c r="DD45" s="314"/>
      <c r="DE45" s="314"/>
      <c r="DF45" s="314"/>
      <c r="DG45" s="314"/>
      <c r="DH45" s="314"/>
      <c r="DI45" s="314"/>
      <c r="DJ45" s="314"/>
      <c r="DK45" s="314"/>
      <c r="DL45" s="314"/>
      <c r="DM45" s="314"/>
      <c r="DN45" s="314"/>
      <c r="DO45" s="314"/>
      <c r="DP45" s="314"/>
      <c r="DQ45" s="314"/>
      <c r="DR45" s="314"/>
      <c r="DS45" s="314"/>
      <c r="DT45" s="314"/>
      <c r="DU45" s="314"/>
      <c r="DV45" s="314"/>
      <c r="DW45" s="314"/>
      <c r="DX45" s="314"/>
      <c r="DY45" s="314"/>
      <c r="DZ45" s="314"/>
      <c r="EA45" s="314"/>
      <c r="EB45" s="314"/>
      <c r="EC45" s="314"/>
      <c r="ED45" s="314"/>
      <c r="EE45" s="314"/>
      <c r="EF45" s="314"/>
      <c r="EG45" s="314"/>
      <c r="EH45" s="314"/>
      <c r="EI45" s="314"/>
      <c r="EJ45" s="314"/>
      <c r="EK45" s="314"/>
      <c r="EL45" s="314"/>
      <c r="EM45" s="314"/>
      <c r="EN45" s="314"/>
      <c r="EO45" s="314"/>
      <c r="EP45" s="314"/>
      <c r="EQ45" s="314"/>
      <c r="ER45" s="314"/>
      <c r="ES45" s="314"/>
      <c r="ET45" s="314"/>
      <c r="EU45" s="314"/>
      <c r="EV45" s="314"/>
      <c r="EW45" s="314"/>
      <c r="EX45" s="314"/>
      <c r="EY45" s="314"/>
      <c r="EZ45" s="314"/>
      <c r="FA45" s="314"/>
      <c r="FB45" s="314"/>
      <c r="FC45" s="314"/>
      <c r="FD45" s="314"/>
      <c r="FE45" s="314"/>
      <c r="FF45" s="314"/>
      <c r="FG45" s="314"/>
      <c r="FH45" s="314"/>
      <c r="FI45" s="314"/>
      <c r="FJ45" s="314"/>
      <c r="FK45" s="314"/>
      <c r="FL45" s="314"/>
      <c r="FM45" s="314"/>
      <c r="FN45" s="314"/>
      <c r="FO45" s="314"/>
      <c r="FP45" s="285"/>
      <c r="FQ45" s="285"/>
      <c r="FR45" s="285"/>
      <c r="FS45" s="285"/>
      <c r="FT45" s="471"/>
      <c r="FU45" s="471"/>
      <c r="FV45" s="471"/>
      <c r="FW45" s="471"/>
      <c r="FX45" s="471"/>
      <c r="FY45" s="471"/>
      <c r="FZ45" s="471"/>
    </row>
    <row r="46" spans="1:182" s="562" customFormat="1" ht="15" customHeight="1">
      <c r="A46" s="816" t="s">
        <v>455</v>
      </c>
      <c r="B46" s="816"/>
      <c r="C46" s="814" t="s">
        <v>2666</v>
      </c>
      <c r="D46" s="816">
        <v>49</v>
      </c>
      <c r="E46" s="562" t="s">
        <v>767</v>
      </c>
      <c r="F46" s="562" t="s">
        <v>768</v>
      </c>
      <c r="G46" s="816" t="s">
        <v>769</v>
      </c>
      <c r="H46" s="562" t="s">
        <v>770</v>
      </c>
      <c r="I46" s="562" t="s">
        <v>771</v>
      </c>
      <c r="J46" s="816" t="s">
        <v>67</v>
      </c>
      <c r="K46" s="816">
        <v>92392</v>
      </c>
      <c r="L46" s="811" t="s">
        <v>772</v>
      </c>
      <c r="N46" s="562" t="s">
        <v>773</v>
      </c>
      <c r="O46" s="562" t="s">
        <v>774</v>
      </c>
      <c r="P46" s="562" t="s">
        <v>775</v>
      </c>
      <c r="Q46" s="562" t="s">
        <v>776</v>
      </c>
      <c r="R46" s="816" t="s">
        <v>67</v>
      </c>
      <c r="S46" s="816">
        <v>92301</v>
      </c>
      <c r="U46" s="816" t="s">
        <v>777</v>
      </c>
      <c r="V46" s="821"/>
      <c r="W46" s="77"/>
      <c r="X46" s="816">
        <v>615</v>
      </c>
      <c r="Y46" s="816">
        <v>618</v>
      </c>
      <c r="Z46" s="816"/>
      <c r="AA46" s="816"/>
      <c r="AB46" s="816" t="s">
        <v>2667</v>
      </c>
      <c r="AC46" s="816" t="s">
        <v>393</v>
      </c>
      <c r="AD46" s="77"/>
      <c r="AE46" s="816"/>
      <c r="AF46" s="822">
        <v>329</v>
      </c>
      <c r="AG46" s="822"/>
      <c r="AH46" s="77"/>
      <c r="AI46" s="823" t="s">
        <v>2848</v>
      </c>
      <c r="AJ46" s="816"/>
      <c r="AK46" s="816"/>
      <c r="AL46" s="77"/>
      <c r="AM46" s="815" t="str">
        <f>H46&amp;" "&amp;I46&amp;","&amp;" "&amp;J46&amp;" "&amp;K46</f>
        <v>18422 Bear Valley Rd Victorville, CA 92392</v>
      </c>
      <c r="AN46" s="77"/>
      <c r="AO46" s="816" t="s">
        <v>49</v>
      </c>
      <c r="AP46" s="816"/>
      <c r="AQ46" s="77"/>
      <c r="AR46" s="816">
        <v>21</v>
      </c>
      <c r="AS46" s="824">
        <v>29</v>
      </c>
      <c r="AT46" s="815">
        <v>39</v>
      </c>
      <c r="AU46" s="815">
        <v>42</v>
      </c>
      <c r="AV46" s="815">
        <v>43</v>
      </c>
      <c r="AW46" s="815">
        <v>46</v>
      </c>
      <c r="AX46" s="830">
        <f>AV46/AW46-1</f>
        <v>-6.5217391304347783E-2</v>
      </c>
      <c r="AY46" s="815">
        <v>45</v>
      </c>
      <c r="AZ46" s="815">
        <v>48</v>
      </c>
      <c r="BA46" s="826">
        <f>AY46/AZ46-1</f>
        <v>-6.25E-2</v>
      </c>
      <c r="BB46" s="811"/>
      <c r="BC46" s="815">
        <v>43</v>
      </c>
      <c r="BD46" s="815">
        <v>43</v>
      </c>
      <c r="BE46" s="811"/>
      <c r="BF46" s="811"/>
      <c r="BG46" s="811"/>
      <c r="BH46" s="77"/>
      <c r="FI46" s="811"/>
      <c r="FJ46" s="811"/>
      <c r="FK46" s="811"/>
    </row>
    <row r="47" spans="1:182" s="562" customFormat="1" ht="15" customHeight="1">
      <c r="A47" s="816" t="s">
        <v>455</v>
      </c>
      <c r="B47" s="816"/>
      <c r="C47" s="817" t="s">
        <v>2666</v>
      </c>
      <c r="D47" s="816">
        <v>22</v>
      </c>
      <c r="E47" s="562" t="s">
        <v>1618</v>
      </c>
      <c r="F47" s="562" t="s">
        <v>2849</v>
      </c>
      <c r="G47" s="815" t="s">
        <v>2850</v>
      </c>
      <c r="H47" s="817" t="s">
        <v>2851</v>
      </c>
      <c r="I47" s="817" t="s">
        <v>2852</v>
      </c>
      <c r="J47" s="816" t="s">
        <v>273</v>
      </c>
      <c r="K47" s="816">
        <v>15401</v>
      </c>
      <c r="L47" s="811" t="s">
        <v>1623</v>
      </c>
      <c r="N47" s="817" t="s">
        <v>487</v>
      </c>
      <c r="O47" s="562" t="s">
        <v>1624</v>
      </c>
      <c r="P47" s="811" t="s">
        <v>1625</v>
      </c>
      <c r="Q47" s="811" t="s">
        <v>1626</v>
      </c>
      <c r="R47" s="815" t="s">
        <v>273</v>
      </c>
      <c r="S47" s="815">
        <v>15216</v>
      </c>
      <c r="U47" s="820" t="s">
        <v>1627</v>
      </c>
      <c r="V47" s="821"/>
      <c r="W47" s="366"/>
      <c r="X47" s="816">
        <v>706</v>
      </c>
      <c r="Y47" s="816">
        <v>709</v>
      </c>
      <c r="Z47" s="816"/>
      <c r="AA47" s="816"/>
      <c r="AB47" s="816" t="s">
        <v>2829</v>
      </c>
      <c r="AC47" s="816" t="s">
        <v>393</v>
      </c>
      <c r="AD47" s="366"/>
      <c r="AE47" s="816"/>
      <c r="AF47" s="822">
        <v>299</v>
      </c>
      <c r="AG47" s="822">
        <v>305</v>
      </c>
      <c r="AH47" s="366"/>
      <c r="AI47" s="823" t="s">
        <v>2853</v>
      </c>
      <c r="AJ47" s="816"/>
      <c r="AK47" s="816"/>
      <c r="AL47" s="366"/>
      <c r="AM47" s="815" t="str">
        <f>H47&amp;" "&amp;I47&amp;","&amp;" "&amp;J47&amp;" "&amp;K47</f>
        <v>68 Reservoir Rd. Hopwood, PA 15401</v>
      </c>
      <c r="AN47" s="366"/>
      <c r="AO47" s="816" t="s">
        <v>49</v>
      </c>
      <c r="AP47" s="816"/>
      <c r="AQ47" s="366"/>
      <c r="AR47" s="816">
        <v>9</v>
      </c>
      <c r="AS47" s="824">
        <v>11</v>
      </c>
      <c r="AT47" s="816">
        <v>13</v>
      </c>
      <c r="AU47" s="816">
        <v>14</v>
      </c>
      <c r="AV47" s="816">
        <v>18</v>
      </c>
      <c r="AW47" s="816">
        <v>9</v>
      </c>
      <c r="AX47" s="830">
        <f>AV47/AW47-1</f>
        <v>1</v>
      </c>
      <c r="AY47" s="816">
        <v>18</v>
      </c>
      <c r="AZ47" s="816">
        <v>15</v>
      </c>
      <c r="BA47" s="826">
        <f>AY47/AZ47-1</f>
        <v>0.19999999999999996</v>
      </c>
      <c r="BC47" s="816">
        <v>19</v>
      </c>
      <c r="BD47" s="816">
        <v>19</v>
      </c>
      <c r="BH47" s="366"/>
    </row>
    <row r="48" spans="1:182" s="562" customFormat="1" ht="15" customHeight="1">
      <c r="A48" s="816" t="s">
        <v>455</v>
      </c>
      <c r="B48" s="816"/>
      <c r="C48" s="814" t="s">
        <v>2666</v>
      </c>
      <c r="D48" s="816">
        <v>22</v>
      </c>
      <c r="E48" s="562" t="s">
        <v>802</v>
      </c>
      <c r="F48" s="562" t="s">
        <v>803</v>
      </c>
      <c r="G48" s="815"/>
      <c r="H48" s="817" t="s">
        <v>804</v>
      </c>
      <c r="I48" s="817" t="s">
        <v>805</v>
      </c>
      <c r="J48" s="816" t="s">
        <v>42</v>
      </c>
      <c r="K48" s="816">
        <v>14424</v>
      </c>
      <c r="L48" s="819" t="s">
        <v>806</v>
      </c>
      <c r="N48" s="817" t="s">
        <v>807</v>
      </c>
      <c r="O48" s="562" t="s">
        <v>808</v>
      </c>
      <c r="P48" s="562" t="s">
        <v>1922</v>
      </c>
      <c r="Q48" s="562" t="s">
        <v>2854</v>
      </c>
      <c r="R48" s="816" t="s">
        <v>42</v>
      </c>
      <c r="S48" s="816">
        <v>14425</v>
      </c>
      <c r="U48" s="820" t="s">
        <v>811</v>
      </c>
      <c r="V48" s="821"/>
      <c r="W48" s="366"/>
      <c r="X48" s="816">
        <v>706</v>
      </c>
      <c r="Y48" s="816">
        <v>709</v>
      </c>
      <c r="Z48" s="816"/>
      <c r="AA48" s="816"/>
      <c r="AB48" s="816" t="s">
        <v>2829</v>
      </c>
      <c r="AC48" s="816" t="s">
        <v>393</v>
      </c>
      <c r="AD48" s="366"/>
      <c r="AE48" s="816">
        <v>40</v>
      </c>
      <c r="AF48" s="822">
        <v>329</v>
      </c>
      <c r="AG48" s="822">
        <v>309</v>
      </c>
      <c r="AH48" s="366"/>
      <c r="AI48" s="823" t="s">
        <v>2855</v>
      </c>
      <c r="AJ48" s="816"/>
      <c r="AK48" s="816"/>
      <c r="AL48" s="366"/>
      <c r="AM48" s="815" t="str">
        <f>H48&amp;" "&amp;I48&amp;","&amp;" "&amp;J48&amp;" "&amp;K48</f>
        <v>3325 Marvin Sands Dr Canandaigua, NY 14424</v>
      </c>
      <c r="AN48" s="366"/>
      <c r="AO48" s="816" t="s">
        <v>49</v>
      </c>
      <c r="AP48" s="816"/>
      <c r="AQ48" s="366"/>
      <c r="AR48" s="816">
        <v>10</v>
      </c>
      <c r="AS48" s="824">
        <v>10</v>
      </c>
      <c r="AT48" s="816">
        <v>10</v>
      </c>
      <c r="AU48" s="816">
        <v>10</v>
      </c>
      <c r="AV48" s="816">
        <v>10</v>
      </c>
      <c r="AW48" s="816">
        <v>16</v>
      </c>
      <c r="AX48" s="830">
        <f>AV48/AW48-1</f>
        <v>-0.375</v>
      </c>
      <c r="AY48" s="816">
        <v>19</v>
      </c>
      <c r="AZ48" s="816">
        <v>30</v>
      </c>
      <c r="BA48" s="826">
        <f>AY48/AZ48-1</f>
        <v>-0.3666666666666667</v>
      </c>
      <c r="BC48" s="816">
        <v>28</v>
      </c>
      <c r="BD48" s="816">
        <v>28</v>
      </c>
      <c r="BH48" s="366"/>
    </row>
    <row r="49" spans="1:182" s="562" customFormat="1" ht="15" customHeight="1">
      <c r="A49" s="816" t="s">
        <v>455</v>
      </c>
      <c r="B49" s="816"/>
      <c r="C49" s="814" t="s">
        <v>2666</v>
      </c>
      <c r="D49" s="816">
        <v>41</v>
      </c>
      <c r="E49" s="562" t="s">
        <v>790</v>
      </c>
      <c r="F49" s="562" t="s">
        <v>791</v>
      </c>
      <c r="G49" s="815" t="s">
        <v>2856</v>
      </c>
      <c r="H49" s="817" t="s">
        <v>2857</v>
      </c>
      <c r="I49" s="817" t="s">
        <v>793</v>
      </c>
      <c r="J49" s="816" t="s">
        <v>54</v>
      </c>
      <c r="K49" s="816">
        <v>45806</v>
      </c>
      <c r="L49" s="818" t="s">
        <v>794</v>
      </c>
      <c r="M49" s="819"/>
      <c r="N49" s="817" t="s">
        <v>795</v>
      </c>
      <c r="O49" s="562" t="s">
        <v>796</v>
      </c>
      <c r="P49" s="562" t="s">
        <v>797</v>
      </c>
      <c r="Q49" s="562" t="s">
        <v>793</v>
      </c>
      <c r="R49" s="816" t="s">
        <v>54</v>
      </c>
      <c r="S49" s="816">
        <v>45801</v>
      </c>
      <c r="U49" s="820" t="s">
        <v>798</v>
      </c>
      <c r="V49" s="821"/>
      <c r="W49" s="77"/>
      <c r="X49" s="816">
        <v>615</v>
      </c>
      <c r="Y49" s="816">
        <v>618</v>
      </c>
      <c r="Z49" s="816"/>
      <c r="AA49" s="816"/>
      <c r="AB49" s="816" t="s">
        <v>2667</v>
      </c>
      <c r="AC49" s="816" t="s">
        <v>393</v>
      </c>
      <c r="AD49" s="77"/>
      <c r="AE49" s="816">
        <v>40</v>
      </c>
      <c r="AF49" s="822">
        <v>299</v>
      </c>
      <c r="AG49" s="822">
        <v>305</v>
      </c>
      <c r="AH49" s="77"/>
      <c r="AI49" s="823" t="s">
        <v>2858</v>
      </c>
      <c r="AJ49" s="816"/>
      <c r="AK49" s="816"/>
      <c r="AL49" s="77"/>
      <c r="AM49" s="815" t="str">
        <f>H49&amp;" "&amp;I49&amp;","&amp;" "&amp;J49&amp;" "&amp;K49</f>
        <v>3333 Zurmehly Rd Lima, OH 45806</v>
      </c>
      <c r="AN49" s="77"/>
      <c r="AO49" s="816" t="s">
        <v>49</v>
      </c>
      <c r="AP49" s="816"/>
      <c r="AQ49" s="77"/>
      <c r="AR49" s="816">
        <v>14</v>
      </c>
      <c r="AS49" s="824">
        <v>24</v>
      </c>
      <c r="AT49" s="816">
        <v>25</v>
      </c>
      <c r="AU49" s="816">
        <v>31</v>
      </c>
      <c r="AV49" s="816">
        <v>33</v>
      </c>
      <c r="AW49" s="816">
        <v>29</v>
      </c>
      <c r="AX49" s="830">
        <f>AV49/AW49-1</f>
        <v>0.13793103448275867</v>
      </c>
      <c r="AY49" s="816">
        <v>35</v>
      </c>
      <c r="AZ49" s="816">
        <v>35</v>
      </c>
      <c r="BA49" s="826">
        <f>AY49/AZ49-1</f>
        <v>0</v>
      </c>
      <c r="BC49" s="816">
        <v>37</v>
      </c>
      <c r="BD49" s="816">
        <v>37</v>
      </c>
      <c r="BH49" s="77"/>
    </row>
    <row r="50" spans="1:182" s="562" customFormat="1" ht="15" customHeight="1">
      <c r="A50" s="468" t="s">
        <v>455</v>
      </c>
      <c r="B50" s="282" t="s">
        <v>49</v>
      </c>
      <c r="C50" s="469" t="s">
        <v>2676</v>
      </c>
      <c r="D50" s="468"/>
      <c r="E50" s="664" t="s">
        <v>858</v>
      </c>
      <c r="F50" s="471" t="s">
        <v>2859</v>
      </c>
      <c r="G50" s="282"/>
      <c r="H50" s="544" t="s">
        <v>861</v>
      </c>
      <c r="I50" s="544" t="s">
        <v>862</v>
      </c>
      <c r="J50" s="468" t="s">
        <v>42</v>
      </c>
      <c r="K50" s="468">
        <v>14020</v>
      </c>
      <c r="L50" s="546" t="s">
        <v>863</v>
      </c>
      <c r="M50" s="521"/>
      <c r="N50" s="544" t="s">
        <v>864</v>
      </c>
      <c r="O50" s="471" t="s">
        <v>2860</v>
      </c>
      <c r="P50" s="471" t="s">
        <v>866</v>
      </c>
      <c r="Q50" s="471" t="s">
        <v>867</v>
      </c>
      <c r="R50" s="468" t="s">
        <v>42</v>
      </c>
      <c r="S50" s="468">
        <v>14470</v>
      </c>
      <c r="T50" s="471"/>
      <c r="U50" s="462" t="s">
        <v>868</v>
      </c>
      <c r="V50" s="545"/>
      <c r="W50" s="77"/>
      <c r="X50" s="468">
        <v>720</v>
      </c>
      <c r="Y50" s="468">
        <v>723</v>
      </c>
      <c r="Z50" s="468"/>
      <c r="AA50" s="468"/>
      <c r="AB50" s="468" t="s">
        <v>2708</v>
      </c>
      <c r="AC50" s="468" t="s">
        <v>393</v>
      </c>
      <c r="AD50" s="77"/>
      <c r="AE50" s="468"/>
      <c r="AF50" s="557">
        <v>299</v>
      </c>
      <c r="AG50" s="557">
        <v>309</v>
      </c>
      <c r="AH50" s="77"/>
      <c r="AI50" s="474" t="s">
        <v>2861</v>
      </c>
      <c r="AJ50" s="468"/>
      <c r="AK50" s="468"/>
      <c r="AL50" s="77"/>
      <c r="AM50" s="282" t="str">
        <f>H50&amp;" "&amp;I50&amp;","&amp;" "&amp;J50&amp;" "&amp;K50</f>
        <v>1 College Rd Batavia, NY 14020</v>
      </c>
      <c r="AN50" s="77"/>
      <c r="AO50" s="715" t="s">
        <v>49</v>
      </c>
      <c r="AP50" s="715"/>
      <c r="AQ50" s="77"/>
      <c r="AR50" s="454">
        <v>2</v>
      </c>
      <c r="AS50" s="725">
        <v>2</v>
      </c>
      <c r="AT50" s="454">
        <v>3</v>
      </c>
      <c r="AU50" s="454">
        <v>4</v>
      </c>
      <c r="AV50" s="727">
        <v>5</v>
      </c>
      <c r="AW50" s="797"/>
      <c r="AX50" s="797"/>
      <c r="AY50" s="720">
        <v>7</v>
      </c>
      <c r="AZ50" s="797">
        <v>0</v>
      </c>
      <c r="BA50" s="805"/>
      <c r="BB50" s="721"/>
      <c r="BC50" s="720">
        <v>11</v>
      </c>
      <c r="BD50" s="720">
        <v>14</v>
      </c>
      <c r="BE50" s="721"/>
      <c r="BF50" s="721"/>
      <c r="BG50" s="721"/>
      <c r="BH50" s="77"/>
      <c r="BI50" s="721"/>
      <c r="BJ50" s="721"/>
      <c r="BK50" s="721"/>
      <c r="BL50" s="471"/>
      <c r="BM50" s="471"/>
      <c r="BN50" s="471"/>
      <c r="BO50" s="471"/>
      <c r="BP50" s="471"/>
      <c r="BQ50" s="471"/>
      <c r="BR50" s="471"/>
      <c r="BS50" s="471"/>
      <c r="BT50" s="471"/>
      <c r="BU50" s="471"/>
      <c r="BV50" s="471"/>
      <c r="BW50" s="471"/>
      <c r="BX50" s="471"/>
      <c r="BY50" s="471"/>
      <c r="BZ50" s="471"/>
      <c r="CA50" s="471"/>
      <c r="CB50" s="471"/>
      <c r="CC50" s="471"/>
      <c r="CD50" s="471"/>
      <c r="CE50" s="471"/>
      <c r="CF50" s="471"/>
      <c r="CG50" s="471"/>
      <c r="CH50" s="471"/>
      <c r="CI50" s="471"/>
      <c r="CJ50" s="471"/>
      <c r="CK50" s="471"/>
      <c r="CL50" s="471"/>
      <c r="CM50" s="471"/>
      <c r="CN50" s="471"/>
      <c r="CO50" s="471"/>
      <c r="CP50" s="471"/>
      <c r="CQ50" s="471"/>
      <c r="CR50" s="471"/>
      <c r="CS50" s="471"/>
      <c r="CT50" s="471"/>
      <c r="CU50" s="471"/>
      <c r="CV50" s="471"/>
      <c r="CW50" s="471"/>
      <c r="CX50" s="471"/>
      <c r="CY50" s="471"/>
      <c r="CZ50" s="471"/>
      <c r="DA50" s="471"/>
      <c r="DB50" s="471"/>
      <c r="DC50" s="471"/>
      <c r="DD50" s="471"/>
      <c r="DE50" s="471"/>
      <c r="DF50" s="471"/>
      <c r="DG50" s="471"/>
      <c r="DH50" s="471"/>
      <c r="DI50" s="471"/>
      <c r="DJ50" s="471"/>
      <c r="DK50" s="471"/>
      <c r="DL50" s="471"/>
      <c r="DM50" s="471"/>
      <c r="DN50" s="471"/>
      <c r="DO50" s="471"/>
      <c r="DP50" s="471"/>
      <c r="DQ50" s="471"/>
      <c r="DR50" s="471"/>
      <c r="DS50" s="471"/>
      <c r="DT50" s="471"/>
      <c r="DU50" s="471"/>
      <c r="DV50" s="471"/>
      <c r="DW50" s="471"/>
      <c r="DX50" s="471"/>
      <c r="DY50" s="471"/>
      <c r="DZ50" s="471"/>
      <c r="EA50" s="471"/>
      <c r="EB50" s="471"/>
      <c r="EC50" s="471"/>
      <c r="ED50" s="471"/>
      <c r="EE50" s="471"/>
      <c r="EF50" s="471"/>
      <c r="EG50" s="471"/>
      <c r="EH50" s="471"/>
      <c r="EI50" s="471"/>
      <c r="EJ50" s="471"/>
      <c r="EK50" s="471"/>
      <c r="EL50" s="471"/>
      <c r="EM50" s="471"/>
      <c r="EN50" s="471"/>
      <c r="EO50" s="471"/>
      <c r="EP50" s="471"/>
      <c r="EQ50" s="471"/>
      <c r="ER50" s="471"/>
      <c r="ES50" s="471"/>
      <c r="ET50" s="471"/>
      <c r="EU50" s="471"/>
      <c r="EV50" s="471"/>
      <c r="EW50" s="471"/>
      <c r="EX50" s="471"/>
      <c r="EY50" s="471"/>
      <c r="EZ50" s="471"/>
      <c r="FA50" s="471"/>
      <c r="FB50" s="471"/>
      <c r="FC50" s="471"/>
      <c r="FD50" s="471"/>
      <c r="FE50" s="471"/>
      <c r="FF50" s="471"/>
      <c r="FG50" s="471"/>
      <c r="FH50" s="471"/>
      <c r="FI50" s="470"/>
      <c r="FJ50" s="470"/>
      <c r="FK50" s="470"/>
      <c r="FL50" s="471"/>
      <c r="FM50" s="471"/>
      <c r="FN50" s="471"/>
      <c r="FO50" s="471"/>
      <c r="FP50" s="471"/>
      <c r="FQ50" s="471"/>
      <c r="FR50" s="471"/>
      <c r="FS50" s="526"/>
      <c r="FT50" s="471"/>
      <c r="FU50" s="471"/>
      <c r="FV50" s="471"/>
      <c r="FW50" s="471"/>
      <c r="FX50" s="471"/>
      <c r="FY50" s="471"/>
      <c r="FZ50" s="471"/>
    </row>
    <row r="51" spans="1:182" s="562" customFormat="1" ht="15" customHeight="1">
      <c r="A51" s="282" t="s">
        <v>455</v>
      </c>
      <c r="B51" s="468"/>
      <c r="C51" s="469" t="s">
        <v>2666</v>
      </c>
      <c r="D51" s="282">
        <v>26</v>
      </c>
      <c r="E51" s="785" t="s">
        <v>883</v>
      </c>
      <c r="F51" s="470" t="s">
        <v>884</v>
      </c>
      <c r="G51" s="282"/>
      <c r="H51" s="469" t="s">
        <v>885</v>
      </c>
      <c r="I51" s="469" t="s">
        <v>886</v>
      </c>
      <c r="J51" s="282" t="s">
        <v>229</v>
      </c>
      <c r="K51" s="282">
        <v>8701</v>
      </c>
      <c r="L51" s="470" t="s">
        <v>887</v>
      </c>
      <c r="M51" s="471"/>
      <c r="N51" s="470" t="s">
        <v>888</v>
      </c>
      <c r="O51" s="469" t="s">
        <v>889</v>
      </c>
      <c r="P51" s="470" t="s">
        <v>890</v>
      </c>
      <c r="Q51" s="470" t="s">
        <v>891</v>
      </c>
      <c r="R51" s="282" t="s">
        <v>229</v>
      </c>
      <c r="S51" s="282" t="s">
        <v>892</v>
      </c>
      <c r="T51" s="547"/>
      <c r="U51" s="282" t="s">
        <v>893</v>
      </c>
      <c r="V51" s="441"/>
      <c r="W51" s="77"/>
      <c r="X51" s="441">
        <v>720</v>
      </c>
      <c r="Y51" s="282">
        <v>723</v>
      </c>
      <c r="Z51" s="282"/>
      <c r="AA51" s="282"/>
      <c r="AB51" s="441" t="s">
        <v>2708</v>
      </c>
      <c r="AC51" s="282" t="s">
        <v>393</v>
      </c>
      <c r="AD51" s="77"/>
      <c r="AE51" s="470"/>
      <c r="AF51" s="555">
        <v>329</v>
      </c>
      <c r="AG51" s="555">
        <v>309</v>
      </c>
      <c r="AH51" s="77"/>
      <c r="AI51" s="556" t="s">
        <v>2862</v>
      </c>
      <c r="AJ51" s="474"/>
      <c r="AK51" s="474"/>
      <c r="AL51" s="77"/>
      <c r="AM51" s="282" t="str">
        <f>H51&amp;" "&amp;I51&amp;","&amp;" "&amp;J51&amp;" "&amp;K51</f>
        <v>900 Lakewood Ave Lakewood, NJ 8701</v>
      </c>
      <c r="AN51" s="77"/>
      <c r="AO51" s="715" t="s">
        <v>49</v>
      </c>
      <c r="AP51" s="715"/>
      <c r="AQ51" s="77"/>
      <c r="AR51" s="730">
        <v>12</v>
      </c>
      <c r="AS51" s="729">
        <v>12</v>
      </c>
      <c r="AT51" s="727">
        <v>16</v>
      </c>
      <c r="AU51" s="727">
        <v>20</v>
      </c>
      <c r="AV51" s="727">
        <v>20</v>
      </c>
      <c r="AW51" s="797">
        <v>17</v>
      </c>
      <c r="AX51" s="802">
        <f>AV51/AW51-1</f>
        <v>0.17647058823529416</v>
      </c>
      <c r="AY51" s="720">
        <v>21</v>
      </c>
      <c r="AZ51" s="797">
        <v>20</v>
      </c>
      <c r="BA51" s="805">
        <f>AY51/AZ51-1</f>
        <v>5.0000000000000044E-2</v>
      </c>
      <c r="BB51" s="721"/>
      <c r="BC51" s="720">
        <v>24</v>
      </c>
      <c r="BD51" s="720">
        <v>23</v>
      </c>
      <c r="BE51" s="721"/>
      <c r="BF51" s="721"/>
      <c r="BG51" s="721"/>
      <c r="BH51" s="77"/>
      <c r="BI51" s="721"/>
      <c r="BJ51" s="721"/>
      <c r="BK51" s="721"/>
      <c r="BL51" s="471"/>
      <c r="BM51" s="471"/>
      <c r="BN51" s="471"/>
      <c r="BO51" s="471"/>
      <c r="BP51" s="471"/>
      <c r="BQ51" s="471"/>
      <c r="BR51" s="471"/>
      <c r="BS51" s="471"/>
      <c r="BT51" s="471"/>
      <c r="BU51" s="471"/>
      <c r="BV51" s="470"/>
      <c r="BW51" s="470"/>
      <c r="BX51" s="470"/>
      <c r="BY51" s="470"/>
      <c r="BZ51" s="470"/>
      <c r="CA51" s="470"/>
      <c r="CB51" s="470"/>
      <c r="CC51" s="470"/>
      <c r="CD51" s="470"/>
      <c r="CE51" s="470"/>
      <c r="CF51" s="470"/>
      <c r="CG51" s="470"/>
      <c r="CH51" s="470"/>
      <c r="CI51" s="470"/>
      <c r="CJ51" s="470"/>
      <c r="CK51" s="470"/>
      <c r="CL51" s="470"/>
      <c r="CM51" s="470"/>
      <c r="CN51" s="470"/>
      <c r="CO51" s="470"/>
      <c r="CP51" s="470"/>
      <c r="CQ51" s="470"/>
      <c r="CR51" s="470"/>
      <c r="CS51" s="470"/>
      <c r="CT51" s="470"/>
      <c r="CU51" s="470"/>
      <c r="CV51" s="470"/>
      <c r="CW51" s="470"/>
      <c r="CX51" s="470"/>
      <c r="CY51" s="470"/>
      <c r="CZ51" s="470"/>
      <c r="DA51" s="470"/>
      <c r="DB51" s="470"/>
      <c r="DC51" s="470"/>
      <c r="DD51" s="470"/>
      <c r="DE51" s="470"/>
      <c r="DF51" s="470"/>
      <c r="DG51" s="470"/>
      <c r="DH51" s="470"/>
      <c r="DI51" s="470"/>
      <c r="DJ51" s="470"/>
      <c r="DK51" s="470"/>
      <c r="DL51" s="470"/>
      <c r="DM51" s="470"/>
      <c r="DN51" s="470"/>
      <c r="DO51" s="470"/>
      <c r="DP51" s="470"/>
      <c r="DQ51" s="470"/>
      <c r="DR51" s="470"/>
      <c r="DS51" s="470"/>
      <c r="DT51" s="470"/>
      <c r="DU51" s="470"/>
      <c r="DV51" s="470"/>
      <c r="DW51" s="470"/>
      <c r="DX51" s="470"/>
      <c r="DY51" s="470"/>
      <c r="DZ51" s="470"/>
      <c r="EA51" s="470"/>
      <c r="EB51" s="470"/>
      <c r="EC51" s="470"/>
      <c r="ED51" s="470"/>
      <c r="EE51" s="470"/>
      <c r="EF51" s="470"/>
      <c r="EG51" s="470"/>
      <c r="EH51" s="470"/>
      <c r="EI51" s="470"/>
      <c r="EJ51" s="470"/>
      <c r="EK51" s="470"/>
      <c r="EL51" s="470"/>
      <c r="EM51" s="470"/>
      <c r="EN51" s="470"/>
      <c r="EO51" s="470"/>
      <c r="EP51" s="470"/>
      <c r="EQ51" s="470"/>
      <c r="ER51" s="470"/>
      <c r="ES51" s="470"/>
      <c r="ET51" s="470"/>
      <c r="EU51" s="470"/>
      <c r="EV51" s="470"/>
      <c r="EW51" s="470"/>
      <c r="EX51" s="470"/>
      <c r="EY51" s="470"/>
      <c r="EZ51" s="470"/>
      <c r="FA51" s="470"/>
      <c r="FB51" s="470"/>
      <c r="FC51" s="470"/>
      <c r="FD51" s="470"/>
      <c r="FE51" s="470"/>
      <c r="FF51" s="470"/>
      <c r="FG51" s="470"/>
      <c r="FH51" s="470"/>
      <c r="FI51" s="471"/>
      <c r="FJ51" s="471"/>
      <c r="FK51" s="471"/>
      <c r="FL51" s="471"/>
      <c r="FM51" s="285"/>
      <c r="FN51" s="285"/>
      <c r="FO51" s="285"/>
      <c r="FP51" s="285"/>
      <c r="FQ51" s="285"/>
      <c r="FR51" s="285"/>
      <c r="FS51" s="471"/>
      <c r="FT51" s="471"/>
      <c r="FU51" s="471"/>
      <c r="FV51" s="471"/>
      <c r="FW51" s="471"/>
      <c r="FX51" s="471"/>
      <c r="FY51" s="471"/>
      <c r="FZ51" s="471"/>
    </row>
    <row r="52" spans="1:182" s="562" customFormat="1" ht="15" customHeight="1">
      <c r="A52" s="468" t="s">
        <v>455</v>
      </c>
      <c r="B52" s="468"/>
      <c r="C52" s="469" t="s">
        <v>2666</v>
      </c>
      <c r="D52" s="468">
        <v>25</v>
      </c>
      <c r="E52" s="664" t="s">
        <v>932</v>
      </c>
      <c r="F52" s="471" t="s">
        <v>933</v>
      </c>
      <c r="G52" s="282"/>
      <c r="H52" s="544" t="s">
        <v>934</v>
      </c>
      <c r="I52" s="544" t="s">
        <v>935</v>
      </c>
      <c r="J52" s="468" t="s">
        <v>460</v>
      </c>
      <c r="K52" s="468">
        <v>49083</v>
      </c>
      <c r="L52" s="470" t="s">
        <v>936</v>
      </c>
      <c r="M52" s="471"/>
      <c r="N52" s="544" t="s">
        <v>937</v>
      </c>
      <c r="O52" s="471" t="s">
        <v>938</v>
      </c>
      <c r="P52" s="471" t="s">
        <v>939</v>
      </c>
      <c r="Q52" s="471" t="s">
        <v>935</v>
      </c>
      <c r="R52" s="468" t="s">
        <v>460</v>
      </c>
      <c r="S52" s="468">
        <v>49083</v>
      </c>
      <c r="T52" s="471"/>
      <c r="U52" s="462" t="s">
        <v>940</v>
      </c>
      <c r="V52" s="545"/>
      <c r="W52" s="77"/>
      <c r="X52" s="468">
        <v>727</v>
      </c>
      <c r="Y52" s="468">
        <v>730</v>
      </c>
      <c r="Z52" s="468"/>
      <c r="AA52" s="468"/>
      <c r="AB52" s="468" t="s">
        <v>2664</v>
      </c>
      <c r="AC52" s="468" t="s">
        <v>393</v>
      </c>
      <c r="AD52" s="77"/>
      <c r="AE52" s="468"/>
      <c r="AF52" s="557">
        <v>299</v>
      </c>
      <c r="AG52" s="557">
        <v>305</v>
      </c>
      <c r="AH52" s="77"/>
      <c r="AI52" s="474" t="s">
        <v>2863</v>
      </c>
      <c r="AJ52" s="468"/>
      <c r="AK52" s="468"/>
      <c r="AL52" s="77"/>
      <c r="AM52" s="282" t="str">
        <f>H52&amp;" "&amp;I52&amp;","&amp;" "&amp;J52&amp;" "&amp;K52</f>
        <v>7753 N 34th St Richland, MI 49083</v>
      </c>
      <c r="AN52" s="77"/>
      <c r="AO52" s="715" t="s">
        <v>49</v>
      </c>
      <c r="AP52" s="715"/>
      <c r="AQ52" s="77"/>
      <c r="AR52" s="727">
        <v>15</v>
      </c>
      <c r="AS52" s="728">
        <v>21</v>
      </c>
      <c r="AT52" s="727">
        <v>25</v>
      </c>
      <c r="AU52" s="727">
        <v>26</v>
      </c>
      <c r="AV52" s="727">
        <v>29</v>
      </c>
      <c r="AW52" s="797">
        <v>16</v>
      </c>
      <c r="AX52" s="802">
        <f>AV52/AW52-1</f>
        <v>0.8125</v>
      </c>
      <c r="AY52" s="720">
        <v>33</v>
      </c>
      <c r="AZ52" s="797">
        <v>18</v>
      </c>
      <c r="BA52" s="805">
        <f>AY52/AZ52-1</f>
        <v>0.83333333333333326</v>
      </c>
      <c r="BB52" s="721"/>
      <c r="BC52" s="720">
        <v>41</v>
      </c>
      <c r="BD52" s="720">
        <v>42</v>
      </c>
      <c r="BE52" s="721"/>
      <c r="BF52" s="721"/>
      <c r="BG52" s="721"/>
      <c r="BH52" s="77"/>
      <c r="BI52" s="721"/>
      <c r="BJ52" s="721"/>
      <c r="BK52" s="721"/>
      <c r="BL52" s="471"/>
      <c r="BM52" s="471"/>
      <c r="BN52" s="471"/>
      <c r="BO52" s="471"/>
      <c r="BP52" s="471"/>
      <c r="BQ52" s="471"/>
      <c r="BR52" s="471"/>
      <c r="BS52" s="471"/>
      <c r="BT52" s="471"/>
      <c r="BU52" s="471"/>
      <c r="BV52" s="471"/>
      <c r="BW52" s="471"/>
      <c r="BX52" s="471"/>
      <c r="BY52" s="471"/>
      <c r="BZ52" s="471"/>
      <c r="CA52" s="471"/>
      <c r="CB52" s="471"/>
      <c r="CC52" s="471"/>
      <c r="CD52" s="471"/>
      <c r="CE52" s="471"/>
      <c r="CF52" s="471"/>
      <c r="CG52" s="471"/>
      <c r="CH52" s="471"/>
      <c r="CI52" s="471"/>
      <c r="CJ52" s="471"/>
      <c r="CK52" s="471"/>
      <c r="CL52" s="471"/>
      <c r="CM52" s="471"/>
      <c r="CN52" s="471"/>
      <c r="CO52" s="471"/>
      <c r="CP52" s="471"/>
      <c r="CQ52" s="471"/>
      <c r="CR52" s="471"/>
      <c r="CS52" s="471"/>
      <c r="CT52" s="471"/>
      <c r="CU52" s="471"/>
      <c r="CV52" s="471"/>
      <c r="CW52" s="471"/>
      <c r="CX52" s="471"/>
      <c r="CY52" s="471"/>
      <c r="CZ52" s="471"/>
      <c r="DA52" s="471"/>
      <c r="DB52" s="471"/>
      <c r="DC52" s="471"/>
      <c r="DD52" s="471"/>
      <c r="DE52" s="471"/>
      <c r="DF52" s="471"/>
      <c r="DG52" s="471"/>
      <c r="DH52" s="471"/>
      <c r="DI52" s="471"/>
      <c r="DJ52" s="471"/>
      <c r="DK52" s="471"/>
      <c r="DL52" s="471"/>
      <c r="DM52" s="471"/>
      <c r="DN52" s="471"/>
      <c r="DO52" s="471"/>
      <c r="DP52" s="471"/>
      <c r="DQ52" s="471"/>
      <c r="DR52" s="471"/>
      <c r="DS52" s="471"/>
      <c r="DT52" s="471"/>
      <c r="DU52" s="471"/>
      <c r="DV52" s="471"/>
      <c r="DW52" s="471"/>
      <c r="DX52" s="471"/>
      <c r="DY52" s="471"/>
      <c r="DZ52" s="471"/>
      <c r="EA52" s="471"/>
      <c r="EB52" s="471"/>
      <c r="EC52" s="471"/>
      <c r="ED52" s="471"/>
      <c r="EE52" s="471"/>
      <c r="EF52" s="471"/>
      <c r="EG52" s="471"/>
      <c r="EH52" s="471"/>
      <c r="EI52" s="471"/>
      <c r="EJ52" s="471"/>
      <c r="EK52" s="471"/>
      <c r="EL52" s="471"/>
      <c r="EM52" s="471"/>
      <c r="EN52" s="471"/>
      <c r="EO52" s="471"/>
      <c r="EP52" s="471"/>
      <c r="EQ52" s="471"/>
      <c r="ER52" s="471"/>
      <c r="ES52" s="471"/>
      <c r="ET52" s="471"/>
      <c r="EU52" s="471"/>
      <c r="EV52" s="471"/>
      <c r="EW52" s="471"/>
      <c r="EX52" s="471"/>
      <c r="EY52" s="471"/>
      <c r="EZ52" s="471"/>
      <c r="FA52" s="471"/>
      <c r="FB52" s="471"/>
      <c r="FC52" s="471"/>
      <c r="FD52" s="471"/>
      <c r="FE52" s="471"/>
      <c r="FF52" s="471"/>
      <c r="FG52" s="471"/>
      <c r="FH52" s="471"/>
      <c r="FI52" s="471"/>
      <c r="FJ52" s="471"/>
      <c r="FK52" s="471"/>
      <c r="FL52" s="471"/>
      <c r="FM52" s="471"/>
      <c r="FN52" s="471"/>
      <c r="FO52" s="568"/>
      <c r="FP52" s="285"/>
      <c r="FQ52" s="285"/>
      <c r="FR52" s="285"/>
      <c r="FS52" s="285"/>
      <c r="FT52" s="471"/>
      <c r="FU52" s="471"/>
      <c r="FV52" s="471"/>
      <c r="FW52" s="471"/>
      <c r="FX52" s="471"/>
      <c r="FY52" s="471"/>
      <c r="FZ52" s="471"/>
    </row>
    <row r="53" spans="1:182" s="562" customFormat="1" ht="15" customHeight="1">
      <c r="A53" s="468" t="s">
        <v>455</v>
      </c>
      <c r="B53" s="468"/>
      <c r="C53" s="469" t="s">
        <v>2666</v>
      </c>
      <c r="D53" s="468">
        <v>53</v>
      </c>
      <c r="E53" s="664" t="s">
        <v>896</v>
      </c>
      <c r="F53" s="471" t="s">
        <v>897</v>
      </c>
      <c r="G53" s="282"/>
      <c r="H53" s="471" t="s">
        <v>898</v>
      </c>
      <c r="I53" s="471" t="s">
        <v>899</v>
      </c>
      <c r="J53" s="468" t="s">
        <v>67</v>
      </c>
      <c r="K53" s="468">
        <v>91208</v>
      </c>
      <c r="L53" s="546" t="s">
        <v>900</v>
      </c>
      <c r="M53" s="521"/>
      <c r="N53" s="544" t="s">
        <v>901</v>
      </c>
      <c r="O53" s="471" t="s">
        <v>902</v>
      </c>
      <c r="P53" s="470" t="s">
        <v>903</v>
      </c>
      <c r="Q53" s="470" t="s">
        <v>904</v>
      </c>
      <c r="R53" s="282" t="s">
        <v>67</v>
      </c>
      <c r="S53" s="282">
        <v>91011</v>
      </c>
      <c r="T53" s="470"/>
      <c r="U53" s="441" t="s">
        <v>905</v>
      </c>
      <c r="V53" s="522"/>
      <c r="W53" s="77"/>
      <c r="X53" s="468">
        <v>720</v>
      </c>
      <c r="Y53" s="468">
        <v>723</v>
      </c>
      <c r="Z53" s="468"/>
      <c r="AA53" s="468"/>
      <c r="AB53" s="468" t="s">
        <v>2708</v>
      </c>
      <c r="AC53" s="468" t="s">
        <v>393</v>
      </c>
      <c r="AD53" s="77"/>
      <c r="AE53" s="468"/>
      <c r="AF53" s="557">
        <v>329</v>
      </c>
      <c r="AG53" s="557"/>
      <c r="AH53" s="77"/>
      <c r="AI53" s="474" t="s">
        <v>2864</v>
      </c>
      <c r="AJ53" s="468"/>
      <c r="AK53" s="468"/>
      <c r="AL53" s="77"/>
      <c r="AM53" s="282" t="str">
        <f>H53&amp;" "&amp;I53&amp;","&amp;" "&amp;J53&amp;" "&amp;K53</f>
        <v>2200 Fern Lane Glendale, CA 91208</v>
      </c>
      <c r="AN53" s="77"/>
      <c r="AO53" s="715" t="s">
        <v>49</v>
      </c>
      <c r="AP53" s="715"/>
      <c r="AQ53" s="77"/>
      <c r="AR53" s="727">
        <v>16</v>
      </c>
      <c r="AS53" s="728">
        <v>20</v>
      </c>
      <c r="AT53" s="727">
        <v>25</v>
      </c>
      <c r="AU53" s="727">
        <v>28</v>
      </c>
      <c r="AV53" s="727">
        <v>34</v>
      </c>
      <c r="AW53" s="797">
        <v>46</v>
      </c>
      <c r="AX53" s="802">
        <f>AV53/AW53-1</f>
        <v>-0.26086956521739135</v>
      </c>
      <c r="AY53" s="720">
        <v>37</v>
      </c>
      <c r="AZ53" s="797">
        <v>53</v>
      </c>
      <c r="BA53" s="805">
        <f>AY53/AZ53-1</f>
        <v>-0.30188679245283023</v>
      </c>
      <c r="BB53" s="721"/>
      <c r="BC53" s="720">
        <v>39</v>
      </c>
      <c r="BD53" s="720">
        <v>41</v>
      </c>
      <c r="BE53" s="721"/>
      <c r="BF53" s="721"/>
      <c r="BG53" s="721"/>
      <c r="BH53" s="77"/>
      <c r="BI53" s="721"/>
      <c r="BJ53" s="721"/>
      <c r="BK53" s="721"/>
      <c r="BL53" s="471"/>
      <c r="BM53" s="471"/>
      <c r="BN53" s="471"/>
      <c r="BO53" s="471"/>
      <c r="BP53" s="471"/>
      <c r="BQ53" s="471"/>
      <c r="BR53" s="471"/>
      <c r="BS53" s="471"/>
      <c r="BT53" s="471"/>
      <c r="BU53" s="471"/>
      <c r="BV53" s="471"/>
      <c r="BW53" s="471"/>
      <c r="BX53" s="471"/>
      <c r="BY53" s="471"/>
      <c r="BZ53" s="471"/>
      <c r="CA53" s="471"/>
      <c r="CB53" s="471"/>
      <c r="CC53" s="471"/>
      <c r="CD53" s="471"/>
      <c r="CE53" s="471"/>
      <c r="CF53" s="471"/>
      <c r="CG53" s="471"/>
      <c r="CH53" s="471"/>
      <c r="CI53" s="471"/>
      <c r="CJ53" s="471"/>
      <c r="CK53" s="471"/>
      <c r="CL53" s="471"/>
      <c r="CM53" s="471"/>
      <c r="CN53" s="471"/>
      <c r="CO53" s="471"/>
      <c r="CP53" s="471"/>
      <c r="CQ53" s="471"/>
      <c r="CR53" s="471"/>
      <c r="CS53" s="471"/>
      <c r="CT53" s="471"/>
      <c r="CU53" s="471"/>
      <c r="CV53" s="471"/>
      <c r="CW53" s="471"/>
      <c r="CX53" s="471"/>
      <c r="CY53" s="471"/>
      <c r="CZ53" s="471"/>
      <c r="DA53" s="471"/>
      <c r="DB53" s="471"/>
      <c r="DC53" s="471"/>
      <c r="DD53" s="471"/>
      <c r="DE53" s="471"/>
      <c r="DF53" s="471"/>
      <c r="DG53" s="471"/>
      <c r="DH53" s="471"/>
      <c r="DI53" s="471"/>
      <c r="DJ53" s="471"/>
      <c r="DK53" s="471"/>
      <c r="DL53" s="471"/>
      <c r="DM53" s="471"/>
      <c r="DN53" s="471"/>
      <c r="DO53" s="471"/>
      <c r="DP53" s="471"/>
      <c r="DQ53" s="471"/>
      <c r="DR53" s="471"/>
      <c r="DS53" s="471"/>
      <c r="DT53" s="471"/>
      <c r="DU53" s="471"/>
      <c r="DV53" s="471"/>
      <c r="DW53" s="471"/>
      <c r="DX53" s="471"/>
      <c r="DY53" s="471"/>
      <c r="DZ53" s="471"/>
      <c r="EA53" s="471"/>
      <c r="EB53" s="471"/>
      <c r="EC53" s="471"/>
      <c r="ED53" s="471"/>
      <c r="EE53" s="471"/>
      <c r="EF53" s="471"/>
      <c r="EG53" s="471"/>
      <c r="EH53" s="471"/>
      <c r="EI53" s="471"/>
      <c r="EJ53" s="471"/>
      <c r="EK53" s="471"/>
      <c r="EL53" s="471"/>
      <c r="EM53" s="471"/>
      <c r="EN53" s="471"/>
      <c r="EO53" s="471"/>
      <c r="EP53" s="471"/>
      <c r="EQ53" s="471"/>
      <c r="ER53" s="471"/>
      <c r="ES53" s="471"/>
      <c r="ET53" s="471"/>
      <c r="EU53" s="471"/>
      <c r="EV53" s="471"/>
      <c r="EW53" s="471"/>
      <c r="EX53" s="471"/>
      <c r="EY53" s="471"/>
      <c r="EZ53" s="471"/>
      <c r="FA53" s="471"/>
      <c r="FB53" s="471"/>
      <c r="FC53" s="471"/>
      <c r="FD53" s="471"/>
      <c r="FE53" s="471"/>
      <c r="FF53" s="471"/>
      <c r="FG53" s="471"/>
      <c r="FH53" s="471"/>
      <c r="FI53" s="470"/>
      <c r="FJ53" s="470"/>
      <c r="FK53" s="470"/>
      <c r="FL53" s="471"/>
      <c r="FM53" s="471"/>
      <c r="FN53" s="471"/>
      <c r="FO53" s="471"/>
      <c r="FP53" s="471"/>
      <c r="FQ53" s="471"/>
      <c r="FR53" s="471"/>
      <c r="FS53" s="471"/>
      <c r="FT53" s="471"/>
      <c r="FU53" s="471"/>
      <c r="FV53" s="471"/>
      <c r="FW53" s="471"/>
      <c r="FX53" s="471"/>
      <c r="FY53" s="471"/>
      <c r="FZ53" s="471"/>
    </row>
    <row r="54" spans="1:182" s="562" customFormat="1" ht="15" customHeight="1">
      <c r="A54" s="815" t="s">
        <v>455</v>
      </c>
      <c r="B54" s="816"/>
      <c r="C54" s="814" t="s">
        <v>2666</v>
      </c>
      <c r="D54" s="816">
        <v>9</v>
      </c>
      <c r="E54" s="562" t="s">
        <v>907</v>
      </c>
      <c r="F54" s="562" t="s">
        <v>2865</v>
      </c>
      <c r="G54" s="815" t="s">
        <v>2866</v>
      </c>
      <c r="H54" s="817" t="s">
        <v>2867</v>
      </c>
      <c r="I54" s="817" t="s">
        <v>2868</v>
      </c>
      <c r="J54" s="816" t="s">
        <v>67</v>
      </c>
      <c r="K54" s="816">
        <v>94520</v>
      </c>
      <c r="L54" s="811" t="s">
        <v>912</v>
      </c>
      <c r="N54" s="817" t="s">
        <v>913</v>
      </c>
      <c r="O54" s="562" t="s">
        <v>914</v>
      </c>
      <c r="P54" s="562" t="s">
        <v>915</v>
      </c>
      <c r="Q54" s="562" t="s">
        <v>916</v>
      </c>
      <c r="R54" s="816" t="s">
        <v>67</v>
      </c>
      <c r="S54" s="816">
        <v>94523</v>
      </c>
      <c r="U54" s="820" t="s">
        <v>917</v>
      </c>
      <c r="V54" s="821"/>
      <c r="W54" s="77"/>
      <c r="X54" s="816">
        <v>622</v>
      </c>
      <c r="Y54" s="816">
        <v>625</v>
      </c>
      <c r="Z54" s="816"/>
      <c r="AA54" s="816"/>
      <c r="AB54" s="816" t="s">
        <v>2747</v>
      </c>
      <c r="AC54" s="816" t="s">
        <v>393</v>
      </c>
      <c r="AD54" s="77"/>
      <c r="AE54" s="816"/>
      <c r="AF54" s="822">
        <v>329</v>
      </c>
      <c r="AG54" s="822"/>
      <c r="AH54" s="77"/>
      <c r="AI54" s="823" t="s">
        <v>2869</v>
      </c>
      <c r="AJ54" s="816"/>
      <c r="AK54" s="816" t="s">
        <v>49</v>
      </c>
      <c r="AL54" s="77"/>
      <c r="AM54" s="815" t="str">
        <f>H54&amp;" "&amp;I54&amp;","&amp;" "&amp;J54&amp;" "&amp;K54</f>
        <v>1745 Arnold Industrial Way Concord, CA 94520</v>
      </c>
      <c r="AN54" s="77"/>
      <c r="AO54" s="816" t="s">
        <v>49</v>
      </c>
      <c r="AP54" s="816"/>
      <c r="AQ54" s="77"/>
      <c r="AR54" s="816">
        <v>12</v>
      </c>
      <c r="AS54" s="824">
        <v>14</v>
      </c>
      <c r="AT54" s="816">
        <v>14</v>
      </c>
      <c r="AU54" s="816">
        <v>15</v>
      </c>
      <c r="AV54" s="816">
        <v>16</v>
      </c>
      <c r="AW54" s="816">
        <v>9</v>
      </c>
      <c r="AX54" s="830">
        <f>AV54/AW54-1</f>
        <v>0.77777777777777768</v>
      </c>
      <c r="AY54" s="816">
        <v>16</v>
      </c>
      <c r="AZ54" s="816">
        <v>9</v>
      </c>
      <c r="BA54" s="826">
        <f>AY54/AZ54-1</f>
        <v>0.77777777777777768</v>
      </c>
      <c r="BC54" s="816">
        <v>16</v>
      </c>
      <c r="BD54" s="816">
        <v>16</v>
      </c>
      <c r="BH54" s="77"/>
      <c r="BU54" s="811"/>
    </row>
    <row r="55" spans="1:182" s="562" customFormat="1" ht="15" customHeight="1">
      <c r="A55" s="815" t="s">
        <v>455</v>
      </c>
      <c r="B55" s="816"/>
      <c r="C55" s="814" t="s">
        <v>2676</v>
      </c>
      <c r="D55" s="816">
        <v>7</v>
      </c>
      <c r="E55" s="562" t="s">
        <v>907</v>
      </c>
      <c r="F55" s="562" t="s">
        <v>2870</v>
      </c>
      <c r="G55" s="815" t="s">
        <v>2866</v>
      </c>
      <c r="H55" s="817" t="s">
        <v>2867</v>
      </c>
      <c r="I55" s="817" t="s">
        <v>2868</v>
      </c>
      <c r="J55" s="816" t="s">
        <v>67</v>
      </c>
      <c r="K55" s="816">
        <v>94520</v>
      </c>
      <c r="L55" s="811" t="s">
        <v>912</v>
      </c>
      <c r="N55" s="817" t="s">
        <v>913</v>
      </c>
      <c r="O55" s="562" t="s">
        <v>914</v>
      </c>
      <c r="P55" s="562" t="s">
        <v>915</v>
      </c>
      <c r="Q55" s="562" t="s">
        <v>916</v>
      </c>
      <c r="R55" s="816" t="s">
        <v>67</v>
      </c>
      <c r="S55" s="816">
        <v>94523</v>
      </c>
      <c r="U55" s="820" t="s">
        <v>917</v>
      </c>
      <c r="V55" s="821"/>
      <c r="W55" s="366"/>
      <c r="X55" s="816">
        <v>706</v>
      </c>
      <c r="Y55" s="816">
        <v>709</v>
      </c>
      <c r="Z55" s="816"/>
      <c r="AA55" s="816"/>
      <c r="AB55" s="816" t="s">
        <v>2829</v>
      </c>
      <c r="AC55" s="816" t="s">
        <v>393</v>
      </c>
      <c r="AD55" s="366"/>
      <c r="AE55" s="816"/>
      <c r="AF55" s="822">
        <v>329</v>
      </c>
      <c r="AG55" s="822"/>
      <c r="AH55" s="366"/>
      <c r="AI55" s="823" t="s">
        <v>2869</v>
      </c>
      <c r="AJ55" s="816"/>
      <c r="AK55" s="816"/>
      <c r="AL55" s="366"/>
      <c r="AM55" s="815" t="str">
        <f>H55&amp;" "&amp;I55&amp;","&amp;" "&amp;J55&amp;" "&amp;K55</f>
        <v>1745 Arnold Industrial Way Concord, CA 94520</v>
      </c>
      <c r="AN55" s="366"/>
      <c r="AO55" s="816" t="s">
        <v>49</v>
      </c>
      <c r="AP55" s="816"/>
      <c r="AQ55" s="366"/>
      <c r="AR55" s="816">
        <v>2</v>
      </c>
      <c r="AS55" s="824">
        <v>4</v>
      </c>
      <c r="AT55" s="816">
        <v>4</v>
      </c>
      <c r="AU55" s="816">
        <v>4</v>
      </c>
      <c r="AV55" s="816">
        <v>5</v>
      </c>
      <c r="AW55" s="816">
        <v>6</v>
      </c>
      <c r="AX55" s="830">
        <f>AV55/AW55-1</f>
        <v>-0.16666666666666663</v>
      </c>
      <c r="AY55" s="816">
        <v>7</v>
      </c>
      <c r="AZ55" s="816">
        <v>6</v>
      </c>
      <c r="BA55" s="826">
        <f>AY55/AZ55-1</f>
        <v>0.16666666666666674</v>
      </c>
      <c r="BC55" s="816">
        <v>10</v>
      </c>
      <c r="BD55" s="816">
        <v>11</v>
      </c>
      <c r="BH55" s="366"/>
    </row>
    <row r="56" spans="1:182" s="562" customFormat="1" ht="15" customHeight="1">
      <c r="A56" s="816" t="s">
        <v>2783</v>
      </c>
      <c r="B56" s="816"/>
      <c r="C56" s="814" t="s">
        <v>2784</v>
      </c>
      <c r="D56" s="815">
        <v>17</v>
      </c>
      <c r="E56" s="811" t="s">
        <v>2871</v>
      </c>
      <c r="F56" s="811" t="s">
        <v>2872</v>
      </c>
      <c r="G56" s="815" t="s">
        <v>2873</v>
      </c>
      <c r="H56" s="817" t="s">
        <v>2874</v>
      </c>
      <c r="I56" s="817" t="s">
        <v>2875</v>
      </c>
      <c r="J56" s="816" t="s">
        <v>1405</v>
      </c>
      <c r="K56" s="816">
        <v>19947</v>
      </c>
      <c r="L56" s="811" t="s">
        <v>2790</v>
      </c>
      <c r="M56" s="819" t="s">
        <v>2876</v>
      </c>
      <c r="N56" s="817" t="s">
        <v>2877</v>
      </c>
      <c r="O56" s="562" t="s">
        <v>2878</v>
      </c>
      <c r="P56" s="562" t="s">
        <v>2879</v>
      </c>
      <c r="Q56" s="562" t="s">
        <v>2880</v>
      </c>
      <c r="R56" s="816" t="s">
        <v>1405</v>
      </c>
      <c r="S56" s="816">
        <v>19973</v>
      </c>
      <c r="U56" s="820"/>
      <c r="V56" s="827"/>
      <c r="W56" s="366"/>
      <c r="X56" s="815">
        <v>706</v>
      </c>
      <c r="Y56" s="815">
        <v>709</v>
      </c>
      <c r="Z56" s="828"/>
      <c r="AA56" s="828"/>
      <c r="AB56" s="828" t="s">
        <v>2829</v>
      </c>
      <c r="AC56" s="828" t="s">
        <v>393</v>
      </c>
      <c r="AD56" s="366"/>
      <c r="AE56" s="815"/>
      <c r="AF56" s="829">
        <v>299</v>
      </c>
      <c r="AG56" s="829">
        <v>305</v>
      </c>
      <c r="AH56" s="366"/>
      <c r="AI56" s="823" t="s">
        <v>2881</v>
      </c>
      <c r="AJ56" s="815" t="s">
        <v>49</v>
      </c>
      <c r="AK56" s="815" t="s">
        <v>49</v>
      </c>
      <c r="AL56" s="366"/>
      <c r="AM56" s="815" t="str">
        <f>H56&amp;" "&amp;I56&amp;","&amp;" "&amp;J56&amp;" "&amp;K56</f>
        <v>22518 Lewes Georgetown Hwy Georgetown, DE 19947</v>
      </c>
      <c r="AN56" s="366"/>
      <c r="AO56" s="816" t="s">
        <v>49</v>
      </c>
      <c r="AP56" s="816"/>
      <c r="AQ56" s="366"/>
      <c r="AR56" s="816">
        <v>14</v>
      </c>
      <c r="AS56" s="824">
        <v>16</v>
      </c>
      <c r="AT56" s="816">
        <v>16</v>
      </c>
      <c r="AU56" s="816">
        <v>16</v>
      </c>
      <c r="AV56" s="816">
        <v>18</v>
      </c>
      <c r="AW56" s="816">
        <v>9</v>
      </c>
      <c r="AX56" s="830">
        <f>AV56/AW56-1</f>
        <v>1</v>
      </c>
      <c r="AY56" s="816">
        <v>18</v>
      </c>
      <c r="AZ56" s="816">
        <v>9</v>
      </c>
      <c r="BA56" s="826">
        <f>AY56/AZ56-1</f>
        <v>1</v>
      </c>
      <c r="BC56" s="816">
        <v>18</v>
      </c>
      <c r="BD56" s="816">
        <v>20</v>
      </c>
      <c r="BH56" s="366"/>
    </row>
    <row r="57" spans="1:182" s="562" customFormat="1" ht="15" customHeight="1">
      <c r="A57" s="563" t="s">
        <v>2783</v>
      </c>
      <c r="B57" s="563"/>
      <c r="C57" s="564" t="s">
        <v>2784</v>
      </c>
      <c r="D57" s="565">
        <v>30</v>
      </c>
      <c r="E57" s="785" t="s">
        <v>2871</v>
      </c>
      <c r="F57" s="566" t="s">
        <v>2882</v>
      </c>
      <c r="G57" s="565" t="s">
        <v>2873</v>
      </c>
      <c r="H57" s="567" t="s">
        <v>2874</v>
      </c>
      <c r="I57" s="567" t="s">
        <v>2875</v>
      </c>
      <c r="J57" s="563" t="s">
        <v>1405</v>
      </c>
      <c r="K57" s="563">
        <v>19947</v>
      </c>
      <c r="L57" s="566" t="s">
        <v>2790</v>
      </c>
      <c r="M57" s="679" t="s">
        <v>2876</v>
      </c>
      <c r="N57" s="567" t="s">
        <v>2877</v>
      </c>
      <c r="O57" s="568" t="s">
        <v>2878</v>
      </c>
      <c r="P57" s="568" t="s">
        <v>2879</v>
      </c>
      <c r="Q57" s="568" t="s">
        <v>2880</v>
      </c>
      <c r="R57" s="563" t="s">
        <v>1405</v>
      </c>
      <c r="S57" s="563">
        <v>19973</v>
      </c>
      <c r="T57" s="568"/>
      <c r="U57" s="487"/>
      <c r="V57" s="569"/>
      <c r="W57" s="77"/>
      <c r="X57" s="565">
        <v>720</v>
      </c>
      <c r="Y57" s="565">
        <v>723</v>
      </c>
      <c r="Z57" s="563"/>
      <c r="AA57" s="570"/>
      <c r="AB57" s="563" t="s">
        <v>2708</v>
      </c>
      <c r="AC57" s="570" t="s">
        <v>393</v>
      </c>
      <c r="AD57" s="77"/>
      <c r="AE57" s="565"/>
      <c r="AF57" s="573">
        <v>299</v>
      </c>
      <c r="AG57" s="573">
        <v>305</v>
      </c>
      <c r="AH57" s="77"/>
      <c r="AI57" s="572" t="s">
        <v>2881</v>
      </c>
      <c r="AJ57" s="565"/>
      <c r="AK57" s="565"/>
      <c r="AL57" s="77"/>
      <c r="AM57" s="565" t="str">
        <f>H57&amp;" "&amp;I57&amp;","&amp;" "&amp;J57&amp;" "&amp;K57</f>
        <v>22518 Lewes Georgetown Hwy Georgetown, DE 19947</v>
      </c>
      <c r="AN57" s="77"/>
      <c r="AO57" s="715" t="s">
        <v>49</v>
      </c>
      <c r="AP57" s="715"/>
      <c r="AQ57" s="77"/>
      <c r="AR57" s="727">
        <v>3</v>
      </c>
      <c r="AS57" s="728">
        <v>3</v>
      </c>
      <c r="AT57" s="727">
        <v>4</v>
      </c>
      <c r="AU57" s="727">
        <v>6</v>
      </c>
      <c r="AV57" s="727">
        <v>7</v>
      </c>
      <c r="AW57" s="797">
        <v>10</v>
      </c>
      <c r="AX57" s="802">
        <f>AV57/AW57-1</f>
        <v>-0.30000000000000004</v>
      </c>
      <c r="AY57" s="720">
        <v>8</v>
      </c>
      <c r="AZ57" s="797">
        <v>16</v>
      </c>
      <c r="BA57" s="805">
        <f>AY57/AZ57-1</f>
        <v>-0.5</v>
      </c>
      <c r="BB57" s="721"/>
      <c r="BC57" s="720">
        <v>10</v>
      </c>
      <c r="BD57" s="720">
        <v>10</v>
      </c>
      <c r="BE57" s="721"/>
      <c r="BF57" s="721"/>
      <c r="BG57" s="721"/>
      <c r="BH57" s="77"/>
      <c r="BI57" s="721"/>
      <c r="BJ57" s="721"/>
      <c r="BK57" s="721"/>
      <c r="BL57" s="568"/>
      <c r="BM57" s="568"/>
      <c r="BN57" s="568"/>
      <c r="BO57" s="568"/>
      <c r="BP57" s="568"/>
      <c r="BQ57" s="568"/>
      <c r="BR57" s="568"/>
      <c r="BS57" s="471"/>
      <c r="BT57" s="471"/>
      <c r="BU57" s="471"/>
      <c r="BV57" s="568"/>
      <c r="BW57" s="568"/>
      <c r="BX57" s="568"/>
      <c r="BY57" s="568"/>
      <c r="BZ57" s="568"/>
      <c r="CA57" s="568"/>
      <c r="CB57" s="568"/>
      <c r="CC57" s="568"/>
      <c r="CD57" s="568"/>
      <c r="CE57" s="568"/>
      <c r="CF57" s="568"/>
      <c r="CG57" s="568"/>
      <c r="CH57" s="568"/>
      <c r="CI57" s="568"/>
      <c r="CJ57" s="568"/>
      <c r="CK57" s="568"/>
      <c r="CL57" s="568"/>
      <c r="CM57" s="568"/>
      <c r="CN57" s="568"/>
      <c r="CO57" s="568"/>
      <c r="CP57" s="568"/>
      <c r="CQ57" s="568"/>
      <c r="CR57" s="568"/>
      <c r="CS57" s="568"/>
      <c r="CT57" s="568"/>
      <c r="CU57" s="568"/>
      <c r="CV57" s="568"/>
      <c r="CW57" s="568"/>
      <c r="CX57" s="568"/>
      <c r="CY57" s="568"/>
      <c r="CZ57" s="568"/>
      <c r="DA57" s="568"/>
      <c r="DB57" s="568"/>
      <c r="DC57" s="568"/>
      <c r="DD57" s="568"/>
      <c r="DE57" s="568"/>
      <c r="DF57" s="568"/>
      <c r="DG57" s="568"/>
      <c r="DH57" s="568"/>
      <c r="DI57" s="568"/>
      <c r="DJ57" s="568"/>
      <c r="DK57" s="568"/>
      <c r="DL57" s="568"/>
      <c r="DM57" s="568"/>
      <c r="DN57" s="568"/>
      <c r="DO57" s="568"/>
      <c r="DP57" s="568"/>
      <c r="DQ57" s="568"/>
      <c r="DR57" s="568"/>
      <c r="DS57" s="568"/>
      <c r="DT57" s="568"/>
      <c r="DU57" s="568"/>
      <c r="DV57" s="568"/>
      <c r="DW57" s="568"/>
      <c r="DX57" s="568"/>
      <c r="DY57" s="568"/>
      <c r="DZ57" s="568"/>
      <c r="EA57" s="568"/>
      <c r="EB57" s="568"/>
      <c r="EC57" s="568"/>
      <c r="ED57" s="568"/>
      <c r="EE57" s="568"/>
      <c r="EF57" s="568"/>
      <c r="EG57" s="568"/>
      <c r="EH57" s="568"/>
      <c r="EI57" s="568"/>
      <c r="EJ57" s="568"/>
      <c r="EK57" s="568"/>
      <c r="EL57" s="568"/>
      <c r="EM57" s="568"/>
      <c r="EN57" s="568"/>
      <c r="EO57" s="568"/>
      <c r="EP57" s="568"/>
      <c r="EQ57" s="568"/>
      <c r="ER57" s="568"/>
      <c r="ES57" s="568"/>
      <c r="ET57" s="568"/>
      <c r="EU57" s="568"/>
      <c r="EV57" s="568"/>
      <c r="EW57" s="568"/>
      <c r="EX57" s="568"/>
      <c r="EY57" s="568"/>
      <c r="EZ57" s="568"/>
      <c r="FA57" s="568"/>
      <c r="FB57" s="568"/>
      <c r="FC57" s="568"/>
      <c r="FD57" s="568"/>
      <c r="FE57" s="568"/>
      <c r="FF57" s="568"/>
      <c r="FG57" s="568"/>
      <c r="FH57" s="568"/>
      <c r="FI57" s="568"/>
      <c r="FJ57" s="568"/>
      <c r="FK57" s="568"/>
      <c r="FL57" s="568"/>
      <c r="FM57" s="568"/>
      <c r="FN57" s="568"/>
      <c r="FO57" s="568"/>
      <c r="FP57" s="471"/>
      <c r="FQ57" s="471"/>
      <c r="FR57" s="471"/>
      <c r="FS57" s="471"/>
      <c r="FT57" s="285"/>
      <c r="FU57" s="285"/>
      <c r="FV57" s="285"/>
      <c r="FW57" s="285"/>
      <c r="FX57" s="285"/>
      <c r="FY57" s="285"/>
      <c r="FZ57" s="285"/>
    </row>
    <row r="58" spans="1:182" s="562" customFormat="1" ht="15" customHeight="1">
      <c r="A58" s="505" t="s">
        <v>36</v>
      </c>
      <c r="B58" s="506" t="s">
        <v>49</v>
      </c>
      <c r="C58" s="314" t="s">
        <v>36</v>
      </c>
      <c r="D58" s="505"/>
      <c r="E58" s="664" t="s">
        <v>2883</v>
      </c>
      <c r="F58" s="314" t="s">
        <v>2884</v>
      </c>
      <c r="G58" s="506" t="s">
        <v>2885</v>
      </c>
      <c r="H58" s="636" t="s">
        <v>2886</v>
      </c>
      <c r="I58" s="636" t="s">
        <v>2887</v>
      </c>
      <c r="J58" s="505" t="s">
        <v>139</v>
      </c>
      <c r="K58" s="505">
        <v>78666</v>
      </c>
      <c r="L58" s="584" t="s">
        <v>2888</v>
      </c>
      <c r="M58" s="587"/>
      <c r="N58" s="636" t="s">
        <v>1187</v>
      </c>
      <c r="O58" s="314" t="s">
        <v>2889</v>
      </c>
      <c r="P58" s="508" t="s">
        <v>2890</v>
      </c>
      <c r="Q58" s="508" t="s">
        <v>2887</v>
      </c>
      <c r="R58" s="505" t="s">
        <v>139</v>
      </c>
      <c r="S58" s="505">
        <v>78666</v>
      </c>
      <c r="T58" s="314"/>
      <c r="U58" s="638" t="s">
        <v>2891</v>
      </c>
      <c r="V58" s="314"/>
      <c r="W58" s="77"/>
      <c r="X58" s="505">
        <v>713</v>
      </c>
      <c r="Y58" s="505">
        <v>716</v>
      </c>
      <c r="Z58" s="505"/>
      <c r="AA58" s="505"/>
      <c r="AB58" s="505" t="s">
        <v>2701</v>
      </c>
      <c r="AC58" s="505" t="s">
        <v>393</v>
      </c>
      <c r="AD58" s="77"/>
      <c r="AE58" s="505"/>
      <c r="AF58" s="553">
        <v>299</v>
      </c>
      <c r="AG58" s="553">
        <v>309</v>
      </c>
      <c r="AH58" s="77"/>
      <c r="AI58" s="674" t="s">
        <v>2892</v>
      </c>
      <c r="AJ58" s="505"/>
      <c r="AK58" s="505"/>
      <c r="AL58" s="77"/>
      <c r="AM58" s="506" t="str">
        <f>H58&amp;" "&amp;I58&amp;","&amp;" "&amp;J58&amp;" "&amp;K58</f>
        <v>605 Old Zorn Rd San Marcos, TX 78666</v>
      </c>
      <c r="AN58" s="77"/>
      <c r="AO58" s="715" t="s">
        <v>49</v>
      </c>
      <c r="AP58" s="715"/>
      <c r="AQ58" s="77"/>
      <c r="AR58" s="727">
        <v>4</v>
      </c>
      <c r="AS58" s="728">
        <v>7</v>
      </c>
      <c r="AT58" s="727">
        <v>9</v>
      </c>
      <c r="AU58" s="727">
        <v>11</v>
      </c>
      <c r="AV58" s="727">
        <v>11</v>
      </c>
      <c r="AW58" s="797"/>
      <c r="AX58" s="797"/>
      <c r="AY58" s="720">
        <v>11</v>
      </c>
      <c r="AZ58" s="797"/>
      <c r="BA58" s="804"/>
      <c r="BB58" s="721"/>
      <c r="BC58" s="720">
        <v>16</v>
      </c>
      <c r="BD58" s="720">
        <v>17</v>
      </c>
      <c r="BE58" s="721"/>
      <c r="BF58" s="721"/>
      <c r="BG58" s="721"/>
      <c r="BH58" s="77"/>
      <c r="BI58" s="721"/>
      <c r="BJ58" s="721"/>
      <c r="BK58" s="721"/>
      <c r="BL58" s="314"/>
      <c r="BM58" s="314"/>
      <c r="BN58" s="314"/>
      <c r="BO58" s="314"/>
      <c r="BP58" s="314"/>
      <c r="BQ58" s="314"/>
      <c r="BR58" s="314"/>
      <c r="BS58" s="471"/>
      <c r="BT58" s="471"/>
      <c r="BU58" s="471"/>
      <c r="BV58" s="314"/>
      <c r="BW58" s="314"/>
      <c r="BX58" s="314"/>
      <c r="BY58" s="314"/>
      <c r="BZ58" s="314"/>
      <c r="CA58" s="314"/>
      <c r="CB58" s="314"/>
      <c r="CC58" s="314"/>
      <c r="CD58" s="314"/>
      <c r="CE58" s="314"/>
      <c r="CF58" s="314"/>
      <c r="CG58" s="314"/>
      <c r="CH58" s="314"/>
      <c r="CI58" s="314"/>
      <c r="CJ58" s="314"/>
      <c r="CK58" s="314"/>
      <c r="CL58" s="314"/>
      <c r="CM58" s="314"/>
      <c r="CN58" s="314"/>
      <c r="CO58" s="314"/>
      <c r="CP58" s="314"/>
      <c r="CQ58" s="314"/>
      <c r="CR58" s="314"/>
      <c r="CS58" s="314"/>
      <c r="CT58" s="314"/>
      <c r="CU58" s="314"/>
      <c r="CV58" s="314"/>
      <c r="CW58" s="314"/>
      <c r="CX58" s="314"/>
      <c r="CY58" s="314"/>
      <c r="CZ58" s="314"/>
      <c r="DA58" s="314"/>
      <c r="DB58" s="314"/>
      <c r="DC58" s="314"/>
      <c r="DD58" s="314"/>
      <c r="DE58" s="314"/>
      <c r="DF58" s="314"/>
      <c r="DG58" s="314"/>
      <c r="DH58" s="314"/>
      <c r="DI58" s="314"/>
      <c r="DJ58" s="314"/>
      <c r="DK58" s="314"/>
      <c r="DL58" s="314"/>
      <c r="DM58" s="314"/>
      <c r="DN58" s="314"/>
      <c r="DO58" s="314"/>
      <c r="DP58" s="314"/>
      <c r="DQ58" s="314"/>
      <c r="DR58" s="314"/>
      <c r="DS58" s="314"/>
      <c r="DT58" s="314"/>
      <c r="DU58" s="314"/>
      <c r="DV58" s="314"/>
      <c r="DW58" s="314"/>
      <c r="DX58" s="314"/>
      <c r="DY58" s="314"/>
      <c r="DZ58" s="314"/>
      <c r="EA58" s="314"/>
      <c r="EB58" s="314"/>
      <c r="EC58" s="314"/>
      <c r="ED58" s="314"/>
      <c r="EE58" s="314"/>
      <c r="EF58" s="314"/>
      <c r="EG58" s="314"/>
      <c r="EH58" s="314"/>
      <c r="EI58" s="314"/>
      <c r="EJ58" s="314"/>
      <c r="EK58" s="314"/>
      <c r="EL58" s="314"/>
      <c r="EM58" s="314"/>
      <c r="EN58" s="314"/>
      <c r="EO58" s="314"/>
      <c r="EP58" s="314"/>
      <c r="EQ58" s="314"/>
      <c r="ER58" s="314"/>
      <c r="ES58" s="314"/>
      <c r="ET58" s="314"/>
      <c r="EU58" s="314"/>
      <c r="EV58" s="314"/>
      <c r="EW58" s="314"/>
      <c r="EX58" s="314"/>
      <c r="EY58" s="314"/>
      <c r="EZ58" s="314"/>
      <c r="FA58" s="314"/>
      <c r="FB58" s="314"/>
      <c r="FC58" s="314"/>
      <c r="FD58" s="314"/>
      <c r="FE58" s="314"/>
      <c r="FF58" s="314"/>
      <c r="FG58" s="314"/>
      <c r="FH58" s="314"/>
      <c r="FI58" s="508"/>
      <c r="FJ58" s="508"/>
      <c r="FK58" s="508"/>
      <c r="FL58" s="314"/>
      <c r="FM58" s="314"/>
      <c r="FN58" s="314"/>
      <c r="FO58" s="314"/>
      <c r="FP58" s="471"/>
      <c r="FQ58" s="471"/>
      <c r="FR58" s="471"/>
      <c r="FS58" s="471"/>
      <c r="FT58" s="471"/>
      <c r="FU58" s="471"/>
      <c r="FV58" s="471"/>
      <c r="FW58" s="471"/>
      <c r="FX58" s="471"/>
      <c r="FY58" s="471"/>
      <c r="FZ58" s="471"/>
    </row>
    <row r="59" spans="1:182" s="562" customFormat="1" ht="15" customHeight="1">
      <c r="A59" s="563" t="s">
        <v>2783</v>
      </c>
      <c r="B59" s="563"/>
      <c r="C59" s="564" t="s">
        <v>2784</v>
      </c>
      <c r="D59" s="565">
        <v>68</v>
      </c>
      <c r="E59" s="785" t="s">
        <v>2893</v>
      </c>
      <c r="F59" s="566" t="s">
        <v>2894</v>
      </c>
      <c r="G59" s="565" t="s">
        <v>2895</v>
      </c>
      <c r="H59" s="567" t="s">
        <v>2896</v>
      </c>
      <c r="I59" s="567" t="s">
        <v>2897</v>
      </c>
      <c r="J59" s="563" t="s">
        <v>152</v>
      </c>
      <c r="K59" s="563">
        <v>37075</v>
      </c>
      <c r="L59" s="566" t="s">
        <v>2790</v>
      </c>
      <c r="M59" s="568"/>
      <c r="N59" s="567" t="s">
        <v>2791</v>
      </c>
      <c r="O59" s="568" t="s">
        <v>2792</v>
      </c>
      <c r="P59" s="568" t="s">
        <v>2793</v>
      </c>
      <c r="Q59" s="568" t="s">
        <v>2794</v>
      </c>
      <c r="R59" s="563" t="s">
        <v>152</v>
      </c>
      <c r="S59" s="563">
        <v>37218</v>
      </c>
      <c r="T59" s="568"/>
      <c r="U59" s="487" t="s">
        <v>2795</v>
      </c>
      <c r="V59" s="569"/>
      <c r="W59" s="77"/>
      <c r="X59" s="565">
        <v>720</v>
      </c>
      <c r="Y59" s="565">
        <v>723</v>
      </c>
      <c r="Z59" s="563"/>
      <c r="AA59" s="570"/>
      <c r="AB59" s="570" t="s">
        <v>2708</v>
      </c>
      <c r="AC59" s="570" t="s">
        <v>393</v>
      </c>
      <c r="AD59" s="77"/>
      <c r="AE59" s="565"/>
      <c r="AF59" s="573">
        <v>299</v>
      </c>
      <c r="AG59" s="573">
        <v>305</v>
      </c>
      <c r="AH59" s="77"/>
      <c r="AI59" s="572" t="s">
        <v>2898</v>
      </c>
      <c r="AJ59" s="565" t="s">
        <v>49</v>
      </c>
      <c r="AK59" s="565"/>
      <c r="AL59" s="77"/>
      <c r="AM59" s="565" t="str">
        <f>H59&amp;" "&amp;I59&amp;","&amp;" "&amp;J59&amp;" "&amp;K59</f>
        <v>120 E. Main St Hendersonville, TN 37075</v>
      </c>
      <c r="AN59" s="77"/>
      <c r="AO59" s="715" t="s">
        <v>49</v>
      </c>
      <c r="AP59" s="715"/>
      <c r="AQ59" s="77"/>
      <c r="AR59" s="727">
        <v>47</v>
      </c>
      <c r="AS59" s="728">
        <v>56</v>
      </c>
      <c r="AT59" s="727">
        <v>57</v>
      </c>
      <c r="AU59" s="727">
        <v>59</v>
      </c>
      <c r="AV59" s="727">
        <v>60</v>
      </c>
      <c r="AW59" s="797">
        <v>61</v>
      </c>
      <c r="AX59" s="802">
        <f>AV59/AW59-1</f>
        <v>-1.6393442622950838E-2</v>
      </c>
      <c r="AY59" s="720">
        <v>61</v>
      </c>
      <c r="AZ59" s="797">
        <v>68</v>
      </c>
      <c r="BA59" s="805">
        <f>AY59/AZ59-1</f>
        <v>-0.1029411764705882</v>
      </c>
      <c r="BB59" s="721"/>
      <c r="BC59" s="720">
        <v>58</v>
      </c>
      <c r="BD59" s="720">
        <v>58</v>
      </c>
      <c r="BE59" s="721"/>
      <c r="BF59" s="721"/>
      <c r="BG59" s="721"/>
      <c r="BH59" s="77"/>
      <c r="BI59" s="721"/>
      <c r="BJ59" s="721"/>
      <c r="BK59" s="721"/>
      <c r="BL59" s="568"/>
      <c r="BM59" s="568"/>
      <c r="BN59" s="568"/>
      <c r="BO59" s="568"/>
      <c r="BP59" s="568"/>
      <c r="BQ59" s="568"/>
      <c r="BR59" s="568"/>
      <c r="BS59" s="568"/>
      <c r="BT59" s="568"/>
      <c r="BU59" s="568"/>
      <c r="BV59" s="568"/>
      <c r="BW59" s="568"/>
      <c r="BX59" s="568"/>
      <c r="BY59" s="568"/>
      <c r="BZ59" s="568"/>
      <c r="CA59" s="568"/>
      <c r="CB59" s="568"/>
      <c r="CC59" s="568"/>
      <c r="CD59" s="568"/>
      <c r="CE59" s="568"/>
      <c r="CF59" s="568"/>
      <c r="CG59" s="568"/>
      <c r="CH59" s="568"/>
      <c r="CI59" s="568"/>
      <c r="CJ59" s="568"/>
      <c r="CK59" s="568"/>
      <c r="CL59" s="568"/>
      <c r="CM59" s="568"/>
      <c r="CN59" s="568"/>
      <c r="CO59" s="568"/>
      <c r="CP59" s="568"/>
      <c r="CQ59" s="568"/>
      <c r="CR59" s="568"/>
      <c r="CS59" s="568"/>
      <c r="CT59" s="568"/>
      <c r="CU59" s="568"/>
      <c r="CV59" s="568"/>
      <c r="CW59" s="568"/>
      <c r="CX59" s="568"/>
      <c r="CY59" s="568"/>
      <c r="CZ59" s="568"/>
      <c r="DA59" s="568"/>
      <c r="DB59" s="568"/>
      <c r="DC59" s="568"/>
      <c r="DD59" s="568"/>
      <c r="DE59" s="568"/>
      <c r="DF59" s="568"/>
      <c r="DG59" s="568"/>
      <c r="DH59" s="568"/>
      <c r="DI59" s="568"/>
      <c r="DJ59" s="568"/>
      <c r="DK59" s="568"/>
      <c r="DL59" s="568"/>
      <c r="DM59" s="568"/>
      <c r="DN59" s="568"/>
      <c r="DO59" s="568"/>
      <c r="DP59" s="568"/>
      <c r="DQ59" s="568"/>
      <c r="DR59" s="568"/>
      <c r="DS59" s="568"/>
      <c r="DT59" s="568"/>
      <c r="DU59" s="568"/>
      <c r="DV59" s="568"/>
      <c r="DW59" s="568"/>
      <c r="DX59" s="568"/>
      <c r="DY59" s="568"/>
      <c r="DZ59" s="568"/>
      <c r="EA59" s="568"/>
      <c r="EB59" s="568"/>
      <c r="EC59" s="568"/>
      <c r="ED59" s="568"/>
      <c r="EE59" s="568"/>
      <c r="EF59" s="568"/>
      <c r="EG59" s="568"/>
      <c r="EH59" s="568"/>
      <c r="EI59" s="568"/>
      <c r="EJ59" s="568"/>
      <c r="EK59" s="568"/>
      <c r="EL59" s="568"/>
      <c r="EM59" s="568"/>
      <c r="EN59" s="568"/>
      <c r="EO59" s="568"/>
      <c r="EP59" s="568"/>
      <c r="EQ59" s="568"/>
      <c r="ER59" s="568"/>
      <c r="ES59" s="568"/>
      <c r="ET59" s="568"/>
      <c r="EU59" s="568"/>
      <c r="EV59" s="568"/>
      <c r="EW59" s="568"/>
      <c r="EX59" s="568"/>
      <c r="EY59" s="568"/>
      <c r="EZ59" s="568"/>
      <c r="FA59" s="568"/>
      <c r="FB59" s="568"/>
      <c r="FC59" s="568"/>
      <c r="FD59" s="568"/>
      <c r="FE59" s="568"/>
      <c r="FF59" s="568"/>
      <c r="FG59" s="568"/>
      <c r="FH59" s="568"/>
      <c r="FI59" s="568"/>
      <c r="FJ59" s="568"/>
      <c r="FK59" s="568"/>
      <c r="FL59" s="568"/>
      <c r="FM59" s="568"/>
      <c r="FN59" s="568"/>
      <c r="FO59" s="285"/>
      <c r="FP59" s="285"/>
      <c r="FQ59" s="285"/>
      <c r="FR59" s="285"/>
      <c r="FS59" s="471"/>
      <c r="FT59" s="471"/>
      <c r="FU59" s="471"/>
      <c r="FV59" s="471"/>
      <c r="FW59" s="471"/>
      <c r="FX59" s="471"/>
      <c r="FY59" s="471"/>
      <c r="FZ59" s="471"/>
    </row>
    <row r="60" spans="1:182" s="562" customFormat="1" ht="15" customHeight="1">
      <c r="A60" s="816" t="s">
        <v>36</v>
      </c>
      <c r="B60" s="815" t="s">
        <v>49</v>
      </c>
      <c r="C60" s="562" t="s">
        <v>36</v>
      </c>
      <c r="E60" s="562" t="s">
        <v>2899</v>
      </c>
      <c r="F60" s="562" t="s">
        <v>2900</v>
      </c>
      <c r="H60" s="562" t="s">
        <v>2901</v>
      </c>
      <c r="I60" s="562" t="s">
        <v>738</v>
      </c>
      <c r="J60" s="816" t="s">
        <v>67</v>
      </c>
      <c r="K60" s="816">
        <v>93710</v>
      </c>
      <c r="L60" s="562" t="s">
        <v>2902</v>
      </c>
      <c r="N60" s="562" t="s">
        <v>1280</v>
      </c>
      <c r="O60" s="562" t="s">
        <v>796</v>
      </c>
      <c r="P60" s="811" t="s">
        <v>2903</v>
      </c>
      <c r="Q60" s="562" t="s">
        <v>738</v>
      </c>
      <c r="R60" s="816" t="s">
        <v>67</v>
      </c>
      <c r="S60" s="562">
        <v>93711</v>
      </c>
      <c r="U60" s="816" t="s">
        <v>2904</v>
      </c>
      <c r="X60" s="816">
        <v>706</v>
      </c>
      <c r="Y60" s="816">
        <v>709</v>
      </c>
      <c r="Z60" s="816"/>
      <c r="AA60" s="816"/>
      <c r="AB60" s="816" t="s">
        <v>2829</v>
      </c>
      <c r="AC60" s="816" t="s">
        <v>393</v>
      </c>
      <c r="AF60" s="822">
        <v>329</v>
      </c>
      <c r="AG60" s="822"/>
      <c r="AI60" s="832" t="s">
        <v>2905</v>
      </c>
      <c r="AJ60" s="562" t="s">
        <v>37</v>
      </c>
      <c r="AM60" s="815" t="str">
        <f>H60&amp;" "&amp;I60&amp;","&amp;" "&amp;J60&amp;" "&amp;K60</f>
        <v>5550 N 1st St Fresno, CA 93710</v>
      </c>
      <c r="AO60" s="816" t="s">
        <v>49</v>
      </c>
      <c r="AR60" s="816">
        <v>20</v>
      </c>
      <c r="AS60" s="831">
        <v>24</v>
      </c>
      <c r="AT60" s="816">
        <v>27</v>
      </c>
      <c r="AU60" s="816">
        <v>28</v>
      </c>
      <c r="AV60" s="816">
        <v>29</v>
      </c>
      <c r="AW60" s="816"/>
      <c r="AX60" s="816"/>
      <c r="AY60" s="816">
        <v>33</v>
      </c>
      <c r="AZ60" s="816"/>
      <c r="BC60" s="816">
        <v>35</v>
      </c>
      <c r="BD60" s="816">
        <v>36</v>
      </c>
    </row>
    <row r="61" spans="1:182" s="568" customFormat="1" ht="15" customHeight="1">
      <c r="A61" s="816" t="s">
        <v>2835</v>
      </c>
      <c r="B61" s="816"/>
      <c r="C61" s="814" t="s">
        <v>2836</v>
      </c>
      <c r="D61" s="815">
        <v>65</v>
      </c>
      <c r="E61" s="811" t="s">
        <v>1729</v>
      </c>
      <c r="F61" s="814" t="s">
        <v>2906</v>
      </c>
      <c r="G61" s="815"/>
      <c r="H61" s="814" t="s">
        <v>1731</v>
      </c>
      <c r="I61" s="814" t="s">
        <v>1732</v>
      </c>
      <c r="J61" s="815" t="s">
        <v>67</v>
      </c>
      <c r="K61" s="834">
        <v>95357</v>
      </c>
      <c r="L61" s="811" t="s">
        <v>218</v>
      </c>
      <c r="M61" s="562"/>
      <c r="N61" s="814" t="s">
        <v>219</v>
      </c>
      <c r="O61" s="811" t="s">
        <v>220</v>
      </c>
      <c r="P61" s="811" t="s">
        <v>2837</v>
      </c>
      <c r="Q61" s="811" t="s">
        <v>222</v>
      </c>
      <c r="R61" s="815" t="s">
        <v>67</v>
      </c>
      <c r="S61" s="834">
        <v>95382</v>
      </c>
      <c r="T61" s="811"/>
      <c r="U61" s="828" t="s">
        <v>223</v>
      </c>
      <c r="V61" s="827"/>
      <c r="W61" s="366"/>
      <c r="X61" s="816">
        <v>707</v>
      </c>
      <c r="Y61" s="816">
        <v>710</v>
      </c>
      <c r="Z61" s="816"/>
      <c r="AA61" s="816"/>
      <c r="AB61" s="816" t="s">
        <v>2907</v>
      </c>
      <c r="AC61" s="816" t="s">
        <v>393</v>
      </c>
      <c r="AD61" s="366"/>
      <c r="AE61" s="816"/>
      <c r="AF61" s="822">
        <v>329</v>
      </c>
      <c r="AG61" s="822"/>
      <c r="AH61" s="366"/>
      <c r="AI61" s="823" t="s">
        <v>2908</v>
      </c>
      <c r="AJ61" s="816" t="s">
        <v>49</v>
      </c>
      <c r="AK61" s="816"/>
      <c r="AL61" s="366"/>
      <c r="AM61" s="815" t="str">
        <f>H61&amp;" "&amp;I61&amp;","&amp;" "&amp;J61&amp;" "&amp;K61</f>
        <v>641 Norseman Dr Modesto, CA 95357</v>
      </c>
      <c r="AN61" s="366"/>
      <c r="AO61" s="816"/>
      <c r="AP61" s="816"/>
      <c r="AQ61" s="366"/>
      <c r="AR61" s="816">
        <v>12</v>
      </c>
      <c r="AS61" s="824">
        <v>17</v>
      </c>
      <c r="AT61" s="816">
        <v>20</v>
      </c>
      <c r="AU61" s="816">
        <v>25</v>
      </c>
      <c r="AV61" s="816">
        <v>29</v>
      </c>
      <c r="AW61" s="816">
        <v>50</v>
      </c>
      <c r="AX61" s="830">
        <f>AV61/AW61-1</f>
        <v>-0.42000000000000004</v>
      </c>
      <c r="AY61" s="816">
        <v>33</v>
      </c>
      <c r="AZ61" s="816">
        <v>53</v>
      </c>
      <c r="BA61" s="826">
        <f>AY61/AZ61-1</f>
        <v>-0.37735849056603776</v>
      </c>
      <c r="BB61" s="562"/>
      <c r="BC61" s="816">
        <v>33</v>
      </c>
      <c r="BD61" s="816">
        <v>33</v>
      </c>
      <c r="BE61" s="562"/>
      <c r="BF61" s="562"/>
      <c r="BG61" s="562"/>
      <c r="BH61" s="366"/>
      <c r="BI61" s="562"/>
      <c r="BJ61" s="562"/>
      <c r="BK61" s="562"/>
      <c r="BL61" s="562"/>
      <c r="BM61" s="562"/>
      <c r="BN61" s="562"/>
      <c r="BO61" s="562"/>
      <c r="BP61" s="562"/>
      <c r="BQ61" s="562"/>
      <c r="BR61" s="562"/>
      <c r="BS61" s="562"/>
      <c r="BT61" s="562"/>
      <c r="BU61" s="562"/>
      <c r="BV61" s="811"/>
      <c r="BW61" s="811"/>
      <c r="BX61" s="811"/>
      <c r="BY61" s="811"/>
      <c r="BZ61" s="811"/>
      <c r="CA61" s="811"/>
      <c r="CB61" s="811"/>
      <c r="CC61" s="811"/>
      <c r="CD61" s="811"/>
      <c r="CE61" s="811"/>
      <c r="CF61" s="811"/>
      <c r="CG61" s="811"/>
      <c r="CH61" s="811"/>
      <c r="CI61" s="811"/>
      <c r="CJ61" s="811"/>
      <c r="CK61" s="811"/>
      <c r="CL61" s="811"/>
      <c r="CM61" s="811"/>
      <c r="CN61" s="811"/>
      <c r="CO61" s="811"/>
      <c r="CP61" s="811"/>
      <c r="CQ61" s="811"/>
      <c r="CR61" s="811"/>
      <c r="CS61" s="811"/>
      <c r="CT61" s="811"/>
      <c r="CU61" s="811"/>
      <c r="CV61" s="811"/>
      <c r="CW61" s="811"/>
      <c r="CX61" s="811"/>
      <c r="CY61" s="811"/>
      <c r="CZ61" s="811"/>
      <c r="DA61" s="811"/>
      <c r="DB61" s="811"/>
      <c r="DC61" s="811"/>
      <c r="DD61" s="811"/>
      <c r="DE61" s="811"/>
      <c r="DF61" s="811"/>
      <c r="DG61" s="811"/>
      <c r="DH61" s="811"/>
      <c r="DI61" s="811"/>
      <c r="DJ61" s="811"/>
      <c r="DK61" s="811"/>
      <c r="DL61" s="811"/>
      <c r="DM61" s="811"/>
      <c r="DN61" s="811"/>
      <c r="DO61" s="811"/>
      <c r="DP61" s="811"/>
      <c r="DQ61" s="811"/>
      <c r="DR61" s="811"/>
      <c r="DS61" s="811"/>
      <c r="DT61" s="811"/>
      <c r="DU61" s="811"/>
      <c r="DV61" s="811"/>
      <c r="DW61" s="811"/>
      <c r="DX61" s="811"/>
      <c r="DY61" s="811"/>
      <c r="DZ61" s="811"/>
      <c r="EA61" s="811"/>
      <c r="EB61" s="811"/>
      <c r="EC61" s="811"/>
      <c r="ED61" s="811"/>
      <c r="EE61" s="811"/>
      <c r="EF61" s="811"/>
      <c r="EG61" s="811"/>
      <c r="EH61" s="811"/>
      <c r="EI61" s="811"/>
      <c r="EJ61" s="811"/>
      <c r="EK61" s="811"/>
      <c r="EL61" s="811"/>
      <c r="EM61" s="811"/>
      <c r="EN61" s="811"/>
      <c r="EO61" s="811"/>
      <c r="EP61" s="811"/>
      <c r="EQ61" s="811"/>
      <c r="ER61" s="811"/>
      <c r="ES61" s="811"/>
      <c r="ET61" s="811"/>
      <c r="EU61" s="811"/>
      <c r="EV61" s="811"/>
      <c r="EW61" s="811"/>
      <c r="EX61" s="811"/>
      <c r="EY61" s="811"/>
      <c r="EZ61" s="811"/>
      <c r="FA61" s="811"/>
      <c r="FB61" s="811"/>
      <c r="FC61" s="811"/>
      <c r="FD61" s="811"/>
      <c r="FE61" s="811"/>
      <c r="FF61" s="811"/>
      <c r="FG61" s="811"/>
      <c r="FH61" s="811"/>
      <c r="FI61" s="811"/>
      <c r="FJ61" s="811"/>
      <c r="FK61" s="811"/>
      <c r="FL61" s="562"/>
      <c r="FM61" s="562"/>
      <c r="FN61" s="562"/>
      <c r="FO61" s="562"/>
      <c r="FP61" s="562"/>
      <c r="FQ61" s="562"/>
      <c r="FR61" s="562"/>
      <c r="FS61" s="562"/>
      <c r="FT61" s="562"/>
      <c r="FU61" s="562"/>
      <c r="FV61" s="562"/>
      <c r="FW61" s="562"/>
      <c r="FX61" s="562"/>
      <c r="FY61" s="562"/>
      <c r="FZ61" s="562"/>
    </row>
    <row r="62" spans="1:182" s="568" customFormat="1" ht="15" customHeight="1">
      <c r="A62" s="816" t="s">
        <v>36</v>
      </c>
      <c r="B62" s="815" t="s">
        <v>49</v>
      </c>
      <c r="C62" s="562" t="s">
        <v>2666</v>
      </c>
      <c r="D62" s="562"/>
      <c r="E62" s="562" t="s">
        <v>202</v>
      </c>
      <c r="F62" s="562" t="s">
        <v>203</v>
      </c>
      <c r="G62" s="562"/>
      <c r="H62" s="562" t="s">
        <v>204</v>
      </c>
      <c r="I62" s="562" t="s">
        <v>205</v>
      </c>
      <c r="J62" s="816" t="s">
        <v>206</v>
      </c>
      <c r="K62" s="859" t="s">
        <v>207</v>
      </c>
      <c r="L62" s="819" t="s">
        <v>208</v>
      </c>
      <c r="M62" s="562"/>
      <c r="N62" s="562" t="s">
        <v>209</v>
      </c>
      <c r="O62" s="562" t="s">
        <v>210</v>
      </c>
      <c r="P62" s="562"/>
      <c r="Q62" s="562"/>
      <c r="R62" s="816"/>
      <c r="S62" s="562"/>
      <c r="T62" s="562"/>
      <c r="U62" s="816" t="s">
        <v>211</v>
      </c>
      <c r="V62" s="562"/>
      <c r="W62" s="293"/>
      <c r="X62" s="816">
        <v>622</v>
      </c>
      <c r="Y62" s="816">
        <v>625</v>
      </c>
      <c r="Z62" s="816"/>
      <c r="AA62" s="816"/>
      <c r="AB62" s="816" t="s">
        <v>2747</v>
      </c>
      <c r="AC62" s="816" t="s">
        <v>393</v>
      </c>
      <c r="AD62" s="293"/>
      <c r="AE62" s="562"/>
      <c r="AF62" s="822">
        <v>299</v>
      </c>
      <c r="AG62" s="822">
        <v>309</v>
      </c>
      <c r="AH62" s="293"/>
      <c r="AI62" s="832" t="s">
        <v>2909</v>
      </c>
      <c r="AJ62" s="562"/>
      <c r="AK62" s="562"/>
      <c r="AL62" s="293"/>
      <c r="AM62" s="815" t="str">
        <f>H62&amp;" "&amp;I62&amp;","&amp;" "&amp;J62&amp;" "&amp;K62</f>
        <v>100 College Dr Kankakee, IL 60901</v>
      </c>
      <c r="AN62" s="293"/>
      <c r="AO62" s="816" t="s">
        <v>49</v>
      </c>
      <c r="AP62" s="562"/>
      <c r="AQ62" s="293"/>
      <c r="AR62" s="816">
        <v>8</v>
      </c>
      <c r="AS62" s="824">
        <v>11</v>
      </c>
      <c r="AT62" s="816">
        <v>12</v>
      </c>
      <c r="AU62" s="816">
        <v>14</v>
      </c>
      <c r="AV62" s="816">
        <v>19</v>
      </c>
      <c r="AW62" s="816"/>
      <c r="AX62" s="816"/>
      <c r="AY62" s="816">
        <v>20</v>
      </c>
      <c r="AZ62" s="816"/>
      <c r="BA62" s="562"/>
      <c r="BB62" s="562"/>
      <c r="BC62" s="816">
        <v>25</v>
      </c>
      <c r="BD62" s="816">
        <v>25</v>
      </c>
      <c r="BE62" s="562"/>
      <c r="BF62" s="562"/>
      <c r="BG62" s="562"/>
      <c r="BH62" s="293"/>
      <c r="BI62" s="562"/>
      <c r="BJ62" s="562"/>
      <c r="BK62" s="562"/>
      <c r="BL62" s="562"/>
      <c r="BM62" s="562"/>
      <c r="BN62" s="562"/>
      <c r="BO62" s="562"/>
      <c r="BP62" s="562"/>
      <c r="BQ62" s="562"/>
      <c r="BR62" s="562"/>
      <c r="BS62" s="562"/>
      <c r="BT62" s="562"/>
      <c r="BU62" s="562"/>
      <c r="BV62" s="562"/>
      <c r="BW62" s="562"/>
      <c r="BX62" s="562"/>
      <c r="BY62" s="562"/>
      <c r="BZ62" s="562"/>
      <c r="CA62" s="562"/>
      <c r="CB62" s="562"/>
      <c r="CC62" s="562"/>
      <c r="CD62" s="562"/>
      <c r="CE62" s="562"/>
      <c r="CF62" s="562"/>
      <c r="CG62" s="562"/>
      <c r="CH62" s="562"/>
      <c r="CI62" s="562"/>
      <c r="CJ62" s="562"/>
      <c r="CK62" s="562"/>
      <c r="CL62" s="562"/>
      <c r="CM62" s="562"/>
      <c r="CN62" s="562"/>
      <c r="CO62" s="562"/>
      <c r="CP62" s="562"/>
      <c r="CQ62" s="562"/>
      <c r="CR62" s="562"/>
      <c r="CS62" s="562"/>
      <c r="CT62" s="562"/>
      <c r="CU62" s="562"/>
      <c r="CV62" s="562"/>
      <c r="CW62" s="562"/>
      <c r="CX62" s="562"/>
      <c r="CY62" s="562"/>
      <c r="CZ62" s="562"/>
      <c r="DA62" s="562"/>
      <c r="DB62" s="562"/>
      <c r="DC62" s="562"/>
      <c r="DD62" s="562"/>
      <c r="DE62" s="562"/>
      <c r="DF62" s="562"/>
      <c r="DG62" s="562"/>
      <c r="DH62" s="562"/>
      <c r="DI62" s="562"/>
      <c r="DJ62" s="562"/>
      <c r="DK62" s="562"/>
      <c r="DL62" s="562"/>
      <c r="DM62" s="562"/>
      <c r="DN62" s="562"/>
      <c r="DO62" s="562"/>
      <c r="DP62" s="562"/>
      <c r="DQ62" s="562"/>
      <c r="DR62" s="562"/>
      <c r="DS62" s="562"/>
      <c r="DT62" s="562"/>
      <c r="DU62" s="562"/>
      <c r="DV62" s="562"/>
      <c r="DW62" s="562"/>
      <c r="DX62" s="562"/>
      <c r="DY62" s="562"/>
      <c r="DZ62" s="562"/>
      <c r="EA62" s="562"/>
      <c r="EB62" s="562"/>
      <c r="EC62" s="562"/>
      <c r="ED62" s="562"/>
      <c r="EE62" s="562"/>
      <c r="EF62" s="562"/>
      <c r="EG62" s="562"/>
      <c r="EH62" s="562"/>
      <c r="EI62" s="562"/>
      <c r="EJ62" s="562"/>
      <c r="EK62" s="562"/>
      <c r="EL62" s="562"/>
      <c r="EM62" s="562"/>
      <c r="EN62" s="562"/>
      <c r="EO62" s="562"/>
      <c r="EP62" s="562"/>
      <c r="EQ62" s="562"/>
      <c r="ER62" s="562"/>
      <c r="ES62" s="562"/>
      <c r="ET62" s="562"/>
      <c r="EU62" s="562"/>
      <c r="EV62" s="562"/>
      <c r="EW62" s="562"/>
      <c r="EX62" s="562"/>
      <c r="EY62" s="562"/>
      <c r="EZ62" s="562"/>
      <c r="FA62" s="562"/>
      <c r="FB62" s="562"/>
      <c r="FC62" s="562"/>
      <c r="FD62" s="562"/>
      <c r="FE62" s="562"/>
      <c r="FF62" s="562"/>
      <c r="FG62" s="562"/>
      <c r="FH62" s="562"/>
      <c r="FI62" s="562"/>
      <c r="FJ62" s="562"/>
      <c r="FK62" s="562"/>
      <c r="FL62" s="562"/>
      <c r="FM62" s="562"/>
      <c r="FN62" s="562"/>
      <c r="FO62" s="562"/>
      <c r="FP62" s="562"/>
      <c r="FQ62" s="562"/>
      <c r="FR62" s="562"/>
      <c r="FS62" s="562"/>
      <c r="FT62" s="562"/>
      <c r="FU62" s="562"/>
      <c r="FV62" s="562"/>
      <c r="FW62" s="562"/>
      <c r="FX62" s="562"/>
      <c r="FY62" s="562"/>
      <c r="FZ62" s="562"/>
    </row>
    <row r="63" spans="1:182" s="568" customFormat="1" ht="15" customHeight="1">
      <c r="A63" s="816" t="s">
        <v>2783</v>
      </c>
      <c r="B63" s="816"/>
      <c r="C63" s="814" t="s">
        <v>2784</v>
      </c>
      <c r="D63" s="815">
        <v>17</v>
      </c>
      <c r="E63" s="811" t="s">
        <v>2910</v>
      </c>
      <c r="F63" s="811" t="s">
        <v>2911</v>
      </c>
      <c r="G63" s="815" t="s">
        <v>2912</v>
      </c>
      <c r="H63" s="817" t="s">
        <v>2913</v>
      </c>
      <c r="I63" s="817" t="s">
        <v>2914</v>
      </c>
      <c r="J63" s="816" t="s">
        <v>412</v>
      </c>
      <c r="K63" s="816">
        <v>33810</v>
      </c>
      <c r="L63" s="811" t="s">
        <v>2790</v>
      </c>
      <c r="M63" s="819" t="s">
        <v>2915</v>
      </c>
      <c r="N63" s="817" t="s">
        <v>2916</v>
      </c>
      <c r="O63" s="562" t="s">
        <v>2917</v>
      </c>
      <c r="P63" s="562" t="s">
        <v>2918</v>
      </c>
      <c r="Q63" s="562" t="s">
        <v>2919</v>
      </c>
      <c r="R63" s="816" t="s">
        <v>412</v>
      </c>
      <c r="S63" s="816">
        <v>33838</v>
      </c>
      <c r="T63" s="562"/>
      <c r="U63" s="820"/>
      <c r="V63" s="827"/>
      <c r="W63" s="77"/>
      <c r="X63" s="815">
        <v>615</v>
      </c>
      <c r="Y63" s="815">
        <v>618</v>
      </c>
      <c r="Z63" s="816"/>
      <c r="AA63" s="828"/>
      <c r="AB63" s="816" t="s">
        <v>2667</v>
      </c>
      <c r="AC63" s="828" t="s">
        <v>393</v>
      </c>
      <c r="AD63" s="77"/>
      <c r="AE63" s="815"/>
      <c r="AF63" s="829">
        <v>299</v>
      </c>
      <c r="AG63" s="829">
        <v>305</v>
      </c>
      <c r="AH63" s="77"/>
      <c r="AI63" s="823" t="s">
        <v>2920</v>
      </c>
      <c r="AJ63" s="815" t="s">
        <v>49</v>
      </c>
      <c r="AK63" s="815" t="s">
        <v>49</v>
      </c>
      <c r="AL63" s="77"/>
      <c r="AM63" s="815" t="str">
        <f>H63&amp;" "&amp;I63&amp;","&amp;" "&amp;J63&amp;" "&amp;K63</f>
        <v>2020 Duff Road Lakeland, FL 33810</v>
      </c>
      <c r="AN63" s="77"/>
      <c r="AO63" s="816" t="s">
        <v>49</v>
      </c>
      <c r="AP63" s="816"/>
      <c r="AQ63" s="77"/>
      <c r="AR63" s="816">
        <v>13</v>
      </c>
      <c r="AS63" s="824">
        <v>17</v>
      </c>
      <c r="AT63" s="816">
        <v>18</v>
      </c>
      <c r="AU63" s="816">
        <v>19</v>
      </c>
      <c r="AV63" s="816">
        <v>20</v>
      </c>
      <c r="AW63" s="816">
        <v>16</v>
      </c>
      <c r="AX63" s="830">
        <f>AV63/AW63-1</f>
        <v>0.25</v>
      </c>
      <c r="AY63" s="816">
        <v>20</v>
      </c>
      <c r="AZ63" s="816">
        <v>17</v>
      </c>
      <c r="BA63" s="826">
        <f>AY63/AZ63-1</f>
        <v>0.17647058823529416</v>
      </c>
      <c r="BB63" s="562"/>
      <c r="BC63" s="816">
        <v>15</v>
      </c>
      <c r="BD63" s="816">
        <v>15</v>
      </c>
      <c r="BE63" s="562"/>
      <c r="BF63" s="562"/>
      <c r="BG63" s="562"/>
      <c r="BH63" s="77"/>
      <c r="BI63" s="562"/>
      <c r="BJ63" s="562"/>
      <c r="BK63" s="562"/>
      <c r="BL63" s="562"/>
      <c r="BM63" s="562"/>
      <c r="BN63" s="562"/>
      <c r="BO63" s="562"/>
      <c r="BP63" s="562"/>
      <c r="BQ63" s="562"/>
      <c r="BR63" s="562"/>
      <c r="BS63" s="562"/>
      <c r="BT63" s="562"/>
      <c r="BU63" s="562"/>
      <c r="BV63" s="562"/>
      <c r="BW63" s="562"/>
      <c r="BX63" s="562"/>
      <c r="BY63" s="562"/>
      <c r="BZ63" s="562"/>
      <c r="CA63" s="562"/>
      <c r="CB63" s="562"/>
      <c r="CC63" s="562"/>
      <c r="CD63" s="562"/>
      <c r="CE63" s="562"/>
      <c r="CF63" s="562"/>
      <c r="CG63" s="562"/>
      <c r="CH63" s="562"/>
      <c r="CI63" s="562"/>
      <c r="CJ63" s="562"/>
      <c r="CK63" s="562"/>
      <c r="CL63" s="562"/>
      <c r="CM63" s="562"/>
      <c r="CN63" s="562"/>
      <c r="CO63" s="562"/>
      <c r="CP63" s="562"/>
      <c r="CQ63" s="562"/>
      <c r="CR63" s="562"/>
      <c r="CS63" s="562"/>
      <c r="CT63" s="562"/>
      <c r="CU63" s="562"/>
      <c r="CV63" s="562"/>
      <c r="CW63" s="562"/>
      <c r="CX63" s="562"/>
      <c r="CY63" s="562"/>
      <c r="CZ63" s="562"/>
      <c r="DA63" s="562"/>
      <c r="DB63" s="562"/>
      <c r="DC63" s="562"/>
      <c r="DD63" s="562"/>
      <c r="DE63" s="562"/>
      <c r="DF63" s="562"/>
      <c r="DG63" s="562"/>
      <c r="DH63" s="562"/>
      <c r="DI63" s="562"/>
      <c r="DJ63" s="562"/>
      <c r="DK63" s="562"/>
      <c r="DL63" s="562"/>
      <c r="DM63" s="562"/>
      <c r="DN63" s="562"/>
      <c r="DO63" s="562"/>
      <c r="DP63" s="562"/>
      <c r="DQ63" s="562"/>
      <c r="DR63" s="562"/>
      <c r="DS63" s="562"/>
      <c r="DT63" s="562"/>
      <c r="DU63" s="562"/>
      <c r="DV63" s="562"/>
      <c r="DW63" s="562"/>
      <c r="DX63" s="562"/>
      <c r="DY63" s="562"/>
      <c r="DZ63" s="562"/>
      <c r="EA63" s="562"/>
      <c r="EB63" s="562"/>
      <c r="EC63" s="562"/>
      <c r="ED63" s="562"/>
      <c r="EE63" s="562"/>
      <c r="EF63" s="562"/>
      <c r="EG63" s="562"/>
      <c r="EH63" s="562"/>
      <c r="EI63" s="562"/>
      <c r="EJ63" s="562"/>
      <c r="EK63" s="562"/>
      <c r="EL63" s="562"/>
      <c r="EM63" s="562"/>
      <c r="EN63" s="562"/>
      <c r="EO63" s="562"/>
      <c r="EP63" s="562"/>
      <c r="EQ63" s="562"/>
      <c r="ER63" s="562"/>
      <c r="ES63" s="562"/>
      <c r="ET63" s="562"/>
      <c r="EU63" s="562"/>
      <c r="EV63" s="562"/>
      <c r="EW63" s="562"/>
      <c r="EX63" s="562"/>
      <c r="EY63" s="562"/>
      <c r="EZ63" s="562"/>
      <c r="FA63" s="562"/>
      <c r="FB63" s="562"/>
      <c r="FC63" s="562"/>
      <c r="FD63" s="562"/>
      <c r="FE63" s="562"/>
      <c r="FF63" s="562"/>
      <c r="FG63" s="562"/>
      <c r="FH63" s="562"/>
      <c r="FI63" s="562"/>
      <c r="FJ63" s="562"/>
      <c r="FK63" s="562"/>
      <c r="FL63" s="562"/>
      <c r="FM63" s="562"/>
      <c r="FN63" s="562"/>
      <c r="FO63" s="562"/>
      <c r="FP63" s="562"/>
      <c r="FQ63" s="562"/>
      <c r="FR63" s="562"/>
      <c r="FS63" s="562"/>
      <c r="FT63" s="562"/>
      <c r="FU63" s="562"/>
      <c r="FV63" s="562"/>
      <c r="FW63" s="562"/>
      <c r="FX63" s="562"/>
      <c r="FY63" s="562"/>
      <c r="FZ63" s="562"/>
    </row>
    <row r="64" spans="1:182" s="562" customFormat="1" ht="15" customHeight="1">
      <c r="A64" s="563" t="s">
        <v>2783</v>
      </c>
      <c r="B64" s="563"/>
      <c r="C64" s="564" t="s">
        <v>2784</v>
      </c>
      <c r="D64" s="565">
        <v>28</v>
      </c>
      <c r="E64" s="785" t="s">
        <v>2910</v>
      </c>
      <c r="F64" s="566" t="s">
        <v>2921</v>
      </c>
      <c r="G64" s="565" t="s">
        <v>2922</v>
      </c>
      <c r="H64" s="567" t="s">
        <v>2923</v>
      </c>
      <c r="I64" s="567" t="s">
        <v>2914</v>
      </c>
      <c r="J64" s="563" t="s">
        <v>412</v>
      </c>
      <c r="K64" s="563">
        <v>33812</v>
      </c>
      <c r="L64" s="566" t="s">
        <v>2790</v>
      </c>
      <c r="M64" s="679" t="s">
        <v>2915</v>
      </c>
      <c r="N64" s="567" t="s">
        <v>2916</v>
      </c>
      <c r="O64" s="568" t="s">
        <v>2917</v>
      </c>
      <c r="P64" s="568" t="s">
        <v>2918</v>
      </c>
      <c r="Q64" s="568" t="s">
        <v>2919</v>
      </c>
      <c r="R64" s="563" t="s">
        <v>412</v>
      </c>
      <c r="S64" s="563">
        <v>33838</v>
      </c>
      <c r="T64" s="568"/>
      <c r="U64" s="487"/>
      <c r="V64" s="569"/>
      <c r="W64" s="77"/>
      <c r="X64" s="565">
        <v>713</v>
      </c>
      <c r="Y64" s="565">
        <v>716</v>
      </c>
      <c r="Z64" s="563"/>
      <c r="AA64" s="570"/>
      <c r="AB64" s="563" t="s">
        <v>2701</v>
      </c>
      <c r="AC64" s="570" t="s">
        <v>393</v>
      </c>
      <c r="AD64" s="77"/>
      <c r="AE64" s="565"/>
      <c r="AF64" s="573">
        <v>299</v>
      </c>
      <c r="AG64" s="573">
        <v>305</v>
      </c>
      <c r="AH64" s="77"/>
      <c r="AI64" s="572" t="s">
        <v>2920</v>
      </c>
      <c r="AJ64" s="565"/>
      <c r="AK64" s="565"/>
      <c r="AL64" s="77"/>
      <c r="AM64" s="565" t="str">
        <f>H64&amp;" "&amp;I64&amp;","&amp;" "&amp;J64&amp;" "&amp;K64</f>
        <v>3930 Ball Park Rd. Lakeland, FL 33812</v>
      </c>
      <c r="AN64" s="77"/>
      <c r="AO64" s="715" t="s">
        <v>49</v>
      </c>
      <c r="AP64" s="715"/>
      <c r="AQ64" s="77"/>
      <c r="AR64" s="727">
        <v>16</v>
      </c>
      <c r="AS64" s="728">
        <v>16</v>
      </c>
      <c r="AT64" s="727">
        <v>18</v>
      </c>
      <c r="AU64" s="727">
        <v>23</v>
      </c>
      <c r="AV64" s="727">
        <v>25</v>
      </c>
      <c r="AW64" s="797">
        <v>17</v>
      </c>
      <c r="AX64" s="802">
        <f>AV64/AW64-1</f>
        <v>0.47058823529411775</v>
      </c>
      <c r="AY64" s="720">
        <v>27</v>
      </c>
      <c r="AZ64" s="797">
        <v>19</v>
      </c>
      <c r="BA64" s="805">
        <f>AY64/AZ64-1</f>
        <v>0.42105263157894735</v>
      </c>
      <c r="BB64" s="721"/>
      <c r="BC64" s="720">
        <v>27</v>
      </c>
      <c r="BD64" s="720">
        <v>27</v>
      </c>
      <c r="BE64" s="721"/>
      <c r="BF64" s="721"/>
      <c r="BG64" s="721"/>
      <c r="BH64" s="77"/>
      <c r="BI64" s="721"/>
      <c r="BJ64" s="721"/>
      <c r="BK64" s="721"/>
      <c r="BL64" s="568"/>
      <c r="BM64" s="568"/>
      <c r="BN64" s="568"/>
      <c r="BO64" s="568"/>
      <c r="BP64" s="568"/>
      <c r="BQ64" s="568"/>
      <c r="BR64" s="568"/>
      <c r="BS64" s="672"/>
      <c r="BT64" s="672"/>
      <c r="BU64" s="672"/>
      <c r="BV64" s="568"/>
      <c r="BW64" s="568"/>
      <c r="BX64" s="568"/>
      <c r="BY64" s="568"/>
      <c r="BZ64" s="568"/>
      <c r="CA64" s="568"/>
      <c r="CB64" s="568"/>
      <c r="CC64" s="568"/>
      <c r="CD64" s="568"/>
      <c r="CE64" s="568"/>
      <c r="CF64" s="568"/>
      <c r="CG64" s="568"/>
      <c r="CH64" s="568"/>
      <c r="CI64" s="568"/>
      <c r="CJ64" s="568"/>
      <c r="CK64" s="568"/>
      <c r="CL64" s="568"/>
      <c r="CM64" s="568"/>
      <c r="CN64" s="568"/>
      <c r="CO64" s="568"/>
      <c r="CP64" s="568"/>
      <c r="CQ64" s="568"/>
      <c r="CR64" s="568"/>
      <c r="CS64" s="568"/>
      <c r="CT64" s="568"/>
      <c r="CU64" s="568"/>
      <c r="CV64" s="568"/>
      <c r="CW64" s="568"/>
      <c r="CX64" s="568"/>
      <c r="CY64" s="568"/>
      <c r="CZ64" s="568"/>
      <c r="DA64" s="568"/>
      <c r="DB64" s="568"/>
      <c r="DC64" s="568"/>
      <c r="DD64" s="568"/>
      <c r="DE64" s="568"/>
      <c r="DF64" s="568"/>
      <c r="DG64" s="568"/>
      <c r="DH64" s="568"/>
      <c r="DI64" s="568"/>
      <c r="DJ64" s="568"/>
      <c r="DK64" s="568"/>
      <c r="DL64" s="568"/>
      <c r="DM64" s="568"/>
      <c r="DN64" s="568"/>
      <c r="DO64" s="568"/>
      <c r="DP64" s="568"/>
      <c r="DQ64" s="568"/>
      <c r="DR64" s="568"/>
      <c r="DS64" s="568"/>
      <c r="DT64" s="568"/>
      <c r="DU64" s="568"/>
      <c r="DV64" s="568"/>
      <c r="DW64" s="568"/>
      <c r="DX64" s="568"/>
      <c r="DY64" s="568"/>
      <c r="DZ64" s="568"/>
      <c r="EA64" s="568"/>
      <c r="EB64" s="568"/>
      <c r="EC64" s="568"/>
      <c r="ED64" s="568"/>
      <c r="EE64" s="568"/>
      <c r="EF64" s="568"/>
      <c r="EG64" s="568"/>
      <c r="EH64" s="568"/>
      <c r="EI64" s="568"/>
      <c r="EJ64" s="568"/>
      <c r="EK64" s="568"/>
      <c r="EL64" s="568"/>
      <c r="EM64" s="568"/>
      <c r="EN64" s="568"/>
      <c r="EO64" s="568"/>
      <c r="EP64" s="568"/>
      <c r="EQ64" s="568"/>
      <c r="ER64" s="568"/>
      <c r="ES64" s="568"/>
      <c r="ET64" s="568"/>
      <c r="EU64" s="568"/>
      <c r="EV64" s="568"/>
      <c r="EW64" s="568"/>
      <c r="EX64" s="568"/>
      <c r="EY64" s="568"/>
      <c r="EZ64" s="568"/>
      <c r="FA64" s="568"/>
      <c r="FB64" s="568"/>
      <c r="FC64" s="568"/>
      <c r="FD64" s="568"/>
      <c r="FE64" s="568"/>
      <c r="FF64" s="568"/>
      <c r="FG64" s="568"/>
      <c r="FH64" s="568"/>
      <c r="FI64" s="568"/>
      <c r="FJ64" s="568"/>
      <c r="FK64" s="568"/>
      <c r="FL64" s="568"/>
      <c r="FM64" s="568"/>
      <c r="FN64" s="568"/>
      <c r="FO64" s="285"/>
      <c r="FP64" s="568"/>
      <c r="FQ64" s="568"/>
      <c r="FR64" s="568"/>
      <c r="FS64" s="568"/>
      <c r="FT64" s="568"/>
      <c r="FU64" s="568"/>
      <c r="FV64" s="568"/>
      <c r="FW64" s="568"/>
      <c r="FX64" s="568"/>
      <c r="FY64" s="568"/>
      <c r="FZ64" s="568"/>
    </row>
    <row r="65" spans="1:182" s="562" customFormat="1" ht="15" customHeight="1">
      <c r="A65" s="816" t="s">
        <v>455</v>
      </c>
      <c r="B65" s="816"/>
      <c r="C65" s="814" t="s">
        <v>2666</v>
      </c>
      <c r="D65" s="815">
        <v>83</v>
      </c>
      <c r="E65" s="811" t="s">
        <v>1076</v>
      </c>
      <c r="F65" s="562" t="s">
        <v>2924</v>
      </c>
      <c r="G65" s="815" t="s">
        <v>2925</v>
      </c>
      <c r="H65" s="814" t="s">
        <v>1703</v>
      </c>
      <c r="I65" s="814" t="s">
        <v>1079</v>
      </c>
      <c r="J65" s="815" t="s">
        <v>620</v>
      </c>
      <c r="K65" s="815">
        <v>30062</v>
      </c>
      <c r="L65" s="818" t="s">
        <v>1080</v>
      </c>
      <c r="M65" s="819"/>
      <c r="N65" s="814" t="s">
        <v>1081</v>
      </c>
      <c r="O65" s="811" t="s">
        <v>1082</v>
      </c>
      <c r="P65" s="811" t="s">
        <v>1083</v>
      </c>
      <c r="Q65" s="811" t="s">
        <v>1084</v>
      </c>
      <c r="R65" s="815" t="s">
        <v>620</v>
      </c>
      <c r="S65" s="815">
        <v>30188</v>
      </c>
      <c r="T65" s="811"/>
      <c r="U65" s="828" t="s">
        <v>1085</v>
      </c>
      <c r="V65" s="827"/>
      <c r="W65" s="77"/>
      <c r="X65" s="816">
        <v>622</v>
      </c>
      <c r="Y65" s="816">
        <v>625</v>
      </c>
      <c r="Z65" s="816"/>
      <c r="AA65" s="816"/>
      <c r="AB65" s="816" t="s">
        <v>2747</v>
      </c>
      <c r="AC65" s="816" t="s">
        <v>393</v>
      </c>
      <c r="AD65" s="77"/>
      <c r="AE65" s="816">
        <v>80</v>
      </c>
      <c r="AF65" s="822">
        <v>299</v>
      </c>
      <c r="AG65" s="822">
        <v>305</v>
      </c>
      <c r="AH65" s="77"/>
      <c r="AI65" s="823" t="s">
        <v>2926</v>
      </c>
      <c r="AJ65" s="816"/>
      <c r="AK65" s="816" t="s">
        <v>49</v>
      </c>
      <c r="AL65" s="77"/>
      <c r="AM65" s="815" t="str">
        <f>H65&amp;" "&amp;I65&amp;","&amp;" "&amp;J65&amp;" "&amp;K65</f>
        <v>1700 Allgood Road Marietta, GA 30062</v>
      </c>
      <c r="AN65" s="77"/>
      <c r="AO65" s="816" t="s">
        <v>49</v>
      </c>
      <c r="AP65" s="816"/>
      <c r="AQ65" s="77"/>
      <c r="AR65" s="816">
        <v>20</v>
      </c>
      <c r="AS65" s="824">
        <v>28</v>
      </c>
      <c r="AT65" s="816">
        <v>41</v>
      </c>
      <c r="AU65" s="816">
        <v>47</v>
      </c>
      <c r="AV65" s="816">
        <v>49</v>
      </c>
      <c r="AW65" s="816">
        <v>66</v>
      </c>
      <c r="AX65" s="830">
        <f>AV65/AW65-1</f>
        <v>-0.25757575757575757</v>
      </c>
      <c r="AY65" s="816">
        <v>55</v>
      </c>
      <c r="AZ65" s="816">
        <v>74</v>
      </c>
      <c r="BA65" s="826">
        <f>AY65/AZ65-1</f>
        <v>-0.2567567567567568</v>
      </c>
      <c r="BC65" s="816">
        <v>57</v>
      </c>
      <c r="BD65" s="816">
        <v>57</v>
      </c>
      <c r="BH65" s="77"/>
    </row>
    <row r="66" spans="1:182" s="562" customFormat="1" ht="15" customHeight="1">
      <c r="A66" s="468" t="s">
        <v>455</v>
      </c>
      <c r="B66" s="468"/>
      <c r="C66" s="469" t="s">
        <v>2676</v>
      </c>
      <c r="D66" s="282">
        <v>48</v>
      </c>
      <c r="E66" s="785" t="s">
        <v>1076</v>
      </c>
      <c r="F66" s="471" t="s">
        <v>2927</v>
      </c>
      <c r="G66" s="282" t="s">
        <v>2925</v>
      </c>
      <c r="H66" s="469" t="s">
        <v>1703</v>
      </c>
      <c r="I66" s="469" t="s">
        <v>1079</v>
      </c>
      <c r="J66" s="282" t="s">
        <v>620</v>
      </c>
      <c r="K66" s="282">
        <v>30062</v>
      </c>
      <c r="L66" s="546" t="s">
        <v>1080</v>
      </c>
      <c r="M66" s="521"/>
      <c r="N66" s="469" t="s">
        <v>1081</v>
      </c>
      <c r="O66" s="470" t="s">
        <v>1082</v>
      </c>
      <c r="P66" s="470" t="s">
        <v>1083</v>
      </c>
      <c r="Q66" s="470" t="s">
        <v>1084</v>
      </c>
      <c r="R66" s="282" t="s">
        <v>620</v>
      </c>
      <c r="S66" s="282">
        <v>30188</v>
      </c>
      <c r="T66" s="470"/>
      <c r="U66" s="441" t="s">
        <v>1085</v>
      </c>
      <c r="V66" s="522"/>
      <c r="W66" s="77"/>
      <c r="X66" s="468">
        <v>720</v>
      </c>
      <c r="Y66" s="468">
        <v>723</v>
      </c>
      <c r="Z66" s="468"/>
      <c r="AA66" s="468"/>
      <c r="AB66" s="468" t="s">
        <v>2708</v>
      </c>
      <c r="AC66" s="468" t="s">
        <v>393</v>
      </c>
      <c r="AD66" s="77"/>
      <c r="AE66" s="468">
        <v>80</v>
      </c>
      <c r="AF66" s="557">
        <v>299</v>
      </c>
      <c r="AG66" s="557">
        <v>305</v>
      </c>
      <c r="AH66" s="77"/>
      <c r="AI66" s="474" t="s">
        <v>2926</v>
      </c>
      <c r="AJ66" s="468"/>
      <c r="AK66" s="468"/>
      <c r="AL66" s="77"/>
      <c r="AM66" s="282" t="str">
        <f>H66&amp;" "&amp;I66&amp;","&amp;" "&amp;J66&amp;" "&amp;K66</f>
        <v>1700 Allgood Road Marietta, GA 30062</v>
      </c>
      <c r="AN66" s="77"/>
      <c r="AO66" s="715" t="s">
        <v>49</v>
      </c>
      <c r="AP66" s="715"/>
      <c r="AQ66" s="77"/>
      <c r="AR66" s="727">
        <v>9</v>
      </c>
      <c r="AS66" s="728">
        <v>15</v>
      </c>
      <c r="AT66" s="727">
        <v>23</v>
      </c>
      <c r="AU66" s="727">
        <v>29</v>
      </c>
      <c r="AV66" s="727">
        <v>32</v>
      </c>
      <c r="AW66" s="797">
        <v>35</v>
      </c>
      <c r="AX66" s="802">
        <f>AV66/AW66-1</f>
        <v>-8.5714285714285743E-2</v>
      </c>
      <c r="AY66" s="720">
        <v>37</v>
      </c>
      <c r="AZ66" s="797">
        <v>39</v>
      </c>
      <c r="BA66" s="805">
        <f>AY66/AZ66-1</f>
        <v>-5.1282051282051322E-2</v>
      </c>
      <c r="BB66" s="721"/>
      <c r="BC66" s="720">
        <v>47</v>
      </c>
      <c r="BD66" s="720">
        <v>51</v>
      </c>
      <c r="BE66" s="721"/>
      <c r="BF66" s="721"/>
      <c r="BG66" s="721"/>
      <c r="BH66" s="77"/>
      <c r="BI66" s="721"/>
      <c r="BJ66" s="721"/>
      <c r="BK66" s="721"/>
      <c r="BL66" s="471"/>
      <c r="BM66" s="471"/>
      <c r="BN66" s="471"/>
      <c r="BO66" s="471"/>
      <c r="BP66" s="471"/>
      <c r="BQ66" s="471"/>
      <c r="BR66" s="471"/>
      <c r="BS66" s="568"/>
      <c r="BT66" s="568"/>
      <c r="BU66" s="568"/>
      <c r="BV66" s="471"/>
      <c r="BW66" s="471"/>
      <c r="BX66" s="471"/>
      <c r="BY66" s="471"/>
      <c r="BZ66" s="471"/>
      <c r="CA66" s="471"/>
      <c r="CB66" s="471"/>
      <c r="CC66" s="471"/>
      <c r="CD66" s="471"/>
      <c r="CE66" s="471"/>
      <c r="CF66" s="471"/>
      <c r="CG66" s="471"/>
      <c r="CH66" s="471"/>
      <c r="CI66" s="471"/>
      <c r="CJ66" s="471"/>
      <c r="CK66" s="471"/>
      <c r="CL66" s="471"/>
      <c r="CM66" s="471"/>
      <c r="CN66" s="471"/>
      <c r="CO66" s="471"/>
      <c r="CP66" s="471"/>
      <c r="CQ66" s="471"/>
      <c r="CR66" s="471"/>
      <c r="CS66" s="471"/>
      <c r="CT66" s="471"/>
      <c r="CU66" s="471"/>
      <c r="CV66" s="471"/>
      <c r="CW66" s="471"/>
      <c r="CX66" s="471"/>
      <c r="CY66" s="471"/>
      <c r="CZ66" s="471"/>
      <c r="DA66" s="471"/>
      <c r="DB66" s="471"/>
      <c r="DC66" s="471"/>
      <c r="DD66" s="471"/>
      <c r="DE66" s="471"/>
      <c r="DF66" s="471"/>
      <c r="DG66" s="471"/>
      <c r="DH66" s="471"/>
      <c r="DI66" s="471"/>
      <c r="DJ66" s="471"/>
      <c r="DK66" s="471"/>
      <c r="DL66" s="471"/>
      <c r="DM66" s="471"/>
      <c r="DN66" s="471"/>
      <c r="DO66" s="471"/>
      <c r="DP66" s="471"/>
      <c r="DQ66" s="471"/>
      <c r="DR66" s="471"/>
      <c r="DS66" s="471"/>
      <c r="DT66" s="471"/>
      <c r="DU66" s="471"/>
      <c r="DV66" s="471"/>
      <c r="DW66" s="471"/>
      <c r="DX66" s="471"/>
      <c r="DY66" s="471"/>
      <c r="DZ66" s="471"/>
      <c r="EA66" s="471"/>
      <c r="EB66" s="471"/>
      <c r="EC66" s="471"/>
      <c r="ED66" s="471"/>
      <c r="EE66" s="471"/>
      <c r="EF66" s="471"/>
      <c r="EG66" s="471"/>
      <c r="EH66" s="471"/>
      <c r="EI66" s="471"/>
      <c r="EJ66" s="471"/>
      <c r="EK66" s="471"/>
      <c r="EL66" s="471"/>
      <c r="EM66" s="471"/>
      <c r="EN66" s="471"/>
      <c r="EO66" s="471"/>
      <c r="EP66" s="471"/>
      <c r="EQ66" s="471"/>
      <c r="ER66" s="471"/>
      <c r="ES66" s="471"/>
      <c r="ET66" s="471"/>
      <c r="EU66" s="471"/>
      <c r="EV66" s="471"/>
      <c r="EW66" s="471"/>
      <c r="EX66" s="471"/>
      <c r="EY66" s="471"/>
      <c r="EZ66" s="471"/>
      <c r="FA66" s="471"/>
      <c r="FB66" s="471"/>
      <c r="FC66" s="471"/>
      <c r="FD66" s="471"/>
      <c r="FE66" s="471"/>
      <c r="FF66" s="471"/>
      <c r="FG66" s="471"/>
      <c r="FH66" s="471"/>
      <c r="FI66" s="471"/>
      <c r="FJ66" s="471"/>
      <c r="FK66" s="471"/>
      <c r="FL66" s="471"/>
      <c r="FM66" s="471"/>
      <c r="FN66" s="471"/>
      <c r="FO66" s="471"/>
      <c r="FP66" s="568"/>
      <c r="FQ66" s="568"/>
      <c r="FR66" s="568"/>
      <c r="FS66" s="568"/>
      <c r="FT66" s="568"/>
      <c r="FU66" s="568"/>
      <c r="FV66" s="568"/>
      <c r="FW66" s="568"/>
      <c r="FX66" s="568"/>
      <c r="FY66" s="568"/>
      <c r="FZ66" s="568"/>
    </row>
    <row r="67" spans="1:182" s="562" customFormat="1" ht="15" customHeight="1">
      <c r="A67" s="816" t="s">
        <v>455</v>
      </c>
      <c r="B67" s="816"/>
      <c r="C67" s="817" t="s">
        <v>2736</v>
      </c>
      <c r="D67" s="816">
        <v>35</v>
      </c>
      <c r="E67" s="562" t="s">
        <v>2928</v>
      </c>
      <c r="F67" s="562" t="s">
        <v>2929</v>
      </c>
      <c r="G67" s="815"/>
      <c r="H67" s="817" t="s">
        <v>2930</v>
      </c>
      <c r="I67" s="817" t="s">
        <v>1084</v>
      </c>
      <c r="J67" s="816" t="s">
        <v>206</v>
      </c>
      <c r="K67" s="816">
        <v>60098</v>
      </c>
      <c r="L67" s="818" t="s">
        <v>2931</v>
      </c>
      <c r="M67" s="819"/>
      <c r="N67" s="817" t="s">
        <v>264</v>
      </c>
      <c r="O67" s="562" t="s">
        <v>2932</v>
      </c>
      <c r="P67" s="562" t="s">
        <v>2933</v>
      </c>
      <c r="Q67" s="562" t="s">
        <v>2934</v>
      </c>
      <c r="R67" s="816" t="s">
        <v>206</v>
      </c>
      <c r="S67" s="816">
        <v>60193</v>
      </c>
      <c r="U67" s="820" t="s">
        <v>2935</v>
      </c>
      <c r="V67" s="821"/>
      <c r="W67" s="366"/>
      <c r="X67" s="816">
        <v>706</v>
      </c>
      <c r="Y67" s="816">
        <v>709</v>
      </c>
      <c r="Z67" s="816"/>
      <c r="AA67" s="816"/>
      <c r="AB67" s="816" t="s">
        <v>2829</v>
      </c>
      <c r="AC67" s="816" t="s">
        <v>393</v>
      </c>
      <c r="AD67" s="366"/>
      <c r="AE67" s="816">
        <v>35</v>
      </c>
      <c r="AF67" s="822">
        <v>329</v>
      </c>
      <c r="AG67" s="822">
        <v>309</v>
      </c>
      <c r="AH67" s="366"/>
      <c r="AI67" s="823" t="s">
        <v>2936</v>
      </c>
      <c r="AJ67" s="816" t="s">
        <v>49</v>
      </c>
      <c r="AK67" s="816"/>
      <c r="AL67" s="366"/>
      <c r="AM67" s="815" t="str">
        <f>H67&amp;" "&amp;I67&amp;","&amp;" "&amp;J67&amp;" "&amp;K67</f>
        <v>1001 McHenry Ave Woodstock, IL 60098</v>
      </c>
      <c r="AN67" s="366"/>
      <c r="AO67" s="816" t="s">
        <v>49</v>
      </c>
      <c r="AP67" s="816"/>
      <c r="AQ67" s="366"/>
      <c r="AR67" s="816">
        <v>15</v>
      </c>
      <c r="AS67" s="824">
        <v>15</v>
      </c>
      <c r="AT67" s="816">
        <v>16</v>
      </c>
      <c r="AU67" s="816">
        <v>18</v>
      </c>
      <c r="AV67" s="816">
        <v>18</v>
      </c>
      <c r="AW67" s="816">
        <v>22</v>
      </c>
      <c r="AX67" s="830">
        <f>AV67/AW67-1</f>
        <v>-0.18181818181818177</v>
      </c>
      <c r="AY67" s="816">
        <v>21</v>
      </c>
      <c r="AZ67" s="816">
        <v>23</v>
      </c>
      <c r="BA67" s="826">
        <f>AY67/AZ67-1</f>
        <v>-8.6956521739130488E-2</v>
      </c>
      <c r="BC67" s="816">
        <v>25</v>
      </c>
      <c r="BD67" s="816">
        <v>30</v>
      </c>
      <c r="BH67" s="366"/>
    </row>
    <row r="68" spans="1:182" s="562" customFormat="1" ht="15" customHeight="1">
      <c r="A68" s="816" t="s">
        <v>36</v>
      </c>
      <c r="B68" s="815" t="s">
        <v>49</v>
      </c>
      <c r="C68" s="562" t="s">
        <v>36</v>
      </c>
      <c r="E68" s="562" t="s">
        <v>2937</v>
      </c>
      <c r="F68" s="562" t="s">
        <v>2938</v>
      </c>
      <c r="H68" s="562" t="s">
        <v>2939</v>
      </c>
      <c r="I68" s="562" t="s">
        <v>2842</v>
      </c>
      <c r="J68" s="816" t="s">
        <v>620</v>
      </c>
      <c r="K68" s="816">
        <v>30253</v>
      </c>
      <c r="L68" s="562" t="s">
        <v>2843</v>
      </c>
      <c r="N68" s="562" t="s">
        <v>2844</v>
      </c>
      <c r="O68" s="562" t="s">
        <v>2845</v>
      </c>
      <c r="P68" s="366" t="s">
        <v>2940</v>
      </c>
      <c r="Q68" s="366" t="s">
        <v>2941</v>
      </c>
      <c r="R68" s="816" t="s">
        <v>620</v>
      </c>
      <c r="S68" s="562">
        <v>30236</v>
      </c>
      <c r="U68" s="816" t="s">
        <v>2846</v>
      </c>
      <c r="W68" s="293"/>
      <c r="X68" s="816">
        <v>622</v>
      </c>
      <c r="Y68" s="816">
        <v>625</v>
      </c>
      <c r="Z68" s="816"/>
      <c r="AA68" s="816"/>
      <c r="AB68" s="816" t="s">
        <v>2747</v>
      </c>
      <c r="AC68" s="816" t="s">
        <v>393</v>
      </c>
      <c r="AD68" s="293"/>
      <c r="AF68" s="822">
        <v>299</v>
      </c>
      <c r="AG68" s="822">
        <v>305</v>
      </c>
      <c r="AH68" s="293"/>
      <c r="AI68" s="832" t="s">
        <v>2942</v>
      </c>
      <c r="AJ68" s="562" t="s">
        <v>37</v>
      </c>
      <c r="AL68" s="293"/>
      <c r="AM68" s="815" t="str">
        <f>H68&amp;" "&amp;I68&amp;","&amp;" "&amp;J68&amp;" "&amp;K68</f>
        <v>155 Postmaster Dr. McDonough, GA 30253</v>
      </c>
      <c r="AN68" s="293"/>
      <c r="AO68" s="816"/>
      <c r="AQ68" s="293"/>
      <c r="AR68" s="816">
        <v>9</v>
      </c>
      <c r="AS68" s="824">
        <v>12</v>
      </c>
      <c r="AT68" s="816">
        <v>17</v>
      </c>
      <c r="AU68" s="816">
        <v>21</v>
      </c>
      <c r="AV68" s="816">
        <v>22</v>
      </c>
      <c r="AW68" s="816"/>
      <c r="AX68" s="816"/>
      <c r="AY68" s="816">
        <v>23</v>
      </c>
      <c r="AZ68" s="816"/>
      <c r="BC68" s="816">
        <v>26</v>
      </c>
      <c r="BD68" s="816">
        <v>26</v>
      </c>
      <c r="BH68" s="293"/>
    </row>
    <row r="69" spans="1:182" s="562" customFormat="1" ht="15" customHeight="1">
      <c r="A69" s="816" t="s">
        <v>2835</v>
      </c>
      <c r="B69" s="816"/>
      <c r="C69" s="814" t="s">
        <v>2836</v>
      </c>
      <c r="D69" s="815"/>
      <c r="E69" s="811" t="s">
        <v>214</v>
      </c>
      <c r="F69" s="811" t="s">
        <v>2943</v>
      </c>
      <c r="G69" s="815"/>
      <c r="H69" s="814" t="s">
        <v>216</v>
      </c>
      <c r="I69" s="814" t="s">
        <v>217</v>
      </c>
      <c r="J69" s="815" t="s">
        <v>67</v>
      </c>
      <c r="K69" s="815">
        <v>95348</v>
      </c>
      <c r="L69" s="811" t="s">
        <v>218</v>
      </c>
      <c r="N69" s="814" t="s">
        <v>219</v>
      </c>
      <c r="O69" s="811" t="s">
        <v>220</v>
      </c>
      <c r="P69" s="811" t="s">
        <v>2837</v>
      </c>
      <c r="Q69" s="811" t="s">
        <v>222</v>
      </c>
      <c r="R69" s="815" t="s">
        <v>67</v>
      </c>
      <c r="S69" s="834">
        <v>95382</v>
      </c>
      <c r="T69" s="811"/>
      <c r="U69" s="828" t="s">
        <v>223</v>
      </c>
      <c r="V69" s="827"/>
      <c r="W69" s="77"/>
      <c r="X69" s="815">
        <v>622</v>
      </c>
      <c r="Y69" s="815">
        <v>625</v>
      </c>
      <c r="Z69" s="815"/>
      <c r="AA69" s="828"/>
      <c r="AB69" s="815" t="s">
        <v>2747</v>
      </c>
      <c r="AC69" s="828" t="s">
        <v>393</v>
      </c>
      <c r="AD69" s="77"/>
      <c r="AE69" s="815"/>
      <c r="AF69" s="829">
        <v>329</v>
      </c>
      <c r="AG69" s="822"/>
      <c r="AH69" s="77"/>
      <c r="AI69" s="823" t="s">
        <v>2944</v>
      </c>
      <c r="AJ69" s="815" t="s">
        <v>49</v>
      </c>
      <c r="AK69" s="815"/>
      <c r="AL69" s="77"/>
      <c r="AM69" s="815" t="str">
        <f>H69&amp;" "&amp;I69&amp;","&amp;" "&amp;J69&amp;" "&amp;K69</f>
        <v>205 W. Olive Ave Merced, CA 95348</v>
      </c>
      <c r="AN69" s="77"/>
      <c r="AO69" s="862"/>
      <c r="AP69" s="862"/>
      <c r="AQ69" s="77"/>
      <c r="AR69" s="816">
        <v>2</v>
      </c>
      <c r="AS69" s="824">
        <v>2</v>
      </c>
      <c r="AT69" s="816">
        <v>10</v>
      </c>
      <c r="AU69" s="816">
        <v>9</v>
      </c>
      <c r="AV69" s="816">
        <v>10</v>
      </c>
      <c r="AW69" s="816">
        <v>13</v>
      </c>
      <c r="AX69" s="830">
        <f>AV69/AW69-1</f>
        <v>-0.23076923076923073</v>
      </c>
      <c r="AY69" s="816">
        <v>11</v>
      </c>
      <c r="AZ69" s="816">
        <v>13</v>
      </c>
      <c r="BA69" s="826">
        <f>AY69/AZ69-1</f>
        <v>-0.15384615384615385</v>
      </c>
      <c r="BC69" s="816">
        <v>12</v>
      </c>
      <c r="BD69" s="816">
        <v>12</v>
      </c>
      <c r="BH69" s="77"/>
    </row>
    <row r="70" spans="1:182" s="562" customFormat="1" ht="15" customHeight="1">
      <c r="A70" s="816" t="s">
        <v>455</v>
      </c>
      <c r="B70" s="816"/>
      <c r="C70" s="814" t="s">
        <v>2666</v>
      </c>
      <c r="D70" s="816">
        <v>103</v>
      </c>
      <c r="E70" s="562" t="s">
        <v>1045</v>
      </c>
      <c r="F70" s="562" t="s">
        <v>2945</v>
      </c>
      <c r="G70" s="815"/>
      <c r="H70" s="817" t="s">
        <v>1047</v>
      </c>
      <c r="I70" s="817" t="s">
        <v>1048</v>
      </c>
      <c r="J70" s="816" t="s">
        <v>448</v>
      </c>
      <c r="K70" s="816">
        <v>85202</v>
      </c>
      <c r="L70" s="811" t="s">
        <v>1049</v>
      </c>
      <c r="N70" s="817" t="s">
        <v>56</v>
      </c>
      <c r="O70" s="562" t="s">
        <v>1050</v>
      </c>
      <c r="P70" s="562" t="s">
        <v>1051</v>
      </c>
      <c r="Q70" s="562" t="s">
        <v>1052</v>
      </c>
      <c r="R70" s="816" t="s">
        <v>448</v>
      </c>
      <c r="S70" s="816">
        <v>85251</v>
      </c>
      <c r="U70" s="828" t="s">
        <v>1053</v>
      </c>
      <c r="V70" s="821"/>
      <c r="W70" s="77"/>
      <c r="X70" s="816">
        <v>615</v>
      </c>
      <c r="Y70" s="816">
        <v>618</v>
      </c>
      <c r="Z70" s="816"/>
      <c r="AA70" s="816"/>
      <c r="AB70" s="816" t="s">
        <v>2667</v>
      </c>
      <c r="AC70" s="816" t="s">
        <v>393</v>
      </c>
      <c r="AD70" s="77"/>
      <c r="AE70" s="816" t="s">
        <v>2946</v>
      </c>
      <c r="AF70" s="822">
        <v>299</v>
      </c>
      <c r="AG70" s="822">
        <v>305</v>
      </c>
      <c r="AH70" s="77"/>
      <c r="AI70" s="823" t="s">
        <v>2947</v>
      </c>
      <c r="AJ70" s="816"/>
      <c r="AK70" s="816"/>
      <c r="AL70" s="77"/>
      <c r="AM70" s="815" t="str">
        <f>H70&amp;" "&amp;I70&amp;","&amp;" "&amp;J70&amp;" "&amp;K70</f>
        <v>1833 W Southern Mesa, AZ 85202</v>
      </c>
      <c r="AN70" s="77"/>
      <c r="AO70" s="816" t="s">
        <v>49</v>
      </c>
      <c r="AP70" s="816"/>
      <c r="AQ70" s="77"/>
      <c r="AR70" s="816">
        <v>22</v>
      </c>
      <c r="AS70" s="824">
        <v>31</v>
      </c>
      <c r="AT70" s="816">
        <v>42</v>
      </c>
      <c r="AU70" s="816">
        <v>51</v>
      </c>
      <c r="AV70" s="816">
        <v>56</v>
      </c>
      <c r="AW70" s="816">
        <v>88</v>
      </c>
      <c r="AX70" s="830">
        <f>AV70/AW70-1</f>
        <v>-0.36363636363636365</v>
      </c>
      <c r="AY70" s="816">
        <v>61</v>
      </c>
      <c r="AZ70" s="816">
        <v>96</v>
      </c>
      <c r="BA70" s="826">
        <f>AY70/AZ70-1</f>
        <v>-0.36458333333333337</v>
      </c>
      <c r="BC70" s="816">
        <v>63</v>
      </c>
      <c r="BD70" s="816">
        <v>63</v>
      </c>
      <c r="BH70" s="77"/>
      <c r="BI70" s="811"/>
      <c r="BJ70" s="811"/>
      <c r="BK70" s="811"/>
      <c r="BL70" s="811"/>
      <c r="BM70" s="811"/>
      <c r="BN70" s="811"/>
      <c r="BO70" s="811"/>
      <c r="BP70" s="811"/>
      <c r="BQ70" s="811"/>
      <c r="BR70" s="811"/>
      <c r="BV70" s="811"/>
      <c r="BW70" s="811"/>
      <c r="BX70" s="811"/>
      <c r="BY70" s="811"/>
      <c r="BZ70" s="811"/>
      <c r="CA70" s="811"/>
      <c r="CB70" s="811"/>
      <c r="CC70" s="811"/>
      <c r="CD70" s="811"/>
      <c r="CE70" s="811"/>
      <c r="CF70" s="811"/>
      <c r="CG70" s="811"/>
      <c r="CH70" s="811"/>
      <c r="CI70" s="811"/>
      <c r="CJ70" s="811"/>
      <c r="CK70" s="811"/>
      <c r="CL70" s="811"/>
      <c r="CM70" s="811"/>
      <c r="CN70" s="811"/>
      <c r="CO70" s="811"/>
      <c r="CP70" s="811"/>
      <c r="CQ70" s="811"/>
      <c r="CR70" s="811"/>
      <c r="CS70" s="811"/>
      <c r="CT70" s="811"/>
      <c r="CU70" s="811"/>
      <c r="CV70" s="811"/>
      <c r="CW70" s="811"/>
      <c r="CX70" s="811"/>
      <c r="CY70" s="811"/>
      <c r="CZ70" s="811"/>
      <c r="DA70" s="811"/>
      <c r="DB70" s="811"/>
      <c r="DC70" s="811"/>
      <c r="DD70" s="811"/>
      <c r="DE70" s="811"/>
      <c r="DF70" s="811"/>
      <c r="DG70" s="811"/>
      <c r="DH70" s="811"/>
      <c r="DI70" s="811"/>
      <c r="DJ70" s="811"/>
      <c r="DK70" s="811"/>
      <c r="DL70" s="811"/>
      <c r="DM70" s="811"/>
      <c r="DN70" s="811"/>
      <c r="DO70" s="811"/>
      <c r="DP70" s="811"/>
      <c r="DQ70" s="811"/>
      <c r="DR70" s="811"/>
      <c r="DS70" s="811"/>
      <c r="DT70" s="811"/>
      <c r="DU70" s="811"/>
      <c r="DV70" s="811"/>
      <c r="DW70" s="811"/>
      <c r="DX70" s="811"/>
      <c r="DY70" s="811"/>
      <c r="DZ70" s="811"/>
      <c r="EA70" s="811"/>
      <c r="EB70" s="811"/>
      <c r="EC70" s="811"/>
      <c r="ED70" s="811"/>
      <c r="EE70" s="811"/>
      <c r="EF70" s="811"/>
      <c r="EG70" s="811"/>
      <c r="EH70" s="811"/>
      <c r="EI70" s="811"/>
      <c r="EJ70" s="811"/>
      <c r="EK70" s="811"/>
      <c r="EL70" s="811"/>
      <c r="EM70" s="811"/>
      <c r="EN70" s="811"/>
      <c r="EO70" s="811"/>
      <c r="EP70" s="811"/>
      <c r="EQ70" s="811"/>
      <c r="ER70" s="811"/>
      <c r="ES70" s="811"/>
      <c r="ET70" s="811"/>
      <c r="EU70" s="811"/>
      <c r="EV70" s="811"/>
      <c r="EW70" s="811"/>
      <c r="EX70" s="811"/>
      <c r="EY70" s="811"/>
      <c r="EZ70" s="811"/>
      <c r="FA70" s="811"/>
      <c r="FB70" s="811"/>
      <c r="FC70" s="811"/>
      <c r="FD70" s="811"/>
      <c r="FE70" s="811"/>
      <c r="FF70" s="811"/>
      <c r="FG70" s="811"/>
      <c r="FH70" s="811"/>
    </row>
    <row r="71" spans="1:182" s="471" customFormat="1" ht="15" customHeight="1">
      <c r="A71" s="505" t="s">
        <v>36</v>
      </c>
      <c r="B71" s="506" t="s">
        <v>49</v>
      </c>
      <c r="C71" s="314" t="s">
        <v>2666</v>
      </c>
      <c r="D71" s="314"/>
      <c r="E71" s="664" t="s">
        <v>225</v>
      </c>
      <c r="F71" s="285" t="s">
        <v>226</v>
      </c>
      <c r="G71" s="314"/>
      <c r="H71" s="471" t="s">
        <v>227</v>
      </c>
      <c r="I71" s="471" t="s">
        <v>228</v>
      </c>
      <c r="J71" s="468" t="s">
        <v>229</v>
      </c>
      <c r="K71" s="702" t="s">
        <v>230</v>
      </c>
      <c r="L71" s="471" t="s">
        <v>231</v>
      </c>
      <c r="M71" s="314"/>
      <c r="N71" s="471" t="s">
        <v>232</v>
      </c>
      <c r="O71" s="471" t="s">
        <v>233</v>
      </c>
      <c r="P71" s="314"/>
      <c r="Q71" s="130" t="s">
        <v>2948</v>
      </c>
      <c r="R71" s="130" t="s">
        <v>2949</v>
      </c>
      <c r="S71" s="283" t="s">
        <v>229</v>
      </c>
      <c r="T71" s="945" t="s">
        <v>2950</v>
      </c>
      <c r="U71" s="468" t="s">
        <v>234</v>
      </c>
      <c r="V71" s="314"/>
      <c r="W71" s="293"/>
      <c r="X71" s="505">
        <v>713</v>
      </c>
      <c r="Y71" s="505">
        <v>716</v>
      </c>
      <c r="Z71" s="505"/>
      <c r="AA71" s="505"/>
      <c r="AB71" s="505" t="s">
        <v>2701</v>
      </c>
      <c r="AC71" s="505" t="s">
        <v>393</v>
      </c>
      <c r="AD71" s="293"/>
      <c r="AE71" s="314"/>
      <c r="AF71" s="553">
        <v>329</v>
      </c>
      <c r="AG71" s="553">
        <v>309</v>
      </c>
      <c r="AH71" s="293"/>
      <c r="AI71" s="554" t="s">
        <v>2951</v>
      </c>
      <c r="AJ71" s="314"/>
      <c r="AK71" s="314"/>
      <c r="AL71" s="293"/>
      <c r="AM71" s="506" t="str">
        <f>H71&amp;" "&amp;I71&amp;","&amp;" "&amp;J71&amp;" "&amp;K71</f>
        <v>110 E. Main St Moorestown, NJ 08057</v>
      </c>
      <c r="AN71" s="293"/>
      <c r="AO71" s="715" t="s">
        <v>49</v>
      </c>
      <c r="AP71" s="664"/>
      <c r="AQ71" s="293"/>
      <c r="AR71" s="727">
        <v>8</v>
      </c>
      <c r="AS71" s="728">
        <v>11</v>
      </c>
      <c r="AT71" s="727">
        <v>18</v>
      </c>
      <c r="AU71" s="727">
        <v>21</v>
      </c>
      <c r="AV71" s="727">
        <v>25</v>
      </c>
      <c r="AW71" s="797"/>
      <c r="AX71" s="797"/>
      <c r="AY71" s="720">
        <v>28</v>
      </c>
      <c r="AZ71" s="797"/>
      <c r="BA71" s="804"/>
      <c r="BB71" s="721"/>
      <c r="BC71" s="720">
        <v>26</v>
      </c>
      <c r="BD71" s="720">
        <v>28</v>
      </c>
      <c r="BE71" s="721"/>
      <c r="BF71" s="721"/>
      <c r="BG71" s="721"/>
      <c r="BH71" s="293"/>
      <c r="BI71" s="721"/>
      <c r="BJ71" s="721"/>
      <c r="BK71" s="721"/>
      <c r="BL71" s="314"/>
      <c r="BM71" s="314"/>
      <c r="BN71" s="314"/>
      <c r="BO71" s="314"/>
      <c r="BP71" s="314"/>
      <c r="BQ71" s="314"/>
      <c r="BR71" s="314"/>
      <c r="BS71" s="673"/>
      <c r="BT71" s="673"/>
      <c r="BU71" s="673"/>
      <c r="BV71" s="314"/>
      <c r="BW71" s="314"/>
      <c r="BX71" s="314"/>
      <c r="BY71" s="314"/>
      <c r="BZ71" s="314"/>
      <c r="CA71" s="314"/>
      <c r="CB71" s="314"/>
      <c r="CC71" s="314"/>
      <c r="CD71" s="314"/>
      <c r="CE71" s="314"/>
      <c r="CF71" s="314"/>
      <c r="CG71" s="314"/>
      <c r="CH71" s="314"/>
      <c r="CI71" s="314"/>
      <c r="CJ71" s="314"/>
      <c r="CK71" s="314"/>
      <c r="CL71" s="314"/>
      <c r="CM71" s="314"/>
      <c r="CN71" s="314"/>
      <c r="CO71" s="314"/>
      <c r="CP71" s="314"/>
      <c r="CQ71" s="314"/>
      <c r="CR71" s="314"/>
      <c r="CS71" s="314"/>
      <c r="CT71" s="314"/>
      <c r="CU71" s="314"/>
      <c r="CV71" s="314"/>
      <c r="CW71" s="314"/>
      <c r="CX71" s="314"/>
      <c r="CY71" s="314"/>
      <c r="CZ71" s="314"/>
      <c r="DA71" s="314"/>
      <c r="DB71" s="314"/>
      <c r="DC71" s="314"/>
      <c r="DD71" s="314"/>
      <c r="DE71" s="314"/>
      <c r="DF71" s="314"/>
      <c r="DG71" s="314"/>
      <c r="DH71" s="314"/>
      <c r="DI71" s="314"/>
      <c r="DJ71" s="314"/>
      <c r="DK71" s="314"/>
      <c r="DL71" s="314"/>
      <c r="DM71" s="314"/>
      <c r="DN71" s="314"/>
      <c r="DO71" s="314"/>
      <c r="DP71" s="314"/>
      <c r="DQ71" s="314"/>
      <c r="DR71" s="314"/>
      <c r="DS71" s="314"/>
      <c r="DT71" s="314"/>
      <c r="DU71" s="314"/>
      <c r="DV71" s="314"/>
      <c r="DW71" s="314"/>
      <c r="DX71" s="314"/>
      <c r="DY71" s="314"/>
      <c r="DZ71" s="314"/>
      <c r="EA71" s="314"/>
      <c r="EB71" s="314"/>
      <c r="EC71" s="314"/>
      <c r="ED71" s="314"/>
      <c r="EE71" s="314"/>
      <c r="EF71" s="314"/>
      <c r="EG71" s="314"/>
      <c r="EH71" s="314"/>
      <c r="EI71" s="314"/>
      <c r="EJ71" s="314"/>
      <c r="EK71" s="314"/>
      <c r="EL71" s="314"/>
      <c r="EM71" s="314"/>
      <c r="EN71" s="314"/>
      <c r="EO71" s="314"/>
      <c r="EP71" s="314"/>
      <c r="EQ71" s="314"/>
      <c r="ER71" s="314"/>
      <c r="ES71" s="314"/>
      <c r="ET71" s="314"/>
      <c r="EU71" s="314"/>
      <c r="EV71" s="314"/>
      <c r="EW71" s="314"/>
      <c r="EX71" s="314"/>
      <c r="EY71" s="314"/>
      <c r="EZ71" s="314"/>
      <c r="FA71" s="314"/>
      <c r="FB71" s="314"/>
      <c r="FC71" s="314"/>
      <c r="FD71" s="314"/>
      <c r="FE71" s="314"/>
      <c r="FF71" s="314"/>
      <c r="FG71" s="314"/>
      <c r="FH71" s="314"/>
      <c r="FI71" s="314"/>
      <c r="FJ71" s="314"/>
      <c r="FK71" s="314"/>
      <c r="FL71" s="314"/>
      <c r="FM71" s="314"/>
      <c r="FN71" s="314"/>
    </row>
    <row r="72" spans="1:182" s="562" customFormat="1" ht="15" customHeight="1">
      <c r="A72" s="815" t="s">
        <v>455</v>
      </c>
      <c r="B72" s="816"/>
      <c r="C72" s="814" t="s">
        <v>2666</v>
      </c>
      <c r="D72" s="815">
        <v>25</v>
      </c>
      <c r="E72" s="811" t="s">
        <v>1023</v>
      </c>
      <c r="F72" s="814" t="s">
        <v>2952</v>
      </c>
      <c r="G72" s="815"/>
      <c r="H72" s="814" t="s">
        <v>1025</v>
      </c>
      <c r="I72" s="814" t="s">
        <v>1026</v>
      </c>
      <c r="J72" s="815" t="s">
        <v>1027</v>
      </c>
      <c r="K72" s="834">
        <v>39110</v>
      </c>
      <c r="L72" s="837" t="s">
        <v>1028</v>
      </c>
      <c r="N72" s="814" t="s">
        <v>2953</v>
      </c>
      <c r="O72" s="811" t="s">
        <v>1030</v>
      </c>
      <c r="P72" s="811" t="s">
        <v>2954</v>
      </c>
      <c r="Q72" s="811" t="s">
        <v>1026</v>
      </c>
      <c r="R72" s="815" t="s">
        <v>1027</v>
      </c>
      <c r="S72" s="834">
        <v>39110</v>
      </c>
      <c r="T72" s="811"/>
      <c r="U72" s="828" t="s">
        <v>1032</v>
      </c>
      <c r="V72" s="827"/>
      <c r="W72" s="77"/>
      <c r="X72" s="816">
        <v>615</v>
      </c>
      <c r="Y72" s="816">
        <v>618</v>
      </c>
      <c r="Z72" s="816"/>
      <c r="AA72" s="816"/>
      <c r="AB72" s="816" t="s">
        <v>2667</v>
      </c>
      <c r="AC72" s="816" t="s">
        <v>393</v>
      </c>
      <c r="AD72" s="77"/>
      <c r="AE72" s="816"/>
      <c r="AF72" s="822">
        <v>299</v>
      </c>
      <c r="AG72" s="822">
        <v>305</v>
      </c>
      <c r="AH72" s="77"/>
      <c r="AI72" s="823" t="s">
        <v>2955</v>
      </c>
      <c r="AJ72" s="816"/>
      <c r="AK72" s="816" t="s">
        <v>49</v>
      </c>
      <c r="AL72" s="77"/>
      <c r="AM72" s="815" t="str">
        <f>H72&amp;" "&amp;I72&amp;","&amp;" "&amp;J72&amp;" "&amp;K72</f>
        <v>308 New Mannsdale Rd Madison, MS 39110</v>
      </c>
      <c r="AN72" s="77"/>
      <c r="AO72" s="816" t="s">
        <v>49</v>
      </c>
      <c r="AP72" s="816"/>
      <c r="AQ72" s="77"/>
      <c r="AR72" s="816">
        <v>16</v>
      </c>
      <c r="AS72" s="824">
        <v>17</v>
      </c>
      <c r="AT72" s="816">
        <v>22</v>
      </c>
      <c r="AU72" s="816">
        <v>27</v>
      </c>
      <c r="AV72" s="816">
        <v>29</v>
      </c>
      <c r="AW72" s="816">
        <v>20</v>
      </c>
      <c r="AX72" s="830">
        <f>AV72/AW72-1</f>
        <v>0.44999999999999996</v>
      </c>
      <c r="AY72" s="816">
        <v>35</v>
      </c>
      <c r="AZ72" s="816">
        <v>24</v>
      </c>
      <c r="BA72" s="826">
        <f>AY72/AZ72-1</f>
        <v>0.45833333333333326</v>
      </c>
      <c r="BC72" s="816">
        <v>36</v>
      </c>
      <c r="BD72" s="816">
        <v>36</v>
      </c>
      <c r="BH72" s="77"/>
      <c r="BS72" s="811"/>
      <c r="BT72" s="811"/>
      <c r="BU72" s="811"/>
      <c r="BV72" s="811"/>
      <c r="BW72" s="811"/>
      <c r="BX72" s="811"/>
      <c r="BY72" s="811"/>
      <c r="BZ72" s="811"/>
      <c r="CA72" s="811"/>
      <c r="CB72" s="811"/>
      <c r="CC72" s="811"/>
      <c r="CD72" s="811"/>
      <c r="CE72" s="811"/>
      <c r="CF72" s="811"/>
      <c r="CG72" s="811"/>
      <c r="CH72" s="811"/>
      <c r="CI72" s="811"/>
      <c r="CJ72" s="811"/>
      <c r="CK72" s="811"/>
      <c r="CL72" s="811"/>
      <c r="CM72" s="811"/>
      <c r="CN72" s="811"/>
      <c r="CO72" s="811"/>
      <c r="CP72" s="811"/>
      <c r="CQ72" s="811"/>
      <c r="CR72" s="811"/>
      <c r="CS72" s="811"/>
      <c r="CT72" s="811"/>
      <c r="CU72" s="811"/>
      <c r="CV72" s="811"/>
      <c r="CW72" s="811"/>
      <c r="CX72" s="811"/>
      <c r="CY72" s="811"/>
      <c r="CZ72" s="811"/>
      <c r="DA72" s="811"/>
      <c r="DB72" s="811"/>
      <c r="DC72" s="811"/>
      <c r="DD72" s="811"/>
      <c r="DE72" s="811"/>
      <c r="DF72" s="811"/>
      <c r="DG72" s="811"/>
      <c r="DH72" s="811"/>
      <c r="DI72" s="811"/>
      <c r="DJ72" s="811"/>
      <c r="DK72" s="811"/>
      <c r="DL72" s="811"/>
      <c r="DM72" s="811"/>
      <c r="DN72" s="811"/>
      <c r="DO72" s="811"/>
      <c r="DP72" s="811"/>
      <c r="DQ72" s="811"/>
      <c r="DR72" s="811"/>
      <c r="DS72" s="811"/>
      <c r="DT72" s="811"/>
      <c r="DU72" s="811"/>
      <c r="DV72" s="811"/>
      <c r="DW72" s="811"/>
      <c r="DX72" s="811"/>
      <c r="DY72" s="811"/>
      <c r="DZ72" s="811"/>
      <c r="EA72" s="811"/>
      <c r="EB72" s="811"/>
      <c r="EC72" s="811"/>
      <c r="ED72" s="811"/>
      <c r="EE72" s="811"/>
      <c r="EF72" s="811"/>
      <c r="EG72" s="811"/>
      <c r="EH72" s="811"/>
      <c r="EI72" s="811"/>
      <c r="EJ72" s="811"/>
      <c r="EK72" s="811"/>
      <c r="EL72" s="811"/>
      <c r="EM72" s="811"/>
      <c r="EN72" s="811"/>
      <c r="EO72" s="811"/>
      <c r="EP72" s="811"/>
      <c r="EQ72" s="811"/>
      <c r="ER72" s="811"/>
      <c r="ES72" s="811"/>
      <c r="ET72" s="811"/>
      <c r="EU72" s="811"/>
      <c r="EV72" s="811"/>
      <c r="EW72" s="811"/>
      <c r="EX72" s="811"/>
      <c r="EY72" s="811"/>
      <c r="EZ72" s="811"/>
      <c r="FA72" s="811"/>
      <c r="FB72" s="811"/>
      <c r="FC72" s="811"/>
      <c r="FD72" s="811"/>
      <c r="FE72" s="811"/>
      <c r="FF72" s="811"/>
      <c r="FG72" s="811"/>
      <c r="FH72" s="811"/>
    </row>
    <row r="73" spans="1:182" s="562" customFormat="1" ht="15" customHeight="1">
      <c r="A73" s="282" t="s">
        <v>455</v>
      </c>
      <c r="B73" s="468" t="s">
        <v>49</v>
      </c>
      <c r="C73" s="469" t="s">
        <v>2676</v>
      </c>
      <c r="D73" s="282">
        <v>17</v>
      </c>
      <c r="E73" s="785" t="s">
        <v>1023</v>
      </c>
      <c r="F73" s="469" t="s">
        <v>2956</v>
      </c>
      <c r="G73" s="282" t="s">
        <v>2957</v>
      </c>
      <c r="H73" s="469" t="s">
        <v>2958</v>
      </c>
      <c r="I73" s="469" t="s">
        <v>1026</v>
      </c>
      <c r="J73" s="282" t="s">
        <v>1027</v>
      </c>
      <c r="K73" s="547">
        <v>39110</v>
      </c>
      <c r="L73" s="144" t="s">
        <v>1028</v>
      </c>
      <c r="M73" s="471"/>
      <c r="N73" s="469" t="s">
        <v>2953</v>
      </c>
      <c r="O73" s="470" t="s">
        <v>1030</v>
      </c>
      <c r="P73" s="470" t="s">
        <v>2954</v>
      </c>
      <c r="Q73" s="470" t="s">
        <v>1026</v>
      </c>
      <c r="R73" s="282" t="s">
        <v>1027</v>
      </c>
      <c r="S73" s="547">
        <v>39110</v>
      </c>
      <c r="T73" s="470"/>
      <c r="U73" s="441" t="s">
        <v>1032</v>
      </c>
      <c r="V73" s="522"/>
      <c r="W73" s="77"/>
      <c r="X73" s="468">
        <v>713</v>
      </c>
      <c r="Y73" s="468">
        <v>716</v>
      </c>
      <c r="Z73" s="468"/>
      <c r="AA73" s="468"/>
      <c r="AB73" s="468" t="s">
        <v>2701</v>
      </c>
      <c r="AC73" s="468" t="s">
        <v>393</v>
      </c>
      <c r="AD73" s="77"/>
      <c r="AE73" s="468"/>
      <c r="AF73" s="557">
        <v>299</v>
      </c>
      <c r="AG73" s="557">
        <v>305</v>
      </c>
      <c r="AH73" s="77"/>
      <c r="AI73" s="474" t="s">
        <v>2955</v>
      </c>
      <c r="AJ73" s="468"/>
      <c r="AK73" s="468"/>
      <c r="AL73" s="77"/>
      <c r="AM73" s="282" t="str">
        <f>H73&amp;" "&amp;I73&amp;","&amp;" "&amp;J73&amp;" "&amp;K73</f>
        <v>214 Parkway East Madison, MS 39110</v>
      </c>
      <c r="AN73" s="77"/>
      <c r="AO73" s="715" t="s">
        <v>49</v>
      </c>
      <c r="AP73" s="715"/>
      <c r="AQ73" s="77"/>
      <c r="AR73" s="727">
        <v>10</v>
      </c>
      <c r="AS73" s="728">
        <v>10</v>
      </c>
      <c r="AT73" s="727">
        <v>10</v>
      </c>
      <c r="AU73" s="727">
        <v>11</v>
      </c>
      <c r="AV73" s="727">
        <v>13</v>
      </c>
      <c r="AW73" s="797">
        <v>6</v>
      </c>
      <c r="AX73" s="802">
        <f>AV73/AW73-1</f>
        <v>1.1666666666666665</v>
      </c>
      <c r="AY73" s="720">
        <v>20</v>
      </c>
      <c r="AZ73" s="797">
        <v>9</v>
      </c>
      <c r="BA73" s="805">
        <f>AY73/AZ73-1</f>
        <v>1.2222222222222223</v>
      </c>
      <c r="BB73" s="721"/>
      <c r="BC73" s="720">
        <v>16</v>
      </c>
      <c r="BD73" s="720">
        <v>17</v>
      </c>
      <c r="BE73" s="721"/>
      <c r="BF73" s="721"/>
      <c r="BG73" s="721"/>
      <c r="BH73" s="77"/>
      <c r="BI73" s="721"/>
      <c r="BJ73" s="721"/>
      <c r="BK73" s="721"/>
      <c r="BL73" s="471"/>
      <c r="BM73" s="471"/>
      <c r="BN73" s="471"/>
      <c r="BO73" s="471"/>
      <c r="BP73" s="471"/>
      <c r="BQ73" s="471"/>
      <c r="BR73" s="471"/>
      <c r="BS73" s="470"/>
      <c r="BT73" s="470"/>
      <c r="BU73" s="470"/>
      <c r="BV73" s="470"/>
      <c r="BW73" s="470"/>
      <c r="BX73" s="470"/>
      <c r="BY73" s="470"/>
      <c r="BZ73" s="470"/>
      <c r="CA73" s="470"/>
      <c r="CB73" s="470"/>
      <c r="CC73" s="470"/>
      <c r="CD73" s="470"/>
      <c r="CE73" s="470"/>
      <c r="CF73" s="470"/>
      <c r="CG73" s="470"/>
      <c r="CH73" s="470"/>
      <c r="CI73" s="470"/>
      <c r="CJ73" s="470"/>
      <c r="CK73" s="470"/>
      <c r="CL73" s="470"/>
      <c r="CM73" s="470"/>
      <c r="CN73" s="470"/>
      <c r="CO73" s="470"/>
      <c r="CP73" s="470"/>
      <c r="CQ73" s="470"/>
      <c r="CR73" s="470"/>
      <c r="CS73" s="470"/>
      <c r="CT73" s="470"/>
      <c r="CU73" s="470"/>
      <c r="CV73" s="470"/>
      <c r="CW73" s="470"/>
      <c r="CX73" s="470"/>
      <c r="CY73" s="470"/>
      <c r="CZ73" s="470"/>
      <c r="DA73" s="470"/>
      <c r="DB73" s="470"/>
      <c r="DC73" s="470"/>
      <c r="DD73" s="470"/>
      <c r="DE73" s="470"/>
      <c r="DF73" s="470"/>
      <c r="DG73" s="470"/>
      <c r="DH73" s="470"/>
      <c r="DI73" s="470"/>
      <c r="DJ73" s="470"/>
      <c r="DK73" s="470"/>
      <c r="DL73" s="470"/>
      <c r="DM73" s="470"/>
      <c r="DN73" s="470"/>
      <c r="DO73" s="470"/>
      <c r="DP73" s="470"/>
      <c r="DQ73" s="470"/>
      <c r="DR73" s="470"/>
      <c r="DS73" s="470"/>
      <c r="DT73" s="470"/>
      <c r="DU73" s="470"/>
      <c r="DV73" s="470"/>
      <c r="DW73" s="470"/>
      <c r="DX73" s="470"/>
      <c r="DY73" s="470"/>
      <c r="DZ73" s="470"/>
      <c r="EA73" s="470"/>
      <c r="EB73" s="470"/>
      <c r="EC73" s="470"/>
      <c r="ED73" s="470"/>
      <c r="EE73" s="470"/>
      <c r="EF73" s="470"/>
      <c r="EG73" s="470"/>
      <c r="EH73" s="470"/>
      <c r="EI73" s="470"/>
      <c r="EJ73" s="470"/>
      <c r="EK73" s="470"/>
      <c r="EL73" s="470"/>
      <c r="EM73" s="470"/>
      <c r="EN73" s="470"/>
      <c r="EO73" s="470"/>
      <c r="EP73" s="470"/>
      <c r="EQ73" s="470"/>
      <c r="ER73" s="470"/>
      <c r="ES73" s="470"/>
      <c r="ET73" s="470"/>
      <c r="EU73" s="470"/>
      <c r="EV73" s="470"/>
      <c r="EW73" s="470"/>
      <c r="EX73" s="470"/>
      <c r="EY73" s="470"/>
      <c r="EZ73" s="470"/>
      <c r="FA73" s="470"/>
      <c r="FB73" s="470"/>
      <c r="FC73" s="470"/>
      <c r="FD73" s="470"/>
      <c r="FE73" s="470"/>
      <c r="FF73" s="470"/>
      <c r="FG73" s="470"/>
      <c r="FH73" s="470"/>
      <c r="FI73" s="471"/>
      <c r="FJ73" s="471"/>
      <c r="FK73" s="471"/>
      <c r="FL73" s="471"/>
      <c r="FM73" s="471"/>
      <c r="FN73" s="471"/>
      <c r="FO73" s="568"/>
      <c r="FP73" s="471"/>
      <c r="FQ73" s="471"/>
      <c r="FR73" s="471"/>
      <c r="FS73" s="568"/>
      <c r="FT73" s="471"/>
      <c r="FU73" s="471"/>
      <c r="FV73" s="471"/>
      <c r="FW73" s="471"/>
      <c r="FX73" s="471"/>
      <c r="FY73" s="471"/>
      <c r="FZ73" s="471"/>
    </row>
    <row r="74" spans="1:182" s="562" customFormat="1" ht="15" customHeight="1">
      <c r="A74" s="816" t="s">
        <v>36</v>
      </c>
      <c r="B74" s="815" t="s">
        <v>49</v>
      </c>
      <c r="C74" s="562" t="s">
        <v>36</v>
      </c>
      <c r="E74" s="562" t="s">
        <v>2959</v>
      </c>
      <c r="F74" s="562" t="s">
        <v>2960</v>
      </c>
      <c r="H74" s="562" t="s">
        <v>2961</v>
      </c>
      <c r="I74" s="562" t="s">
        <v>1732</v>
      </c>
      <c r="J74" s="816" t="s">
        <v>67</v>
      </c>
      <c r="K74" s="859">
        <v>95351</v>
      </c>
      <c r="L74" s="819" t="s">
        <v>2962</v>
      </c>
      <c r="N74" s="562" t="s">
        <v>2562</v>
      </c>
      <c r="O74" s="562" t="s">
        <v>2963</v>
      </c>
      <c r="P74" s="863" t="s">
        <v>2964</v>
      </c>
      <c r="Q74" s="863" t="s">
        <v>2965</v>
      </c>
      <c r="R74" s="816" t="s">
        <v>67</v>
      </c>
      <c r="S74" s="562">
        <v>95326</v>
      </c>
      <c r="U74" s="816" t="s">
        <v>2966</v>
      </c>
      <c r="W74" s="293"/>
      <c r="X74" s="816">
        <v>622</v>
      </c>
      <c r="Y74" s="816">
        <v>625</v>
      </c>
      <c r="Z74" s="816"/>
      <c r="AA74" s="816"/>
      <c r="AB74" s="816" t="s">
        <v>2747</v>
      </c>
      <c r="AC74" s="816" t="s">
        <v>393</v>
      </c>
      <c r="AD74" s="293"/>
      <c r="AF74" s="822">
        <v>329</v>
      </c>
      <c r="AG74" s="822"/>
      <c r="AH74" s="293"/>
      <c r="AI74" s="832" t="s">
        <v>2967</v>
      </c>
      <c r="AJ74" s="562" t="s">
        <v>37</v>
      </c>
      <c r="AL74" s="293"/>
      <c r="AM74" s="815" t="str">
        <f>H74&amp;" "&amp;I74&amp;","&amp;" "&amp;J74&amp;" "&amp;K74</f>
        <v>18 H ST Modesto, CA 95351</v>
      </c>
      <c r="AN74" s="293"/>
      <c r="AO74" s="816" t="s">
        <v>49</v>
      </c>
      <c r="AQ74" s="293"/>
      <c r="AR74" s="816">
        <v>8</v>
      </c>
      <c r="AS74" s="824">
        <v>12</v>
      </c>
      <c r="AT74" s="816">
        <v>16</v>
      </c>
      <c r="AU74" s="816">
        <v>22</v>
      </c>
      <c r="AV74" s="816">
        <v>23</v>
      </c>
      <c r="AW74" s="816"/>
      <c r="AX74" s="816"/>
      <c r="AY74" s="816">
        <v>23</v>
      </c>
      <c r="AZ74" s="816"/>
      <c r="BC74" s="816">
        <v>23</v>
      </c>
      <c r="BD74" s="816">
        <v>23</v>
      </c>
      <c r="BH74" s="293"/>
      <c r="BS74" s="811"/>
      <c r="BT74" s="811"/>
      <c r="BU74" s="811"/>
    </row>
    <row r="75" spans="1:182" s="562" customFormat="1" ht="15" customHeight="1">
      <c r="A75" s="505" t="s">
        <v>36</v>
      </c>
      <c r="B75" s="506" t="s">
        <v>49</v>
      </c>
      <c r="C75" s="314" t="s">
        <v>2666</v>
      </c>
      <c r="D75" s="314"/>
      <c r="E75" s="664" t="s">
        <v>238</v>
      </c>
      <c r="F75" s="285" t="s">
        <v>239</v>
      </c>
      <c r="G75" s="314"/>
      <c r="H75" s="470" t="s">
        <v>240</v>
      </c>
      <c r="I75" s="470" t="s">
        <v>241</v>
      </c>
      <c r="J75" s="282" t="s">
        <v>67</v>
      </c>
      <c r="K75" s="282">
        <v>93021</v>
      </c>
      <c r="L75" s="521" t="s">
        <v>242</v>
      </c>
      <c r="M75" s="314"/>
      <c r="N75" s="471" t="s">
        <v>243</v>
      </c>
      <c r="O75" s="471" t="s">
        <v>244</v>
      </c>
      <c r="P75" s="314"/>
      <c r="Q75" s="130" t="s">
        <v>2968</v>
      </c>
      <c r="R75" s="664" t="s">
        <v>2969</v>
      </c>
      <c r="S75" s="505" t="s">
        <v>67</v>
      </c>
      <c r="T75" s="945">
        <v>93010</v>
      </c>
      <c r="U75" s="468" t="s">
        <v>245</v>
      </c>
      <c r="V75" s="314"/>
      <c r="W75" s="293"/>
      <c r="X75" s="505">
        <v>713</v>
      </c>
      <c r="Y75" s="505">
        <v>716</v>
      </c>
      <c r="Z75" s="505"/>
      <c r="AA75" s="505"/>
      <c r="AB75" s="505" t="s">
        <v>2701</v>
      </c>
      <c r="AC75" s="505" t="s">
        <v>393</v>
      </c>
      <c r="AD75" s="293"/>
      <c r="AE75" s="314"/>
      <c r="AF75" s="553">
        <v>299</v>
      </c>
      <c r="AG75" s="553">
        <v>309</v>
      </c>
      <c r="AH75" s="293"/>
      <c r="AI75" s="554" t="s">
        <v>2970</v>
      </c>
      <c r="AJ75" s="314"/>
      <c r="AK75" s="314"/>
      <c r="AL75" s="293"/>
      <c r="AM75" s="506" t="str">
        <f>H75&amp;" "&amp;I75&amp;","&amp;" "&amp;J75&amp;" "&amp;K75</f>
        <v>4500 Tierra Rejada Rd Moorpark, CA 93021</v>
      </c>
      <c r="AN75" s="293"/>
      <c r="AO75" s="715" t="s">
        <v>49</v>
      </c>
      <c r="AP75" s="664"/>
      <c r="AQ75" s="293"/>
      <c r="AR75" s="727">
        <v>9</v>
      </c>
      <c r="AS75" s="728">
        <v>10</v>
      </c>
      <c r="AT75" s="727">
        <v>14</v>
      </c>
      <c r="AU75" s="727">
        <v>18</v>
      </c>
      <c r="AV75" s="727">
        <v>23</v>
      </c>
      <c r="AW75" s="797"/>
      <c r="AX75" s="797"/>
      <c r="AY75" s="720">
        <v>28</v>
      </c>
      <c r="AZ75" s="797"/>
      <c r="BA75" s="804"/>
      <c r="BB75" s="721"/>
      <c r="BC75" s="720">
        <v>29</v>
      </c>
      <c r="BD75" s="720">
        <v>31</v>
      </c>
      <c r="BE75" s="721"/>
      <c r="BF75" s="721"/>
      <c r="BG75" s="721"/>
      <c r="BH75" s="293"/>
      <c r="BI75" s="721"/>
      <c r="BJ75" s="721"/>
      <c r="BK75" s="721"/>
      <c r="BL75" s="314"/>
      <c r="BM75" s="314"/>
      <c r="BN75" s="314"/>
      <c r="BO75" s="314"/>
      <c r="BP75" s="314"/>
      <c r="BQ75" s="314"/>
      <c r="BR75" s="314"/>
      <c r="BS75" s="470"/>
      <c r="BT75" s="470"/>
      <c r="BU75" s="470"/>
      <c r="BV75" s="314"/>
      <c r="BW75" s="314"/>
      <c r="BX75" s="314"/>
      <c r="BY75" s="314"/>
      <c r="BZ75" s="314"/>
      <c r="CA75" s="314"/>
      <c r="CB75" s="314"/>
      <c r="CC75" s="314"/>
      <c r="CD75" s="314"/>
      <c r="CE75" s="314"/>
      <c r="CF75" s="314"/>
      <c r="CG75" s="314"/>
      <c r="CH75" s="314"/>
      <c r="CI75" s="314"/>
      <c r="CJ75" s="314"/>
      <c r="CK75" s="314"/>
      <c r="CL75" s="314"/>
      <c r="CM75" s="314"/>
      <c r="CN75" s="314"/>
      <c r="CO75" s="314"/>
      <c r="CP75" s="314"/>
      <c r="CQ75" s="314"/>
      <c r="CR75" s="314"/>
      <c r="CS75" s="314"/>
      <c r="CT75" s="314"/>
      <c r="CU75" s="314"/>
      <c r="CV75" s="314"/>
      <c r="CW75" s="314"/>
      <c r="CX75" s="314"/>
      <c r="CY75" s="314"/>
      <c r="CZ75" s="314"/>
      <c r="DA75" s="314"/>
      <c r="DB75" s="314"/>
      <c r="DC75" s="314"/>
      <c r="DD75" s="314"/>
      <c r="DE75" s="314"/>
      <c r="DF75" s="314"/>
      <c r="DG75" s="314"/>
      <c r="DH75" s="314"/>
      <c r="DI75" s="314"/>
      <c r="DJ75" s="314"/>
      <c r="DK75" s="314"/>
      <c r="DL75" s="314"/>
      <c r="DM75" s="314"/>
      <c r="DN75" s="314"/>
      <c r="DO75" s="314"/>
      <c r="DP75" s="314"/>
      <c r="DQ75" s="314"/>
      <c r="DR75" s="314"/>
      <c r="DS75" s="314"/>
      <c r="DT75" s="314"/>
      <c r="DU75" s="314"/>
      <c r="DV75" s="314"/>
      <c r="DW75" s="314"/>
      <c r="DX75" s="314"/>
      <c r="DY75" s="314"/>
      <c r="DZ75" s="314"/>
      <c r="EA75" s="314"/>
      <c r="EB75" s="314"/>
      <c r="EC75" s="314"/>
      <c r="ED75" s="314"/>
      <c r="EE75" s="314"/>
      <c r="EF75" s="314"/>
      <c r="EG75" s="314"/>
      <c r="EH75" s="314"/>
      <c r="EI75" s="314"/>
      <c r="EJ75" s="314"/>
      <c r="EK75" s="314"/>
      <c r="EL75" s="314"/>
      <c r="EM75" s="314"/>
      <c r="EN75" s="314"/>
      <c r="EO75" s="314"/>
      <c r="EP75" s="314"/>
      <c r="EQ75" s="314"/>
      <c r="ER75" s="314"/>
      <c r="ES75" s="314"/>
      <c r="ET75" s="314"/>
      <c r="EU75" s="314"/>
      <c r="EV75" s="314"/>
      <c r="EW75" s="314"/>
      <c r="EX75" s="314"/>
      <c r="EY75" s="314"/>
      <c r="EZ75" s="314"/>
      <c r="FA75" s="314"/>
      <c r="FB75" s="314"/>
      <c r="FC75" s="314"/>
      <c r="FD75" s="314"/>
      <c r="FE75" s="314"/>
      <c r="FF75" s="314"/>
      <c r="FG75" s="314"/>
      <c r="FH75" s="314"/>
      <c r="FI75" s="314"/>
      <c r="FJ75" s="314"/>
      <c r="FK75" s="314"/>
      <c r="FL75" s="314"/>
      <c r="FM75" s="314"/>
      <c r="FN75" s="314"/>
      <c r="FO75" s="471"/>
      <c r="FP75" s="471"/>
      <c r="FQ75" s="471"/>
      <c r="FR75" s="471"/>
      <c r="FS75" s="471"/>
      <c r="FT75" s="471"/>
      <c r="FU75" s="471"/>
      <c r="FV75" s="471"/>
      <c r="FW75" s="471"/>
      <c r="FX75" s="471"/>
      <c r="FY75" s="471"/>
      <c r="FZ75" s="471"/>
    </row>
    <row r="76" spans="1:182" s="562" customFormat="1" ht="15" customHeight="1">
      <c r="A76" s="816" t="s">
        <v>455</v>
      </c>
      <c r="B76" s="816"/>
      <c r="C76" s="814" t="s">
        <v>2666</v>
      </c>
      <c r="D76" s="816">
        <v>36</v>
      </c>
      <c r="E76" s="562" t="s">
        <v>1034</v>
      </c>
      <c r="F76" s="562" t="s">
        <v>1035</v>
      </c>
      <c r="G76" s="815"/>
      <c r="H76" s="817" t="s">
        <v>1036</v>
      </c>
      <c r="I76" s="817" t="s">
        <v>1037</v>
      </c>
      <c r="J76" s="816" t="s">
        <v>273</v>
      </c>
      <c r="K76" s="816">
        <v>16504</v>
      </c>
      <c r="L76" s="811" t="s">
        <v>1038</v>
      </c>
      <c r="N76" s="817" t="s">
        <v>1039</v>
      </c>
      <c r="O76" s="562" t="s">
        <v>1040</v>
      </c>
      <c r="P76" s="562" t="s">
        <v>2971</v>
      </c>
      <c r="Q76" s="562" t="s">
        <v>1037</v>
      </c>
      <c r="R76" s="816" t="s">
        <v>273</v>
      </c>
      <c r="S76" s="816">
        <v>16508</v>
      </c>
      <c r="U76" s="820" t="s">
        <v>1043</v>
      </c>
      <c r="V76" s="821"/>
      <c r="W76" s="77"/>
      <c r="X76" s="816">
        <v>622</v>
      </c>
      <c r="Y76" s="816">
        <v>625</v>
      </c>
      <c r="Z76" s="816"/>
      <c r="AA76" s="816"/>
      <c r="AB76" s="816" t="s">
        <v>2747</v>
      </c>
      <c r="AC76" s="816" t="s">
        <v>393</v>
      </c>
      <c r="AD76" s="77"/>
      <c r="AE76" s="816"/>
      <c r="AF76" s="822">
        <v>299</v>
      </c>
      <c r="AG76" s="822">
        <v>309</v>
      </c>
      <c r="AH76" s="77"/>
      <c r="AI76" s="823" t="s">
        <v>2972</v>
      </c>
      <c r="AJ76" s="816"/>
      <c r="AK76" s="816"/>
      <c r="AL76" s="77"/>
      <c r="AM76" s="815" t="str">
        <f>H76&amp;" "&amp;I76&amp;","&amp;" "&amp;J76&amp;" "&amp;K76</f>
        <v>538 E Grandview Blvd Erie, PA 16504</v>
      </c>
      <c r="AN76" s="77"/>
      <c r="AO76" s="816" t="s">
        <v>49</v>
      </c>
      <c r="AP76" s="816"/>
      <c r="AQ76" s="77"/>
      <c r="AR76" s="816">
        <v>13</v>
      </c>
      <c r="AS76" s="824">
        <v>14</v>
      </c>
      <c r="AT76" s="816">
        <v>17</v>
      </c>
      <c r="AU76" s="816">
        <v>19</v>
      </c>
      <c r="AV76" s="816">
        <v>26</v>
      </c>
      <c r="AW76" s="816">
        <v>29</v>
      </c>
      <c r="AX76" s="830">
        <f>AV76/AW76-1</f>
        <v>-0.10344827586206895</v>
      </c>
      <c r="AY76" s="816">
        <v>32</v>
      </c>
      <c r="AZ76" s="816">
        <v>35</v>
      </c>
      <c r="BA76" s="826">
        <f>AY76/AZ76-1</f>
        <v>-8.5714285714285743E-2</v>
      </c>
      <c r="BC76" s="816">
        <v>33</v>
      </c>
      <c r="BD76" s="816">
        <v>33</v>
      </c>
      <c r="BH76" s="77"/>
      <c r="BS76" s="811"/>
      <c r="BT76" s="811"/>
    </row>
    <row r="77" spans="1:182" s="562" customFormat="1" ht="15" customHeight="1">
      <c r="A77" s="816" t="s">
        <v>455</v>
      </c>
      <c r="B77" s="816" t="s">
        <v>49</v>
      </c>
      <c r="C77" s="562" t="s">
        <v>36</v>
      </c>
      <c r="E77" s="562" t="s">
        <v>1125</v>
      </c>
      <c r="F77" s="562" t="s">
        <v>1126</v>
      </c>
      <c r="H77" s="562" t="s">
        <v>1127</v>
      </c>
      <c r="I77" s="562" t="s">
        <v>1128</v>
      </c>
      <c r="J77" s="816" t="s">
        <v>273</v>
      </c>
      <c r="K77" s="816">
        <v>18045</v>
      </c>
      <c r="L77" s="562" t="s">
        <v>1129</v>
      </c>
      <c r="N77" s="562" t="s">
        <v>164</v>
      </c>
      <c r="O77" s="562" t="s">
        <v>1130</v>
      </c>
      <c r="P77" s="562" t="s">
        <v>1131</v>
      </c>
      <c r="Q77" s="562" t="s">
        <v>1132</v>
      </c>
      <c r="R77" s="816" t="s">
        <v>273</v>
      </c>
      <c r="S77" s="816">
        <v>18103</v>
      </c>
      <c r="T77" s="562" t="s">
        <v>1133</v>
      </c>
      <c r="U77" s="816" t="s">
        <v>1134</v>
      </c>
      <c r="X77" s="816">
        <v>706</v>
      </c>
      <c r="Y77" s="816">
        <v>709</v>
      </c>
      <c r="Z77" s="816"/>
      <c r="AA77" s="816"/>
      <c r="AB77" s="816" t="s">
        <v>2829</v>
      </c>
      <c r="AC77" s="816" t="s">
        <v>393</v>
      </c>
      <c r="AF77" s="822">
        <v>299</v>
      </c>
      <c r="AG77" s="822">
        <v>309</v>
      </c>
      <c r="AI77" s="832" t="s">
        <v>2973</v>
      </c>
      <c r="AM77" s="815" t="str">
        <f>H77&amp;" "&amp;I77&amp;","&amp;" "&amp;J77&amp;" "&amp;K77</f>
        <v>3417 Church Rd Easton, PA 18045</v>
      </c>
      <c r="AO77" s="816"/>
      <c r="AR77" s="816">
        <v>2</v>
      </c>
      <c r="AS77" s="824">
        <v>3</v>
      </c>
      <c r="AT77" s="816">
        <v>9</v>
      </c>
      <c r="AU77" s="816">
        <v>11</v>
      </c>
      <c r="AV77" s="816">
        <v>12</v>
      </c>
      <c r="AW77" s="816"/>
      <c r="AX77" s="816"/>
      <c r="AY77" s="816">
        <v>20</v>
      </c>
      <c r="AZ77" s="816">
        <v>0</v>
      </c>
      <c r="BA77" s="826"/>
      <c r="BC77" s="816">
        <v>27</v>
      </c>
      <c r="BD77" s="816">
        <v>29</v>
      </c>
    </row>
    <row r="78" spans="1:182" s="562" customFormat="1" ht="15" customHeight="1">
      <c r="A78" s="505" t="s">
        <v>36</v>
      </c>
      <c r="B78" s="506" t="s">
        <v>49</v>
      </c>
      <c r="C78" s="314" t="s">
        <v>36</v>
      </c>
      <c r="D78" s="314"/>
      <c r="E78" s="664" t="s">
        <v>2974</v>
      </c>
      <c r="F78" s="314" t="s">
        <v>2975</v>
      </c>
      <c r="G78" s="314"/>
      <c r="H78" s="314" t="s">
        <v>2976</v>
      </c>
      <c r="I78" s="314" t="s">
        <v>2977</v>
      </c>
      <c r="J78" s="505" t="s">
        <v>620</v>
      </c>
      <c r="K78" s="505">
        <v>30014</v>
      </c>
      <c r="L78" s="314" t="s">
        <v>2978</v>
      </c>
      <c r="M78" s="314"/>
      <c r="N78" s="314" t="s">
        <v>2979</v>
      </c>
      <c r="O78" s="314" t="s">
        <v>2980</v>
      </c>
      <c r="P78" s="508" t="s">
        <v>2981</v>
      </c>
      <c r="Q78" s="314" t="s">
        <v>2977</v>
      </c>
      <c r="R78" s="505" t="s">
        <v>620</v>
      </c>
      <c r="S78" s="314">
        <v>30014</v>
      </c>
      <c r="T78" s="314"/>
      <c r="U78" s="505" t="s">
        <v>2982</v>
      </c>
      <c r="V78" s="314"/>
      <c r="W78" s="293"/>
      <c r="X78" s="505">
        <v>720</v>
      </c>
      <c r="Y78" s="505">
        <v>723</v>
      </c>
      <c r="Z78" s="505"/>
      <c r="AA78" s="505"/>
      <c r="AB78" s="505" t="s">
        <v>2708</v>
      </c>
      <c r="AC78" s="505" t="s">
        <v>393</v>
      </c>
      <c r="AD78" s="293"/>
      <c r="AE78" s="314"/>
      <c r="AF78" s="553">
        <v>299</v>
      </c>
      <c r="AG78" s="553">
        <v>305</v>
      </c>
      <c r="AH78" s="293"/>
      <c r="AI78" s="554" t="s">
        <v>2983</v>
      </c>
      <c r="AJ78" s="314" t="s">
        <v>37</v>
      </c>
      <c r="AK78" s="314"/>
      <c r="AL78" s="293"/>
      <c r="AM78" s="506" t="str">
        <f>H78&amp;" "&amp;I78&amp;","&amp;" "&amp;J78&amp;" "&amp;K78</f>
        <v>1 Ram Way Covington, GA 30014</v>
      </c>
      <c r="AN78" s="293"/>
      <c r="AO78" s="715"/>
      <c r="AP78" s="664"/>
      <c r="AQ78" s="293"/>
      <c r="AR78" s="727">
        <v>9</v>
      </c>
      <c r="AS78" s="728">
        <v>9</v>
      </c>
      <c r="AT78" s="727">
        <v>14</v>
      </c>
      <c r="AU78" s="727">
        <v>19</v>
      </c>
      <c r="AV78" s="727">
        <v>21</v>
      </c>
      <c r="AW78" s="797"/>
      <c r="AX78" s="797"/>
      <c r="AY78" s="720">
        <v>22</v>
      </c>
      <c r="AZ78" s="797"/>
      <c r="BA78" s="804"/>
      <c r="BB78" s="721"/>
      <c r="BC78" s="720">
        <v>23</v>
      </c>
      <c r="BD78" s="720">
        <v>23</v>
      </c>
      <c r="BE78" s="721"/>
      <c r="BF78" s="721"/>
      <c r="BG78" s="721"/>
      <c r="BH78" s="293"/>
      <c r="BI78" s="721"/>
      <c r="BJ78" s="721"/>
      <c r="BK78" s="721"/>
      <c r="BL78" s="314"/>
      <c r="BM78" s="314"/>
      <c r="BN78" s="314"/>
      <c r="BO78" s="314"/>
      <c r="BP78" s="314"/>
      <c r="BQ78" s="314"/>
      <c r="BR78" s="314"/>
      <c r="BS78" s="314"/>
      <c r="BT78" s="314"/>
      <c r="BU78" s="314"/>
      <c r="BV78" s="314"/>
      <c r="BW78" s="314"/>
      <c r="BX78" s="314"/>
      <c r="BY78" s="314"/>
      <c r="BZ78" s="314"/>
      <c r="CA78" s="314"/>
      <c r="CB78" s="314"/>
      <c r="CC78" s="314"/>
      <c r="CD78" s="314"/>
      <c r="CE78" s="314"/>
      <c r="CF78" s="314"/>
      <c r="CG78" s="314"/>
      <c r="CH78" s="314"/>
      <c r="CI78" s="314"/>
      <c r="CJ78" s="314"/>
      <c r="CK78" s="314"/>
      <c r="CL78" s="314"/>
      <c r="CM78" s="314"/>
      <c r="CN78" s="314"/>
      <c r="CO78" s="314"/>
      <c r="CP78" s="314"/>
      <c r="CQ78" s="314"/>
      <c r="CR78" s="314"/>
      <c r="CS78" s="314"/>
      <c r="CT78" s="314"/>
      <c r="CU78" s="314"/>
      <c r="CV78" s="314"/>
      <c r="CW78" s="314"/>
      <c r="CX78" s="314"/>
      <c r="CY78" s="314"/>
      <c r="CZ78" s="314"/>
      <c r="DA78" s="314"/>
      <c r="DB78" s="314"/>
      <c r="DC78" s="314"/>
      <c r="DD78" s="314"/>
      <c r="DE78" s="314"/>
      <c r="DF78" s="314"/>
      <c r="DG78" s="314"/>
      <c r="DH78" s="314"/>
      <c r="DI78" s="314"/>
      <c r="DJ78" s="314"/>
      <c r="DK78" s="314"/>
      <c r="DL78" s="314"/>
      <c r="DM78" s="314"/>
      <c r="DN78" s="314"/>
      <c r="DO78" s="314"/>
      <c r="DP78" s="314"/>
      <c r="DQ78" s="314"/>
      <c r="DR78" s="314"/>
      <c r="DS78" s="314"/>
      <c r="DT78" s="314"/>
      <c r="DU78" s="314"/>
      <c r="DV78" s="314"/>
      <c r="DW78" s="314"/>
      <c r="DX78" s="314"/>
      <c r="DY78" s="314"/>
      <c r="DZ78" s="314"/>
      <c r="EA78" s="314"/>
      <c r="EB78" s="314"/>
      <c r="EC78" s="314"/>
      <c r="ED78" s="314"/>
      <c r="EE78" s="314"/>
      <c r="EF78" s="314"/>
      <c r="EG78" s="314"/>
      <c r="EH78" s="314"/>
      <c r="EI78" s="314"/>
      <c r="EJ78" s="314"/>
      <c r="EK78" s="314"/>
      <c r="EL78" s="314"/>
      <c r="EM78" s="314"/>
      <c r="EN78" s="314"/>
      <c r="EO78" s="314"/>
      <c r="EP78" s="314"/>
      <c r="EQ78" s="314"/>
      <c r="ER78" s="314"/>
      <c r="ES78" s="314"/>
      <c r="ET78" s="314"/>
      <c r="EU78" s="314"/>
      <c r="EV78" s="314"/>
      <c r="EW78" s="314"/>
      <c r="EX78" s="314"/>
      <c r="EY78" s="314"/>
      <c r="EZ78" s="314"/>
      <c r="FA78" s="314"/>
      <c r="FB78" s="314"/>
      <c r="FC78" s="314"/>
      <c r="FD78" s="314"/>
      <c r="FE78" s="314"/>
      <c r="FF78" s="314"/>
      <c r="FG78" s="314"/>
      <c r="FH78" s="314"/>
      <c r="FI78" s="314"/>
      <c r="FJ78" s="314"/>
      <c r="FK78" s="314"/>
      <c r="FL78" s="314"/>
      <c r="FM78" s="314"/>
      <c r="FN78" s="314"/>
      <c r="FO78" s="314"/>
      <c r="FP78" s="471"/>
      <c r="FQ78" s="471"/>
      <c r="FR78" s="471"/>
      <c r="FS78" s="471"/>
      <c r="FT78" s="471"/>
      <c r="FU78" s="471"/>
      <c r="FV78" s="471"/>
      <c r="FW78" s="471"/>
      <c r="FX78" s="471"/>
      <c r="FY78" s="471"/>
      <c r="FZ78" s="471"/>
    </row>
    <row r="79" spans="1:182" s="562" customFormat="1" ht="15" customHeight="1">
      <c r="A79" s="816" t="s">
        <v>455</v>
      </c>
      <c r="B79" s="816" t="s">
        <v>49</v>
      </c>
      <c r="C79" s="562" t="s">
        <v>2666</v>
      </c>
      <c r="E79" s="562" t="s">
        <v>1088</v>
      </c>
      <c r="F79" s="562" t="s">
        <v>1089</v>
      </c>
      <c r="H79" s="562" t="s">
        <v>1090</v>
      </c>
      <c r="I79" s="562" t="s">
        <v>1091</v>
      </c>
      <c r="J79" s="816" t="s">
        <v>206</v>
      </c>
      <c r="K79" s="816">
        <v>60625</v>
      </c>
      <c r="L79" s="562" t="s">
        <v>1092</v>
      </c>
      <c r="N79" s="562" t="s">
        <v>1093</v>
      </c>
      <c r="O79" s="562" t="s">
        <v>1094</v>
      </c>
      <c r="P79" s="562" t="s">
        <v>1095</v>
      </c>
      <c r="Q79" s="562" t="s">
        <v>1096</v>
      </c>
      <c r="R79" s="816" t="s">
        <v>206</v>
      </c>
      <c r="S79" s="816">
        <v>60187</v>
      </c>
      <c r="T79" s="562" t="s">
        <v>1097</v>
      </c>
      <c r="U79" s="816" t="s">
        <v>1098</v>
      </c>
      <c r="V79" s="562" t="s">
        <v>1099</v>
      </c>
      <c r="W79" s="293"/>
      <c r="X79" s="816">
        <v>608</v>
      </c>
      <c r="Y79" s="816">
        <v>611</v>
      </c>
      <c r="Z79" s="816"/>
      <c r="AA79" s="816"/>
      <c r="AB79" s="816" t="s">
        <v>2752</v>
      </c>
      <c r="AC79" s="816" t="s">
        <v>393</v>
      </c>
      <c r="AD79" s="293"/>
      <c r="AF79" s="822">
        <v>299</v>
      </c>
      <c r="AG79" s="822">
        <v>309</v>
      </c>
      <c r="AH79" s="293"/>
      <c r="AI79" s="832" t="s">
        <v>2984</v>
      </c>
      <c r="AL79" s="293"/>
      <c r="AM79" s="815" t="str">
        <f>H79&amp;" "&amp;I79&amp;","&amp;" "&amp;J79&amp;" "&amp;K79</f>
        <v>3205 W Carmen Ave Chicago, IL 60625</v>
      </c>
      <c r="AN79" s="293"/>
      <c r="AO79" s="816" t="s">
        <v>49</v>
      </c>
      <c r="AQ79" s="293"/>
      <c r="AR79" s="816">
        <v>53</v>
      </c>
      <c r="AS79" s="824">
        <v>63</v>
      </c>
      <c r="AT79" s="816">
        <v>75</v>
      </c>
      <c r="AU79" s="816">
        <v>87</v>
      </c>
      <c r="AV79" s="816">
        <v>100</v>
      </c>
      <c r="AW79" s="816"/>
      <c r="AX79" s="816"/>
      <c r="AY79" s="816">
        <v>102</v>
      </c>
      <c r="AZ79" s="816">
        <v>0</v>
      </c>
      <c r="BA79" s="826"/>
      <c r="BC79" s="816">
        <v>102</v>
      </c>
      <c r="BD79" s="816">
        <v>102</v>
      </c>
      <c r="BH79" s="293"/>
    </row>
    <row r="80" spans="1:182" s="562" customFormat="1" ht="15" customHeight="1">
      <c r="A80" s="816" t="s">
        <v>455</v>
      </c>
      <c r="B80" s="815"/>
      <c r="C80" s="814" t="s">
        <v>2736</v>
      </c>
      <c r="D80" s="816">
        <v>29</v>
      </c>
      <c r="E80" s="562" t="s">
        <v>2985</v>
      </c>
      <c r="F80" s="562" t="s">
        <v>2986</v>
      </c>
      <c r="G80" s="815"/>
      <c r="H80" s="817" t="s">
        <v>2987</v>
      </c>
      <c r="I80" s="817" t="s">
        <v>1384</v>
      </c>
      <c r="J80" s="816" t="s">
        <v>54</v>
      </c>
      <c r="K80" s="816">
        <v>43606</v>
      </c>
      <c r="L80" s="811" t="s">
        <v>2988</v>
      </c>
      <c r="N80" s="817" t="s">
        <v>545</v>
      </c>
      <c r="O80" s="562" t="s">
        <v>2989</v>
      </c>
      <c r="P80" s="811" t="s">
        <v>2990</v>
      </c>
      <c r="Q80" s="811" t="s">
        <v>2991</v>
      </c>
      <c r="R80" s="815" t="s">
        <v>54</v>
      </c>
      <c r="S80" s="811">
        <v>43606</v>
      </c>
      <c r="U80" s="820" t="s">
        <v>2992</v>
      </c>
      <c r="V80" s="821"/>
      <c r="W80" s="77"/>
      <c r="X80" s="816">
        <v>622</v>
      </c>
      <c r="Y80" s="816">
        <v>625</v>
      </c>
      <c r="Z80" s="816"/>
      <c r="AA80" s="816"/>
      <c r="AB80" s="816" t="s">
        <v>2747</v>
      </c>
      <c r="AC80" s="816" t="s">
        <v>393</v>
      </c>
      <c r="AD80" s="77"/>
      <c r="AE80" s="816"/>
      <c r="AF80" s="822">
        <v>299</v>
      </c>
      <c r="AG80" s="822">
        <v>305</v>
      </c>
      <c r="AH80" s="77"/>
      <c r="AI80" s="823" t="s">
        <v>2993</v>
      </c>
      <c r="AJ80" s="816"/>
      <c r="AK80" s="816"/>
      <c r="AL80" s="77"/>
      <c r="AM80" s="815" t="str">
        <f>H80&amp;" "&amp;I80&amp;","&amp;" "&amp;J80&amp;" "&amp;K80</f>
        <v>2532 Evergreen Rd Toledo, OH 43606</v>
      </c>
      <c r="AN80" s="77"/>
      <c r="AO80" s="816" t="s">
        <v>49</v>
      </c>
      <c r="AP80" s="816"/>
      <c r="AQ80" s="77"/>
      <c r="AR80" s="816">
        <v>20</v>
      </c>
      <c r="AS80" s="824">
        <v>20</v>
      </c>
      <c r="AT80" s="816">
        <v>22</v>
      </c>
      <c r="AU80" s="816">
        <v>25</v>
      </c>
      <c r="AV80" s="816">
        <v>25</v>
      </c>
      <c r="AW80" s="816">
        <v>22</v>
      </c>
      <c r="AX80" s="830">
        <f>AV80/AW80-1</f>
        <v>0.13636363636363646</v>
      </c>
      <c r="AY80" s="816">
        <v>27</v>
      </c>
      <c r="AZ80" s="816">
        <v>27</v>
      </c>
      <c r="BA80" s="826">
        <f>AY80/AZ80-1</f>
        <v>0</v>
      </c>
      <c r="BC80" s="816">
        <v>28</v>
      </c>
      <c r="BD80" s="816">
        <v>28</v>
      </c>
      <c r="BH80" s="77"/>
    </row>
    <row r="81" spans="1:182" s="562" customFormat="1" ht="15" customHeight="1">
      <c r="A81" s="505" t="s">
        <v>36</v>
      </c>
      <c r="B81" s="506" t="s">
        <v>49</v>
      </c>
      <c r="C81" s="314" t="s">
        <v>2666</v>
      </c>
      <c r="D81" s="314"/>
      <c r="E81" s="184" t="s">
        <v>269</v>
      </c>
      <c r="F81" s="238" t="s">
        <v>270</v>
      </c>
      <c r="G81" s="169"/>
      <c r="H81" s="84" t="s">
        <v>271</v>
      </c>
      <c r="I81" s="84" t="s">
        <v>272</v>
      </c>
      <c r="J81" s="135" t="s">
        <v>273</v>
      </c>
      <c r="K81" s="82">
        <v>18949</v>
      </c>
      <c r="L81" s="173" t="s">
        <v>274</v>
      </c>
      <c r="M81" s="314"/>
      <c r="N81" s="174" t="s">
        <v>275</v>
      </c>
      <c r="O81" s="174" t="s">
        <v>188</v>
      </c>
      <c r="P81" s="169"/>
      <c r="Q81" s="169"/>
      <c r="R81" s="170"/>
      <c r="S81" s="170"/>
      <c r="T81" s="169"/>
      <c r="U81" s="185" t="s">
        <v>2994</v>
      </c>
      <c r="V81" s="314"/>
      <c r="W81" s="293"/>
      <c r="X81" s="505">
        <v>727</v>
      </c>
      <c r="Y81" s="505">
        <v>730</v>
      </c>
      <c r="Z81" s="505"/>
      <c r="AA81" s="505"/>
      <c r="AB81" s="505" t="s">
        <v>2664</v>
      </c>
      <c r="AC81" s="505" t="s">
        <v>393</v>
      </c>
      <c r="AD81" s="293"/>
      <c r="AE81" s="314"/>
      <c r="AF81" s="553">
        <v>299</v>
      </c>
      <c r="AG81" s="553">
        <v>309</v>
      </c>
      <c r="AH81" s="293"/>
      <c r="AI81" s="79" t="s">
        <v>2995</v>
      </c>
      <c r="AJ81" s="314"/>
      <c r="AK81" s="314"/>
      <c r="AL81" s="293"/>
      <c r="AM81" s="506" t="str">
        <f>H81&amp;" "&amp;I81&amp;","&amp;" "&amp;J81&amp;" "&amp;K81</f>
        <v>5765 Old Easton Rd Plumsteadville, PA 18949</v>
      </c>
      <c r="AN81" s="293"/>
      <c r="AO81" s="715"/>
      <c r="AP81" s="664"/>
      <c r="AQ81" s="293"/>
      <c r="AR81" s="727"/>
      <c r="AS81" s="728"/>
      <c r="AT81" s="727"/>
      <c r="AU81" s="727"/>
      <c r="AV81" s="727">
        <v>4</v>
      </c>
      <c r="AW81" s="797"/>
      <c r="AX81" s="797"/>
      <c r="AY81" s="720"/>
      <c r="AZ81" s="797"/>
      <c r="BA81" s="804"/>
      <c r="BB81" s="721"/>
      <c r="BC81" s="720"/>
      <c r="BD81" s="720">
        <v>1</v>
      </c>
      <c r="BE81" s="721"/>
      <c r="BF81" s="721"/>
      <c r="BG81" s="721"/>
      <c r="BH81" s="293"/>
      <c r="BI81" s="721"/>
      <c r="BJ81" s="721"/>
      <c r="BK81" s="721"/>
      <c r="BL81" s="314"/>
      <c r="BM81" s="314"/>
      <c r="BN81" s="314"/>
      <c r="BO81" s="314"/>
      <c r="BP81" s="314"/>
      <c r="BQ81" s="314"/>
      <c r="BR81" s="314"/>
      <c r="BS81" s="314"/>
      <c r="BT81" s="314"/>
      <c r="BU81" s="314"/>
      <c r="BV81" s="314"/>
      <c r="BW81" s="314"/>
      <c r="BX81" s="314"/>
      <c r="BY81" s="314"/>
      <c r="BZ81" s="314"/>
      <c r="CA81" s="314"/>
      <c r="CB81" s="314"/>
      <c r="CC81" s="314"/>
      <c r="CD81" s="314"/>
      <c r="CE81" s="314"/>
      <c r="CF81" s="314"/>
      <c r="CG81" s="314"/>
      <c r="CH81" s="314"/>
      <c r="CI81" s="314"/>
      <c r="CJ81" s="314"/>
      <c r="CK81" s="314"/>
      <c r="CL81" s="314"/>
      <c r="CM81" s="314"/>
      <c r="CN81" s="314"/>
      <c r="CO81" s="314"/>
      <c r="CP81" s="314"/>
      <c r="CQ81" s="314"/>
      <c r="CR81" s="314"/>
      <c r="CS81" s="314"/>
      <c r="CT81" s="314"/>
      <c r="CU81" s="314"/>
      <c r="CV81" s="314"/>
      <c r="CW81" s="314"/>
      <c r="CX81" s="314"/>
      <c r="CY81" s="314"/>
      <c r="CZ81" s="314"/>
      <c r="DA81" s="314"/>
      <c r="DB81" s="314"/>
      <c r="DC81" s="314"/>
      <c r="DD81" s="314"/>
      <c r="DE81" s="314"/>
      <c r="DF81" s="314"/>
      <c r="DG81" s="314"/>
      <c r="DH81" s="314"/>
      <c r="DI81" s="314"/>
      <c r="DJ81" s="314"/>
      <c r="DK81" s="314"/>
      <c r="DL81" s="314"/>
      <c r="DM81" s="314"/>
      <c r="DN81" s="314"/>
      <c r="DO81" s="314"/>
      <c r="DP81" s="314"/>
      <c r="DQ81" s="314"/>
      <c r="DR81" s="314"/>
      <c r="DS81" s="314"/>
      <c r="DT81" s="314"/>
      <c r="DU81" s="314"/>
      <c r="DV81" s="314"/>
      <c r="DW81" s="314"/>
      <c r="DX81" s="314"/>
      <c r="DY81" s="314"/>
      <c r="DZ81" s="314"/>
      <c r="EA81" s="314"/>
      <c r="EB81" s="314"/>
      <c r="EC81" s="314"/>
      <c r="ED81" s="314"/>
      <c r="EE81" s="314"/>
      <c r="EF81" s="314"/>
      <c r="EG81" s="314"/>
      <c r="EH81" s="314"/>
      <c r="EI81" s="314"/>
      <c r="EJ81" s="314"/>
      <c r="EK81" s="314"/>
      <c r="EL81" s="314"/>
      <c r="EM81" s="314"/>
      <c r="EN81" s="314"/>
      <c r="EO81" s="314"/>
      <c r="EP81" s="314"/>
      <c r="EQ81" s="314"/>
      <c r="ER81" s="314"/>
      <c r="ES81" s="314"/>
      <c r="ET81" s="314"/>
      <c r="EU81" s="314"/>
      <c r="EV81" s="314"/>
      <c r="EW81" s="314"/>
      <c r="EX81" s="314"/>
      <c r="EY81" s="314"/>
      <c r="EZ81" s="314"/>
      <c r="FA81" s="314"/>
      <c r="FB81" s="314"/>
      <c r="FC81" s="314"/>
      <c r="FD81" s="314"/>
      <c r="FE81" s="314"/>
      <c r="FF81" s="314"/>
      <c r="FG81" s="314"/>
      <c r="FH81" s="314"/>
      <c r="FI81" s="314"/>
      <c r="FJ81" s="314"/>
      <c r="FK81" s="314"/>
      <c r="FL81" s="314"/>
      <c r="FM81" s="314"/>
      <c r="FN81" s="314"/>
      <c r="FO81" s="314"/>
      <c r="FP81" s="471"/>
      <c r="FQ81" s="471"/>
      <c r="FR81" s="471"/>
      <c r="FS81" s="471"/>
      <c r="FT81" s="568"/>
      <c r="FU81" s="568"/>
      <c r="FV81" s="568"/>
      <c r="FW81" s="568"/>
      <c r="FX81" s="568"/>
      <c r="FY81" s="568"/>
      <c r="FZ81" s="568"/>
    </row>
    <row r="82" spans="1:182" s="562" customFormat="1" ht="15" customHeight="1">
      <c r="A82" s="816" t="s">
        <v>36</v>
      </c>
      <c r="B82" s="815" t="s">
        <v>49</v>
      </c>
      <c r="C82" s="562" t="s">
        <v>36</v>
      </c>
      <c r="E82" s="562" t="s">
        <v>2996</v>
      </c>
      <c r="F82" s="562" t="s">
        <v>2997</v>
      </c>
      <c r="G82" s="562" t="s">
        <v>2998</v>
      </c>
      <c r="H82" s="562" t="s">
        <v>2999</v>
      </c>
      <c r="I82" s="562" t="s">
        <v>173</v>
      </c>
      <c r="J82" s="816" t="s">
        <v>115</v>
      </c>
      <c r="K82" s="816">
        <v>46218</v>
      </c>
      <c r="L82" s="562" t="s">
        <v>3000</v>
      </c>
      <c r="N82" s="562" t="s">
        <v>3001</v>
      </c>
      <c r="O82" s="562" t="s">
        <v>1176</v>
      </c>
      <c r="P82" s="366" t="s">
        <v>3002</v>
      </c>
      <c r="Q82" s="562" t="s">
        <v>173</v>
      </c>
      <c r="R82" s="816" t="s">
        <v>115</v>
      </c>
      <c r="S82" s="366">
        <v>46201</v>
      </c>
      <c r="U82" s="816" t="s">
        <v>3003</v>
      </c>
      <c r="X82" s="816">
        <v>706</v>
      </c>
      <c r="Y82" s="816">
        <v>709</v>
      </c>
      <c r="Z82" s="816"/>
      <c r="AA82" s="816"/>
      <c r="AB82" s="816" t="s">
        <v>2829</v>
      </c>
      <c r="AC82" s="816" t="s">
        <v>393</v>
      </c>
      <c r="AF82" s="822">
        <v>299</v>
      </c>
      <c r="AG82" s="822">
        <v>305</v>
      </c>
      <c r="AI82" s="832" t="s">
        <v>3004</v>
      </c>
      <c r="AJ82" s="562" t="s">
        <v>37</v>
      </c>
      <c r="AM82" s="815" t="str">
        <f>H82&amp;" "&amp;I82&amp;","&amp;" "&amp;J82&amp;" "&amp;K82</f>
        <v>2000 Forest Manor Ave Indianapolis, IN 46218</v>
      </c>
      <c r="AO82" s="816" t="s">
        <v>49</v>
      </c>
      <c r="AR82" s="816">
        <v>7</v>
      </c>
      <c r="AS82" s="824">
        <v>8</v>
      </c>
      <c r="AT82" s="816">
        <v>9</v>
      </c>
      <c r="AU82" s="816">
        <v>9</v>
      </c>
      <c r="AV82" s="816">
        <v>9</v>
      </c>
      <c r="AW82" s="816"/>
      <c r="AX82" s="816"/>
      <c r="AY82" s="816">
        <v>10</v>
      </c>
      <c r="AZ82" s="816"/>
      <c r="BC82" s="816">
        <v>12</v>
      </c>
      <c r="BD82" s="816">
        <v>12</v>
      </c>
    </row>
    <row r="83" spans="1:182" s="562" customFormat="1" ht="15" customHeight="1">
      <c r="A83" s="816" t="s">
        <v>455</v>
      </c>
      <c r="B83" s="815" t="s">
        <v>49</v>
      </c>
      <c r="C83" s="562" t="s">
        <v>36</v>
      </c>
      <c r="E83" s="562" t="s">
        <v>1215</v>
      </c>
      <c r="F83" s="562" t="s">
        <v>3005</v>
      </c>
      <c r="G83" s="562" t="s">
        <v>3006</v>
      </c>
      <c r="H83" s="562" t="s">
        <v>3007</v>
      </c>
      <c r="I83" s="562" t="s">
        <v>678</v>
      </c>
      <c r="J83" s="816" t="s">
        <v>292</v>
      </c>
      <c r="K83" s="816">
        <v>55803</v>
      </c>
      <c r="L83" s="948" t="s">
        <v>1219</v>
      </c>
      <c r="N83" s="562" t="s">
        <v>1220</v>
      </c>
      <c r="O83" s="562" t="s">
        <v>1221</v>
      </c>
      <c r="P83" s="562" t="s">
        <v>1222</v>
      </c>
      <c r="Q83" s="562" t="s">
        <v>678</v>
      </c>
      <c r="R83" s="816" t="s">
        <v>292</v>
      </c>
      <c r="S83" s="562">
        <v>55804</v>
      </c>
      <c r="U83" s="947" t="s">
        <v>1223</v>
      </c>
      <c r="X83" s="816">
        <v>706</v>
      </c>
      <c r="Y83" s="816">
        <v>709</v>
      </c>
      <c r="Z83" s="816"/>
      <c r="AA83" s="816"/>
      <c r="AB83" s="816" t="s">
        <v>2829</v>
      </c>
      <c r="AC83" s="816" t="s">
        <v>393</v>
      </c>
      <c r="AF83" s="822">
        <v>299</v>
      </c>
      <c r="AG83" s="822">
        <v>305</v>
      </c>
      <c r="AI83" s="832" t="s">
        <v>3008</v>
      </c>
      <c r="AM83" s="815" t="str">
        <f>H83&amp;" "&amp;I83&amp;","&amp;" "&amp;J83&amp;" "&amp;K83</f>
        <v>3525 Riley Rd Duluth, MN 55803</v>
      </c>
      <c r="AO83" s="816"/>
      <c r="AR83" s="816">
        <v>3</v>
      </c>
      <c r="AS83" s="824">
        <v>3</v>
      </c>
      <c r="AT83" s="816">
        <v>20</v>
      </c>
      <c r="AU83" s="816">
        <v>21</v>
      </c>
      <c r="AV83" s="816">
        <v>21</v>
      </c>
      <c r="AW83" s="816"/>
      <c r="AX83" s="816"/>
      <c r="AY83" s="816">
        <v>22</v>
      </c>
      <c r="AZ83" s="816">
        <v>0</v>
      </c>
      <c r="BA83" s="826"/>
      <c r="BC83" s="816">
        <v>27</v>
      </c>
      <c r="BD83" s="816">
        <v>32</v>
      </c>
    </row>
    <row r="84" spans="1:182" s="562" customFormat="1" ht="15" customHeight="1">
      <c r="A84" s="816" t="s">
        <v>455</v>
      </c>
      <c r="B84" s="816"/>
      <c r="C84" s="814" t="s">
        <v>2666</v>
      </c>
      <c r="D84" s="816">
        <v>84</v>
      </c>
      <c r="E84" s="562" t="s">
        <v>1194</v>
      </c>
      <c r="F84" s="562" t="s">
        <v>1195</v>
      </c>
      <c r="G84" s="815"/>
      <c r="H84" s="814" t="s">
        <v>1196</v>
      </c>
      <c r="I84" s="817" t="s">
        <v>1197</v>
      </c>
      <c r="J84" s="816" t="s">
        <v>206</v>
      </c>
      <c r="K84" s="816">
        <v>60586</v>
      </c>
      <c r="L84" s="818" t="s">
        <v>1198</v>
      </c>
      <c r="N84" s="562" t="s">
        <v>3009</v>
      </c>
      <c r="O84" s="562" t="s">
        <v>1200</v>
      </c>
      <c r="P84" s="562" t="s">
        <v>3010</v>
      </c>
      <c r="Q84" s="562" t="s">
        <v>3011</v>
      </c>
      <c r="R84" s="816" t="s">
        <v>206</v>
      </c>
      <c r="S84" s="816">
        <v>60543</v>
      </c>
      <c r="U84" s="816" t="s">
        <v>1201</v>
      </c>
      <c r="V84" s="821"/>
      <c r="W84" s="478"/>
      <c r="X84" s="816">
        <v>608</v>
      </c>
      <c r="Y84" s="815">
        <v>611</v>
      </c>
      <c r="Z84" s="816"/>
      <c r="AA84" s="816"/>
      <c r="AB84" s="816" t="s">
        <v>2752</v>
      </c>
      <c r="AC84" s="816" t="s">
        <v>393</v>
      </c>
      <c r="AD84" s="478"/>
      <c r="AE84" s="816"/>
      <c r="AF84" s="822">
        <v>299</v>
      </c>
      <c r="AG84" s="822">
        <v>309</v>
      </c>
      <c r="AH84" s="478"/>
      <c r="AI84" s="823" t="s">
        <v>3012</v>
      </c>
      <c r="AJ84" s="816" t="s">
        <v>49</v>
      </c>
      <c r="AK84" s="816"/>
      <c r="AL84" s="478"/>
      <c r="AM84" s="815" t="str">
        <f>H84&amp;" "&amp;I84&amp;","&amp;" "&amp;J84&amp;" "&amp;K84</f>
        <v>7800 West Caton Farm Rd. Plainfield, IL 60586</v>
      </c>
      <c r="AN84" s="478"/>
      <c r="AO84" s="816" t="s">
        <v>49</v>
      </c>
      <c r="AP84" s="816" t="s">
        <v>49</v>
      </c>
      <c r="AQ84" s="478"/>
      <c r="AR84" s="816">
        <v>19</v>
      </c>
      <c r="AS84" s="824">
        <v>22</v>
      </c>
      <c r="AT84" s="816">
        <v>34</v>
      </c>
      <c r="AU84" s="816">
        <v>37</v>
      </c>
      <c r="AV84" s="816">
        <v>39</v>
      </c>
      <c r="AW84" s="816">
        <v>81</v>
      </c>
      <c r="AX84" s="830">
        <f>AV84/AW84-1</f>
        <v>-0.5185185185185186</v>
      </c>
      <c r="AY84" s="816">
        <v>40</v>
      </c>
      <c r="AZ84" s="816">
        <v>84</v>
      </c>
      <c r="BA84" s="826">
        <f>AY84/AZ84-1</f>
        <v>-0.52380952380952384</v>
      </c>
      <c r="BB84" s="816"/>
      <c r="BC84" s="816">
        <v>40</v>
      </c>
      <c r="BD84" s="816">
        <v>40</v>
      </c>
      <c r="BE84" s="816"/>
      <c r="BF84" s="816"/>
      <c r="BG84" s="816"/>
      <c r="BH84" s="478"/>
    </row>
    <row r="85" spans="1:182" s="562" customFormat="1" ht="15" customHeight="1">
      <c r="A85" s="505" t="s">
        <v>2694</v>
      </c>
      <c r="B85" s="505"/>
      <c r="C85" s="636" t="s">
        <v>2695</v>
      </c>
      <c r="D85" s="505"/>
      <c r="E85" s="664" t="s">
        <v>387</v>
      </c>
      <c r="F85" s="508" t="s">
        <v>388</v>
      </c>
      <c r="G85" s="506" t="s">
        <v>389</v>
      </c>
      <c r="H85" s="507" t="s">
        <v>390</v>
      </c>
      <c r="I85" s="507" t="s">
        <v>282</v>
      </c>
      <c r="J85" s="506" t="s">
        <v>42</v>
      </c>
      <c r="K85" s="675" t="s">
        <v>3013</v>
      </c>
      <c r="L85" s="584" t="s">
        <v>283</v>
      </c>
      <c r="M85" s="587"/>
      <c r="N85" s="507" t="s">
        <v>44</v>
      </c>
      <c r="O85" s="508" t="s">
        <v>45</v>
      </c>
      <c r="P85" s="508" t="s">
        <v>284</v>
      </c>
      <c r="Q85" s="508" t="s">
        <v>285</v>
      </c>
      <c r="R85" s="506" t="s">
        <v>42</v>
      </c>
      <c r="S85" s="506">
        <v>11756</v>
      </c>
      <c r="T85" s="508"/>
      <c r="U85" s="638" t="s">
        <v>46</v>
      </c>
      <c r="V85" s="637"/>
      <c r="W85" s="77"/>
      <c r="X85" s="506">
        <v>803</v>
      </c>
      <c r="Y85" s="506">
        <v>806</v>
      </c>
      <c r="Z85" s="505"/>
      <c r="AA85" s="505"/>
      <c r="AB85" s="505" t="s">
        <v>2823</v>
      </c>
      <c r="AC85" s="505" t="s">
        <v>393</v>
      </c>
      <c r="AD85" s="77"/>
      <c r="AE85" s="506"/>
      <c r="AF85" s="553"/>
      <c r="AG85" s="736"/>
      <c r="AH85" s="77"/>
      <c r="AI85" s="627" t="s">
        <v>3014</v>
      </c>
      <c r="AJ85" s="505"/>
      <c r="AK85" s="505"/>
      <c r="AL85" s="77"/>
      <c r="AM85" s="506" t="str">
        <f>H85&amp;" "&amp;I85&amp;","&amp;" "&amp;J85&amp;" "&amp;K85</f>
        <v>236-02 Hillside Ave Queens, NY 11427</v>
      </c>
      <c r="AN85" s="77"/>
      <c r="AO85" s="715"/>
      <c r="AP85" s="715"/>
      <c r="AQ85" s="77"/>
      <c r="AR85" s="727"/>
      <c r="AS85" s="729"/>
      <c r="AT85" s="721"/>
      <c r="AU85" s="727"/>
      <c r="AV85" s="727">
        <v>4</v>
      </c>
      <c r="AW85" s="797"/>
      <c r="AX85" s="797"/>
      <c r="AY85" s="720"/>
      <c r="AZ85" s="797"/>
      <c r="BA85" s="805"/>
      <c r="BB85" s="721"/>
      <c r="BC85" s="720">
        <v>1</v>
      </c>
      <c r="BD85" s="720">
        <v>1</v>
      </c>
      <c r="BE85" s="721"/>
      <c r="BF85" s="721"/>
      <c r="BG85" s="721"/>
      <c r="BH85" s="77"/>
      <c r="BI85" s="732"/>
      <c r="BJ85" s="721"/>
      <c r="BK85" s="721"/>
      <c r="BL85" s="314"/>
      <c r="BM85" s="314"/>
      <c r="BN85" s="314"/>
      <c r="BO85" s="314"/>
      <c r="BP85" s="314"/>
      <c r="BQ85" s="314"/>
      <c r="BR85" s="314"/>
      <c r="BS85" s="314"/>
      <c r="BT85" s="314"/>
      <c r="BU85" s="314"/>
      <c r="BV85" s="314"/>
      <c r="BW85" s="314"/>
      <c r="BX85" s="314"/>
      <c r="BY85" s="314"/>
      <c r="BZ85" s="314"/>
      <c r="CA85" s="314"/>
      <c r="CB85" s="314"/>
      <c r="CC85" s="314"/>
      <c r="CD85" s="314"/>
      <c r="CE85" s="314"/>
      <c r="CF85" s="314"/>
      <c r="CG85" s="314"/>
      <c r="CH85" s="314"/>
      <c r="CI85" s="314"/>
      <c r="CJ85" s="314"/>
      <c r="CK85" s="314"/>
      <c r="CL85" s="314"/>
      <c r="CM85" s="314"/>
      <c r="CN85" s="314"/>
      <c r="CO85" s="314"/>
      <c r="CP85" s="314"/>
      <c r="CQ85" s="314"/>
      <c r="CR85" s="314"/>
      <c r="CS85" s="314"/>
      <c r="CT85" s="314"/>
      <c r="CU85" s="314"/>
      <c r="CV85" s="314"/>
      <c r="CW85" s="314"/>
      <c r="CX85" s="314"/>
      <c r="CY85" s="314"/>
      <c r="CZ85" s="314"/>
      <c r="DA85" s="314"/>
      <c r="DB85" s="314"/>
      <c r="DC85" s="314"/>
      <c r="DD85" s="314"/>
      <c r="DE85" s="314"/>
      <c r="DF85" s="314"/>
      <c r="DG85" s="314"/>
      <c r="DH85" s="314"/>
      <c r="DI85" s="314"/>
      <c r="DJ85" s="314"/>
      <c r="DK85" s="314"/>
      <c r="DL85" s="314"/>
      <c r="DM85" s="314"/>
      <c r="DN85" s="314"/>
      <c r="DO85" s="314"/>
      <c r="DP85" s="314"/>
      <c r="DQ85" s="314"/>
      <c r="DR85" s="314"/>
      <c r="DS85" s="314"/>
      <c r="DT85" s="314"/>
      <c r="DU85" s="314"/>
      <c r="DV85" s="314"/>
      <c r="DW85" s="314"/>
      <c r="DX85" s="314"/>
      <c r="DY85" s="314"/>
      <c r="DZ85" s="314"/>
      <c r="EA85" s="314"/>
      <c r="EB85" s="314"/>
      <c r="EC85" s="314"/>
      <c r="ED85" s="314"/>
      <c r="EE85" s="314"/>
      <c r="EF85" s="314"/>
      <c r="EG85" s="314"/>
      <c r="EH85" s="314"/>
      <c r="EI85" s="314"/>
      <c r="EJ85" s="314"/>
      <c r="EK85" s="314"/>
      <c r="EL85" s="314"/>
      <c r="EM85" s="314"/>
      <c r="EN85" s="314"/>
      <c r="EO85" s="314"/>
      <c r="EP85" s="314"/>
      <c r="EQ85" s="314"/>
      <c r="ER85" s="314"/>
      <c r="ES85" s="314"/>
      <c r="ET85" s="314"/>
      <c r="EU85" s="314"/>
      <c r="EV85" s="314"/>
      <c r="EW85" s="314"/>
      <c r="EX85" s="314"/>
      <c r="EY85" s="314"/>
      <c r="EZ85" s="314"/>
      <c r="FA85" s="314"/>
      <c r="FB85" s="314"/>
      <c r="FC85" s="314"/>
      <c r="FD85" s="314"/>
      <c r="FE85" s="314"/>
      <c r="FF85" s="314"/>
      <c r="FG85" s="314"/>
      <c r="FH85" s="314"/>
      <c r="FI85" s="508"/>
      <c r="FJ85" s="508"/>
      <c r="FK85" s="508"/>
      <c r="FL85" s="314"/>
      <c r="FM85" s="314"/>
      <c r="FN85" s="314"/>
      <c r="FO85" s="314"/>
      <c r="FP85" s="314"/>
      <c r="FQ85" s="673"/>
      <c r="FR85" s="673"/>
      <c r="FS85" s="673"/>
      <c r="FT85" s="471"/>
      <c r="FU85" s="471"/>
      <c r="FV85" s="471"/>
      <c r="FW85" s="471"/>
      <c r="FX85" s="471"/>
      <c r="FY85" s="471"/>
      <c r="FZ85" s="471"/>
    </row>
    <row r="86" spans="1:182" s="562" customFormat="1" ht="15" customHeight="1">
      <c r="A86" s="816" t="s">
        <v>2783</v>
      </c>
      <c r="B86" s="816"/>
      <c r="C86" s="814" t="s">
        <v>2784</v>
      </c>
      <c r="D86" s="815">
        <v>30</v>
      </c>
      <c r="E86" s="811" t="s">
        <v>3015</v>
      </c>
      <c r="F86" s="811" t="s">
        <v>3016</v>
      </c>
      <c r="G86" s="815" t="s">
        <v>3017</v>
      </c>
      <c r="H86" s="817" t="s">
        <v>3018</v>
      </c>
      <c r="I86" s="817" t="s">
        <v>3019</v>
      </c>
      <c r="J86" s="816" t="s">
        <v>620</v>
      </c>
      <c r="K86" s="816">
        <v>30534</v>
      </c>
      <c r="L86" s="811" t="s">
        <v>2790</v>
      </c>
      <c r="M86" s="819" t="s">
        <v>3020</v>
      </c>
      <c r="N86" s="817" t="s">
        <v>3021</v>
      </c>
      <c r="O86" s="562" t="s">
        <v>3022</v>
      </c>
      <c r="P86" s="562" t="s">
        <v>3023</v>
      </c>
      <c r="Q86" s="562" t="s">
        <v>3024</v>
      </c>
      <c r="R86" s="816" t="s">
        <v>620</v>
      </c>
      <c r="S86" s="562">
        <v>30087</v>
      </c>
      <c r="U86" s="820"/>
      <c r="V86" s="827"/>
      <c r="W86" s="77"/>
      <c r="X86" s="815">
        <v>608</v>
      </c>
      <c r="Y86" s="815">
        <v>611</v>
      </c>
      <c r="Z86" s="828"/>
      <c r="AA86" s="828"/>
      <c r="AB86" s="828" t="s">
        <v>2752</v>
      </c>
      <c r="AC86" s="828" t="s">
        <v>393</v>
      </c>
      <c r="AD86" s="77"/>
      <c r="AE86" s="815"/>
      <c r="AF86" s="829">
        <v>299</v>
      </c>
      <c r="AG86" s="829">
        <v>305</v>
      </c>
      <c r="AH86" s="77"/>
      <c r="AI86" s="823" t="s">
        <v>3025</v>
      </c>
      <c r="AJ86" s="815" t="s">
        <v>49</v>
      </c>
      <c r="AK86" s="815" t="s">
        <v>49</v>
      </c>
      <c r="AL86" s="77"/>
      <c r="AM86" s="815" t="str">
        <f>H86&amp;" "&amp;I86&amp;","&amp;" "&amp;J86&amp;" "&amp;K86</f>
        <v>445 Martin Rd. Dawsonville, GA 30534</v>
      </c>
      <c r="AN86" s="77"/>
      <c r="AO86" s="816" t="s">
        <v>49</v>
      </c>
      <c r="AP86" s="816"/>
      <c r="AQ86" s="77"/>
      <c r="AR86" s="816">
        <v>20</v>
      </c>
      <c r="AS86" s="824">
        <v>32</v>
      </c>
      <c r="AT86" s="816">
        <v>37</v>
      </c>
      <c r="AU86" s="816">
        <v>37</v>
      </c>
      <c r="AV86" s="816">
        <v>37</v>
      </c>
      <c r="AW86" s="816">
        <v>30</v>
      </c>
      <c r="AX86" s="830">
        <f>AV86/AW86-1</f>
        <v>0.23333333333333339</v>
      </c>
      <c r="AY86" s="816">
        <v>37</v>
      </c>
      <c r="AZ86" s="816">
        <v>30</v>
      </c>
      <c r="BA86" s="826">
        <f>AY86/AZ86-1</f>
        <v>0.23333333333333339</v>
      </c>
      <c r="BC86" s="816">
        <v>37</v>
      </c>
      <c r="BD86" s="816">
        <v>37</v>
      </c>
      <c r="BH86" s="77"/>
      <c r="BI86" s="811"/>
      <c r="BJ86" s="811"/>
      <c r="BK86" s="811"/>
      <c r="BL86" s="811"/>
      <c r="BM86" s="811"/>
      <c r="BN86" s="811"/>
      <c r="BO86" s="811"/>
      <c r="BP86" s="811"/>
      <c r="BQ86" s="811"/>
      <c r="BR86" s="811"/>
      <c r="BV86" s="811"/>
      <c r="BW86" s="811"/>
      <c r="BX86" s="811"/>
      <c r="BY86" s="811"/>
      <c r="BZ86" s="811"/>
      <c r="CA86" s="811"/>
      <c r="CB86" s="811"/>
      <c r="CC86" s="811"/>
      <c r="CD86" s="811"/>
      <c r="CE86" s="811"/>
      <c r="CF86" s="811"/>
      <c r="CG86" s="811"/>
      <c r="CH86" s="811"/>
      <c r="CI86" s="811"/>
      <c r="CJ86" s="811"/>
      <c r="CK86" s="811"/>
      <c r="CL86" s="811"/>
      <c r="CM86" s="811"/>
      <c r="CN86" s="811"/>
      <c r="CO86" s="811"/>
      <c r="CP86" s="811"/>
      <c r="CQ86" s="811"/>
      <c r="CR86" s="811"/>
      <c r="CS86" s="811"/>
      <c r="CT86" s="811"/>
      <c r="CU86" s="811"/>
      <c r="CV86" s="811"/>
      <c r="CW86" s="811"/>
      <c r="CX86" s="811"/>
      <c r="CY86" s="811"/>
      <c r="CZ86" s="811"/>
      <c r="DA86" s="811"/>
      <c r="DB86" s="811"/>
      <c r="DC86" s="811"/>
      <c r="DD86" s="811"/>
      <c r="DE86" s="811"/>
      <c r="DF86" s="811"/>
      <c r="DG86" s="811"/>
      <c r="DH86" s="811"/>
      <c r="DI86" s="811"/>
      <c r="DJ86" s="811"/>
      <c r="DK86" s="811"/>
      <c r="DL86" s="811"/>
      <c r="DM86" s="811"/>
      <c r="DN86" s="811"/>
      <c r="DO86" s="811"/>
      <c r="DP86" s="811"/>
      <c r="DQ86" s="811"/>
      <c r="DR86" s="811"/>
      <c r="DS86" s="811"/>
      <c r="DT86" s="811"/>
      <c r="DU86" s="811"/>
      <c r="DV86" s="811"/>
      <c r="DW86" s="811"/>
      <c r="DX86" s="811"/>
      <c r="DY86" s="811"/>
      <c r="DZ86" s="811"/>
      <c r="EA86" s="811"/>
      <c r="EB86" s="811"/>
      <c r="EC86" s="811"/>
      <c r="ED86" s="811"/>
      <c r="EE86" s="811"/>
      <c r="EF86" s="811"/>
      <c r="EG86" s="811"/>
      <c r="EH86" s="811"/>
      <c r="EI86" s="811"/>
      <c r="EJ86" s="811"/>
      <c r="EK86" s="811"/>
      <c r="EL86" s="811"/>
      <c r="EM86" s="811"/>
      <c r="EN86" s="811"/>
      <c r="EO86" s="811"/>
      <c r="EP86" s="811"/>
      <c r="EQ86" s="811"/>
      <c r="ER86" s="811"/>
      <c r="ES86" s="811"/>
      <c r="ET86" s="811"/>
      <c r="EU86" s="811"/>
      <c r="EV86" s="811"/>
      <c r="EW86" s="811"/>
      <c r="EX86" s="811"/>
      <c r="EY86" s="811"/>
      <c r="EZ86" s="811"/>
      <c r="FA86" s="811"/>
      <c r="FB86" s="811"/>
      <c r="FC86" s="811"/>
      <c r="FD86" s="811"/>
      <c r="FE86" s="811"/>
      <c r="FF86" s="811"/>
      <c r="FG86" s="811"/>
      <c r="FH86" s="811"/>
    </row>
    <row r="87" spans="1:182" s="562" customFormat="1" ht="15" customHeight="1">
      <c r="A87" s="816" t="s">
        <v>455</v>
      </c>
      <c r="B87" s="816"/>
      <c r="C87" s="814" t="s">
        <v>2666</v>
      </c>
      <c r="D87" s="816">
        <v>39</v>
      </c>
      <c r="E87" s="562" t="s">
        <v>1250</v>
      </c>
      <c r="F87" s="562" t="s">
        <v>3026</v>
      </c>
      <c r="G87" s="815"/>
      <c r="H87" s="817" t="s">
        <v>1252</v>
      </c>
      <c r="I87" s="817" t="s">
        <v>1253</v>
      </c>
      <c r="J87" s="816" t="s">
        <v>206</v>
      </c>
      <c r="K87" s="816">
        <v>61614</v>
      </c>
      <c r="L87" s="811" t="s">
        <v>1254</v>
      </c>
      <c r="N87" s="817" t="s">
        <v>164</v>
      </c>
      <c r="O87" s="562" t="s">
        <v>1255</v>
      </c>
      <c r="P87" s="562" t="s">
        <v>1256</v>
      </c>
      <c r="Q87" s="562" t="s">
        <v>1253</v>
      </c>
      <c r="R87" s="816" t="s">
        <v>206</v>
      </c>
      <c r="S87" s="816">
        <v>61615</v>
      </c>
      <c r="U87" s="820" t="s">
        <v>1258</v>
      </c>
      <c r="V87" s="821"/>
      <c r="W87" s="77"/>
      <c r="X87" s="816">
        <v>615</v>
      </c>
      <c r="Y87" s="816">
        <v>618</v>
      </c>
      <c r="Z87" s="816"/>
      <c r="AA87" s="816"/>
      <c r="AB87" s="816" t="s">
        <v>2667</v>
      </c>
      <c r="AC87" s="816" t="s">
        <v>393</v>
      </c>
      <c r="AD87" s="77"/>
      <c r="AE87" s="816"/>
      <c r="AF87" s="822">
        <v>299</v>
      </c>
      <c r="AG87" s="822">
        <v>309</v>
      </c>
      <c r="AH87" s="77"/>
      <c r="AI87" s="823" t="s">
        <v>3027</v>
      </c>
      <c r="AJ87" s="816"/>
      <c r="AK87" s="816"/>
      <c r="AL87" s="77"/>
      <c r="AM87" s="815" t="str">
        <f>H87&amp;" "&amp;I87&amp;","&amp;" "&amp;J87&amp;" "&amp;K87</f>
        <v>6301 N University Peoria, IL 61614</v>
      </c>
      <c r="AN87" s="77"/>
      <c r="AO87" s="816"/>
      <c r="AP87" s="816" t="s">
        <v>49</v>
      </c>
      <c r="AQ87" s="77"/>
      <c r="AR87" s="816">
        <v>0</v>
      </c>
      <c r="AS87" s="824">
        <v>8</v>
      </c>
      <c r="AT87" s="816">
        <v>15</v>
      </c>
      <c r="AU87" s="816">
        <v>15</v>
      </c>
      <c r="AV87" s="816">
        <v>18</v>
      </c>
      <c r="AW87" s="816">
        <v>19</v>
      </c>
      <c r="AX87" s="830">
        <f>AV87/AW87-1</f>
        <v>-5.2631578947368474E-2</v>
      </c>
      <c r="AY87" s="816">
        <v>19</v>
      </c>
      <c r="AZ87" s="816">
        <v>22</v>
      </c>
      <c r="BA87" s="826">
        <f>AY87/AZ87-1</f>
        <v>-0.13636363636363635</v>
      </c>
      <c r="BC87" s="816">
        <v>20</v>
      </c>
      <c r="BD87" s="816">
        <v>20</v>
      </c>
      <c r="BH87" s="77"/>
    </row>
    <row r="88" spans="1:182" s="562" customFormat="1" ht="15" customHeight="1">
      <c r="A88" s="468" t="s">
        <v>455</v>
      </c>
      <c r="B88" s="468"/>
      <c r="C88" s="544" t="s">
        <v>2736</v>
      </c>
      <c r="D88" s="468">
        <v>38</v>
      </c>
      <c r="E88" s="664" t="s">
        <v>586</v>
      </c>
      <c r="F88" s="471" t="s">
        <v>587</v>
      </c>
      <c r="G88" s="282"/>
      <c r="H88" s="544" t="s">
        <v>3028</v>
      </c>
      <c r="I88" s="544" t="s">
        <v>589</v>
      </c>
      <c r="J88" s="468" t="s">
        <v>460</v>
      </c>
      <c r="K88" s="468">
        <v>48071</v>
      </c>
      <c r="L88" s="470" t="s">
        <v>590</v>
      </c>
      <c r="M88" s="471"/>
      <c r="N88" s="544" t="s">
        <v>294</v>
      </c>
      <c r="O88" s="471" t="s">
        <v>591</v>
      </c>
      <c r="P88" s="470" t="s">
        <v>592</v>
      </c>
      <c r="Q88" s="470" t="s">
        <v>593</v>
      </c>
      <c r="R88" s="282" t="s">
        <v>460</v>
      </c>
      <c r="S88" s="468">
        <v>48067</v>
      </c>
      <c r="T88" s="471"/>
      <c r="U88" s="462" t="s">
        <v>594</v>
      </c>
      <c r="V88" s="545"/>
      <c r="W88" s="77"/>
      <c r="X88" s="468">
        <v>803</v>
      </c>
      <c r="Y88" s="468">
        <v>806</v>
      </c>
      <c r="Z88" s="468"/>
      <c r="AA88" s="468"/>
      <c r="AB88" s="468" t="s">
        <v>2823</v>
      </c>
      <c r="AC88" s="468" t="s">
        <v>393</v>
      </c>
      <c r="AD88" s="77"/>
      <c r="AE88" s="468"/>
      <c r="AF88" s="557">
        <v>299</v>
      </c>
      <c r="AG88" s="557">
        <v>305</v>
      </c>
      <c r="AH88" s="77"/>
      <c r="AI88" s="474" t="s">
        <v>3029</v>
      </c>
      <c r="AJ88" s="468"/>
      <c r="AK88" s="468"/>
      <c r="AL88" s="77"/>
      <c r="AM88" s="282" t="str">
        <f>H88&amp;" "&amp;I88&amp;","&amp;" "&amp;J88&amp;" "&amp;K88</f>
        <v>32000 N Campbell Rd Madison Heights, MI 48071</v>
      </c>
      <c r="AN88" s="77"/>
      <c r="AO88" s="715" t="s">
        <v>49</v>
      </c>
      <c r="AP88" s="715"/>
      <c r="AQ88" s="77"/>
      <c r="AR88" s="727">
        <v>12</v>
      </c>
      <c r="AS88" s="728">
        <v>14</v>
      </c>
      <c r="AT88" s="730">
        <v>19</v>
      </c>
      <c r="AU88" s="730">
        <v>23</v>
      </c>
      <c r="AV88" s="730">
        <v>31</v>
      </c>
      <c r="AW88" s="798"/>
      <c r="AX88" s="798"/>
      <c r="AY88" s="803">
        <v>38</v>
      </c>
      <c r="AZ88" s="798">
        <v>33</v>
      </c>
      <c r="BA88" s="805">
        <f>AY88/AZ88-1</f>
        <v>0.1515151515151516</v>
      </c>
      <c r="BB88" s="732"/>
      <c r="BC88" s="803">
        <v>40</v>
      </c>
      <c r="BD88" s="803">
        <v>42</v>
      </c>
      <c r="BE88" s="732"/>
      <c r="BF88" s="732"/>
      <c r="BG88" s="732"/>
      <c r="BH88" s="77"/>
      <c r="BI88" s="721"/>
      <c r="BJ88" s="732"/>
      <c r="BK88" s="732"/>
      <c r="BL88" s="470"/>
      <c r="BM88" s="470"/>
      <c r="BN88" s="470"/>
      <c r="BO88" s="470"/>
      <c r="BP88" s="470"/>
      <c r="BQ88" s="470"/>
      <c r="BR88" s="470"/>
      <c r="BS88" s="471"/>
      <c r="BT88" s="471"/>
      <c r="BU88" s="471"/>
      <c r="BV88" s="471"/>
      <c r="BW88" s="471"/>
      <c r="BX88" s="471"/>
      <c r="BY88" s="471"/>
      <c r="BZ88" s="471"/>
      <c r="CA88" s="471"/>
      <c r="CB88" s="471"/>
      <c r="CC88" s="471"/>
      <c r="CD88" s="471"/>
      <c r="CE88" s="471"/>
      <c r="CF88" s="471"/>
      <c r="CG88" s="471"/>
      <c r="CH88" s="471"/>
      <c r="CI88" s="471"/>
      <c r="CJ88" s="471"/>
      <c r="CK88" s="471"/>
      <c r="CL88" s="471"/>
      <c r="CM88" s="471"/>
      <c r="CN88" s="471"/>
      <c r="CO88" s="471"/>
      <c r="CP88" s="471"/>
      <c r="CQ88" s="471"/>
      <c r="CR88" s="471"/>
      <c r="CS88" s="471"/>
      <c r="CT88" s="471"/>
      <c r="CU88" s="471"/>
      <c r="CV88" s="471"/>
      <c r="CW88" s="471"/>
      <c r="CX88" s="471"/>
      <c r="CY88" s="471"/>
      <c r="CZ88" s="471"/>
      <c r="DA88" s="471"/>
      <c r="DB88" s="471"/>
      <c r="DC88" s="471"/>
      <c r="DD88" s="471"/>
      <c r="DE88" s="471"/>
      <c r="DF88" s="471"/>
      <c r="DG88" s="471"/>
      <c r="DH88" s="471"/>
      <c r="DI88" s="471"/>
      <c r="DJ88" s="471"/>
      <c r="DK88" s="471"/>
      <c r="DL88" s="471"/>
      <c r="DM88" s="471"/>
      <c r="DN88" s="471"/>
      <c r="DO88" s="471"/>
      <c r="DP88" s="471"/>
      <c r="DQ88" s="471"/>
      <c r="DR88" s="471"/>
      <c r="DS88" s="471"/>
      <c r="DT88" s="471"/>
      <c r="DU88" s="471"/>
      <c r="DV88" s="471"/>
      <c r="DW88" s="471"/>
      <c r="DX88" s="471"/>
      <c r="DY88" s="471"/>
      <c r="DZ88" s="471"/>
      <c r="EA88" s="471"/>
      <c r="EB88" s="471"/>
      <c r="EC88" s="471"/>
      <c r="ED88" s="471"/>
      <c r="EE88" s="471"/>
      <c r="EF88" s="471"/>
      <c r="EG88" s="471"/>
      <c r="EH88" s="471"/>
      <c r="EI88" s="471"/>
      <c r="EJ88" s="471"/>
      <c r="EK88" s="471"/>
      <c r="EL88" s="471"/>
      <c r="EM88" s="471"/>
      <c r="EN88" s="471"/>
      <c r="EO88" s="471"/>
      <c r="EP88" s="471"/>
      <c r="EQ88" s="471"/>
      <c r="ER88" s="471"/>
      <c r="ES88" s="471"/>
      <c r="ET88" s="471"/>
      <c r="EU88" s="471"/>
      <c r="EV88" s="471"/>
      <c r="EW88" s="471"/>
      <c r="EX88" s="471"/>
      <c r="EY88" s="471"/>
      <c r="EZ88" s="471"/>
      <c r="FA88" s="471"/>
      <c r="FB88" s="471"/>
      <c r="FC88" s="471"/>
      <c r="FD88" s="471"/>
      <c r="FE88" s="471"/>
      <c r="FF88" s="471"/>
      <c r="FG88" s="471"/>
      <c r="FH88" s="471"/>
      <c r="FI88" s="471"/>
      <c r="FJ88" s="471"/>
      <c r="FK88" s="471"/>
      <c r="FL88" s="471"/>
      <c r="FM88" s="471"/>
      <c r="FN88" s="471"/>
      <c r="FO88" s="471"/>
      <c r="FP88" s="642"/>
      <c r="FQ88" s="642"/>
      <c r="FR88" s="642"/>
      <c r="FS88" s="642"/>
      <c r="FT88" s="471"/>
      <c r="FU88" s="471"/>
      <c r="FV88" s="471"/>
      <c r="FW88" s="471"/>
      <c r="FX88" s="471"/>
      <c r="FY88" s="471"/>
      <c r="FZ88" s="471"/>
    </row>
    <row r="89" spans="1:182" s="562" customFormat="1" ht="15" customHeight="1">
      <c r="A89" s="816" t="s">
        <v>455</v>
      </c>
      <c r="B89" s="816"/>
      <c r="C89" s="814" t="s">
        <v>2666</v>
      </c>
      <c r="D89" s="816">
        <v>36</v>
      </c>
      <c r="E89" s="562" t="s">
        <v>1287</v>
      </c>
      <c r="F89" s="562" t="s">
        <v>1288</v>
      </c>
      <c r="G89" s="815"/>
      <c r="H89" s="817" t="s">
        <v>3030</v>
      </c>
      <c r="I89" s="817" t="s">
        <v>131</v>
      </c>
      <c r="J89" s="816" t="s">
        <v>1278</v>
      </c>
      <c r="K89" s="816">
        <v>41169</v>
      </c>
      <c r="L89" s="818" t="s">
        <v>1290</v>
      </c>
      <c r="M89" s="819"/>
      <c r="N89" s="814" t="s">
        <v>294</v>
      </c>
      <c r="O89" s="811" t="s">
        <v>1291</v>
      </c>
      <c r="P89" s="811" t="s">
        <v>3031</v>
      </c>
      <c r="Q89" s="811" t="s">
        <v>1293</v>
      </c>
      <c r="R89" s="815" t="s">
        <v>1278</v>
      </c>
      <c r="S89" s="815">
        <v>41101</v>
      </c>
      <c r="T89" s="811"/>
      <c r="U89" s="820" t="s">
        <v>1294</v>
      </c>
      <c r="V89" s="821"/>
      <c r="W89" s="77"/>
      <c r="X89" s="816">
        <v>615</v>
      </c>
      <c r="Y89" s="816">
        <v>618</v>
      </c>
      <c r="Z89" s="816"/>
      <c r="AA89" s="816"/>
      <c r="AB89" s="816" t="s">
        <v>2667</v>
      </c>
      <c r="AC89" s="816" t="s">
        <v>393</v>
      </c>
      <c r="AD89" s="77"/>
      <c r="AE89" s="816"/>
      <c r="AF89" s="822">
        <v>299</v>
      </c>
      <c r="AG89" s="822">
        <v>305</v>
      </c>
      <c r="AH89" s="77"/>
      <c r="AI89" s="823" t="s">
        <v>3032</v>
      </c>
      <c r="AJ89" s="816"/>
      <c r="AK89" s="816"/>
      <c r="AL89" s="77"/>
      <c r="AM89" s="815" t="str">
        <f>H89&amp;" "&amp;I89&amp;","&amp;" "&amp;J89&amp;" "&amp;K89</f>
        <v>709 Red Devil Ln. Russell, KY 41169</v>
      </c>
      <c r="AN89" s="77"/>
      <c r="AO89" s="816" t="s">
        <v>49</v>
      </c>
      <c r="AP89" s="816"/>
      <c r="AQ89" s="77"/>
      <c r="AR89" s="816">
        <v>14</v>
      </c>
      <c r="AS89" s="824">
        <v>15</v>
      </c>
      <c r="AT89" s="816">
        <v>19</v>
      </c>
      <c r="AU89" s="816">
        <v>23</v>
      </c>
      <c r="AV89" s="816">
        <v>25</v>
      </c>
      <c r="AW89" s="816">
        <v>31</v>
      </c>
      <c r="AX89" s="830">
        <f>AV89/AW89-1</f>
        <v>-0.19354838709677424</v>
      </c>
      <c r="AY89" s="816">
        <v>25</v>
      </c>
      <c r="AZ89" s="816">
        <v>36</v>
      </c>
      <c r="BA89" s="826">
        <f>AY89/AZ89-1</f>
        <v>-0.30555555555555558</v>
      </c>
      <c r="BC89" s="816">
        <v>24</v>
      </c>
      <c r="BD89" s="816">
        <v>24</v>
      </c>
      <c r="BH89" s="77"/>
      <c r="BS89" s="811"/>
      <c r="BT89" s="811"/>
      <c r="BU89" s="811"/>
    </row>
    <row r="90" spans="1:182" s="562" customFormat="1" ht="15" customHeight="1">
      <c r="A90" s="816" t="s">
        <v>36</v>
      </c>
      <c r="B90" s="815" t="s">
        <v>49</v>
      </c>
      <c r="C90" s="562" t="s">
        <v>2666</v>
      </c>
      <c r="E90" s="562" t="s">
        <v>299</v>
      </c>
      <c r="F90" s="562" t="s">
        <v>300</v>
      </c>
      <c r="H90" s="811" t="s">
        <v>301</v>
      </c>
      <c r="I90" s="811" t="s">
        <v>302</v>
      </c>
      <c r="J90" s="815" t="s">
        <v>303</v>
      </c>
      <c r="K90" s="815">
        <v>97330</v>
      </c>
      <c r="L90" s="819" t="s">
        <v>304</v>
      </c>
      <c r="M90" s="314"/>
      <c r="N90" s="562" t="s">
        <v>264</v>
      </c>
      <c r="O90" s="562" t="s">
        <v>305</v>
      </c>
      <c r="R90" s="816"/>
      <c r="S90" s="816"/>
      <c r="U90" s="816" t="s">
        <v>306</v>
      </c>
      <c r="W90" s="293"/>
      <c r="X90" s="816">
        <v>615</v>
      </c>
      <c r="Y90" s="816">
        <v>618</v>
      </c>
      <c r="Z90" s="816"/>
      <c r="AA90" s="816"/>
      <c r="AB90" s="816" t="s">
        <v>2667</v>
      </c>
      <c r="AC90" s="816" t="s">
        <v>393</v>
      </c>
      <c r="AD90" s="293"/>
      <c r="AF90" s="822">
        <v>299</v>
      </c>
      <c r="AG90" s="822">
        <v>305</v>
      </c>
      <c r="AH90" s="293"/>
      <c r="AI90" s="832" t="s">
        <v>3033</v>
      </c>
      <c r="AL90" s="293"/>
      <c r="AM90" s="815" t="str">
        <f>H90&amp;" "&amp;I90&amp;","&amp;" "&amp;J90&amp;" "&amp;K90</f>
        <v>7220 NE Arnold Ave Adair Village, OR 97330</v>
      </c>
      <c r="AN90" s="293"/>
      <c r="AO90" s="816" t="s">
        <v>49</v>
      </c>
      <c r="AQ90" s="293"/>
      <c r="AR90" s="816">
        <v>13</v>
      </c>
      <c r="AS90" s="824">
        <v>14</v>
      </c>
      <c r="AT90" s="816">
        <v>18</v>
      </c>
      <c r="AU90" s="816">
        <v>21</v>
      </c>
      <c r="AV90" s="816">
        <v>25</v>
      </c>
      <c r="AW90" s="816"/>
      <c r="AX90" s="816"/>
      <c r="AY90" s="816">
        <v>27</v>
      </c>
      <c r="AZ90" s="816"/>
      <c r="BC90" s="816">
        <v>29</v>
      </c>
      <c r="BD90" s="816">
        <v>29</v>
      </c>
      <c r="BH90" s="293"/>
      <c r="BS90" s="811"/>
      <c r="BT90" s="811"/>
      <c r="BU90" s="811"/>
    </row>
    <row r="91" spans="1:182" s="562" customFormat="1" ht="15" customHeight="1">
      <c r="A91" s="816" t="s">
        <v>36</v>
      </c>
      <c r="B91" s="815" t="s">
        <v>49</v>
      </c>
      <c r="C91" s="562" t="s">
        <v>2666</v>
      </c>
      <c r="E91" s="562" t="s">
        <v>1329</v>
      </c>
      <c r="F91" s="562" t="s">
        <v>2235</v>
      </c>
      <c r="H91" s="562" t="s">
        <v>1331</v>
      </c>
      <c r="I91" s="562" t="s">
        <v>1332</v>
      </c>
      <c r="J91" s="816" t="s">
        <v>851</v>
      </c>
      <c r="K91" s="816">
        <v>80922</v>
      </c>
      <c r="L91" s="562" t="s">
        <v>1333</v>
      </c>
      <c r="N91" s="562" t="s">
        <v>1334</v>
      </c>
      <c r="O91" s="562" t="s">
        <v>1335</v>
      </c>
      <c r="P91" s="562" t="s">
        <v>1336</v>
      </c>
      <c r="Q91" s="562" t="s">
        <v>1332</v>
      </c>
      <c r="R91" s="816" t="s">
        <v>851</v>
      </c>
      <c r="S91" s="562">
        <v>80922</v>
      </c>
      <c r="U91" s="816" t="s">
        <v>1337</v>
      </c>
      <c r="X91" s="816">
        <v>706</v>
      </c>
      <c r="Y91" s="816">
        <v>709</v>
      </c>
      <c r="Z91" s="816"/>
      <c r="AA91" s="816"/>
      <c r="AB91" s="816" t="s">
        <v>2829</v>
      </c>
      <c r="AC91" s="816" t="s">
        <v>393</v>
      </c>
      <c r="AF91" s="822">
        <v>299</v>
      </c>
      <c r="AG91" s="822">
        <v>305</v>
      </c>
      <c r="AI91" s="832" t="s">
        <v>3034</v>
      </c>
      <c r="AM91" s="815" t="str">
        <f>H91&amp;" "&amp;I91&amp;","&amp;" "&amp;J91&amp;" "&amp;K91</f>
        <v>7005 N Carefree Colorado Springs, CO 80922</v>
      </c>
      <c r="AO91" s="816" t="s">
        <v>49</v>
      </c>
      <c r="AR91" s="816">
        <v>21</v>
      </c>
      <c r="AS91" s="824">
        <v>28</v>
      </c>
      <c r="AT91" s="816">
        <v>36</v>
      </c>
      <c r="AU91" s="816">
        <v>41</v>
      </c>
      <c r="AV91" s="816">
        <v>43</v>
      </c>
      <c r="AW91" s="816"/>
      <c r="AX91" s="816"/>
      <c r="AY91" s="816">
        <v>53</v>
      </c>
      <c r="AZ91" s="816"/>
      <c r="BC91" s="816">
        <v>52</v>
      </c>
      <c r="BD91" s="816">
        <v>51</v>
      </c>
    </row>
    <row r="92" spans="1:182" s="562" customFormat="1" ht="15" customHeight="1">
      <c r="A92" s="816" t="s">
        <v>455</v>
      </c>
      <c r="B92" s="816"/>
      <c r="C92" s="814" t="s">
        <v>2666</v>
      </c>
      <c r="D92" s="816">
        <v>95</v>
      </c>
      <c r="E92" s="562" t="s">
        <v>1318</v>
      </c>
      <c r="F92" s="562" t="s">
        <v>3035</v>
      </c>
      <c r="G92" s="815" t="s">
        <v>1320</v>
      </c>
      <c r="H92" s="817" t="s">
        <v>1321</v>
      </c>
      <c r="I92" s="817" t="s">
        <v>1322</v>
      </c>
      <c r="J92" s="816" t="s">
        <v>67</v>
      </c>
      <c r="K92" s="816">
        <v>92104</v>
      </c>
      <c r="L92" s="811" t="s">
        <v>1323</v>
      </c>
      <c r="N92" s="817" t="s">
        <v>545</v>
      </c>
      <c r="O92" s="562" t="s">
        <v>188</v>
      </c>
      <c r="P92" s="562" t="s">
        <v>1324</v>
      </c>
      <c r="Q92" s="562" t="s">
        <v>1325</v>
      </c>
      <c r="R92" s="816" t="s">
        <v>67</v>
      </c>
      <c r="S92" s="816">
        <v>91935</v>
      </c>
      <c r="U92" s="820" t="s">
        <v>1326</v>
      </c>
      <c r="V92" s="821"/>
      <c r="W92" s="366"/>
      <c r="X92" s="816">
        <v>706</v>
      </c>
      <c r="Y92" s="816">
        <v>709</v>
      </c>
      <c r="Z92" s="816"/>
      <c r="AA92" s="816"/>
      <c r="AB92" s="816" t="s">
        <v>2829</v>
      </c>
      <c r="AC92" s="816" t="s">
        <v>393</v>
      </c>
      <c r="AD92" s="366"/>
      <c r="AE92" s="816"/>
      <c r="AF92" s="822">
        <v>329</v>
      </c>
      <c r="AG92" s="822"/>
      <c r="AH92" s="366"/>
      <c r="AI92" s="823" t="s">
        <v>3036</v>
      </c>
      <c r="AJ92" s="816"/>
      <c r="AK92" s="816"/>
      <c r="AL92" s="366"/>
      <c r="AM92" s="815" t="str">
        <f>H92&amp;" "&amp;I92&amp;","&amp;" "&amp;J92&amp;" "&amp;K92</f>
        <v>2221 Morley Field Dr San Diego, CA 92104</v>
      </c>
      <c r="AN92" s="366"/>
      <c r="AO92" s="816" t="s">
        <v>49</v>
      </c>
      <c r="AP92" s="816"/>
      <c r="AQ92" s="366"/>
      <c r="AR92" s="816">
        <v>25</v>
      </c>
      <c r="AS92" s="824">
        <v>28</v>
      </c>
      <c r="AT92" s="816">
        <v>33</v>
      </c>
      <c r="AU92" s="816">
        <v>34</v>
      </c>
      <c r="AV92" s="816">
        <v>37</v>
      </c>
      <c r="AW92" s="816">
        <v>63</v>
      </c>
      <c r="AX92" s="830">
        <f>AV92/AW92-1</f>
        <v>-0.41269841269841268</v>
      </c>
      <c r="AY92" s="816">
        <v>42</v>
      </c>
      <c r="AZ92" s="816">
        <v>73</v>
      </c>
      <c r="BA92" s="826">
        <f>AY92/AZ92-1</f>
        <v>-0.42465753424657537</v>
      </c>
      <c r="BC92" s="816">
        <v>45</v>
      </c>
      <c r="BD92" s="816">
        <v>50</v>
      </c>
      <c r="BH92" s="366"/>
      <c r="BS92" s="811"/>
      <c r="BT92" s="811"/>
    </row>
    <row r="93" spans="1:182" s="562" customFormat="1" ht="15" customHeight="1">
      <c r="A93" s="468" t="s">
        <v>455</v>
      </c>
      <c r="B93" s="468" t="s">
        <v>49</v>
      </c>
      <c r="C93" s="469" t="s">
        <v>2676</v>
      </c>
      <c r="D93" s="468"/>
      <c r="E93" s="664" t="s">
        <v>1318</v>
      </c>
      <c r="F93" s="471" t="s">
        <v>3037</v>
      </c>
      <c r="G93" s="282" t="s">
        <v>1320</v>
      </c>
      <c r="H93" s="544" t="s">
        <v>1321</v>
      </c>
      <c r="I93" s="544" t="s">
        <v>1322</v>
      </c>
      <c r="J93" s="468" t="s">
        <v>67</v>
      </c>
      <c r="K93" s="468">
        <v>92104</v>
      </c>
      <c r="L93" s="470" t="s">
        <v>1323</v>
      </c>
      <c r="M93" s="471"/>
      <c r="N93" s="544" t="s">
        <v>545</v>
      </c>
      <c r="O93" s="471" t="s">
        <v>188</v>
      </c>
      <c r="P93" s="471" t="s">
        <v>1324</v>
      </c>
      <c r="Q93" s="471" t="s">
        <v>1325</v>
      </c>
      <c r="R93" s="468" t="s">
        <v>67</v>
      </c>
      <c r="S93" s="468">
        <v>91935</v>
      </c>
      <c r="T93" s="471"/>
      <c r="U93" s="462" t="s">
        <v>1326</v>
      </c>
      <c r="V93" s="545"/>
      <c r="W93" s="77"/>
      <c r="X93" s="468">
        <v>720</v>
      </c>
      <c r="Y93" s="468">
        <v>723</v>
      </c>
      <c r="Z93" s="468"/>
      <c r="AA93" s="468"/>
      <c r="AB93" s="468" t="s">
        <v>2708</v>
      </c>
      <c r="AC93" s="468" t="s">
        <v>393</v>
      </c>
      <c r="AD93" s="77"/>
      <c r="AE93" s="468"/>
      <c r="AF93" s="557">
        <v>329</v>
      </c>
      <c r="AG93" s="557"/>
      <c r="AH93" s="77"/>
      <c r="AI93" s="474" t="s">
        <v>3036</v>
      </c>
      <c r="AJ93" s="468"/>
      <c r="AK93" s="468"/>
      <c r="AL93" s="77"/>
      <c r="AM93" s="282" t="str">
        <f>H93&amp;" "&amp;I93&amp;","&amp;" "&amp;J93&amp;" "&amp;K93</f>
        <v>2221 Morley Field Dr San Diego, CA 92104</v>
      </c>
      <c r="AN93" s="77"/>
      <c r="AO93" s="715" t="s">
        <v>49</v>
      </c>
      <c r="AP93" s="715"/>
      <c r="AQ93" s="77"/>
      <c r="AR93" s="727">
        <v>10</v>
      </c>
      <c r="AS93" s="728">
        <v>11</v>
      </c>
      <c r="AT93" s="727">
        <v>15</v>
      </c>
      <c r="AU93" s="727">
        <v>15</v>
      </c>
      <c r="AV93" s="727">
        <v>17</v>
      </c>
      <c r="AW93" s="797"/>
      <c r="AX93" s="797"/>
      <c r="AY93" s="720">
        <v>21</v>
      </c>
      <c r="AZ93" s="797">
        <v>0</v>
      </c>
      <c r="BA93" s="805"/>
      <c r="BB93" s="721"/>
      <c r="BC93" s="720">
        <v>25</v>
      </c>
      <c r="BD93" s="720">
        <v>26</v>
      </c>
      <c r="BE93" s="721"/>
      <c r="BF93" s="721"/>
      <c r="BG93" s="721"/>
      <c r="BH93" s="77"/>
      <c r="BI93" s="721"/>
      <c r="BJ93" s="721"/>
      <c r="BK93" s="721"/>
      <c r="BL93" s="471"/>
      <c r="BM93" s="471"/>
      <c r="BN93" s="471"/>
      <c r="BO93" s="471"/>
      <c r="BP93" s="471"/>
      <c r="BQ93" s="471"/>
      <c r="BR93" s="471"/>
      <c r="BS93" s="471"/>
      <c r="BT93" s="471"/>
      <c r="BU93" s="471"/>
      <c r="BV93" s="471"/>
      <c r="BW93" s="471"/>
      <c r="BX93" s="471"/>
      <c r="BY93" s="471"/>
      <c r="BZ93" s="471"/>
      <c r="CA93" s="471"/>
      <c r="CB93" s="471"/>
      <c r="CC93" s="471"/>
      <c r="CD93" s="471"/>
      <c r="CE93" s="471"/>
      <c r="CF93" s="471"/>
      <c r="CG93" s="471"/>
      <c r="CH93" s="471"/>
      <c r="CI93" s="471"/>
      <c r="CJ93" s="471"/>
      <c r="CK93" s="471"/>
      <c r="CL93" s="471"/>
      <c r="CM93" s="471"/>
      <c r="CN93" s="471"/>
      <c r="CO93" s="471"/>
      <c r="CP93" s="471"/>
      <c r="CQ93" s="471"/>
      <c r="CR93" s="471"/>
      <c r="CS93" s="471"/>
      <c r="CT93" s="471"/>
      <c r="CU93" s="471"/>
      <c r="CV93" s="471"/>
      <c r="CW93" s="471"/>
      <c r="CX93" s="471"/>
      <c r="CY93" s="471"/>
      <c r="CZ93" s="471"/>
      <c r="DA93" s="471"/>
      <c r="DB93" s="471"/>
      <c r="DC93" s="471"/>
      <c r="DD93" s="471"/>
      <c r="DE93" s="471"/>
      <c r="DF93" s="471"/>
      <c r="DG93" s="471"/>
      <c r="DH93" s="471"/>
      <c r="DI93" s="471"/>
      <c r="DJ93" s="471"/>
      <c r="DK93" s="471"/>
      <c r="DL93" s="471"/>
      <c r="DM93" s="471"/>
      <c r="DN93" s="471"/>
      <c r="DO93" s="471"/>
      <c r="DP93" s="471"/>
      <c r="DQ93" s="471"/>
      <c r="DR93" s="471"/>
      <c r="DS93" s="471"/>
      <c r="DT93" s="471"/>
      <c r="DU93" s="471"/>
      <c r="DV93" s="471"/>
      <c r="DW93" s="471"/>
      <c r="DX93" s="471"/>
      <c r="DY93" s="471"/>
      <c r="DZ93" s="471"/>
      <c r="EA93" s="471"/>
      <c r="EB93" s="471"/>
      <c r="EC93" s="471"/>
      <c r="ED93" s="471"/>
      <c r="EE93" s="471"/>
      <c r="EF93" s="471"/>
      <c r="EG93" s="471"/>
      <c r="EH93" s="471"/>
      <c r="EI93" s="471"/>
      <c r="EJ93" s="471"/>
      <c r="EK93" s="471"/>
      <c r="EL93" s="471"/>
      <c r="EM93" s="471"/>
      <c r="EN93" s="471"/>
      <c r="EO93" s="471"/>
      <c r="EP93" s="471"/>
      <c r="EQ93" s="471"/>
      <c r="ER93" s="471"/>
      <c r="ES93" s="471"/>
      <c r="ET93" s="471"/>
      <c r="EU93" s="471"/>
      <c r="EV93" s="471"/>
      <c r="EW93" s="471"/>
      <c r="EX93" s="471"/>
      <c r="EY93" s="471"/>
      <c r="EZ93" s="471"/>
      <c r="FA93" s="471"/>
      <c r="FB93" s="471"/>
      <c r="FC93" s="471"/>
      <c r="FD93" s="471"/>
      <c r="FE93" s="471"/>
      <c r="FF93" s="471"/>
      <c r="FG93" s="471"/>
      <c r="FH93" s="471"/>
      <c r="FI93" s="471"/>
      <c r="FJ93" s="471"/>
      <c r="FK93" s="471"/>
      <c r="FL93" s="471"/>
      <c r="FM93" s="471"/>
      <c r="FN93" s="471"/>
      <c r="FO93" s="471"/>
      <c r="FP93" s="471"/>
      <c r="FQ93" s="471"/>
      <c r="FR93" s="471"/>
      <c r="FS93" s="471"/>
      <c r="FT93" s="471"/>
      <c r="FU93" s="471"/>
      <c r="FV93" s="471"/>
      <c r="FW93" s="471"/>
      <c r="FX93" s="471"/>
      <c r="FY93" s="471"/>
      <c r="FZ93" s="471"/>
    </row>
    <row r="94" spans="1:182" s="562" customFormat="1" ht="15" customHeight="1">
      <c r="A94" s="816" t="s">
        <v>2783</v>
      </c>
      <c r="B94" s="816"/>
      <c r="C94" s="814" t="s">
        <v>2784</v>
      </c>
      <c r="D94" s="815">
        <v>11</v>
      </c>
      <c r="E94" s="811" t="s">
        <v>3038</v>
      </c>
      <c r="F94" s="811" t="s">
        <v>3039</v>
      </c>
      <c r="G94" s="815" t="s">
        <v>3040</v>
      </c>
      <c r="H94" s="814" t="s">
        <v>3041</v>
      </c>
      <c r="I94" s="814" t="s">
        <v>2880</v>
      </c>
      <c r="J94" s="815" t="s">
        <v>1405</v>
      </c>
      <c r="K94" s="815">
        <v>19973</v>
      </c>
      <c r="L94" s="818" t="s">
        <v>2790</v>
      </c>
      <c r="M94" s="819" t="s">
        <v>2876</v>
      </c>
      <c r="N94" s="817" t="s">
        <v>2877</v>
      </c>
      <c r="O94" s="562" t="s">
        <v>2878</v>
      </c>
      <c r="P94" s="562" t="s">
        <v>2879</v>
      </c>
      <c r="Q94" s="562" t="s">
        <v>2880</v>
      </c>
      <c r="R94" s="816" t="s">
        <v>1405</v>
      </c>
      <c r="S94" s="816">
        <v>19973</v>
      </c>
      <c r="U94" s="820"/>
      <c r="V94" s="827"/>
      <c r="W94" s="77"/>
      <c r="X94" s="815">
        <v>615</v>
      </c>
      <c r="Y94" s="815">
        <v>618</v>
      </c>
      <c r="Z94" s="816"/>
      <c r="AA94" s="828"/>
      <c r="AB94" s="816" t="s">
        <v>2667</v>
      </c>
      <c r="AC94" s="828" t="s">
        <v>393</v>
      </c>
      <c r="AD94" s="77"/>
      <c r="AE94" s="815"/>
      <c r="AF94" s="829">
        <v>299</v>
      </c>
      <c r="AG94" s="829">
        <v>305</v>
      </c>
      <c r="AH94" s="77"/>
      <c r="AI94" s="838" t="s">
        <v>3042</v>
      </c>
      <c r="AJ94" s="815" t="s">
        <v>49</v>
      </c>
      <c r="AK94" s="815"/>
      <c r="AL94" s="77"/>
      <c r="AM94" s="815" t="str">
        <f>H94&amp;" "&amp;I94&amp;","&amp;" "&amp;J94&amp;" "&amp;K94</f>
        <v>101 Little League Dr Seaford, DE 19973</v>
      </c>
      <c r="AN94" s="77"/>
      <c r="AO94" s="816" t="s">
        <v>49</v>
      </c>
      <c r="AP94" s="816"/>
      <c r="AQ94" s="77"/>
      <c r="AR94" s="816">
        <v>1</v>
      </c>
      <c r="AS94" s="824">
        <v>1</v>
      </c>
      <c r="AT94" s="816">
        <v>5</v>
      </c>
      <c r="AU94" s="816">
        <v>7</v>
      </c>
      <c r="AV94" s="816">
        <v>9</v>
      </c>
      <c r="AW94" s="816">
        <v>11</v>
      </c>
      <c r="AX94" s="830">
        <f>AV94/AW94-1</f>
        <v>-0.18181818181818177</v>
      </c>
      <c r="AY94" s="816">
        <v>10</v>
      </c>
      <c r="AZ94" s="816">
        <v>11</v>
      </c>
      <c r="BA94" s="826">
        <f>AY94/AZ94-1</f>
        <v>-9.0909090909090939E-2</v>
      </c>
      <c r="BC94" s="816">
        <v>10</v>
      </c>
      <c r="BD94" s="816">
        <v>10</v>
      </c>
      <c r="BH94" s="77"/>
    </row>
    <row r="95" spans="1:182" s="471" customFormat="1" ht="15" customHeight="1">
      <c r="A95" s="816" t="s">
        <v>455</v>
      </c>
      <c r="B95" s="816"/>
      <c r="C95" s="814" t="s">
        <v>2666</v>
      </c>
      <c r="D95" s="815">
        <v>46</v>
      </c>
      <c r="E95" s="811" t="s">
        <v>1401</v>
      </c>
      <c r="F95" s="811" t="s">
        <v>3043</v>
      </c>
      <c r="G95" s="815"/>
      <c r="H95" s="814" t="s">
        <v>1403</v>
      </c>
      <c r="I95" s="814" t="s">
        <v>1404</v>
      </c>
      <c r="J95" s="815" t="s">
        <v>1405</v>
      </c>
      <c r="K95" s="839" t="s">
        <v>3044</v>
      </c>
      <c r="L95" s="811" t="s">
        <v>1406</v>
      </c>
      <c r="M95" s="562"/>
      <c r="N95" s="814" t="s">
        <v>476</v>
      </c>
      <c r="O95" s="811" t="s">
        <v>1407</v>
      </c>
      <c r="P95" s="811" t="s">
        <v>1408</v>
      </c>
      <c r="Q95" s="811" t="s">
        <v>1404</v>
      </c>
      <c r="R95" s="815" t="s">
        <v>1405</v>
      </c>
      <c r="S95" s="815">
        <v>19709</v>
      </c>
      <c r="T95" s="811"/>
      <c r="U95" s="828" t="s">
        <v>1410</v>
      </c>
      <c r="V95" s="827"/>
      <c r="W95" s="77"/>
      <c r="X95" s="816">
        <v>615</v>
      </c>
      <c r="Y95" s="816">
        <v>618</v>
      </c>
      <c r="Z95" s="816"/>
      <c r="AA95" s="816"/>
      <c r="AB95" s="816" t="s">
        <v>2667</v>
      </c>
      <c r="AC95" s="816" t="s">
        <v>393</v>
      </c>
      <c r="AD95" s="77"/>
      <c r="AE95" s="816"/>
      <c r="AF95" s="822">
        <v>299</v>
      </c>
      <c r="AG95" s="822">
        <v>305</v>
      </c>
      <c r="AH95" s="77"/>
      <c r="AI95" s="823" t="s">
        <v>3045</v>
      </c>
      <c r="AJ95" s="816"/>
      <c r="AK95" s="816"/>
      <c r="AL95" s="77"/>
      <c r="AM95" s="815" t="str">
        <f>H95&amp;" "&amp;I95&amp;","&amp;" "&amp;J95&amp;" "&amp;K95</f>
        <v>555 Hyetts Corner Dr Middletown, DE 19709</v>
      </c>
      <c r="AN95" s="77"/>
      <c r="AO95" s="816" t="s">
        <v>49</v>
      </c>
      <c r="AP95" s="816"/>
      <c r="AQ95" s="77"/>
      <c r="AR95" s="816">
        <v>19</v>
      </c>
      <c r="AS95" s="824">
        <v>23</v>
      </c>
      <c r="AT95" s="816">
        <v>23</v>
      </c>
      <c r="AU95" s="816">
        <v>24</v>
      </c>
      <c r="AV95" s="816">
        <v>25</v>
      </c>
      <c r="AW95" s="816">
        <v>41</v>
      </c>
      <c r="AX95" s="830">
        <f>AV95/AW95-1</f>
        <v>-0.3902439024390244</v>
      </c>
      <c r="AY95" s="816">
        <v>28</v>
      </c>
      <c r="AZ95" s="816">
        <v>45</v>
      </c>
      <c r="BA95" s="826">
        <f>AY95/AZ95-1</f>
        <v>-0.37777777777777777</v>
      </c>
      <c r="BB95" s="562"/>
      <c r="BC95" s="816">
        <v>28</v>
      </c>
      <c r="BD95" s="816">
        <v>28</v>
      </c>
      <c r="BE95" s="562"/>
      <c r="BF95" s="562"/>
      <c r="BG95" s="562"/>
      <c r="BH95" s="77"/>
      <c r="BI95" s="562"/>
      <c r="BJ95" s="562"/>
      <c r="BK95" s="562"/>
      <c r="BL95" s="562"/>
      <c r="BM95" s="562"/>
      <c r="BN95" s="562"/>
      <c r="BO95" s="562"/>
      <c r="BP95" s="562"/>
      <c r="BQ95" s="562"/>
      <c r="BR95" s="562"/>
      <c r="BS95" s="562"/>
      <c r="BT95" s="562"/>
      <c r="BU95" s="562"/>
      <c r="BV95" s="562"/>
      <c r="BW95" s="562"/>
      <c r="BX95" s="562"/>
      <c r="BY95" s="562"/>
      <c r="BZ95" s="562"/>
      <c r="CA95" s="562"/>
      <c r="CB95" s="562"/>
      <c r="CC95" s="562"/>
      <c r="CD95" s="562"/>
      <c r="CE95" s="562"/>
      <c r="CF95" s="562"/>
      <c r="CG95" s="562"/>
      <c r="CH95" s="562"/>
      <c r="CI95" s="562"/>
      <c r="CJ95" s="562"/>
      <c r="CK95" s="562"/>
      <c r="CL95" s="562"/>
      <c r="CM95" s="562"/>
      <c r="CN95" s="562"/>
      <c r="CO95" s="562"/>
      <c r="CP95" s="562"/>
      <c r="CQ95" s="562"/>
      <c r="CR95" s="562"/>
      <c r="CS95" s="562"/>
      <c r="CT95" s="562"/>
      <c r="CU95" s="562"/>
      <c r="CV95" s="562"/>
      <c r="CW95" s="562"/>
      <c r="CX95" s="562"/>
      <c r="CY95" s="562"/>
      <c r="CZ95" s="562"/>
      <c r="DA95" s="562"/>
      <c r="DB95" s="562"/>
      <c r="DC95" s="562"/>
      <c r="DD95" s="562"/>
      <c r="DE95" s="562"/>
      <c r="DF95" s="562"/>
      <c r="DG95" s="562"/>
      <c r="DH95" s="562"/>
      <c r="DI95" s="562"/>
      <c r="DJ95" s="562"/>
      <c r="DK95" s="562"/>
      <c r="DL95" s="562"/>
      <c r="DM95" s="562"/>
      <c r="DN95" s="562"/>
      <c r="DO95" s="562"/>
      <c r="DP95" s="562"/>
      <c r="DQ95" s="562"/>
      <c r="DR95" s="562"/>
      <c r="DS95" s="562"/>
      <c r="DT95" s="562"/>
      <c r="DU95" s="562"/>
      <c r="DV95" s="562"/>
      <c r="DW95" s="562"/>
      <c r="DX95" s="562"/>
      <c r="DY95" s="562"/>
      <c r="DZ95" s="562"/>
      <c r="EA95" s="562"/>
      <c r="EB95" s="562"/>
      <c r="EC95" s="562"/>
      <c r="ED95" s="562"/>
      <c r="EE95" s="562"/>
      <c r="EF95" s="562"/>
      <c r="EG95" s="562"/>
      <c r="EH95" s="562"/>
      <c r="EI95" s="562"/>
      <c r="EJ95" s="562"/>
      <c r="EK95" s="562"/>
      <c r="EL95" s="562"/>
      <c r="EM95" s="562"/>
      <c r="EN95" s="562"/>
      <c r="EO95" s="562"/>
      <c r="EP95" s="562"/>
      <c r="EQ95" s="562"/>
      <c r="ER95" s="562"/>
      <c r="ES95" s="562"/>
      <c r="ET95" s="562"/>
      <c r="EU95" s="562"/>
      <c r="EV95" s="562"/>
      <c r="EW95" s="562"/>
      <c r="EX95" s="562"/>
      <c r="EY95" s="562"/>
      <c r="EZ95" s="562"/>
      <c r="FA95" s="562"/>
      <c r="FB95" s="562"/>
      <c r="FC95" s="562"/>
      <c r="FD95" s="562"/>
      <c r="FE95" s="562"/>
      <c r="FF95" s="562"/>
      <c r="FG95" s="562"/>
      <c r="FH95" s="562"/>
      <c r="FI95" s="562"/>
      <c r="FJ95" s="562"/>
      <c r="FK95" s="562"/>
      <c r="FL95" s="562"/>
      <c r="FM95" s="562"/>
      <c r="FN95" s="562"/>
      <c r="FO95" s="562"/>
      <c r="FP95" s="562"/>
      <c r="FQ95" s="562"/>
      <c r="FR95" s="562"/>
      <c r="FS95" s="562"/>
      <c r="FT95" s="562"/>
      <c r="FU95" s="562"/>
      <c r="FV95" s="562"/>
      <c r="FW95" s="562"/>
      <c r="FX95" s="562"/>
      <c r="FY95" s="562"/>
      <c r="FZ95" s="562"/>
    </row>
    <row r="96" spans="1:182" s="471" customFormat="1" ht="15" customHeight="1">
      <c r="A96" s="816" t="s">
        <v>455</v>
      </c>
      <c r="B96" s="815"/>
      <c r="C96" s="814" t="s">
        <v>2676</v>
      </c>
      <c r="D96" s="815">
        <v>28</v>
      </c>
      <c r="E96" s="811" t="s">
        <v>1401</v>
      </c>
      <c r="F96" s="811" t="s">
        <v>3046</v>
      </c>
      <c r="G96" s="815"/>
      <c r="H96" s="814" t="s">
        <v>1403</v>
      </c>
      <c r="I96" s="814" t="s">
        <v>1404</v>
      </c>
      <c r="J96" s="815" t="s">
        <v>1405</v>
      </c>
      <c r="K96" s="839" t="s">
        <v>3044</v>
      </c>
      <c r="L96" s="811" t="s">
        <v>1406</v>
      </c>
      <c r="M96" s="562"/>
      <c r="N96" s="814" t="s">
        <v>476</v>
      </c>
      <c r="O96" s="811" t="s">
        <v>1407</v>
      </c>
      <c r="P96" s="811" t="s">
        <v>1408</v>
      </c>
      <c r="Q96" s="811" t="s">
        <v>1404</v>
      </c>
      <c r="R96" s="815" t="s">
        <v>1405</v>
      </c>
      <c r="S96" s="815">
        <v>19709</v>
      </c>
      <c r="T96" s="811"/>
      <c r="U96" s="828" t="s">
        <v>1410</v>
      </c>
      <c r="V96" s="827"/>
      <c r="W96" s="366"/>
      <c r="X96" s="816">
        <v>706</v>
      </c>
      <c r="Y96" s="816">
        <v>709</v>
      </c>
      <c r="Z96" s="816"/>
      <c r="AA96" s="816"/>
      <c r="AB96" s="816" t="s">
        <v>2829</v>
      </c>
      <c r="AC96" s="816" t="s">
        <v>393</v>
      </c>
      <c r="AD96" s="366"/>
      <c r="AE96" s="816"/>
      <c r="AF96" s="822">
        <v>299</v>
      </c>
      <c r="AG96" s="822">
        <v>305</v>
      </c>
      <c r="AH96" s="366"/>
      <c r="AI96" s="823" t="s">
        <v>3045</v>
      </c>
      <c r="AJ96" s="816"/>
      <c r="AK96" s="816"/>
      <c r="AL96" s="366"/>
      <c r="AM96" s="815" t="str">
        <f>H96&amp;" "&amp;I96&amp;","&amp;" "&amp;J96&amp;" "&amp;K96</f>
        <v>555 Hyetts Corner Dr Middletown, DE 19709</v>
      </c>
      <c r="AN96" s="366"/>
      <c r="AO96" s="816" t="s">
        <v>49</v>
      </c>
      <c r="AP96" s="816"/>
      <c r="AQ96" s="366"/>
      <c r="AR96" s="816">
        <v>18</v>
      </c>
      <c r="AS96" s="824">
        <v>19</v>
      </c>
      <c r="AT96" s="816">
        <v>22</v>
      </c>
      <c r="AU96" s="816">
        <v>23</v>
      </c>
      <c r="AV96" s="816">
        <v>23</v>
      </c>
      <c r="AW96" s="816">
        <v>11</v>
      </c>
      <c r="AX96" s="830">
        <f>AV96/AW96-1</f>
        <v>1.0909090909090908</v>
      </c>
      <c r="AY96" s="816">
        <v>26</v>
      </c>
      <c r="AZ96" s="816">
        <v>13</v>
      </c>
      <c r="BA96" s="826">
        <f>AY96/AZ96-1</f>
        <v>1</v>
      </c>
      <c r="BB96" s="562"/>
      <c r="BC96" s="816">
        <v>37</v>
      </c>
      <c r="BD96" s="816">
        <v>38</v>
      </c>
      <c r="BE96" s="562"/>
      <c r="BF96" s="562"/>
      <c r="BG96" s="562"/>
      <c r="BH96" s="366"/>
      <c r="BI96" s="811"/>
      <c r="BJ96" s="562"/>
      <c r="BK96" s="562"/>
      <c r="BL96" s="562"/>
      <c r="BM96" s="562"/>
      <c r="BN96" s="562"/>
      <c r="BO96" s="562"/>
      <c r="BP96" s="562"/>
      <c r="BQ96" s="562"/>
      <c r="BR96" s="562"/>
      <c r="BS96" s="562"/>
      <c r="BT96" s="562"/>
      <c r="BU96" s="562"/>
      <c r="BV96" s="562"/>
      <c r="BW96" s="562"/>
      <c r="BX96" s="562"/>
      <c r="BY96" s="562"/>
      <c r="BZ96" s="562"/>
      <c r="CA96" s="562"/>
      <c r="CB96" s="562"/>
      <c r="CC96" s="562"/>
      <c r="CD96" s="562"/>
      <c r="CE96" s="562"/>
      <c r="CF96" s="562"/>
      <c r="CG96" s="562"/>
      <c r="CH96" s="562"/>
      <c r="CI96" s="562"/>
      <c r="CJ96" s="562"/>
      <c r="CK96" s="562"/>
      <c r="CL96" s="562"/>
      <c r="CM96" s="562"/>
      <c r="CN96" s="562"/>
      <c r="CO96" s="562"/>
      <c r="CP96" s="562"/>
      <c r="CQ96" s="562"/>
      <c r="CR96" s="562"/>
      <c r="CS96" s="562"/>
      <c r="CT96" s="562"/>
      <c r="CU96" s="562"/>
      <c r="CV96" s="562"/>
      <c r="CW96" s="562"/>
      <c r="CX96" s="562"/>
      <c r="CY96" s="562"/>
      <c r="CZ96" s="562"/>
      <c r="DA96" s="562"/>
      <c r="DB96" s="562"/>
      <c r="DC96" s="562"/>
      <c r="DD96" s="562"/>
      <c r="DE96" s="562"/>
      <c r="DF96" s="562"/>
      <c r="DG96" s="562"/>
      <c r="DH96" s="562"/>
      <c r="DI96" s="562"/>
      <c r="DJ96" s="562"/>
      <c r="DK96" s="562"/>
      <c r="DL96" s="562"/>
      <c r="DM96" s="562"/>
      <c r="DN96" s="562"/>
      <c r="DO96" s="562"/>
      <c r="DP96" s="562"/>
      <c r="DQ96" s="562"/>
      <c r="DR96" s="562"/>
      <c r="DS96" s="562"/>
      <c r="DT96" s="562"/>
      <c r="DU96" s="562"/>
      <c r="DV96" s="562"/>
      <c r="DW96" s="562"/>
      <c r="DX96" s="562"/>
      <c r="DY96" s="562"/>
      <c r="DZ96" s="562"/>
      <c r="EA96" s="562"/>
      <c r="EB96" s="562"/>
      <c r="EC96" s="562"/>
      <c r="ED96" s="562"/>
      <c r="EE96" s="562"/>
      <c r="EF96" s="562"/>
      <c r="EG96" s="562"/>
      <c r="EH96" s="562"/>
      <c r="EI96" s="562"/>
      <c r="EJ96" s="562"/>
      <c r="EK96" s="562"/>
      <c r="EL96" s="562"/>
      <c r="EM96" s="562"/>
      <c r="EN96" s="562"/>
      <c r="EO96" s="562"/>
      <c r="EP96" s="562"/>
      <c r="EQ96" s="562"/>
      <c r="ER96" s="562"/>
      <c r="ES96" s="562"/>
      <c r="ET96" s="562"/>
      <c r="EU96" s="562"/>
      <c r="EV96" s="562"/>
      <c r="EW96" s="562"/>
      <c r="EX96" s="562"/>
      <c r="EY96" s="562"/>
      <c r="EZ96" s="562"/>
      <c r="FA96" s="562"/>
      <c r="FB96" s="562"/>
      <c r="FC96" s="562"/>
      <c r="FD96" s="562"/>
      <c r="FE96" s="562"/>
      <c r="FF96" s="562"/>
      <c r="FG96" s="562"/>
      <c r="FH96" s="562"/>
      <c r="FI96" s="811"/>
      <c r="FJ96" s="811"/>
      <c r="FK96" s="811"/>
      <c r="FL96" s="562"/>
      <c r="FM96" s="562"/>
      <c r="FN96" s="562"/>
      <c r="FO96" s="562"/>
      <c r="FP96" s="562"/>
      <c r="FQ96" s="562"/>
      <c r="FR96" s="562"/>
      <c r="FS96" s="562"/>
      <c r="FT96" s="562"/>
      <c r="FU96" s="562"/>
      <c r="FV96" s="562"/>
      <c r="FW96" s="562"/>
      <c r="FX96" s="562"/>
      <c r="FY96" s="562"/>
      <c r="FZ96" s="562"/>
    </row>
    <row r="97" spans="1:182" s="471" customFormat="1" ht="15" customHeight="1">
      <c r="A97" s="816" t="s">
        <v>455</v>
      </c>
      <c r="B97" s="815"/>
      <c r="C97" s="814" t="s">
        <v>2666</v>
      </c>
      <c r="D97" s="816">
        <v>29</v>
      </c>
      <c r="E97" s="562" t="s">
        <v>1431</v>
      </c>
      <c r="F97" s="562" t="s">
        <v>1432</v>
      </c>
      <c r="G97" s="815"/>
      <c r="H97" s="817" t="s">
        <v>1433</v>
      </c>
      <c r="I97" s="817" t="s">
        <v>1434</v>
      </c>
      <c r="J97" s="816" t="s">
        <v>1435</v>
      </c>
      <c r="K97" s="816">
        <v>89156</v>
      </c>
      <c r="L97" s="818" t="s">
        <v>1436</v>
      </c>
      <c r="M97" s="819"/>
      <c r="N97" s="817" t="s">
        <v>1437</v>
      </c>
      <c r="O97" s="562" t="s">
        <v>1438</v>
      </c>
      <c r="P97" s="562" t="s">
        <v>3047</v>
      </c>
      <c r="Q97" s="562" t="s">
        <v>1434</v>
      </c>
      <c r="R97" s="816" t="s">
        <v>1435</v>
      </c>
      <c r="S97" s="816">
        <v>89166</v>
      </c>
      <c r="T97" s="562"/>
      <c r="U97" s="820" t="s">
        <v>1440</v>
      </c>
      <c r="V97" s="821"/>
      <c r="W97" s="366"/>
      <c r="X97" s="816">
        <v>629</v>
      </c>
      <c r="Y97" s="816">
        <v>702</v>
      </c>
      <c r="Z97" s="816"/>
      <c r="AA97" s="816"/>
      <c r="AB97" s="816" t="s">
        <v>2674</v>
      </c>
      <c r="AC97" s="816" t="s">
        <v>393</v>
      </c>
      <c r="AD97" s="366"/>
      <c r="AE97" s="816"/>
      <c r="AF97" s="822">
        <v>299</v>
      </c>
      <c r="AG97" s="822">
        <v>309</v>
      </c>
      <c r="AH97" s="366"/>
      <c r="AI97" s="823" t="s">
        <v>3048</v>
      </c>
      <c r="AJ97" s="816"/>
      <c r="AK97" s="816"/>
      <c r="AL97" s="366"/>
      <c r="AM97" s="815" t="str">
        <f>H97&amp;" "&amp;I97&amp;","&amp;" "&amp;J97&amp;" "&amp;K97</f>
        <v>2575 Los Feliz St. Las Vegas, NV 89156</v>
      </c>
      <c r="AN97" s="366"/>
      <c r="AO97" s="816" t="s">
        <v>49</v>
      </c>
      <c r="AP97" s="816"/>
      <c r="AQ97" s="366"/>
      <c r="AR97" s="816">
        <v>8</v>
      </c>
      <c r="AS97" s="824">
        <v>9</v>
      </c>
      <c r="AT97" s="816">
        <v>11</v>
      </c>
      <c r="AU97" s="816">
        <v>12</v>
      </c>
      <c r="AV97" s="816">
        <v>13</v>
      </c>
      <c r="AW97" s="816">
        <v>27</v>
      </c>
      <c r="AX97" s="830">
        <f>AV97/AW97-1</f>
        <v>-0.5185185185185186</v>
      </c>
      <c r="AY97" s="816">
        <v>17</v>
      </c>
      <c r="AZ97" s="816">
        <v>29</v>
      </c>
      <c r="BA97" s="826">
        <f>AY97/AZ97-1</f>
        <v>-0.41379310344827591</v>
      </c>
      <c r="BB97" s="562"/>
      <c r="BC97" s="816">
        <v>24</v>
      </c>
      <c r="BD97" s="816">
        <v>23</v>
      </c>
      <c r="BE97" s="562"/>
      <c r="BF97" s="562"/>
      <c r="BG97" s="562"/>
      <c r="BH97" s="366"/>
      <c r="BI97" s="811"/>
      <c r="BJ97" s="811"/>
      <c r="BK97" s="811"/>
      <c r="BL97" s="811"/>
      <c r="BM97" s="811"/>
      <c r="BN97" s="811"/>
      <c r="BO97" s="811"/>
      <c r="BP97" s="811"/>
      <c r="BQ97" s="811"/>
      <c r="BR97" s="811"/>
      <c r="BS97" s="562"/>
      <c r="BT97" s="562"/>
      <c r="BU97" s="562"/>
      <c r="BV97" s="811"/>
      <c r="BW97" s="811"/>
      <c r="BX97" s="811"/>
      <c r="BY97" s="811"/>
      <c r="BZ97" s="811"/>
      <c r="CA97" s="811"/>
      <c r="CB97" s="811"/>
      <c r="CC97" s="811"/>
      <c r="CD97" s="811"/>
      <c r="CE97" s="811"/>
      <c r="CF97" s="811"/>
      <c r="CG97" s="811"/>
      <c r="CH97" s="811"/>
      <c r="CI97" s="811"/>
      <c r="CJ97" s="811"/>
      <c r="CK97" s="811"/>
      <c r="CL97" s="811"/>
      <c r="CM97" s="811"/>
      <c r="CN97" s="811"/>
      <c r="CO97" s="811"/>
      <c r="CP97" s="811"/>
      <c r="CQ97" s="811"/>
      <c r="CR97" s="811"/>
      <c r="CS97" s="811"/>
      <c r="CT97" s="811"/>
      <c r="CU97" s="811"/>
      <c r="CV97" s="811"/>
      <c r="CW97" s="811"/>
      <c r="CX97" s="811"/>
      <c r="CY97" s="811"/>
      <c r="CZ97" s="811"/>
      <c r="DA97" s="811"/>
      <c r="DB97" s="811"/>
      <c r="DC97" s="811"/>
      <c r="DD97" s="811"/>
      <c r="DE97" s="811"/>
      <c r="DF97" s="811"/>
      <c r="DG97" s="811"/>
      <c r="DH97" s="811"/>
      <c r="DI97" s="811"/>
      <c r="DJ97" s="811"/>
      <c r="DK97" s="811"/>
      <c r="DL97" s="811"/>
      <c r="DM97" s="811"/>
      <c r="DN97" s="811"/>
      <c r="DO97" s="811"/>
      <c r="DP97" s="811"/>
      <c r="DQ97" s="811"/>
      <c r="DR97" s="811"/>
      <c r="DS97" s="811"/>
      <c r="DT97" s="811"/>
      <c r="DU97" s="811"/>
      <c r="DV97" s="811"/>
      <c r="DW97" s="811"/>
      <c r="DX97" s="811"/>
      <c r="DY97" s="811"/>
      <c r="DZ97" s="811"/>
      <c r="EA97" s="811"/>
      <c r="EB97" s="811"/>
      <c r="EC97" s="811"/>
      <c r="ED97" s="811"/>
      <c r="EE97" s="811"/>
      <c r="EF97" s="811"/>
      <c r="EG97" s="811"/>
      <c r="EH97" s="811"/>
      <c r="EI97" s="811"/>
      <c r="EJ97" s="811"/>
      <c r="EK97" s="811"/>
      <c r="EL97" s="811"/>
      <c r="EM97" s="811"/>
      <c r="EN97" s="811"/>
      <c r="EO97" s="811"/>
      <c r="EP97" s="811"/>
      <c r="EQ97" s="811"/>
      <c r="ER97" s="811"/>
      <c r="ES97" s="811"/>
      <c r="ET97" s="811"/>
      <c r="EU97" s="811"/>
      <c r="EV97" s="811"/>
      <c r="EW97" s="811"/>
      <c r="EX97" s="811"/>
      <c r="EY97" s="811"/>
      <c r="EZ97" s="811"/>
      <c r="FA97" s="811"/>
      <c r="FB97" s="811"/>
      <c r="FC97" s="811"/>
      <c r="FD97" s="811"/>
      <c r="FE97" s="811"/>
      <c r="FF97" s="811"/>
      <c r="FG97" s="811"/>
      <c r="FH97" s="811"/>
      <c r="FI97" s="562"/>
      <c r="FJ97" s="562"/>
      <c r="FK97" s="562"/>
      <c r="FL97" s="562"/>
      <c r="FM97" s="562"/>
      <c r="FN97" s="562"/>
      <c r="FO97" s="562"/>
      <c r="FP97" s="562"/>
      <c r="FQ97" s="562"/>
      <c r="FR97" s="562"/>
      <c r="FS97" s="562"/>
      <c r="FT97" s="562"/>
      <c r="FU97" s="562"/>
      <c r="FV97" s="562"/>
      <c r="FW97" s="562"/>
      <c r="FX97" s="562"/>
      <c r="FY97" s="562"/>
      <c r="FZ97" s="562"/>
    </row>
    <row r="98" spans="1:182" s="314" customFormat="1" ht="15" customHeight="1">
      <c r="A98" s="816" t="s">
        <v>455</v>
      </c>
      <c r="B98" s="815"/>
      <c r="C98" s="814" t="s">
        <v>2666</v>
      </c>
      <c r="D98" s="816">
        <v>53</v>
      </c>
      <c r="E98" s="562" t="s">
        <v>1415</v>
      </c>
      <c r="F98" s="562" t="s">
        <v>1416</v>
      </c>
      <c r="G98" s="815"/>
      <c r="H98" s="817" t="s">
        <v>1417</v>
      </c>
      <c r="I98" s="817" t="s">
        <v>1418</v>
      </c>
      <c r="J98" s="816" t="s">
        <v>1300</v>
      </c>
      <c r="K98" s="816">
        <v>20686</v>
      </c>
      <c r="L98" s="818" t="s">
        <v>1419</v>
      </c>
      <c r="M98" s="819"/>
      <c r="N98" s="817" t="s">
        <v>1420</v>
      </c>
      <c r="O98" s="562" t="s">
        <v>3049</v>
      </c>
      <c r="P98" s="562" t="s">
        <v>1422</v>
      </c>
      <c r="Q98" s="562" t="s">
        <v>1423</v>
      </c>
      <c r="R98" s="816" t="s">
        <v>1300</v>
      </c>
      <c r="S98" s="816">
        <v>20646</v>
      </c>
      <c r="T98" s="562"/>
      <c r="U98" s="820" t="s">
        <v>1424</v>
      </c>
      <c r="V98" s="821"/>
      <c r="W98" s="77"/>
      <c r="X98" s="816">
        <v>622</v>
      </c>
      <c r="Y98" s="816">
        <v>625</v>
      </c>
      <c r="Z98" s="816"/>
      <c r="AA98" s="816"/>
      <c r="AB98" s="816" t="s">
        <v>2747</v>
      </c>
      <c r="AC98" s="816" t="s">
        <v>393</v>
      </c>
      <c r="AD98" s="77"/>
      <c r="AE98" s="816"/>
      <c r="AF98" s="822">
        <v>299</v>
      </c>
      <c r="AG98" s="822">
        <v>305</v>
      </c>
      <c r="AH98" s="77"/>
      <c r="AI98" s="838" t="s">
        <v>3050</v>
      </c>
      <c r="AJ98" s="816"/>
      <c r="AK98" s="816"/>
      <c r="AL98" s="77"/>
      <c r="AM98" s="815" t="str">
        <f>H98&amp;" "&amp;I98&amp;","&amp;" "&amp;J98&amp;" "&amp;K98</f>
        <v>18952 E Fisher Rd St Mary's City, MD 20686</v>
      </c>
      <c r="AN98" s="77"/>
      <c r="AO98" s="816" t="s">
        <v>49</v>
      </c>
      <c r="AP98" s="816"/>
      <c r="AQ98" s="77"/>
      <c r="AR98" s="816">
        <v>23</v>
      </c>
      <c r="AS98" s="824">
        <v>24</v>
      </c>
      <c r="AT98" s="816">
        <v>28</v>
      </c>
      <c r="AU98" s="816">
        <v>30</v>
      </c>
      <c r="AV98" s="816">
        <v>33</v>
      </c>
      <c r="AW98" s="816">
        <v>45</v>
      </c>
      <c r="AX98" s="830">
        <f>AV98/AW98-1</f>
        <v>-0.26666666666666672</v>
      </c>
      <c r="AY98" s="816">
        <v>34</v>
      </c>
      <c r="AZ98" s="816">
        <v>50</v>
      </c>
      <c r="BA98" s="826">
        <f>AY98/AZ98-1</f>
        <v>-0.31999999999999995</v>
      </c>
      <c r="BB98" s="562"/>
      <c r="BC98" s="816">
        <v>35</v>
      </c>
      <c r="BD98" s="816">
        <v>35</v>
      </c>
      <c r="BE98" s="562"/>
      <c r="BF98" s="562"/>
      <c r="BG98" s="562"/>
      <c r="BH98" s="77"/>
      <c r="BI98" s="562"/>
      <c r="BJ98" s="811"/>
      <c r="BK98" s="811"/>
      <c r="BL98" s="811"/>
      <c r="BM98" s="811"/>
      <c r="BN98" s="811"/>
      <c r="BO98" s="811"/>
      <c r="BP98" s="811"/>
      <c r="BQ98" s="811"/>
      <c r="BR98" s="811"/>
      <c r="BS98" s="562"/>
      <c r="BT98" s="562"/>
      <c r="BU98" s="562"/>
      <c r="BV98" s="811"/>
      <c r="BW98" s="811"/>
      <c r="BX98" s="811"/>
      <c r="BY98" s="811"/>
      <c r="BZ98" s="811"/>
      <c r="CA98" s="811"/>
      <c r="CB98" s="811"/>
      <c r="CC98" s="811"/>
      <c r="CD98" s="811"/>
      <c r="CE98" s="811"/>
      <c r="CF98" s="811"/>
      <c r="CG98" s="811"/>
      <c r="CH98" s="811"/>
      <c r="CI98" s="811"/>
      <c r="CJ98" s="811"/>
      <c r="CK98" s="811"/>
      <c r="CL98" s="811"/>
      <c r="CM98" s="811"/>
      <c r="CN98" s="811"/>
      <c r="CO98" s="811"/>
      <c r="CP98" s="811"/>
      <c r="CQ98" s="811"/>
      <c r="CR98" s="811"/>
      <c r="CS98" s="811"/>
      <c r="CT98" s="811"/>
      <c r="CU98" s="811"/>
      <c r="CV98" s="811"/>
      <c r="CW98" s="811"/>
      <c r="CX98" s="811"/>
      <c r="CY98" s="811"/>
      <c r="CZ98" s="811"/>
      <c r="DA98" s="811"/>
      <c r="DB98" s="811"/>
      <c r="DC98" s="811"/>
      <c r="DD98" s="811"/>
      <c r="DE98" s="811"/>
      <c r="DF98" s="811"/>
      <c r="DG98" s="811"/>
      <c r="DH98" s="811"/>
      <c r="DI98" s="811"/>
      <c r="DJ98" s="811"/>
      <c r="DK98" s="811"/>
      <c r="DL98" s="811"/>
      <c r="DM98" s="811"/>
      <c r="DN98" s="811"/>
      <c r="DO98" s="811"/>
      <c r="DP98" s="811"/>
      <c r="DQ98" s="811"/>
      <c r="DR98" s="811"/>
      <c r="DS98" s="811"/>
      <c r="DT98" s="811"/>
      <c r="DU98" s="811"/>
      <c r="DV98" s="811"/>
      <c r="DW98" s="811"/>
      <c r="DX98" s="811"/>
      <c r="DY98" s="811"/>
      <c r="DZ98" s="811"/>
      <c r="EA98" s="811"/>
      <c r="EB98" s="811"/>
      <c r="EC98" s="811"/>
      <c r="ED98" s="811"/>
      <c r="EE98" s="811"/>
      <c r="EF98" s="811"/>
      <c r="EG98" s="811"/>
      <c r="EH98" s="811"/>
      <c r="EI98" s="811"/>
      <c r="EJ98" s="811"/>
      <c r="EK98" s="811"/>
      <c r="EL98" s="811"/>
      <c r="EM98" s="811"/>
      <c r="EN98" s="811"/>
      <c r="EO98" s="811"/>
      <c r="EP98" s="811"/>
      <c r="EQ98" s="811"/>
      <c r="ER98" s="811"/>
      <c r="ES98" s="811"/>
      <c r="ET98" s="811"/>
      <c r="EU98" s="811"/>
      <c r="EV98" s="811"/>
      <c r="EW98" s="811"/>
      <c r="EX98" s="811"/>
      <c r="EY98" s="811"/>
      <c r="EZ98" s="811"/>
      <c r="FA98" s="811"/>
      <c r="FB98" s="811"/>
      <c r="FC98" s="811"/>
      <c r="FD98" s="811"/>
      <c r="FE98" s="811"/>
      <c r="FF98" s="811"/>
      <c r="FG98" s="811"/>
      <c r="FH98" s="811"/>
      <c r="FI98" s="811"/>
      <c r="FJ98" s="811"/>
      <c r="FK98" s="811"/>
      <c r="FL98" s="562"/>
      <c r="FM98" s="562"/>
      <c r="FN98" s="562"/>
      <c r="FO98" s="562"/>
      <c r="FP98" s="562"/>
      <c r="FQ98" s="562"/>
      <c r="FR98" s="562"/>
      <c r="FS98" s="562"/>
      <c r="FT98" s="562"/>
      <c r="FU98" s="562"/>
      <c r="FV98" s="562"/>
      <c r="FW98" s="562"/>
      <c r="FX98" s="562"/>
      <c r="FY98" s="562"/>
      <c r="FZ98" s="562"/>
    </row>
    <row r="99" spans="1:182" s="471" customFormat="1" ht="15" customHeight="1">
      <c r="A99" s="468" t="s">
        <v>455</v>
      </c>
      <c r="B99" s="468"/>
      <c r="C99" s="469" t="s">
        <v>2666</v>
      </c>
      <c r="D99" s="468">
        <v>28</v>
      </c>
      <c r="E99" s="664" t="s">
        <v>1351</v>
      </c>
      <c r="F99" s="471" t="s">
        <v>1352</v>
      </c>
      <c r="G99" s="282"/>
      <c r="H99" s="544" t="s">
        <v>3051</v>
      </c>
      <c r="I99" s="544" t="s">
        <v>1354</v>
      </c>
      <c r="J99" s="468" t="s">
        <v>67</v>
      </c>
      <c r="K99" s="468">
        <v>96003</v>
      </c>
      <c r="L99" s="57" t="s">
        <v>3052</v>
      </c>
      <c r="N99" s="544" t="s">
        <v>3053</v>
      </c>
      <c r="O99" s="471" t="s">
        <v>3054</v>
      </c>
      <c r="P99" s="471" t="s">
        <v>3055</v>
      </c>
      <c r="Q99" s="471" t="s">
        <v>1354</v>
      </c>
      <c r="R99" s="468" t="s">
        <v>67</v>
      </c>
      <c r="S99" s="471">
        <v>96003</v>
      </c>
      <c r="T99" s="471" t="s">
        <v>1359</v>
      </c>
      <c r="U99" s="39" t="s">
        <v>3056</v>
      </c>
      <c r="V99" s="545"/>
      <c r="W99" s="77"/>
      <c r="X99" s="468">
        <v>713</v>
      </c>
      <c r="Y99" s="468">
        <v>716</v>
      </c>
      <c r="Z99" s="468"/>
      <c r="AA99" s="468"/>
      <c r="AB99" s="468" t="s">
        <v>2701</v>
      </c>
      <c r="AC99" s="468" t="s">
        <v>393</v>
      </c>
      <c r="AD99" s="77"/>
      <c r="AE99" s="468"/>
      <c r="AF99" s="557">
        <v>329</v>
      </c>
      <c r="AG99" s="557"/>
      <c r="AH99" s="77"/>
      <c r="AI99" s="474" t="s">
        <v>3057</v>
      </c>
      <c r="AJ99" s="468"/>
      <c r="AK99" s="468"/>
      <c r="AL99" s="77"/>
      <c r="AM99" s="282" t="str">
        <f>H99&amp;" "&amp;I99&amp;","&amp;" "&amp;J99&amp;" "&amp;K99</f>
        <v>2211 College View Dr Redding, CA 96003</v>
      </c>
      <c r="AN99" s="77"/>
      <c r="AO99" s="715" t="s">
        <v>49</v>
      </c>
      <c r="AP99" s="715"/>
      <c r="AQ99" s="77"/>
      <c r="AR99" s="727">
        <v>13</v>
      </c>
      <c r="AS99" s="728">
        <v>18</v>
      </c>
      <c r="AT99" s="727">
        <v>24</v>
      </c>
      <c r="AU99" s="727">
        <v>27</v>
      </c>
      <c r="AV99" s="727">
        <v>28</v>
      </c>
      <c r="AW99" s="797">
        <v>9</v>
      </c>
      <c r="AX99" s="802">
        <f>AV99/AW99-1</f>
        <v>2.1111111111111112</v>
      </c>
      <c r="AY99" s="720">
        <v>31</v>
      </c>
      <c r="AZ99" s="797">
        <v>10</v>
      </c>
      <c r="BA99" s="805">
        <f>AY99/AZ99-1</f>
        <v>2.1</v>
      </c>
      <c r="BB99" s="721"/>
      <c r="BC99" s="720">
        <v>36</v>
      </c>
      <c r="BD99" s="720">
        <v>38</v>
      </c>
      <c r="BE99" s="721"/>
      <c r="BF99" s="721"/>
      <c r="BG99" s="721"/>
      <c r="BH99" s="77"/>
      <c r="BI99" s="721"/>
      <c r="BJ99" s="721"/>
      <c r="BK99" s="721"/>
      <c r="BS99" s="568"/>
      <c r="BT99" s="568"/>
      <c r="BU99" s="568"/>
      <c r="FQ99" s="314"/>
      <c r="FR99" s="314"/>
      <c r="FT99" s="642"/>
      <c r="FU99" s="642"/>
      <c r="FV99" s="642"/>
      <c r="FW99" s="642"/>
      <c r="FX99" s="642"/>
      <c r="FY99" s="642"/>
      <c r="FZ99" s="642"/>
    </row>
    <row r="100" spans="1:182" s="642" customFormat="1" ht="15" customHeight="1">
      <c r="A100" s="816" t="s">
        <v>36</v>
      </c>
      <c r="B100" s="815" t="s">
        <v>49</v>
      </c>
      <c r="C100" s="562" t="s">
        <v>36</v>
      </c>
      <c r="D100" s="562"/>
      <c r="E100" s="562" t="s">
        <v>3058</v>
      </c>
      <c r="F100" s="562" t="s">
        <v>3059</v>
      </c>
      <c r="G100" s="562"/>
      <c r="H100" s="811" t="s">
        <v>3060</v>
      </c>
      <c r="I100" s="811" t="s">
        <v>1899</v>
      </c>
      <c r="J100" s="815" t="s">
        <v>139</v>
      </c>
      <c r="K100" s="815">
        <v>78230</v>
      </c>
      <c r="L100" s="819" t="s">
        <v>3061</v>
      </c>
      <c r="M100" s="314"/>
      <c r="N100" s="562" t="s">
        <v>3062</v>
      </c>
      <c r="O100" s="562" t="s">
        <v>3063</v>
      </c>
      <c r="P100" s="562"/>
      <c r="Q100" s="562"/>
      <c r="R100" s="816"/>
      <c r="S100" s="816"/>
      <c r="T100" s="562"/>
      <c r="U100" s="815" t="s">
        <v>3064</v>
      </c>
      <c r="V100" s="562"/>
      <c r="W100" s="293"/>
      <c r="X100" s="816">
        <v>615</v>
      </c>
      <c r="Y100" s="816">
        <v>618</v>
      </c>
      <c r="Z100" s="816"/>
      <c r="AA100" s="816"/>
      <c r="AB100" s="816" t="s">
        <v>2667</v>
      </c>
      <c r="AC100" s="816" t="s">
        <v>393</v>
      </c>
      <c r="AD100" s="293"/>
      <c r="AE100" s="562"/>
      <c r="AF100" s="822">
        <v>299</v>
      </c>
      <c r="AG100" s="822">
        <v>309</v>
      </c>
      <c r="AH100" s="293"/>
      <c r="AI100" s="832" t="s">
        <v>3065</v>
      </c>
      <c r="AJ100" s="562" t="s">
        <v>37</v>
      </c>
      <c r="AK100" s="562"/>
      <c r="AL100" s="293"/>
      <c r="AM100" s="815" t="str">
        <f>H100&amp;" "&amp;I100&amp;","&amp;" "&amp;J100&amp;" "&amp;K100</f>
        <v>4802 Vance Jackson Rd San Antonio, TX 78230</v>
      </c>
      <c r="AN100" s="293"/>
      <c r="AO100" s="816" t="s">
        <v>49</v>
      </c>
      <c r="AP100" s="562"/>
      <c r="AQ100" s="293"/>
      <c r="AR100" s="816">
        <v>14</v>
      </c>
      <c r="AS100" s="824">
        <v>14</v>
      </c>
      <c r="AT100" s="816">
        <v>20</v>
      </c>
      <c r="AU100" s="816">
        <v>22</v>
      </c>
      <c r="AV100" s="816">
        <v>25</v>
      </c>
      <c r="AW100" s="816"/>
      <c r="AX100" s="816"/>
      <c r="AY100" s="816">
        <v>26</v>
      </c>
      <c r="AZ100" s="816"/>
      <c r="BA100" s="562"/>
      <c r="BB100" s="562"/>
      <c r="BC100" s="816">
        <v>24</v>
      </c>
      <c r="BD100" s="816">
        <v>24</v>
      </c>
      <c r="BE100" s="562"/>
      <c r="BF100" s="562"/>
      <c r="BG100" s="562"/>
      <c r="BH100" s="293"/>
      <c r="BI100" s="562"/>
      <c r="BJ100" s="562"/>
      <c r="BK100" s="562"/>
      <c r="BL100" s="562"/>
      <c r="BM100" s="562"/>
      <c r="BN100" s="562"/>
      <c r="BO100" s="562"/>
      <c r="BP100" s="562"/>
      <c r="BQ100" s="562"/>
      <c r="BR100" s="562"/>
      <c r="BS100" s="562"/>
      <c r="BT100" s="562"/>
      <c r="BU100" s="562"/>
      <c r="BV100" s="562"/>
      <c r="BW100" s="562"/>
      <c r="BX100" s="562"/>
      <c r="BY100" s="562"/>
      <c r="BZ100" s="562"/>
      <c r="CA100" s="562"/>
      <c r="CB100" s="562"/>
      <c r="CC100" s="562"/>
      <c r="CD100" s="562"/>
      <c r="CE100" s="562"/>
      <c r="CF100" s="562"/>
      <c r="CG100" s="562"/>
      <c r="CH100" s="562"/>
      <c r="CI100" s="562"/>
      <c r="CJ100" s="562"/>
      <c r="CK100" s="562"/>
      <c r="CL100" s="562"/>
      <c r="CM100" s="562"/>
      <c r="CN100" s="562"/>
      <c r="CO100" s="562"/>
      <c r="CP100" s="562"/>
      <c r="CQ100" s="562"/>
      <c r="CR100" s="562"/>
      <c r="CS100" s="562"/>
      <c r="CT100" s="562"/>
      <c r="CU100" s="562"/>
      <c r="CV100" s="562"/>
      <c r="CW100" s="562"/>
      <c r="CX100" s="562"/>
      <c r="CY100" s="562"/>
      <c r="CZ100" s="562"/>
      <c r="DA100" s="562"/>
      <c r="DB100" s="562"/>
      <c r="DC100" s="562"/>
      <c r="DD100" s="562"/>
      <c r="DE100" s="562"/>
      <c r="DF100" s="562"/>
      <c r="DG100" s="562"/>
      <c r="DH100" s="562"/>
      <c r="DI100" s="562"/>
      <c r="DJ100" s="562"/>
      <c r="DK100" s="562"/>
      <c r="DL100" s="562"/>
      <c r="DM100" s="562"/>
      <c r="DN100" s="562"/>
      <c r="DO100" s="562"/>
      <c r="DP100" s="562"/>
      <c r="DQ100" s="562"/>
      <c r="DR100" s="562"/>
      <c r="DS100" s="562"/>
      <c r="DT100" s="562"/>
      <c r="DU100" s="562"/>
      <c r="DV100" s="562"/>
      <c r="DW100" s="562"/>
      <c r="DX100" s="562"/>
      <c r="DY100" s="562"/>
      <c r="DZ100" s="562"/>
      <c r="EA100" s="562"/>
      <c r="EB100" s="562"/>
      <c r="EC100" s="562"/>
      <c r="ED100" s="562"/>
      <c r="EE100" s="562"/>
      <c r="EF100" s="562"/>
      <c r="EG100" s="562"/>
      <c r="EH100" s="562"/>
      <c r="EI100" s="562"/>
      <c r="EJ100" s="562"/>
      <c r="EK100" s="562"/>
      <c r="EL100" s="562"/>
      <c r="EM100" s="562"/>
      <c r="EN100" s="562"/>
      <c r="EO100" s="562"/>
      <c r="EP100" s="562"/>
      <c r="EQ100" s="562"/>
      <c r="ER100" s="562"/>
      <c r="ES100" s="562"/>
      <c r="ET100" s="562"/>
      <c r="EU100" s="562"/>
      <c r="EV100" s="562"/>
      <c r="EW100" s="562"/>
      <c r="EX100" s="562"/>
      <c r="EY100" s="562"/>
      <c r="EZ100" s="562"/>
      <c r="FA100" s="562"/>
      <c r="FB100" s="562"/>
      <c r="FC100" s="562"/>
      <c r="FD100" s="562"/>
      <c r="FE100" s="562"/>
      <c r="FF100" s="562"/>
      <c r="FG100" s="562"/>
      <c r="FH100" s="562"/>
      <c r="FI100" s="562"/>
      <c r="FJ100" s="562"/>
      <c r="FK100" s="562"/>
      <c r="FL100" s="562"/>
      <c r="FM100" s="562"/>
      <c r="FN100" s="562"/>
      <c r="FO100" s="562"/>
      <c r="FP100" s="562"/>
      <c r="FQ100" s="562"/>
      <c r="FR100" s="562"/>
      <c r="FS100" s="562"/>
      <c r="FT100" s="562"/>
      <c r="FU100" s="562"/>
      <c r="FV100" s="562"/>
      <c r="FW100" s="562"/>
      <c r="FX100" s="562"/>
      <c r="FY100" s="562"/>
      <c r="FZ100" s="562"/>
    </row>
    <row r="101" spans="1:182" s="642" customFormat="1" ht="15" customHeight="1">
      <c r="A101" s="816" t="s">
        <v>36</v>
      </c>
      <c r="B101" s="815" t="s">
        <v>49</v>
      </c>
      <c r="C101" s="562" t="s">
        <v>36</v>
      </c>
      <c r="D101" s="562"/>
      <c r="E101" s="562" t="s">
        <v>3066</v>
      </c>
      <c r="F101" s="562" t="s">
        <v>3067</v>
      </c>
      <c r="G101" s="562"/>
      <c r="H101" s="562" t="s">
        <v>3068</v>
      </c>
      <c r="I101" s="562" t="s">
        <v>3069</v>
      </c>
      <c r="J101" s="816" t="s">
        <v>400</v>
      </c>
      <c r="K101" s="816">
        <v>64156</v>
      </c>
      <c r="L101" s="562" t="s">
        <v>3070</v>
      </c>
      <c r="M101" s="562"/>
      <c r="N101" s="562" t="s">
        <v>3071</v>
      </c>
      <c r="O101" s="562" t="s">
        <v>3072</v>
      </c>
      <c r="P101" s="811" t="s">
        <v>3073</v>
      </c>
      <c r="Q101" s="811" t="s">
        <v>3069</v>
      </c>
      <c r="R101" s="816" t="s">
        <v>400</v>
      </c>
      <c r="S101" s="562">
        <v>64154</v>
      </c>
      <c r="T101" s="562"/>
      <c r="U101" s="816" t="s">
        <v>3074</v>
      </c>
      <c r="V101" s="562"/>
      <c r="W101" s="562"/>
      <c r="X101" s="816">
        <v>629</v>
      </c>
      <c r="Y101" s="816">
        <v>702</v>
      </c>
      <c r="Z101" s="816"/>
      <c r="AA101" s="816"/>
      <c r="AB101" s="816" t="s">
        <v>2674</v>
      </c>
      <c r="AC101" s="816" t="s">
        <v>393</v>
      </c>
      <c r="AD101" s="562"/>
      <c r="AE101" s="562"/>
      <c r="AF101" s="822">
        <v>299</v>
      </c>
      <c r="AG101" s="822">
        <v>305</v>
      </c>
      <c r="AH101" s="562"/>
      <c r="AI101" s="832" t="s">
        <v>3075</v>
      </c>
      <c r="AJ101" s="562" t="s">
        <v>37</v>
      </c>
      <c r="AK101" s="562"/>
      <c r="AL101" s="562"/>
      <c r="AM101" s="815" t="str">
        <f>H101&amp;" "&amp;I101&amp;","&amp;" "&amp;J101&amp;" "&amp;K101</f>
        <v>2800 NE Shoal Creek Pkwy Kansas City, MO 64156</v>
      </c>
      <c r="AN101" s="562"/>
      <c r="AO101" s="816" t="s">
        <v>49</v>
      </c>
      <c r="AP101" s="562"/>
      <c r="AQ101" s="562"/>
      <c r="AR101" s="816">
        <v>31</v>
      </c>
      <c r="AS101" s="824">
        <v>35</v>
      </c>
      <c r="AT101" s="816">
        <v>47</v>
      </c>
      <c r="AU101" s="816">
        <v>54</v>
      </c>
      <c r="AV101" s="816">
        <v>58</v>
      </c>
      <c r="AW101" s="816"/>
      <c r="AX101" s="816"/>
      <c r="AY101" s="816">
        <v>64</v>
      </c>
      <c r="AZ101" s="816"/>
      <c r="BA101" s="562"/>
      <c r="BB101" s="562"/>
      <c r="BC101" s="816">
        <v>68</v>
      </c>
      <c r="BD101" s="816">
        <v>68</v>
      </c>
      <c r="BE101" s="562"/>
      <c r="BF101" s="562"/>
      <c r="BG101" s="562"/>
      <c r="BH101" s="562"/>
      <c r="BI101" s="562"/>
      <c r="BJ101" s="562"/>
      <c r="BK101" s="562"/>
      <c r="BL101" s="562"/>
      <c r="BM101" s="562"/>
      <c r="BN101" s="562"/>
      <c r="BO101" s="562"/>
      <c r="BP101" s="562"/>
      <c r="BQ101" s="562"/>
      <c r="BR101" s="562"/>
      <c r="BS101" s="562"/>
      <c r="BT101" s="562"/>
      <c r="BU101" s="562"/>
      <c r="BV101" s="562"/>
      <c r="BW101" s="562"/>
      <c r="BX101" s="562"/>
      <c r="BY101" s="562"/>
      <c r="BZ101" s="562"/>
      <c r="CA101" s="562"/>
      <c r="CB101" s="562"/>
      <c r="CC101" s="562"/>
      <c r="CD101" s="562"/>
      <c r="CE101" s="562"/>
      <c r="CF101" s="562"/>
      <c r="CG101" s="562"/>
      <c r="CH101" s="562"/>
      <c r="CI101" s="562"/>
      <c r="CJ101" s="562"/>
      <c r="CK101" s="562"/>
      <c r="CL101" s="562"/>
      <c r="CM101" s="562"/>
      <c r="CN101" s="562"/>
      <c r="CO101" s="562"/>
      <c r="CP101" s="562"/>
      <c r="CQ101" s="562"/>
      <c r="CR101" s="562"/>
      <c r="CS101" s="562"/>
      <c r="CT101" s="562"/>
      <c r="CU101" s="562"/>
      <c r="CV101" s="562"/>
      <c r="CW101" s="562"/>
      <c r="CX101" s="562"/>
      <c r="CY101" s="562"/>
      <c r="CZ101" s="562"/>
      <c r="DA101" s="562"/>
      <c r="DB101" s="562"/>
      <c r="DC101" s="562"/>
      <c r="DD101" s="562"/>
      <c r="DE101" s="562"/>
      <c r="DF101" s="562"/>
      <c r="DG101" s="562"/>
      <c r="DH101" s="562"/>
      <c r="DI101" s="562"/>
      <c r="DJ101" s="562"/>
      <c r="DK101" s="562"/>
      <c r="DL101" s="562"/>
      <c r="DM101" s="562"/>
      <c r="DN101" s="562"/>
      <c r="DO101" s="562"/>
      <c r="DP101" s="562"/>
      <c r="DQ101" s="562"/>
      <c r="DR101" s="562"/>
      <c r="DS101" s="562"/>
      <c r="DT101" s="562"/>
      <c r="DU101" s="562"/>
      <c r="DV101" s="562"/>
      <c r="DW101" s="562"/>
      <c r="DX101" s="562"/>
      <c r="DY101" s="562"/>
      <c r="DZ101" s="562"/>
      <c r="EA101" s="562"/>
      <c r="EB101" s="562"/>
      <c r="EC101" s="562"/>
      <c r="ED101" s="562"/>
      <c r="EE101" s="562"/>
      <c r="EF101" s="562"/>
      <c r="EG101" s="562"/>
      <c r="EH101" s="562"/>
      <c r="EI101" s="562"/>
      <c r="EJ101" s="562"/>
      <c r="EK101" s="562"/>
      <c r="EL101" s="562"/>
      <c r="EM101" s="562"/>
      <c r="EN101" s="562"/>
      <c r="EO101" s="562"/>
      <c r="EP101" s="562"/>
      <c r="EQ101" s="562"/>
      <c r="ER101" s="562"/>
      <c r="ES101" s="562"/>
      <c r="ET101" s="562"/>
      <c r="EU101" s="562"/>
      <c r="EV101" s="562"/>
      <c r="EW101" s="562"/>
      <c r="EX101" s="562"/>
      <c r="EY101" s="562"/>
      <c r="EZ101" s="562"/>
      <c r="FA101" s="562"/>
      <c r="FB101" s="562"/>
      <c r="FC101" s="562"/>
      <c r="FD101" s="562"/>
      <c r="FE101" s="562"/>
      <c r="FF101" s="562"/>
      <c r="FG101" s="562"/>
      <c r="FH101" s="562"/>
      <c r="FI101" s="562"/>
      <c r="FJ101" s="562"/>
      <c r="FK101" s="562"/>
      <c r="FL101" s="562"/>
      <c r="FM101" s="562"/>
      <c r="FN101" s="562"/>
      <c r="FO101" s="562"/>
      <c r="FP101" s="562"/>
      <c r="FQ101" s="562"/>
      <c r="FR101" s="562"/>
      <c r="FS101" s="562"/>
      <c r="FT101" s="562"/>
      <c r="FU101" s="562"/>
      <c r="FV101" s="562"/>
      <c r="FW101" s="562"/>
      <c r="FX101" s="562"/>
      <c r="FY101" s="562"/>
      <c r="FZ101" s="562"/>
    </row>
    <row r="102" spans="1:182" s="642" customFormat="1" ht="15" customHeight="1">
      <c r="A102" s="816" t="s">
        <v>455</v>
      </c>
      <c r="B102" s="816"/>
      <c r="C102" s="817" t="s">
        <v>2666</v>
      </c>
      <c r="D102" s="816">
        <v>47</v>
      </c>
      <c r="E102" s="562" t="s">
        <v>1607</v>
      </c>
      <c r="F102" s="562" t="s">
        <v>3076</v>
      </c>
      <c r="G102" s="815" t="s">
        <v>3077</v>
      </c>
      <c r="H102" s="814" t="s">
        <v>3078</v>
      </c>
      <c r="I102" s="817" t="s">
        <v>3079</v>
      </c>
      <c r="J102" s="816" t="s">
        <v>400</v>
      </c>
      <c r="K102" s="816">
        <v>63301</v>
      </c>
      <c r="L102" s="818" t="s">
        <v>1612</v>
      </c>
      <c r="M102" s="819"/>
      <c r="N102" s="817" t="s">
        <v>1613</v>
      </c>
      <c r="O102" s="562" t="s">
        <v>1614</v>
      </c>
      <c r="P102" s="562"/>
      <c r="Q102" s="562"/>
      <c r="R102" s="816"/>
      <c r="S102" s="816"/>
      <c r="T102" s="562"/>
      <c r="U102" s="820" t="s">
        <v>1615</v>
      </c>
      <c r="V102" s="821"/>
      <c r="W102" s="77"/>
      <c r="X102" s="816">
        <v>615</v>
      </c>
      <c r="Y102" s="816">
        <v>618</v>
      </c>
      <c r="Z102" s="816"/>
      <c r="AA102" s="816"/>
      <c r="AB102" s="816" t="s">
        <v>2667</v>
      </c>
      <c r="AC102" s="816" t="s">
        <v>393</v>
      </c>
      <c r="AD102" s="77"/>
      <c r="AE102" s="816"/>
      <c r="AF102" s="822">
        <v>299</v>
      </c>
      <c r="AG102" s="822">
        <v>305</v>
      </c>
      <c r="AH102" s="77"/>
      <c r="AI102" s="823" t="s">
        <v>3080</v>
      </c>
      <c r="AJ102" s="816"/>
      <c r="AK102" s="816" t="s">
        <v>49</v>
      </c>
      <c r="AL102" s="77"/>
      <c r="AM102" s="815" t="str">
        <f>H102&amp;" "&amp;I102&amp;","&amp;" "&amp;J102&amp;" "&amp;K102</f>
        <v>3020 N. Highway 94 St. Charles, MO 63301</v>
      </c>
      <c r="AN102" s="77"/>
      <c r="AO102" s="816" t="s">
        <v>49</v>
      </c>
      <c r="AP102" s="816"/>
      <c r="AQ102" s="77"/>
      <c r="AR102" s="816">
        <v>11</v>
      </c>
      <c r="AS102" s="824">
        <v>11</v>
      </c>
      <c r="AT102" s="816">
        <v>13</v>
      </c>
      <c r="AU102" s="816">
        <v>15</v>
      </c>
      <c r="AV102" s="816">
        <v>15</v>
      </c>
      <c r="AW102" s="816">
        <v>31</v>
      </c>
      <c r="AX102" s="830">
        <f>AV102/AW102-1</f>
        <v>-0.5161290322580645</v>
      </c>
      <c r="AY102" s="816">
        <v>17</v>
      </c>
      <c r="AZ102" s="816">
        <v>37</v>
      </c>
      <c r="BA102" s="826">
        <f>AY102/AZ102-1</f>
        <v>-0.54054054054054057</v>
      </c>
      <c r="BB102" s="562"/>
      <c r="BC102" s="816">
        <v>19</v>
      </c>
      <c r="BD102" s="816">
        <v>19</v>
      </c>
      <c r="BE102" s="562"/>
      <c r="BF102" s="562"/>
      <c r="BG102" s="562"/>
      <c r="BH102" s="77"/>
      <c r="BI102" s="562"/>
      <c r="BJ102" s="562"/>
      <c r="BK102" s="562"/>
      <c r="BL102" s="562"/>
      <c r="BM102" s="562"/>
      <c r="BN102" s="562"/>
      <c r="BO102" s="562"/>
      <c r="BP102" s="562"/>
      <c r="BQ102" s="562"/>
      <c r="BR102" s="562"/>
      <c r="BS102" s="811"/>
      <c r="BT102" s="811"/>
      <c r="BU102" s="811"/>
      <c r="BV102" s="562"/>
      <c r="BW102" s="562"/>
      <c r="BX102" s="562"/>
      <c r="BY102" s="562"/>
      <c r="BZ102" s="562"/>
      <c r="CA102" s="562"/>
      <c r="CB102" s="562"/>
      <c r="CC102" s="562"/>
      <c r="CD102" s="562"/>
      <c r="CE102" s="562"/>
      <c r="CF102" s="562"/>
      <c r="CG102" s="562"/>
      <c r="CH102" s="562"/>
      <c r="CI102" s="562"/>
      <c r="CJ102" s="562"/>
      <c r="CK102" s="562"/>
      <c r="CL102" s="562"/>
      <c r="CM102" s="562"/>
      <c r="CN102" s="562"/>
      <c r="CO102" s="562"/>
      <c r="CP102" s="562"/>
      <c r="CQ102" s="562"/>
      <c r="CR102" s="562"/>
      <c r="CS102" s="562"/>
      <c r="CT102" s="562"/>
      <c r="CU102" s="562"/>
      <c r="CV102" s="562"/>
      <c r="CW102" s="562"/>
      <c r="CX102" s="562"/>
      <c r="CY102" s="562"/>
      <c r="CZ102" s="562"/>
      <c r="DA102" s="562"/>
      <c r="DB102" s="562"/>
      <c r="DC102" s="562"/>
      <c r="DD102" s="562"/>
      <c r="DE102" s="562"/>
      <c r="DF102" s="562"/>
      <c r="DG102" s="562"/>
      <c r="DH102" s="562"/>
      <c r="DI102" s="562"/>
      <c r="DJ102" s="562"/>
      <c r="DK102" s="562"/>
      <c r="DL102" s="562"/>
      <c r="DM102" s="562"/>
      <c r="DN102" s="562"/>
      <c r="DO102" s="562"/>
      <c r="DP102" s="562"/>
      <c r="DQ102" s="562"/>
      <c r="DR102" s="562"/>
      <c r="DS102" s="562"/>
      <c r="DT102" s="562"/>
      <c r="DU102" s="562"/>
      <c r="DV102" s="562"/>
      <c r="DW102" s="562"/>
      <c r="DX102" s="562"/>
      <c r="DY102" s="562"/>
      <c r="DZ102" s="562"/>
      <c r="EA102" s="562"/>
      <c r="EB102" s="562"/>
      <c r="EC102" s="562"/>
      <c r="ED102" s="562"/>
      <c r="EE102" s="562"/>
      <c r="EF102" s="562"/>
      <c r="EG102" s="562"/>
      <c r="EH102" s="562"/>
      <c r="EI102" s="562"/>
      <c r="EJ102" s="562"/>
      <c r="EK102" s="562"/>
      <c r="EL102" s="562"/>
      <c r="EM102" s="562"/>
      <c r="EN102" s="562"/>
      <c r="EO102" s="562"/>
      <c r="EP102" s="562"/>
      <c r="EQ102" s="562"/>
      <c r="ER102" s="562"/>
      <c r="ES102" s="562"/>
      <c r="ET102" s="562"/>
      <c r="EU102" s="562"/>
      <c r="EV102" s="562"/>
      <c r="EW102" s="562"/>
      <c r="EX102" s="562"/>
      <c r="EY102" s="562"/>
      <c r="EZ102" s="562"/>
      <c r="FA102" s="562"/>
      <c r="FB102" s="562"/>
      <c r="FC102" s="562"/>
      <c r="FD102" s="562"/>
      <c r="FE102" s="562"/>
      <c r="FF102" s="562"/>
      <c r="FG102" s="562"/>
      <c r="FH102" s="562"/>
      <c r="FI102" s="562"/>
      <c r="FJ102" s="562"/>
      <c r="FK102" s="562"/>
      <c r="FL102" s="562"/>
      <c r="FM102" s="562"/>
      <c r="FN102" s="562"/>
      <c r="FO102" s="562"/>
      <c r="FP102" s="562"/>
      <c r="FQ102" s="562"/>
      <c r="FR102" s="562"/>
      <c r="FS102" s="562"/>
      <c r="FT102" s="562"/>
      <c r="FU102" s="562"/>
      <c r="FV102" s="562"/>
      <c r="FW102" s="562"/>
      <c r="FX102" s="562"/>
      <c r="FY102" s="562"/>
      <c r="FZ102" s="562"/>
    </row>
    <row r="103" spans="1:182" s="642" customFormat="1" ht="15" customHeight="1">
      <c r="A103" s="468" t="s">
        <v>455</v>
      </c>
      <c r="B103" s="468"/>
      <c r="C103" s="469" t="s">
        <v>2676</v>
      </c>
      <c r="D103" s="468">
        <v>39</v>
      </c>
      <c r="E103" s="664" t="s">
        <v>1607</v>
      </c>
      <c r="F103" s="471" t="s">
        <v>3081</v>
      </c>
      <c r="G103" s="282" t="s">
        <v>3077</v>
      </c>
      <c r="H103" s="469" t="s">
        <v>3078</v>
      </c>
      <c r="I103" s="544" t="s">
        <v>3079</v>
      </c>
      <c r="J103" s="468" t="s">
        <v>400</v>
      </c>
      <c r="K103" s="468">
        <v>63301</v>
      </c>
      <c r="L103" s="546" t="s">
        <v>1612</v>
      </c>
      <c r="M103" s="521"/>
      <c r="N103" s="544" t="s">
        <v>1613</v>
      </c>
      <c r="O103" s="471" t="s">
        <v>1614</v>
      </c>
      <c r="P103" s="471"/>
      <c r="Q103" s="471"/>
      <c r="R103" s="468"/>
      <c r="S103" s="468"/>
      <c r="T103" s="471"/>
      <c r="U103" s="462" t="s">
        <v>1615</v>
      </c>
      <c r="V103" s="545"/>
      <c r="W103" s="77"/>
      <c r="X103" s="468">
        <v>720</v>
      </c>
      <c r="Y103" s="468">
        <v>723</v>
      </c>
      <c r="Z103" s="468"/>
      <c r="AA103" s="468"/>
      <c r="AB103" s="468" t="s">
        <v>2708</v>
      </c>
      <c r="AC103" s="468" t="s">
        <v>393</v>
      </c>
      <c r="AD103" s="77"/>
      <c r="AE103" s="468"/>
      <c r="AF103" s="557">
        <v>299</v>
      </c>
      <c r="AG103" s="557">
        <v>305</v>
      </c>
      <c r="AH103" s="77"/>
      <c r="AI103" s="474" t="s">
        <v>3080</v>
      </c>
      <c r="AJ103" s="468"/>
      <c r="AK103" s="468"/>
      <c r="AL103" s="77"/>
      <c r="AM103" s="282" t="str">
        <f>H103&amp;" "&amp;I103&amp;","&amp;" "&amp;J103&amp;" "&amp;K103</f>
        <v>3020 N. Highway 94 St. Charles, MO 63301</v>
      </c>
      <c r="AN103" s="77"/>
      <c r="AO103" s="715" t="s">
        <v>49</v>
      </c>
      <c r="AP103" s="715"/>
      <c r="AQ103" s="77"/>
      <c r="AR103" s="727">
        <v>7</v>
      </c>
      <c r="AS103" s="728">
        <v>8</v>
      </c>
      <c r="AT103" s="727">
        <v>8</v>
      </c>
      <c r="AU103" s="727">
        <v>11</v>
      </c>
      <c r="AV103" s="727">
        <v>11</v>
      </c>
      <c r="AW103" s="797">
        <v>13</v>
      </c>
      <c r="AX103" s="802">
        <f>AV103/AW103-1</f>
        <v>-0.15384615384615385</v>
      </c>
      <c r="AY103" s="720">
        <v>15</v>
      </c>
      <c r="AZ103" s="797">
        <v>18</v>
      </c>
      <c r="BA103" s="805">
        <f>AY103/AZ103-1</f>
        <v>-0.16666666666666663</v>
      </c>
      <c r="BB103" s="721"/>
      <c r="BC103" s="720">
        <v>12</v>
      </c>
      <c r="BD103" s="720">
        <v>12</v>
      </c>
      <c r="BE103" s="721"/>
      <c r="BF103" s="721"/>
      <c r="BG103" s="721"/>
      <c r="BH103" s="77"/>
      <c r="BI103" s="721"/>
      <c r="BJ103" s="721"/>
      <c r="BK103" s="721"/>
      <c r="BL103" s="471"/>
      <c r="BM103" s="471"/>
      <c r="BN103" s="471"/>
      <c r="BO103" s="471"/>
      <c r="BP103" s="471"/>
      <c r="BQ103" s="471"/>
      <c r="BR103" s="471"/>
      <c r="BS103" s="470"/>
      <c r="BT103" s="470"/>
      <c r="BU103" s="470"/>
      <c r="BV103" s="471"/>
      <c r="BW103" s="471"/>
      <c r="BX103" s="471"/>
      <c r="BY103" s="471"/>
      <c r="BZ103" s="471"/>
      <c r="CA103" s="471"/>
      <c r="CB103" s="471"/>
      <c r="CC103" s="471"/>
      <c r="CD103" s="471"/>
      <c r="CE103" s="471"/>
      <c r="CF103" s="471"/>
      <c r="CG103" s="471"/>
      <c r="CH103" s="471"/>
      <c r="CI103" s="471"/>
      <c r="CJ103" s="471"/>
      <c r="CK103" s="471"/>
      <c r="CL103" s="471"/>
      <c r="CM103" s="471"/>
      <c r="CN103" s="471"/>
      <c r="CO103" s="471"/>
      <c r="CP103" s="471"/>
      <c r="CQ103" s="471"/>
      <c r="CR103" s="471"/>
      <c r="CS103" s="471"/>
      <c r="CT103" s="471"/>
      <c r="CU103" s="471"/>
      <c r="CV103" s="471"/>
      <c r="CW103" s="471"/>
      <c r="CX103" s="471"/>
      <c r="CY103" s="471"/>
      <c r="CZ103" s="471"/>
      <c r="DA103" s="471"/>
      <c r="DB103" s="471"/>
      <c r="DC103" s="471"/>
      <c r="DD103" s="471"/>
      <c r="DE103" s="471"/>
      <c r="DF103" s="471"/>
      <c r="DG103" s="471"/>
      <c r="DH103" s="471"/>
      <c r="DI103" s="471"/>
      <c r="DJ103" s="471"/>
      <c r="DK103" s="471"/>
      <c r="DL103" s="471"/>
      <c r="DM103" s="471"/>
      <c r="DN103" s="471"/>
      <c r="DO103" s="471"/>
      <c r="DP103" s="471"/>
      <c r="DQ103" s="471"/>
      <c r="DR103" s="471"/>
      <c r="DS103" s="471"/>
      <c r="DT103" s="471"/>
      <c r="DU103" s="471"/>
      <c r="DV103" s="471"/>
      <c r="DW103" s="471"/>
      <c r="DX103" s="471"/>
      <c r="DY103" s="471"/>
      <c r="DZ103" s="471"/>
      <c r="EA103" s="471"/>
      <c r="EB103" s="471"/>
      <c r="EC103" s="471"/>
      <c r="ED103" s="471"/>
      <c r="EE103" s="471"/>
      <c r="EF103" s="471"/>
      <c r="EG103" s="471"/>
      <c r="EH103" s="471"/>
      <c r="EI103" s="471"/>
      <c r="EJ103" s="471"/>
      <c r="EK103" s="471"/>
      <c r="EL103" s="471"/>
      <c r="EM103" s="471"/>
      <c r="EN103" s="471"/>
      <c r="EO103" s="471"/>
      <c r="EP103" s="471"/>
      <c r="EQ103" s="471"/>
      <c r="ER103" s="471"/>
      <c r="ES103" s="471"/>
      <c r="ET103" s="471"/>
      <c r="EU103" s="471"/>
      <c r="EV103" s="471"/>
      <c r="EW103" s="471"/>
      <c r="EX103" s="471"/>
      <c r="EY103" s="471"/>
      <c r="EZ103" s="471"/>
      <c r="FA103" s="471"/>
      <c r="FB103" s="471"/>
      <c r="FC103" s="471"/>
      <c r="FD103" s="471"/>
      <c r="FE103" s="471"/>
      <c r="FF103" s="471"/>
      <c r="FG103" s="471"/>
      <c r="FH103" s="471"/>
      <c r="FI103" s="471"/>
      <c r="FJ103" s="471"/>
      <c r="FK103" s="471"/>
      <c r="FL103" s="471"/>
      <c r="FM103" s="471"/>
      <c r="FN103" s="471"/>
      <c r="FO103" s="471"/>
      <c r="FP103" s="673"/>
    </row>
    <row r="104" spans="1:182" s="642" customFormat="1" ht="15" customHeight="1">
      <c r="A104" s="815" t="s">
        <v>455</v>
      </c>
      <c r="B104" s="816"/>
      <c r="C104" s="814" t="s">
        <v>2666</v>
      </c>
      <c r="D104" s="816">
        <v>22</v>
      </c>
      <c r="E104" s="562" t="s">
        <v>1450</v>
      </c>
      <c r="F104" s="811" t="s">
        <v>1451</v>
      </c>
      <c r="G104" s="815"/>
      <c r="H104" s="814" t="s">
        <v>1452</v>
      </c>
      <c r="I104" s="814" t="s">
        <v>1453</v>
      </c>
      <c r="J104" s="815" t="s">
        <v>67</v>
      </c>
      <c r="K104" s="834">
        <v>95982</v>
      </c>
      <c r="L104" s="818" t="s">
        <v>1454</v>
      </c>
      <c r="M104" s="819"/>
      <c r="N104" s="814" t="s">
        <v>1455</v>
      </c>
      <c r="O104" s="811" t="s">
        <v>1456</v>
      </c>
      <c r="P104" s="811" t="s">
        <v>1457</v>
      </c>
      <c r="Q104" s="811" t="s">
        <v>1453</v>
      </c>
      <c r="R104" s="815" t="s">
        <v>67</v>
      </c>
      <c r="S104" s="834">
        <v>95982</v>
      </c>
      <c r="T104" s="811"/>
      <c r="U104" s="828" t="s">
        <v>1458</v>
      </c>
      <c r="V104" s="827"/>
      <c r="W104" s="77"/>
      <c r="X104" s="816">
        <v>615</v>
      </c>
      <c r="Y104" s="816">
        <v>618</v>
      </c>
      <c r="Z104" s="816"/>
      <c r="AA104" s="816"/>
      <c r="AB104" s="816" t="s">
        <v>2667</v>
      </c>
      <c r="AC104" s="816" t="s">
        <v>393</v>
      </c>
      <c r="AD104" s="77"/>
      <c r="AE104" s="816"/>
      <c r="AF104" s="822">
        <v>329</v>
      </c>
      <c r="AG104" s="822"/>
      <c r="AH104" s="77"/>
      <c r="AI104" s="838" t="s">
        <v>3082</v>
      </c>
      <c r="AJ104" s="816"/>
      <c r="AK104" s="816"/>
      <c r="AL104" s="77"/>
      <c r="AM104" s="815" t="str">
        <f>H104&amp;" "&amp;I104&amp;","&amp;" "&amp;J104&amp;" "&amp;K104</f>
        <v>2665 Acacia Ave Sutter, CA 95982</v>
      </c>
      <c r="AN104" s="77"/>
      <c r="AO104" s="816" t="s">
        <v>49</v>
      </c>
      <c r="AP104" s="816"/>
      <c r="AQ104" s="77"/>
      <c r="AR104" s="816">
        <v>14</v>
      </c>
      <c r="AS104" s="824">
        <v>22</v>
      </c>
      <c r="AT104" s="815">
        <v>24</v>
      </c>
      <c r="AU104" s="815">
        <v>24</v>
      </c>
      <c r="AV104" s="815">
        <v>24</v>
      </c>
      <c r="AW104" s="815">
        <v>17</v>
      </c>
      <c r="AX104" s="830">
        <f>AV104/AW104-1</f>
        <v>0.41176470588235303</v>
      </c>
      <c r="AY104" s="815">
        <v>26</v>
      </c>
      <c r="AZ104" s="815">
        <v>20</v>
      </c>
      <c r="BA104" s="826">
        <f>AY104/AZ104-1</f>
        <v>0.30000000000000004</v>
      </c>
      <c r="BB104" s="811"/>
      <c r="BC104" s="815">
        <v>26</v>
      </c>
      <c r="BD104" s="815">
        <v>26</v>
      </c>
      <c r="BE104" s="811"/>
      <c r="BF104" s="811"/>
      <c r="BG104" s="811"/>
      <c r="BH104" s="77"/>
      <c r="BI104" s="562"/>
      <c r="BJ104" s="562"/>
      <c r="BK104" s="562"/>
      <c r="BL104" s="562"/>
      <c r="BM104" s="562"/>
      <c r="BN104" s="562"/>
      <c r="BO104" s="562"/>
      <c r="BP104" s="562"/>
      <c r="BQ104" s="562"/>
      <c r="BR104" s="562"/>
      <c r="BS104" s="562"/>
      <c r="BT104" s="562"/>
      <c r="BU104" s="562"/>
      <c r="BV104" s="811"/>
      <c r="BW104" s="811"/>
      <c r="BX104" s="811"/>
      <c r="BY104" s="811"/>
      <c r="BZ104" s="811"/>
      <c r="CA104" s="811"/>
      <c r="CB104" s="811"/>
      <c r="CC104" s="811"/>
      <c r="CD104" s="811"/>
      <c r="CE104" s="811"/>
      <c r="CF104" s="811"/>
      <c r="CG104" s="811"/>
      <c r="CH104" s="811"/>
      <c r="CI104" s="811"/>
      <c r="CJ104" s="811"/>
      <c r="CK104" s="811"/>
      <c r="CL104" s="811"/>
      <c r="CM104" s="811"/>
      <c r="CN104" s="811"/>
      <c r="CO104" s="811"/>
      <c r="CP104" s="811"/>
      <c r="CQ104" s="811"/>
      <c r="CR104" s="811"/>
      <c r="CS104" s="811"/>
      <c r="CT104" s="811"/>
      <c r="CU104" s="811"/>
      <c r="CV104" s="811"/>
      <c r="CW104" s="811"/>
      <c r="CX104" s="811"/>
      <c r="CY104" s="811"/>
      <c r="CZ104" s="811"/>
      <c r="DA104" s="811"/>
      <c r="DB104" s="811"/>
      <c r="DC104" s="811"/>
      <c r="DD104" s="811"/>
      <c r="DE104" s="811"/>
      <c r="DF104" s="811"/>
      <c r="DG104" s="811"/>
      <c r="DH104" s="811"/>
      <c r="DI104" s="811"/>
      <c r="DJ104" s="811"/>
      <c r="DK104" s="811"/>
      <c r="DL104" s="811"/>
      <c r="DM104" s="811"/>
      <c r="DN104" s="811"/>
      <c r="DO104" s="811"/>
      <c r="DP104" s="811"/>
      <c r="DQ104" s="811"/>
      <c r="DR104" s="811"/>
      <c r="DS104" s="811"/>
      <c r="DT104" s="811"/>
      <c r="DU104" s="811"/>
      <c r="DV104" s="811"/>
      <c r="DW104" s="811"/>
      <c r="DX104" s="811"/>
      <c r="DY104" s="811"/>
      <c r="DZ104" s="811"/>
      <c r="EA104" s="811"/>
      <c r="EB104" s="811"/>
      <c r="EC104" s="811"/>
      <c r="ED104" s="811"/>
      <c r="EE104" s="811"/>
      <c r="EF104" s="811"/>
      <c r="EG104" s="811"/>
      <c r="EH104" s="811"/>
      <c r="EI104" s="811"/>
      <c r="EJ104" s="811"/>
      <c r="EK104" s="811"/>
      <c r="EL104" s="811"/>
      <c r="EM104" s="811"/>
      <c r="EN104" s="811"/>
      <c r="EO104" s="811"/>
      <c r="EP104" s="811"/>
      <c r="EQ104" s="811"/>
      <c r="ER104" s="811"/>
      <c r="ES104" s="811"/>
      <c r="ET104" s="811"/>
      <c r="EU104" s="811"/>
      <c r="EV104" s="811"/>
      <c r="EW104" s="811"/>
      <c r="EX104" s="811"/>
      <c r="EY104" s="811"/>
      <c r="EZ104" s="811"/>
      <c r="FA104" s="811"/>
      <c r="FB104" s="811"/>
      <c r="FC104" s="811"/>
      <c r="FD104" s="811"/>
      <c r="FE104" s="811"/>
      <c r="FF104" s="811"/>
      <c r="FG104" s="811"/>
      <c r="FH104" s="811"/>
      <c r="FI104" s="562"/>
      <c r="FJ104" s="562"/>
      <c r="FK104" s="562"/>
      <c r="FL104" s="562"/>
      <c r="FM104" s="562"/>
      <c r="FN104" s="562"/>
      <c r="FO104" s="562"/>
      <c r="FP104" s="562"/>
      <c r="FQ104" s="562"/>
      <c r="FR104" s="562"/>
      <c r="FS104" s="562"/>
      <c r="FT104" s="562"/>
      <c r="FU104" s="562"/>
      <c r="FV104" s="562"/>
      <c r="FW104" s="562"/>
      <c r="FX104" s="562"/>
      <c r="FY104" s="562"/>
      <c r="FZ104" s="562"/>
    </row>
    <row r="105" spans="1:182" s="642" customFormat="1" ht="15" customHeight="1">
      <c r="A105" s="816" t="s">
        <v>455</v>
      </c>
      <c r="B105" s="816"/>
      <c r="C105" s="814" t="s">
        <v>2666</v>
      </c>
      <c r="D105" s="816">
        <v>24</v>
      </c>
      <c r="E105" s="562" t="s">
        <v>341</v>
      </c>
      <c r="F105" s="811" t="s">
        <v>3083</v>
      </c>
      <c r="G105" s="815"/>
      <c r="H105" s="814" t="s">
        <v>343</v>
      </c>
      <c r="I105" s="814" t="s">
        <v>344</v>
      </c>
      <c r="J105" s="815" t="s">
        <v>206</v>
      </c>
      <c r="K105" s="834">
        <v>60148</v>
      </c>
      <c r="L105" s="818" t="s">
        <v>345</v>
      </c>
      <c r="M105" s="819"/>
      <c r="N105" s="814" t="s">
        <v>346</v>
      </c>
      <c r="O105" s="811" t="s">
        <v>347</v>
      </c>
      <c r="P105" s="811" t="s">
        <v>348</v>
      </c>
      <c r="Q105" s="811" t="s">
        <v>349</v>
      </c>
      <c r="R105" s="815" t="s">
        <v>206</v>
      </c>
      <c r="S105" s="834">
        <v>60181</v>
      </c>
      <c r="T105" s="811"/>
      <c r="U105" s="828" t="s">
        <v>350</v>
      </c>
      <c r="V105" s="827"/>
      <c r="W105" s="77"/>
      <c r="X105" s="816">
        <v>615</v>
      </c>
      <c r="Y105" s="816">
        <v>618</v>
      </c>
      <c r="Z105" s="816"/>
      <c r="AA105" s="816"/>
      <c r="AB105" s="816" t="s">
        <v>2667</v>
      </c>
      <c r="AC105" s="816" t="s">
        <v>393</v>
      </c>
      <c r="AD105" s="77"/>
      <c r="AE105" s="816"/>
      <c r="AF105" s="822">
        <v>329</v>
      </c>
      <c r="AG105" s="822">
        <v>309</v>
      </c>
      <c r="AH105" s="77"/>
      <c r="AI105" s="823" t="s">
        <v>3084</v>
      </c>
      <c r="AJ105" s="816"/>
      <c r="AK105" s="816"/>
      <c r="AL105" s="77"/>
      <c r="AM105" s="815" t="str">
        <f>H105&amp;" "&amp;I105&amp;","&amp;" "&amp;J105&amp;" "&amp;K105</f>
        <v>600 E. Western Ave Lombard, IL 60148</v>
      </c>
      <c r="AN105" s="77"/>
      <c r="AO105" s="816" t="s">
        <v>49</v>
      </c>
      <c r="AP105" s="816"/>
      <c r="AQ105" s="77"/>
      <c r="AR105" s="816">
        <v>9</v>
      </c>
      <c r="AS105" s="824">
        <v>11</v>
      </c>
      <c r="AT105" s="815">
        <v>17</v>
      </c>
      <c r="AU105" s="815">
        <v>19</v>
      </c>
      <c r="AV105" s="815">
        <v>20</v>
      </c>
      <c r="AW105" s="815"/>
      <c r="AX105" s="815"/>
      <c r="AY105" s="815">
        <v>24</v>
      </c>
      <c r="AZ105" s="815">
        <v>19</v>
      </c>
      <c r="BA105" s="826">
        <f>AY105/AZ105-1</f>
        <v>0.26315789473684204</v>
      </c>
      <c r="BB105" s="811"/>
      <c r="BC105" s="815">
        <v>21</v>
      </c>
      <c r="BD105" s="815">
        <v>21</v>
      </c>
      <c r="BE105" s="811"/>
      <c r="BF105" s="811"/>
      <c r="BG105" s="811"/>
      <c r="BH105" s="77"/>
      <c r="BI105" s="562"/>
      <c r="BJ105" s="562"/>
      <c r="BK105" s="562"/>
      <c r="BL105" s="562"/>
      <c r="BM105" s="562"/>
      <c r="BN105" s="562"/>
      <c r="BO105" s="562"/>
      <c r="BP105" s="562"/>
      <c r="BQ105" s="562"/>
      <c r="BR105" s="562"/>
      <c r="BS105" s="562"/>
      <c r="BT105" s="562"/>
      <c r="BU105" s="562"/>
      <c r="BV105" s="811"/>
      <c r="BW105" s="811"/>
      <c r="BX105" s="811"/>
      <c r="BY105" s="811"/>
      <c r="BZ105" s="811"/>
      <c r="CA105" s="811"/>
      <c r="CB105" s="811"/>
      <c r="CC105" s="811"/>
      <c r="CD105" s="811"/>
      <c r="CE105" s="811"/>
      <c r="CF105" s="811"/>
      <c r="CG105" s="811"/>
      <c r="CH105" s="811"/>
      <c r="CI105" s="811"/>
      <c r="CJ105" s="811"/>
      <c r="CK105" s="811"/>
      <c r="CL105" s="811"/>
      <c r="CM105" s="811"/>
      <c r="CN105" s="811"/>
      <c r="CO105" s="811"/>
      <c r="CP105" s="811"/>
      <c r="CQ105" s="811"/>
      <c r="CR105" s="811"/>
      <c r="CS105" s="811"/>
      <c r="CT105" s="811"/>
      <c r="CU105" s="811"/>
      <c r="CV105" s="811"/>
      <c r="CW105" s="811"/>
      <c r="CX105" s="811"/>
      <c r="CY105" s="811"/>
      <c r="CZ105" s="811"/>
      <c r="DA105" s="811"/>
      <c r="DB105" s="811"/>
      <c r="DC105" s="811"/>
      <c r="DD105" s="811"/>
      <c r="DE105" s="811"/>
      <c r="DF105" s="811"/>
      <c r="DG105" s="811"/>
      <c r="DH105" s="811"/>
      <c r="DI105" s="811"/>
      <c r="DJ105" s="811"/>
      <c r="DK105" s="811"/>
      <c r="DL105" s="811"/>
      <c r="DM105" s="811"/>
      <c r="DN105" s="811"/>
      <c r="DO105" s="811"/>
      <c r="DP105" s="811"/>
      <c r="DQ105" s="811"/>
      <c r="DR105" s="811"/>
      <c r="DS105" s="811"/>
      <c r="DT105" s="811"/>
      <c r="DU105" s="811"/>
      <c r="DV105" s="811"/>
      <c r="DW105" s="811"/>
      <c r="DX105" s="811"/>
      <c r="DY105" s="811"/>
      <c r="DZ105" s="811"/>
      <c r="EA105" s="811"/>
      <c r="EB105" s="811"/>
      <c r="EC105" s="811"/>
      <c r="ED105" s="811"/>
      <c r="EE105" s="811"/>
      <c r="EF105" s="811"/>
      <c r="EG105" s="811"/>
      <c r="EH105" s="811"/>
      <c r="EI105" s="811"/>
      <c r="EJ105" s="811"/>
      <c r="EK105" s="811"/>
      <c r="EL105" s="811"/>
      <c r="EM105" s="811"/>
      <c r="EN105" s="811"/>
      <c r="EO105" s="811"/>
      <c r="EP105" s="811"/>
      <c r="EQ105" s="811"/>
      <c r="ER105" s="811"/>
      <c r="ES105" s="811"/>
      <c r="ET105" s="811"/>
      <c r="EU105" s="811"/>
      <c r="EV105" s="811"/>
      <c r="EW105" s="811"/>
      <c r="EX105" s="811"/>
      <c r="EY105" s="811"/>
      <c r="EZ105" s="811"/>
      <c r="FA105" s="811"/>
      <c r="FB105" s="811"/>
      <c r="FC105" s="811"/>
      <c r="FD105" s="811"/>
      <c r="FE105" s="811"/>
      <c r="FF105" s="811"/>
      <c r="FG105" s="811"/>
      <c r="FH105" s="811"/>
      <c r="FI105" s="562"/>
      <c r="FJ105" s="562"/>
      <c r="FK105" s="562"/>
      <c r="FL105" s="562"/>
      <c r="FM105" s="562"/>
      <c r="FN105" s="562"/>
      <c r="FO105" s="562"/>
      <c r="FP105" s="562"/>
      <c r="FQ105" s="562"/>
      <c r="FR105" s="562"/>
      <c r="FS105" s="562"/>
      <c r="FT105" s="562"/>
      <c r="FU105" s="562"/>
      <c r="FV105" s="562"/>
      <c r="FW105" s="562"/>
      <c r="FX105" s="562"/>
      <c r="FY105" s="562"/>
      <c r="FZ105" s="562"/>
    </row>
    <row r="106" spans="1:182" s="642" customFormat="1" ht="15" customHeight="1">
      <c r="A106" s="816" t="s">
        <v>2799</v>
      </c>
      <c r="B106" s="816" t="s">
        <v>49</v>
      </c>
      <c r="C106" s="814" t="s">
        <v>2784</v>
      </c>
      <c r="D106" s="815"/>
      <c r="E106" s="811" t="s">
        <v>3085</v>
      </c>
      <c r="F106" s="811" t="s">
        <v>3086</v>
      </c>
      <c r="G106" s="815" t="s">
        <v>3087</v>
      </c>
      <c r="H106" s="814" t="s">
        <v>3088</v>
      </c>
      <c r="I106" s="814" t="s">
        <v>3089</v>
      </c>
      <c r="J106" s="815" t="s">
        <v>91</v>
      </c>
      <c r="K106" s="815">
        <v>98371</v>
      </c>
      <c r="L106" s="811" t="s">
        <v>2790</v>
      </c>
      <c r="M106" s="819" t="s">
        <v>3090</v>
      </c>
      <c r="N106" s="817" t="s">
        <v>3091</v>
      </c>
      <c r="O106" s="562" t="s">
        <v>3092</v>
      </c>
      <c r="P106" s="562" t="s">
        <v>3093</v>
      </c>
      <c r="Q106" s="562" t="s">
        <v>3094</v>
      </c>
      <c r="R106" s="816" t="s">
        <v>91</v>
      </c>
      <c r="S106" s="816">
        <v>98238</v>
      </c>
      <c r="T106" s="562"/>
      <c r="U106" s="820"/>
      <c r="V106" s="827"/>
      <c r="W106" s="366"/>
      <c r="X106" s="815">
        <v>706</v>
      </c>
      <c r="Y106" s="815">
        <v>709</v>
      </c>
      <c r="Z106" s="816"/>
      <c r="AA106" s="828"/>
      <c r="AB106" s="816" t="s">
        <v>2829</v>
      </c>
      <c r="AC106" s="816" t="s">
        <v>393</v>
      </c>
      <c r="AD106" s="366"/>
      <c r="AE106" s="815"/>
      <c r="AF106" s="822">
        <v>299</v>
      </c>
      <c r="AG106" s="829">
        <v>305</v>
      </c>
      <c r="AH106" s="366"/>
      <c r="AI106" s="823" t="s">
        <v>3095</v>
      </c>
      <c r="AJ106" s="815" t="s">
        <v>37</v>
      </c>
      <c r="AK106" s="815"/>
      <c r="AL106" s="366"/>
      <c r="AM106" s="815" t="str">
        <f>H106&amp;" "&amp;I106&amp;","&amp;" "&amp;J106&amp;" "&amp;K106</f>
        <v>808 Valley Ave NW Puyallup, WA 98371</v>
      </c>
      <c r="AN106" s="366"/>
      <c r="AO106" s="816" t="s">
        <v>49</v>
      </c>
      <c r="AP106" s="816"/>
      <c r="AQ106" s="366"/>
      <c r="AR106" s="816">
        <v>33</v>
      </c>
      <c r="AS106" s="824">
        <v>39</v>
      </c>
      <c r="AT106" s="815">
        <v>50</v>
      </c>
      <c r="AU106" s="815">
        <v>49</v>
      </c>
      <c r="AV106" s="815">
        <v>50</v>
      </c>
      <c r="AW106" s="815"/>
      <c r="AX106" s="815"/>
      <c r="AY106" s="815">
        <v>49</v>
      </c>
      <c r="AZ106" s="815"/>
      <c r="BA106" s="826"/>
      <c r="BB106" s="811"/>
      <c r="BC106" s="815">
        <v>49</v>
      </c>
      <c r="BD106" s="815">
        <v>49</v>
      </c>
      <c r="BE106" s="811"/>
      <c r="BF106" s="811"/>
      <c r="BG106" s="811"/>
      <c r="BH106" s="366"/>
      <c r="BI106" s="562"/>
      <c r="BJ106" s="562"/>
      <c r="BK106" s="562"/>
      <c r="BL106" s="562"/>
      <c r="BM106" s="562"/>
      <c r="BN106" s="562"/>
      <c r="BO106" s="562"/>
      <c r="BP106" s="562"/>
      <c r="BQ106" s="562"/>
      <c r="BR106" s="562"/>
      <c r="BS106" s="562"/>
      <c r="BT106" s="562"/>
      <c r="BU106" s="562"/>
      <c r="BV106" s="562"/>
      <c r="BW106" s="562"/>
      <c r="BX106" s="562"/>
      <c r="BY106" s="562"/>
      <c r="BZ106" s="562"/>
      <c r="CA106" s="562"/>
      <c r="CB106" s="562"/>
      <c r="CC106" s="562"/>
      <c r="CD106" s="562"/>
      <c r="CE106" s="562"/>
      <c r="CF106" s="562"/>
      <c r="CG106" s="562"/>
      <c r="CH106" s="562"/>
      <c r="CI106" s="562"/>
      <c r="CJ106" s="562"/>
      <c r="CK106" s="562"/>
      <c r="CL106" s="562"/>
      <c r="CM106" s="562"/>
      <c r="CN106" s="562"/>
      <c r="CO106" s="562"/>
      <c r="CP106" s="562"/>
      <c r="CQ106" s="562"/>
      <c r="CR106" s="562"/>
      <c r="CS106" s="562"/>
      <c r="CT106" s="562"/>
      <c r="CU106" s="562"/>
      <c r="CV106" s="562"/>
      <c r="CW106" s="562"/>
      <c r="CX106" s="562"/>
      <c r="CY106" s="562"/>
      <c r="CZ106" s="562"/>
      <c r="DA106" s="562"/>
      <c r="DB106" s="562"/>
      <c r="DC106" s="562"/>
      <c r="DD106" s="562"/>
      <c r="DE106" s="562"/>
      <c r="DF106" s="562"/>
      <c r="DG106" s="562"/>
      <c r="DH106" s="562"/>
      <c r="DI106" s="562"/>
      <c r="DJ106" s="562"/>
      <c r="DK106" s="562"/>
      <c r="DL106" s="562"/>
      <c r="DM106" s="562"/>
      <c r="DN106" s="562"/>
      <c r="DO106" s="562"/>
      <c r="DP106" s="562"/>
      <c r="DQ106" s="562"/>
      <c r="DR106" s="562"/>
      <c r="DS106" s="562"/>
      <c r="DT106" s="562"/>
      <c r="DU106" s="562"/>
      <c r="DV106" s="562"/>
      <c r="DW106" s="562"/>
      <c r="DX106" s="562"/>
      <c r="DY106" s="562"/>
      <c r="DZ106" s="562"/>
      <c r="EA106" s="562"/>
      <c r="EB106" s="562"/>
      <c r="EC106" s="562"/>
      <c r="ED106" s="562"/>
      <c r="EE106" s="562"/>
      <c r="EF106" s="562"/>
      <c r="EG106" s="562"/>
      <c r="EH106" s="562"/>
      <c r="EI106" s="562"/>
      <c r="EJ106" s="562"/>
      <c r="EK106" s="562"/>
      <c r="EL106" s="562"/>
      <c r="EM106" s="562"/>
      <c r="EN106" s="562"/>
      <c r="EO106" s="562"/>
      <c r="EP106" s="562"/>
      <c r="EQ106" s="562"/>
      <c r="ER106" s="562"/>
      <c r="ES106" s="562"/>
      <c r="ET106" s="562"/>
      <c r="EU106" s="562"/>
      <c r="EV106" s="562"/>
      <c r="EW106" s="562"/>
      <c r="EX106" s="562"/>
      <c r="EY106" s="562"/>
      <c r="EZ106" s="562"/>
      <c r="FA106" s="562"/>
      <c r="FB106" s="562"/>
      <c r="FC106" s="562"/>
      <c r="FD106" s="562"/>
      <c r="FE106" s="562"/>
      <c r="FF106" s="562"/>
      <c r="FG106" s="562"/>
      <c r="FH106" s="562"/>
      <c r="FI106" s="562"/>
      <c r="FJ106" s="562"/>
      <c r="FK106" s="562"/>
      <c r="FL106" s="562"/>
      <c r="FM106" s="562"/>
      <c r="FN106" s="562"/>
      <c r="FO106" s="562"/>
      <c r="FP106" s="562"/>
      <c r="FQ106" s="562"/>
      <c r="FR106" s="562"/>
      <c r="FS106" s="562"/>
      <c r="FT106" s="562"/>
      <c r="FU106" s="562"/>
      <c r="FV106" s="562"/>
      <c r="FW106" s="562"/>
      <c r="FX106" s="562"/>
      <c r="FY106" s="562"/>
      <c r="FZ106" s="562"/>
    </row>
    <row r="107" spans="1:182" s="642" customFormat="1" ht="15" customHeight="1">
      <c r="A107" s="468" t="s">
        <v>455</v>
      </c>
      <c r="B107" s="282"/>
      <c r="C107" s="544" t="s">
        <v>2736</v>
      </c>
      <c r="D107" s="468">
        <v>19</v>
      </c>
      <c r="E107" s="664" t="s">
        <v>3096</v>
      </c>
      <c r="F107" s="471" t="s">
        <v>3097</v>
      </c>
      <c r="G107" s="282" t="s">
        <v>3098</v>
      </c>
      <c r="H107" s="544" t="s">
        <v>3099</v>
      </c>
      <c r="I107" s="544" t="s">
        <v>3100</v>
      </c>
      <c r="J107" s="468" t="s">
        <v>273</v>
      </c>
      <c r="K107" s="468">
        <v>19015</v>
      </c>
      <c r="L107" s="546" t="s">
        <v>704</v>
      </c>
      <c r="M107" s="521" t="s">
        <v>3101</v>
      </c>
      <c r="N107" s="544" t="s">
        <v>476</v>
      </c>
      <c r="O107" s="471" t="s">
        <v>705</v>
      </c>
      <c r="P107" s="471" t="s">
        <v>3102</v>
      </c>
      <c r="Q107" s="471" t="s">
        <v>707</v>
      </c>
      <c r="R107" s="468" t="s">
        <v>273</v>
      </c>
      <c r="S107" s="468">
        <v>19382</v>
      </c>
      <c r="T107" s="471"/>
      <c r="U107" s="462" t="s">
        <v>708</v>
      </c>
      <c r="V107" s="545"/>
      <c r="W107" s="77"/>
      <c r="X107" s="468">
        <v>713</v>
      </c>
      <c r="Y107" s="468">
        <v>716</v>
      </c>
      <c r="Z107" s="468"/>
      <c r="AA107" s="468"/>
      <c r="AB107" s="468" t="s">
        <v>2701</v>
      </c>
      <c r="AC107" s="468" t="s">
        <v>393</v>
      </c>
      <c r="AD107" s="77"/>
      <c r="AE107" s="468"/>
      <c r="AF107" s="557">
        <v>299</v>
      </c>
      <c r="AG107" s="557">
        <v>309</v>
      </c>
      <c r="AH107" s="77"/>
      <c r="AI107" s="474" t="s">
        <v>3103</v>
      </c>
      <c r="AJ107" s="468" t="s">
        <v>49</v>
      </c>
      <c r="AK107" s="468"/>
      <c r="AL107" s="77"/>
      <c r="AM107" s="282" t="str">
        <f>H107&amp;" "&amp;I107&amp;","&amp;" "&amp;J107&amp;" "&amp;K107</f>
        <v>4301 Chandler Dr. Brookhaven, PA 19015</v>
      </c>
      <c r="AN107" s="77"/>
      <c r="AO107" s="715" t="s">
        <v>49</v>
      </c>
      <c r="AP107" s="715"/>
      <c r="AQ107" s="77"/>
      <c r="AR107" s="727">
        <v>7</v>
      </c>
      <c r="AS107" s="728">
        <v>7</v>
      </c>
      <c r="AT107" s="727">
        <v>10</v>
      </c>
      <c r="AU107" s="727">
        <v>11</v>
      </c>
      <c r="AV107" s="727">
        <v>13</v>
      </c>
      <c r="AW107" s="797">
        <v>16</v>
      </c>
      <c r="AX107" s="802">
        <f>AV107/AW107-1</f>
        <v>-0.1875</v>
      </c>
      <c r="AY107" s="720">
        <v>14</v>
      </c>
      <c r="AZ107" s="797">
        <v>17</v>
      </c>
      <c r="BA107" s="805">
        <f>AY107/AZ107-1</f>
        <v>-0.17647058823529416</v>
      </c>
      <c r="BB107" s="721"/>
      <c r="BC107" s="720">
        <v>13</v>
      </c>
      <c r="BD107" s="720">
        <v>15</v>
      </c>
      <c r="BE107" s="721"/>
      <c r="BF107" s="721"/>
      <c r="BG107" s="721"/>
      <c r="BH107" s="77"/>
      <c r="BI107" s="721"/>
      <c r="BJ107" s="721"/>
      <c r="BK107" s="721"/>
      <c r="BL107" s="471"/>
      <c r="BM107" s="471"/>
      <c r="BN107" s="471"/>
      <c r="BO107" s="471"/>
      <c r="BP107" s="471"/>
      <c r="BQ107" s="471"/>
      <c r="BR107" s="471"/>
      <c r="BS107" s="471"/>
      <c r="BT107" s="471"/>
      <c r="BU107" s="471"/>
      <c r="BV107" s="471"/>
      <c r="BW107" s="471"/>
      <c r="BX107" s="471"/>
      <c r="BY107" s="471"/>
      <c r="BZ107" s="471"/>
      <c r="CA107" s="471"/>
      <c r="CB107" s="471"/>
      <c r="CC107" s="471"/>
      <c r="CD107" s="471"/>
      <c r="CE107" s="471"/>
      <c r="CF107" s="471"/>
      <c r="CG107" s="471"/>
      <c r="CH107" s="471"/>
      <c r="CI107" s="471"/>
      <c r="CJ107" s="471"/>
      <c r="CK107" s="471"/>
      <c r="CL107" s="471"/>
      <c r="CM107" s="471"/>
      <c r="CN107" s="471"/>
      <c r="CO107" s="471"/>
      <c r="CP107" s="471"/>
      <c r="CQ107" s="471"/>
      <c r="CR107" s="471"/>
      <c r="CS107" s="471"/>
      <c r="CT107" s="471"/>
      <c r="CU107" s="471"/>
      <c r="CV107" s="471"/>
      <c r="CW107" s="471"/>
      <c r="CX107" s="471"/>
      <c r="CY107" s="471"/>
      <c r="CZ107" s="471"/>
      <c r="DA107" s="471"/>
      <c r="DB107" s="471"/>
      <c r="DC107" s="471"/>
      <c r="DD107" s="471"/>
      <c r="DE107" s="471"/>
      <c r="DF107" s="471"/>
      <c r="DG107" s="471"/>
      <c r="DH107" s="471"/>
      <c r="DI107" s="471"/>
      <c r="DJ107" s="471"/>
      <c r="DK107" s="471"/>
      <c r="DL107" s="471"/>
      <c r="DM107" s="471"/>
      <c r="DN107" s="471"/>
      <c r="DO107" s="471"/>
      <c r="DP107" s="471"/>
      <c r="DQ107" s="471"/>
      <c r="DR107" s="471"/>
      <c r="DS107" s="471"/>
      <c r="DT107" s="471"/>
      <c r="DU107" s="471"/>
      <c r="DV107" s="471"/>
      <c r="DW107" s="471"/>
      <c r="DX107" s="471"/>
      <c r="DY107" s="471"/>
      <c r="DZ107" s="471"/>
      <c r="EA107" s="471"/>
      <c r="EB107" s="471"/>
      <c r="EC107" s="471"/>
      <c r="ED107" s="471"/>
      <c r="EE107" s="471"/>
      <c r="EF107" s="471"/>
      <c r="EG107" s="471"/>
      <c r="EH107" s="471"/>
      <c r="EI107" s="471"/>
      <c r="EJ107" s="471"/>
      <c r="EK107" s="471"/>
      <c r="EL107" s="471"/>
      <c r="EM107" s="471"/>
      <c r="EN107" s="471"/>
      <c r="EO107" s="471"/>
      <c r="EP107" s="471"/>
      <c r="EQ107" s="471"/>
      <c r="ER107" s="471"/>
      <c r="ES107" s="471"/>
      <c r="ET107" s="471"/>
      <c r="EU107" s="471"/>
      <c r="EV107" s="471"/>
      <c r="EW107" s="471"/>
      <c r="EX107" s="471"/>
      <c r="EY107" s="471"/>
      <c r="EZ107" s="471"/>
      <c r="FA107" s="471"/>
      <c r="FB107" s="471"/>
      <c r="FC107" s="471"/>
      <c r="FD107" s="471"/>
      <c r="FE107" s="471"/>
      <c r="FF107" s="471"/>
      <c r="FG107" s="471"/>
      <c r="FH107" s="471"/>
      <c r="FI107" s="471"/>
      <c r="FJ107" s="471"/>
      <c r="FK107" s="471"/>
      <c r="FL107" s="471"/>
      <c r="FM107" s="471"/>
      <c r="FN107" s="471"/>
      <c r="FO107" s="471"/>
    </row>
    <row r="108" spans="1:182" s="642" customFormat="1" ht="15" customHeight="1">
      <c r="A108" s="816" t="s">
        <v>36</v>
      </c>
      <c r="B108" s="815" t="s">
        <v>49</v>
      </c>
      <c r="C108" s="562" t="s">
        <v>36</v>
      </c>
      <c r="D108" s="562"/>
      <c r="E108" s="562" t="s">
        <v>3104</v>
      </c>
      <c r="F108" s="562" t="s">
        <v>3105</v>
      </c>
      <c r="G108" s="562" t="s">
        <v>3106</v>
      </c>
      <c r="H108" s="562" t="s">
        <v>3107</v>
      </c>
      <c r="I108" s="562" t="s">
        <v>3108</v>
      </c>
      <c r="J108" s="816" t="s">
        <v>1435</v>
      </c>
      <c r="K108" s="816">
        <v>89081</v>
      </c>
      <c r="L108" s="562" t="s">
        <v>3109</v>
      </c>
      <c r="M108" s="562"/>
      <c r="N108" s="562" t="s">
        <v>2844</v>
      </c>
      <c r="O108" s="562" t="s">
        <v>3110</v>
      </c>
      <c r="P108" s="562" t="s">
        <v>3111</v>
      </c>
      <c r="Q108" s="562" t="s">
        <v>3108</v>
      </c>
      <c r="R108" s="816" t="s">
        <v>1435</v>
      </c>
      <c r="S108" s="562">
        <v>89031</v>
      </c>
      <c r="T108" s="562"/>
      <c r="U108" s="816" t="s">
        <v>3112</v>
      </c>
      <c r="V108" s="562"/>
      <c r="W108" s="293"/>
      <c r="X108" s="816">
        <v>608</v>
      </c>
      <c r="Y108" s="816">
        <v>611</v>
      </c>
      <c r="Z108" s="816"/>
      <c r="AA108" s="816"/>
      <c r="AB108" s="816" t="s">
        <v>2752</v>
      </c>
      <c r="AC108" s="816" t="s">
        <v>393</v>
      </c>
      <c r="AD108" s="293"/>
      <c r="AE108" s="562"/>
      <c r="AF108" s="822">
        <v>299</v>
      </c>
      <c r="AG108" s="822">
        <v>309</v>
      </c>
      <c r="AH108" s="293"/>
      <c r="AI108" s="832" t="s">
        <v>3113</v>
      </c>
      <c r="AJ108" s="562" t="s">
        <v>37</v>
      </c>
      <c r="AK108" s="562"/>
      <c r="AL108" s="293"/>
      <c r="AM108" s="815" t="str">
        <f>H108&amp;" "&amp;I108&amp;","&amp;" "&amp;J108&amp;" "&amp;K108</f>
        <v>4631 Rockpine Dr North Las Vegas, NV 89081</v>
      </c>
      <c r="AN108" s="293"/>
      <c r="AO108" s="816"/>
      <c r="AP108" s="562"/>
      <c r="AQ108" s="293"/>
      <c r="AR108" s="816">
        <v>21</v>
      </c>
      <c r="AS108" s="824">
        <v>25</v>
      </c>
      <c r="AT108" s="816">
        <v>28</v>
      </c>
      <c r="AU108" s="816">
        <v>30</v>
      </c>
      <c r="AV108" s="816">
        <v>29</v>
      </c>
      <c r="AW108" s="816"/>
      <c r="AX108" s="816"/>
      <c r="AY108" s="816">
        <v>29</v>
      </c>
      <c r="AZ108" s="816"/>
      <c r="BA108" s="562"/>
      <c r="BB108" s="562"/>
      <c r="BC108" s="816">
        <v>29</v>
      </c>
      <c r="BD108" s="816">
        <v>29</v>
      </c>
      <c r="BE108" s="562"/>
      <c r="BF108" s="562"/>
      <c r="BG108" s="562"/>
      <c r="BH108" s="293"/>
      <c r="BI108" s="562"/>
      <c r="BJ108" s="562"/>
      <c r="BK108" s="562"/>
      <c r="BL108" s="562"/>
      <c r="BM108" s="562"/>
      <c r="BN108" s="562"/>
      <c r="BO108" s="562"/>
      <c r="BP108" s="562"/>
      <c r="BQ108" s="562"/>
      <c r="BR108" s="562"/>
      <c r="BS108" s="562"/>
      <c r="BT108" s="562"/>
      <c r="BU108" s="562"/>
      <c r="BV108" s="562"/>
      <c r="BW108" s="562"/>
      <c r="BX108" s="562"/>
      <c r="BY108" s="562"/>
      <c r="BZ108" s="562"/>
      <c r="CA108" s="562"/>
      <c r="CB108" s="562"/>
      <c r="CC108" s="562"/>
      <c r="CD108" s="562"/>
      <c r="CE108" s="562"/>
      <c r="CF108" s="562"/>
      <c r="CG108" s="562"/>
      <c r="CH108" s="562"/>
      <c r="CI108" s="562"/>
      <c r="CJ108" s="562"/>
      <c r="CK108" s="562"/>
      <c r="CL108" s="562"/>
      <c r="CM108" s="562"/>
      <c r="CN108" s="562"/>
      <c r="CO108" s="562"/>
      <c r="CP108" s="562"/>
      <c r="CQ108" s="562"/>
      <c r="CR108" s="562"/>
      <c r="CS108" s="562"/>
      <c r="CT108" s="562"/>
      <c r="CU108" s="562"/>
      <c r="CV108" s="562"/>
      <c r="CW108" s="562"/>
      <c r="CX108" s="562"/>
      <c r="CY108" s="562"/>
      <c r="CZ108" s="562"/>
      <c r="DA108" s="562"/>
      <c r="DB108" s="562"/>
      <c r="DC108" s="562"/>
      <c r="DD108" s="562"/>
      <c r="DE108" s="562"/>
      <c r="DF108" s="562"/>
      <c r="DG108" s="562"/>
      <c r="DH108" s="562"/>
      <c r="DI108" s="562"/>
      <c r="DJ108" s="562"/>
      <c r="DK108" s="562"/>
      <c r="DL108" s="562"/>
      <c r="DM108" s="562"/>
      <c r="DN108" s="562"/>
      <c r="DO108" s="562"/>
      <c r="DP108" s="562"/>
      <c r="DQ108" s="562"/>
      <c r="DR108" s="562"/>
      <c r="DS108" s="562"/>
      <c r="DT108" s="562"/>
      <c r="DU108" s="562"/>
      <c r="DV108" s="562"/>
      <c r="DW108" s="562"/>
      <c r="DX108" s="562"/>
      <c r="DY108" s="562"/>
      <c r="DZ108" s="562"/>
      <c r="EA108" s="562"/>
      <c r="EB108" s="562"/>
      <c r="EC108" s="562"/>
      <c r="ED108" s="562"/>
      <c r="EE108" s="562"/>
      <c r="EF108" s="562"/>
      <c r="EG108" s="562"/>
      <c r="EH108" s="562"/>
      <c r="EI108" s="562"/>
      <c r="EJ108" s="562"/>
      <c r="EK108" s="562"/>
      <c r="EL108" s="562"/>
      <c r="EM108" s="562"/>
      <c r="EN108" s="562"/>
      <c r="EO108" s="562"/>
      <c r="EP108" s="562"/>
      <c r="EQ108" s="562"/>
      <c r="ER108" s="562"/>
      <c r="ES108" s="562"/>
      <c r="ET108" s="562"/>
      <c r="EU108" s="562"/>
      <c r="EV108" s="562"/>
      <c r="EW108" s="562"/>
      <c r="EX108" s="562"/>
      <c r="EY108" s="562"/>
      <c r="EZ108" s="562"/>
      <c r="FA108" s="562"/>
      <c r="FB108" s="562"/>
      <c r="FC108" s="562"/>
      <c r="FD108" s="562"/>
      <c r="FE108" s="562"/>
      <c r="FF108" s="562"/>
      <c r="FG108" s="562"/>
      <c r="FH108" s="562"/>
      <c r="FI108" s="562"/>
      <c r="FJ108" s="562"/>
      <c r="FK108" s="562"/>
      <c r="FL108" s="562"/>
      <c r="FM108" s="562"/>
      <c r="FN108" s="562"/>
      <c r="FO108" s="562"/>
      <c r="FP108" s="562"/>
      <c r="FQ108" s="562"/>
      <c r="FR108" s="562"/>
      <c r="FS108" s="562"/>
      <c r="FT108" s="562"/>
      <c r="FU108" s="562"/>
      <c r="FV108" s="562"/>
      <c r="FW108" s="562"/>
      <c r="FX108" s="562"/>
      <c r="FY108" s="562"/>
      <c r="FZ108" s="562"/>
    </row>
    <row r="109" spans="1:182" s="642" customFormat="1" ht="15" customHeight="1">
      <c r="A109" s="282" t="s">
        <v>455</v>
      </c>
      <c r="B109" s="468"/>
      <c r="C109" s="544" t="s">
        <v>2666</v>
      </c>
      <c r="D109" s="468">
        <v>58</v>
      </c>
      <c r="E109" s="664" t="s">
        <v>1472</v>
      </c>
      <c r="F109" s="471" t="s">
        <v>1473</v>
      </c>
      <c r="G109" s="282" t="s">
        <v>3114</v>
      </c>
      <c r="H109" s="544" t="s">
        <v>3115</v>
      </c>
      <c r="I109" s="544" t="s">
        <v>1475</v>
      </c>
      <c r="J109" s="468" t="s">
        <v>1300</v>
      </c>
      <c r="K109" s="468">
        <v>21204</v>
      </c>
      <c r="L109" s="144" t="s">
        <v>3116</v>
      </c>
      <c r="M109" s="546"/>
      <c r="N109" s="544" t="s">
        <v>3117</v>
      </c>
      <c r="O109" s="471" t="s">
        <v>3118</v>
      </c>
      <c r="P109" s="558" t="s">
        <v>3119</v>
      </c>
      <c r="Q109" s="471" t="s">
        <v>3120</v>
      </c>
      <c r="R109" s="468" t="s">
        <v>1300</v>
      </c>
      <c r="S109" s="559">
        <v>21093</v>
      </c>
      <c r="T109" s="471"/>
      <c r="U109" s="462" t="s">
        <v>3121</v>
      </c>
      <c r="V109" s="545"/>
      <c r="W109" s="77"/>
      <c r="X109" s="468">
        <v>720</v>
      </c>
      <c r="Y109" s="468">
        <v>723</v>
      </c>
      <c r="Z109" s="468"/>
      <c r="AA109" s="468"/>
      <c r="AB109" s="468" t="s">
        <v>2708</v>
      </c>
      <c r="AC109" s="468" t="s">
        <v>393</v>
      </c>
      <c r="AD109" s="77"/>
      <c r="AE109" s="468"/>
      <c r="AF109" s="557">
        <v>299</v>
      </c>
      <c r="AG109" s="557">
        <v>305</v>
      </c>
      <c r="AH109" s="77"/>
      <c r="AI109" s="474" t="s">
        <v>3122</v>
      </c>
      <c r="AJ109" s="468"/>
      <c r="AK109" s="468"/>
      <c r="AL109" s="77"/>
      <c r="AM109" s="282" t="str">
        <f>H109&amp;" "&amp;I109&amp;","&amp;" "&amp;J109&amp;" "&amp;K109</f>
        <v>Osler Dr. Towson, MD 21204</v>
      </c>
      <c r="AN109" s="77"/>
      <c r="AO109" s="715" t="s">
        <v>49</v>
      </c>
      <c r="AP109" s="715"/>
      <c r="AQ109" s="77"/>
      <c r="AR109" s="727">
        <v>27</v>
      </c>
      <c r="AS109" s="728">
        <v>39</v>
      </c>
      <c r="AT109" s="730">
        <v>44</v>
      </c>
      <c r="AU109" s="730">
        <v>51</v>
      </c>
      <c r="AV109" s="730">
        <v>52</v>
      </c>
      <c r="AW109" s="798">
        <v>37</v>
      </c>
      <c r="AX109" s="802">
        <f>AV109/AW109-1</f>
        <v>0.40540540540540548</v>
      </c>
      <c r="AY109" s="803">
        <v>56</v>
      </c>
      <c r="AZ109" s="798">
        <v>98</v>
      </c>
      <c r="BA109" s="805">
        <f>AY109/AZ109-1</f>
        <v>-0.4285714285714286</v>
      </c>
      <c r="BB109" s="732"/>
      <c r="BC109" s="803">
        <v>65</v>
      </c>
      <c r="BD109" s="803">
        <v>66</v>
      </c>
      <c r="BE109" s="732"/>
      <c r="BF109" s="732"/>
      <c r="BG109" s="732"/>
      <c r="BH109" s="77"/>
      <c r="BI109" s="721"/>
      <c r="BJ109" s="721"/>
      <c r="BK109" s="721"/>
      <c r="BL109" s="471"/>
      <c r="BM109" s="471"/>
      <c r="BN109" s="471"/>
      <c r="BO109" s="471"/>
      <c r="BP109" s="471"/>
      <c r="BQ109" s="471"/>
      <c r="BR109" s="471"/>
      <c r="BS109" s="471"/>
      <c r="BT109" s="471"/>
      <c r="BU109" s="470"/>
      <c r="BV109" s="471"/>
      <c r="BW109" s="471"/>
      <c r="BX109" s="471"/>
      <c r="BY109" s="471"/>
      <c r="BZ109" s="471"/>
      <c r="CA109" s="471"/>
      <c r="CB109" s="471"/>
      <c r="CC109" s="471"/>
      <c r="CD109" s="471"/>
      <c r="CE109" s="471"/>
      <c r="CF109" s="471"/>
      <c r="CG109" s="471"/>
      <c r="CH109" s="471"/>
      <c r="CI109" s="471"/>
      <c r="CJ109" s="471"/>
      <c r="CK109" s="471"/>
      <c r="CL109" s="471"/>
      <c r="CM109" s="471"/>
      <c r="CN109" s="471"/>
      <c r="CO109" s="471"/>
      <c r="CP109" s="471"/>
      <c r="CQ109" s="471"/>
      <c r="CR109" s="471"/>
      <c r="CS109" s="471"/>
      <c r="CT109" s="471"/>
      <c r="CU109" s="471"/>
      <c r="CV109" s="471"/>
      <c r="CW109" s="471"/>
      <c r="CX109" s="471"/>
      <c r="CY109" s="471"/>
      <c r="CZ109" s="471"/>
      <c r="DA109" s="471"/>
      <c r="DB109" s="471"/>
      <c r="DC109" s="471"/>
      <c r="DD109" s="471"/>
      <c r="DE109" s="471"/>
      <c r="DF109" s="471"/>
      <c r="DG109" s="471"/>
      <c r="DH109" s="471"/>
      <c r="DI109" s="471"/>
      <c r="DJ109" s="471"/>
      <c r="DK109" s="471"/>
      <c r="DL109" s="471"/>
      <c r="DM109" s="471"/>
      <c r="DN109" s="471"/>
      <c r="DO109" s="471"/>
      <c r="DP109" s="471"/>
      <c r="DQ109" s="471"/>
      <c r="DR109" s="471"/>
      <c r="DS109" s="471"/>
      <c r="DT109" s="471"/>
      <c r="DU109" s="471"/>
      <c r="DV109" s="471"/>
      <c r="DW109" s="471"/>
      <c r="DX109" s="471"/>
      <c r="DY109" s="471"/>
      <c r="DZ109" s="471"/>
      <c r="EA109" s="471"/>
      <c r="EB109" s="471"/>
      <c r="EC109" s="471"/>
      <c r="ED109" s="471"/>
      <c r="EE109" s="471"/>
      <c r="EF109" s="471"/>
      <c r="EG109" s="471"/>
      <c r="EH109" s="471"/>
      <c r="EI109" s="471"/>
      <c r="EJ109" s="471"/>
      <c r="EK109" s="471"/>
      <c r="EL109" s="471"/>
      <c r="EM109" s="471"/>
      <c r="EN109" s="471"/>
      <c r="EO109" s="471"/>
      <c r="EP109" s="471"/>
      <c r="EQ109" s="471"/>
      <c r="ER109" s="471"/>
      <c r="ES109" s="471"/>
      <c r="ET109" s="471"/>
      <c r="EU109" s="471"/>
      <c r="EV109" s="471"/>
      <c r="EW109" s="471"/>
      <c r="EX109" s="471"/>
      <c r="EY109" s="471"/>
      <c r="EZ109" s="471"/>
      <c r="FA109" s="471"/>
      <c r="FB109" s="471"/>
      <c r="FC109" s="471"/>
      <c r="FD109" s="471"/>
      <c r="FE109" s="471"/>
      <c r="FF109" s="471"/>
      <c r="FG109" s="471"/>
      <c r="FH109" s="471"/>
      <c r="FI109" s="471"/>
      <c r="FJ109" s="471"/>
      <c r="FK109" s="471"/>
      <c r="FL109" s="471"/>
      <c r="FM109" s="285"/>
      <c r="FN109" s="285"/>
      <c r="FO109" s="568"/>
    </row>
    <row r="110" spans="1:182" s="642" customFormat="1" ht="15" customHeight="1">
      <c r="A110" s="816" t="s">
        <v>2783</v>
      </c>
      <c r="B110" s="816"/>
      <c r="C110" s="817" t="s">
        <v>2784</v>
      </c>
      <c r="D110" s="816">
        <v>51</v>
      </c>
      <c r="E110" s="562" t="s">
        <v>3123</v>
      </c>
      <c r="F110" s="562" t="s">
        <v>3124</v>
      </c>
      <c r="G110" s="815" t="s">
        <v>3125</v>
      </c>
      <c r="H110" s="817" t="s">
        <v>3126</v>
      </c>
      <c r="I110" s="817" t="s">
        <v>3127</v>
      </c>
      <c r="J110" s="816" t="s">
        <v>448</v>
      </c>
      <c r="K110" s="816">
        <v>85747</v>
      </c>
      <c r="L110" s="811" t="s">
        <v>2790</v>
      </c>
      <c r="M110" s="819" t="s">
        <v>3128</v>
      </c>
      <c r="N110" s="817" t="s">
        <v>3129</v>
      </c>
      <c r="O110" s="562" t="s">
        <v>3130</v>
      </c>
      <c r="P110" s="811" t="s">
        <v>3131</v>
      </c>
      <c r="Q110" s="811" t="s">
        <v>3127</v>
      </c>
      <c r="R110" s="815" t="s">
        <v>448</v>
      </c>
      <c r="S110" s="815">
        <v>85719</v>
      </c>
      <c r="T110" s="562"/>
      <c r="U110" s="820" t="s">
        <v>2795</v>
      </c>
      <c r="V110" s="821"/>
      <c r="W110" s="77"/>
      <c r="X110" s="816">
        <v>608</v>
      </c>
      <c r="Y110" s="816">
        <v>611</v>
      </c>
      <c r="Z110" s="816"/>
      <c r="AA110" s="816"/>
      <c r="AB110" s="816" t="s">
        <v>2752</v>
      </c>
      <c r="AC110" s="816" t="s">
        <v>393</v>
      </c>
      <c r="AD110" s="77"/>
      <c r="AE110" s="816"/>
      <c r="AF110" s="822">
        <v>299</v>
      </c>
      <c r="AG110" s="822">
        <v>305</v>
      </c>
      <c r="AH110" s="77"/>
      <c r="AI110" s="823" t="s">
        <v>3132</v>
      </c>
      <c r="AJ110" s="816" t="s">
        <v>49</v>
      </c>
      <c r="AK110" s="816"/>
      <c r="AL110" s="77"/>
      <c r="AM110" s="815" t="str">
        <f>H110&amp;" "&amp;I110&amp;","&amp;" "&amp;J110&amp;" "&amp;K110</f>
        <v>9800 E. Rita Road Tucson, AZ 85747</v>
      </c>
      <c r="AN110" s="77"/>
      <c r="AO110" s="816" t="s">
        <v>49</v>
      </c>
      <c r="AP110" s="816"/>
      <c r="AQ110" s="77"/>
      <c r="AR110" s="816">
        <v>30</v>
      </c>
      <c r="AS110" s="824">
        <v>38</v>
      </c>
      <c r="AT110" s="816">
        <v>49</v>
      </c>
      <c r="AU110" s="816">
        <v>52</v>
      </c>
      <c r="AV110" s="816">
        <v>51</v>
      </c>
      <c r="AW110" s="816">
        <v>51</v>
      </c>
      <c r="AX110" s="830">
        <f>AV110/AW110-1</f>
        <v>0</v>
      </c>
      <c r="AY110" s="816">
        <v>51</v>
      </c>
      <c r="AZ110" s="816">
        <v>51</v>
      </c>
      <c r="BA110" s="826">
        <f>AY110/AZ110-1</f>
        <v>0</v>
      </c>
      <c r="BB110" s="562"/>
      <c r="BC110" s="816">
        <v>51</v>
      </c>
      <c r="BD110" s="816">
        <v>51</v>
      </c>
      <c r="BE110" s="562"/>
      <c r="BF110" s="562"/>
      <c r="BG110" s="562"/>
      <c r="BH110" s="77"/>
      <c r="BI110" s="562"/>
      <c r="BJ110" s="562"/>
      <c r="BK110" s="562"/>
      <c r="BL110" s="562"/>
      <c r="BM110" s="562"/>
      <c r="BN110" s="562"/>
      <c r="BO110" s="562"/>
      <c r="BP110" s="562"/>
      <c r="BQ110" s="562"/>
      <c r="BR110" s="562"/>
      <c r="BS110" s="562"/>
      <c r="BT110" s="562"/>
      <c r="BU110" s="811"/>
      <c r="BV110" s="562"/>
      <c r="BW110" s="562"/>
      <c r="BX110" s="562"/>
      <c r="BY110" s="562"/>
      <c r="BZ110" s="562"/>
      <c r="CA110" s="562"/>
      <c r="CB110" s="562"/>
      <c r="CC110" s="562"/>
      <c r="CD110" s="562"/>
      <c r="CE110" s="562"/>
      <c r="CF110" s="562"/>
      <c r="CG110" s="562"/>
      <c r="CH110" s="562"/>
      <c r="CI110" s="562"/>
      <c r="CJ110" s="562"/>
      <c r="CK110" s="562"/>
      <c r="CL110" s="562"/>
      <c r="CM110" s="562"/>
      <c r="CN110" s="562"/>
      <c r="CO110" s="562"/>
      <c r="CP110" s="562"/>
      <c r="CQ110" s="562"/>
      <c r="CR110" s="562"/>
      <c r="CS110" s="562"/>
      <c r="CT110" s="562"/>
      <c r="CU110" s="562"/>
      <c r="CV110" s="562"/>
      <c r="CW110" s="562"/>
      <c r="CX110" s="562"/>
      <c r="CY110" s="562"/>
      <c r="CZ110" s="562"/>
      <c r="DA110" s="562"/>
      <c r="DB110" s="562"/>
      <c r="DC110" s="562"/>
      <c r="DD110" s="562"/>
      <c r="DE110" s="562"/>
      <c r="DF110" s="562"/>
      <c r="DG110" s="562"/>
      <c r="DH110" s="562"/>
      <c r="DI110" s="562"/>
      <c r="DJ110" s="562"/>
      <c r="DK110" s="562"/>
      <c r="DL110" s="562"/>
      <c r="DM110" s="562"/>
      <c r="DN110" s="562"/>
      <c r="DO110" s="562"/>
      <c r="DP110" s="562"/>
      <c r="DQ110" s="562"/>
      <c r="DR110" s="562"/>
      <c r="DS110" s="562"/>
      <c r="DT110" s="562"/>
      <c r="DU110" s="562"/>
      <c r="DV110" s="562"/>
      <c r="DW110" s="562"/>
      <c r="DX110" s="562"/>
      <c r="DY110" s="562"/>
      <c r="DZ110" s="562"/>
      <c r="EA110" s="562"/>
      <c r="EB110" s="562"/>
      <c r="EC110" s="562"/>
      <c r="ED110" s="562"/>
      <c r="EE110" s="562"/>
      <c r="EF110" s="562"/>
      <c r="EG110" s="562"/>
      <c r="EH110" s="562"/>
      <c r="EI110" s="562"/>
      <c r="EJ110" s="562"/>
      <c r="EK110" s="562"/>
      <c r="EL110" s="562"/>
      <c r="EM110" s="562"/>
      <c r="EN110" s="562"/>
      <c r="EO110" s="562"/>
      <c r="EP110" s="562"/>
      <c r="EQ110" s="562"/>
      <c r="ER110" s="562"/>
      <c r="ES110" s="562"/>
      <c r="ET110" s="562"/>
      <c r="EU110" s="562"/>
      <c r="EV110" s="562"/>
      <c r="EW110" s="562"/>
      <c r="EX110" s="562"/>
      <c r="EY110" s="562"/>
      <c r="EZ110" s="562"/>
      <c r="FA110" s="562"/>
      <c r="FB110" s="562"/>
      <c r="FC110" s="562"/>
      <c r="FD110" s="562"/>
      <c r="FE110" s="562"/>
      <c r="FF110" s="562"/>
      <c r="FG110" s="562"/>
      <c r="FH110" s="562"/>
      <c r="FI110" s="562"/>
      <c r="FJ110" s="562"/>
      <c r="FK110" s="562"/>
      <c r="FL110" s="562"/>
      <c r="FM110" s="562"/>
      <c r="FN110" s="562"/>
      <c r="FO110" s="562"/>
      <c r="FP110" s="562"/>
      <c r="FQ110" s="562"/>
      <c r="FR110" s="562"/>
      <c r="FS110" s="562"/>
      <c r="FT110" s="562"/>
      <c r="FU110" s="562"/>
      <c r="FV110" s="562"/>
      <c r="FW110" s="562"/>
      <c r="FX110" s="562"/>
      <c r="FY110" s="562"/>
      <c r="FZ110" s="562"/>
    </row>
    <row r="111" spans="1:182" s="664" customFormat="1" ht="15" customHeight="1">
      <c r="A111" s="505" t="s">
        <v>36</v>
      </c>
      <c r="B111" s="506" t="s">
        <v>49</v>
      </c>
      <c r="C111" s="314" t="s">
        <v>36</v>
      </c>
      <c r="D111" s="314"/>
      <c r="E111" s="664" t="s">
        <v>3133</v>
      </c>
      <c r="F111" s="314" t="s">
        <v>3134</v>
      </c>
      <c r="G111" s="314"/>
      <c r="H111" s="314" t="s">
        <v>3135</v>
      </c>
      <c r="I111" s="314" t="s">
        <v>3136</v>
      </c>
      <c r="J111" s="505" t="s">
        <v>54</v>
      </c>
      <c r="K111" s="505">
        <v>45381</v>
      </c>
      <c r="L111" s="584" t="s">
        <v>3137</v>
      </c>
      <c r="M111" s="314"/>
      <c r="N111" s="314" t="s">
        <v>130</v>
      </c>
      <c r="O111" s="314" t="s">
        <v>188</v>
      </c>
      <c r="P111" s="314" t="s">
        <v>3138</v>
      </c>
      <c r="Q111" s="314" t="s">
        <v>3136</v>
      </c>
      <c r="R111" s="505" t="s">
        <v>54</v>
      </c>
      <c r="S111" s="314">
        <v>45381</v>
      </c>
      <c r="T111" s="314"/>
      <c r="U111" s="505" t="s">
        <v>3139</v>
      </c>
      <c r="V111" s="314"/>
      <c r="W111" s="293"/>
      <c r="X111" s="505">
        <v>713</v>
      </c>
      <c r="Y111" s="505">
        <v>716</v>
      </c>
      <c r="Z111" s="505"/>
      <c r="AA111" s="505"/>
      <c r="AB111" s="505" t="s">
        <v>2701</v>
      </c>
      <c r="AC111" s="505" t="s">
        <v>393</v>
      </c>
      <c r="AD111" s="293"/>
      <c r="AE111" s="314"/>
      <c r="AF111" s="553">
        <v>299</v>
      </c>
      <c r="AG111" s="553">
        <v>305</v>
      </c>
      <c r="AH111" s="293"/>
      <c r="AI111" s="554" t="s">
        <v>3140</v>
      </c>
      <c r="AJ111" s="314" t="s">
        <v>37</v>
      </c>
      <c r="AK111" s="314"/>
      <c r="AL111" s="293"/>
      <c r="AM111" s="506" t="str">
        <f>H111&amp;" "&amp;I111&amp;","&amp;" "&amp;J111&amp;" "&amp;K111</f>
        <v>100 Education Dr West Alexandria, OH 45381</v>
      </c>
      <c r="AN111" s="293"/>
      <c r="AO111" s="715" t="s">
        <v>49</v>
      </c>
      <c r="AQ111" s="293"/>
      <c r="AR111" s="454">
        <v>2</v>
      </c>
      <c r="AS111" s="722">
        <v>5</v>
      </c>
      <c r="AT111" s="727">
        <v>5</v>
      </c>
      <c r="AU111" s="727">
        <v>6</v>
      </c>
      <c r="AV111" s="727">
        <v>9</v>
      </c>
      <c r="AW111" s="797"/>
      <c r="AX111" s="797"/>
      <c r="AY111" s="720">
        <v>9</v>
      </c>
      <c r="AZ111" s="797"/>
      <c r="BA111" s="804"/>
      <c r="BB111" s="721"/>
      <c r="BC111" s="720">
        <v>9</v>
      </c>
      <c r="BD111" s="720">
        <v>10</v>
      </c>
      <c r="BE111" s="721"/>
      <c r="BF111" s="721"/>
      <c r="BG111" s="721"/>
      <c r="BH111" s="293"/>
      <c r="BI111" s="721"/>
      <c r="BJ111" s="721"/>
      <c r="BK111" s="721"/>
      <c r="BL111" s="314"/>
      <c r="BM111" s="314"/>
      <c r="BN111" s="314"/>
      <c r="BO111" s="314"/>
      <c r="BP111" s="314"/>
      <c r="BQ111" s="314"/>
      <c r="BR111" s="314"/>
      <c r="BS111" s="568"/>
      <c r="BT111" s="568"/>
      <c r="BU111" s="568"/>
      <c r="BV111" s="314"/>
      <c r="BW111" s="314"/>
      <c r="BX111" s="314"/>
      <c r="BY111" s="314"/>
      <c r="BZ111" s="314"/>
      <c r="CA111" s="314"/>
      <c r="CB111" s="314"/>
      <c r="CC111" s="314"/>
      <c r="CD111" s="314"/>
      <c r="CE111" s="314"/>
      <c r="CF111" s="314"/>
      <c r="CG111" s="314"/>
      <c r="CH111" s="314"/>
      <c r="CI111" s="314"/>
      <c r="CJ111" s="314"/>
      <c r="CK111" s="314"/>
      <c r="CL111" s="314"/>
      <c r="CM111" s="314"/>
      <c r="CN111" s="314"/>
      <c r="CO111" s="314"/>
      <c r="CP111" s="314"/>
      <c r="CQ111" s="314"/>
      <c r="CR111" s="314"/>
      <c r="CS111" s="314"/>
      <c r="CT111" s="314"/>
      <c r="CU111" s="314"/>
      <c r="CV111" s="314"/>
      <c r="CW111" s="314"/>
      <c r="CX111" s="314"/>
      <c r="CY111" s="314"/>
      <c r="CZ111" s="314"/>
      <c r="DA111" s="314"/>
      <c r="DB111" s="314"/>
      <c r="DC111" s="314"/>
      <c r="DD111" s="314"/>
      <c r="DE111" s="314"/>
      <c r="DF111" s="314"/>
      <c r="DG111" s="314"/>
      <c r="DH111" s="314"/>
      <c r="DI111" s="314"/>
      <c r="DJ111" s="314"/>
      <c r="DK111" s="314"/>
      <c r="DL111" s="314"/>
      <c r="DM111" s="314"/>
      <c r="DN111" s="314"/>
      <c r="DO111" s="314"/>
      <c r="DP111" s="314"/>
      <c r="DQ111" s="314"/>
      <c r="DR111" s="314"/>
      <c r="DS111" s="314"/>
      <c r="DT111" s="314"/>
      <c r="DU111" s="314"/>
      <c r="DV111" s="314"/>
      <c r="DW111" s="314"/>
      <c r="DX111" s="314"/>
      <c r="DY111" s="314"/>
      <c r="DZ111" s="314"/>
      <c r="EA111" s="314"/>
      <c r="EB111" s="314"/>
      <c r="EC111" s="314"/>
      <c r="ED111" s="314"/>
      <c r="EE111" s="314"/>
      <c r="EF111" s="314"/>
      <c r="EG111" s="314"/>
      <c r="EH111" s="314"/>
      <c r="EI111" s="314"/>
      <c r="EJ111" s="314"/>
      <c r="EK111" s="314"/>
      <c r="EL111" s="314"/>
      <c r="EM111" s="314"/>
      <c r="EN111" s="314"/>
      <c r="EO111" s="314"/>
      <c r="EP111" s="314"/>
      <c r="EQ111" s="314"/>
      <c r="ER111" s="314"/>
      <c r="ES111" s="314"/>
      <c r="ET111" s="314"/>
      <c r="EU111" s="314"/>
      <c r="EV111" s="314"/>
      <c r="EW111" s="314"/>
      <c r="EX111" s="314"/>
      <c r="EY111" s="314"/>
      <c r="EZ111" s="314"/>
      <c r="FA111" s="314"/>
      <c r="FB111" s="314"/>
      <c r="FC111" s="314"/>
      <c r="FD111" s="314"/>
      <c r="FE111" s="314"/>
      <c r="FF111" s="314"/>
      <c r="FG111" s="314"/>
      <c r="FH111" s="314"/>
      <c r="FI111" s="314"/>
      <c r="FJ111" s="314"/>
      <c r="FK111" s="314"/>
      <c r="FL111" s="314"/>
      <c r="FM111" s="285"/>
      <c r="FN111" s="285"/>
      <c r="FO111" s="285"/>
      <c r="FP111" s="642"/>
      <c r="FQ111" s="642"/>
      <c r="FR111" s="642"/>
      <c r="FS111" s="642"/>
      <c r="FT111" s="568"/>
      <c r="FU111" s="568"/>
      <c r="FV111" s="568"/>
      <c r="FW111" s="568"/>
      <c r="FX111" s="568"/>
      <c r="FY111" s="568"/>
      <c r="FZ111" s="568"/>
    </row>
    <row r="112" spans="1:182" s="568" customFormat="1" ht="15" customHeight="1">
      <c r="A112" s="816" t="s">
        <v>455</v>
      </c>
      <c r="B112" s="816"/>
      <c r="C112" s="817" t="s">
        <v>2666</v>
      </c>
      <c r="D112" s="816">
        <v>10</v>
      </c>
      <c r="E112" s="864" t="s">
        <v>2091</v>
      </c>
      <c r="F112" s="562" t="s">
        <v>3141</v>
      </c>
      <c r="G112" s="816" t="s">
        <v>3142</v>
      </c>
      <c r="H112" s="562" t="s">
        <v>3143</v>
      </c>
      <c r="I112" s="562" t="s">
        <v>2095</v>
      </c>
      <c r="J112" s="816" t="s">
        <v>292</v>
      </c>
      <c r="K112" s="816">
        <v>55420</v>
      </c>
      <c r="L112" s="811" t="s">
        <v>293</v>
      </c>
      <c r="M112" s="562"/>
      <c r="N112" s="562" t="s">
        <v>294</v>
      </c>
      <c r="O112" s="562" t="s">
        <v>295</v>
      </c>
      <c r="P112" s="562" t="s">
        <v>296</v>
      </c>
      <c r="Q112" s="562" t="s">
        <v>291</v>
      </c>
      <c r="R112" s="816" t="s">
        <v>292</v>
      </c>
      <c r="S112" s="816">
        <v>55417</v>
      </c>
      <c r="T112" s="562"/>
      <c r="U112" s="816" t="s">
        <v>297</v>
      </c>
      <c r="V112" s="865"/>
      <c r="W112" s="77"/>
      <c r="X112" s="816">
        <v>622</v>
      </c>
      <c r="Y112" s="816">
        <v>625</v>
      </c>
      <c r="Z112" s="816"/>
      <c r="AA112" s="816"/>
      <c r="AB112" s="816" t="s">
        <v>2747</v>
      </c>
      <c r="AC112" s="816" t="s">
        <v>393</v>
      </c>
      <c r="AD112" s="77"/>
      <c r="AE112" s="816"/>
      <c r="AF112" s="822">
        <v>299</v>
      </c>
      <c r="AG112" s="822">
        <v>305</v>
      </c>
      <c r="AH112" s="77"/>
      <c r="AI112" s="823" t="s">
        <v>3144</v>
      </c>
      <c r="AJ112" s="816"/>
      <c r="AK112" s="816"/>
      <c r="AL112" s="77"/>
      <c r="AM112" s="815" t="str">
        <f>H112&amp;" "&amp;I112&amp;","&amp;" "&amp;J112&amp;" "&amp;K112</f>
        <v>200 E. 104th St. Bloomington, MN 55420</v>
      </c>
      <c r="AN112" s="77"/>
      <c r="AO112" s="816" t="s">
        <v>49</v>
      </c>
      <c r="AP112" s="816"/>
      <c r="AQ112" s="77"/>
      <c r="AR112" s="816">
        <v>7</v>
      </c>
      <c r="AS112" s="824">
        <v>9</v>
      </c>
      <c r="AT112" s="816">
        <v>12</v>
      </c>
      <c r="AU112" s="816">
        <v>12</v>
      </c>
      <c r="AV112" s="816">
        <v>17</v>
      </c>
      <c r="AW112" s="816">
        <v>9</v>
      </c>
      <c r="AX112" s="830">
        <f>AV112/AW112-1</f>
        <v>0.88888888888888884</v>
      </c>
      <c r="AY112" s="816">
        <v>20</v>
      </c>
      <c r="AZ112" s="816">
        <v>10</v>
      </c>
      <c r="BA112" s="826">
        <f>AY112/AZ112-1</f>
        <v>1</v>
      </c>
      <c r="BB112" s="562"/>
      <c r="BC112" s="816">
        <v>27</v>
      </c>
      <c r="BD112" s="816">
        <v>27</v>
      </c>
      <c r="BE112" s="562"/>
      <c r="BF112" s="562"/>
      <c r="BG112" s="562"/>
      <c r="BH112" s="77"/>
      <c r="BI112" s="562"/>
      <c r="BJ112" s="562"/>
      <c r="BK112" s="562"/>
      <c r="BL112" s="562"/>
      <c r="BM112" s="562"/>
      <c r="BN112" s="562"/>
      <c r="BO112" s="562"/>
      <c r="BP112" s="562"/>
      <c r="BQ112" s="562"/>
      <c r="BR112" s="562"/>
      <c r="BS112" s="562"/>
      <c r="BT112" s="562"/>
      <c r="BU112" s="562"/>
      <c r="BV112" s="562"/>
      <c r="BW112" s="562"/>
      <c r="BX112" s="562"/>
      <c r="BY112" s="562"/>
      <c r="BZ112" s="562"/>
      <c r="CA112" s="562"/>
      <c r="CB112" s="562"/>
      <c r="CC112" s="562"/>
      <c r="CD112" s="562"/>
      <c r="CE112" s="562"/>
      <c r="CF112" s="562"/>
      <c r="CG112" s="562"/>
      <c r="CH112" s="562"/>
      <c r="CI112" s="562"/>
      <c r="CJ112" s="562"/>
      <c r="CK112" s="562"/>
      <c r="CL112" s="562"/>
      <c r="CM112" s="562"/>
      <c r="CN112" s="562"/>
      <c r="CO112" s="562"/>
      <c r="CP112" s="562"/>
      <c r="CQ112" s="562"/>
      <c r="CR112" s="562"/>
      <c r="CS112" s="562"/>
      <c r="CT112" s="562"/>
      <c r="CU112" s="562"/>
      <c r="CV112" s="562"/>
      <c r="CW112" s="562"/>
      <c r="CX112" s="562"/>
      <c r="CY112" s="562"/>
      <c r="CZ112" s="562"/>
      <c r="DA112" s="562"/>
      <c r="DB112" s="562"/>
      <c r="DC112" s="562"/>
      <c r="DD112" s="562"/>
      <c r="DE112" s="562"/>
      <c r="DF112" s="562"/>
      <c r="DG112" s="562"/>
      <c r="DH112" s="562"/>
      <c r="DI112" s="562"/>
      <c r="DJ112" s="562"/>
      <c r="DK112" s="562"/>
      <c r="DL112" s="562"/>
      <c r="DM112" s="562"/>
      <c r="DN112" s="562"/>
      <c r="DO112" s="562"/>
      <c r="DP112" s="562"/>
      <c r="DQ112" s="562"/>
      <c r="DR112" s="562"/>
      <c r="DS112" s="562"/>
      <c r="DT112" s="562"/>
      <c r="DU112" s="562"/>
      <c r="DV112" s="562"/>
      <c r="DW112" s="562"/>
      <c r="DX112" s="562"/>
      <c r="DY112" s="562"/>
      <c r="DZ112" s="562"/>
      <c r="EA112" s="562"/>
      <c r="EB112" s="562"/>
      <c r="EC112" s="562"/>
      <c r="ED112" s="562"/>
      <c r="EE112" s="562"/>
      <c r="EF112" s="562"/>
      <c r="EG112" s="562"/>
      <c r="EH112" s="562"/>
      <c r="EI112" s="562"/>
      <c r="EJ112" s="562"/>
      <c r="EK112" s="562"/>
      <c r="EL112" s="562"/>
      <c r="EM112" s="562"/>
      <c r="EN112" s="562"/>
      <c r="EO112" s="562"/>
      <c r="EP112" s="562"/>
      <c r="EQ112" s="562"/>
      <c r="ER112" s="562"/>
      <c r="ES112" s="562"/>
      <c r="ET112" s="562"/>
      <c r="EU112" s="562"/>
      <c r="EV112" s="562"/>
      <c r="EW112" s="562"/>
      <c r="EX112" s="562"/>
      <c r="EY112" s="562"/>
      <c r="EZ112" s="562"/>
      <c r="FA112" s="562"/>
      <c r="FB112" s="562"/>
      <c r="FC112" s="562"/>
      <c r="FD112" s="562"/>
      <c r="FE112" s="562"/>
      <c r="FF112" s="562"/>
      <c r="FG112" s="562"/>
      <c r="FH112" s="562"/>
      <c r="FI112" s="562"/>
      <c r="FJ112" s="562"/>
      <c r="FK112" s="562"/>
      <c r="FL112" s="562"/>
      <c r="FM112" s="562"/>
      <c r="FN112" s="562"/>
      <c r="FO112" s="562"/>
      <c r="FP112" s="562"/>
      <c r="FQ112" s="562"/>
      <c r="FR112" s="562"/>
      <c r="FS112" s="562"/>
      <c r="FT112" s="562"/>
      <c r="FU112" s="562"/>
      <c r="FV112" s="562"/>
      <c r="FW112" s="562"/>
      <c r="FX112" s="562"/>
      <c r="FY112" s="562"/>
      <c r="FZ112" s="562"/>
    </row>
    <row r="113" spans="1:182" s="568" customFormat="1" ht="15" customHeight="1">
      <c r="A113" s="468" t="s">
        <v>455</v>
      </c>
      <c r="B113" s="468"/>
      <c r="C113" s="469" t="s">
        <v>2676</v>
      </c>
      <c r="D113" s="468">
        <v>22</v>
      </c>
      <c r="E113" s="788" t="s">
        <v>2091</v>
      </c>
      <c r="F113" s="471" t="s">
        <v>3145</v>
      </c>
      <c r="G113" s="468" t="s">
        <v>3142</v>
      </c>
      <c r="H113" s="471" t="s">
        <v>3143</v>
      </c>
      <c r="I113" s="471" t="s">
        <v>2095</v>
      </c>
      <c r="J113" s="468" t="s">
        <v>292</v>
      </c>
      <c r="K113" s="468">
        <v>55420</v>
      </c>
      <c r="L113" s="470" t="s">
        <v>293</v>
      </c>
      <c r="M113" s="471"/>
      <c r="N113" s="471" t="s">
        <v>294</v>
      </c>
      <c r="O113" s="471" t="s">
        <v>295</v>
      </c>
      <c r="P113" s="471" t="s">
        <v>296</v>
      </c>
      <c r="Q113" s="471" t="s">
        <v>291</v>
      </c>
      <c r="R113" s="468" t="s">
        <v>292</v>
      </c>
      <c r="S113" s="468">
        <v>55417</v>
      </c>
      <c r="T113" s="471"/>
      <c r="U113" s="468" t="s">
        <v>297</v>
      </c>
      <c r="V113" s="558"/>
      <c r="W113" s="77"/>
      <c r="X113" s="468">
        <v>720</v>
      </c>
      <c r="Y113" s="468">
        <v>723</v>
      </c>
      <c r="Z113" s="468"/>
      <c r="AA113" s="468"/>
      <c r="AB113" s="468" t="s">
        <v>2708</v>
      </c>
      <c r="AC113" s="468" t="s">
        <v>393</v>
      </c>
      <c r="AD113" s="77"/>
      <c r="AE113" s="468"/>
      <c r="AF113" s="557">
        <v>299</v>
      </c>
      <c r="AG113" s="557">
        <v>305</v>
      </c>
      <c r="AH113" s="77"/>
      <c r="AI113" s="474" t="s">
        <v>3144</v>
      </c>
      <c r="AJ113" s="468"/>
      <c r="AK113" s="468"/>
      <c r="AL113" s="77"/>
      <c r="AM113" s="282" t="str">
        <f>H113&amp;" "&amp;I113&amp;","&amp;" "&amp;J113&amp;" "&amp;K113</f>
        <v>200 E. 104th St. Bloomington, MN 55420</v>
      </c>
      <c r="AN113" s="77"/>
      <c r="AO113" s="715" t="s">
        <v>49</v>
      </c>
      <c r="AP113" s="715"/>
      <c r="AQ113" s="77"/>
      <c r="AR113" s="727">
        <v>4</v>
      </c>
      <c r="AS113" s="728">
        <v>6</v>
      </c>
      <c r="AT113" s="727">
        <v>6</v>
      </c>
      <c r="AU113" s="727">
        <v>8</v>
      </c>
      <c r="AV113" s="727">
        <v>10</v>
      </c>
      <c r="AW113" s="797">
        <v>11</v>
      </c>
      <c r="AX113" s="802">
        <f>AV113/AW113-1</f>
        <v>-9.0909090909090939E-2</v>
      </c>
      <c r="AY113" s="720">
        <v>12</v>
      </c>
      <c r="AZ113" s="797">
        <v>13</v>
      </c>
      <c r="BA113" s="805">
        <f>AY113/AZ113-1</f>
        <v>-7.6923076923076872E-2</v>
      </c>
      <c r="BB113" s="721"/>
      <c r="BC113" s="720">
        <v>15</v>
      </c>
      <c r="BD113" s="720">
        <v>18</v>
      </c>
      <c r="BE113" s="721"/>
      <c r="BF113" s="721"/>
      <c r="BG113" s="721"/>
      <c r="BH113" s="77"/>
      <c r="BI113" s="721"/>
      <c r="BJ113" s="721"/>
      <c r="BK113" s="721"/>
      <c r="BL113" s="471"/>
      <c r="BM113" s="471"/>
      <c r="BN113" s="471"/>
      <c r="BO113" s="471"/>
      <c r="BP113" s="471"/>
      <c r="BQ113" s="471"/>
      <c r="BR113" s="471"/>
      <c r="BS113" s="314"/>
      <c r="BT113" s="314"/>
      <c r="BU113" s="314"/>
      <c r="BV113" s="471"/>
      <c r="BW113" s="471"/>
      <c r="BX113" s="471"/>
      <c r="BY113" s="471"/>
      <c r="BZ113" s="471"/>
      <c r="CA113" s="471"/>
      <c r="CB113" s="471"/>
      <c r="CC113" s="471"/>
      <c r="CD113" s="471"/>
      <c r="CE113" s="471"/>
      <c r="CF113" s="471"/>
      <c r="CG113" s="471"/>
      <c r="CH113" s="471"/>
      <c r="CI113" s="471"/>
      <c r="CJ113" s="471"/>
      <c r="CK113" s="471"/>
      <c r="CL113" s="471"/>
      <c r="CM113" s="471"/>
      <c r="CN113" s="471"/>
      <c r="CO113" s="471"/>
      <c r="CP113" s="471"/>
      <c r="CQ113" s="471"/>
      <c r="CR113" s="471"/>
      <c r="CS113" s="471"/>
      <c r="CT113" s="471"/>
      <c r="CU113" s="471"/>
      <c r="CV113" s="471"/>
      <c r="CW113" s="471"/>
      <c r="CX113" s="471"/>
      <c r="CY113" s="471"/>
      <c r="CZ113" s="471"/>
      <c r="DA113" s="471"/>
      <c r="DB113" s="471"/>
      <c r="DC113" s="471"/>
      <c r="DD113" s="471"/>
      <c r="DE113" s="471"/>
      <c r="DF113" s="471"/>
      <c r="DG113" s="471"/>
      <c r="DH113" s="471"/>
      <c r="DI113" s="471"/>
      <c r="DJ113" s="471"/>
      <c r="DK113" s="471"/>
      <c r="DL113" s="471"/>
      <c r="DM113" s="471"/>
      <c r="DN113" s="471"/>
      <c r="DO113" s="471"/>
      <c r="DP113" s="471"/>
      <c r="DQ113" s="471"/>
      <c r="DR113" s="471"/>
      <c r="DS113" s="471"/>
      <c r="DT113" s="471"/>
      <c r="DU113" s="471"/>
      <c r="DV113" s="471"/>
      <c r="DW113" s="471"/>
      <c r="DX113" s="471"/>
      <c r="DY113" s="471"/>
      <c r="DZ113" s="471"/>
      <c r="EA113" s="471"/>
      <c r="EB113" s="471"/>
      <c r="EC113" s="471"/>
      <c r="ED113" s="471"/>
      <c r="EE113" s="471"/>
      <c r="EF113" s="471"/>
      <c r="EG113" s="471"/>
      <c r="EH113" s="471"/>
      <c r="EI113" s="471"/>
      <c r="EJ113" s="471"/>
      <c r="EK113" s="471"/>
      <c r="EL113" s="471"/>
      <c r="EM113" s="471"/>
      <c r="EN113" s="471"/>
      <c r="EO113" s="471"/>
      <c r="EP113" s="471"/>
      <c r="EQ113" s="471"/>
      <c r="ER113" s="471"/>
      <c r="ES113" s="471"/>
      <c r="ET113" s="471"/>
      <c r="EU113" s="471"/>
      <c r="EV113" s="471"/>
      <c r="EW113" s="471"/>
      <c r="EX113" s="471"/>
      <c r="EY113" s="471"/>
      <c r="EZ113" s="471"/>
      <c r="FA113" s="471"/>
      <c r="FB113" s="471"/>
      <c r="FC113" s="471"/>
      <c r="FD113" s="471"/>
      <c r="FE113" s="471"/>
      <c r="FF113" s="471"/>
      <c r="FG113" s="471"/>
      <c r="FH113" s="471"/>
      <c r="FI113" s="471"/>
      <c r="FJ113" s="471"/>
      <c r="FK113" s="471"/>
      <c r="FL113" s="471"/>
      <c r="FM113" s="471"/>
      <c r="FN113" s="471"/>
      <c r="FO113" s="471"/>
      <c r="FP113" s="642"/>
      <c r="FQ113" s="642"/>
      <c r="FR113" s="642"/>
      <c r="FS113" s="642"/>
      <c r="FT113" s="471"/>
      <c r="FU113" s="471"/>
      <c r="FV113" s="471"/>
      <c r="FW113" s="471"/>
      <c r="FX113" s="471"/>
      <c r="FY113" s="471"/>
      <c r="FZ113" s="471"/>
    </row>
    <row r="114" spans="1:182" s="568" customFormat="1" ht="15" customHeight="1">
      <c r="A114" s="505" t="s">
        <v>36</v>
      </c>
      <c r="B114" s="506" t="s">
        <v>49</v>
      </c>
      <c r="C114" s="314" t="s">
        <v>2666</v>
      </c>
      <c r="D114" s="314"/>
      <c r="E114" s="664" t="s">
        <v>379</v>
      </c>
      <c r="F114" s="314" t="s">
        <v>380</v>
      </c>
      <c r="G114" s="314"/>
      <c r="H114" s="314" t="s">
        <v>381</v>
      </c>
      <c r="I114" s="314" t="s">
        <v>382</v>
      </c>
      <c r="J114" s="505" t="s">
        <v>67</v>
      </c>
      <c r="K114" s="505">
        <v>92612</v>
      </c>
      <c r="L114" s="584" t="s">
        <v>383</v>
      </c>
      <c r="M114" s="314"/>
      <c r="N114" s="314" t="s">
        <v>130</v>
      </c>
      <c r="O114" s="314" t="s">
        <v>384</v>
      </c>
      <c r="P114" s="314"/>
      <c r="Q114" s="314"/>
      <c r="R114" s="505"/>
      <c r="S114" s="314"/>
      <c r="T114" s="314"/>
      <c r="U114" s="505" t="s">
        <v>3146</v>
      </c>
      <c r="V114" s="314"/>
      <c r="W114" s="293"/>
      <c r="X114" s="505">
        <v>727</v>
      </c>
      <c r="Y114" s="505">
        <v>730</v>
      </c>
      <c r="Z114" s="505"/>
      <c r="AA114" s="505"/>
      <c r="AB114" s="505" t="s">
        <v>2664</v>
      </c>
      <c r="AC114" s="505" t="s">
        <v>393</v>
      </c>
      <c r="AD114" s="293"/>
      <c r="AE114" s="314"/>
      <c r="AF114" s="553">
        <v>329</v>
      </c>
      <c r="AG114" s="553"/>
      <c r="AH114" s="293"/>
      <c r="AI114" s="554" t="s">
        <v>3147</v>
      </c>
      <c r="AJ114" s="314"/>
      <c r="AK114" s="314"/>
      <c r="AL114" s="293"/>
      <c r="AM114" s="506" t="str">
        <f>H114&amp;" "&amp;I114&amp;","&amp;" "&amp;J114&amp;" "&amp;K114</f>
        <v>4771 Campus Dr Irvine, CA 92612</v>
      </c>
      <c r="AN114" s="293"/>
      <c r="AO114" s="715" t="s">
        <v>49</v>
      </c>
      <c r="AP114" s="664"/>
      <c r="AQ114" s="293"/>
      <c r="AR114" s="727">
        <v>11</v>
      </c>
      <c r="AS114" s="728">
        <v>12</v>
      </c>
      <c r="AT114" s="727">
        <v>14</v>
      </c>
      <c r="AU114" s="727">
        <v>14</v>
      </c>
      <c r="AV114" s="727">
        <v>17</v>
      </c>
      <c r="AW114" s="797"/>
      <c r="AX114" s="797"/>
      <c r="AY114" s="720">
        <v>18</v>
      </c>
      <c r="AZ114" s="797"/>
      <c r="BA114" s="804"/>
      <c r="BB114" s="721"/>
      <c r="BC114" s="720">
        <v>22</v>
      </c>
      <c r="BD114" s="720">
        <v>25</v>
      </c>
      <c r="BE114" s="721"/>
      <c r="BF114" s="721"/>
      <c r="BG114" s="721"/>
      <c r="BH114" s="293"/>
      <c r="BI114" s="721"/>
      <c r="BJ114" s="721"/>
      <c r="BK114" s="721"/>
      <c r="BL114" s="314"/>
      <c r="BM114" s="314"/>
      <c r="BN114" s="314"/>
      <c r="BO114" s="314"/>
      <c r="BP114" s="314"/>
      <c r="BQ114" s="314"/>
      <c r="BR114" s="314"/>
      <c r="BS114" s="471"/>
      <c r="BT114" s="471"/>
      <c r="BU114" s="471"/>
      <c r="BV114" s="314"/>
      <c r="BW114" s="314"/>
      <c r="BX114" s="314"/>
      <c r="BY114" s="314"/>
      <c r="BZ114" s="314"/>
      <c r="CA114" s="314"/>
      <c r="CB114" s="314"/>
      <c r="CC114" s="314"/>
      <c r="CD114" s="314"/>
      <c r="CE114" s="314"/>
      <c r="CF114" s="314"/>
      <c r="CG114" s="314"/>
      <c r="CH114" s="314"/>
      <c r="CI114" s="314"/>
      <c r="CJ114" s="314"/>
      <c r="CK114" s="314"/>
      <c r="CL114" s="314"/>
      <c r="CM114" s="314"/>
      <c r="CN114" s="314"/>
      <c r="CO114" s="314"/>
      <c r="CP114" s="314"/>
      <c r="CQ114" s="314"/>
      <c r="CR114" s="314"/>
      <c r="CS114" s="314"/>
      <c r="CT114" s="314"/>
      <c r="CU114" s="314"/>
      <c r="CV114" s="314"/>
      <c r="CW114" s="314"/>
      <c r="CX114" s="314"/>
      <c r="CY114" s="314"/>
      <c r="CZ114" s="314"/>
      <c r="DA114" s="314"/>
      <c r="DB114" s="314"/>
      <c r="DC114" s="314"/>
      <c r="DD114" s="314"/>
      <c r="DE114" s="314"/>
      <c r="DF114" s="314"/>
      <c r="DG114" s="314"/>
      <c r="DH114" s="314"/>
      <c r="DI114" s="314"/>
      <c r="DJ114" s="314"/>
      <c r="DK114" s="314"/>
      <c r="DL114" s="314"/>
      <c r="DM114" s="314"/>
      <c r="DN114" s="314"/>
      <c r="DO114" s="314"/>
      <c r="DP114" s="314"/>
      <c r="DQ114" s="314"/>
      <c r="DR114" s="314"/>
      <c r="DS114" s="314"/>
      <c r="DT114" s="314"/>
      <c r="DU114" s="314"/>
      <c r="DV114" s="314"/>
      <c r="DW114" s="314"/>
      <c r="DX114" s="314"/>
      <c r="DY114" s="314"/>
      <c r="DZ114" s="314"/>
      <c r="EA114" s="314"/>
      <c r="EB114" s="314"/>
      <c r="EC114" s="314"/>
      <c r="ED114" s="314"/>
      <c r="EE114" s="314"/>
      <c r="EF114" s="314"/>
      <c r="EG114" s="314"/>
      <c r="EH114" s="314"/>
      <c r="EI114" s="314"/>
      <c r="EJ114" s="314"/>
      <c r="EK114" s="314"/>
      <c r="EL114" s="314"/>
      <c r="EM114" s="314"/>
      <c r="EN114" s="314"/>
      <c r="EO114" s="314"/>
      <c r="EP114" s="314"/>
      <c r="EQ114" s="314"/>
      <c r="ER114" s="314"/>
      <c r="ES114" s="314"/>
      <c r="ET114" s="314"/>
      <c r="EU114" s="314"/>
      <c r="EV114" s="314"/>
      <c r="EW114" s="314"/>
      <c r="EX114" s="314"/>
      <c r="EY114" s="314"/>
      <c r="EZ114" s="314"/>
      <c r="FA114" s="314"/>
      <c r="FB114" s="314"/>
      <c r="FC114" s="314"/>
      <c r="FD114" s="314"/>
      <c r="FE114" s="314"/>
      <c r="FF114" s="314"/>
      <c r="FG114" s="314"/>
      <c r="FH114" s="314"/>
      <c r="FI114" s="314"/>
      <c r="FJ114" s="314"/>
      <c r="FK114" s="314"/>
      <c r="FL114" s="314"/>
      <c r="FM114" s="285"/>
      <c r="FN114" s="285"/>
      <c r="FO114" s="285"/>
      <c r="FP114" s="642"/>
      <c r="FQ114" s="642"/>
      <c r="FR114" s="642"/>
      <c r="FT114" s="471"/>
      <c r="FU114" s="471"/>
      <c r="FV114" s="471"/>
      <c r="FW114" s="471"/>
      <c r="FX114" s="471"/>
      <c r="FY114" s="471"/>
      <c r="FZ114" s="471"/>
    </row>
    <row r="115" spans="1:182" s="471" customFormat="1" ht="15" customHeight="1">
      <c r="A115" s="468" t="s">
        <v>455</v>
      </c>
      <c r="B115" s="468"/>
      <c r="C115" s="544" t="s">
        <v>2666</v>
      </c>
      <c r="D115" s="468">
        <v>13</v>
      </c>
      <c r="E115" s="664" t="s">
        <v>1491</v>
      </c>
      <c r="F115" s="471" t="s">
        <v>1492</v>
      </c>
      <c r="G115" s="282"/>
      <c r="H115" s="544" t="s">
        <v>1493</v>
      </c>
      <c r="I115" s="544" t="s">
        <v>1494</v>
      </c>
      <c r="J115" s="468" t="s">
        <v>273</v>
      </c>
      <c r="K115" s="468">
        <v>15601</v>
      </c>
      <c r="L115" s="470" t="s">
        <v>1495</v>
      </c>
      <c r="N115" s="544" t="s">
        <v>1496</v>
      </c>
      <c r="O115" s="471" t="s">
        <v>1010</v>
      </c>
      <c r="P115" s="470" t="s">
        <v>1497</v>
      </c>
      <c r="Q115" s="470" t="s">
        <v>1494</v>
      </c>
      <c r="R115" s="282" t="s">
        <v>273</v>
      </c>
      <c r="S115" s="282">
        <v>15601</v>
      </c>
      <c r="U115" s="462" t="s">
        <v>1498</v>
      </c>
      <c r="V115" s="545"/>
      <c r="W115" s="77"/>
      <c r="X115" s="468">
        <v>713</v>
      </c>
      <c r="Y115" s="468">
        <v>716</v>
      </c>
      <c r="Z115" s="468"/>
      <c r="AA115" s="468"/>
      <c r="AB115" s="468" t="s">
        <v>2701</v>
      </c>
      <c r="AC115" s="468" t="s">
        <v>393</v>
      </c>
      <c r="AD115" s="77"/>
      <c r="AE115" s="468"/>
      <c r="AF115" s="557">
        <v>299</v>
      </c>
      <c r="AG115" s="557">
        <v>309</v>
      </c>
      <c r="AH115" s="77"/>
      <c r="AI115" s="474" t="s">
        <v>3148</v>
      </c>
      <c r="AJ115" s="468"/>
      <c r="AK115" s="468"/>
      <c r="AL115" s="77"/>
      <c r="AM115" s="282" t="str">
        <f>H115&amp;" "&amp;I115&amp;","&amp;" "&amp;J115&amp;" "&amp;K115</f>
        <v>150 Finoli Dr Greensburg, PA 15601</v>
      </c>
      <c r="AN115" s="77"/>
      <c r="AO115" s="715"/>
      <c r="AP115" s="715"/>
      <c r="AQ115" s="77"/>
      <c r="AR115" s="727">
        <v>7</v>
      </c>
      <c r="AS115" s="729">
        <v>16</v>
      </c>
      <c r="AT115" s="727">
        <v>24</v>
      </c>
      <c r="AU115" s="727">
        <v>24</v>
      </c>
      <c r="AV115" s="727">
        <v>29</v>
      </c>
      <c r="AW115" s="797">
        <v>23</v>
      </c>
      <c r="AX115" s="802">
        <f>AV115/AW115-1</f>
        <v>0.26086956521739135</v>
      </c>
      <c r="AY115" s="720">
        <v>34</v>
      </c>
      <c r="AZ115" s="797">
        <v>29</v>
      </c>
      <c r="BA115" s="805">
        <f>AY115/AZ115-1</f>
        <v>0.17241379310344818</v>
      </c>
      <c r="BB115" s="721"/>
      <c r="BC115" s="720">
        <v>41</v>
      </c>
      <c r="BD115" s="720">
        <v>43</v>
      </c>
      <c r="BE115" s="721"/>
      <c r="BF115" s="721"/>
      <c r="BG115" s="721"/>
      <c r="BH115" s="77"/>
      <c r="BI115" s="721"/>
      <c r="BJ115" s="721"/>
      <c r="BK115" s="721"/>
      <c r="BS115" s="568"/>
      <c r="BT115" s="568"/>
      <c r="BU115" s="568"/>
      <c r="FP115" s="642"/>
      <c r="FQ115" s="568"/>
      <c r="FR115" s="568"/>
      <c r="FS115" s="568"/>
    </row>
    <row r="116" spans="1:182" s="471" customFormat="1" ht="15" customHeight="1">
      <c r="A116" s="816" t="s">
        <v>36</v>
      </c>
      <c r="B116" s="816" t="s">
        <v>49</v>
      </c>
      <c r="C116" s="814" t="s">
        <v>36</v>
      </c>
      <c r="D116" s="816"/>
      <c r="E116" s="562" t="s">
        <v>3149</v>
      </c>
      <c r="F116" s="562" t="s">
        <v>3150</v>
      </c>
      <c r="G116" s="815" t="s">
        <v>3151</v>
      </c>
      <c r="H116" s="562" t="s">
        <v>3152</v>
      </c>
      <c r="I116" s="562" t="s">
        <v>1178</v>
      </c>
      <c r="J116" s="816" t="s">
        <v>273</v>
      </c>
      <c r="K116" s="840">
        <v>18041</v>
      </c>
      <c r="L116" s="837" t="s">
        <v>3153</v>
      </c>
      <c r="M116" s="562"/>
      <c r="N116" s="562" t="s">
        <v>1386</v>
      </c>
      <c r="O116" s="562" t="s">
        <v>3154</v>
      </c>
      <c r="P116" s="366" t="s">
        <v>3155</v>
      </c>
      <c r="Q116" s="366" t="s">
        <v>1173</v>
      </c>
      <c r="R116" s="420" t="s">
        <v>273</v>
      </c>
      <c r="S116" s="366">
        <v>18073</v>
      </c>
      <c r="T116" s="816"/>
      <c r="U116" s="420" t="s">
        <v>3156</v>
      </c>
      <c r="V116" s="562"/>
      <c r="W116" s="366"/>
      <c r="X116" s="816">
        <v>706</v>
      </c>
      <c r="Y116" s="816">
        <v>709</v>
      </c>
      <c r="Z116" s="816"/>
      <c r="AA116" s="816"/>
      <c r="AB116" s="816" t="s">
        <v>2829</v>
      </c>
      <c r="AC116" s="816" t="s">
        <v>393</v>
      </c>
      <c r="AD116" s="366"/>
      <c r="AE116" s="816"/>
      <c r="AF116" s="822">
        <v>299</v>
      </c>
      <c r="AG116" s="822">
        <v>309</v>
      </c>
      <c r="AH116" s="366"/>
      <c r="AI116" s="823" t="s">
        <v>3157</v>
      </c>
      <c r="AJ116" s="816" t="s">
        <v>37</v>
      </c>
      <c r="AK116" s="816"/>
      <c r="AL116" s="366"/>
      <c r="AM116" s="815" t="str">
        <f>H116&amp;" "&amp;I116&amp;","&amp;" "&amp;J116&amp;" "&amp;K116</f>
        <v>1348 Tagart Road East Greenville, PA 18041</v>
      </c>
      <c r="AN116" s="366"/>
      <c r="AO116" s="816"/>
      <c r="AP116" s="816"/>
      <c r="AQ116" s="366"/>
      <c r="AR116" s="816">
        <v>0</v>
      </c>
      <c r="AS116" s="831">
        <v>2</v>
      </c>
      <c r="AT116" s="816">
        <v>13</v>
      </c>
      <c r="AU116" s="816">
        <v>21</v>
      </c>
      <c r="AV116" s="816">
        <v>29</v>
      </c>
      <c r="AW116" s="816"/>
      <c r="AX116" s="816"/>
      <c r="AY116" s="816">
        <v>38</v>
      </c>
      <c r="AZ116" s="816"/>
      <c r="BA116" s="562"/>
      <c r="BB116" s="562"/>
      <c r="BC116" s="816">
        <v>41</v>
      </c>
      <c r="BD116" s="816">
        <v>44</v>
      </c>
      <c r="BE116" s="562"/>
      <c r="BF116" s="562"/>
      <c r="BG116" s="562"/>
      <c r="BH116" s="366"/>
      <c r="BI116" s="562"/>
      <c r="BJ116" s="562"/>
      <c r="BK116" s="562"/>
      <c r="BL116" s="562"/>
      <c r="BM116" s="562"/>
      <c r="BN116" s="562"/>
      <c r="BO116" s="562"/>
      <c r="BP116" s="562"/>
      <c r="BQ116" s="562"/>
      <c r="BR116" s="562"/>
      <c r="BS116" s="562"/>
      <c r="BT116" s="562"/>
      <c r="BU116" s="562"/>
      <c r="BV116" s="562"/>
      <c r="BW116" s="562"/>
      <c r="BX116" s="562"/>
      <c r="BY116" s="562"/>
      <c r="BZ116" s="562"/>
      <c r="CA116" s="562"/>
      <c r="CB116" s="562"/>
      <c r="CC116" s="562"/>
      <c r="CD116" s="562"/>
      <c r="CE116" s="562"/>
      <c r="CF116" s="562"/>
      <c r="CG116" s="562"/>
      <c r="CH116" s="562"/>
      <c r="CI116" s="562"/>
      <c r="CJ116" s="562"/>
      <c r="CK116" s="562"/>
      <c r="CL116" s="562"/>
      <c r="CM116" s="562"/>
      <c r="CN116" s="562"/>
      <c r="CO116" s="562"/>
      <c r="CP116" s="562"/>
      <c r="CQ116" s="562"/>
      <c r="CR116" s="562"/>
      <c r="CS116" s="562"/>
      <c r="CT116" s="562"/>
      <c r="CU116" s="562"/>
      <c r="CV116" s="562"/>
      <c r="CW116" s="562"/>
      <c r="CX116" s="562"/>
      <c r="CY116" s="562"/>
      <c r="CZ116" s="562"/>
      <c r="DA116" s="562"/>
      <c r="DB116" s="562"/>
      <c r="DC116" s="562"/>
      <c r="DD116" s="562"/>
      <c r="DE116" s="562"/>
      <c r="DF116" s="562"/>
      <c r="DG116" s="562"/>
      <c r="DH116" s="562"/>
      <c r="DI116" s="562"/>
      <c r="DJ116" s="562"/>
      <c r="DK116" s="562"/>
      <c r="DL116" s="562"/>
      <c r="DM116" s="562"/>
      <c r="DN116" s="562"/>
      <c r="DO116" s="562"/>
      <c r="DP116" s="562"/>
      <c r="DQ116" s="562"/>
      <c r="DR116" s="562"/>
      <c r="DS116" s="562"/>
      <c r="DT116" s="562"/>
      <c r="DU116" s="562"/>
      <c r="DV116" s="562"/>
      <c r="DW116" s="562"/>
      <c r="DX116" s="562"/>
      <c r="DY116" s="562"/>
      <c r="DZ116" s="562"/>
      <c r="EA116" s="562"/>
      <c r="EB116" s="562"/>
      <c r="EC116" s="562"/>
      <c r="ED116" s="562"/>
      <c r="EE116" s="562"/>
      <c r="EF116" s="562"/>
      <c r="EG116" s="562"/>
      <c r="EH116" s="562"/>
      <c r="EI116" s="562"/>
      <c r="EJ116" s="562"/>
      <c r="EK116" s="562"/>
      <c r="EL116" s="562"/>
      <c r="EM116" s="562"/>
      <c r="EN116" s="562"/>
      <c r="EO116" s="562"/>
      <c r="EP116" s="562"/>
      <c r="EQ116" s="562"/>
      <c r="ER116" s="562"/>
      <c r="ES116" s="562"/>
      <c r="ET116" s="562"/>
      <c r="EU116" s="562"/>
      <c r="EV116" s="562"/>
      <c r="EW116" s="562"/>
      <c r="EX116" s="562"/>
      <c r="EY116" s="562"/>
      <c r="EZ116" s="562"/>
      <c r="FA116" s="562"/>
      <c r="FB116" s="562"/>
      <c r="FC116" s="562"/>
      <c r="FD116" s="562"/>
      <c r="FE116" s="562"/>
      <c r="FF116" s="562"/>
      <c r="FG116" s="562"/>
      <c r="FH116" s="562"/>
      <c r="FI116" s="562"/>
      <c r="FJ116" s="562"/>
      <c r="FK116" s="562"/>
      <c r="FL116" s="562"/>
      <c r="FM116" s="562"/>
      <c r="FN116" s="562"/>
      <c r="FO116" s="562"/>
      <c r="FP116" s="562"/>
      <c r="FQ116" s="562"/>
      <c r="FR116" s="562"/>
      <c r="FS116" s="562"/>
      <c r="FT116" s="562"/>
      <c r="FU116" s="562"/>
      <c r="FV116" s="562"/>
      <c r="FW116" s="562"/>
      <c r="FX116" s="562"/>
      <c r="FY116" s="562"/>
      <c r="FZ116" s="562"/>
    </row>
    <row r="117" spans="1:182" s="471" customFormat="1" ht="15" customHeight="1">
      <c r="A117" s="816" t="s">
        <v>2783</v>
      </c>
      <c r="B117" s="816"/>
      <c r="C117" s="814" t="s">
        <v>2784</v>
      </c>
      <c r="D117" s="815">
        <v>67</v>
      </c>
      <c r="E117" s="811" t="s">
        <v>3158</v>
      </c>
      <c r="F117" s="811" t="s">
        <v>3159</v>
      </c>
      <c r="G117" s="815" t="s">
        <v>3160</v>
      </c>
      <c r="H117" s="814" t="s">
        <v>3161</v>
      </c>
      <c r="I117" s="814" t="s">
        <v>648</v>
      </c>
      <c r="J117" s="815" t="s">
        <v>644</v>
      </c>
      <c r="K117" s="815">
        <v>99502</v>
      </c>
      <c r="L117" s="811" t="s">
        <v>2790</v>
      </c>
      <c r="M117" s="819" t="s">
        <v>2808</v>
      </c>
      <c r="N117" s="817" t="s">
        <v>2791</v>
      </c>
      <c r="O117" s="562" t="s">
        <v>2792</v>
      </c>
      <c r="P117" s="562"/>
      <c r="Q117" s="562"/>
      <c r="R117" s="816"/>
      <c r="S117" s="816"/>
      <c r="T117" s="562"/>
      <c r="U117" s="820"/>
      <c r="V117" s="827"/>
      <c r="W117" s="77"/>
      <c r="X117" s="815">
        <v>615</v>
      </c>
      <c r="Y117" s="815">
        <v>618</v>
      </c>
      <c r="Z117" s="816"/>
      <c r="AA117" s="828"/>
      <c r="AB117" s="816" t="s">
        <v>2667</v>
      </c>
      <c r="AC117" s="816" t="s">
        <v>393</v>
      </c>
      <c r="AD117" s="77"/>
      <c r="AE117" s="815"/>
      <c r="AF117" s="822">
        <v>299</v>
      </c>
      <c r="AG117" s="829">
        <v>305</v>
      </c>
      <c r="AH117" s="77"/>
      <c r="AI117" s="823" t="s">
        <v>3162</v>
      </c>
      <c r="AJ117" s="815" t="s">
        <v>37</v>
      </c>
      <c r="AK117" s="815"/>
      <c r="AL117" s="77"/>
      <c r="AM117" s="815" t="str">
        <f>H117&amp;" "&amp;I117&amp;","&amp;" "&amp;J117&amp;" "&amp;K117</f>
        <v>9100 Jade St. Anchorage, AK 99502</v>
      </c>
      <c r="AN117" s="77"/>
      <c r="AO117" s="816" t="s">
        <v>49</v>
      </c>
      <c r="AP117" s="816"/>
      <c r="AQ117" s="77"/>
      <c r="AR117" s="816">
        <v>21</v>
      </c>
      <c r="AS117" s="831">
        <v>27</v>
      </c>
      <c r="AT117" s="815">
        <v>33</v>
      </c>
      <c r="AU117" s="815">
        <v>35</v>
      </c>
      <c r="AV117" s="815">
        <v>45</v>
      </c>
      <c r="AW117" s="815">
        <v>46</v>
      </c>
      <c r="AX117" s="830">
        <f>AV117/AW117-1</f>
        <v>-2.1739130434782594E-2</v>
      </c>
      <c r="AY117" s="815">
        <v>51</v>
      </c>
      <c r="AZ117" s="815">
        <v>59</v>
      </c>
      <c r="BA117" s="826">
        <f>AY117/AZ117-1</f>
        <v>-0.13559322033898302</v>
      </c>
      <c r="BB117" s="811"/>
      <c r="BC117" s="815">
        <v>49</v>
      </c>
      <c r="BD117" s="815">
        <v>49</v>
      </c>
      <c r="BE117" s="811"/>
      <c r="BF117" s="811"/>
      <c r="BG117" s="811"/>
      <c r="BH117" s="77"/>
      <c r="BI117" s="562"/>
      <c r="BJ117" s="562"/>
      <c r="BK117" s="562"/>
      <c r="BL117" s="562"/>
      <c r="BM117" s="562"/>
      <c r="BN117" s="562"/>
      <c r="BO117" s="562"/>
      <c r="BP117" s="562"/>
      <c r="BQ117" s="562"/>
      <c r="BR117" s="562"/>
      <c r="BS117" s="562"/>
      <c r="BT117" s="562"/>
      <c r="BU117" s="562"/>
      <c r="BV117" s="562"/>
      <c r="BW117" s="562"/>
      <c r="BX117" s="562"/>
      <c r="BY117" s="562"/>
      <c r="BZ117" s="562"/>
      <c r="CA117" s="562"/>
      <c r="CB117" s="562"/>
      <c r="CC117" s="562"/>
      <c r="CD117" s="562"/>
      <c r="CE117" s="562"/>
      <c r="CF117" s="562"/>
      <c r="CG117" s="562"/>
      <c r="CH117" s="562"/>
      <c r="CI117" s="562"/>
      <c r="CJ117" s="562"/>
      <c r="CK117" s="562"/>
      <c r="CL117" s="562"/>
      <c r="CM117" s="562"/>
      <c r="CN117" s="562"/>
      <c r="CO117" s="562"/>
      <c r="CP117" s="562"/>
      <c r="CQ117" s="562"/>
      <c r="CR117" s="562"/>
      <c r="CS117" s="562"/>
      <c r="CT117" s="562"/>
      <c r="CU117" s="562"/>
      <c r="CV117" s="562"/>
      <c r="CW117" s="562"/>
      <c r="CX117" s="562"/>
      <c r="CY117" s="562"/>
      <c r="CZ117" s="562"/>
      <c r="DA117" s="562"/>
      <c r="DB117" s="562"/>
      <c r="DC117" s="562"/>
      <c r="DD117" s="562"/>
      <c r="DE117" s="562"/>
      <c r="DF117" s="562"/>
      <c r="DG117" s="562"/>
      <c r="DH117" s="562"/>
      <c r="DI117" s="562"/>
      <c r="DJ117" s="562"/>
      <c r="DK117" s="562"/>
      <c r="DL117" s="562"/>
      <c r="DM117" s="562"/>
      <c r="DN117" s="562"/>
      <c r="DO117" s="562"/>
      <c r="DP117" s="562"/>
      <c r="DQ117" s="562"/>
      <c r="DR117" s="562"/>
      <c r="DS117" s="562"/>
      <c r="DT117" s="562"/>
      <c r="DU117" s="562"/>
      <c r="DV117" s="562"/>
      <c r="DW117" s="562"/>
      <c r="DX117" s="562"/>
      <c r="DY117" s="562"/>
      <c r="DZ117" s="562"/>
      <c r="EA117" s="562"/>
      <c r="EB117" s="562"/>
      <c r="EC117" s="562"/>
      <c r="ED117" s="562"/>
      <c r="EE117" s="562"/>
      <c r="EF117" s="562"/>
      <c r="EG117" s="562"/>
      <c r="EH117" s="562"/>
      <c r="EI117" s="562"/>
      <c r="EJ117" s="562"/>
      <c r="EK117" s="562"/>
      <c r="EL117" s="562"/>
      <c r="EM117" s="562"/>
      <c r="EN117" s="562"/>
      <c r="EO117" s="562"/>
      <c r="EP117" s="562"/>
      <c r="EQ117" s="562"/>
      <c r="ER117" s="562"/>
      <c r="ES117" s="562"/>
      <c r="ET117" s="562"/>
      <c r="EU117" s="562"/>
      <c r="EV117" s="562"/>
      <c r="EW117" s="562"/>
      <c r="EX117" s="562"/>
      <c r="EY117" s="562"/>
      <c r="EZ117" s="562"/>
      <c r="FA117" s="562"/>
      <c r="FB117" s="562"/>
      <c r="FC117" s="562"/>
      <c r="FD117" s="562"/>
      <c r="FE117" s="562"/>
      <c r="FF117" s="562"/>
      <c r="FG117" s="562"/>
      <c r="FH117" s="562"/>
      <c r="FI117" s="562"/>
      <c r="FJ117" s="562"/>
      <c r="FK117" s="562"/>
      <c r="FL117" s="562"/>
      <c r="FM117" s="562"/>
      <c r="FN117" s="562"/>
      <c r="FO117" s="562"/>
      <c r="FP117" s="562"/>
      <c r="FQ117" s="562"/>
      <c r="FR117" s="562"/>
      <c r="FS117" s="562"/>
      <c r="FT117" s="562"/>
      <c r="FU117" s="562"/>
      <c r="FV117" s="562"/>
      <c r="FW117" s="562"/>
      <c r="FX117" s="562"/>
      <c r="FY117" s="562"/>
      <c r="FZ117" s="562"/>
    </row>
    <row r="118" spans="1:182" s="526" customFormat="1" ht="15.75" customHeight="1">
      <c r="A118" s="816" t="s">
        <v>455</v>
      </c>
      <c r="B118" s="816"/>
      <c r="C118" s="817" t="s">
        <v>2666</v>
      </c>
      <c r="D118" s="816">
        <v>81</v>
      </c>
      <c r="E118" s="562" t="s">
        <v>1546</v>
      </c>
      <c r="F118" s="562" t="s">
        <v>1547</v>
      </c>
      <c r="G118" s="815" t="s">
        <v>3163</v>
      </c>
      <c r="H118" s="817" t="s">
        <v>3164</v>
      </c>
      <c r="I118" s="817" t="s">
        <v>1550</v>
      </c>
      <c r="J118" s="816" t="s">
        <v>962</v>
      </c>
      <c r="K118" s="816">
        <v>24502</v>
      </c>
      <c r="L118" s="811" t="s">
        <v>1551</v>
      </c>
      <c r="M118" s="562"/>
      <c r="N118" s="817" t="s">
        <v>1039</v>
      </c>
      <c r="O118" s="562" t="s">
        <v>1552</v>
      </c>
      <c r="P118" s="562" t="s">
        <v>3165</v>
      </c>
      <c r="Q118" s="562" t="s">
        <v>1550</v>
      </c>
      <c r="R118" s="816" t="s">
        <v>962</v>
      </c>
      <c r="S118" s="816">
        <v>24503</v>
      </c>
      <c r="T118" s="562"/>
      <c r="U118" s="820" t="s">
        <v>1554</v>
      </c>
      <c r="V118" s="821"/>
      <c r="W118" s="77"/>
      <c r="X118" s="816">
        <v>615</v>
      </c>
      <c r="Y118" s="816">
        <v>618</v>
      </c>
      <c r="Z118" s="816"/>
      <c r="AA118" s="816"/>
      <c r="AB118" s="816" t="s">
        <v>2667</v>
      </c>
      <c r="AC118" s="816" t="s">
        <v>393</v>
      </c>
      <c r="AD118" s="77"/>
      <c r="AE118" s="816">
        <v>85</v>
      </c>
      <c r="AF118" s="822">
        <v>299</v>
      </c>
      <c r="AG118" s="822">
        <v>305</v>
      </c>
      <c r="AH118" s="77"/>
      <c r="AI118" s="823" t="s">
        <v>3166</v>
      </c>
      <c r="AJ118" s="816"/>
      <c r="AK118" s="816"/>
      <c r="AL118" s="77"/>
      <c r="AM118" s="815" t="str">
        <f>H118&amp;" "&amp;I118&amp;","&amp;" "&amp;J118&amp;" "&amp;K118</f>
        <v>3701 Candlers Mountain Rd Lynchburg, VA 24502</v>
      </c>
      <c r="AN118" s="77"/>
      <c r="AO118" s="816" t="s">
        <v>49</v>
      </c>
      <c r="AP118" s="816"/>
      <c r="AQ118" s="77"/>
      <c r="AR118" s="816">
        <v>53</v>
      </c>
      <c r="AS118" s="824">
        <v>59</v>
      </c>
      <c r="AT118" s="816">
        <v>68</v>
      </c>
      <c r="AU118" s="816">
        <v>73</v>
      </c>
      <c r="AV118" s="816">
        <v>78</v>
      </c>
      <c r="AW118" s="816">
        <v>81</v>
      </c>
      <c r="AX118" s="830">
        <f>AV118/AW118-1</f>
        <v>-3.703703703703709E-2</v>
      </c>
      <c r="AY118" s="816">
        <v>84</v>
      </c>
      <c r="AZ118" s="816">
        <v>79</v>
      </c>
      <c r="BA118" s="826">
        <f>AY118/AZ118-1</f>
        <v>6.3291139240506222E-2</v>
      </c>
      <c r="BB118" s="562"/>
      <c r="BC118" s="816">
        <v>83</v>
      </c>
      <c r="BD118" s="816">
        <v>83</v>
      </c>
      <c r="BE118" s="562"/>
      <c r="BF118" s="562"/>
      <c r="BG118" s="562"/>
      <c r="BH118" s="77"/>
      <c r="BI118" s="562"/>
      <c r="BJ118" s="562"/>
      <c r="BK118" s="562"/>
      <c r="BL118" s="562"/>
      <c r="BM118" s="562"/>
      <c r="BN118" s="562"/>
      <c r="BO118" s="562"/>
      <c r="BP118" s="562"/>
      <c r="BQ118" s="562"/>
      <c r="BR118" s="562"/>
      <c r="BS118" s="562"/>
      <c r="BT118" s="562"/>
      <c r="BU118" s="562"/>
      <c r="BV118" s="562"/>
      <c r="BW118" s="562"/>
      <c r="BX118" s="562"/>
      <c r="BY118" s="562"/>
      <c r="BZ118" s="562"/>
      <c r="CA118" s="562"/>
      <c r="CB118" s="562"/>
      <c r="CC118" s="562"/>
      <c r="CD118" s="562"/>
      <c r="CE118" s="562"/>
      <c r="CF118" s="562"/>
      <c r="CG118" s="562"/>
      <c r="CH118" s="562"/>
      <c r="CI118" s="562"/>
      <c r="CJ118" s="562"/>
      <c r="CK118" s="562"/>
      <c r="CL118" s="562"/>
      <c r="CM118" s="562"/>
      <c r="CN118" s="562"/>
      <c r="CO118" s="562"/>
      <c r="CP118" s="562"/>
      <c r="CQ118" s="562"/>
      <c r="CR118" s="562"/>
      <c r="CS118" s="562"/>
      <c r="CT118" s="562"/>
      <c r="CU118" s="562"/>
      <c r="CV118" s="562"/>
      <c r="CW118" s="562"/>
      <c r="CX118" s="562"/>
      <c r="CY118" s="562"/>
      <c r="CZ118" s="562"/>
      <c r="DA118" s="562"/>
      <c r="DB118" s="562"/>
      <c r="DC118" s="562"/>
      <c r="DD118" s="562"/>
      <c r="DE118" s="562"/>
      <c r="DF118" s="562"/>
      <c r="DG118" s="562"/>
      <c r="DH118" s="562"/>
      <c r="DI118" s="562"/>
      <c r="DJ118" s="562"/>
      <c r="DK118" s="562"/>
      <c r="DL118" s="562"/>
      <c r="DM118" s="562"/>
      <c r="DN118" s="562"/>
      <c r="DO118" s="562"/>
      <c r="DP118" s="562"/>
      <c r="DQ118" s="562"/>
      <c r="DR118" s="562"/>
      <c r="DS118" s="562"/>
      <c r="DT118" s="562"/>
      <c r="DU118" s="562"/>
      <c r="DV118" s="562"/>
      <c r="DW118" s="562"/>
      <c r="DX118" s="562"/>
      <c r="DY118" s="562"/>
      <c r="DZ118" s="562"/>
      <c r="EA118" s="562"/>
      <c r="EB118" s="562"/>
      <c r="EC118" s="562"/>
      <c r="ED118" s="562"/>
      <c r="EE118" s="562"/>
      <c r="EF118" s="562"/>
      <c r="EG118" s="562"/>
      <c r="EH118" s="562"/>
      <c r="EI118" s="562"/>
      <c r="EJ118" s="562"/>
      <c r="EK118" s="562"/>
      <c r="EL118" s="562"/>
      <c r="EM118" s="562"/>
      <c r="EN118" s="562"/>
      <c r="EO118" s="562"/>
      <c r="EP118" s="562"/>
      <c r="EQ118" s="562"/>
      <c r="ER118" s="562"/>
      <c r="ES118" s="562"/>
      <c r="ET118" s="562"/>
      <c r="EU118" s="562"/>
      <c r="EV118" s="562"/>
      <c r="EW118" s="562"/>
      <c r="EX118" s="562"/>
      <c r="EY118" s="562"/>
      <c r="EZ118" s="562"/>
      <c r="FA118" s="562"/>
      <c r="FB118" s="562"/>
      <c r="FC118" s="562"/>
      <c r="FD118" s="562"/>
      <c r="FE118" s="562"/>
      <c r="FF118" s="562"/>
      <c r="FG118" s="562"/>
      <c r="FH118" s="562"/>
      <c r="FI118" s="562"/>
      <c r="FJ118" s="562"/>
      <c r="FK118" s="562"/>
      <c r="FL118" s="562"/>
      <c r="FM118" s="562"/>
      <c r="FN118" s="562"/>
      <c r="FO118" s="562"/>
      <c r="FP118" s="562"/>
      <c r="FQ118" s="562"/>
      <c r="FR118" s="562"/>
      <c r="FS118" s="562"/>
      <c r="FT118" s="562"/>
      <c r="FU118" s="562"/>
      <c r="FV118" s="562"/>
      <c r="FW118" s="562"/>
      <c r="FX118" s="562"/>
      <c r="FY118" s="562"/>
      <c r="FZ118" s="562"/>
    </row>
    <row r="119" spans="1:182" s="456" customFormat="1" ht="15" customHeight="1">
      <c r="A119" s="505" t="s">
        <v>36</v>
      </c>
      <c r="B119" s="506" t="s">
        <v>49</v>
      </c>
      <c r="C119" s="314" t="s">
        <v>36</v>
      </c>
      <c r="D119" s="314"/>
      <c r="E119" s="664" t="s">
        <v>3167</v>
      </c>
      <c r="F119" s="314" t="s">
        <v>3168</v>
      </c>
      <c r="G119" s="314" t="s">
        <v>3169</v>
      </c>
      <c r="H119" s="314" t="s">
        <v>3170</v>
      </c>
      <c r="I119" s="314" t="s">
        <v>3171</v>
      </c>
      <c r="J119" s="505" t="s">
        <v>54</v>
      </c>
      <c r="K119" s="505">
        <v>43160</v>
      </c>
      <c r="L119" s="521" t="s">
        <v>3172</v>
      </c>
      <c r="M119" s="314"/>
      <c r="N119" s="314" t="s">
        <v>3173</v>
      </c>
      <c r="O119" s="314" t="s">
        <v>3174</v>
      </c>
      <c r="P119" s="471"/>
      <c r="Q119" s="471"/>
      <c r="R119" s="468"/>
      <c r="S119" s="468"/>
      <c r="T119" s="285"/>
      <c r="U119" s="468" t="s">
        <v>3175</v>
      </c>
      <c r="V119" s="314"/>
      <c r="W119" s="293"/>
      <c r="X119" s="505">
        <v>727</v>
      </c>
      <c r="Y119" s="505">
        <v>730</v>
      </c>
      <c r="Z119" s="505"/>
      <c r="AA119" s="505"/>
      <c r="AB119" s="505" t="s">
        <v>2664</v>
      </c>
      <c r="AC119" s="505" t="s">
        <v>393</v>
      </c>
      <c r="AD119" s="293"/>
      <c r="AE119" s="314"/>
      <c r="AF119" s="553"/>
      <c r="AG119" s="553"/>
      <c r="AH119" s="293"/>
      <c r="AI119" s="79" t="s">
        <v>3176</v>
      </c>
      <c r="AJ119" s="314"/>
      <c r="AK119" s="314"/>
      <c r="AL119" s="293"/>
      <c r="AM119" s="506" t="str">
        <f>H119&amp;" "&amp;I119&amp;","&amp;" "&amp;J119&amp;" "&amp;K119</f>
        <v>320 Sycamore St. Washington Court House, OH 43160</v>
      </c>
      <c r="AN119" s="293"/>
      <c r="AO119" s="715"/>
      <c r="AP119" s="664"/>
      <c r="AQ119" s="293"/>
      <c r="AR119" s="454"/>
      <c r="AS119" s="722"/>
      <c r="AT119" s="727"/>
      <c r="AU119" s="727"/>
      <c r="AV119" s="727"/>
      <c r="AW119" s="797"/>
      <c r="AX119" s="797"/>
      <c r="AY119" s="720">
        <v>2</v>
      </c>
      <c r="AZ119" s="797"/>
      <c r="BA119" s="804"/>
      <c r="BB119" s="721"/>
      <c r="BC119" s="720">
        <v>3</v>
      </c>
      <c r="BD119" s="720">
        <v>7</v>
      </c>
      <c r="BE119" s="721"/>
      <c r="BF119" s="721"/>
      <c r="BG119" s="721"/>
      <c r="BH119" s="293"/>
      <c r="BI119" s="721"/>
      <c r="BJ119" s="721"/>
      <c r="BK119" s="721"/>
      <c r="BL119" s="314"/>
      <c r="BM119" s="314"/>
      <c r="BN119" s="314"/>
      <c r="BO119" s="314"/>
      <c r="BP119" s="314"/>
      <c r="BQ119" s="314"/>
      <c r="BR119" s="314"/>
      <c r="BS119" s="471"/>
      <c r="BT119" s="471"/>
      <c r="BU119" s="471"/>
      <c r="BV119" s="314"/>
      <c r="BW119" s="314"/>
      <c r="BX119" s="314"/>
      <c r="BY119" s="314"/>
      <c r="BZ119" s="314"/>
      <c r="CA119" s="314"/>
      <c r="CB119" s="314"/>
      <c r="CC119" s="314"/>
      <c r="CD119" s="314"/>
      <c r="CE119" s="314"/>
      <c r="CF119" s="314"/>
      <c r="CG119" s="314"/>
      <c r="CH119" s="314"/>
      <c r="CI119" s="314"/>
      <c r="CJ119" s="314"/>
      <c r="CK119" s="314"/>
      <c r="CL119" s="314"/>
      <c r="CM119" s="314"/>
      <c r="CN119" s="314"/>
      <c r="CO119" s="314"/>
      <c r="CP119" s="314"/>
      <c r="CQ119" s="314"/>
      <c r="CR119" s="314"/>
      <c r="CS119" s="314"/>
      <c r="CT119" s="314"/>
      <c r="CU119" s="314"/>
      <c r="CV119" s="314"/>
      <c r="CW119" s="314"/>
      <c r="CX119" s="314"/>
      <c r="CY119" s="314"/>
      <c r="CZ119" s="314"/>
      <c r="DA119" s="314"/>
      <c r="DB119" s="314"/>
      <c r="DC119" s="314"/>
      <c r="DD119" s="314"/>
      <c r="DE119" s="314"/>
      <c r="DF119" s="314"/>
      <c r="DG119" s="314"/>
      <c r="DH119" s="314"/>
      <c r="DI119" s="314"/>
      <c r="DJ119" s="314"/>
      <c r="DK119" s="314"/>
      <c r="DL119" s="314"/>
      <c r="DM119" s="314"/>
      <c r="DN119" s="314"/>
      <c r="DO119" s="314"/>
      <c r="DP119" s="314"/>
      <c r="DQ119" s="314"/>
      <c r="DR119" s="314"/>
      <c r="DS119" s="314"/>
      <c r="DT119" s="314"/>
      <c r="DU119" s="314"/>
      <c r="DV119" s="314"/>
      <c r="DW119" s="314"/>
      <c r="DX119" s="314"/>
      <c r="DY119" s="314"/>
      <c r="DZ119" s="314"/>
      <c r="EA119" s="314"/>
      <c r="EB119" s="314"/>
      <c r="EC119" s="314"/>
      <c r="ED119" s="314"/>
      <c r="EE119" s="314"/>
      <c r="EF119" s="314"/>
      <c r="EG119" s="314"/>
      <c r="EH119" s="314"/>
      <c r="EI119" s="314"/>
      <c r="EJ119" s="314"/>
      <c r="EK119" s="314"/>
      <c r="EL119" s="314"/>
      <c r="EM119" s="314"/>
      <c r="EN119" s="314"/>
      <c r="EO119" s="314"/>
      <c r="EP119" s="314"/>
      <c r="EQ119" s="314"/>
      <c r="ER119" s="314"/>
      <c r="ES119" s="314"/>
      <c r="ET119" s="314"/>
      <c r="EU119" s="314"/>
      <c r="EV119" s="314"/>
      <c r="EW119" s="314"/>
      <c r="EX119" s="314"/>
      <c r="EY119" s="314"/>
      <c r="EZ119" s="314"/>
      <c r="FA119" s="314"/>
      <c r="FB119" s="314"/>
      <c r="FC119" s="314"/>
      <c r="FD119" s="314"/>
      <c r="FE119" s="314"/>
      <c r="FF119" s="314"/>
      <c r="FG119" s="314"/>
      <c r="FH119" s="314"/>
      <c r="FI119" s="314"/>
      <c r="FJ119" s="314"/>
      <c r="FK119" s="314"/>
      <c r="FL119" s="314"/>
      <c r="FM119" s="285"/>
      <c r="FN119" s="285"/>
      <c r="FO119" s="285"/>
      <c r="FP119" s="642"/>
      <c r="FQ119" s="471"/>
      <c r="FR119" s="471"/>
      <c r="FS119" s="471"/>
      <c r="FT119" s="293"/>
      <c r="FU119" s="293"/>
      <c r="FV119" s="293"/>
      <c r="FW119" s="293"/>
      <c r="FX119" s="293"/>
      <c r="FY119" s="293"/>
      <c r="FZ119" s="293"/>
    </row>
    <row r="120" spans="1:182" ht="15" customHeight="1">
      <c r="A120" s="816" t="s">
        <v>36</v>
      </c>
      <c r="B120" s="815" t="s">
        <v>49</v>
      </c>
      <c r="C120" s="562" t="s">
        <v>2666</v>
      </c>
      <c r="D120" s="562"/>
      <c r="E120" s="562" t="s">
        <v>1653</v>
      </c>
      <c r="F120" s="562" t="s">
        <v>3177</v>
      </c>
      <c r="G120" s="562" t="s">
        <v>3178</v>
      </c>
      <c r="H120" s="562" t="s">
        <v>1655</v>
      </c>
      <c r="I120" s="562" t="s">
        <v>1656</v>
      </c>
      <c r="J120" s="816" t="s">
        <v>252</v>
      </c>
      <c r="K120" s="840">
        <v>5851</v>
      </c>
      <c r="L120" s="819" t="s">
        <v>1657</v>
      </c>
      <c r="M120" s="562"/>
      <c r="N120" s="562" t="s">
        <v>1658</v>
      </c>
      <c r="O120" s="562" t="s">
        <v>1659</v>
      </c>
      <c r="P120" s="562" t="s">
        <v>1655</v>
      </c>
      <c r="Q120" s="562" t="s">
        <v>1656</v>
      </c>
      <c r="R120" s="816" t="s">
        <v>252</v>
      </c>
      <c r="S120" s="816">
        <v>5851</v>
      </c>
      <c r="T120" s="562"/>
      <c r="U120" s="816" t="s">
        <v>1661</v>
      </c>
      <c r="V120" s="562"/>
      <c r="W120" s="562"/>
      <c r="X120" s="816">
        <v>706</v>
      </c>
      <c r="Y120" s="816">
        <v>709</v>
      </c>
      <c r="Z120" s="816"/>
      <c r="AA120" s="816"/>
      <c r="AB120" s="816" t="s">
        <v>2829</v>
      </c>
      <c r="AC120" s="816" t="s">
        <v>393</v>
      </c>
      <c r="AD120" s="562"/>
      <c r="AE120" s="562"/>
      <c r="AF120" s="822">
        <v>299</v>
      </c>
      <c r="AG120" s="822">
        <v>305</v>
      </c>
      <c r="AH120" s="562"/>
      <c r="AI120" s="850" t="s">
        <v>3179</v>
      </c>
      <c r="AJ120" s="562"/>
      <c r="AK120" s="562"/>
      <c r="AL120" s="562"/>
      <c r="AM120" s="815" t="str">
        <f>H120&amp;" "&amp;I120&amp;","&amp;" "&amp;J120&amp;" "&amp;K120</f>
        <v>1001 College Rd Lyndonville, VT 5851</v>
      </c>
      <c r="AN120" s="562"/>
      <c r="AO120" s="816"/>
      <c r="AP120" s="562"/>
      <c r="AQ120" s="562"/>
      <c r="AR120" s="816">
        <v>3</v>
      </c>
      <c r="AS120" s="824">
        <v>3</v>
      </c>
      <c r="AT120" s="816">
        <v>9</v>
      </c>
      <c r="AU120" s="816">
        <v>14</v>
      </c>
      <c r="AV120" s="816">
        <v>19</v>
      </c>
      <c r="AW120" s="816"/>
      <c r="AX120" s="816"/>
      <c r="AY120" s="816">
        <v>24</v>
      </c>
      <c r="AZ120" s="816"/>
      <c r="BA120" s="562"/>
      <c r="BB120" s="562"/>
      <c r="BC120" s="816">
        <v>24</v>
      </c>
      <c r="BD120" s="816">
        <v>25</v>
      </c>
      <c r="BE120" s="562"/>
      <c r="BF120" s="562"/>
      <c r="BG120" s="562"/>
      <c r="BH120" s="562"/>
      <c r="BI120" s="562"/>
      <c r="BJ120" s="562"/>
      <c r="BK120" s="562"/>
      <c r="BL120" s="562"/>
      <c r="BM120" s="562"/>
      <c r="BN120" s="562"/>
      <c r="BO120" s="562"/>
      <c r="BP120" s="562"/>
      <c r="BQ120" s="562"/>
      <c r="BR120" s="562"/>
      <c r="BS120" s="562"/>
      <c r="BT120" s="562"/>
      <c r="BU120" s="562"/>
      <c r="BV120" s="562"/>
      <c r="BW120" s="562"/>
      <c r="BX120" s="562"/>
      <c r="BY120" s="562"/>
      <c r="BZ120" s="562"/>
      <c r="CA120" s="562"/>
      <c r="CB120" s="562"/>
      <c r="CC120" s="562"/>
      <c r="CD120" s="562"/>
      <c r="CE120" s="562"/>
      <c r="CF120" s="562"/>
      <c r="CG120" s="562"/>
      <c r="CH120" s="562"/>
      <c r="CI120" s="562"/>
      <c r="CJ120" s="562"/>
      <c r="CK120" s="562"/>
      <c r="CL120" s="562"/>
      <c r="CM120" s="562"/>
      <c r="CN120" s="562"/>
      <c r="CO120" s="562"/>
      <c r="CP120" s="562"/>
      <c r="CQ120" s="562"/>
      <c r="CR120" s="562"/>
      <c r="CS120" s="562"/>
      <c r="CT120" s="562"/>
      <c r="CU120" s="562"/>
      <c r="CV120" s="562"/>
      <c r="CW120" s="562"/>
      <c r="CX120" s="562"/>
      <c r="CY120" s="562"/>
      <c r="CZ120" s="562"/>
      <c r="DA120" s="562"/>
      <c r="DB120" s="562"/>
      <c r="DC120" s="562"/>
      <c r="DD120" s="562"/>
      <c r="DE120" s="562"/>
      <c r="DF120" s="562"/>
      <c r="DG120" s="562"/>
      <c r="DH120" s="562"/>
      <c r="DI120" s="562"/>
      <c r="DJ120" s="562"/>
      <c r="DK120" s="562"/>
      <c r="DL120" s="562"/>
      <c r="DM120" s="562"/>
      <c r="DN120" s="562"/>
      <c r="DO120" s="562"/>
      <c r="DP120" s="562"/>
      <c r="DQ120" s="562"/>
      <c r="DR120" s="562"/>
      <c r="DS120" s="562"/>
      <c r="DT120" s="562"/>
      <c r="DU120" s="562"/>
      <c r="DV120" s="562"/>
      <c r="DW120" s="562"/>
      <c r="DX120" s="562"/>
      <c r="DY120" s="562"/>
      <c r="DZ120" s="562"/>
      <c r="EA120" s="562"/>
      <c r="EB120" s="562"/>
      <c r="EC120" s="562"/>
      <c r="ED120" s="562"/>
      <c r="EE120" s="562"/>
      <c r="EF120" s="562"/>
      <c r="EG120" s="562"/>
      <c r="EH120" s="562"/>
      <c r="EI120" s="562"/>
      <c r="EJ120" s="562"/>
      <c r="EK120" s="562"/>
      <c r="EL120" s="562"/>
      <c r="EM120" s="562"/>
      <c r="EN120" s="562"/>
      <c r="EO120" s="562"/>
      <c r="EP120" s="562"/>
      <c r="EQ120" s="562"/>
      <c r="ER120" s="562"/>
      <c r="ES120" s="562"/>
      <c r="ET120" s="562"/>
      <c r="EU120" s="562"/>
      <c r="EV120" s="562"/>
      <c r="EW120" s="562"/>
      <c r="EX120" s="562"/>
      <c r="EY120" s="562"/>
      <c r="EZ120" s="562"/>
      <c r="FA120" s="562"/>
      <c r="FB120" s="562"/>
      <c r="FC120" s="562"/>
      <c r="FD120" s="562"/>
      <c r="FE120" s="562"/>
      <c r="FF120" s="562"/>
      <c r="FG120" s="562"/>
      <c r="FH120" s="562"/>
      <c r="FI120" s="562"/>
      <c r="FJ120" s="562"/>
      <c r="FK120" s="562"/>
      <c r="FL120" s="562"/>
      <c r="FM120" s="562"/>
      <c r="FN120" s="562"/>
      <c r="FO120" s="562"/>
      <c r="FP120" s="562"/>
      <c r="FQ120" s="562"/>
      <c r="FR120" s="562"/>
      <c r="FS120" s="562"/>
      <c r="FT120" s="562"/>
      <c r="FU120" s="562"/>
      <c r="FV120" s="562"/>
      <c r="FW120" s="562"/>
      <c r="FX120" s="562"/>
      <c r="FY120" s="562"/>
      <c r="FZ120" s="562"/>
    </row>
    <row r="121" spans="1:182" ht="15" customHeight="1">
      <c r="A121" s="715" t="s">
        <v>2799</v>
      </c>
      <c r="B121" s="715" t="s">
        <v>49</v>
      </c>
      <c r="C121" s="786" t="s">
        <v>2784</v>
      </c>
      <c r="D121" s="789"/>
      <c r="E121" s="785" t="s">
        <v>3180</v>
      </c>
      <c r="F121" s="785" t="s">
        <v>3181</v>
      </c>
      <c r="G121" s="789" t="s">
        <v>3182</v>
      </c>
      <c r="H121" s="786" t="s">
        <v>3183</v>
      </c>
      <c r="I121" s="786" t="s">
        <v>3184</v>
      </c>
      <c r="J121" s="789" t="s">
        <v>152</v>
      </c>
      <c r="K121" s="789">
        <v>37036</v>
      </c>
      <c r="L121" s="785" t="s">
        <v>2790</v>
      </c>
      <c r="M121" s="664"/>
      <c r="N121" s="787" t="s">
        <v>2791</v>
      </c>
      <c r="O121" s="664" t="s">
        <v>2792</v>
      </c>
      <c r="P121" s="664" t="s">
        <v>2793</v>
      </c>
      <c r="Q121" s="664" t="s">
        <v>2794</v>
      </c>
      <c r="R121" s="715" t="s">
        <v>152</v>
      </c>
      <c r="S121" s="715">
        <v>37218</v>
      </c>
      <c r="T121" s="664"/>
      <c r="U121" s="904" t="s">
        <v>2795</v>
      </c>
      <c r="V121" s="905"/>
      <c r="W121" s="77"/>
      <c r="X121" s="789">
        <v>622</v>
      </c>
      <c r="Y121" s="789">
        <v>625</v>
      </c>
      <c r="Z121" s="715"/>
      <c r="AA121" s="906"/>
      <c r="AB121" s="715" t="s">
        <v>2747</v>
      </c>
      <c r="AC121" s="715" t="s">
        <v>393</v>
      </c>
      <c r="AD121" s="77"/>
      <c r="AE121" s="789"/>
      <c r="AF121" s="907">
        <v>299</v>
      </c>
      <c r="AG121" s="908">
        <v>305</v>
      </c>
      <c r="AH121" s="77"/>
      <c r="AI121" s="909" t="s">
        <v>3185</v>
      </c>
      <c r="AJ121" s="789" t="s">
        <v>37</v>
      </c>
      <c r="AK121" s="789"/>
      <c r="AL121" s="77"/>
      <c r="AM121" s="789" t="str">
        <f>H121&amp;" "&amp;I121&amp;","&amp;" "&amp;J121&amp;" "&amp;K121</f>
        <v>100 Ball Park St Charlotte, TN 37036</v>
      </c>
      <c r="AN121" s="77"/>
      <c r="AO121" s="715" t="s">
        <v>49</v>
      </c>
      <c r="AP121" s="715"/>
      <c r="AQ121" s="77"/>
      <c r="AR121" s="715">
        <v>6</v>
      </c>
      <c r="AS121" s="910">
        <v>8</v>
      </c>
      <c r="AT121" s="789">
        <v>8</v>
      </c>
      <c r="AU121" s="789">
        <v>10</v>
      </c>
      <c r="AV121" s="789">
        <v>12</v>
      </c>
      <c r="AW121" s="789"/>
      <c r="AX121" s="789"/>
      <c r="AY121" s="789">
        <v>16</v>
      </c>
      <c r="AZ121" s="789"/>
      <c r="BA121" s="911"/>
      <c r="BB121" s="785"/>
      <c r="BC121" s="789">
        <v>14</v>
      </c>
      <c r="BD121" s="789">
        <v>14</v>
      </c>
      <c r="BE121" s="785"/>
      <c r="BF121" s="785"/>
      <c r="BG121" s="785"/>
      <c r="BH121" s="77"/>
      <c r="BI121" s="664"/>
      <c r="BJ121" s="664"/>
      <c r="BK121" s="664"/>
      <c r="BL121" s="664"/>
      <c r="BM121" s="664"/>
      <c r="BN121" s="664"/>
      <c r="BO121" s="664"/>
      <c r="BP121" s="664"/>
      <c r="BQ121" s="664"/>
      <c r="BR121" s="664"/>
      <c r="BS121" s="664"/>
      <c r="BT121" s="664"/>
      <c r="BU121" s="664"/>
      <c r="BV121" s="664"/>
      <c r="BW121" s="664"/>
      <c r="BX121" s="664"/>
      <c r="BY121" s="664"/>
      <c r="BZ121" s="664"/>
      <c r="CA121" s="664"/>
      <c r="CB121" s="664"/>
      <c r="CC121" s="664"/>
      <c r="CD121" s="664"/>
      <c r="CE121" s="664"/>
      <c r="CF121" s="664"/>
      <c r="CG121" s="664"/>
      <c r="CH121" s="664"/>
      <c r="CI121" s="664"/>
      <c r="CJ121" s="664"/>
      <c r="CK121" s="664"/>
      <c r="CL121" s="664"/>
      <c r="CM121" s="664"/>
      <c r="CN121" s="664"/>
      <c r="CO121" s="664"/>
      <c r="CP121" s="664"/>
      <c r="CQ121" s="664"/>
      <c r="CR121" s="664"/>
      <c r="CS121" s="664"/>
      <c r="CT121" s="664"/>
      <c r="CU121" s="664"/>
      <c r="CV121" s="664"/>
      <c r="CW121" s="664"/>
      <c r="CX121" s="664"/>
      <c r="CY121" s="664"/>
      <c r="CZ121" s="664"/>
      <c r="DA121" s="664"/>
      <c r="DB121" s="664"/>
      <c r="DC121" s="664"/>
      <c r="DD121" s="664"/>
      <c r="DE121" s="664"/>
      <c r="DF121" s="664"/>
      <c r="DG121" s="664"/>
      <c r="DH121" s="664"/>
      <c r="DI121" s="664"/>
      <c r="DJ121" s="664"/>
      <c r="DK121" s="664"/>
      <c r="DL121" s="664"/>
      <c r="DM121" s="664"/>
      <c r="DN121" s="664"/>
      <c r="DO121" s="664"/>
      <c r="DP121" s="664"/>
      <c r="DQ121" s="664"/>
      <c r="DR121" s="664"/>
      <c r="DS121" s="664"/>
      <c r="DT121" s="664"/>
      <c r="DU121" s="664"/>
      <c r="DV121" s="664"/>
      <c r="DW121" s="664"/>
      <c r="DX121" s="664"/>
      <c r="DY121" s="664"/>
      <c r="DZ121" s="664"/>
      <c r="EA121" s="664"/>
      <c r="EB121" s="664"/>
      <c r="EC121" s="664"/>
      <c r="ED121" s="664"/>
      <c r="EE121" s="664"/>
      <c r="EF121" s="664"/>
      <c r="EG121" s="664"/>
      <c r="EH121" s="664"/>
      <c r="EI121" s="664"/>
      <c r="EJ121" s="664"/>
      <c r="EK121" s="664"/>
      <c r="EL121" s="664"/>
      <c r="EM121" s="664"/>
      <c r="EN121" s="664"/>
      <c r="EO121" s="664"/>
      <c r="EP121" s="664"/>
      <c r="EQ121" s="664"/>
      <c r="ER121" s="664"/>
      <c r="ES121" s="664"/>
      <c r="ET121" s="664"/>
      <c r="EU121" s="664"/>
      <c r="EV121" s="664"/>
      <c r="EW121" s="664"/>
      <c r="EX121" s="664"/>
      <c r="EY121" s="664"/>
      <c r="EZ121" s="664"/>
      <c r="FA121" s="664"/>
      <c r="FB121" s="664"/>
      <c r="FC121" s="664"/>
      <c r="FD121" s="664"/>
      <c r="FE121" s="664"/>
      <c r="FF121" s="664"/>
      <c r="FG121" s="664"/>
      <c r="FH121" s="664"/>
      <c r="FI121" s="664"/>
      <c r="FJ121" s="664"/>
      <c r="FK121" s="664"/>
      <c r="FL121" s="664"/>
      <c r="FM121" s="664"/>
      <c r="FN121" s="664"/>
      <c r="FO121" s="664"/>
      <c r="FP121" s="664"/>
      <c r="FQ121" s="664"/>
      <c r="FR121" s="664"/>
      <c r="FS121" s="664"/>
      <c r="FT121" s="664"/>
      <c r="FU121" s="664"/>
      <c r="FV121" s="664"/>
      <c r="FW121" s="664"/>
      <c r="FX121" s="664"/>
      <c r="FY121" s="664"/>
      <c r="FZ121" s="664"/>
    </row>
    <row r="122" spans="1:182" s="293" customFormat="1" ht="15" customHeight="1">
      <c r="A122" s="816" t="s">
        <v>455</v>
      </c>
      <c r="B122" s="816"/>
      <c r="C122" s="817" t="s">
        <v>2736</v>
      </c>
      <c r="D122" s="816">
        <v>33</v>
      </c>
      <c r="E122" s="811" t="s">
        <v>3186</v>
      </c>
      <c r="F122" s="562" t="s">
        <v>3187</v>
      </c>
      <c r="G122" s="815" t="s">
        <v>3188</v>
      </c>
      <c r="H122" s="814" t="s">
        <v>3189</v>
      </c>
      <c r="I122" s="814" t="s">
        <v>2538</v>
      </c>
      <c r="J122" s="815" t="s">
        <v>54</v>
      </c>
      <c r="K122" s="839" t="s">
        <v>3190</v>
      </c>
      <c r="L122" s="818" t="s">
        <v>726</v>
      </c>
      <c r="M122" s="819"/>
      <c r="N122" s="814" t="s">
        <v>727</v>
      </c>
      <c r="O122" s="811" t="s">
        <v>728</v>
      </c>
      <c r="P122" s="811" t="s">
        <v>3191</v>
      </c>
      <c r="Q122" s="811" t="s">
        <v>2538</v>
      </c>
      <c r="R122" s="815" t="s">
        <v>54</v>
      </c>
      <c r="S122" s="815">
        <v>43085</v>
      </c>
      <c r="T122" s="811"/>
      <c r="U122" s="820" t="s">
        <v>729</v>
      </c>
      <c r="V122" s="821"/>
      <c r="W122" s="77"/>
      <c r="X122" s="816">
        <v>622</v>
      </c>
      <c r="Y122" s="816">
        <v>625</v>
      </c>
      <c r="Z122" s="816"/>
      <c r="AA122" s="816"/>
      <c r="AB122" s="816" t="s">
        <v>2747</v>
      </c>
      <c r="AC122" s="816" t="s">
        <v>393</v>
      </c>
      <c r="AD122" s="77"/>
      <c r="AE122" s="816"/>
      <c r="AF122" s="822">
        <v>299</v>
      </c>
      <c r="AG122" s="822">
        <v>305</v>
      </c>
      <c r="AH122" s="77"/>
      <c r="AI122" s="823" t="s">
        <v>3192</v>
      </c>
      <c r="AJ122" s="816"/>
      <c r="AK122" s="816"/>
      <c r="AL122" s="77"/>
      <c r="AM122" s="815" t="str">
        <f>H122&amp;" "&amp;I122&amp;","&amp;" "&amp;J122&amp;" "&amp;K122</f>
        <v>1485 Lazelle Rd. Worthington, OH 43081</v>
      </c>
      <c r="AN122" s="77"/>
      <c r="AO122" s="816" t="s">
        <v>49</v>
      </c>
      <c r="AP122" s="816"/>
      <c r="AQ122" s="77"/>
      <c r="AR122" s="816">
        <v>6</v>
      </c>
      <c r="AS122" s="831">
        <v>9</v>
      </c>
      <c r="AT122" s="816">
        <v>13</v>
      </c>
      <c r="AU122" s="816">
        <v>19</v>
      </c>
      <c r="AV122" s="816">
        <v>25</v>
      </c>
      <c r="AW122" s="816">
        <v>9</v>
      </c>
      <c r="AX122" s="830">
        <f>AV122/AW122-1</f>
        <v>1.7777777777777777</v>
      </c>
      <c r="AY122" s="816">
        <v>30</v>
      </c>
      <c r="AZ122" s="816">
        <v>10</v>
      </c>
      <c r="BA122" s="826">
        <f>AY122/AZ122-1</f>
        <v>2</v>
      </c>
      <c r="BB122" s="562"/>
      <c r="BC122" s="816">
        <v>34</v>
      </c>
      <c r="BD122" s="816">
        <v>34</v>
      </c>
      <c r="BE122" s="562"/>
      <c r="BF122" s="562"/>
      <c r="BG122" s="562"/>
      <c r="BH122" s="77"/>
      <c r="BI122" s="562"/>
      <c r="BJ122" s="562"/>
      <c r="BK122" s="562"/>
      <c r="BL122" s="562"/>
      <c r="BM122" s="562"/>
      <c r="BN122" s="562"/>
      <c r="BO122" s="562"/>
      <c r="BP122" s="562"/>
      <c r="BQ122" s="562"/>
      <c r="BR122" s="562"/>
      <c r="BS122" s="562"/>
      <c r="BT122" s="562"/>
      <c r="BU122" s="562"/>
      <c r="BV122" s="562"/>
      <c r="BW122" s="562"/>
      <c r="BX122" s="562"/>
      <c r="BY122" s="562"/>
      <c r="BZ122" s="562"/>
      <c r="CA122" s="562"/>
      <c r="CB122" s="562"/>
      <c r="CC122" s="562"/>
      <c r="CD122" s="562"/>
      <c r="CE122" s="562"/>
      <c r="CF122" s="562"/>
      <c r="CG122" s="562"/>
      <c r="CH122" s="562"/>
      <c r="CI122" s="562"/>
      <c r="CJ122" s="562"/>
      <c r="CK122" s="562"/>
      <c r="CL122" s="562"/>
      <c r="CM122" s="562"/>
      <c r="CN122" s="562"/>
      <c r="CO122" s="562"/>
      <c r="CP122" s="562"/>
      <c r="CQ122" s="562"/>
      <c r="CR122" s="562"/>
      <c r="CS122" s="562"/>
      <c r="CT122" s="562"/>
      <c r="CU122" s="562"/>
      <c r="CV122" s="562"/>
      <c r="CW122" s="562"/>
      <c r="CX122" s="562"/>
      <c r="CY122" s="562"/>
      <c r="CZ122" s="562"/>
      <c r="DA122" s="562"/>
      <c r="DB122" s="562"/>
      <c r="DC122" s="562"/>
      <c r="DD122" s="562"/>
      <c r="DE122" s="562"/>
      <c r="DF122" s="562"/>
      <c r="DG122" s="562"/>
      <c r="DH122" s="562"/>
      <c r="DI122" s="562"/>
      <c r="DJ122" s="562"/>
      <c r="DK122" s="562"/>
      <c r="DL122" s="562"/>
      <c r="DM122" s="562"/>
      <c r="DN122" s="562"/>
      <c r="DO122" s="562"/>
      <c r="DP122" s="562"/>
      <c r="DQ122" s="562"/>
      <c r="DR122" s="562"/>
      <c r="DS122" s="562"/>
      <c r="DT122" s="562"/>
      <c r="DU122" s="562"/>
      <c r="DV122" s="562"/>
      <c r="DW122" s="562"/>
      <c r="DX122" s="562"/>
      <c r="DY122" s="562"/>
      <c r="DZ122" s="562"/>
      <c r="EA122" s="562"/>
      <c r="EB122" s="562"/>
      <c r="EC122" s="562"/>
      <c r="ED122" s="562"/>
      <c r="EE122" s="562"/>
      <c r="EF122" s="562"/>
      <c r="EG122" s="562"/>
      <c r="EH122" s="562"/>
      <c r="EI122" s="562"/>
      <c r="EJ122" s="562"/>
      <c r="EK122" s="562"/>
      <c r="EL122" s="562"/>
      <c r="EM122" s="562"/>
      <c r="EN122" s="562"/>
      <c r="EO122" s="562"/>
      <c r="EP122" s="562"/>
      <c r="EQ122" s="562"/>
      <c r="ER122" s="562"/>
      <c r="ES122" s="562"/>
      <c r="ET122" s="562"/>
      <c r="EU122" s="562"/>
      <c r="EV122" s="562"/>
      <c r="EW122" s="562"/>
      <c r="EX122" s="562"/>
      <c r="EY122" s="562"/>
      <c r="EZ122" s="562"/>
      <c r="FA122" s="562"/>
      <c r="FB122" s="562"/>
      <c r="FC122" s="562"/>
      <c r="FD122" s="562"/>
      <c r="FE122" s="562"/>
      <c r="FF122" s="562"/>
      <c r="FG122" s="562"/>
      <c r="FH122" s="562"/>
      <c r="FI122" s="562"/>
      <c r="FJ122" s="562"/>
      <c r="FK122" s="562"/>
      <c r="FL122" s="562"/>
      <c r="FM122" s="562"/>
      <c r="FN122" s="562"/>
      <c r="FO122" s="562"/>
      <c r="FP122" s="562"/>
      <c r="FQ122" s="562"/>
      <c r="FR122" s="562"/>
      <c r="FS122" s="562"/>
      <c r="FT122" s="562"/>
      <c r="FU122" s="562"/>
      <c r="FV122" s="562"/>
      <c r="FW122" s="562"/>
      <c r="FX122" s="562"/>
      <c r="FY122" s="562"/>
      <c r="FZ122" s="562"/>
    </row>
    <row r="123" spans="1:182" ht="15" customHeight="1">
      <c r="A123" s="816" t="s">
        <v>455</v>
      </c>
      <c r="B123" s="816"/>
      <c r="C123" s="814" t="s">
        <v>2666</v>
      </c>
      <c r="D123" s="816">
        <v>21</v>
      </c>
      <c r="E123" s="562" t="s">
        <v>1664</v>
      </c>
      <c r="F123" s="562" t="s">
        <v>1665</v>
      </c>
      <c r="G123" s="815"/>
      <c r="H123" s="817" t="s">
        <v>1666</v>
      </c>
      <c r="I123" s="817" t="s">
        <v>1667</v>
      </c>
      <c r="J123" s="816" t="s">
        <v>54</v>
      </c>
      <c r="K123" s="816">
        <v>43062</v>
      </c>
      <c r="L123" s="811" t="s">
        <v>1668</v>
      </c>
      <c r="M123" s="562"/>
      <c r="N123" s="817" t="s">
        <v>197</v>
      </c>
      <c r="O123" s="562" t="s">
        <v>1669</v>
      </c>
      <c r="P123" s="562" t="s">
        <v>1670</v>
      </c>
      <c r="Q123" s="562" t="s">
        <v>1671</v>
      </c>
      <c r="R123" s="816" t="s">
        <v>54</v>
      </c>
      <c r="S123" s="816">
        <v>43062</v>
      </c>
      <c r="T123" s="562"/>
      <c r="U123" s="820" t="s">
        <v>1672</v>
      </c>
      <c r="V123" s="821"/>
      <c r="W123" s="77"/>
      <c r="X123" s="816">
        <v>615</v>
      </c>
      <c r="Y123" s="816">
        <v>618</v>
      </c>
      <c r="Z123" s="816"/>
      <c r="AA123" s="816"/>
      <c r="AB123" s="816" t="s">
        <v>2667</v>
      </c>
      <c r="AC123" s="816" t="s">
        <v>393</v>
      </c>
      <c r="AD123" s="77"/>
      <c r="AE123" s="816"/>
      <c r="AF123" s="822">
        <v>299</v>
      </c>
      <c r="AG123" s="822">
        <v>305</v>
      </c>
      <c r="AH123" s="77"/>
      <c r="AI123" s="823" t="s">
        <v>3193</v>
      </c>
      <c r="AJ123" s="816"/>
      <c r="AK123" s="816"/>
      <c r="AL123" s="77"/>
      <c r="AM123" s="815" t="str">
        <f>H123&amp;" "&amp;I123&amp;","&amp;" "&amp;J123&amp;" "&amp;K123</f>
        <v>1954 Warrior Way SW Etna, OH 43062</v>
      </c>
      <c r="AN123" s="77"/>
      <c r="AO123" s="816" t="s">
        <v>49</v>
      </c>
      <c r="AP123" s="816"/>
      <c r="AQ123" s="77"/>
      <c r="AR123" s="816">
        <v>20</v>
      </c>
      <c r="AS123" s="824">
        <v>25</v>
      </c>
      <c r="AT123" s="816">
        <v>26</v>
      </c>
      <c r="AU123" s="816">
        <v>33</v>
      </c>
      <c r="AV123" s="816">
        <v>34</v>
      </c>
      <c r="AW123" s="816">
        <v>19</v>
      </c>
      <c r="AX123" s="830">
        <f>AV123/AW123-1</f>
        <v>0.78947368421052633</v>
      </c>
      <c r="AY123" s="816">
        <v>39</v>
      </c>
      <c r="AZ123" s="816">
        <v>21</v>
      </c>
      <c r="BA123" s="826">
        <f>AY123/AZ123-1</f>
        <v>0.85714285714285721</v>
      </c>
      <c r="BB123" s="562"/>
      <c r="BC123" s="816">
        <v>39</v>
      </c>
      <c r="BD123" s="816">
        <v>39</v>
      </c>
      <c r="BE123" s="562"/>
      <c r="BF123" s="562"/>
      <c r="BG123" s="562"/>
      <c r="BH123" s="77"/>
      <c r="BI123" s="562"/>
      <c r="BJ123" s="562"/>
      <c r="BK123" s="562"/>
      <c r="BL123" s="562"/>
      <c r="BM123" s="562"/>
      <c r="BN123" s="562"/>
      <c r="BO123" s="562"/>
      <c r="BP123" s="562"/>
      <c r="BQ123" s="562"/>
      <c r="BR123" s="562"/>
      <c r="BS123" s="562"/>
      <c r="BT123" s="562"/>
      <c r="BU123" s="562"/>
      <c r="BV123" s="562"/>
      <c r="BW123" s="562"/>
      <c r="BX123" s="562"/>
      <c r="BY123" s="562"/>
      <c r="BZ123" s="562"/>
      <c r="CA123" s="562"/>
      <c r="CB123" s="562"/>
      <c r="CC123" s="562"/>
      <c r="CD123" s="562"/>
      <c r="CE123" s="562"/>
      <c r="CF123" s="562"/>
      <c r="CG123" s="562"/>
      <c r="CH123" s="562"/>
      <c r="CI123" s="562"/>
      <c r="CJ123" s="562"/>
      <c r="CK123" s="562"/>
      <c r="CL123" s="562"/>
      <c r="CM123" s="562"/>
      <c r="CN123" s="562"/>
      <c r="CO123" s="562"/>
      <c r="CP123" s="562"/>
      <c r="CQ123" s="562"/>
      <c r="CR123" s="562"/>
      <c r="CS123" s="562"/>
      <c r="CT123" s="562"/>
      <c r="CU123" s="562"/>
      <c r="CV123" s="562"/>
      <c r="CW123" s="562"/>
      <c r="CX123" s="562"/>
      <c r="CY123" s="562"/>
      <c r="CZ123" s="562"/>
      <c r="DA123" s="562"/>
      <c r="DB123" s="562"/>
      <c r="DC123" s="562"/>
      <c r="DD123" s="562"/>
      <c r="DE123" s="562"/>
      <c r="DF123" s="562"/>
      <c r="DG123" s="562"/>
      <c r="DH123" s="562"/>
      <c r="DI123" s="562"/>
      <c r="DJ123" s="562"/>
      <c r="DK123" s="562"/>
      <c r="DL123" s="562"/>
      <c r="DM123" s="562"/>
      <c r="DN123" s="562"/>
      <c r="DO123" s="562"/>
      <c r="DP123" s="562"/>
      <c r="DQ123" s="562"/>
      <c r="DR123" s="562"/>
      <c r="DS123" s="562"/>
      <c r="DT123" s="562"/>
      <c r="DU123" s="562"/>
      <c r="DV123" s="562"/>
      <c r="DW123" s="562"/>
      <c r="DX123" s="562"/>
      <c r="DY123" s="562"/>
      <c r="DZ123" s="562"/>
      <c r="EA123" s="562"/>
      <c r="EB123" s="562"/>
      <c r="EC123" s="562"/>
      <c r="ED123" s="562"/>
      <c r="EE123" s="562"/>
      <c r="EF123" s="562"/>
      <c r="EG123" s="562"/>
      <c r="EH123" s="562"/>
      <c r="EI123" s="562"/>
      <c r="EJ123" s="562"/>
      <c r="EK123" s="562"/>
      <c r="EL123" s="562"/>
      <c r="EM123" s="562"/>
      <c r="EN123" s="562"/>
      <c r="EO123" s="562"/>
      <c r="EP123" s="562"/>
      <c r="EQ123" s="562"/>
      <c r="ER123" s="562"/>
      <c r="ES123" s="562"/>
      <c r="ET123" s="562"/>
      <c r="EU123" s="562"/>
      <c r="EV123" s="562"/>
      <c r="EW123" s="562"/>
      <c r="EX123" s="562"/>
      <c r="EY123" s="562"/>
      <c r="EZ123" s="562"/>
      <c r="FA123" s="562"/>
      <c r="FB123" s="562"/>
      <c r="FC123" s="562"/>
      <c r="FD123" s="562"/>
      <c r="FE123" s="562"/>
      <c r="FF123" s="562"/>
      <c r="FG123" s="562"/>
      <c r="FH123" s="562"/>
      <c r="FI123" s="562"/>
      <c r="FJ123" s="562"/>
      <c r="FK123" s="562"/>
      <c r="FL123" s="562"/>
      <c r="FM123" s="562"/>
      <c r="FN123" s="562"/>
      <c r="FO123" s="562"/>
      <c r="FP123" s="562"/>
      <c r="FQ123" s="562"/>
      <c r="FR123" s="562"/>
      <c r="FS123" s="562"/>
      <c r="FT123" s="562"/>
      <c r="FU123" s="562"/>
      <c r="FV123" s="562"/>
      <c r="FW123" s="562"/>
      <c r="FX123" s="562"/>
      <c r="FY123" s="562"/>
      <c r="FZ123" s="562"/>
    </row>
    <row r="124" spans="1:182" ht="15" customHeight="1">
      <c r="A124" s="815" t="s">
        <v>3194</v>
      </c>
      <c r="B124" s="816"/>
      <c r="C124" s="814" t="s">
        <v>3195</v>
      </c>
      <c r="D124" s="816">
        <v>24</v>
      </c>
      <c r="E124" s="562" t="s">
        <v>3196</v>
      </c>
      <c r="F124" s="562" t="s">
        <v>3197</v>
      </c>
      <c r="G124" s="815" t="s">
        <v>3198</v>
      </c>
      <c r="H124" s="817" t="s">
        <v>3199</v>
      </c>
      <c r="I124" s="817" t="s">
        <v>3200</v>
      </c>
      <c r="J124" s="816" t="s">
        <v>206</v>
      </c>
      <c r="K124" s="816">
        <v>60101</v>
      </c>
      <c r="L124" s="818" t="s">
        <v>3201</v>
      </c>
      <c r="M124" s="819" t="s">
        <v>3202</v>
      </c>
      <c r="N124" s="817" t="s">
        <v>3203</v>
      </c>
      <c r="O124" s="562" t="s">
        <v>3204</v>
      </c>
      <c r="P124" s="562" t="s">
        <v>3205</v>
      </c>
      <c r="Q124" s="562" t="s">
        <v>3206</v>
      </c>
      <c r="R124" s="816" t="s">
        <v>206</v>
      </c>
      <c r="S124" s="816">
        <v>60004</v>
      </c>
      <c r="T124" s="562"/>
      <c r="U124" s="820" t="s">
        <v>3207</v>
      </c>
      <c r="V124" s="821"/>
      <c r="W124" s="366"/>
      <c r="X124" s="816">
        <v>706</v>
      </c>
      <c r="Y124" s="816">
        <v>709</v>
      </c>
      <c r="Z124" s="816"/>
      <c r="AA124" s="816"/>
      <c r="AB124" s="816" t="s">
        <v>2829</v>
      </c>
      <c r="AC124" s="816" t="s">
        <v>393</v>
      </c>
      <c r="AD124" s="366"/>
      <c r="AE124" s="816"/>
      <c r="AF124" s="822">
        <v>329</v>
      </c>
      <c r="AG124" s="822">
        <v>309</v>
      </c>
      <c r="AH124" s="366"/>
      <c r="AI124" s="823" t="s">
        <v>3208</v>
      </c>
      <c r="AJ124" s="816" t="s">
        <v>49</v>
      </c>
      <c r="AK124" s="816"/>
      <c r="AL124" s="366"/>
      <c r="AM124" s="815" t="str">
        <f>H124&amp;" "&amp;I124&amp;","&amp;" "&amp;J124&amp;" "&amp;K124</f>
        <v>975 N. Rohlwing Rd. Addison, IL 60101</v>
      </c>
      <c r="AN124" s="366"/>
      <c r="AO124" s="816" t="s">
        <v>49</v>
      </c>
      <c r="AP124" s="816"/>
      <c r="AQ124" s="366"/>
      <c r="AR124" s="816">
        <v>7</v>
      </c>
      <c r="AS124" s="824">
        <v>10</v>
      </c>
      <c r="AT124" s="816">
        <v>10</v>
      </c>
      <c r="AU124" s="816">
        <v>13</v>
      </c>
      <c r="AV124" s="816">
        <v>14</v>
      </c>
      <c r="AW124" s="816">
        <v>13</v>
      </c>
      <c r="AX124" s="825">
        <f>AV124/AW124-1</f>
        <v>7.6923076923076872E-2</v>
      </c>
      <c r="AY124" s="816">
        <v>18</v>
      </c>
      <c r="AZ124" s="816">
        <v>14</v>
      </c>
      <c r="BA124" s="826">
        <f>AY124/AZ124-1</f>
        <v>0.28571428571428581</v>
      </c>
      <c r="BB124" s="562"/>
      <c r="BC124" s="816">
        <v>23</v>
      </c>
      <c r="BD124" s="816">
        <v>23</v>
      </c>
      <c r="BE124" s="562"/>
      <c r="BF124" s="562"/>
      <c r="BG124" s="562"/>
      <c r="BH124" s="366"/>
      <c r="BI124" s="562"/>
      <c r="BJ124" s="562"/>
      <c r="BK124" s="562"/>
      <c r="BL124" s="562"/>
      <c r="BM124" s="562"/>
      <c r="BN124" s="562"/>
      <c r="BO124" s="562"/>
      <c r="BP124" s="562"/>
      <c r="BQ124" s="562"/>
      <c r="BR124" s="562"/>
      <c r="BS124" s="562"/>
      <c r="BT124" s="562"/>
      <c r="BU124" s="562"/>
      <c r="BV124" s="562"/>
      <c r="BW124" s="562"/>
      <c r="BX124" s="562"/>
      <c r="BY124" s="562"/>
      <c r="BZ124" s="562"/>
      <c r="CA124" s="562"/>
      <c r="CB124" s="562"/>
      <c r="CC124" s="562"/>
      <c r="CD124" s="562"/>
      <c r="CE124" s="562"/>
      <c r="CF124" s="562"/>
      <c r="CG124" s="562"/>
      <c r="CH124" s="562"/>
      <c r="CI124" s="562"/>
      <c r="CJ124" s="562"/>
      <c r="CK124" s="562"/>
      <c r="CL124" s="562"/>
      <c r="CM124" s="562"/>
      <c r="CN124" s="562"/>
      <c r="CO124" s="562"/>
      <c r="CP124" s="562"/>
      <c r="CQ124" s="562"/>
      <c r="CR124" s="562"/>
      <c r="CS124" s="562"/>
      <c r="CT124" s="562"/>
      <c r="CU124" s="562"/>
      <c r="CV124" s="562"/>
      <c r="CW124" s="562"/>
      <c r="CX124" s="562"/>
      <c r="CY124" s="562"/>
      <c r="CZ124" s="562"/>
      <c r="DA124" s="562"/>
      <c r="DB124" s="562"/>
      <c r="DC124" s="562"/>
      <c r="DD124" s="562"/>
      <c r="DE124" s="562"/>
      <c r="DF124" s="562"/>
      <c r="DG124" s="562"/>
      <c r="DH124" s="562"/>
      <c r="DI124" s="562"/>
      <c r="DJ124" s="562"/>
      <c r="DK124" s="562"/>
      <c r="DL124" s="562"/>
      <c r="DM124" s="562"/>
      <c r="DN124" s="562"/>
      <c r="DO124" s="562"/>
      <c r="DP124" s="562"/>
      <c r="DQ124" s="562"/>
      <c r="DR124" s="562"/>
      <c r="DS124" s="562"/>
      <c r="DT124" s="562"/>
      <c r="DU124" s="562"/>
      <c r="DV124" s="562"/>
      <c r="DW124" s="562"/>
      <c r="DX124" s="562"/>
      <c r="DY124" s="562"/>
      <c r="DZ124" s="562"/>
      <c r="EA124" s="562"/>
      <c r="EB124" s="562"/>
      <c r="EC124" s="562"/>
      <c r="ED124" s="562"/>
      <c r="EE124" s="562"/>
      <c r="EF124" s="562"/>
      <c r="EG124" s="562"/>
      <c r="EH124" s="562"/>
      <c r="EI124" s="562"/>
      <c r="EJ124" s="562"/>
      <c r="EK124" s="562"/>
      <c r="EL124" s="562"/>
      <c r="EM124" s="562"/>
      <c r="EN124" s="562"/>
      <c r="EO124" s="562"/>
      <c r="EP124" s="562"/>
      <c r="EQ124" s="562"/>
      <c r="ER124" s="562"/>
      <c r="ES124" s="562"/>
      <c r="ET124" s="562"/>
      <c r="EU124" s="562"/>
      <c r="EV124" s="562"/>
      <c r="EW124" s="562"/>
      <c r="EX124" s="562"/>
      <c r="EY124" s="562"/>
      <c r="EZ124" s="562"/>
      <c r="FA124" s="562"/>
      <c r="FB124" s="562"/>
      <c r="FC124" s="562"/>
      <c r="FD124" s="562"/>
      <c r="FE124" s="562"/>
      <c r="FF124" s="562"/>
      <c r="FG124" s="562"/>
      <c r="FH124" s="562"/>
      <c r="FI124" s="562"/>
      <c r="FJ124" s="562"/>
      <c r="FK124" s="562"/>
      <c r="FL124" s="562"/>
      <c r="FM124" s="562"/>
      <c r="FN124" s="562"/>
      <c r="FO124" s="562"/>
      <c r="FP124" s="562"/>
      <c r="FQ124" s="562"/>
      <c r="FR124" s="562"/>
      <c r="FS124" s="562"/>
      <c r="FT124" s="562"/>
      <c r="FU124" s="562"/>
      <c r="FV124" s="562"/>
      <c r="FW124" s="562"/>
      <c r="FX124" s="562"/>
      <c r="FY124" s="562"/>
      <c r="FZ124" s="562"/>
    </row>
    <row r="125" spans="1:182" s="471" customFormat="1" ht="15" customHeight="1">
      <c r="A125" s="815" t="s">
        <v>3194</v>
      </c>
      <c r="B125" s="815"/>
      <c r="C125" s="817" t="s">
        <v>3195</v>
      </c>
      <c r="D125" s="816">
        <v>33</v>
      </c>
      <c r="E125" s="562" t="s">
        <v>3209</v>
      </c>
      <c r="F125" s="562" t="s">
        <v>3210</v>
      </c>
      <c r="G125" s="815" t="s">
        <v>3211</v>
      </c>
      <c r="H125" s="817" t="s">
        <v>3212</v>
      </c>
      <c r="I125" s="817" t="s">
        <v>3213</v>
      </c>
      <c r="J125" s="816" t="s">
        <v>522</v>
      </c>
      <c r="K125" s="816">
        <v>28451</v>
      </c>
      <c r="L125" s="818" t="s">
        <v>3201</v>
      </c>
      <c r="M125" s="819" t="s">
        <v>3214</v>
      </c>
      <c r="N125" s="817" t="s">
        <v>3215</v>
      </c>
      <c r="O125" s="562" t="s">
        <v>3216</v>
      </c>
      <c r="P125" s="811" t="s">
        <v>3217</v>
      </c>
      <c r="Q125" s="811" t="s">
        <v>3218</v>
      </c>
      <c r="R125" s="815" t="s">
        <v>522</v>
      </c>
      <c r="S125" s="815">
        <v>28443</v>
      </c>
      <c r="T125" s="562"/>
      <c r="U125" s="820" t="s">
        <v>3219</v>
      </c>
      <c r="V125" s="821"/>
      <c r="W125" s="77"/>
      <c r="X125" s="816">
        <v>615</v>
      </c>
      <c r="Y125" s="816">
        <v>618</v>
      </c>
      <c r="Z125" s="816"/>
      <c r="AA125" s="816"/>
      <c r="AB125" s="816" t="s">
        <v>2667</v>
      </c>
      <c r="AC125" s="816" t="s">
        <v>393</v>
      </c>
      <c r="AD125" s="77"/>
      <c r="AE125" s="816"/>
      <c r="AF125" s="822">
        <v>299</v>
      </c>
      <c r="AG125" s="822">
        <v>305</v>
      </c>
      <c r="AH125" s="77"/>
      <c r="AI125" s="823" t="s">
        <v>3220</v>
      </c>
      <c r="AJ125" s="816" t="s">
        <v>49</v>
      </c>
      <c r="AK125" s="816"/>
      <c r="AL125" s="77"/>
      <c r="AM125" s="815" t="str">
        <f>H125&amp;" "&amp;I125&amp;","&amp;" "&amp;J125&amp;" "&amp;K125</f>
        <v>181 Venture Dr. Belville, NC 28451</v>
      </c>
      <c r="AN125" s="77"/>
      <c r="AO125" s="816" t="s">
        <v>49</v>
      </c>
      <c r="AP125" s="816"/>
      <c r="AQ125" s="77"/>
      <c r="AR125" s="816">
        <v>6</v>
      </c>
      <c r="AS125" s="824">
        <v>9</v>
      </c>
      <c r="AT125" s="816">
        <v>10</v>
      </c>
      <c r="AU125" s="816">
        <v>12</v>
      </c>
      <c r="AV125" s="816">
        <v>13</v>
      </c>
      <c r="AW125" s="816">
        <v>32</v>
      </c>
      <c r="AX125" s="825">
        <f>AV125/AW125-1</f>
        <v>-0.59375</v>
      </c>
      <c r="AY125" s="816">
        <v>15</v>
      </c>
      <c r="AZ125" s="816">
        <v>33</v>
      </c>
      <c r="BA125" s="826">
        <f>AY125/AZ125-1</f>
        <v>-0.54545454545454541</v>
      </c>
      <c r="BB125" s="562"/>
      <c r="BC125" s="816">
        <v>15</v>
      </c>
      <c r="BD125" s="816">
        <v>15</v>
      </c>
      <c r="BE125" s="562"/>
      <c r="BF125" s="562"/>
      <c r="BG125" s="562"/>
      <c r="BH125" s="77"/>
      <c r="BI125" s="562"/>
      <c r="BJ125" s="562"/>
      <c r="BK125" s="562"/>
      <c r="BL125" s="562"/>
      <c r="BM125" s="562"/>
      <c r="BN125" s="562"/>
      <c r="BO125" s="562"/>
      <c r="BP125" s="562"/>
      <c r="BQ125" s="562"/>
      <c r="BR125" s="562"/>
      <c r="BS125" s="562"/>
      <c r="BT125" s="562"/>
      <c r="BU125" s="562"/>
      <c r="BV125" s="562"/>
      <c r="BW125" s="562"/>
      <c r="BX125" s="562"/>
      <c r="BY125" s="562"/>
      <c r="BZ125" s="562"/>
      <c r="CA125" s="562"/>
      <c r="CB125" s="562"/>
      <c r="CC125" s="562"/>
      <c r="CD125" s="562"/>
      <c r="CE125" s="562"/>
      <c r="CF125" s="562"/>
      <c r="CG125" s="562"/>
      <c r="CH125" s="562"/>
      <c r="CI125" s="562"/>
      <c r="CJ125" s="562"/>
      <c r="CK125" s="562"/>
      <c r="CL125" s="562"/>
      <c r="CM125" s="562"/>
      <c r="CN125" s="562"/>
      <c r="CO125" s="562"/>
      <c r="CP125" s="562"/>
      <c r="CQ125" s="562"/>
      <c r="CR125" s="562"/>
      <c r="CS125" s="562"/>
      <c r="CT125" s="562"/>
      <c r="CU125" s="562"/>
      <c r="CV125" s="562"/>
      <c r="CW125" s="562"/>
      <c r="CX125" s="562"/>
      <c r="CY125" s="562"/>
      <c r="CZ125" s="562"/>
      <c r="DA125" s="562"/>
      <c r="DB125" s="562"/>
      <c r="DC125" s="562"/>
      <c r="DD125" s="562"/>
      <c r="DE125" s="562"/>
      <c r="DF125" s="562"/>
      <c r="DG125" s="562"/>
      <c r="DH125" s="562"/>
      <c r="DI125" s="562"/>
      <c r="DJ125" s="562"/>
      <c r="DK125" s="562"/>
      <c r="DL125" s="562"/>
      <c r="DM125" s="562"/>
      <c r="DN125" s="562"/>
      <c r="DO125" s="562"/>
      <c r="DP125" s="562"/>
      <c r="DQ125" s="562"/>
      <c r="DR125" s="562"/>
      <c r="DS125" s="562"/>
      <c r="DT125" s="562"/>
      <c r="DU125" s="562"/>
      <c r="DV125" s="562"/>
      <c r="DW125" s="562"/>
      <c r="DX125" s="562"/>
      <c r="DY125" s="562"/>
      <c r="DZ125" s="562"/>
      <c r="EA125" s="562"/>
      <c r="EB125" s="562"/>
      <c r="EC125" s="562"/>
      <c r="ED125" s="562"/>
      <c r="EE125" s="562"/>
      <c r="EF125" s="562"/>
      <c r="EG125" s="562"/>
      <c r="EH125" s="562"/>
      <c r="EI125" s="562"/>
      <c r="EJ125" s="562"/>
      <c r="EK125" s="562"/>
      <c r="EL125" s="562"/>
      <c r="EM125" s="562"/>
      <c r="EN125" s="562"/>
      <c r="EO125" s="562"/>
      <c r="EP125" s="562"/>
      <c r="EQ125" s="562"/>
      <c r="ER125" s="562"/>
      <c r="ES125" s="562"/>
      <c r="ET125" s="562"/>
      <c r="EU125" s="562"/>
      <c r="EV125" s="562"/>
      <c r="EW125" s="562"/>
      <c r="EX125" s="562"/>
      <c r="EY125" s="562"/>
      <c r="EZ125" s="562"/>
      <c r="FA125" s="562"/>
      <c r="FB125" s="562"/>
      <c r="FC125" s="562"/>
      <c r="FD125" s="562"/>
      <c r="FE125" s="562"/>
      <c r="FF125" s="562"/>
      <c r="FG125" s="562"/>
      <c r="FH125" s="562"/>
      <c r="FI125" s="562"/>
      <c r="FJ125" s="562"/>
      <c r="FK125" s="562"/>
      <c r="FL125" s="562"/>
      <c r="FM125" s="562"/>
      <c r="FN125" s="562"/>
      <c r="FO125" s="562"/>
      <c r="FP125" s="562"/>
      <c r="FQ125" s="562"/>
      <c r="FR125" s="562"/>
      <c r="FS125" s="562"/>
      <c r="FT125" s="562"/>
      <c r="FU125" s="562"/>
      <c r="FV125" s="562"/>
      <c r="FW125" s="562"/>
      <c r="FX125" s="562"/>
      <c r="FY125" s="562"/>
      <c r="FZ125" s="562"/>
    </row>
    <row r="126" spans="1:182" s="642" customFormat="1" ht="15" customHeight="1">
      <c r="A126" s="815" t="s">
        <v>3194</v>
      </c>
      <c r="B126" s="815"/>
      <c r="C126" s="814" t="s">
        <v>3195</v>
      </c>
      <c r="D126" s="816">
        <v>39</v>
      </c>
      <c r="E126" s="562" t="s">
        <v>3221</v>
      </c>
      <c r="F126" s="562" t="s">
        <v>3222</v>
      </c>
      <c r="G126" s="815" t="s">
        <v>3223</v>
      </c>
      <c r="H126" s="817" t="s">
        <v>3224</v>
      </c>
      <c r="I126" s="817" t="s">
        <v>3225</v>
      </c>
      <c r="J126" s="816" t="s">
        <v>273</v>
      </c>
      <c r="K126" s="816">
        <v>16001</v>
      </c>
      <c r="L126" s="818" t="s">
        <v>3201</v>
      </c>
      <c r="M126" s="819" t="s">
        <v>3226</v>
      </c>
      <c r="N126" s="817" t="s">
        <v>3227</v>
      </c>
      <c r="O126" s="562" t="s">
        <v>1971</v>
      </c>
      <c r="P126" s="562" t="s">
        <v>3228</v>
      </c>
      <c r="Q126" s="562" t="s">
        <v>3225</v>
      </c>
      <c r="R126" s="816" t="s">
        <v>273</v>
      </c>
      <c r="S126" s="816">
        <v>16002</v>
      </c>
      <c r="T126" s="562"/>
      <c r="U126" s="820" t="s">
        <v>3229</v>
      </c>
      <c r="V126" s="821"/>
      <c r="W126" s="366"/>
      <c r="X126" s="816">
        <v>629</v>
      </c>
      <c r="Y126" s="816">
        <v>702</v>
      </c>
      <c r="Z126" s="816"/>
      <c r="AA126" s="816"/>
      <c r="AB126" s="816" t="s">
        <v>2674</v>
      </c>
      <c r="AC126" s="816" t="s">
        <v>393</v>
      </c>
      <c r="AD126" s="366"/>
      <c r="AE126" s="816"/>
      <c r="AF126" s="822">
        <v>299</v>
      </c>
      <c r="AG126" s="822">
        <v>309</v>
      </c>
      <c r="AH126" s="366"/>
      <c r="AI126" s="823" t="s">
        <v>3230</v>
      </c>
      <c r="AJ126" s="816" t="s">
        <v>49</v>
      </c>
      <c r="AK126" s="816"/>
      <c r="AL126" s="366"/>
      <c r="AM126" s="815" t="str">
        <f>H126&amp;" "&amp;I126&amp;","&amp;" "&amp;J126&amp;" "&amp;K126</f>
        <v>100 Pullman Park Pl. Butler, PA 16001</v>
      </c>
      <c r="AN126" s="366"/>
      <c r="AO126" s="816" t="s">
        <v>49</v>
      </c>
      <c r="AP126" s="816"/>
      <c r="AQ126" s="366"/>
      <c r="AR126" s="816">
        <v>19</v>
      </c>
      <c r="AS126" s="824">
        <v>20</v>
      </c>
      <c r="AT126" s="816">
        <v>28</v>
      </c>
      <c r="AU126" s="816">
        <v>33</v>
      </c>
      <c r="AV126" s="816">
        <v>37</v>
      </c>
      <c r="AW126" s="816">
        <v>31</v>
      </c>
      <c r="AX126" s="825">
        <f>AV126/AW126-1</f>
        <v>0.19354838709677424</v>
      </c>
      <c r="AY126" s="816">
        <v>41</v>
      </c>
      <c r="AZ126" s="816">
        <v>34</v>
      </c>
      <c r="BA126" s="826">
        <f>AY126/AZ126-1</f>
        <v>0.20588235294117641</v>
      </c>
      <c r="BB126" s="562"/>
      <c r="BC126" s="816">
        <v>44</v>
      </c>
      <c r="BD126" s="816">
        <v>44</v>
      </c>
      <c r="BE126" s="562"/>
      <c r="BF126" s="562"/>
      <c r="BG126" s="562"/>
      <c r="BH126" s="366"/>
      <c r="BI126" s="811"/>
      <c r="BJ126" s="562"/>
      <c r="BK126" s="562"/>
      <c r="BL126" s="562"/>
      <c r="BM126" s="562"/>
      <c r="BN126" s="562"/>
      <c r="BO126" s="562"/>
      <c r="BP126" s="562"/>
      <c r="BQ126" s="562"/>
      <c r="BR126" s="562"/>
      <c r="BS126" s="562"/>
      <c r="BT126" s="562"/>
      <c r="BU126" s="562"/>
      <c r="BV126" s="562"/>
      <c r="BW126" s="562"/>
      <c r="BX126" s="562"/>
      <c r="BY126" s="562"/>
      <c r="BZ126" s="562"/>
      <c r="CA126" s="562"/>
      <c r="CB126" s="562"/>
      <c r="CC126" s="562"/>
      <c r="CD126" s="562"/>
      <c r="CE126" s="562"/>
      <c r="CF126" s="562"/>
      <c r="CG126" s="562"/>
      <c r="CH126" s="562"/>
      <c r="CI126" s="562"/>
      <c r="CJ126" s="562"/>
      <c r="CK126" s="562"/>
      <c r="CL126" s="562"/>
      <c r="CM126" s="562"/>
      <c r="CN126" s="562"/>
      <c r="CO126" s="562"/>
      <c r="CP126" s="562"/>
      <c r="CQ126" s="562"/>
      <c r="CR126" s="562"/>
      <c r="CS126" s="562"/>
      <c r="CT126" s="562"/>
      <c r="CU126" s="562"/>
      <c r="CV126" s="562"/>
      <c r="CW126" s="562"/>
      <c r="CX126" s="562"/>
      <c r="CY126" s="562"/>
      <c r="CZ126" s="562"/>
      <c r="DA126" s="562"/>
      <c r="DB126" s="562"/>
      <c r="DC126" s="562"/>
      <c r="DD126" s="562"/>
      <c r="DE126" s="562"/>
      <c r="DF126" s="562"/>
      <c r="DG126" s="562"/>
      <c r="DH126" s="562"/>
      <c r="DI126" s="562"/>
      <c r="DJ126" s="562"/>
      <c r="DK126" s="562"/>
      <c r="DL126" s="562"/>
      <c r="DM126" s="562"/>
      <c r="DN126" s="562"/>
      <c r="DO126" s="562"/>
      <c r="DP126" s="562"/>
      <c r="DQ126" s="562"/>
      <c r="DR126" s="562"/>
      <c r="DS126" s="562"/>
      <c r="DT126" s="562"/>
      <c r="DU126" s="562"/>
      <c r="DV126" s="562"/>
      <c r="DW126" s="562"/>
      <c r="DX126" s="562"/>
      <c r="DY126" s="562"/>
      <c r="DZ126" s="562"/>
      <c r="EA126" s="562"/>
      <c r="EB126" s="562"/>
      <c r="EC126" s="562"/>
      <c r="ED126" s="562"/>
      <c r="EE126" s="562"/>
      <c r="EF126" s="562"/>
      <c r="EG126" s="562"/>
      <c r="EH126" s="562"/>
      <c r="EI126" s="562"/>
      <c r="EJ126" s="562"/>
      <c r="EK126" s="562"/>
      <c r="EL126" s="562"/>
      <c r="EM126" s="562"/>
      <c r="EN126" s="562"/>
      <c r="EO126" s="562"/>
      <c r="EP126" s="562"/>
      <c r="EQ126" s="562"/>
      <c r="ER126" s="562"/>
      <c r="ES126" s="562"/>
      <c r="ET126" s="562"/>
      <c r="EU126" s="562"/>
      <c r="EV126" s="562"/>
      <c r="EW126" s="562"/>
      <c r="EX126" s="562"/>
      <c r="EY126" s="562"/>
      <c r="EZ126" s="562"/>
      <c r="FA126" s="562"/>
      <c r="FB126" s="562"/>
      <c r="FC126" s="562"/>
      <c r="FD126" s="562"/>
      <c r="FE126" s="562"/>
      <c r="FF126" s="562"/>
      <c r="FG126" s="562"/>
      <c r="FH126" s="562"/>
      <c r="FI126" s="562"/>
      <c r="FJ126" s="562"/>
      <c r="FK126" s="562"/>
      <c r="FL126" s="562"/>
      <c r="FM126" s="562"/>
      <c r="FN126" s="562"/>
      <c r="FO126" s="562"/>
      <c r="FP126" s="562"/>
      <c r="FQ126" s="562"/>
      <c r="FR126" s="562"/>
      <c r="FS126" s="562"/>
      <c r="FT126" s="562"/>
      <c r="FU126" s="562"/>
      <c r="FV126" s="562"/>
      <c r="FW126" s="562"/>
      <c r="FX126" s="562"/>
      <c r="FY126" s="562"/>
      <c r="FZ126" s="562"/>
    </row>
    <row r="127" spans="1:182" s="471" customFormat="1" ht="15" customHeight="1">
      <c r="A127" s="639" t="s">
        <v>3194</v>
      </c>
      <c r="B127" s="641"/>
      <c r="C127" s="640" t="s">
        <v>3195</v>
      </c>
      <c r="D127" s="639">
        <v>20</v>
      </c>
      <c r="E127" s="785" t="s">
        <v>3231</v>
      </c>
      <c r="F127" s="649" t="s">
        <v>3232</v>
      </c>
      <c r="G127" s="639"/>
      <c r="H127" s="640" t="s">
        <v>3233</v>
      </c>
      <c r="I127" s="640" t="s">
        <v>3234</v>
      </c>
      <c r="J127" s="639" t="s">
        <v>1278</v>
      </c>
      <c r="K127" s="639">
        <v>40505</v>
      </c>
      <c r="L127" s="644" t="s">
        <v>3201</v>
      </c>
      <c r="M127" s="680" t="s">
        <v>3235</v>
      </c>
      <c r="N127" s="640" t="s">
        <v>3236</v>
      </c>
      <c r="O127" s="649" t="s">
        <v>3237</v>
      </c>
      <c r="P127" s="649" t="s">
        <v>3238</v>
      </c>
      <c r="Q127" s="649" t="s">
        <v>3234</v>
      </c>
      <c r="R127" s="639" t="s">
        <v>1278</v>
      </c>
      <c r="S127" s="639">
        <v>40505</v>
      </c>
      <c r="T127" s="649"/>
      <c r="U127" s="650" t="s">
        <v>3239</v>
      </c>
      <c r="V127" s="651"/>
      <c r="W127" s="77"/>
      <c r="X127" s="639">
        <v>713</v>
      </c>
      <c r="Y127" s="639">
        <v>716</v>
      </c>
      <c r="Z127" s="641"/>
      <c r="AA127" s="650"/>
      <c r="AB127" s="641" t="s">
        <v>2701</v>
      </c>
      <c r="AC127" s="650" t="s">
        <v>393</v>
      </c>
      <c r="AD127" s="77"/>
      <c r="AE127" s="639"/>
      <c r="AF127" s="652">
        <v>299</v>
      </c>
      <c r="AG127" s="652">
        <v>305</v>
      </c>
      <c r="AH127" s="77"/>
      <c r="AI127" s="648" t="s">
        <v>3240</v>
      </c>
      <c r="AJ127" s="639" t="s">
        <v>37</v>
      </c>
      <c r="AK127" s="639"/>
      <c r="AL127" s="77"/>
      <c r="AM127" s="639" t="str">
        <f>H127&amp;" "&amp;I127&amp;","&amp;" "&amp;J127&amp;" "&amp;K127</f>
        <v>201 Eastin Rd. Lexington, KY 40505</v>
      </c>
      <c r="AN127" s="77"/>
      <c r="AO127" s="715"/>
      <c r="AP127" s="715"/>
      <c r="AQ127" s="77"/>
      <c r="AR127" s="730">
        <v>7</v>
      </c>
      <c r="AS127" s="728">
        <v>11</v>
      </c>
      <c r="AT127" s="730">
        <v>12</v>
      </c>
      <c r="AU127" s="730">
        <v>13</v>
      </c>
      <c r="AV127" s="730">
        <v>14</v>
      </c>
      <c r="AW127" s="798">
        <v>14</v>
      </c>
      <c r="AX127" s="800">
        <f>AV127/AW127-1</f>
        <v>0</v>
      </c>
      <c r="AY127" s="803">
        <v>16</v>
      </c>
      <c r="AZ127" s="798">
        <v>14</v>
      </c>
      <c r="BA127" s="805">
        <f>AY127/AZ127-1</f>
        <v>0.14285714285714279</v>
      </c>
      <c r="BB127" s="732"/>
      <c r="BC127" s="803">
        <v>17</v>
      </c>
      <c r="BD127" s="803">
        <v>18</v>
      </c>
      <c r="BE127" s="732"/>
      <c r="BF127" s="732"/>
      <c r="BG127" s="732"/>
      <c r="BH127" s="77"/>
      <c r="BI127" s="721"/>
      <c r="BJ127" s="732"/>
      <c r="BK127" s="732"/>
      <c r="BL127" s="649"/>
      <c r="BM127" s="649"/>
      <c r="BN127" s="649"/>
      <c r="BO127" s="649"/>
      <c r="BP127" s="649"/>
      <c r="BQ127" s="649"/>
      <c r="BR127" s="649"/>
      <c r="BV127" s="649"/>
      <c r="BW127" s="649"/>
      <c r="BX127" s="649"/>
      <c r="BY127" s="649"/>
      <c r="BZ127" s="649"/>
      <c r="CA127" s="649"/>
      <c r="CB127" s="649"/>
      <c r="CC127" s="649"/>
      <c r="CD127" s="649"/>
      <c r="CE127" s="649"/>
      <c r="CF127" s="649"/>
      <c r="CG127" s="649"/>
      <c r="CH127" s="649"/>
      <c r="CI127" s="649"/>
      <c r="CJ127" s="649"/>
      <c r="CK127" s="649"/>
      <c r="CL127" s="649"/>
      <c r="CM127" s="649"/>
      <c r="CN127" s="649"/>
      <c r="CO127" s="649"/>
      <c r="CP127" s="649"/>
      <c r="CQ127" s="649"/>
      <c r="CR127" s="649"/>
      <c r="CS127" s="649"/>
      <c r="CT127" s="649"/>
      <c r="CU127" s="649"/>
      <c r="CV127" s="649"/>
      <c r="CW127" s="649"/>
      <c r="CX127" s="649"/>
      <c r="CY127" s="649"/>
      <c r="CZ127" s="649"/>
      <c r="DA127" s="649"/>
      <c r="DB127" s="649"/>
      <c r="DC127" s="649"/>
      <c r="DD127" s="649"/>
      <c r="DE127" s="649"/>
      <c r="DF127" s="649"/>
      <c r="DG127" s="649"/>
      <c r="DH127" s="649"/>
      <c r="DI127" s="649"/>
      <c r="DJ127" s="649"/>
      <c r="DK127" s="649"/>
      <c r="DL127" s="649"/>
      <c r="DM127" s="649"/>
      <c r="DN127" s="649"/>
      <c r="DO127" s="649"/>
      <c r="DP127" s="649"/>
      <c r="DQ127" s="649"/>
      <c r="DR127" s="649"/>
      <c r="DS127" s="649"/>
      <c r="DT127" s="649"/>
      <c r="DU127" s="649"/>
      <c r="DV127" s="649"/>
      <c r="DW127" s="649"/>
      <c r="DX127" s="649"/>
      <c r="DY127" s="649"/>
      <c r="DZ127" s="649"/>
      <c r="EA127" s="649"/>
      <c r="EB127" s="649"/>
      <c r="EC127" s="649"/>
      <c r="ED127" s="649"/>
      <c r="EE127" s="649"/>
      <c r="EF127" s="649"/>
      <c r="EG127" s="649"/>
      <c r="EH127" s="649"/>
      <c r="EI127" s="649"/>
      <c r="EJ127" s="649"/>
      <c r="EK127" s="649"/>
      <c r="EL127" s="649"/>
      <c r="EM127" s="649"/>
      <c r="EN127" s="649"/>
      <c r="EO127" s="649"/>
      <c r="EP127" s="649"/>
      <c r="EQ127" s="649"/>
      <c r="ER127" s="649"/>
      <c r="ES127" s="649"/>
      <c r="ET127" s="649"/>
      <c r="EU127" s="649"/>
      <c r="EV127" s="649"/>
      <c r="EW127" s="649"/>
      <c r="EX127" s="649"/>
      <c r="EY127" s="649"/>
      <c r="EZ127" s="649"/>
      <c r="FA127" s="649"/>
      <c r="FB127" s="649"/>
      <c r="FC127" s="649"/>
      <c r="FD127" s="649"/>
      <c r="FE127" s="649"/>
      <c r="FF127" s="649"/>
      <c r="FG127" s="649"/>
      <c r="FH127" s="649"/>
      <c r="FI127" s="642"/>
      <c r="FJ127" s="642"/>
      <c r="FK127" s="642"/>
      <c r="FL127" s="642"/>
      <c r="FM127" s="642"/>
      <c r="FN127" s="642"/>
      <c r="FO127" s="642"/>
      <c r="FP127" s="293"/>
      <c r="FT127" s="456"/>
      <c r="FU127" s="456"/>
      <c r="FV127" s="456"/>
      <c r="FW127" s="456"/>
      <c r="FX127" s="456"/>
      <c r="FY127" s="456"/>
      <c r="FZ127" s="456"/>
    </row>
    <row r="128" spans="1:182" s="664" customFormat="1" ht="15" customHeight="1">
      <c r="A128" s="815" t="s">
        <v>3194</v>
      </c>
      <c r="B128" s="816"/>
      <c r="C128" s="814" t="s">
        <v>3195</v>
      </c>
      <c r="D128" s="816">
        <v>66</v>
      </c>
      <c r="E128" s="562" t="s">
        <v>3241</v>
      </c>
      <c r="F128" s="562" t="s">
        <v>3242</v>
      </c>
      <c r="G128" s="815" t="s">
        <v>3243</v>
      </c>
      <c r="H128" s="817" t="s">
        <v>3244</v>
      </c>
      <c r="I128" s="817" t="s">
        <v>3245</v>
      </c>
      <c r="J128" s="816" t="s">
        <v>206</v>
      </c>
      <c r="K128" s="816">
        <v>60089</v>
      </c>
      <c r="L128" s="818" t="s">
        <v>3201</v>
      </c>
      <c r="M128" s="819" t="s">
        <v>3202</v>
      </c>
      <c r="N128" s="817" t="s">
        <v>3203</v>
      </c>
      <c r="O128" s="562" t="s">
        <v>3204</v>
      </c>
      <c r="P128" s="562" t="s">
        <v>3205</v>
      </c>
      <c r="Q128" s="562" t="s">
        <v>3206</v>
      </c>
      <c r="R128" s="816" t="s">
        <v>206</v>
      </c>
      <c r="S128" s="816">
        <v>60004</v>
      </c>
      <c r="T128" s="562"/>
      <c r="U128" s="820" t="s">
        <v>3207</v>
      </c>
      <c r="V128" s="821"/>
      <c r="W128" s="366"/>
      <c r="X128" s="816">
        <v>629</v>
      </c>
      <c r="Y128" s="816">
        <v>702</v>
      </c>
      <c r="Z128" s="816"/>
      <c r="AA128" s="816"/>
      <c r="AB128" s="816" t="s">
        <v>2674</v>
      </c>
      <c r="AC128" s="816" t="s">
        <v>393</v>
      </c>
      <c r="AD128" s="366"/>
      <c r="AE128" s="816"/>
      <c r="AF128" s="822">
        <v>329</v>
      </c>
      <c r="AG128" s="822">
        <v>309</v>
      </c>
      <c r="AH128" s="366"/>
      <c r="AI128" s="823" t="s">
        <v>3246</v>
      </c>
      <c r="AJ128" s="816" t="s">
        <v>49</v>
      </c>
      <c r="AK128" s="816"/>
      <c r="AL128" s="366"/>
      <c r="AM128" s="815" t="str">
        <f>H128&amp;" "&amp;I128&amp;","&amp;" "&amp;J128&amp;" "&amp;K128</f>
        <v>150 Raupp Blvd Buffalo Grove, IL 60089</v>
      </c>
      <c r="AN128" s="366"/>
      <c r="AO128" s="816" t="s">
        <v>49</v>
      </c>
      <c r="AP128" s="816"/>
      <c r="AQ128" s="366"/>
      <c r="AR128" s="816">
        <v>26</v>
      </c>
      <c r="AS128" s="831">
        <v>27</v>
      </c>
      <c r="AT128" s="816">
        <v>30</v>
      </c>
      <c r="AU128" s="816">
        <v>31</v>
      </c>
      <c r="AV128" s="816">
        <v>40</v>
      </c>
      <c r="AW128" s="816">
        <v>63</v>
      </c>
      <c r="AX128" s="825">
        <f>AV128/AW128-1</f>
        <v>-0.36507936507936511</v>
      </c>
      <c r="AY128" s="816">
        <v>41</v>
      </c>
      <c r="AZ128" s="816">
        <v>66</v>
      </c>
      <c r="BA128" s="826">
        <f>AY128/AZ128-1</f>
        <v>-0.37878787878787878</v>
      </c>
      <c r="BB128" s="562"/>
      <c r="BC128" s="816">
        <v>47</v>
      </c>
      <c r="BD128" s="816">
        <v>47</v>
      </c>
      <c r="BE128" s="562"/>
      <c r="BF128" s="562"/>
      <c r="BG128" s="562"/>
      <c r="BH128" s="366"/>
      <c r="BI128" s="562"/>
      <c r="BJ128" s="562"/>
      <c r="BK128" s="562"/>
      <c r="BL128" s="562"/>
      <c r="BM128" s="562"/>
      <c r="BN128" s="562"/>
      <c r="BO128" s="562"/>
      <c r="BP128" s="562"/>
      <c r="BQ128" s="562"/>
      <c r="BR128" s="562"/>
      <c r="BS128" s="562"/>
      <c r="BT128" s="562"/>
      <c r="BU128" s="562"/>
      <c r="BV128" s="562"/>
      <c r="BW128" s="562"/>
      <c r="BX128" s="562"/>
      <c r="BY128" s="562"/>
      <c r="BZ128" s="562"/>
      <c r="CA128" s="562"/>
      <c r="CB128" s="562"/>
      <c r="CC128" s="562"/>
      <c r="CD128" s="562"/>
      <c r="CE128" s="562"/>
      <c r="CF128" s="562"/>
      <c r="CG128" s="562"/>
      <c r="CH128" s="562"/>
      <c r="CI128" s="562"/>
      <c r="CJ128" s="562"/>
      <c r="CK128" s="562"/>
      <c r="CL128" s="562"/>
      <c r="CM128" s="562"/>
      <c r="CN128" s="562"/>
      <c r="CO128" s="562"/>
      <c r="CP128" s="562"/>
      <c r="CQ128" s="562"/>
      <c r="CR128" s="562"/>
      <c r="CS128" s="562"/>
      <c r="CT128" s="562"/>
      <c r="CU128" s="562"/>
      <c r="CV128" s="562"/>
      <c r="CW128" s="562"/>
      <c r="CX128" s="562"/>
      <c r="CY128" s="562"/>
      <c r="CZ128" s="562"/>
      <c r="DA128" s="562"/>
      <c r="DB128" s="562"/>
      <c r="DC128" s="562"/>
      <c r="DD128" s="562"/>
      <c r="DE128" s="562"/>
      <c r="DF128" s="562"/>
      <c r="DG128" s="562"/>
      <c r="DH128" s="562"/>
      <c r="DI128" s="562"/>
      <c r="DJ128" s="562"/>
      <c r="DK128" s="562"/>
      <c r="DL128" s="562"/>
      <c r="DM128" s="562"/>
      <c r="DN128" s="562"/>
      <c r="DO128" s="562"/>
      <c r="DP128" s="562"/>
      <c r="DQ128" s="562"/>
      <c r="DR128" s="562"/>
      <c r="DS128" s="562"/>
      <c r="DT128" s="562"/>
      <c r="DU128" s="562"/>
      <c r="DV128" s="562"/>
      <c r="DW128" s="562"/>
      <c r="DX128" s="562"/>
      <c r="DY128" s="562"/>
      <c r="DZ128" s="562"/>
      <c r="EA128" s="562"/>
      <c r="EB128" s="562"/>
      <c r="EC128" s="562"/>
      <c r="ED128" s="562"/>
      <c r="EE128" s="562"/>
      <c r="EF128" s="562"/>
      <c r="EG128" s="562"/>
      <c r="EH128" s="562"/>
      <c r="EI128" s="562"/>
      <c r="EJ128" s="562"/>
      <c r="EK128" s="562"/>
      <c r="EL128" s="562"/>
      <c r="EM128" s="562"/>
      <c r="EN128" s="562"/>
      <c r="EO128" s="562"/>
      <c r="EP128" s="562"/>
      <c r="EQ128" s="562"/>
      <c r="ER128" s="562"/>
      <c r="ES128" s="562"/>
      <c r="ET128" s="562"/>
      <c r="EU128" s="562"/>
      <c r="EV128" s="562"/>
      <c r="EW128" s="562"/>
      <c r="EX128" s="562"/>
      <c r="EY128" s="562"/>
      <c r="EZ128" s="562"/>
      <c r="FA128" s="562"/>
      <c r="FB128" s="562"/>
      <c r="FC128" s="562"/>
      <c r="FD128" s="562"/>
      <c r="FE128" s="562"/>
      <c r="FF128" s="562"/>
      <c r="FG128" s="562"/>
      <c r="FH128" s="562"/>
      <c r="FI128" s="562"/>
      <c r="FJ128" s="562"/>
      <c r="FK128" s="562"/>
      <c r="FL128" s="562"/>
      <c r="FM128" s="562"/>
      <c r="FN128" s="562"/>
      <c r="FO128" s="562"/>
      <c r="FP128" s="562"/>
      <c r="FQ128" s="562"/>
      <c r="FR128" s="562"/>
      <c r="FS128" s="562"/>
      <c r="FT128" s="562"/>
      <c r="FU128" s="562"/>
      <c r="FV128" s="562"/>
      <c r="FW128" s="562"/>
      <c r="FX128" s="562"/>
      <c r="FY128" s="562"/>
      <c r="FZ128" s="562"/>
    </row>
    <row r="129" spans="1:182" s="642" customFormat="1" ht="15" customHeight="1">
      <c r="A129" s="815" t="s">
        <v>3194</v>
      </c>
      <c r="B129" s="815"/>
      <c r="C129" s="814" t="s">
        <v>3195</v>
      </c>
      <c r="D129" s="816">
        <v>22</v>
      </c>
      <c r="E129" s="562" t="s">
        <v>3247</v>
      </c>
      <c r="F129" s="562" t="s">
        <v>3248</v>
      </c>
      <c r="G129" s="815" t="s">
        <v>3249</v>
      </c>
      <c r="H129" s="817" t="s">
        <v>3250</v>
      </c>
      <c r="I129" s="817" t="s">
        <v>725</v>
      </c>
      <c r="J129" s="816" t="s">
        <v>115</v>
      </c>
      <c r="K129" s="816">
        <v>47201</v>
      </c>
      <c r="L129" s="818" t="s">
        <v>3201</v>
      </c>
      <c r="M129" s="819" t="s">
        <v>3251</v>
      </c>
      <c r="N129" s="814" t="s">
        <v>3252</v>
      </c>
      <c r="O129" s="811" t="s">
        <v>3253</v>
      </c>
      <c r="P129" s="811" t="s">
        <v>3254</v>
      </c>
      <c r="Q129" s="811" t="s">
        <v>2789</v>
      </c>
      <c r="R129" s="815" t="s">
        <v>115</v>
      </c>
      <c r="S129" s="815">
        <v>46131</v>
      </c>
      <c r="T129" s="811"/>
      <c r="U129" s="828" t="s">
        <v>3255</v>
      </c>
      <c r="V129" s="827"/>
      <c r="W129" s="77"/>
      <c r="X129" s="816">
        <v>608</v>
      </c>
      <c r="Y129" s="816">
        <v>611</v>
      </c>
      <c r="Z129" s="816"/>
      <c r="AA129" s="816"/>
      <c r="AB129" s="816" t="s">
        <v>2752</v>
      </c>
      <c r="AC129" s="816" t="s">
        <v>393</v>
      </c>
      <c r="AD129" s="77"/>
      <c r="AE129" s="816"/>
      <c r="AF129" s="822">
        <v>299</v>
      </c>
      <c r="AG129" s="822">
        <v>305</v>
      </c>
      <c r="AH129" s="77"/>
      <c r="AI129" s="823" t="s">
        <v>3256</v>
      </c>
      <c r="AJ129" s="816" t="s">
        <v>49</v>
      </c>
      <c r="AK129" s="816"/>
      <c r="AL129" s="77"/>
      <c r="AM129" s="815" t="str">
        <f>H129&amp;" "&amp;I129&amp;","&amp;" "&amp;J129&amp;" "&amp;K129</f>
        <v>2501 Lincoln Park Dr. Columbus, IN 47201</v>
      </c>
      <c r="AN129" s="77"/>
      <c r="AO129" s="816" t="s">
        <v>49</v>
      </c>
      <c r="AP129" s="816" t="s">
        <v>49</v>
      </c>
      <c r="AQ129" s="77"/>
      <c r="AR129" s="816">
        <v>6</v>
      </c>
      <c r="AS129" s="824">
        <v>7</v>
      </c>
      <c r="AT129" s="816">
        <v>7</v>
      </c>
      <c r="AU129" s="816">
        <v>9</v>
      </c>
      <c r="AV129" s="816">
        <v>12</v>
      </c>
      <c r="AW129" s="816">
        <v>21</v>
      </c>
      <c r="AX129" s="825">
        <f>AV129/AW129-1</f>
        <v>-0.4285714285714286</v>
      </c>
      <c r="AY129" s="816">
        <v>12</v>
      </c>
      <c r="AZ129" s="816">
        <v>22</v>
      </c>
      <c r="BA129" s="826">
        <f>AY129/AZ129-1</f>
        <v>-0.45454545454545459</v>
      </c>
      <c r="BB129" s="562"/>
      <c r="BC129" s="816">
        <v>12</v>
      </c>
      <c r="BD129" s="816">
        <v>12</v>
      </c>
      <c r="BE129" s="562"/>
      <c r="BF129" s="562"/>
      <c r="BG129" s="562"/>
      <c r="BH129" s="77"/>
      <c r="BI129" s="562"/>
      <c r="BJ129" s="562"/>
      <c r="BK129" s="562"/>
      <c r="BL129" s="562"/>
      <c r="BM129" s="562"/>
      <c r="BN129" s="562"/>
      <c r="BO129" s="562"/>
      <c r="BP129" s="562"/>
      <c r="BQ129" s="562"/>
      <c r="BR129" s="562"/>
      <c r="BS129" s="562"/>
      <c r="BT129" s="562"/>
      <c r="BU129" s="562"/>
      <c r="BV129" s="562"/>
      <c r="BW129" s="562"/>
      <c r="BX129" s="562"/>
      <c r="BY129" s="562"/>
      <c r="BZ129" s="562"/>
      <c r="CA129" s="562"/>
      <c r="CB129" s="562"/>
      <c r="CC129" s="562"/>
      <c r="CD129" s="562"/>
      <c r="CE129" s="562"/>
      <c r="CF129" s="562"/>
      <c r="CG129" s="562"/>
      <c r="CH129" s="562"/>
      <c r="CI129" s="562"/>
      <c r="CJ129" s="562"/>
      <c r="CK129" s="562"/>
      <c r="CL129" s="562"/>
      <c r="CM129" s="562"/>
      <c r="CN129" s="562"/>
      <c r="CO129" s="562"/>
      <c r="CP129" s="562"/>
      <c r="CQ129" s="562"/>
      <c r="CR129" s="562"/>
      <c r="CS129" s="562"/>
      <c r="CT129" s="562"/>
      <c r="CU129" s="562"/>
      <c r="CV129" s="562"/>
      <c r="CW129" s="562"/>
      <c r="CX129" s="562"/>
      <c r="CY129" s="562"/>
      <c r="CZ129" s="562"/>
      <c r="DA129" s="562"/>
      <c r="DB129" s="562"/>
      <c r="DC129" s="562"/>
      <c r="DD129" s="562"/>
      <c r="DE129" s="562"/>
      <c r="DF129" s="562"/>
      <c r="DG129" s="562"/>
      <c r="DH129" s="562"/>
      <c r="DI129" s="562"/>
      <c r="DJ129" s="562"/>
      <c r="DK129" s="562"/>
      <c r="DL129" s="562"/>
      <c r="DM129" s="562"/>
      <c r="DN129" s="562"/>
      <c r="DO129" s="562"/>
      <c r="DP129" s="562"/>
      <c r="DQ129" s="562"/>
      <c r="DR129" s="562"/>
      <c r="DS129" s="562"/>
      <c r="DT129" s="562"/>
      <c r="DU129" s="562"/>
      <c r="DV129" s="562"/>
      <c r="DW129" s="562"/>
      <c r="DX129" s="562"/>
      <c r="DY129" s="562"/>
      <c r="DZ129" s="562"/>
      <c r="EA129" s="562"/>
      <c r="EB129" s="562"/>
      <c r="EC129" s="562"/>
      <c r="ED129" s="562"/>
      <c r="EE129" s="562"/>
      <c r="EF129" s="562"/>
      <c r="EG129" s="562"/>
      <c r="EH129" s="562"/>
      <c r="EI129" s="562"/>
      <c r="EJ129" s="562"/>
      <c r="EK129" s="562"/>
      <c r="EL129" s="562"/>
      <c r="EM129" s="562"/>
      <c r="EN129" s="562"/>
      <c r="EO129" s="562"/>
      <c r="EP129" s="562"/>
      <c r="EQ129" s="562"/>
      <c r="ER129" s="562"/>
      <c r="ES129" s="562"/>
      <c r="ET129" s="562"/>
      <c r="EU129" s="562"/>
      <c r="EV129" s="562"/>
      <c r="EW129" s="562"/>
      <c r="EX129" s="562"/>
      <c r="EY129" s="562"/>
      <c r="EZ129" s="562"/>
      <c r="FA129" s="562"/>
      <c r="FB129" s="562"/>
      <c r="FC129" s="562"/>
      <c r="FD129" s="562"/>
      <c r="FE129" s="562"/>
      <c r="FF129" s="562"/>
      <c r="FG129" s="562"/>
      <c r="FH129" s="562"/>
      <c r="FI129" s="562"/>
      <c r="FJ129" s="562"/>
      <c r="FK129" s="562"/>
      <c r="FL129" s="562"/>
      <c r="FM129" s="562"/>
      <c r="FN129" s="562"/>
      <c r="FO129" s="562"/>
      <c r="FP129" s="562"/>
      <c r="FQ129" s="562"/>
      <c r="FR129" s="562"/>
      <c r="FS129" s="562"/>
      <c r="FT129" s="562"/>
      <c r="FU129" s="562"/>
      <c r="FV129" s="562"/>
      <c r="FW129" s="562"/>
      <c r="FX129" s="562"/>
      <c r="FY129" s="562"/>
      <c r="FZ129" s="562"/>
    </row>
    <row r="130" spans="1:182" s="642" customFormat="1" ht="15" customHeight="1">
      <c r="A130" s="815" t="s">
        <v>3194</v>
      </c>
      <c r="B130" s="816"/>
      <c r="C130" s="814" t="s">
        <v>3195</v>
      </c>
      <c r="D130" s="816">
        <v>19</v>
      </c>
      <c r="E130" s="562" t="s">
        <v>3257</v>
      </c>
      <c r="F130" s="562" t="s">
        <v>3258</v>
      </c>
      <c r="G130" s="815" t="s">
        <v>3259</v>
      </c>
      <c r="H130" s="817" t="s">
        <v>3260</v>
      </c>
      <c r="I130" s="817" t="s">
        <v>3261</v>
      </c>
      <c r="J130" s="816" t="s">
        <v>115</v>
      </c>
      <c r="K130" s="816">
        <v>46307</v>
      </c>
      <c r="L130" s="818" t="s">
        <v>3201</v>
      </c>
      <c r="M130" s="819" t="s">
        <v>3262</v>
      </c>
      <c r="N130" s="817" t="s">
        <v>1386</v>
      </c>
      <c r="O130" s="562" t="s">
        <v>3263</v>
      </c>
      <c r="P130" s="562" t="s">
        <v>3260</v>
      </c>
      <c r="Q130" s="562" t="s">
        <v>3261</v>
      </c>
      <c r="R130" s="816" t="s">
        <v>115</v>
      </c>
      <c r="S130" s="816">
        <v>46307</v>
      </c>
      <c r="T130" s="562"/>
      <c r="U130" s="820" t="s">
        <v>3264</v>
      </c>
      <c r="V130" s="821"/>
      <c r="W130" s="77"/>
      <c r="X130" s="816">
        <v>608</v>
      </c>
      <c r="Y130" s="816">
        <v>611</v>
      </c>
      <c r="Z130" s="816"/>
      <c r="AA130" s="816"/>
      <c r="AB130" s="816" t="s">
        <v>2752</v>
      </c>
      <c r="AC130" s="816" t="s">
        <v>393</v>
      </c>
      <c r="AD130" s="77"/>
      <c r="AE130" s="816"/>
      <c r="AF130" s="822">
        <v>299</v>
      </c>
      <c r="AG130" s="822">
        <v>305</v>
      </c>
      <c r="AH130" s="77"/>
      <c r="AI130" s="823" t="s">
        <v>3265</v>
      </c>
      <c r="AJ130" s="816" t="s">
        <v>49</v>
      </c>
      <c r="AK130" s="816"/>
      <c r="AL130" s="77"/>
      <c r="AM130" s="815" t="str">
        <f>H130&amp;" "&amp;I130&amp;","&amp;" "&amp;J130&amp;" "&amp;K130</f>
        <v>1301 Merrillville Rd. Crown Point, IN 46307</v>
      </c>
      <c r="AN130" s="77"/>
      <c r="AO130" s="816" t="s">
        <v>49</v>
      </c>
      <c r="AP130" s="816" t="s">
        <v>49</v>
      </c>
      <c r="AQ130" s="77"/>
      <c r="AR130" s="816">
        <v>11</v>
      </c>
      <c r="AS130" s="824">
        <v>18</v>
      </c>
      <c r="AT130" s="816">
        <v>21</v>
      </c>
      <c r="AU130" s="816">
        <v>24</v>
      </c>
      <c r="AV130" s="816">
        <v>29</v>
      </c>
      <c r="AW130" s="816">
        <v>18</v>
      </c>
      <c r="AX130" s="825">
        <f>AV130/AW130-1</f>
        <v>0.61111111111111116</v>
      </c>
      <c r="AY130" s="816">
        <v>30</v>
      </c>
      <c r="AZ130" s="816">
        <v>19</v>
      </c>
      <c r="BA130" s="826">
        <f>AY130/AZ130-1</f>
        <v>0.57894736842105265</v>
      </c>
      <c r="BB130" s="562"/>
      <c r="BC130" s="816">
        <v>30</v>
      </c>
      <c r="BD130" s="816">
        <v>30</v>
      </c>
      <c r="BE130" s="562"/>
      <c r="BF130" s="562"/>
      <c r="BG130" s="562"/>
      <c r="BH130" s="77"/>
      <c r="BI130" s="562"/>
      <c r="BJ130" s="562"/>
      <c r="BK130" s="562"/>
      <c r="BL130" s="562"/>
      <c r="BM130" s="562"/>
      <c r="BN130" s="562"/>
      <c r="BO130" s="562"/>
      <c r="BP130" s="562"/>
      <c r="BQ130" s="562"/>
      <c r="BR130" s="562"/>
      <c r="BS130" s="562"/>
      <c r="BT130" s="562"/>
      <c r="BU130" s="562"/>
      <c r="BV130" s="562"/>
      <c r="BW130" s="562"/>
      <c r="BX130" s="562"/>
      <c r="BY130" s="562"/>
      <c r="BZ130" s="562"/>
      <c r="CA130" s="562"/>
      <c r="CB130" s="562"/>
      <c r="CC130" s="562"/>
      <c r="CD130" s="562"/>
      <c r="CE130" s="562"/>
      <c r="CF130" s="562"/>
      <c r="CG130" s="562"/>
      <c r="CH130" s="562"/>
      <c r="CI130" s="562"/>
      <c r="CJ130" s="562"/>
      <c r="CK130" s="562"/>
      <c r="CL130" s="562"/>
      <c r="CM130" s="562"/>
      <c r="CN130" s="562"/>
      <c r="CO130" s="562"/>
      <c r="CP130" s="562"/>
      <c r="CQ130" s="562"/>
      <c r="CR130" s="562"/>
      <c r="CS130" s="562"/>
      <c r="CT130" s="562"/>
      <c r="CU130" s="562"/>
      <c r="CV130" s="562"/>
      <c r="CW130" s="562"/>
      <c r="CX130" s="562"/>
      <c r="CY130" s="562"/>
      <c r="CZ130" s="562"/>
      <c r="DA130" s="562"/>
      <c r="DB130" s="562"/>
      <c r="DC130" s="562"/>
      <c r="DD130" s="562"/>
      <c r="DE130" s="562"/>
      <c r="DF130" s="562"/>
      <c r="DG130" s="562"/>
      <c r="DH130" s="562"/>
      <c r="DI130" s="562"/>
      <c r="DJ130" s="562"/>
      <c r="DK130" s="562"/>
      <c r="DL130" s="562"/>
      <c r="DM130" s="562"/>
      <c r="DN130" s="562"/>
      <c r="DO130" s="562"/>
      <c r="DP130" s="562"/>
      <c r="DQ130" s="562"/>
      <c r="DR130" s="562"/>
      <c r="DS130" s="562"/>
      <c r="DT130" s="562"/>
      <c r="DU130" s="562"/>
      <c r="DV130" s="562"/>
      <c r="DW130" s="562"/>
      <c r="DX130" s="562"/>
      <c r="DY130" s="562"/>
      <c r="DZ130" s="562"/>
      <c r="EA130" s="562"/>
      <c r="EB130" s="562"/>
      <c r="EC130" s="562"/>
      <c r="ED130" s="562"/>
      <c r="EE130" s="562"/>
      <c r="EF130" s="562"/>
      <c r="EG130" s="562"/>
      <c r="EH130" s="562"/>
      <c r="EI130" s="562"/>
      <c r="EJ130" s="562"/>
      <c r="EK130" s="562"/>
      <c r="EL130" s="562"/>
      <c r="EM130" s="562"/>
      <c r="EN130" s="562"/>
      <c r="EO130" s="562"/>
      <c r="EP130" s="562"/>
      <c r="EQ130" s="562"/>
      <c r="ER130" s="562"/>
      <c r="ES130" s="562"/>
      <c r="ET130" s="562"/>
      <c r="EU130" s="562"/>
      <c r="EV130" s="562"/>
      <c r="EW130" s="562"/>
      <c r="EX130" s="562"/>
      <c r="EY130" s="562"/>
      <c r="EZ130" s="562"/>
      <c r="FA130" s="562"/>
      <c r="FB130" s="562"/>
      <c r="FC130" s="562"/>
      <c r="FD130" s="562"/>
      <c r="FE130" s="562"/>
      <c r="FF130" s="562"/>
      <c r="FG130" s="562"/>
      <c r="FH130" s="562"/>
      <c r="FI130" s="562"/>
      <c r="FJ130" s="562"/>
      <c r="FK130" s="562"/>
      <c r="FL130" s="562"/>
      <c r="FM130" s="562"/>
      <c r="FN130" s="562"/>
      <c r="FO130" s="562"/>
      <c r="FP130" s="562"/>
      <c r="FQ130" s="562"/>
      <c r="FR130" s="562"/>
      <c r="FS130" s="562"/>
      <c r="FT130" s="562"/>
      <c r="FU130" s="562"/>
      <c r="FV130" s="562"/>
      <c r="FW130" s="562"/>
      <c r="FX130" s="562"/>
      <c r="FY130" s="562"/>
      <c r="FZ130" s="562"/>
    </row>
    <row r="131" spans="1:182" s="526" customFormat="1" ht="15" customHeight="1">
      <c r="A131" s="639" t="s">
        <v>3194</v>
      </c>
      <c r="B131" s="641"/>
      <c r="C131" s="640" t="s">
        <v>3195</v>
      </c>
      <c r="D131" s="639">
        <v>15</v>
      </c>
      <c r="E131" s="785" t="s">
        <v>3266</v>
      </c>
      <c r="F131" s="649" t="s">
        <v>3267</v>
      </c>
      <c r="G131" s="639"/>
      <c r="H131" s="640" t="s">
        <v>3268</v>
      </c>
      <c r="I131" s="640" t="s">
        <v>173</v>
      </c>
      <c r="J131" s="639" t="s">
        <v>115</v>
      </c>
      <c r="K131" s="639">
        <v>46221</v>
      </c>
      <c r="L131" s="644" t="s">
        <v>3201</v>
      </c>
      <c r="M131" s="680" t="s">
        <v>3269</v>
      </c>
      <c r="N131" s="640" t="s">
        <v>346</v>
      </c>
      <c r="O131" s="649" t="s">
        <v>3270</v>
      </c>
      <c r="P131" s="649" t="s">
        <v>3271</v>
      </c>
      <c r="Q131" s="649" t="s">
        <v>173</v>
      </c>
      <c r="R131" s="639" t="s">
        <v>115</v>
      </c>
      <c r="S131" s="639">
        <v>46221</v>
      </c>
      <c r="T131" s="649"/>
      <c r="U131" s="650" t="s">
        <v>3272</v>
      </c>
      <c r="V131" s="651"/>
      <c r="W131" s="77"/>
      <c r="X131" s="639">
        <v>713</v>
      </c>
      <c r="Y131" s="639">
        <v>716</v>
      </c>
      <c r="Z131" s="641"/>
      <c r="AA131" s="650"/>
      <c r="AB131" s="641" t="s">
        <v>2701</v>
      </c>
      <c r="AC131" s="650" t="s">
        <v>393</v>
      </c>
      <c r="AD131" s="77"/>
      <c r="AE131" s="639"/>
      <c r="AF131" s="652">
        <v>299</v>
      </c>
      <c r="AG131" s="652">
        <v>305</v>
      </c>
      <c r="AH131" s="77"/>
      <c r="AI131" s="648" t="s">
        <v>3273</v>
      </c>
      <c r="AJ131" s="639" t="s">
        <v>37</v>
      </c>
      <c r="AK131" s="639"/>
      <c r="AL131" s="77"/>
      <c r="AM131" s="639" t="str">
        <f>H131&amp;" "&amp;I131&amp;","&amp;" "&amp;J131&amp;" "&amp;K131</f>
        <v>5251 Kentucky Ave Indianapolis, IN 46221</v>
      </c>
      <c r="AN131" s="77"/>
      <c r="AO131" s="715" t="s">
        <v>49</v>
      </c>
      <c r="AP131" s="715"/>
      <c r="AQ131" s="77"/>
      <c r="AR131" s="730">
        <v>9</v>
      </c>
      <c r="AS131" s="729">
        <v>11</v>
      </c>
      <c r="AT131" s="730">
        <v>12</v>
      </c>
      <c r="AU131" s="730">
        <v>15</v>
      </c>
      <c r="AV131" s="730">
        <v>15</v>
      </c>
      <c r="AW131" s="798">
        <v>9</v>
      </c>
      <c r="AX131" s="800">
        <f>AV131/AW131-1</f>
        <v>0.66666666666666674</v>
      </c>
      <c r="AY131" s="803">
        <v>17</v>
      </c>
      <c r="AZ131" s="798">
        <v>9</v>
      </c>
      <c r="BA131" s="805">
        <f>AY131/AZ131-1</f>
        <v>0.88888888888888884</v>
      </c>
      <c r="BB131" s="732"/>
      <c r="BC131" s="803">
        <v>20</v>
      </c>
      <c r="BD131" s="803">
        <v>21</v>
      </c>
      <c r="BE131" s="732"/>
      <c r="BF131" s="732"/>
      <c r="BG131" s="732"/>
      <c r="BH131" s="77"/>
      <c r="BI131" s="721"/>
      <c r="BJ131" s="721"/>
      <c r="BK131" s="721"/>
      <c r="BL131" s="642"/>
      <c r="BM131" s="642"/>
      <c r="BN131" s="642"/>
      <c r="BO131" s="642"/>
      <c r="BP131" s="642"/>
      <c r="BQ131" s="642"/>
      <c r="BR131" s="642"/>
      <c r="BS131" s="642"/>
      <c r="BT131" s="642"/>
      <c r="BU131" s="642"/>
      <c r="BV131" s="642"/>
      <c r="BW131" s="642"/>
      <c r="BX131" s="642"/>
      <c r="BY131" s="642"/>
      <c r="BZ131" s="642"/>
      <c r="CA131" s="642"/>
      <c r="CB131" s="642"/>
      <c r="CC131" s="642"/>
      <c r="CD131" s="642"/>
      <c r="CE131" s="642"/>
      <c r="CF131" s="642"/>
      <c r="CG131" s="642"/>
      <c r="CH131" s="642"/>
      <c r="CI131" s="642"/>
      <c r="CJ131" s="642"/>
      <c r="CK131" s="642"/>
      <c r="CL131" s="642"/>
      <c r="CM131" s="642"/>
      <c r="CN131" s="642"/>
      <c r="CO131" s="642"/>
      <c r="CP131" s="642"/>
      <c r="CQ131" s="642"/>
      <c r="CR131" s="642"/>
      <c r="CS131" s="642"/>
      <c r="CT131" s="642"/>
      <c r="CU131" s="642"/>
      <c r="CV131" s="642"/>
      <c r="CW131" s="642"/>
      <c r="CX131" s="642"/>
      <c r="CY131" s="642"/>
      <c r="CZ131" s="642"/>
      <c r="DA131" s="642"/>
      <c r="DB131" s="642"/>
      <c r="DC131" s="642"/>
      <c r="DD131" s="642"/>
      <c r="DE131" s="642"/>
      <c r="DF131" s="642"/>
      <c r="DG131" s="642"/>
      <c r="DH131" s="642"/>
      <c r="DI131" s="642"/>
      <c r="DJ131" s="642"/>
      <c r="DK131" s="642"/>
      <c r="DL131" s="642"/>
      <c r="DM131" s="642"/>
      <c r="DN131" s="642"/>
      <c r="DO131" s="642"/>
      <c r="DP131" s="642"/>
      <c r="DQ131" s="642"/>
      <c r="DR131" s="642"/>
      <c r="DS131" s="642"/>
      <c r="DT131" s="642"/>
      <c r="DU131" s="642"/>
      <c r="DV131" s="642"/>
      <c r="DW131" s="642"/>
      <c r="DX131" s="642"/>
      <c r="DY131" s="642"/>
      <c r="DZ131" s="642"/>
      <c r="EA131" s="642"/>
      <c r="EB131" s="642"/>
      <c r="EC131" s="642"/>
      <c r="ED131" s="642"/>
      <c r="EE131" s="642"/>
      <c r="EF131" s="642"/>
      <c r="EG131" s="642"/>
      <c r="EH131" s="642"/>
      <c r="EI131" s="642"/>
      <c r="EJ131" s="642"/>
      <c r="EK131" s="642"/>
      <c r="EL131" s="642"/>
      <c r="EM131" s="642"/>
      <c r="EN131" s="642"/>
      <c r="EO131" s="642"/>
      <c r="EP131" s="642"/>
      <c r="EQ131" s="642"/>
      <c r="ER131" s="642"/>
      <c r="ES131" s="642"/>
      <c r="ET131" s="642"/>
      <c r="EU131" s="642"/>
      <c r="EV131" s="642"/>
      <c r="EW131" s="642"/>
      <c r="EX131" s="642"/>
      <c r="EY131" s="642"/>
      <c r="EZ131" s="642"/>
      <c r="FA131" s="642"/>
      <c r="FB131" s="642"/>
      <c r="FC131" s="642"/>
      <c r="FD131" s="642"/>
      <c r="FE131" s="642"/>
      <c r="FF131" s="642"/>
      <c r="FG131" s="642"/>
      <c r="FH131" s="642"/>
      <c r="FI131" s="642"/>
      <c r="FJ131" s="642"/>
      <c r="FK131" s="642"/>
      <c r="FL131" s="642"/>
      <c r="FM131" s="642"/>
      <c r="FN131" s="642"/>
      <c r="FO131" s="642"/>
      <c r="FP131" s="285"/>
      <c r="FQ131" s="471"/>
      <c r="FR131" s="471"/>
      <c r="FS131" s="471"/>
      <c r="FT131" s="456"/>
      <c r="FU131" s="456"/>
      <c r="FV131" s="456"/>
      <c r="FW131" s="456"/>
      <c r="FX131" s="456"/>
      <c r="FY131" s="456"/>
      <c r="FZ131" s="456"/>
    </row>
    <row r="132" spans="1:182" s="456" customFormat="1" ht="15" customHeight="1">
      <c r="A132" s="639" t="s">
        <v>3194</v>
      </c>
      <c r="B132" s="641"/>
      <c r="C132" s="640" t="s">
        <v>3195</v>
      </c>
      <c r="D132" s="641">
        <v>49</v>
      </c>
      <c r="E132" s="664" t="s">
        <v>3274</v>
      </c>
      <c r="F132" s="642" t="s">
        <v>3275</v>
      </c>
      <c r="G132" s="639" t="s">
        <v>3276</v>
      </c>
      <c r="H132" s="643" t="s">
        <v>3277</v>
      </c>
      <c r="I132" s="643" t="s">
        <v>3278</v>
      </c>
      <c r="J132" s="641" t="s">
        <v>115</v>
      </c>
      <c r="K132" s="641">
        <v>46561</v>
      </c>
      <c r="L132" s="644" t="s">
        <v>3201</v>
      </c>
      <c r="M132" s="680" t="s">
        <v>3279</v>
      </c>
      <c r="N132" s="643" t="s">
        <v>727</v>
      </c>
      <c r="O132" s="642" t="s">
        <v>3280</v>
      </c>
      <c r="P132" s="642" t="s">
        <v>3281</v>
      </c>
      <c r="Q132" s="642" t="s">
        <v>3278</v>
      </c>
      <c r="R132" s="641" t="s">
        <v>115</v>
      </c>
      <c r="S132" s="641">
        <v>46561</v>
      </c>
      <c r="T132" s="642"/>
      <c r="U132" s="645" t="s">
        <v>3282</v>
      </c>
      <c r="V132" s="646"/>
      <c r="W132" s="77"/>
      <c r="X132" s="641">
        <v>713</v>
      </c>
      <c r="Y132" s="641">
        <v>716</v>
      </c>
      <c r="Z132" s="641"/>
      <c r="AA132" s="641"/>
      <c r="AB132" s="641" t="s">
        <v>2701</v>
      </c>
      <c r="AC132" s="641" t="s">
        <v>393</v>
      </c>
      <c r="AD132" s="77"/>
      <c r="AE132" s="641"/>
      <c r="AF132" s="647">
        <v>299</v>
      </c>
      <c r="AG132" s="647">
        <v>305</v>
      </c>
      <c r="AH132" s="77"/>
      <c r="AI132" s="648" t="s">
        <v>3283</v>
      </c>
      <c r="AJ132" s="641" t="s">
        <v>49</v>
      </c>
      <c r="AK132" s="641"/>
      <c r="AL132" s="77"/>
      <c r="AM132" s="639" t="str">
        <f>H132&amp;" "&amp;I132&amp;","&amp;" "&amp;J132&amp;" "&amp;K132</f>
        <v>500 Grand Blvd Osceola, IN 46561</v>
      </c>
      <c r="AN132" s="77"/>
      <c r="AO132" s="715" t="s">
        <v>49</v>
      </c>
      <c r="AP132" s="715"/>
      <c r="AQ132" s="77"/>
      <c r="AR132" s="727">
        <v>6</v>
      </c>
      <c r="AS132" s="728">
        <v>7</v>
      </c>
      <c r="AT132" s="727">
        <v>9</v>
      </c>
      <c r="AU132" s="727">
        <v>9</v>
      </c>
      <c r="AV132" s="727">
        <v>9</v>
      </c>
      <c r="AW132" s="797">
        <v>24</v>
      </c>
      <c r="AX132" s="800">
        <f>AV132/AW132-1</f>
        <v>-0.625</v>
      </c>
      <c r="AY132" s="720">
        <v>14</v>
      </c>
      <c r="AZ132" s="797">
        <v>29</v>
      </c>
      <c r="BA132" s="805">
        <f>AY132/AZ132-1</f>
        <v>-0.51724137931034475</v>
      </c>
      <c r="BB132" s="721"/>
      <c r="BC132" s="720">
        <v>20</v>
      </c>
      <c r="BD132" s="720">
        <v>21</v>
      </c>
      <c r="BE132" s="721"/>
      <c r="BF132" s="721"/>
      <c r="BG132" s="721"/>
      <c r="BH132" s="77"/>
      <c r="BI132" s="721"/>
      <c r="BJ132" s="721"/>
      <c r="BK132" s="721"/>
      <c r="BL132" s="642"/>
      <c r="BM132" s="642"/>
      <c r="BN132" s="642"/>
      <c r="BO132" s="642"/>
      <c r="BP132" s="642"/>
      <c r="BQ132" s="642"/>
      <c r="BR132" s="642"/>
      <c r="BS132" s="649"/>
      <c r="BT132" s="649"/>
      <c r="BU132" s="649"/>
      <c r="BV132" s="642"/>
      <c r="BW132" s="642"/>
      <c r="BX132" s="642"/>
      <c r="BY132" s="642"/>
      <c r="BZ132" s="642"/>
      <c r="CA132" s="642"/>
      <c r="CB132" s="642"/>
      <c r="CC132" s="642"/>
      <c r="CD132" s="642"/>
      <c r="CE132" s="642"/>
      <c r="CF132" s="642"/>
      <c r="CG132" s="642"/>
      <c r="CH132" s="642"/>
      <c r="CI132" s="642"/>
      <c r="CJ132" s="642"/>
      <c r="CK132" s="642"/>
      <c r="CL132" s="642"/>
      <c r="CM132" s="642"/>
      <c r="CN132" s="642"/>
      <c r="CO132" s="642"/>
      <c r="CP132" s="642"/>
      <c r="CQ132" s="642"/>
      <c r="CR132" s="642"/>
      <c r="CS132" s="642"/>
      <c r="CT132" s="642"/>
      <c r="CU132" s="642"/>
      <c r="CV132" s="642"/>
      <c r="CW132" s="642"/>
      <c r="CX132" s="642"/>
      <c r="CY132" s="642"/>
      <c r="CZ132" s="642"/>
      <c r="DA132" s="642"/>
      <c r="DB132" s="642"/>
      <c r="DC132" s="642"/>
      <c r="DD132" s="642"/>
      <c r="DE132" s="642"/>
      <c r="DF132" s="642"/>
      <c r="DG132" s="642"/>
      <c r="DH132" s="642"/>
      <c r="DI132" s="642"/>
      <c r="DJ132" s="642"/>
      <c r="DK132" s="642"/>
      <c r="DL132" s="642"/>
      <c r="DM132" s="642"/>
      <c r="DN132" s="642"/>
      <c r="DO132" s="642"/>
      <c r="DP132" s="642"/>
      <c r="DQ132" s="642"/>
      <c r="DR132" s="642"/>
      <c r="DS132" s="642"/>
      <c r="DT132" s="642"/>
      <c r="DU132" s="642"/>
      <c r="DV132" s="642"/>
      <c r="DW132" s="642"/>
      <c r="DX132" s="642"/>
      <c r="DY132" s="642"/>
      <c r="DZ132" s="642"/>
      <c r="EA132" s="642"/>
      <c r="EB132" s="642"/>
      <c r="EC132" s="642"/>
      <c r="ED132" s="642"/>
      <c r="EE132" s="642"/>
      <c r="EF132" s="642"/>
      <c r="EG132" s="642"/>
      <c r="EH132" s="642"/>
      <c r="EI132" s="642"/>
      <c r="EJ132" s="642"/>
      <c r="EK132" s="642"/>
      <c r="EL132" s="642"/>
      <c r="EM132" s="642"/>
      <c r="EN132" s="642"/>
      <c r="EO132" s="642"/>
      <c r="EP132" s="642"/>
      <c r="EQ132" s="642"/>
      <c r="ER132" s="642"/>
      <c r="ES132" s="642"/>
      <c r="ET132" s="642"/>
      <c r="EU132" s="642"/>
      <c r="EV132" s="642"/>
      <c r="EW132" s="642"/>
      <c r="EX132" s="642"/>
      <c r="EY132" s="642"/>
      <c r="EZ132" s="642"/>
      <c r="FA132" s="642"/>
      <c r="FB132" s="642"/>
      <c r="FC132" s="642"/>
      <c r="FD132" s="642"/>
      <c r="FE132" s="642"/>
      <c r="FF132" s="642"/>
      <c r="FG132" s="642"/>
      <c r="FH132" s="642"/>
      <c r="FI132" s="642"/>
      <c r="FJ132" s="642"/>
      <c r="FK132" s="642"/>
      <c r="FL132" s="642"/>
      <c r="FM132" s="642"/>
      <c r="FN132" s="642"/>
      <c r="FO132" s="642"/>
      <c r="FP132" s="471"/>
      <c r="FQ132" s="471"/>
      <c r="FR132" s="471"/>
      <c r="FS132" s="471"/>
      <c r="FT132" s="285"/>
      <c r="FU132" s="285"/>
      <c r="FV132" s="285"/>
      <c r="FW132" s="285"/>
      <c r="FX132" s="285"/>
      <c r="FY132" s="285"/>
      <c r="FZ132" s="285"/>
    </row>
    <row r="133" spans="1:182" s="471" customFormat="1" ht="15" customHeight="1">
      <c r="A133" s="639" t="s">
        <v>3194</v>
      </c>
      <c r="B133" s="641"/>
      <c r="C133" s="640" t="s">
        <v>3195</v>
      </c>
      <c r="D133" s="639">
        <v>51</v>
      </c>
      <c r="E133" s="785" t="s">
        <v>3284</v>
      </c>
      <c r="F133" s="649" t="s">
        <v>3285</v>
      </c>
      <c r="G133" s="639" t="s">
        <v>3286</v>
      </c>
      <c r="H133" s="640" t="s">
        <v>3287</v>
      </c>
      <c r="I133" s="640" t="s">
        <v>2789</v>
      </c>
      <c r="J133" s="639" t="s">
        <v>115</v>
      </c>
      <c r="K133" s="639">
        <v>46131</v>
      </c>
      <c r="L133" s="644" t="s">
        <v>3201</v>
      </c>
      <c r="M133" s="680" t="s">
        <v>3251</v>
      </c>
      <c r="N133" s="640" t="s">
        <v>3252</v>
      </c>
      <c r="O133" s="649" t="s">
        <v>3253</v>
      </c>
      <c r="P133" s="649" t="s">
        <v>3288</v>
      </c>
      <c r="Q133" s="649" t="s">
        <v>2789</v>
      </c>
      <c r="R133" s="639" t="s">
        <v>115</v>
      </c>
      <c r="S133" s="639">
        <v>46131</v>
      </c>
      <c r="T133" s="649"/>
      <c r="U133" s="650" t="s">
        <v>3255</v>
      </c>
      <c r="V133" s="651"/>
      <c r="W133" s="77"/>
      <c r="X133" s="639">
        <v>720</v>
      </c>
      <c r="Y133" s="639">
        <v>723</v>
      </c>
      <c r="Z133" s="641"/>
      <c r="AA133" s="650"/>
      <c r="AB133" s="641" t="s">
        <v>2708</v>
      </c>
      <c r="AC133" s="650" t="s">
        <v>393</v>
      </c>
      <c r="AD133" s="77"/>
      <c r="AE133" s="639"/>
      <c r="AF133" s="652">
        <v>299</v>
      </c>
      <c r="AG133" s="652">
        <v>305</v>
      </c>
      <c r="AH133" s="77"/>
      <c r="AI133" s="648" t="s">
        <v>3289</v>
      </c>
      <c r="AJ133" s="639" t="s">
        <v>37</v>
      </c>
      <c r="AK133" s="639"/>
      <c r="AL133" s="77"/>
      <c r="AM133" s="639" t="str">
        <f>H133&amp;" "&amp;I133&amp;","&amp;" "&amp;J133&amp;" "&amp;K133</f>
        <v>1220 Park Avenue Franklin, IN 46131</v>
      </c>
      <c r="AN133" s="77"/>
      <c r="AO133" s="715" t="s">
        <v>49</v>
      </c>
      <c r="AP133" s="715"/>
      <c r="AQ133" s="77"/>
      <c r="AR133" s="730">
        <v>6</v>
      </c>
      <c r="AS133" s="728">
        <v>7</v>
      </c>
      <c r="AT133" s="730">
        <v>14</v>
      </c>
      <c r="AU133" s="730">
        <v>18</v>
      </c>
      <c r="AV133" s="730">
        <v>23</v>
      </c>
      <c r="AW133" s="798">
        <v>29</v>
      </c>
      <c r="AX133" s="800">
        <f>AV133/AW133-1</f>
        <v>-0.2068965517241379</v>
      </c>
      <c r="AY133" s="803">
        <v>27</v>
      </c>
      <c r="AZ133" s="798">
        <v>36</v>
      </c>
      <c r="BA133" s="805">
        <f>AY133/AZ133-1</f>
        <v>-0.25</v>
      </c>
      <c r="BB133" s="732"/>
      <c r="BC133" s="803">
        <v>29</v>
      </c>
      <c r="BD133" s="803">
        <v>29</v>
      </c>
      <c r="BE133" s="732"/>
      <c r="BF133" s="732"/>
      <c r="BG133" s="732"/>
      <c r="BH133" s="77"/>
      <c r="BI133" s="721"/>
      <c r="BJ133" s="721"/>
      <c r="BK133" s="721"/>
      <c r="BL133" s="642"/>
      <c r="BM133" s="642"/>
      <c r="BN133" s="642"/>
      <c r="BO133" s="642"/>
      <c r="BP133" s="642"/>
      <c r="BQ133" s="642"/>
      <c r="BR133" s="642"/>
      <c r="BS133" s="642"/>
      <c r="BT133" s="642"/>
      <c r="BU133" s="642"/>
      <c r="BV133" s="642"/>
      <c r="BW133" s="642"/>
      <c r="BX133" s="642"/>
      <c r="BY133" s="642"/>
      <c r="BZ133" s="642"/>
      <c r="CA133" s="642"/>
      <c r="CB133" s="642"/>
      <c r="CC133" s="642"/>
      <c r="CD133" s="642"/>
      <c r="CE133" s="642"/>
      <c r="CF133" s="642"/>
      <c r="CG133" s="642"/>
      <c r="CH133" s="642"/>
      <c r="CI133" s="642"/>
      <c r="CJ133" s="642"/>
      <c r="CK133" s="642"/>
      <c r="CL133" s="642"/>
      <c r="CM133" s="642"/>
      <c r="CN133" s="642"/>
      <c r="CO133" s="642"/>
      <c r="CP133" s="642"/>
      <c r="CQ133" s="642"/>
      <c r="CR133" s="642"/>
      <c r="CS133" s="642"/>
      <c r="CT133" s="642"/>
      <c r="CU133" s="642"/>
      <c r="CV133" s="642"/>
      <c r="CW133" s="642"/>
      <c r="CX133" s="642"/>
      <c r="CY133" s="642"/>
      <c r="CZ133" s="642"/>
      <c r="DA133" s="642"/>
      <c r="DB133" s="642"/>
      <c r="DC133" s="642"/>
      <c r="DD133" s="642"/>
      <c r="DE133" s="642"/>
      <c r="DF133" s="642"/>
      <c r="DG133" s="642"/>
      <c r="DH133" s="642"/>
      <c r="DI133" s="642"/>
      <c r="DJ133" s="642"/>
      <c r="DK133" s="642"/>
      <c r="DL133" s="642"/>
      <c r="DM133" s="642"/>
      <c r="DN133" s="642"/>
      <c r="DO133" s="642"/>
      <c r="DP133" s="642"/>
      <c r="DQ133" s="642"/>
      <c r="DR133" s="642"/>
      <c r="DS133" s="642"/>
      <c r="DT133" s="642"/>
      <c r="DU133" s="642"/>
      <c r="DV133" s="642"/>
      <c r="DW133" s="642"/>
      <c r="DX133" s="642"/>
      <c r="DY133" s="642"/>
      <c r="DZ133" s="642"/>
      <c r="EA133" s="642"/>
      <c r="EB133" s="642"/>
      <c r="EC133" s="642"/>
      <c r="ED133" s="642"/>
      <c r="EE133" s="642"/>
      <c r="EF133" s="642"/>
      <c r="EG133" s="642"/>
      <c r="EH133" s="642"/>
      <c r="EI133" s="642"/>
      <c r="EJ133" s="642"/>
      <c r="EK133" s="642"/>
      <c r="EL133" s="642"/>
      <c r="EM133" s="642"/>
      <c r="EN133" s="642"/>
      <c r="EO133" s="642"/>
      <c r="EP133" s="642"/>
      <c r="EQ133" s="642"/>
      <c r="ER133" s="642"/>
      <c r="ES133" s="642"/>
      <c r="ET133" s="642"/>
      <c r="EU133" s="642"/>
      <c r="EV133" s="642"/>
      <c r="EW133" s="642"/>
      <c r="EX133" s="642"/>
      <c r="EY133" s="642"/>
      <c r="EZ133" s="642"/>
      <c r="FA133" s="642"/>
      <c r="FB133" s="642"/>
      <c r="FC133" s="642"/>
      <c r="FD133" s="642"/>
      <c r="FE133" s="642"/>
      <c r="FF133" s="642"/>
      <c r="FG133" s="642"/>
      <c r="FH133" s="642"/>
      <c r="FI133" s="642"/>
      <c r="FJ133" s="642"/>
      <c r="FK133" s="642"/>
      <c r="FL133" s="642"/>
      <c r="FM133" s="642"/>
      <c r="FN133" s="642"/>
      <c r="FO133" s="642"/>
      <c r="FQ133" s="526"/>
      <c r="FR133" s="526"/>
      <c r="FS133" s="526"/>
      <c r="FT133" s="285"/>
      <c r="FU133" s="285"/>
      <c r="FV133" s="285"/>
      <c r="FW133" s="285"/>
      <c r="FX133" s="285"/>
      <c r="FY133" s="285"/>
      <c r="FZ133" s="285"/>
    </row>
    <row r="134" spans="1:182" s="471" customFormat="1" ht="15" customHeight="1">
      <c r="A134" s="639" t="s">
        <v>3194</v>
      </c>
      <c r="B134" s="641"/>
      <c r="C134" s="640" t="s">
        <v>3195</v>
      </c>
      <c r="D134" s="641">
        <v>71</v>
      </c>
      <c r="E134" s="664" t="s">
        <v>3290</v>
      </c>
      <c r="F134" s="642" t="s">
        <v>3291</v>
      </c>
      <c r="G134" s="639" t="s">
        <v>3292</v>
      </c>
      <c r="H134" s="643" t="s">
        <v>3293</v>
      </c>
      <c r="I134" s="643" t="s">
        <v>3294</v>
      </c>
      <c r="J134" s="641" t="s">
        <v>115</v>
      </c>
      <c r="K134" s="641">
        <v>46037</v>
      </c>
      <c r="L134" s="644" t="s">
        <v>3201</v>
      </c>
      <c r="M134" s="680" t="s">
        <v>3295</v>
      </c>
      <c r="N134" s="643" t="s">
        <v>3296</v>
      </c>
      <c r="O134" s="642" t="s">
        <v>3297</v>
      </c>
      <c r="P134" s="642" t="s">
        <v>3298</v>
      </c>
      <c r="Q134" s="642" t="s">
        <v>3299</v>
      </c>
      <c r="R134" s="641" t="s">
        <v>115</v>
      </c>
      <c r="S134" s="641">
        <v>46040</v>
      </c>
      <c r="T134" s="642"/>
      <c r="U134" s="645" t="s">
        <v>3300</v>
      </c>
      <c r="V134" s="646"/>
      <c r="W134" s="77"/>
      <c r="X134" s="641">
        <v>720</v>
      </c>
      <c r="Y134" s="641">
        <v>723</v>
      </c>
      <c r="Z134" s="641"/>
      <c r="AA134" s="641"/>
      <c r="AB134" s="641" t="s">
        <v>2708</v>
      </c>
      <c r="AC134" s="641" t="s">
        <v>393</v>
      </c>
      <c r="AD134" s="77"/>
      <c r="AE134" s="641"/>
      <c r="AF134" s="647">
        <v>299</v>
      </c>
      <c r="AG134" s="647">
        <v>305</v>
      </c>
      <c r="AH134" s="77"/>
      <c r="AI134" s="648" t="s">
        <v>3301</v>
      </c>
      <c r="AJ134" s="641" t="s">
        <v>49</v>
      </c>
      <c r="AK134" s="641"/>
      <c r="AL134" s="77"/>
      <c r="AM134" s="639" t="str">
        <f>H134&amp;" "&amp;I134&amp;","&amp;" "&amp;J134&amp;" "&amp;K134</f>
        <v>14181 126th St. Fishers, IN 46037</v>
      </c>
      <c r="AN134" s="77"/>
      <c r="AO134" s="715" t="s">
        <v>49</v>
      </c>
      <c r="AP134" s="715"/>
      <c r="AQ134" s="77"/>
      <c r="AR134" s="727">
        <v>24</v>
      </c>
      <c r="AS134" s="728">
        <v>31</v>
      </c>
      <c r="AT134" s="727">
        <v>32</v>
      </c>
      <c r="AU134" s="727">
        <v>39</v>
      </c>
      <c r="AV134" s="727">
        <v>43</v>
      </c>
      <c r="AW134" s="797">
        <v>29</v>
      </c>
      <c r="AX134" s="800">
        <f>AV134/AW134-1</f>
        <v>0.48275862068965525</v>
      </c>
      <c r="AY134" s="720">
        <v>50</v>
      </c>
      <c r="AZ134" s="797">
        <v>43</v>
      </c>
      <c r="BA134" s="805">
        <f>AY134/AZ134-1</f>
        <v>0.16279069767441867</v>
      </c>
      <c r="BB134" s="721"/>
      <c r="BC134" s="720">
        <v>60</v>
      </c>
      <c r="BD134" s="720">
        <v>69</v>
      </c>
      <c r="BE134" s="721"/>
      <c r="BF134" s="721"/>
      <c r="BG134" s="721"/>
      <c r="BH134" s="77"/>
      <c r="BI134" s="721"/>
      <c r="BJ134" s="721"/>
      <c r="BK134" s="721"/>
      <c r="BL134" s="642"/>
      <c r="BM134" s="642"/>
      <c r="BN134" s="642"/>
      <c r="BO134" s="642"/>
      <c r="BP134" s="642"/>
      <c r="BQ134" s="642"/>
      <c r="BR134" s="642"/>
      <c r="BS134" s="642"/>
      <c r="BT134" s="642"/>
      <c r="BU134" s="642"/>
      <c r="BV134" s="642"/>
      <c r="BW134" s="642"/>
      <c r="BX134" s="642"/>
      <c r="BY134" s="642"/>
      <c r="BZ134" s="642"/>
      <c r="CA134" s="642"/>
      <c r="CB134" s="642"/>
      <c r="CC134" s="642"/>
      <c r="CD134" s="642"/>
      <c r="CE134" s="642"/>
      <c r="CF134" s="642"/>
      <c r="CG134" s="642"/>
      <c r="CH134" s="642"/>
      <c r="CI134" s="642"/>
      <c r="CJ134" s="642"/>
      <c r="CK134" s="642"/>
      <c r="CL134" s="642"/>
      <c r="CM134" s="642"/>
      <c r="CN134" s="642"/>
      <c r="CO134" s="642"/>
      <c r="CP134" s="642"/>
      <c r="CQ134" s="642"/>
      <c r="CR134" s="642"/>
      <c r="CS134" s="642"/>
      <c r="CT134" s="642"/>
      <c r="CU134" s="642"/>
      <c r="CV134" s="642"/>
      <c r="CW134" s="642"/>
      <c r="CX134" s="642"/>
      <c r="CY134" s="642"/>
      <c r="CZ134" s="642"/>
      <c r="DA134" s="642"/>
      <c r="DB134" s="642"/>
      <c r="DC134" s="642"/>
      <c r="DD134" s="642"/>
      <c r="DE134" s="642"/>
      <c r="DF134" s="642"/>
      <c r="DG134" s="642"/>
      <c r="DH134" s="642"/>
      <c r="DI134" s="642"/>
      <c r="DJ134" s="642"/>
      <c r="DK134" s="642"/>
      <c r="DL134" s="642"/>
      <c r="DM134" s="642"/>
      <c r="DN134" s="642"/>
      <c r="DO134" s="642"/>
      <c r="DP134" s="642"/>
      <c r="DQ134" s="642"/>
      <c r="DR134" s="642"/>
      <c r="DS134" s="642"/>
      <c r="DT134" s="642"/>
      <c r="DU134" s="642"/>
      <c r="DV134" s="642"/>
      <c r="DW134" s="642"/>
      <c r="DX134" s="642"/>
      <c r="DY134" s="642"/>
      <c r="DZ134" s="642"/>
      <c r="EA134" s="642"/>
      <c r="EB134" s="642"/>
      <c r="EC134" s="642"/>
      <c r="ED134" s="642"/>
      <c r="EE134" s="642"/>
      <c r="EF134" s="642"/>
      <c r="EG134" s="642"/>
      <c r="EH134" s="642"/>
      <c r="EI134" s="642"/>
      <c r="EJ134" s="642"/>
      <c r="EK134" s="642"/>
      <c r="EL134" s="642"/>
      <c r="EM134" s="642"/>
      <c r="EN134" s="642"/>
      <c r="EO134" s="642"/>
      <c r="EP134" s="642"/>
      <c r="EQ134" s="642"/>
      <c r="ER134" s="642"/>
      <c r="ES134" s="642"/>
      <c r="ET134" s="642"/>
      <c r="EU134" s="642"/>
      <c r="EV134" s="642"/>
      <c r="EW134" s="642"/>
      <c r="EX134" s="642"/>
      <c r="EY134" s="642"/>
      <c r="EZ134" s="642"/>
      <c r="FA134" s="642"/>
      <c r="FB134" s="642"/>
      <c r="FC134" s="642"/>
      <c r="FD134" s="642"/>
      <c r="FE134" s="642"/>
      <c r="FF134" s="642"/>
      <c r="FG134" s="642"/>
      <c r="FH134" s="642"/>
      <c r="FI134" s="642"/>
      <c r="FJ134" s="642"/>
      <c r="FK134" s="642"/>
      <c r="FL134" s="642"/>
      <c r="FM134" s="642"/>
      <c r="FN134" s="642"/>
      <c r="FO134" s="642"/>
      <c r="FP134" s="664"/>
      <c r="FQ134" s="456"/>
      <c r="FR134" s="456"/>
      <c r="FS134" s="456"/>
      <c r="FT134" s="526"/>
      <c r="FU134" s="526"/>
      <c r="FV134" s="526"/>
      <c r="FW134" s="526"/>
      <c r="FX134" s="526"/>
      <c r="FY134" s="526"/>
      <c r="FZ134" s="526"/>
    </row>
    <row r="135" spans="1:182" s="471" customFormat="1" ht="15" customHeight="1">
      <c r="A135" s="639" t="s">
        <v>3194</v>
      </c>
      <c r="B135" s="641"/>
      <c r="C135" s="640" t="s">
        <v>3195</v>
      </c>
      <c r="D135" s="641">
        <v>60</v>
      </c>
      <c r="E135" s="789" t="s">
        <v>3302</v>
      </c>
      <c r="F135" s="642" t="s">
        <v>3303</v>
      </c>
      <c r="G135" s="639" t="s">
        <v>3304</v>
      </c>
      <c r="H135" s="643" t="s">
        <v>3305</v>
      </c>
      <c r="I135" s="643" t="s">
        <v>3306</v>
      </c>
      <c r="J135" s="641" t="s">
        <v>460</v>
      </c>
      <c r="K135" s="641">
        <v>49504</v>
      </c>
      <c r="L135" s="644" t="s">
        <v>3201</v>
      </c>
      <c r="M135" s="680" t="s">
        <v>3307</v>
      </c>
      <c r="N135" s="643" t="s">
        <v>3308</v>
      </c>
      <c r="O135" s="642" t="s">
        <v>3309</v>
      </c>
      <c r="P135" s="649" t="s">
        <v>3310</v>
      </c>
      <c r="Q135" s="649" t="s">
        <v>1008</v>
      </c>
      <c r="R135" s="639" t="s">
        <v>54</v>
      </c>
      <c r="S135" s="639">
        <v>45415</v>
      </c>
      <c r="T135" s="642"/>
      <c r="U135" s="645" t="s">
        <v>3311</v>
      </c>
      <c r="V135" s="646"/>
      <c r="W135" s="77"/>
      <c r="X135" s="641">
        <v>720</v>
      </c>
      <c r="Y135" s="641">
        <v>723</v>
      </c>
      <c r="Z135" s="641"/>
      <c r="AA135" s="641"/>
      <c r="AB135" s="641" t="s">
        <v>2708</v>
      </c>
      <c r="AC135" s="641" t="s">
        <v>393</v>
      </c>
      <c r="AD135" s="77"/>
      <c r="AE135" s="641"/>
      <c r="AF135" s="647">
        <v>299</v>
      </c>
      <c r="AG135" s="647">
        <v>305</v>
      </c>
      <c r="AH135" s="77"/>
      <c r="AI135" s="648" t="s">
        <v>3312</v>
      </c>
      <c r="AJ135" s="641" t="s">
        <v>49</v>
      </c>
      <c r="AK135" s="641"/>
      <c r="AL135" s="77"/>
      <c r="AM135" s="639" t="str">
        <f>H135&amp;" "&amp;I135&amp;","&amp;" "&amp;J135&amp;" "&amp;K135</f>
        <v>2550 Burritt St. NW Grand Rapids, MI 49504</v>
      </c>
      <c r="AN135" s="77"/>
      <c r="AO135" s="715" t="s">
        <v>49</v>
      </c>
      <c r="AP135" s="715"/>
      <c r="AQ135" s="77"/>
      <c r="AR135" s="727">
        <v>11</v>
      </c>
      <c r="AS135" s="728">
        <v>14</v>
      </c>
      <c r="AT135" s="727">
        <v>22</v>
      </c>
      <c r="AU135" s="727">
        <v>27</v>
      </c>
      <c r="AV135" s="727">
        <v>31</v>
      </c>
      <c r="AW135" s="797">
        <v>30</v>
      </c>
      <c r="AX135" s="800">
        <f>AV135/AW135-1</f>
        <v>3.3333333333333437E-2</v>
      </c>
      <c r="AY135" s="720">
        <v>36</v>
      </c>
      <c r="AZ135" s="797">
        <v>36</v>
      </c>
      <c r="BA135" s="805">
        <f>AY135/AZ135-1</f>
        <v>0</v>
      </c>
      <c r="BB135" s="721"/>
      <c r="BC135" s="720">
        <v>44</v>
      </c>
      <c r="BD135" s="720">
        <v>44</v>
      </c>
      <c r="BE135" s="721"/>
      <c r="BF135" s="721"/>
      <c r="BG135" s="721"/>
      <c r="BH135" s="77"/>
      <c r="BI135" s="732"/>
      <c r="BJ135" s="721"/>
      <c r="BK135" s="721"/>
      <c r="BL135" s="642"/>
      <c r="BM135" s="642"/>
      <c r="BN135" s="642"/>
      <c r="BO135" s="642"/>
      <c r="BP135" s="642"/>
      <c r="BQ135" s="642"/>
      <c r="BR135" s="642"/>
      <c r="BS135" s="642"/>
      <c r="BT135" s="642"/>
      <c r="BU135" s="642"/>
      <c r="BV135" s="642"/>
      <c r="BW135" s="642"/>
      <c r="BX135" s="642"/>
      <c r="BY135" s="642"/>
      <c r="BZ135" s="642"/>
      <c r="CA135" s="642"/>
      <c r="CB135" s="642"/>
      <c r="CC135" s="642"/>
      <c r="CD135" s="642"/>
      <c r="CE135" s="642"/>
      <c r="CF135" s="642"/>
      <c r="CG135" s="642"/>
      <c r="CH135" s="642"/>
      <c r="CI135" s="642"/>
      <c r="CJ135" s="642"/>
      <c r="CK135" s="642"/>
      <c r="CL135" s="642"/>
      <c r="CM135" s="642"/>
      <c r="CN135" s="642"/>
      <c r="CO135" s="642"/>
      <c r="CP135" s="642"/>
      <c r="CQ135" s="642"/>
      <c r="CR135" s="642"/>
      <c r="CS135" s="642"/>
      <c r="CT135" s="642"/>
      <c r="CU135" s="642"/>
      <c r="CV135" s="642"/>
      <c r="CW135" s="642"/>
      <c r="CX135" s="642"/>
      <c r="CY135" s="642"/>
      <c r="CZ135" s="642"/>
      <c r="DA135" s="642"/>
      <c r="DB135" s="642"/>
      <c r="DC135" s="642"/>
      <c r="DD135" s="642"/>
      <c r="DE135" s="642"/>
      <c r="DF135" s="642"/>
      <c r="DG135" s="642"/>
      <c r="DH135" s="642"/>
      <c r="DI135" s="642"/>
      <c r="DJ135" s="642"/>
      <c r="DK135" s="642"/>
      <c r="DL135" s="642"/>
      <c r="DM135" s="642"/>
      <c r="DN135" s="642"/>
      <c r="DO135" s="642"/>
      <c r="DP135" s="642"/>
      <c r="DQ135" s="642"/>
      <c r="DR135" s="642"/>
      <c r="DS135" s="642"/>
      <c r="DT135" s="642"/>
      <c r="DU135" s="642"/>
      <c r="DV135" s="642"/>
      <c r="DW135" s="642"/>
      <c r="DX135" s="642"/>
      <c r="DY135" s="642"/>
      <c r="DZ135" s="642"/>
      <c r="EA135" s="642"/>
      <c r="EB135" s="642"/>
      <c r="EC135" s="642"/>
      <c r="ED135" s="642"/>
      <c r="EE135" s="642"/>
      <c r="EF135" s="642"/>
      <c r="EG135" s="642"/>
      <c r="EH135" s="642"/>
      <c r="EI135" s="642"/>
      <c r="EJ135" s="642"/>
      <c r="EK135" s="642"/>
      <c r="EL135" s="642"/>
      <c r="EM135" s="642"/>
      <c r="EN135" s="642"/>
      <c r="EO135" s="642"/>
      <c r="EP135" s="642"/>
      <c r="EQ135" s="642"/>
      <c r="ER135" s="642"/>
      <c r="ES135" s="642"/>
      <c r="ET135" s="642"/>
      <c r="EU135" s="642"/>
      <c r="EV135" s="642"/>
      <c r="EW135" s="642"/>
      <c r="EX135" s="642"/>
      <c r="EY135" s="642"/>
      <c r="EZ135" s="642"/>
      <c r="FA135" s="642"/>
      <c r="FB135" s="642"/>
      <c r="FC135" s="642"/>
      <c r="FD135" s="642"/>
      <c r="FE135" s="642"/>
      <c r="FF135" s="642"/>
      <c r="FG135" s="642"/>
      <c r="FH135" s="642"/>
      <c r="FI135" s="642"/>
      <c r="FJ135" s="642"/>
      <c r="FK135" s="642"/>
      <c r="FL135" s="642"/>
      <c r="FM135" s="642"/>
      <c r="FN135" s="642"/>
      <c r="FO135" s="642"/>
      <c r="FT135" s="293"/>
      <c r="FU135" s="293"/>
      <c r="FV135" s="293"/>
      <c r="FW135" s="293"/>
      <c r="FX135" s="293"/>
      <c r="FY135" s="293"/>
      <c r="FZ135" s="293"/>
    </row>
    <row r="136" spans="1:182" s="456" customFormat="1" ht="15" customHeight="1">
      <c r="A136" s="815" t="s">
        <v>3194</v>
      </c>
      <c r="B136" s="815"/>
      <c r="C136" s="814" t="s">
        <v>3195</v>
      </c>
      <c r="D136" s="815">
        <v>37</v>
      </c>
      <c r="E136" s="811" t="s">
        <v>3313</v>
      </c>
      <c r="F136" s="811" t="s">
        <v>3314</v>
      </c>
      <c r="G136" s="815"/>
      <c r="H136" s="814" t="s">
        <v>3315</v>
      </c>
      <c r="I136" s="814" t="s">
        <v>3316</v>
      </c>
      <c r="J136" s="815" t="s">
        <v>115</v>
      </c>
      <c r="K136" s="815">
        <v>46750</v>
      </c>
      <c r="L136" s="818" t="s">
        <v>3201</v>
      </c>
      <c r="M136" s="861" t="s">
        <v>3317</v>
      </c>
      <c r="N136" s="814" t="s">
        <v>3318</v>
      </c>
      <c r="O136" s="811" t="s">
        <v>3319</v>
      </c>
      <c r="P136" s="811" t="s">
        <v>3320</v>
      </c>
      <c r="Q136" s="811" t="s">
        <v>3316</v>
      </c>
      <c r="R136" s="815" t="s">
        <v>115</v>
      </c>
      <c r="S136" s="815">
        <v>46750</v>
      </c>
      <c r="T136" s="811"/>
      <c r="U136" s="828" t="s">
        <v>3321</v>
      </c>
      <c r="V136" s="827"/>
      <c r="W136" s="77"/>
      <c r="X136" s="815">
        <v>622</v>
      </c>
      <c r="Y136" s="815">
        <v>625</v>
      </c>
      <c r="Z136" s="816"/>
      <c r="AA136" s="828"/>
      <c r="AB136" s="816" t="s">
        <v>2747</v>
      </c>
      <c r="AC136" s="828" t="s">
        <v>393</v>
      </c>
      <c r="AD136" s="77"/>
      <c r="AE136" s="815"/>
      <c r="AF136" s="829">
        <v>299</v>
      </c>
      <c r="AG136" s="829">
        <v>305</v>
      </c>
      <c r="AH136" s="77"/>
      <c r="AI136" s="823" t="s">
        <v>3322</v>
      </c>
      <c r="AJ136" s="815" t="s">
        <v>49</v>
      </c>
      <c r="AK136" s="815"/>
      <c r="AL136" s="77"/>
      <c r="AM136" s="815" t="str">
        <f>H136&amp;" "&amp;I136&amp;","&amp;" "&amp;J136&amp;" "&amp;K136</f>
        <v>2303 College Ave Huntington, IN 46750</v>
      </c>
      <c r="AN136" s="77"/>
      <c r="AO136" s="816" t="s">
        <v>49</v>
      </c>
      <c r="AP136" s="816"/>
      <c r="AQ136" s="77"/>
      <c r="AR136" s="815">
        <v>13</v>
      </c>
      <c r="AS136" s="824">
        <v>16</v>
      </c>
      <c r="AT136" s="815">
        <v>18</v>
      </c>
      <c r="AU136" s="815">
        <v>19</v>
      </c>
      <c r="AV136" s="815">
        <v>25</v>
      </c>
      <c r="AW136" s="815">
        <v>27</v>
      </c>
      <c r="AX136" s="825">
        <f>AV136/AW136-1</f>
        <v>-7.407407407407407E-2</v>
      </c>
      <c r="AY136" s="815">
        <v>29</v>
      </c>
      <c r="AZ136" s="815">
        <v>35</v>
      </c>
      <c r="BA136" s="826">
        <f>AY136/AZ136-1</f>
        <v>-0.17142857142857137</v>
      </c>
      <c r="BB136" s="811"/>
      <c r="BC136" s="815">
        <v>31</v>
      </c>
      <c r="BD136" s="815">
        <v>31</v>
      </c>
      <c r="BE136" s="811"/>
      <c r="BF136" s="811"/>
      <c r="BG136" s="811"/>
      <c r="BH136" s="77"/>
      <c r="BI136" s="562"/>
      <c r="BJ136" s="811"/>
      <c r="BK136" s="811"/>
      <c r="BL136" s="811"/>
      <c r="BM136" s="811"/>
      <c r="BN136" s="811"/>
      <c r="BO136" s="811"/>
      <c r="BP136" s="811"/>
      <c r="BQ136" s="811"/>
      <c r="BR136" s="811"/>
      <c r="BS136" s="562"/>
      <c r="BT136" s="562"/>
      <c r="BU136" s="562"/>
      <c r="BV136" s="562"/>
      <c r="BW136" s="562"/>
      <c r="BX136" s="562"/>
      <c r="BY136" s="562"/>
      <c r="BZ136" s="562"/>
      <c r="CA136" s="562"/>
      <c r="CB136" s="562"/>
      <c r="CC136" s="562"/>
      <c r="CD136" s="562"/>
      <c r="CE136" s="562"/>
      <c r="CF136" s="562"/>
      <c r="CG136" s="562"/>
      <c r="CH136" s="562"/>
      <c r="CI136" s="562"/>
      <c r="CJ136" s="562"/>
      <c r="CK136" s="562"/>
      <c r="CL136" s="562"/>
      <c r="CM136" s="562"/>
      <c r="CN136" s="562"/>
      <c r="CO136" s="562"/>
      <c r="CP136" s="562"/>
      <c r="CQ136" s="562"/>
      <c r="CR136" s="562"/>
      <c r="CS136" s="562"/>
      <c r="CT136" s="562"/>
      <c r="CU136" s="562"/>
      <c r="CV136" s="562"/>
      <c r="CW136" s="562"/>
      <c r="CX136" s="562"/>
      <c r="CY136" s="562"/>
      <c r="CZ136" s="562"/>
      <c r="DA136" s="562"/>
      <c r="DB136" s="562"/>
      <c r="DC136" s="562"/>
      <c r="DD136" s="562"/>
      <c r="DE136" s="562"/>
      <c r="DF136" s="562"/>
      <c r="DG136" s="562"/>
      <c r="DH136" s="562"/>
      <c r="DI136" s="562"/>
      <c r="DJ136" s="562"/>
      <c r="DK136" s="562"/>
      <c r="DL136" s="562"/>
      <c r="DM136" s="562"/>
      <c r="DN136" s="562"/>
      <c r="DO136" s="562"/>
      <c r="DP136" s="562"/>
      <c r="DQ136" s="562"/>
      <c r="DR136" s="562"/>
      <c r="DS136" s="562"/>
      <c r="DT136" s="562"/>
      <c r="DU136" s="562"/>
      <c r="DV136" s="562"/>
      <c r="DW136" s="562"/>
      <c r="DX136" s="562"/>
      <c r="DY136" s="562"/>
      <c r="DZ136" s="562"/>
      <c r="EA136" s="562"/>
      <c r="EB136" s="562"/>
      <c r="EC136" s="562"/>
      <c r="ED136" s="562"/>
      <c r="EE136" s="562"/>
      <c r="EF136" s="562"/>
      <c r="EG136" s="562"/>
      <c r="EH136" s="562"/>
      <c r="EI136" s="562"/>
      <c r="EJ136" s="562"/>
      <c r="EK136" s="562"/>
      <c r="EL136" s="562"/>
      <c r="EM136" s="562"/>
      <c r="EN136" s="562"/>
      <c r="EO136" s="562"/>
      <c r="EP136" s="562"/>
      <c r="EQ136" s="562"/>
      <c r="ER136" s="562"/>
      <c r="ES136" s="562"/>
      <c r="ET136" s="562"/>
      <c r="EU136" s="562"/>
      <c r="EV136" s="562"/>
      <c r="EW136" s="562"/>
      <c r="EX136" s="562"/>
      <c r="EY136" s="562"/>
      <c r="EZ136" s="562"/>
      <c r="FA136" s="562"/>
      <c r="FB136" s="562"/>
      <c r="FC136" s="562"/>
      <c r="FD136" s="562"/>
      <c r="FE136" s="562"/>
      <c r="FF136" s="562"/>
      <c r="FG136" s="562"/>
      <c r="FH136" s="562"/>
      <c r="FI136" s="562"/>
      <c r="FJ136" s="562"/>
      <c r="FK136" s="562"/>
      <c r="FL136" s="562"/>
      <c r="FM136" s="562"/>
      <c r="FN136" s="562"/>
      <c r="FO136" s="562"/>
      <c r="FP136" s="562"/>
      <c r="FQ136" s="562"/>
      <c r="FR136" s="562"/>
      <c r="FS136" s="562"/>
      <c r="FT136" s="562"/>
      <c r="FU136" s="562"/>
      <c r="FV136" s="562"/>
      <c r="FW136" s="562"/>
      <c r="FX136" s="562"/>
      <c r="FY136" s="562"/>
      <c r="FZ136" s="562"/>
    </row>
    <row r="137" spans="1:182" ht="15" customHeight="1">
      <c r="A137" s="639" t="s">
        <v>3323</v>
      </c>
      <c r="B137" s="641" t="s">
        <v>49</v>
      </c>
      <c r="C137" s="640" t="s">
        <v>3195</v>
      </c>
      <c r="D137" s="641"/>
      <c r="E137" s="642" t="s">
        <v>3324</v>
      </c>
      <c r="F137" s="642" t="s">
        <v>3325</v>
      </c>
      <c r="G137" s="639" t="s">
        <v>3326</v>
      </c>
      <c r="H137" s="643" t="s">
        <v>3327</v>
      </c>
      <c r="I137" s="643" t="s">
        <v>3328</v>
      </c>
      <c r="J137" s="641" t="s">
        <v>206</v>
      </c>
      <c r="K137" s="641">
        <v>60142</v>
      </c>
      <c r="L137" s="644" t="s">
        <v>3201</v>
      </c>
      <c r="M137" s="680" t="s">
        <v>3202</v>
      </c>
      <c r="N137" s="643" t="s">
        <v>3203</v>
      </c>
      <c r="O137" s="642" t="s">
        <v>3204</v>
      </c>
      <c r="P137" s="642" t="s">
        <v>3205</v>
      </c>
      <c r="Q137" s="642" t="s">
        <v>3206</v>
      </c>
      <c r="R137" s="641" t="s">
        <v>206</v>
      </c>
      <c r="S137" s="641">
        <v>60004</v>
      </c>
      <c r="T137" s="642"/>
      <c r="U137" s="645" t="s">
        <v>3207</v>
      </c>
      <c r="V137" s="646"/>
      <c r="W137" s="77"/>
      <c r="X137" s="641">
        <v>615</v>
      </c>
      <c r="Y137" s="641">
        <v>618</v>
      </c>
      <c r="Z137" s="641"/>
      <c r="AA137" s="641"/>
      <c r="AB137" s="641" t="s">
        <v>2667</v>
      </c>
      <c r="AC137" s="641" t="s">
        <v>393</v>
      </c>
      <c r="AD137" s="77"/>
      <c r="AE137" s="641"/>
      <c r="AF137" s="647">
        <v>329</v>
      </c>
      <c r="AG137" s="647">
        <v>309</v>
      </c>
      <c r="AH137" s="77"/>
      <c r="AI137" s="648" t="s">
        <v>3329</v>
      </c>
      <c r="AJ137" s="641" t="s">
        <v>37</v>
      </c>
      <c r="AK137" s="641"/>
      <c r="AL137" s="77"/>
      <c r="AM137" s="639" t="str">
        <f>H137&amp;" "&amp;I137&amp;","&amp;" "&amp;J137&amp;" "&amp;K137</f>
        <v>11950 Ackman Rd Huntley, IL 60142</v>
      </c>
      <c r="AN137" s="77"/>
      <c r="AO137" s="641" t="s">
        <v>49</v>
      </c>
      <c r="AP137" s="641"/>
      <c r="AQ137" s="77"/>
      <c r="AR137" s="641">
        <v>13</v>
      </c>
      <c r="AS137" s="718">
        <v>18</v>
      </c>
      <c r="AT137" s="641">
        <v>20</v>
      </c>
      <c r="AU137" s="641">
        <v>23</v>
      </c>
      <c r="AV137" s="641">
        <v>26</v>
      </c>
      <c r="AW137" s="641"/>
      <c r="AX137" s="641"/>
      <c r="AY137" s="641">
        <v>32</v>
      </c>
      <c r="AZ137" s="641"/>
      <c r="BA137" s="858"/>
      <c r="BB137" s="642"/>
      <c r="BC137" s="641">
        <v>31</v>
      </c>
      <c r="BD137" s="641">
        <v>31</v>
      </c>
      <c r="BE137" s="642"/>
      <c r="BF137" s="642"/>
      <c r="BG137" s="642"/>
      <c r="BH137" s="77"/>
      <c r="BI137" s="642"/>
      <c r="BJ137" s="642"/>
      <c r="BK137" s="642"/>
      <c r="BL137" s="642"/>
      <c r="BM137" s="642"/>
      <c r="BN137" s="642"/>
      <c r="BO137" s="642"/>
      <c r="BP137" s="642"/>
      <c r="BQ137" s="642"/>
      <c r="BR137" s="642"/>
      <c r="BS137" s="642"/>
      <c r="BT137" s="642"/>
      <c r="BU137" s="642"/>
      <c r="BV137" s="642"/>
      <c r="BW137" s="642"/>
      <c r="BX137" s="642"/>
      <c r="BY137" s="642"/>
      <c r="BZ137" s="642"/>
      <c r="CA137" s="642"/>
      <c r="CB137" s="642"/>
      <c r="CC137" s="642"/>
      <c r="CD137" s="642"/>
      <c r="CE137" s="642"/>
      <c r="CF137" s="642"/>
      <c r="CG137" s="642"/>
      <c r="CH137" s="642"/>
      <c r="CI137" s="642"/>
      <c r="CJ137" s="642"/>
      <c r="CK137" s="642"/>
      <c r="CL137" s="642"/>
      <c r="CM137" s="642"/>
      <c r="CN137" s="642"/>
      <c r="CO137" s="642"/>
      <c r="CP137" s="642"/>
      <c r="CQ137" s="642"/>
      <c r="CR137" s="642"/>
      <c r="CS137" s="642"/>
      <c r="CT137" s="642"/>
      <c r="CU137" s="642"/>
      <c r="CV137" s="642"/>
      <c r="CW137" s="642"/>
      <c r="CX137" s="642"/>
      <c r="CY137" s="642"/>
      <c r="CZ137" s="642"/>
      <c r="DA137" s="642"/>
      <c r="DB137" s="642"/>
      <c r="DC137" s="642"/>
      <c r="DD137" s="642"/>
      <c r="DE137" s="642"/>
      <c r="DF137" s="642"/>
      <c r="DG137" s="642"/>
      <c r="DH137" s="642"/>
      <c r="DI137" s="642"/>
      <c r="DJ137" s="642"/>
      <c r="DK137" s="642"/>
      <c r="DL137" s="642"/>
      <c r="DM137" s="642"/>
      <c r="DN137" s="642"/>
      <c r="DO137" s="642"/>
      <c r="DP137" s="642"/>
      <c r="DQ137" s="642"/>
      <c r="DR137" s="642"/>
      <c r="DS137" s="642"/>
      <c r="DT137" s="642"/>
      <c r="DU137" s="642"/>
      <c r="DV137" s="642"/>
      <c r="DW137" s="642"/>
      <c r="DX137" s="642"/>
      <c r="DY137" s="642"/>
      <c r="DZ137" s="642"/>
      <c r="EA137" s="642"/>
      <c r="EB137" s="642"/>
      <c r="EC137" s="642"/>
      <c r="ED137" s="642"/>
      <c r="EE137" s="642"/>
      <c r="EF137" s="642"/>
      <c r="EG137" s="642"/>
      <c r="EH137" s="642"/>
      <c r="EI137" s="642"/>
      <c r="EJ137" s="642"/>
      <c r="EK137" s="642"/>
      <c r="EL137" s="642"/>
      <c r="EM137" s="642"/>
      <c r="EN137" s="642"/>
      <c r="EO137" s="642"/>
      <c r="EP137" s="642"/>
      <c r="EQ137" s="642"/>
      <c r="ER137" s="642"/>
      <c r="ES137" s="642"/>
      <c r="ET137" s="642"/>
      <c r="EU137" s="642"/>
      <c r="EV137" s="642"/>
      <c r="EW137" s="642"/>
      <c r="EX137" s="642"/>
      <c r="EY137" s="642"/>
      <c r="EZ137" s="642"/>
      <c r="FA137" s="642"/>
      <c r="FB137" s="642"/>
      <c r="FC137" s="642"/>
      <c r="FD137" s="642"/>
      <c r="FE137" s="642"/>
      <c r="FF137" s="642"/>
      <c r="FG137" s="642"/>
      <c r="FH137" s="642"/>
      <c r="FI137" s="642"/>
      <c r="FJ137" s="642"/>
      <c r="FK137" s="642"/>
      <c r="FL137" s="642"/>
      <c r="FM137" s="642"/>
      <c r="FN137" s="642"/>
      <c r="FO137" s="642"/>
      <c r="FP137" s="642"/>
      <c r="FQ137" s="642"/>
      <c r="FR137" s="642"/>
      <c r="FS137" s="642"/>
      <c r="FT137" s="642"/>
      <c r="FU137" s="642"/>
      <c r="FV137" s="642"/>
      <c r="FW137" s="642"/>
      <c r="FX137" s="642"/>
      <c r="FY137" s="642"/>
      <c r="FZ137" s="642"/>
    </row>
    <row r="138" spans="1:182" s="526" customFormat="1" ht="15" customHeight="1">
      <c r="A138" s="815" t="s">
        <v>3194</v>
      </c>
      <c r="B138" s="816"/>
      <c r="C138" s="814" t="s">
        <v>3195</v>
      </c>
      <c r="D138" s="816">
        <v>25</v>
      </c>
      <c r="E138" s="562" t="s">
        <v>3330</v>
      </c>
      <c r="F138" s="562" t="s">
        <v>3331</v>
      </c>
      <c r="G138" s="815" t="s">
        <v>3332</v>
      </c>
      <c r="H138" s="817" t="s">
        <v>3333</v>
      </c>
      <c r="I138" s="817" t="s">
        <v>3334</v>
      </c>
      <c r="J138" s="816" t="s">
        <v>460</v>
      </c>
      <c r="K138" s="816">
        <v>48152</v>
      </c>
      <c r="L138" s="818" t="s">
        <v>3201</v>
      </c>
      <c r="M138" s="819" t="s">
        <v>3335</v>
      </c>
      <c r="N138" s="817" t="s">
        <v>3336</v>
      </c>
      <c r="O138" s="562" t="s">
        <v>3337</v>
      </c>
      <c r="P138" s="562" t="s">
        <v>3338</v>
      </c>
      <c r="Q138" s="562" t="s">
        <v>3339</v>
      </c>
      <c r="R138" s="816" t="s">
        <v>460</v>
      </c>
      <c r="S138" s="816">
        <v>48124</v>
      </c>
      <c r="T138" s="562"/>
      <c r="U138" s="820" t="s">
        <v>3340</v>
      </c>
      <c r="V138" s="821"/>
      <c r="W138" s="77"/>
      <c r="X138" s="816">
        <v>622</v>
      </c>
      <c r="Y138" s="816">
        <v>625</v>
      </c>
      <c r="Z138" s="816"/>
      <c r="AA138" s="816"/>
      <c r="AB138" s="816" t="s">
        <v>2747</v>
      </c>
      <c r="AC138" s="816" t="s">
        <v>393</v>
      </c>
      <c r="AD138" s="77"/>
      <c r="AE138" s="816"/>
      <c r="AF138" s="822">
        <v>299</v>
      </c>
      <c r="AG138" s="822">
        <v>305</v>
      </c>
      <c r="AH138" s="77"/>
      <c r="AI138" s="823" t="s">
        <v>3341</v>
      </c>
      <c r="AJ138" s="816" t="s">
        <v>49</v>
      </c>
      <c r="AK138" s="816" t="s">
        <v>49</v>
      </c>
      <c r="AL138" s="77"/>
      <c r="AM138" s="815" t="str">
        <f>H138&amp;" "&amp;I138&amp;","&amp;" "&amp;J138&amp;" "&amp;K138</f>
        <v>18600 Haggerty Rd Livonia, MI 48152</v>
      </c>
      <c r="AN138" s="77"/>
      <c r="AO138" s="816" t="s">
        <v>49</v>
      </c>
      <c r="AP138" s="816"/>
      <c r="AQ138" s="77"/>
      <c r="AR138" s="816">
        <v>6</v>
      </c>
      <c r="AS138" s="824">
        <v>8</v>
      </c>
      <c r="AT138" s="816">
        <v>8</v>
      </c>
      <c r="AU138" s="816">
        <v>17</v>
      </c>
      <c r="AV138" s="816">
        <v>20</v>
      </c>
      <c r="AW138" s="816">
        <v>20</v>
      </c>
      <c r="AX138" s="825">
        <f>AV138/AW138-1</f>
        <v>0</v>
      </c>
      <c r="AY138" s="816">
        <v>24</v>
      </c>
      <c r="AZ138" s="816">
        <v>23</v>
      </c>
      <c r="BA138" s="826">
        <f>AY138/AZ138-1</f>
        <v>4.3478260869565188E-2</v>
      </c>
      <c r="BB138" s="562"/>
      <c r="BC138" s="816">
        <v>36</v>
      </c>
      <c r="BD138" s="816">
        <v>30</v>
      </c>
      <c r="BE138" s="562"/>
      <c r="BF138" s="562"/>
      <c r="BG138" s="562"/>
      <c r="BH138" s="77"/>
      <c r="BI138" s="562"/>
      <c r="BJ138" s="562"/>
      <c r="BK138" s="562"/>
      <c r="BL138" s="562"/>
      <c r="BM138" s="562"/>
      <c r="BN138" s="562"/>
      <c r="BO138" s="562"/>
      <c r="BP138" s="562"/>
      <c r="BQ138" s="562"/>
      <c r="BR138" s="562"/>
      <c r="BS138" s="562"/>
      <c r="BT138" s="562"/>
      <c r="BU138" s="562"/>
      <c r="BV138" s="562"/>
      <c r="BW138" s="562"/>
      <c r="BX138" s="562"/>
      <c r="BY138" s="562"/>
      <c r="BZ138" s="562"/>
      <c r="CA138" s="562"/>
      <c r="CB138" s="562"/>
      <c r="CC138" s="562"/>
      <c r="CD138" s="562"/>
      <c r="CE138" s="562"/>
      <c r="CF138" s="562"/>
      <c r="CG138" s="562"/>
      <c r="CH138" s="562"/>
      <c r="CI138" s="562"/>
      <c r="CJ138" s="562"/>
      <c r="CK138" s="562"/>
      <c r="CL138" s="562"/>
      <c r="CM138" s="562"/>
      <c r="CN138" s="562"/>
      <c r="CO138" s="562"/>
      <c r="CP138" s="562"/>
      <c r="CQ138" s="562"/>
      <c r="CR138" s="562"/>
      <c r="CS138" s="562"/>
      <c r="CT138" s="562"/>
      <c r="CU138" s="562"/>
      <c r="CV138" s="562"/>
      <c r="CW138" s="562"/>
      <c r="CX138" s="562"/>
      <c r="CY138" s="562"/>
      <c r="CZ138" s="562"/>
      <c r="DA138" s="562"/>
      <c r="DB138" s="562"/>
      <c r="DC138" s="562"/>
      <c r="DD138" s="562"/>
      <c r="DE138" s="562"/>
      <c r="DF138" s="562"/>
      <c r="DG138" s="562"/>
      <c r="DH138" s="562"/>
      <c r="DI138" s="562"/>
      <c r="DJ138" s="562"/>
      <c r="DK138" s="562"/>
      <c r="DL138" s="562"/>
      <c r="DM138" s="562"/>
      <c r="DN138" s="562"/>
      <c r="DO138" s="562"/>
      <c r="DP138" s="562"/>
      <c r="DQ138" s="562"/>
      <c r="DR138" s="562"/>
      <c r="DS138" s="562"/>
      <c r="DT138" s="562"/>
      <c r="DU138" s="562"/>
      <c r="DV138" s="562"/>
      <c r="DW138" s="562"/>
      <c r="DX138" s="562"/>
      <c r="DY138" s="562"/>
      <c r="DZ138" s="562"/>
      <c r="EA138" s="562"/>
      <c r="EB138" s="562"/>
      <c r="EC138" s="562"/>
      <c r="ED138" s="562"/>
      <c r="EE138" s="562"/>
      <c r="EF138" s="562"/>
      <c r="EG138" s="562"/>
      <c r="EH138" s="562"/>
      <c r="EI138" s="562"/>
      <c r="EJ138" s="562"/>
      <c r="EK138" s="562"/>
      <c r="EL138" s="562"/>
      <c r="EM138" s="562"/>
      <c r="EN138" s="562"/>
      <c r="EO138" s="562"/>
      <c r="EP138" s="562"/>
      <c r="EQ138" s="562"/>
      <c r="ER138" s="562"/>
      <c r="ES138" s="562"/>
      <c r="ET138" s="562"/>
      <c r="EU138" s="562"/>
      <c r="EV138" s="562"/>
      <c r="EW138" s="562"/>
      <c r="EX138" s="562"/>
      <c r="EY138" s="562"/>
      <c r="EZ138" s="562"/>
      <c r="FA138" s="562"/>
      <c r="FB138" s="562"/>
      <c r="FC138" s="562"/>
      <c r="FD138" s="562"/>
      <c r="FE138" s="562"/>
      <c r="FF138" s="562"/>
      <c r="FG138" s="562"/>
      <c r="FH138" s="562"/>
      <c r="FI138" s="562"/>
      <c r="FJ138" s="562"/>
      <c r="FK138" s="562"/>
      <c r="FL138" s="562"/>
      <c r="FM138" s="562"/>
      <c r="FN138" s="562"/>
      <c r="FO138" s="562"/>
      <c r="FP138" s="562"/>
      <c r="FQ138" s="562"/>
      <c r="FR138" s="562"/>
      <c r="FS138" s="562"/>
      <c r="FT138" s="562"/>
      <c r="FU138" s="562"/>
      <c r="FV138" s="562"/>
      <c r="FW138" s="562"/>
      <c r="FX138" s="562"/>
      <c r="FY138" s="562"/>
      <c r="FZ138" s="562"/>
    </row>
    <row r="139" spans="1:182" s="293" customFormat="1" ht="15" customHeight="1">
      <c r="A139" s="815" t="s">
        <v>3194</v>
      </c>
      <c r="B139" s="816"/>
      <c r="C139" s="814" t="s">
        <v>3195</v>
      </c>
      <c r="D139" s="816">
        <v>41</v>
      </c>
      <c r="E139" s="562" t="s">
        <v>3330</v>
      </c>
      <c r="F139" s="562" t="s">
        <v>3342</v>
      </c>
      <c r="G139" s="815" t="s">
        <v>3332</v>
      </c>
      <c r="H139" s="817" t="s">
        <v>3333</v>
      </c>
      <c r="I139" s="817" t="s">
        <v>3334</v>
      </c>
      <c r="J139" s="816" t="s">
        <v>460</v>
      </c>
      <c r="K139" s="816">
        <v>48152</v>
      </c>
      <c r="L139" s="818" t="s">
        <v>3201</v>
      </c>
      <c r="M139" s="819" t="s">
        <v>3335</v>
      </c>
      <c r="N139" s="817" t="s">
        <v>3336</v>
      </c>
      <c r="O139" s="562" t="s">
        <v>3337</v>
      </c>
      <c r="P139" s="562" t="s">
        <v>3338</v>
      </c>
      <c r="Q139" s="562" t="s">
        <v>3339</v>
      </c>
      <c r="R139" s="816" t="s">
        <v>460</v>
      </c>
      <c r="S139" s="816">
        <v>48124</v>
      </c>
      <c r="T139" s="562"/>
      <c r="U139" s="820" t="s">
        <v>3340</v>
      </c>
      <c r="V139" s="821"/>
      <c r="W139" s="366"/>
      <c r="X139" s="816">
        <v>706</v>
      </c>
      <c r="Y139" s="816">
        <v>709</v>
      </c>
      <c r="Z139" s="816"/>
      <c r="AA139" s="816"/>
      <c r="AB139" s="816" t="s">
        <v>2829</v>
      </c>
      <c r="AC139" s="816" t="s">
        <v>393</v>
      </c>
      <c r="AD139" s="366"/>
      <c r="AE139" s="816"/>
      <c r="AF139" s="822">
        <v>299</v>
      </c>
      <c r="AG139" s="822">
        <v>305</v>
      </c>
      <c r="AH139" s="366"/>
      <c r="AI139" s="823" t="s">
        <v>3341</v>
      </c>
      <c r="AJ139" s="816"/>
      <c r="AK139" s="816"/>
      <c r="AL139" s="366"/>
      <c r="AM139" s="815" t="str">
        <f>H139&amp;" "&amp;I139&amp;","&amp;" "&amp;J139&amp;" "&amp;K139</f>
        <v>18600 Haggerty Rd Livonia, MI 48152</v>
      </c>
      <c r="AN139" s="366"/>
      <c r="AO139" s="816" t="s">
        <v>49</v>
      </c>
      <c r="AP139" s="816"/>
      <c r="AQ139" s="366"/>
      <c r="AR139" s="816">
        <v>11</v>
      </c>
      <c r="AS139" s="831">
        <v>11</v>
      </c>
      <c r="AT139" s="816">
        <v>14</v>
      </c>
      <c r="AU139" s="816">
        <v>17</v>
      </c>
      <c r="AV139" s="816">
        <v>21</v>
      </c>
      <c r="AW139" s="816">
        <v>26</v>
      </c>
      <c r="AX139" s="825">
        <f>AV139/AW139-1</f>
        <v>-0.19230769230769229</v>
      </c>
      <c r="AY139" s="816">
        <v>25</v>
      </c>
      <c r="AZ139" s="816">
        <v>31</v>
      </c>
      <c r="BA139" s="826">
        <f>AY139/AZ139-1</f>
        <v>-0.19354838709677424</v>
      </c>
      <c r="BB139" s="562"/>
      <c r="BC139" s="816">
        <v>29</v>
      </c>
      <c r="BD139" s="816">
        <v>45</v>
      </c>
      <c r="BE139" s="562"/>
      <c r="BF139" s="562"/>
      <c r="BG139" s="562"/>
      <c r="BH139" s="366"/>
      <c r="BI139" s="562"/>
      <c r="BJ139" s="562"/>
      <c r="BK139" s="562"/>
      <c r="BL139" s="562"/>
      <c r="BM139" s="562"/>
      <c r="BN139" s="562"/>
      <c r="BO139" s="562"/>
      <c r="BP139" s="562"/>
      <c r="BQ139" s="562"/>
      <c r="BR139" s="562"/>
      <c r="BS139" s="562"/>
      <c r="BT139" s="562"/>
      <c r="BU139" s="562"/>
      <c r="BV139" s="562"/>
      <c r="BW139" s="562"/>
      <c r="BX139" s="562"/>
      <c r="BY139" s="562"/>
      <c r="BZ139" s="562"/>
      <c r="CA139" s="562"/>
      <c r="CB139" s="562"/>
      <c r="CC139" s="562"/>
      <c r="CD139" s="562"/>
      <c r="CE139" s="562"/>
      <c r="CF139" s="562"/>
      <c r="CG139" s="562"/>
      <c r="CH139" s="562"/>
      <c r="CI139" s="562"/>
      <c r="CJ139" s="562"/>
      <c r="CK139" s="562"/>
      <c r="CL139" s="562"/>
      <c r="CM139" s="562"/>
      <c r="CN139" s="562"/>
      <c r="CO139" s="562"/>
      <c r="CP139" s="562"/>
      <c r="CQ139" s="562"/>
      <c r="CR139" s="562"/>
      <c r="CS139" s="562"/>
      <c r="CT139" s="562"/>
      <c r="CU139" s="562"/>
      <c r="CV139" s="562"/>
      <c r="CW139" s="562"/>
      <c r="CX139" s="562"/>
      <c r="CY139" s="562"/>
      <c r="CZ139" s="562"/>
      <c r="DA139" s="562"/>
      <c r="DB139" s="562"/>
      <c r="DC139" s="562"/>
      <c r="DD139" s="562"/>
      <c r="DE139" s="562"/>
      <c r="DF139" s="562"/>
      <c r="DG139" s="562"/>
      <c r="DH139" s="562"/>
      <c r="DI139" s="562"/>
      <c r="DJ139" s="562"/>
      <c r="DK139" s="562"/>
      <c r="DL139" s="562"/>
      <c r="DM139" s="562"/>
      <c r="DN139" s="562"/>
      <c r="DO139" s="562"/>
      <c r="DP139" s="562"/>
      <c r="DQ139" s="562"/>
      <c r="DR139" s="562"/>
      <c r="DS139" s="562"/>
      <c r="DT139" s="562"/>
      <c r="DU139" s="562"/>
      <c r="DV139" s="562"/>
      <c r="DW139" s="562"/>
      <c r="DX139" s="562"/>
      <c r="DY139" s="562"/>
      <c r="DZ139" s="562"/>
      <c r="EA139" s="562"/>
      <c r="EB139" s="562"/>
      <c r="EC139" s="562"/>
      <c r="ED139" s="562"/>
      <c r="EE139" s="562"/>
      <c r="EF139" s="562"/>
      <c r="EG139" s="562"/>
      <c r="EH139" s="562"/>
      <c r="EI139" s="562"/>
      <c r="EJ139" s="562"/>
      <c r="EK139" s="562"/>
      <c r="EL139" s="562"/>
      <c r="EM139" s="562"/>
      <c r="EN139" s="562"/>
      <c r="EO139" s="562"/>
      <c r="EP139" s="562"/>
      <c r="EQ139" s="562"/>
      <c r="ER139" s="562"/>
      <c r="ES139" s="562"/>
      <c r="ET139" s="562"/>
      <c r="EU139" s="562"/>
      <c r="EV139" s="562"/>
      <c r="EW139" s="562"/>
      <c r="EX139" s="562"/>
      <c r="EY139" s="562"/>
      <c r="EZ139" s="562"/>
      <c r="FA139" s="562"/>
      <c r="FB139" s="562"/>
      <c r="FC139" s="562"/>
      <c r="FD139" s="562"/>
      <c r="FE139" s="562"/>
      <c r="FF139" s="562"/>
      <c r="FG139" s="562"/>
      <c r="FH139" s="562"/>
      <c r="FI139" s="562"/>
      <c r="FJ139" s="562"/>
      <c r="FK139" s="562"/>
      <c r="FL139" s="562"/>
      <c r="FM139" s="562"/>
      <c r="FN139" s="562"/>
      <c r="FO139" s="562"/>
      <c r="FP139" s="562"/>
      <c r="FQ139" s="562"/>
      <c r="FR139" s="562"/>
      <c r="FS139" s="562"/>
      <c r="FT139" s="562"/>
      <c r="FU139" s="562"/>
      <c r="FV139" s="562"/>
      <c r="FW139" s="562"/>
      <c r="FX139" s="562"/>
      <c r="FY139" s="562"/>
      <c r="FZ139" s="562"/>
    </row>
    <row r="140" spans="1:182" s="456" customFormat="1" ht="15" customHeight="1">
      <c r="A140" s="815" t="s">
        <v>3194</v>
      </c>
      <c r="B140" s="815"/>
      <c r="C140" s="814" t="s">
        <v>3195</v>
      </c>
      <c r="D140" s="815">
        <v>46</v>
      </c>
      <c r="E140" s="811" t="s">
        <v>3343</v>
      </c>
      <c r="F140" s="811" t="s">
        <v>3344</v>
      </c>
      <c r="G140" s="815"/>
      <c r="H140" s="814" t="s">
        <v>3345</v>
      </c>
      <c r="I140" s="814" t="s">
        <v>3346</v>
      </c>
      <c r="J140" s="815" t="s">
        <v>206</v>
      </c>
      <c r="K140" s="815">
        <v>62522</v>
      </c>
      <c r="L140" s="818" t="s">
        <v>3201</v>
      </c>
      <c r="M140" s="819" t="s">
        <v>3347</v>
      </c>
      <c r="N140" s="814" t="s">
        <v>2727</v>
      </c>
      <c r="O140" s="811" t="s">
        <v>3348</v>
      </c>
      <c r="P140" s="811" t="s">
        <v>3349</v>
      </c>
      <c r="Q140" s="811" t="s">
        <v>3346</v>
      </c>
      <c r="R140" s="815" t="s">
        <v>206</v>
      </c>
      <c r="S140" s="815">
        <v>62522</v>
      </c>
      <c r="T140" s="811"/>
      <c r="U140" s="828" t="s">
        <v>3350</v>
      </c>
      <c r="V140" s="827"/>
      <c r="W140" s="77"/>
      <c r="X140" s="815">
        <v>608</v>
      </c>
      <c r="Y140" s="815">
        <v>611</v>
      </c>
      <c r="Z140" s="828"/>
      <c r="AA140" s="828"/>
      <c r="AB140" s="828" t="s">
        <v>2752</v>
      </c>
      <c r="AC140" s="828" t="s">
        <v>393</v>
      </c>
      <c r="AD140" s="77"/>
      <c r="AE140" s="815"/>
      <c r="AF140" s="829">
        <v>299</v>
      </c>
      <c r="AG140" s="829">
        <v>309</v>
      </c>
      <c r="AH140" s="77"/>
      <c r="AI140" s="823" t="s">
        <v>3351</v>
      </c>
      <c r="AJ140" s="815" t="s">
        <v>49</v>
      </c>
      <c r="AK140" s="815"/>
      <c r="AL140" s="77"/>
      <c r="AM140" s="815" t="str">
        <f>H140&amp;" "&amp;I140&amp;","&amp;" "&amp;J140&amp;" "&amp;K140</f>
        <v>1271 W. Decatur St. Decatur, IL 62522</v>
      </c>
      <c r="AN140" s="77"/>
      <c r="AO140" s="816" t="s">
        <v>49</v>
      </c>
      <c r="AP140" s="816"/>
      <c r="AQ140" s="77"/>
      <c r="AR140" s="815">
        <v>15</v>
      </c>
      <c r="AS140" s="824">
        <v>18</v>
      </c>
      <c r="AT140" s="815">
        <v>21</v>
      </c>
      <c r="AU140" s="815">
        <v>23</v>
      </c>
      <c r="AV140" s="815">
        <v>28</v>
      </c>
      <c r="AW140" s="815">
        <v>44</v>
      </c>
      <c r="AX140" s="825">
        <f>AV140/AW140-1</f>
        <v>-0.36363636363636365</v>
      </c>
      <c r="AY140" s="815">
        <v>29</v>
      </c>
      <c r="AZ140" s="815">
        <v>45</v>
      </c>
      <c r="BA140" s="826">
        <f>AY140/AZ140-1</f>
        <v>-0.35555555555555551</v>
      </c>
      <c r="BB140" s="811"/>
      <c r="BC140" s="815">
        <v>15</v>
      </c>
      <c r="BD140" s="815">
        <v>29</v>
      </c>
      <c r="BE140" s="811"/>
      <c r="BF140" s="811"/>
      <c r="BG140" s="811"/>
      <c r="BH140" s="77"/>
      <c r="BI140" s="562"/>
      <c r="BJ140" s="562"/>
      <c r="BK140" s="562"/>
      <c r="BL140" s="562"/>
      <c r="BM140" s="562"/>
      <c r="BN140" s="562"/>
      <c r="BO140" s="562"/>
      <c r="BP140" s="562"/>
      <c r="BQ140" s="562"/>
      <c r="BR140" s="562"/>
      <c r="BS140" s="562"/>
      <c r="BT140" s="562"/>
      <c r="BU140" s="562"/>
      <c r="BV140" s="562"/>
      <c r="BW140" s="562"/>
      <c r="BX140" s="562"/>
      <c r="BY140" s="562"/>
      <c r="BZ140" s="562"/>
      <c r="CA140" s="562"/>
      <c r="CB140" s="562"/>
      <c r="CC140" s="562"/>
      <c r="CD140" s="562"/>
      <c r="CE140" s="562"/>
      <c r="CF140" s="562"/>
      <c r="CG140" s="562"/>
      <c r="CH140" s="562"/>
      <c r="CI140" s="562"/>
      <c r="CJ140" s="562"/>
      <c r="CK140" s="562"/>
      <c r="CL140" s="562"/>
      <c r="CM140" s="562"/>
      <c r="CN140" s="562"/>
      <c r="CO140" s="562"/>
      <c r="CP140" s="562"/>
      <c r="CQ140" s="562"/>
      <c r="CR140" s="562"/>
      <c r="CS140" s="562"/>
      <c r="CT140" s="562"/>
      <c r="CU140" s="562"/>
      <c r="CV140" s="562"/>
      <c r="CW140" s="562"/>
      <c r="CX140" s="562"/>
      <c r="CY140" s="562"/>
      <c r="CZ140" s="562"/>
      <c r="DA140" s="562"/>
      <c r="DB140" s="562"/>
      <c r="DC140" s="562"/>
      <c r="DD140" s="562"/>
      <c r="DE140" s="562"/>
      <c r="DF140" s="562"/>
      <c r="DG140" s="562"/>
      <c r="DH140" s="562"/>
      <c r="DI140" s="562"/>
      <c r="DJ140" s="562"/>
      <c r="DK140" s="562"/>
      <c r="DL140" s="562"/>
      <c r="DM140" s="562"/>
      <c r="DN140" s="562"/>
      <c r="DO140" s="562"/>
      <c r="DP140" s="562"/>
      <c r="DQ140" s="562"/>
      <c r="DR140" s="562"/>
      <c r="DS140" s="562"/>
      <c r="DT140" s="562"/>
      <c r="DU140" s="562"/>
      <c r="DV140" s="562"/>
      <c r="DW140" s="562"/>
      <c r="DX140" s="562"/>
      <c r="DY140" s="562"/>
      <c r="DZ140" s="562"/>
      <c r="EA140" s="562"/>
      <c r="EB140" s="562"/>
      <c r="EC140" s="562"/>
      <c r="ED140" s="562"/>
      <c r="EE140" s="562"/>
      <c r="EF140" s="562"/>
      <c r="EG140" s="562"/>
      <c r="EH140" s="562"/>
      <c r="EI140" s="562"/>
      <c r="EJ140" s="562"/>
      <c r="EK140" s="562"/>
      <c r="EL140" s="562"/>
      <c r="EM140" s="562"/>
      <c r="EN140" s="562"/>
      <c r="EO140" s="562"/>
      <c r="EP140" s="562"/>
      <c r="EQ140" s="562"/>
      <c r="ER140" s="562"/>
      <c r="ES140" s="562"/>
      <c r="ET140" s="562"/>
      <c r="EU140" s="562"/>
      <c r="EV140" s="562"/>
      <c r="EW140" s="562"/>
      <c r="EX140" s="562"/>
      <c r="EY140" s="562"/>
      <c r="EZ140" s="562"/>
      <c r="FA140" s="562"/>
      <c r="FB140" s="562"/>
      <c r="FC140" s="562"/>
      <c r="FD140" s="562"/>
      <c r="FE140" s="562"/>
      <c r="FF140" s="562"/>
      <c r="FG140" s="562"/>
      <c r="FH140" s="562"/>
      <c r="FI140" s="562"/>
      <c r="FJ140" s="562"/>
      <c r="FK140" s="562"/>
      <c r="FL140" s="562"/>
      <c r="FM140" s="562"/>
      <c r="FN140" s="562"/>
      <c r="FO140" s="562"/>
      <c r="FP140" s="562"/>
      <c r="FQ140" s="562"/>
      <c r="FR140" s="562"/>
      <c r="FS140" s="562"/>
      <c r="FT140" s="562"/>
      <c r="FU140" s="562"/>
      <c r="FV140" s="562"/>
      <c r="FW140" s="562"/>
      <c r="FX140" s="562"/>
      <c r="FY140" s="562"/>
      <c r="FZ140" s="562"/>
    </row>
    <row r="141" spans="1:182" s="456" customFormat="1" ht="15" customHeight="1">
      <c r="A141" s="769" t="s">
        <v>3323</v>
      </c>
      <c r="B141" s="641" t="s">
        <v>49</v>
      </c>
      <c r="C141" s="640" t="s">
        <v>3195</v>
      </c>
      <c r="D141" s="641"/>
      <c r="E141" s="664" t="s">
        <v>3352</v>
      </c>
      <c r="F141" s="642" t="s">
        <v>3353</v>
      </c>
      <c r="G141" s="639" t="s">
        <v>3354</v>
      </c>
      <c r="H141" s="643" t="s">
        <v>3355</v>
      </c>
      <c r="I141" s="643" t="s">
        <v>3356</v>
      </c>
      <c r="J141" s="641" t="s">
        <v>206</v>
      </c>
      <c r="K141" s="641">
        <v>60056</v>
      </c>
      <c r="L141" s="644" t="s">
        <v>3201</v>
      </c>
      <c r="M141" s="680" t="s">
        <v>3202</v>
      </c>
      <c r="N141" s="643" t="s">
        <v>3203</v>
      </c>
      <c r="O141" s="642" t="s">
        <v>3204</v>
      </c>
      <c r="P141" s="642" t="s">
        <v>3205</v>
      </c>
      <c r="Q141" s="642" t="s">
        <v>3206</v>
      </c>
      <c r="R141" s="641" t="s">
        <v>206</v>
      </c>
      <c r="S141" s="641">
        <v>60004</v>
      </c>
      <c r="T141" s="642"/>
      <c r="U141" s="645" t="s">
        <v>3207</v>
      </c>
      <c r="V141" s="646"/>
      <c r="W141" s="77"/>
      <c r="X141" s="641">
        <v>720</v>
      </c>
      <c r="Y141" s="641">
        <v>723</v>
      </c>
      <c r="Z141" s="641"/>
      <c r="AA141" s="641"/>
      <c r="AB141" s="641" t="s">
        <v>2708</v>
      </c>
      <c r="AC141" s="641" t="s">
        <v>393</v>
      </c>
      <c r="AD141" s="77"/>
      <c r="AE141" s="641"/>
      <c r="AF141" s="647">
        <v>329</v>
      </c>
      <c r="AG141" s="647">
        <v>309</v>
      </c>
      <c r="AH141" s="77"/>
      <c r="AI141" s="648" t="s">
        <v>3357</v>
      </c>
      <c r="AJ141" s="641" t="s">
        <v>37</v>
      </c>
      <c r="AK141" s="641"/>
      <c r="AL141" s="77"/>
      <c r="AM141" s="639" t="str">
        <f>H141&amp;" "&amp;I141&amp;","&amp;" "&amp;J141&amp;" "&amp;K141</f>
        <v>1401 W. Gregory St. Mount Prospect, IL 60056</v>
      </c>
      <c r="AN141" s="77"/>
      <c r="AO141" s="641" t="s">
        <v>49</v>
      </c>
      <c r="AP141" s="641"/>
      <c r="AQ141" s="77"/>
      <c r="AR141" s="641">
        <v>2</v>
      </c>
      <c r="AS141" s="718">
        <v>2</v>
      </c>
      <c r="AT141" s="641">
        <v>2</v>
      </c>
      <c r="AU141" s="454">
        <v>6</v>
      </c>
      <c r="AV141" s="727">
        <v>5</v>
      </c>
      <c r="AW141" s="797"/>
      <c r="AX141" s="797"/>
      <c r="AY141" s="641">
        <v>7</v>
      </c>
      <c r="AZ141" s="797"/>
      <c r="BA141" s="805"/>
      <c r="BB141" s="642"/>
      <c r="BC141" s="641">
        <v>4</v>
      </c>
      <c r="BD141" s="641">
        <v>15</v>
      </c>
      <c r="BE141" s="642"/>
      <c r="BF141" s="642"/>
      <c r="BG141" s="642"/>
      <c r="BH141" s="77"/>
      <c r="BI141" s="642"/>
      <c r="BJ141" s="642"/>
      <c r="BK141" s="642"/>
      <c r="BL141" s="642"/>
      <c r="BM141" s="642"/>
      <c r="BN141" s="642"/>
      <c r="BO141" s="642"/>
      <c r="BP141" s="642"/>
      <c r="BQ141" s="642"/>
      <c r="BR141" s="642"/>
      <c r="BS141" s="642"/>
      <c r="BT141" s="642"/>
      <c r="BU141" s="642"/>
      <c r="BV141" s="642"/>
      <c r="BW141" s="642"/>
      <c r="BX141" s="642"/>
      <c r="BY141" s="642"/>
      <c r="BZ141" s="642"/>
      <c r="CA141" s="642"/>
      <c r="CB141" s="642"/>
      <c r="CC141" s="642"/>
      <c r="CD141" s="642"/>
      <c r="CE141" s="642"/>
      <c r="CF141" s="642"/>
      <c r="CG141" s="642"/>
      <c r="CH141" s="642"/>
      <c r="CI141" s="642"/>
      <c r="CJ141" s="642"/>
      <c r="CK141" s="642"/>
      <c r="CL141" s="642"/>
      <c r="CM141" s="642"/>
      <c r="CN141" s="642"/>
      <c r="CO141" s="642"/>
      <c r="CP141" s="642"/>
      <c r="CQ141" s="642"/>
      <c r="CR141" s="642"/>
      <c r="CS141" s="642"/>
      <c r="CT141" s="642"/>
      <c r="CU141" s="642"/>
      <c r="CV141" s="642"/>
      <c r="CW141" s="642"/>
      <c r="CX141" s="642"/>
      <c r="CY141" s="642"/>
      <c r="CZ141" s="642"/>
      <c r="DA141" s="642"/>
      <c r="DB141" s="642"/>
      <c r="DC141" s="642"/>
      <c r="DD141" s="642"/>
      <c r="DE141" s="642"/>
      <c r="DF141" s="642"/>
      <c r="DG141" s="642"/>
      <c r="DH141" s="642"/>
      <c r="DI141" s="642"/>
      <c r="DJ141" s="642"/>
      <c r="DK141" s="642"/>
      <c r="DL141" s="642"/>
      <c r="DM141" s="642"/>
      <c r="DN141" s="642"/>
      <c r="DO141" s="642"/>
      <c r="DP141" s="642"/>
      <c r="DQ141" s="642"/>
      <c r="DR141" s="642"/>
      <c r="DS141" s="642"/>
      <c r="DT141" s="642"/>
      <c r="DU141" s="642"/>
      <c r="DV141" s="642"/>
      <c r="DW141" s="642"/>
      <c r="DX141" s="642"/>
      <c r="DY141" s="642"/>
      <c r="DZ141" s="642"/>
      <c r="EA141" s="642"/>
      <c r="EB141" s="642"/>
      <c r="EC141" s="642"/>
      <c r="ED141" s="642"/>
      <c r="EE141" s="642"/>
      <c r="EF141" s="642"/>
      <c r="EG141" s="642"/>
      <c r="EH141" s="642"/>
      <c r="EI141" s="642"/>
      <c r="EJ141" s="642"/>
      <c r="EK141" s="642"/>
      <c r="EL141" s="642"/>
      <c r="EM141" s="642"/>
      <c r="EN141" s="642"/>
      <c r="EO141" s="642"/>
      <c r="EP141" s="642"/>
      <c r="EQ141" s="642"/>
      <c r="ER141" s="642"/>
      <c r="ES141" s="642"/>
      <c r="ET141" s="642"/>
      <c r="EU141" s="642"/>
      <c r="EV141" s="642"/>
      <c r="EW141" s="642"/>
      <c r="EX141" s="642"/>
      <c r="EY141" s="642"/>
      <c r="EZ141" s="642"/>
      <c r="FA141" s="642"/>
      <c r="FB141" s="642"/>
      <c r="FC141" s="642"/>
      <c r="FD141" s="642"/>
      <c r="FE141" s="642"/>
      <c r="FF141" s="642"/>
      <c r="FG141" s="642"/>
      <c r="FH141" s="642"/>
      <c r="FI141" s="642"/>
      <c r="FJ141" s="642"/>
      <c r="FK141" s="642"/>
      <c r="FL141" s="642"/>
      <c r="FM141" s="642"/>
      <c r="FN141" s="642"/>
      <c r="FO141" s="642"/>
      <c r="FP141" s="642"/>
      <c r="FQ141" s="642"/>
      <c r="FR141" s="642"/>
      <c r="FS141" s="642"/>
    </row>
    <row r="142" spans="1:182" s="456" customFormat="1" ht="15" customHeight="1">
      <c r="A142" s="815" t="s">
        <v>3194</v>
      </c>
      <c r="B142" s="816"/>
      <c r="C142" s="814" t="s">
        <v>3195</v>
      </c>
      <c r="D142" s="815">
        <v>26</v>
      </c>
      <c r="E142" s="811" t="s">
        <v>3358</v>
      </c>
      <c r="F142" s="811" t="s">
        <v>3359</v>
      </c>
      <c r="G142" s="815" t="s">
        <v>3198</v>
      </c>
      <c r="H142" s="814" t="s">
        <v>3360</v>
      </c>
      <c r="I142" s="814" t="s">
        <v>3361</v>
      </c>
      <c r="J142" s="815" t="s">
        <v>54</v>
      </c>
      <c r="K142" s="815">
        <v>45322</v>
      </c>
      <c r="L142" s="818" t="s">
        <v>3201</v>
      </c>
      <c r="M142" s="819" t="s">
        <v>3307</v>
      </c>
      <c r="N142" s="814" t="s">
        <v>3308</v>
      </c>
      <c r="O142" s="811" t="s">
        <v>3309</v>
      </c>
      <c r="P142" s="811" t="s">
        <v>3310</v>
      </c>
      <c r="Q142" s="811" t="s">
        <v>1008</v>
      </c>
      <c r="R142" s="815" t="s">
        <v>54</v>
      </c>
      <c r="S142" s="815">
        <v>45415</v>
      </c>
      <c r="T142" s="811"/>
      <c r="U142" s="828" t="s">
        <v>3311</v>
      </c>
      <c r="V142" s="827"/>
      <c r="W142" s="366"/>
      <c r="X142" s="815">
        <v>706</v>
      </c>
      <c r="Y142" s="815">
        <v>709</v>
      </c>
      <c r="Z142" s="828"/>
      <c r="AA142" s="828"/>
      <c r="AB142" s="828" t="s">
        <v>2829</v>
      </c>
      <c r="AC142" s="828" t="s">
        <v>393</v>
      </c>
      <c r="AD142" s="366"/>
      <c r="AE142" s="815"/>
      <c r="AF142" s="829">
        <v>299</v>
      </c>
      <c r="AG142" s="829">
        <v>305</v>
      </c>
      <c r="AH142" s="366"/>
      <c r="AI142" s="823" t="s">
        <v>3362</v>
      </c>
      <c r="AJ142" s="815" t="s">
        <v>49</v>
      </c>
      <c r="AK142" s="815"/>
      <c r="AL142" s="366"/>
      <c r="AM142" s="815" t="str">
        <f>H142&amp;" "&amp;I142&amp;","&amp;" "&amp;J142&amp;" "&amp;K142</f>
        <v>323 Union Blvd Clayton, OH 45322</v>
      </c>
      <c r="AN142" s="366"/>
      <c r="AO142" s="816" t="s">
        <v>49</v>
      </c>
      <c r="AP142" s="816"/>
      <c r="AQ142" s="366"/>
      <c r="AR142" s="815">
        <v>11</v>
      </c>
      <c r="AS142" s="831">
        <v>13</v>
      </c>
      <c r="AT142" s="815">
        <v>13</v>
      </c>
      <c r="AU142" s="815">
        <v>14</v>
      </c>
      <c r="AV142" s="815">
        <v>14</v>
      </c>
      <c r="AW142" s="815">
        <v>20</v>
      </c>
      <c r="AX142" s="825">
        <f>AV142/AW142-1</f>
        <v>-0.30000000000000004</v>
      </c>
      <c r="AY142" s="815">
        <v>16</v>
      </c>
      <c r="AZ142" s="815">
        <v>23</v>
      </c>
      <c r="BA142" s="826">
        <f>AY142/AZ142-1</f>
        <v>-0.30434782608695654</v>
      </c>
      <c r="BB142" s="811"/>
      <c r="BC142" s="815">
        <v>20</v>
      </c>
      <c r="BD142" s="815">
        <v>23</v>
      </c>
      <c r="BE142" s="811"/>
      <c r="BF142" s="811"/>
      <c r="BG142" s="811"/>
      <c r="BH142" s="366"/>
      <c r="BI142" s="562"/>
      <c r="BJ142" s="562"/>
      <c r="BK142" s="562"/>
      <c r="BL142" s="562"/>
      <c r="BM142" s="562"/>
      <c r="BN142" s="562"/>
      <c r="BO142" s="562"/>
      <c r="BP142" s="562"/>
      <c r="BQ142" s="562"/>
      <c r="BR142" s="562"/>
      <c r="BS142" s="562"/>
      <c r="BT142" s="562"/>
      <c r="BU142" s="562"/>
      <c r="BV142" s="562"/>
      <c r="BW142" s="562"/>
      <c r="BX142" s="562"/>
      <c r="BY142" s="562"/>
      <c r="BZ142" s="562"/>
      <c r="CA142" s="562"/>
      <c r="CB142" s="562"/>
      <c r="CC142" s="562"/>
      <c r="CD142" s="562"/>
      <c r="CE142" s="562"/>
      <c r="CF142" s="562"/>
      <c r="CG142" s="562"/>
      <c r="CH142" s="562"/>
      <c r="CI142" s="562"/>
      <c r="CJ142" s="562"/>
      <c r="CK142" s="562"/>
      <c r="CL142" s="562"/>
      <c r="CM142" s="562"/>
      <c r="CN142" s="562"/>
      <c r="CO142" s="562"/>
      <c r="CP142" s="562"/>
      <c r="CQ142" s="562"/>
      <c r="CR142" s="562"/>
      <c r="CS142" s="562"/>
      <c r="CT142" s="562"/>
      <c r="CU142" s="562"/>
      <c r="CV142" s="562"/>
      <c r="CW142" s="562"/>
      <c r="CX142" s="562"/>
      <c r="CY142" s="562"/>
      <c r="CZ142" s="562"/>
      <c r="DA142" s="562"/>
      <c r="DB142" s="562"/>
      <c r="DC142" s="562"/>
      <c r="DD142" s="562"/>
      <c r="DE142" s="562"/>
      <c r="DF142" s="562"/>
      <c r="DG142" s="562"/>
      <c r="DH142" s="562"/>
      <c r="DI142" s="562"/>
      <c r="DJ142" s="562"/>
      <c r="DK142" s="562"/>
      <c r="DL142" s="562"/>
      <c r="DM142" s="562"/>
      <c r="DN142" s="562"/>
      <c r="DO142" s="562"/>
      <c r="DP142" s="562"/>
      <c r="DQ142" s="562"/>
      <c r="DR142" s="562"/>
      <c r="DS142" s="562"/>
      <c r="DT142" s="562"/>
      <c r="DU142" s="562"/>
      <c r="DV142" s="562"/>
      <c r="DW142" s="562"/>
      <c r="DX142" s="562"/>
      <c r="DY142" s="562"/>
      <c r="DZ142" s="562"/>
      <c r="EA142" s="562"/>
      <c r="EB142" s="562"/>
      <c r="EC142" s="562"/>
      <c r="ED142" s="562"/>
      <c r="EE142" s="562"/>
      <c r="EF142" s="562"/>
      <c r="EG142" s="562"/>
      <c r="EH142" s="562"/>
      <c r="EI142" s="562"/>
      <c r="EJ142" s="562"/>
      <c r="EK142" s="562"/>
      <c r="EL142" s="562"/>
      <c r="EM142" s="562"/>
      <c r="EN142" s="562"/>
      <c r="EO142" s="562"/>
      <c r="EP142" s="562"/>
      <c r="EQ142" s="562"/>
      <c r="ER142" s="562"/>
      <c r="ES142" s="562"/>
      <c r="ET142" s="562"/>
      <c r="EU142" s="562"/>
      <c r="EV142" s="562"/>
      <c r="EW142" s="562"/>
      <c r="EX142" s="562"/>
      <c r="EY142" s="562"/>
      <c r="EZ142" s="562"/>
      <c r="FA142" s="562"/>
      <c r="FB142" s="562"/>
      <c r="FC142" s="562"/>
      <c r="FD142" s="562"/>
      <c r="FE142" s="562"/>
      <c r="FF142" s="562"/>
      <c r="FG142" s="562"/>
      <c r="FH142" s="562"/>
      <c r="FI142" s="562"/>
      <c r="FJ142" s="562"/>
      <c r="FK142" s="562"/>
      <c r="FL142" s="562"/>
      <c r="FM142" s="562"/>
      <c r="FN142" s="562"/>
      <c r="FO142" s="562"/>
      <c r="FP142" s="562"/>
      <c r="FQ142" s="562"/>
      <c r="FR142" s="562"/>
      <c r="FS142" s="562"/>
      <c r="FT142" s="562"/>
      <c r="FU142" s="562"/>
      <c r="FV142" s="562"/>
      <c r="FW142" s="562"/>
      <c r="FX142" s="562"/>
      <c r="FY142" s="562"/>
      <c r="FZ142" s="562"/>
    </row>
    <row r="143" spans="1:182" s="456" customFormat="1" ht="15" customHeight="1">
      <c r="A143" s="639" t="s">
        <v>3194</v>
      </c>
      <c r="B143" s="641"/>
      <c r="C143" s="640" t="s">
        <v>3195</v>
      </c>
      <c r="D143" s="641"/>
      <c r="E143" s="664" t="s">
        <v>3363</v>
      </c>
      <c r="F143" s="642" t="s">
        <v>3364</v>
      </c>
      <c r="G143" s="639" t="s">
        <v>3365</v>
      </c>
      <c r="H143" s="643" t="s">
        <v>3366</v>
      </c>
      <c r="I143" s="643" t="s">
        <v>3367</v>
      </c>
      <c r="J143" s="641" t="s">
        <v>206</v>
      </c>
      <c r="K143" s="641">
        <v>60067</v>
      </c>
      <c r="L143" s="644" t="s">
        <v>3201</v>
      </c>
      <c r="M143" s="680" t="s">
        <v>3202</v>
      </c>
      <c r="N143" s="643" t="s">
        <v>3203</v>
      </c>
      <c r="O143" s="642" t="s">
        <v>3204</v>
      </c>
      <c r="P143" s="642" t="s">
        <v>3205</v>
      </c>
      <c r="Q143" s="642" t="s">
        <v>3206</v>
      </c>
      <c r="R143" s="641" t="s">
        <v>206</v>
      </c>
      <c r="S143" s="641">
        <v>60004</v>
      </c>
      <c r="T143" s="642"/>
      <c r="U143" s="645" t="s">
        <v>3207</v>
      </c>
      <c r="V143" s="646"/>
      <c r="W143" s="77"/>
      <c r="X143" s="641">
        <v>713</v>
      </c>
      <c r="Y143" s="641">
        <v>716</v>
      </c>
      <c r="Z143" s="641"/>
      <c r="AA143" s="641"/>
      <c r="AB143" s="641" t="s">
        <v>2701</v>
      </c>
      <c r="AC143" s="641" t="s">
        <v>393</v>
      </c>
      <c r="AD143" s="77"/>
      <c r="AE143" s="641"/>
      <c r="AF143" s="647">
        <v>329</v>
      </c>
      <c r="AG143" s="647">
        <v>309</v>
      </c>
      <c r="AH143" s="77"/>
      <c r="AI143" s="648" t="s">
        <v>3368</v>
      </c>
      <c r="AJ143" s="641" t="s">
        <v>37</v>
      </c>
      <c r="AK143" s="641"/>
      <c r="AL143" s="77"/>
      <c r="AM143" s="639" t="str">
        <f>H143&amp;" "&amp;I143&amp;","&amp;" "&amp;J143&amp;" "&amp;K143</f>
        <v>445 N. Benton St. Palatine, IL 60067</v>
      </c>
      <c r="AN143" s="77"/>
      <c r="AO143" s="715" t="s">
        <v>49</v>
      </c>
      <c r="AP143" s="715"/>
      <c r="AQ143" s="77"/>
      <c r="AR143" s="454">
        <v>2</v>
      </c>
      <c r="AS143" s="722">
        <v>4</v>
      </c>
      <c r="AT143" s="454">
        <v>4</v>
      </c>
      <c r="AU143" s="454">
        <v>4</v>
      </c>
      <c r="AV143" s="727">
        <v>7</v>
      </c>
      <c r="AW143" s="797">
        <v>25</v>
      </c>
      <c r="AX143" s="800">
        <f>AV143/AW143-1</f>
        <v>-0.72</v>
      </c>
      <c r="AY143" s="720">
        <v>8</v>
      </c>
      <c r="AZ143" s="797">
        <v>29</v>
      </c>
      <c r="BA143" s="805">
        <f>AY143/AZ143-1</f>
        <v>-0.72413793103448276</v>
      </c>
      <c r="BB143" s="721"/>
      <c r="BC143" s="720">
        <v>11</v>
      </c>
      <c r="BD143" s="720">
        <v>13</v>
      </c>
      <c r="BE143" s="721"/>
      <c r="BF143" s="721"/>
      <c r="BG143" s="721"/>
      <c r="BH143" s="77"/>
      <c r="BI143" s="721"/>
      <c r="BJ143" s="721"/>
      <c r="BK143" s="721"/>
      <c r="BL143" s="642"/>
      <c r="BM143" s="642"/>
      <c r="BN143" s="642"/>
      <c r="BO143" s="642"/>
      <c r="BP143" s="642"/>
      <c r="BQ143" s="642"/>
      <c r="BR143" s="642"/>
      <c r="BS143" s="642"/>
      <c r="BT143" s="642"/>
      <c r="BU143" s="642"/>
      <c r="BV143" s="642"/>
      <c r="BW143" s="642"/>
      <c r="BX143" s="642"/>
      <c r="BY143" s="642"/>
      <c r="BZ143" s="642"/>
      <c r="CA143" s="642"/>
      <c r="CB143" s="642"/>
      <c r="CC143" s="642"/>
      <c r="CD143" s="642"/>
      <c r="CE143" s="642"/>
      <c r="CF143" s="642"/>
      <c r="CG143" s="642"/>
      <c r="CH143" s="642"/>
      <c r="CI143" s="642"/>
      <c r="CJ143" s="642"/>
      <c r="CK143" s="642"/>
      <c r="CL143" s="642"/>
      <c r="CM143" s="642"/>
      <c r="CN143" s="642"/>
      <c r="CO143" s="642"/>
      <c r="CP143" s="642"/>
      <c r="CQ143" s="642"/>
      <c r="CR143" s="642"/>
      <c r="CS143" s="642"/>
      <c r="CT143" s="642"/>
      <c r="CU143" s="642"/>
      <c r="CV143" s="642"/>
      <c r="CW143" s="642"/>
      <c r="CX143" s="642"/>
      <c r="CY143" s="642"/>
      <c r="CZ143" s="642"/>
      <c r="DA143" s="642"/>
      <c r="DB143" s="642"/>
      <c r="DC143" s="642"/>
      <c r="DD143" s="642"/>
      <c r="DE143" s="642"/>
      <c r="DF143" s="642"/>
      <c r="DG143" s="642"/>
      <c r="DH143" s="642"/>
      <c r="DI143" s="642"/>
      <c r="DJ143" s="642"/>
      <c r="DK143" s="642"/>
      <c r="DL143" s="642"/>
      <c r="DM143" s="642"/>
      <c r="DN143" s="642"/>
      <c r="DO143" s="642"/>
      <c r="DP143" s="642"/>
      <c r="DQ143" s="642"/>
      <c r="DR143" s="642"/>
      <c r="DS143" s="642"/>
      <c r="DT143" s="642"/>
      <c r="DU143" s="642"/>
      <c r="DV143" s="642"/>
      <c r="DW143" s="642"/>
      <c r="DX143" s="642"/>
      <c r="DY143" s="642"/>
      <c r="DZ143" s="642"/>
      <c r="EA143" s="642"/>
      <c r="EB143" s="642"/>
      <c r="EC143" s="642"/>
      <c r="ED143" s="642"/>
      <c r="EE143" s="642"/>
      <c r="EF143" s="642"/>
      <c r="EG143" s="642"/>
      <c r="EH143" s="642"/>
      <c r="EI143" s="642"/>
      <c r="EJ143" s="642"/>
      <c r="EK143" s="642"/>
      <c r="EL143" s="642"/>
      <c r="EM143" s="642"/>
      <c r="EN143" s="642"/>
      <c r="EO143" s="642"/>
      <c r="EP143" s="642"/>
      <c r="EQ143" s="642"/>
      <c r="ER143" s="642"/>
      <c r="ES143" s="642"/>
      <c r="ET143" s="642"/>
      <c r="EU143" s="642"/>
      <c r="EV143" s="642"/>
      <c r="EW143" s="642"/>
      <c r="EX143" s="642"/>
      <c r="EY143" s="642"/>
      <c r="EZ143" s="642"/>
      <c r="FA143" s="642"/>
      <c r="FB143" s="642"/>
      <c r="FC143" s="642"/>
      <c r="FD143" s="642"/>
      <c r="FE143" s="642"/>
      <c r="FF143" s="642"/>
      <c r="FG143" s="642"/>
      <c r="FH143" s="642"/>
      <c r="FI143" s="642"/>
      <c r="FJ143" s="642"/>
      <c r="FK143" s="642"/>
      <c r="FL143" s="642"/>
      <c r="FM143" s="642"/>
      <c r="FN143" s="642"/>
      <c r="FO143" s="642"/>
      <c r="FP143" s="285"/>
      <c r="FT143" s="314"/>
      <c r="FU143" s="314"/>
      <c r="FV143" s="314"/>
      <c r="FW143" s="314"/>
      <c r="FX143" s="314"/>
      <c r="FY143" s="314"/>
      <c r="FZ143" s="314"/>
    </row>
    <row r="144" spans="1:182" s="526" customFormat="1" ht="15" customHeight="1">
      <c r="A144" s="815" t="s">
        <v>3194</v>
      </c>
      <c r="B144" s="815"/>
      <c r="C144" s="814" t="s">
        <v>3195</v>
      </c>
      <c r="D144" s="815">
        <v>27</v>
      </c>
      <c r="E144" s="811" t="s">
        <v>3369</v>
      </c>
      <c r="F144" s="811" t="s">
        <v>3370</v>
      </c>
      <c r="G144" s="815"/>
      <c r="H144" s="814" t="s">
        <v>3371</v>
      </c>
      <c r="I144" s="814" t="s">
        <v>3372</v>
      </c>
      <c r="J144" s="815" t="s">
        <v>115</v>
      </c>
      <c r="K144" s="815">
        <v>46064</v>
      </c>
      <c r="L144" s="818" t="s">
        <v>3201</v>
      </c>
      <c r="M144" s="819" t="s">
        <v>3373</v>
      </c>
      <c r="N144" s="814" t="s">
        <v>264</v>
      </c>
      <c r="O144" s="811" t="s">
        <v>3374</v>
      </c>
      <c r="P144" s="811" t="s">
        <v>3375</v>
      </c>
      <c r="Q144" s="811" t="s">
        <v>1404</v>
      </c>
      <c r="R144" s="815" t="s">
        <v>115</v>
      </c>
      <c r="S144" s="815">
        <v>47356</v>
      </c>
      <c r="T144" s="811"/>
      <c r="U144" s="828" t="s">
        <v>3376</v>
      </c>
      <c r="V144" s="827"/>
      <c r="W144" s="366"/>
      <c r="X144" s="815">
        <v>706</v>
      </c>
      <c r="Y144" s="815">
        <v>709</v>
      </c>
      <c r="Z144" s="828"/>
      <c r="AA144" s="828"/>
      <c r="AB144" s="828" t="s">
        <v>2829</v>
      </c>
      <c r="AC144" s="828" t="s">
        <v>393</v>
      </c>
      <c r="AD144" s="366"/>
      <c r="AE144" s="815"/>
      <c r="AF144" s="829">
        <v>299</v>
      </c>
      <c r="AG144" s="829">
        <v>305</v>
      </c>
      <c r="AH144" s="366"/>
      <c r="AI144" s="823" t="s">
        <v>3377</v>
      </c>
      <c r="AJ144" s="815" t="s">
        <v>49</v>
      </c>
      <c r="AK144" s="815"/>
      <c r="AL144" s="366"/>
      <c r="AM144" s="815" t="str">
        <f>H144&amp;" "&amp;I144&amp;","&amp;" "&amp;J144&amp;" "&amp;K144</f>
        <v>1 Arabian Dr. Pendleton, IN 46064</v>
      </c>
      <c r="AN144" s="366"/>
      <c r="AO144" s="816" t="s">
        <v>49</v>
      </c>
      <c r="AP144" s="816"/>
      <c r="AQ144" s="366"/>
      <c r="AR144" s="815">
        <v>3</v>
      </c>
      <c r="AS144" s="824">
        <v>5</v>
      </c>
      <c r="AT144" s="815">
        <v>7</v>
      </c>
      <c r="AU144" s="815">
        <v>9</v>
      </c>
      <c r="AV144" s="815">
        <v>11</v>
      </c>
      <c r="AW144" s="815">
        <v>23</v>
      </c>
      <c r="AX144" s="825">
        <f>AV144/AW144-1</f>
        <v>-0.52173913043478259</v>
      </c>
      <c r="AY144" s="815">
        <v>20</v>
      </c>
      <c r="AZ144" s="815">
        <v>23</v>
      </c>
      <c r="BA144" s="826">
        <f>AY144/AZ144-1</f>
        <v>-0.13043478260869568</v>
      </c>
      <c r="BB144" s="811"/>
      <c r="BC144" s="815">
        <v>21</v>
      </c>
      <c r="BD144" s="815">
        <v>21</v>
      </c>
      <c r="BE144" s="811"/>
      <c r="BF144" s="811"/>
      <c r="BG144" s="811"/>
      <c r="BH144" s="366"/>
      <c r="BI144" s="562"/>
      <c r="BJ144" s="562"/>
      <c r="BK144" s="562"/>
      <c r="BL144" s="562"/>
      <c r="BM144" s="562"/>
      <c r="BN144" s="562"/>
      <c r="BO144" s="562"/>
      <c r="BP144" s="562"/>
      <c r="BQ144" s="562"/>
      <c r="BR144" s="562"/>
      <c r="BS144" s="562"/>
      <c r="BT144" s="562"/>
      <c r="BU144" s="562"/>
      <c r="BV144" s="562"/>
      <c r="BW144" s="562"/>
      <c r="BX144" s="562"/>
      <c r="BY144" s="562"/>
      <c r="BZ144" s="562"/>
      <c r="CA144" s="562"/>
      <c r="CB144" s="562"/>
      <c r="CC144" s="562"/>
      <c r="CD144" s="562"/>
      <c r="CE144" s="562"/>
      <c r="CF144" s="562"/>
      <c r="CG144" s="562"/>
      <c r="CH144" s="562"/>
      <c r="CI144" s="562"/>
      <c r="CJ144" s="562"/>
      <c r="CK144" s="562"/>
      <c r="CL144" s="562"/>
      <c r="CM144" s="562"/>
      <c r="CN144" s="562"/>
      <c r="CO144" s="562"/>
      <c r="CP144" s="562"/>
      <c r="CQ144" s="562"/>
      <c r="CR144" s="562"/>
      <c r="CS144" s="562"/>
      <c r="CT144" s="562"/>
      <c r="CU144" s="562"/>
      <c r="CV144" s="562"/>
      <c r="CW144" s="562"/>
      <c r="CX144" s="562"/>
      <c r="CY144" s="562"/>
      <c r="CZ144" s="562"/>
      <c r="DA144" s="562"/>
      <c r="DB144" s="562"/>
      <c r="DC144" s="562"/>
      <c r="DD144" s="562"/>
      <c r="DE144" s="562"/>
      <c r="DF144" s="562"/>
      <c r="DG144" s="562"/>
      <c r="DH144" s="562"/>
      <c r="DI144" s="562"/>
      <c r="DJ144" s="562"/>
      <c r="DK144" s="562"/>
      <c r="DL144" s="562"/>
      <c r="DM144" s="562"/>
      <c r="DN144" s="562"/>
      <c r="DO144" s="562"/>
      <c r="DP144" s="562"/>
      <c r="DQ144" s="562"/>
      <c r="DR144" s="562"/>
      <c r="DS144" s="562"/>
      <c r="DT144" s="562"/>
      <c r="DU144" s="562"/>
      <c r="DV144" s="562"/>
      <c r="DW144" s="562"/>
      <c r="DX144" s="562"/>
      <c r="DY144" s="562"/>
      <c r="DZ144" s="562"/>
      <c r="EA144" s="562"/>
      <c r="EB144" s="562"/>
      <c r="EC144" s="562"/>
      <c r="ED144" s="562"/>
      <c r="EE144" s="562"/>
      <c r="EF144" s="562"/>
      <c r="EG144" s="562"/>
      <c r="EH144" s="562"/>
      <c r="EI144" s="562"/>
      <c r="EJ144" s="562"/>
      <c r="EK144" s="562"/>
      <c r="EL144" s="562"/>
      <c r="EM144" s="562"/>
      <c r="EN144" s="562"/>
      <c r="EO144" s="562"/>
      <c r="EP144" s="562"/>
      <c r="EQ144" s="562"/>
      <c r="ER144" s="562"/>
      <c r="ES144" s="562"/>
      <c r="ET144" s="562"/>
      <c r="EU144" s="562"/>
      <c r="EV144" s="562"/>
      <c r="EW144" s="562"/>
      <c r="EX144" s="562"/>
      <c r="EY144" s="562"/>
      <c r="EZ144" s="562"/>
      <c r="FA144" s="562"/>
      <c r="FB144" s="562"/>
      <c r="FC144" s="562"/>
      <c r="FD144" s="562"/>
      <c r="FE144" s="562"/>
      <c r="FF144" s="562"/>
      <c r="FG144" s="562"/>
      <c r="FH144" s="562"/>
      <c r="FI144" s="562"/>
      <c r="FJ144" s="562"/>
      <c r="FK144" s="562"/>
      <c r="FL144" s="562"/>
      <c r="FM144" s="562"/>
      <c r="FN144" s="562"/>
      <c r="FO144" s="562"/>
      <c r="FP144" s="562"/>
      <c r="FQ144" s="562"/>
      <c r="FR144" s="562"/>
      <c r="FS144" s="562"/>
      <c r="FT144" s="562"/>
      <c r="FU144" s="562"/>
      <c r="FV144" s="562"/>
      <c r="FW144" s="562"/>
      <c r="FX144" s="562"/>
      <c r="FY144" s="562"/>
      <c r="FZ144" s="562"/>
    </row>
    <row r="145" spans="1:182" s="526" customFormat="1" ht="15" customHeight="1">
      <c r="A145" s="815" t="s">
        <v>3194</v>
      </c>
      <c r="B145" s="816"/>
      <c r="C145" s="814" t="s">
        <v>3195</v>
      </c>
      <c r="D145" s="816">
        <v>19</v>
      </c>
      <c r="E145" s="562" t="s">
        <v>3378</v>
      </c>
      <c r="F145" s="562" t="s">
        <v>3379</v>
      </c>
      <c r="G145" s="815" t="s">
        <v>3380</v>
      </c>
      <c r="H145" s="817" t="s">
        <v>3381</v>
      </c>
      <c r="I145" s="817" t="s">
        <v>3382</v>
      </c>
      <c r="J145" s="816" t="s">
        <v>273</v>
      </c>
      <c r="K145" s="816">
        <v>15247</v>
      </c>
      <c r="L145" s="818" t="s">
        <v>3201</v>
      </c>
      <c r="M145" s="819" t="s">
        <v>3383</v>
      </c>
      <c r="N145" s="817" t="s">
        <v>294</v>
      </c>
      <c r="O145" s="562" t="s">
        <v>796</v>
      </c>
      <c r="P145" s="562" t="s">
        <v>3384</v>
      </c>
      <c r="Q145" s="562" t="s">
        <v>3385</v>
      </c>
      <c r="R145" s="816" t="s">
        <v>273</v>
      </c>
      <c r="S145" s="816">
        <v>15044</v>
      </c>
      <c r="T145" s="562"/>
      <c r="U145" s="820" t="s">
        <v>3386</v>
      </c>
      <c r="V145" s="821"/>
      <c r="W145" s="366"/>
      <c r="X145" s="816">
        <v>706</v>
      </c>
      <c r="Y145" s="816">
        <v>709</v>
      </c>
      <c r="Z145" s="816"/>
      <c r="AA145" s="816"/>
      <c r="AB145" s="816" t="s">
        <v>2829</v>
      </c>
      <c r="AC145" s="816" t="s">
        <v>393</v>
      </c>
      <c r="AD145" s="366"/>
      <c r="AE145" s="816"/>
      <c r="AF145" s="822">
        <v>299</v>
      </c>
      <c r="AG145" s="822">
        <v>309</v>
      </c>
      <c r="AH145" s="366"/>
      <c r="AI145" s="823" t="s">
        <v>3387</v>
      </c>
      <c r="AJ145" s="816" t="s">
        <v>49</v>
      </c>
      <c r="AK145" s="816"/>
      <c r="AL145" s="366"/>
      <c r="AM145" s="815" t="str">
        <f>H145&amp;" "&amp;I145&amp;","&amp;" "&amp;J145&amp;" "&amp;K145</f>
        <v>1340 Hunter Road Verona, PA 15247</v>
      </c>
      <c r="AN145" s="366"/>
      <c r="AO145" s="816" t="s">
        <v>49</v>
      </c>
      <c r="AP145" s="816"/>
      <c r="AQ145" s="366"/>
      <c r="AR145" s="816">
        <v>2</v>
      </c>
      <c r="AS145" s="824">
        <v>3</v>
      </c>
      <c r="AT145" s="816">
        <v>4</v>
      </c>
      <c r="AU145" s="816">
        <v>4</v>
      </c>
      <c r="AV145" s="816">
        <v>8</v>
      </c>
      <c r="AW145" s="816">
        <v>6</v>
      </c>
      <c r="AX145" s="825">
        <f>AV145/AW145-1</f>
        <v>0.33333333333333326</v>
      </c>
      <c r="AY145" s="816">
        <v>13</v>
      </c>
      <c r="AZ145" s="816">
        <v>7</v>
      </c>
      <c r="BA145" s="826">
        <f>AY145/AZ145-1</f>
        <v>0.85714285714285721</v>
      </c>
      <c r="BB145" s="562"/>
      <c r="BC145" s="816">
        <v>11</v>
      </c>
      <c r="BD145" s="816">
        <v>14</v>
      </c>
      <c r="BE145" s="562"/>
      <c r="BF145" s="562"/>
      <c r="BG145" s="562"/>
      <c r="BH145" s="366"/>
      <c r="BI145" s="562"/>
      <c r="BJ145" s="562"/>
      <c r="BK145" s="562"/>
      <c r="BL145" s="562"/>
      <c r="BM145" s="562"/>
      <c r="BN145" s="562"/>
      <c r="BO145" s="562"/>
      <c r="BP145" s="562"/>
      <c r="BQ145" s="562"/>
      <c r="BR145" s="562"/>
      <c r="BS145" s="562"/>
      <c r="BT145" s="562"/>
      <c r="BU145" s="562"/>
      <c r="BV145" s="562"/>
      <c r="BW145" s="562"/>
      <c r="BX145" s="562"/>
      <c r="BY145" s="562"/>
      <c r="BZ145" s="562"/>
      <c r="CA145" s="562"/>
      <c r="CB145" s="562"/>
      <c r="CC145" s="562"/>
      <c r="CD145" s="562"/>
      <c r="CE145" s="562"/>
      <c r="CF145" s="562"/>
      <c r="CG145" s="562"/>
      <c r="CH145" s="562"/>
      <c r="CI145" s="562"/>
      <c r="CJ145" s="562"/>
      <c r="CK145" s="562"/>
      <c r="CL145" s="562"/>
      <c r="CM145" s="562"/>
      <c r="CN145" s="562"/>
      <c r="CO145" s="562"/>
      <c r="CP145" s="562"/>
      <c r="CQ145" s="562"/>
      <c r="CR145" s="562"/>
      <c r="CS145" s="562"/>
      <c r="CT145" s="562"/>
      <c r="CU145" s="562"/>
      <c r="CV145" s="562"/>
      <c r="CW145" s="562"/>
      <c r="CX145" s="562"/>
      <c r="CY145" s="562"/>
      <c r="CZ145" s="562"/>
      <c r="DA145" s="562"/>
      <c r="DB145" s="562"/>
      <c r="DC145" s="562"/>
      <c r="DD145" s="562"/>
      <c r="DE145" s="562"/>
      <c r="DF145" s="562"/>
      <c r="DG145" s="562"/>
      <c r="DH145" s="562"/>
      <c r="DI145" s="562"/>
      <c r="DJ145" s="562"/>
      <c r="DK145" s="562"/>
      <c r="DL145" s="562"/>
      <c r="DM145" s="562"/>
      <c r="DN145" s="562"/>
      <c r="DO145" s="562"/>
      <c r="DP145" s="562"/>
      <c r="DQ145" s="562"/>
      <c r="DR145" s="562"/>
      <c r="DS145" s="562"/>
      <c r="DT145" s="562"/>
      <c r="DU145" s="562"/>
      <c r="DV145" s="562"/>
      <c r="DW145" s="562"/>
      <c r="DX145" s="562"/>
      <c r="DY145" s="562"/>
      <c r="DZ145" s="562"/>
      <c r="EA145" s="562"/>
      <c r="EB145" s="562"/>
      <c r="EC145" s="562"/>
      <c r="ED145" s="562"/>
      <c r="EE145" s="562"/>
      <c r="EF145" s="562"/>
      <c r="EG145" s="562"/>
      <c r="EH145" s="562"/>
      <c r="EI145" s="562"/>
      <c r="EJ145" s="562"/>
      <c r="EK145" s="562"/>
      <c r="EL145" s="562"/>
      <c r="EM145" s="562"/>
      <c r="EN145" s="562"/>
      <c r="EO145" s="562"/>
      <c r="EP145" s="562"/>
      <c r="EQ145" s="562"/>
      <c r="ER145" s="562"/>
      <c r="ES145" s="562"/>
      <c r="ET145" s="562"/>
      <c r="EU145" s="562"/>
      <c r="EV145" s="562"/>
      <c r="EW145" s="562"/>
      <c r="EX145" s="562"/>
      <c r="EY145" s="562"/>
      <c r="EZ145" s="562"/>
      <c r="FA145" s="562"/>
      <c r="FB145" s="562"/>
      <c r="FC145" s="562"/>
      <c r="FD145" s="562"/>
      <c r="FE145" s="562"/>
      <c r="FF145" s="562"/>
      <c r="FG145" s="562"/>
      <c r="FH145" s="562"/>
      <c r="FI145" s="562"/>
      <c r="FJ145" s="562"/>
      <c r="FK145" s="562"/>
      <c r="FL145" s="562"/>
      <c r="FM145" s="562"/>
      <c r="FN145" s="562"/>
      <c r="FO145" s="562"/>
      <c r="FP145" s="562"/>
      <c r="FQ145" s="562"/>
      <c r="FR145" s="562"/>
      <c r="FS145" s="562"/>
      <c r="FT145" s="562"/>
      <c r="FU145" s="562"/>
      <c r="FV145" s="562"/>
      <c r="FW145" s="562"/>
      <c r="FX145" s="562"/>
      <c r="FY145" s="562"/>
      <c r="FZ145" s="562"/>
    </row>
    <row r="146" spans="1:182" s="456" customFormat="1" ht="15" customHeight="1">
      <c r="A146" s="815" t="s">
        <v>3194</v>
      </c>
      <c r="B146" s="815"/>
      <c r="C146" s="814" t="s">
        <v>3195</v>
      </c>
      <c r="D146" s="816">
        <v>37</v>
      </c>
      <c r="E146" s="562" t="s">
        <v>3388</v>
      </c>
      <c r="F146" s="562" t="s">
        <v>3389</v>
      </c>
      <c r="G146" s="815" t="s">
        <v>3390</v>
      </c>
      <c r="H146" s="817" t="s">
        <v>3391</v>
      </c>
      <c r="I146" s="817" t="s">
        <v>3392</v>
      </c>
      <c r="J146" s="816" t="s">
        <v>3393</v>
      </c>
      <c r="K146" s="816">
        <v>71360</v>
      </c>
      <c r="L146" s="818" t="s">
        <v>3201</v>
      </c>
      <c r="M146" s="819" t="s">
        <v>3394</v>
      </c>
      <c r="N146" s="817" t="s">
        <v>3395</v>
      </c>
      <c r="O146" s="562" t="s">
        <v>3396</v>
      </c>
      <c r="P146" s="562" t="s">
        <v>3397</v>
      </c>
      <c r="Q146" s="562" t="s">
        <v>3392</v>
      </c>
      <c r="R146" s="816" t="s">
        <v>3393</v>
      </c>
      <c r="S146" s="816">
        <v>71360</v>
      </c>
      <c r="T146" s="562"/>
      <c r="U146" s="820" t="s">
        <v>3398</v>
      </c>
      <c r="V146" s="821"/>
      <c r="W146" s="77"/>
      <c r="X146" s="816">
        <v>601</v>
      </c>
      <c r="Y146" s="816">
        <v>604</v>
      </c>
      <c r="Z146" s="816"/>
      <c r="AA146" s="816"/>
      <c r="AB146" s="816" t="s">
        <v>2796</v>
      </c>
      <c r="AC146" s="816" t="s">
        <v>393</v>
      </c>
      <c r="AD146" s="77"/>
      <c r="AE146" s="816"/>
      <c r="AF146" s="822">
        <v>299</v>
      </c>
      <c r="AG146" s="822">
        <v>305</v>
      </c>
      <c r="AH146" s="77"/>
      <c r="AI146" s="823" t="s">
        <v>3399</v>
      </c>
      <c r="AJ146" s="816" t="s">
        <v>49</v>
      </c>
      <c r="AK146" s="816"/>
      <c r="AL146" s="77"/>
      <c r="AM146" s="815" t="str">
        <f>H146&amp;" "&amp;I146&amp;","&amp;" "&amp;J146&amp;" "&amp;K146</f>
        <v>3312 Donahue Ferry Rd. Pineville, LA 71360</v>
      </c>
      <c r="AN146" s="77"/>
      <c r="AO146" s="816" t="s">
        <v>49</v>
      </c>
      <c r="AP146" s="816"/>
      <c r="AQ146" s="77"/>
      <c r="AR146" s="816">
        <v>9</v>
      </c>
      <c r="AS146" s="831">
        <v>10</v>
      </c>
      <c r="AT146" s="816">
        <v>10</v>
      </c>
      <c r="AU146" s="816">
        <v>9</v>
      </c>
      <c r="AV146" s="816">
        <v>9</v>
      </c>
      <c r="AW146" s="816">
        <v>37</v>
      </c>
      <c r="AX146" s="825">
        <f>AV146/AW146-1</f>
        <v>-0.7567567567567568</v>
      </c>
      <c r="AY146" s="816">
        <v>9</v>
      </c>
      <c r="AZ146" s="816">
        <v>37</v>
      </c>
      <c r="BA146" s="826">
        <f>AY146/AZ146-1</f>
        <v>-0.7567567567567568</v>
      </c>
      <c r="BB146" s="562"/>
      <c r="BC146" s="816">
        <v>9</v>
      </c>
      <c r="BD146" s="816">
        <v>9</v>
      </c>
      <c r="BE146" s="562"/>
      <c r="BF146" s="562"/>
      <c r="BG146" s="562"/>
      <c r="BH146" s="77"/>
      <c r="BI146" s="562"/>
      <c r="BJ146" s="562"/>
      <c r="BK146" s="562"/>
      <c r="BL146" s="562"/>
      <c r="BM146" s="562"/>
      <c r="BN146" s="562"/>
      <c r="BO146" s="562"/>
      <c r="BP146" s="562"/>
      <c r="BQ146" s="562"/>
      <c r="BR146" s="562"/>
      <c r="BS146" s="562"/>
      <c r="BT146" s="562"/>
      <c r="BU146" s="562"/>
      <c r="BV146" s="562"/>
      <c r="BW146" s="562"/>
      <c r="BX146" s="562"/>
      <c r="BY146" s="562"/>
      <c r="BZ146" s="562"/>
      <c r="CA146" s="562"/>
      <c r="CB146" s="562"/>
      <c r="CC146" s="562"/>
      <c r="CD146" s="562"/>
      <c r="CE146" s="562"/>
      <c r="CF146" s="562"/>
      <c r="CG146" s="562"/>
      <c r="CH146" s="562"/>
      <c r="CI146" s="562"/>
      <c r="CJ146" s="562"/>
      <c r="CK146" s="562"/>
      <c r="CL146" s="562"/>
      <c r="CM146" s="562"/>
      <c r="CN146" s="562"/>
      <c r="CO146" s="562"/>
      <c r="CP146" s="562"/>
      <c r="CQ146" s="562"/>
      <c r="CR146" s="562"/>
      <c r="CS146" s="562"/>
      <c r="CT146" s="562"/>
      <c r="CU146" s="562"/>
      <c r="CV146" s="562"/>
      <c r="CW146" s="562"/>
      <c r="CX146" s="562"/>
      <c r="CY146" s="562"/>
      <c r="CZ146" s="562"/>
      <c r="DA146" s="562"/>
      <c r="DB146" s="562"/>
      <c r="DC146" s="562"/>
      <c r="DD146" s="562"/>
      <c r="DE146" s="562"/>
      <c r="DF146" s="562"/>
      <c r="DG146" s="562"/>
      <c r="DH146" s="562"/>
      <c r="DI146" s="562"/>
      <c r="DJ146" s="562"/>
      <c r="DK146" s="562"/>
      <c r="DL146" s="562"/>
      <c r="DM146" s="562"/>
      <c r="DN146" s="562"/>
      <c r="DO146" s="562"/>
      <c r="DP146" s="562"/>
      <c r="DQ146" s="562"/>
      <c r="DR146" s="562"/>
      <c r="DS146" s="562"/>
      <c r="DT146" s="562"/>
      <c r="DU146" s="562"/>
      <c r="DV146" s="562"/>
      <c r="DW146" s="562"/>
      <c r="DX146" s="562"/>
      <c r="DY146" s="562"/>
      <c r="DZ146" s="562"/>
      <c r="EA146" s="562"/>
      <c r="EB146" s="562"/>
      <c r="EC146" s="562"/>
      <c r="ED146" s="562"/>
      <c r="EE146" s="562"/>
      <c r="EF146" s="562"/>
      <c r="EG146" s="562"/>
      <c r="EH146" s="562"/>
      <c r="EI146" s="562"/>
      <c r="EJ146" s="562"/>
      <c r="EK146" s="562"/>
      <c r="EL146" s="562"/>
      <c r="EM146" s="562"/>
      <c r="EN146" s="562"/>
      <c r="EO146" s="562"/>
      <c r="EP146" s="562"/>
      <c r="EQ146" s="562"/>
      <c r="ER146" s="562"/>
      <c r="ES146" s="562"/>
      <c r="ET146" s="562"/>
      <c r="EU146" s="562"/>
      <c r="EV146" s="562"/>
      <c r="EW146" s="562"/>
      <c r="EX146" s="562"/>
      <c r="EY146" s="562"/>
      <c r="EZ146" s="562"/>
      <c r="FA146" s="562"/>
      <c r="FB146" s="562"/>
      <c r="FC146" s="562"/>
      <c r="FD146" s="562"/>
      <c r="FE146" s="562"/>
      <c r="FF146" s="562"/>
      <c r="FG146" s="562"/>
      <c r="FH146" s="562"/>
      <c r="FI146" s="562"/>
      <c r="FJ146" s="562"/>
      <c r="FK146" s="562"/>
      <c r="FL146" s="562"/>
      <c r="FM146" s="562"/>
      <c r="FN146" s="562"/>
      <c r="FO146" s="562"/>
      <c r="FP146" s="562"/>
      <c r="FQ146" s="562"/>
      <c r="FR146" s="562"/>
      <c r="FS146" s="562"/>
      <c r="FT146" s="562"/>
      <c r="FU146" s="562"/>
      <c r="FV146" s="562"/>
      <c r="FW146" s="562"/>
      <c r="FX146" s="562"/>
      <c r="FY146" s="562"/>
      <c r="FZ146" s="562"/>
    </row>
    <row r="147" spans="1:182" s="293" customFormat="1" ht="15" customHeight="1">
      <c r="A147" s="815" t="s">
        <v>3194</v>
      </c>
      <c r="B147" s="815"/>
      <c r="C147" s="814" t="s">
        <v>3195</v>
      </c>
      <c r="D147" s="816">
        <v>15</v>
      </c>
      <c r="E147" s="562" t="s">
        <v>3400</v>
      </c>
      <c r="F147" s="562" t="s">
        <v>3401</v>
      </c>
      <c r="G147" s="815" t="s">
        <v>3402</v>
      </c>
      <c r="H147" s="817" t="s">
        <v>3403</v>
      </c>
      <c r="I147" s="817" t="s">
        <v>3404</v>
      </c>
      <c r="J147" s="816" t="s">
        <v>206</v>
      </c>
      <c r="K147" s="816">
        <v>60008</v>
      </c>
      <c r="L147" s="818" t="s">
        <v>3201</v>
      </c>
      <c r="M147" s="819" t="s">
        <v>3202</v>
      </c>
      <c r="N147" s="817" t="s">
        <v>3203</v>
      </c>
      <c r="O147" s="562" t="s">
        <v>3204</v>
      </c>
      <c r="P147" s="562" t="s">
        <v>3205</v>
      </c>
      <c r="Q147" s="562" t="s">
        <v>3206</v>
      </c>
      <c r="R147" s="816" t="s">
        <v>206</v>
      </c>
      <c r="S147" s="816">
        <v>60004</v>
      </c>
      <c r="T147" s="562"/>
      <c r="U147" s="820" t="s">
        <v>3207</v>
      </c>
      <c r="V147" s="821"/>
      <c r="W147" s="77"/>
      <c r="X147" s="816">
        <v>622</v>
      </c>
      <c r="Y147" s="816">
        <v>625</v>
      </c>
      <c r="Z147" s="816"/>
      <c r="AA147" s="816"/>
      <c r="AB147" s="816" t="s">
        <v>2747</v>
      </c>
      <c r="AC147" s="816" t="s">
        <v>393</v>
      </c>
      <c r="AD147" s="77"/>
      <c r="AE147" s="816"/>
      <c r="AF147" s="822">
        <v>329</v>
      </c>
      <c r="AG147" s="822">
        <v>309</v>
      </c>
      <c r="AH147" s="77"/>
      <c r="AI147" s="823" t="s">
        <v>3405</v>
      </c>
      <c r="AJ147" s="816" t="s">
        <v>49</v>
      </c>
      <c r="AK147" s="816"/>
      <c r="AL147" s="77"/>
      <c r="AM147" s="815" t="str">
        <f>H147&amp;" "&amp;I147&amp;","&amp;" "&amp;J147&amp;" "&amp;K147</f>
        <v>3705 Pheasant Dr., #2634 Rolling Meadows, IL 60008</v>
      </c>
      <c r="AN147" s="77"/>
      <c r="AO147" s="816" t="s">
        <v>49</v>
      </c>
      <c r="AP147" s="816"/>
      <c r="AQ147" s="77"/>
      <c r="AR147" s="816">
        <v>2</v>
      </c>
      <c r="AS147" s="824">
        <v>3</v>
      </c>
      <c r="AT147" s="816">
        <v>4</v>
      </c>
      <c r="AU147" s="816">
        <v>5</v>
      </c>
      <c r="AV147" s="816">
        <v>10</v>
      </c>
      <c r="AW147" s="816">
        <v>9</v>
      </c>
      <c r="AX147" s="825">
        <f>AV147/AW147-1</f>
        <v>0.11111111111111116</v>
      </c>
      <c r="AY147" s="816">
        <v>14</v>
      </c>
      <c r="AZ147" s="816">
        <v>10</v>
      </c>
      <c r="BA147" s="826">
        <f>AY147/AZ147-1</f>
        <v>0.39999999999999991</v>
      </c>
      <c r="BB147" s="562"/>
      <c r="BC147" s="816">
        <v>12</v>
      </c>
      <c r="BD147" s="816">
        <v>12</v>
      </c>
      <c r="BE147" s="562"/>
      <c r="BF147" s="562"/>
      <c r="BG147" s="562"/>
      <c r="BH147" s="77"/>
      <c r="BI147" s="811"/>
      <c r="BJ147" s="562"/>
      <c r="BK147" s="562"/>
      <c r="BL147" s="562"/>
      <c r="BM147" s="562"/>
      <c r="BN147" s="562"/>
      <c r="BO147" s="562"/>
      <c r="BP147" s="562"/>
      <c r="BQ147" s="562"/>
      <c r="BR147" s="562"/>
      <c r="BS147" s="562"/>
      <c r="BT147" s="562"/>
      <c r="BU147" s="562"/>
      <c r="BV147" s="562"/>
      <c r="BW147" s="562"/>
      <c r="BX147" s="562"/>
      <c r="BY147" s="562"/>
      <c r="BZ147" s="562"/>
      <c r="CA147" s="562"/>
      <c r="CB147" s="562"/>
      <c r="CC147" s="562"/>
      <c r="CD147" s="562"/>
      <c r="CE147" s="562"/>
      <c r="CF147" s="562"/>
      <c r="CG147" s="562"/>
      <c r="CH147" s="562"/>
      <c r="CI147" s="562"/>
      <c r="CJ147" s="562"/>
      <c r="CK147" s="562"/>
      <c r="CL147" s="562"/>
      <c r="CM147" s="562"/>
      <c r="CN147" s="562"/>
      <c r="CO147" s="562"/>
      <c r="CP147" s="562"/>
      <c r="CQ147" s="562"/>
      <c r="CR147" s="562"/>
      <c r="CS147" s="562"/>
      <c r="CT147" s="562"/>
      <c r="CU147" s="562"/>
      <c r="CV147" s="562"/>
      <c r="CW147" s="562"/>
      <c r="CX147" s="562"/>
      <c r="CY147" s="562"/>
      <c r="CZ147" s="562"/>
      <c r="DA147" s="562"/>
      <c r="DB147" s="562"/>
      <c r="DC147" s="562"/>
      <c r="DD147" s="562"/>
      <c r="DE147" s="562"/>
      <c r="DF147" s="562"/>
      <c r="DG147" s="562"/>
      <c r="DH147" s="562"/>
      <c r="DI147" s="562"/>
      <c r="DJ147" s="562"/>
      <c r="DK147" s="562"/>
      <c r="DL147" s="562"/>
      <c r="DM147" s="562"/>
      <c r="DN147" s="562"/>
      <c r="DO147" s="562"/>
      <c r="DP147" s="562"/>
      <c r="DQ147" s="562"/>
      <c r="DR147" s="562"/>
      <c r="DS147" s="562"/>
      <c r="DT147" s="562"/>
      <c r="DU147" s="562"/>
      <c r="DV147" s="562"/>
      <c r="DW147" s="562"/>
      <c r="DX147" s="562"/>
      <c r="DY147" s="562"/>
      <c r="DZ147" s="562"/>
      <c r="EA147" s="562"/>
      <c r="EB147" s="562"/>
      <c r="EC147" s="562"/>
      <c r="ED147" s="562"/>
      <c r="EE147" s="562"/>
      <c r="EF147" s="562"/>
      <c r="EG147" s="562"/>
      <c r="EH147" s="562"/>
      <c r="EI147" s="562"/>
      <c r="EJ147" s="562"/>
      <c r="EK147" s="562"/>
      <c r="EL147" s="562"/>
      <c r="EM147" s="562"/>
      <c r="EN147" s="562"/>
      <c r="EO147" s="562"/>
      <c r="EP147" s="562"/>
      <c r="EQ147" s="562"/>
      <c r="ER147" s="562"/>
      <c r="ES147" s="562"/>
      <c r="ET147" s="562"/>
      <c r="EU147" s="562"/>
      <c r="EV147" s="562"/>
      <c r="EW147" s="562"/>
      <c r="EX147" s="562"/>
      <c r="EY147" s="562"/>
      <c r="EZ147" s="562"/>
      <c r="FA147" s="562"/>
      <c r="FB147" s="562"/>
      <c r="FC147" s="562"/>
      <c r="FD147" s="562"/>
      <c r="FE147" s="562"/>
      <c r="FF147" s="562"/>
      <c r="FG147" s="562"/>
      <c r="FH147" s="562"/>
      <c r="FI147" s="562"/>
      <c r="FJ147" s="562"/>
      <c r="FK147" s="562"/>
      <c r="FL147" s="562"/>
      <c r="FM147" s="562"/>
      <c r="FN147" s="562"/>
      <c r="FO147" s="562"/>
      <c r="FP147" s="562"/>
      <c r="FQ147" s="562"/>
      <c r="FR147" s="562"/>
      <c r="FS147" s="562"/>
      <c r="FT147" s="562"/>
      <c r="FU147" s="562"/>
      <c r="FV147" s="562"/>
      <c r="FW147" s="562"/>
      <c r="FX147" s="562"/>
      <c r="FY147" s="562"/>
      <c r="FZ147" s="562"/>
    </row>
    <row r="148" spans="1:182" s="314" customFormat="1" ht="15" customHeight="1">
      <c r="A148" s="815" t="s">
        <v>3194</v>
      </c>
      <c r="B148" s="815"/>
      <c r="C148" s="814" t="s">
        <v>3195</v>
      </c>
      <c r="D148" s="816">
        <v>62</v>
      </c>
      <c r="E148" s="562" t="s">
        <v>3406</v>
      </c>
      <c r="F148" s="562" t="s">
        <v>3407</v>
      </c>
      <c r="G148" s="815"/>
      <c r="H148" s="817" t="s">
        <v>3408</v>
      </c>
      <c r="I148" s="817" t="s">
        <v>3409</v>
      </c>
      <c r="J148" s="816" t="s">
        <v>115</v>
      </c>
      <c r="K148" s="816">
        <v>46703</v>
      </c>
      <c r="L148" s="818" t="s">
        <v>3201</v>
      </c>
      <c r="M148" s="819" t="s">
        <v>3410</v>
      </c>
      <c r="N148" s="817" t="s">
        <v>1983</v>
      </c>
      <c r="O148" s="562" t="s">
        <v>3411</v>
      </c>
      <c r="P148" s="562" t="s">
        <v>3412</v>
      </c>
      <c r="Q148" s="562" t="s">
        <v>3413</v>
      </c>
      <c r="R148" s="816" t="s">
        <v>115</v>
      </c>
      <c r="S148" s="816">
        <v>46738</v>
      </c>
      <c r="T148" s="562"/>
      <c r="U148" s="820" t="s">
        <v>3414</v>
      </c>
      <c r="V148" s="821"/>
      <c r="W148" s="77"/>
      <c r="X148" s="816">
        <v>601</v>
      </c>
      <c r="Y148" s="816">
        <v>604</v>
      </c>
      <c r="Z148" s="816"/>
      <c r="AA148" s="816"/>
      <c r="AB148" s="816" t="s">
        <v>2796</v>
      </c>
      <c r="AC148" s="816" t="s">
        <v>393</v>
      </c>
      <c r="AD148" s="77"/>
      <c r="AE148" s="816"/>
      <c r="AF148" s="822">
        <v>329</v>
      </c>
      <c r="AG148" s="822"/>
      <c r="AH148" s="77"/>
      <c r="AI148" s="823" t="s">
        <v>3415</v>
      </c>
      <c r="AJ148" s="816" t="s">
        <v>49</v>
      </c>
      <c r="AK148" s="816"/>
      <c r="AL148" s="77"/>
      <c r="AM148" s="815" t="str">
        <f>H148&amp;" "&amp;I148&amp;","&amp;" "&amp;J148&amp;" "&amp;K148</f>
        <v>817 Thunder Ave Angola, IN 46703</v>
      </c>
      <c r="AN148" s="77"/>
      <c r="AO148" s="816" t="s">
        <v>49</v>
      </c>
      <c r="AP148" s="816"/>
      <c r="AQ148" s="77"/>
      <c r="AR148" s="816">
        <v>14</v>
      </c>
      <c r="AS148" s="824">
        <v>16</v>
      </c>
      <c r="AT148" s="816">
        <v>18</v>
      </c>
      <c r="AU148" s="816">
        <v>20</v>
      </c>
      <c r="AV148" s="816">
        <v>20</v>
      </c>
      <c r="AW148" s="816">
        <v>24</v>
      </c>
      <c r="AX148" s="825">
        <f>AV148/AW148-1</f>
        <v>-0.16666666666666663</v>
      </c>
      <c r="AY148" s="816">
        <v>20</v>
      </c>
      <c r="AZ148" s="816">
        <v>24</v>
      </c>
      <c r="BA148" s="826">
        <f>AY148/AZ148-1</f>
        <v>-0.16666666666666663</v>
      </c>
      <c r="BB148" s="562"/>
      <c r="BC148" s="816">
        <v>20</v>
      </c>
      <c r="BD148" s="816">
        <v>20</v>
      </c>
      <c r="BE148" s="562"/>
      <c r="BF148" s="562"/>
      <c r="BG148" s="562"/>
      <c r="BH148" s="77"/>
      <c r="BI148" s="562"/>
      <c r="BJ148" s="811"/>
      <c r="BK148" s="811"/>
      <c r="BL148" s="811"/>
      <c r="BM148" s="811"/>
      <c r="BN148" s="811"/>
      <c r="BO148" s="811"/>
      <c r="BP148" s="811"/>
      <c r="BQ148" s="811"/>
      <c r="BR148" s="811"/>
      <c r="BS148" s="562"/>
      <c r="BT148" s="562"/>
      <c r="BU148" s="562"/>
      <c r="BV148" s="811"/>
      <c r="BW148" s="811"/>
      <c r="BX148" s="811"/>
      <c r="BY148" s="811"/>
      <c r="BZ148" s="811"/>
      <c r="CA148" s="811"/>
      <c r="CB148" s="811"/>
      <c r="CC148" s="811"/>
      <c r="CD148" s="811"/>
      <c r="CE148" s="811"/>
      <c r="CF148" s="811"/>
      <c r="CG148" s="811"/>
      <c r="CH148" s="811"/>
      <c r="CI148" s="811"/>
      <c r="CJ148" s="811"/>
      <c r="CK148" s="811"/>
      <c r="CL148" s="811"/>
      <c r="CM148" s="811"/>
      <c r="CN148" s="811"/>
      <c r="CO148" s="811"/>
      <c r="CP148" s="811"/>
      <c r="CQ148" s="811"/>
      <c r="CR148" s="811"/>
      <c r="CS148" s="811"/>
      <c r="CT148" s="811"/>
      <c r="CU148" s="811"/>
      <c r="CV148" s="811"/>
      <c r="CW148" s="811"/>
      <c r="CX148" s="811"/>
      <c r="CY148" s="811"/>
      <c r="CZ148" s="811"/>
      <c r="DA148" s="811"/>
      <c r="DB148" s="811"/>
      <c r="DC148" s="811"/>
      <c r="DD148" s="811"/>
      <c r="DE148" s="811"/>
      <c r="DF148" s="811"/>
      <c r="DG148" s="811"/>
      <c r="DH148" s="811"/>
      <c r="DI148" s="811"/>
      <c r="DJ148" s="811"/>
      <c r="DK148" s="811"/>
      <c r="DL148" s="811"/>
      <c r="DM148" s="811"/>
      <c r="DN148" s="811"/>
      <c r="DO148" s="811"/>
      <c r="DP148" s="811"/>
      <c r="DQ148" s="811"/>
      <c r="DR148" s="811"/>
      <c r="DS148" s="811"/>
      <c r="DT148" s="811"/>
      <c r="DU148" s="811"/>
      <c r="DV148" s="811"/>
      <c r="DW148" s="811"/>
      <c r="DX148" s="811"/>
      <c r="DY148" s="811"/>
      <c r="DZ148" s="811"/>
      <c r="EA148" s="811"/>
      <c r="EB148" s="811"/>
      <c r="EC148" s="811"/>
      <c r="ED148" s="811"/>
      <c r="EE148" s="811"/>
      <c r="EF148" s="811"/>
      <c r="EG148" s="811"/>
      <c r="EH148" s="811"/>
      <c r="EI148" s="811"/>
      <c r="EJ148" s="811"/>
      <c r="EK148" s="811"/>
      <c r="EL148" s="811"/>
      <c r="EM148" s="811"/>
      <c r="EN148" s="811"/>
      <c r="EO148" s="811"/>
      <c r="EP148" s="811"/>
      <c r="EQ148" s="811"/>
      <c r="ER148" s="811"/>
      <c r="ES148" s="811"/>
      <c r="ET148" s="811"/>
      <c r="EU148" s="811"/>
      <c r="EV148" s="811"/>
      <c r="EW148" s="811"/>
      <c r="EX148" s="811"/>
      <c r="EY148" s="811"/>
      <c r="EZ148" s="811"/>
      <c r="FA148" s="811"/>
      <c r="FB148" s="811"/>
      <c r="FC148" s="811"/>
      <c r="FD148" s="811"/>
      <c r="FE148" s="811"/>
      <c r="FF148" s="811"/>
      <c r="FG148" s="811"/>
      <c r="FH148" s="811"/>
      <c r="FI148" s="562"/>
      <c r="FJ148" s="562"/>
      <c r="FK148" s="562"/>
      <c r="FL148" s="562"/>
      <c r="FM148" s="562"/>
      <c r="FN148" s="562"/>
      <c r="FO148" s="562"/>
      <c r="FP148" s="562"/>
      <c r="FQ148" s="562"/>
      <c r="FR148" s="562"/>
      <c r="FS148" s="562"/>
      <c r="FT148" s="562"/>
      <c r="FU148" s="562"/>
      <c r="FV148" s="562"/>
      <c r="FW148" s="562"/>
      <c r="FX148" s="562"/>
      <c r="FY148" s="562"/>
      <c r="FZ148" s="562"/>
    </row>
    <row r="149" spans="1:182" s="314" customFormat="1" ht="15" customHeight="1">
      <c r="A149" s="639" t="s">
        <v>3194</v>
      </c>
      <c r="B149" s="641"/>
      <c r="C149" s="640" t="s">
        <v>3195</v>
      </c>
      <c r="D149" s="641">
        <v>75</v>
      </c>
      <c r="E149" s="664" t="s">
        <v>3416</v>
      </c>
      <c r="F149" s="642" t="s">
        <v>3417</v>
      </c>
      <c r="G149" s="639"/>
      <c r="H149" s="643" t="s">
        <v>3418</v>
      </c>
      <c r="I149" s="643" t="s">
        <v>3419</v>
      </c>
      <c r="J149" s="641" t="s">
        <v>115</v>
      </c>
      <c r="K149" s="641">
        <v>46802</v>
      </c>
      <c r="L149" s="644" t="s">
        <v>3201</v>
      </c>
      <c r="M149" s="680" t="s">
        <v>3420</v>
      </c>
      <c r="N149" s="643" t="s">
        <v>3421</v>
      </c>
      <c r="O149" s="642" t="s">
        <v>3422</v>
      </c>
      <c r="P149" s="664"/>
      <c r="Q149" s="642"/>
      <c r="R149" s="641"/>
      <c r="S149" s="641"/>
      <c r="T149" s="642"/>
      <c r="U149" s="645"/>
      <c r="V149" s="646"/>
      <c r="W149" s="77"/>
      <c r="X149" s="641">
        <v>720</v>
      </c>
      <c r="Y149" s="641">
        <v>723</v>
      </c>
      <c r="Z149" s="641"/>
      <c r="AA149" s="641"/>
      <c r="AB149" s="641" t="s">
        <v>2708</v>
      </c>
      <c r="AC149" s="641" t="s">
        <v>393</v>
      </c>
      <c r="AD149" s="77"/>
      <c r="AE149" s="641">
        <v>100</v>
      </c>
      <c r="AF149" s="647">
        <v>299</v>
      </c>
      <c r="AG149" s="647">
        <v>305</v>
      </c>
      <c r="AH149" s="77"/>
      <c r="AI149" s="648" t="s">
        <v>3423</v>
      </c>
      <c r="AJ149" s="641" t="s">
        <v>49</v>
      </c>
      <c r="AK149" s="641"/>
      <c r="AL149" s="77"/>
      <c r="AM149" s="639" t="str">
        <f>H149&amp;" "&amp;I149&amp;","&amp;" "&amp;J149&amp;" "&amp;K149</f>
        <v>1701 Freeman St. Fort Wayne, IN 46802</v>
      </c>
      <c r="AN149" s="77"/>
      <c r="AO149" s="715" t="s">
        <v>49</v>
      </c>
      <c r="AP149" s="715"/>
      <c r="AQ149" s="77"/>
      <c r="AR149" s="727">
        <v>24</v>
      </c>
      <c r="AS149" s="728">
        <v>33</v>
      </c>
      <c r="AT149" s="727">
        <v>37</v>
      </c>
      <c r="AU149" s="727">
        <v>44</v>
      </c>
      <c r="AV149" s="727">
        <v>49</v>
      </c>
      <c r="AW149" s="797">
        <v>35</v>
      </c>
      <c r="AX149" s="800">
        <f>AV149/AW149-1</f>
        <v>0.39999999999999991</v>
      </c>
      <c r="AY149" s="720">
        <v>55</v>
      </c>
      <c r="AZ149" s="797">
        <v>39</v>
      </c>
      <c r="BA149" s="805">
        <f>AY149/AZ149-1</f>
        <v>0.41025641025641035</v>
      </c>
      <c r="BB149" s="721"/>
      <c r="BC149" s="720">
        <v>64</v>
      </c>
      <c r="BD149" s="720">
        <v>65</v>
      </c>
      <c r="BE149" s="721"/>
      <c r="BF149" s="721"/>
      <c r="BG149" s="721"/>
      <c r="BH149" s="77"/>
      <c r="BI149" s="721"/>
      <c r="BJ149" s="721"/>
      <c r="BK149" s="721"/>
      <c r="BL149" s="642"/>
      <c r="BM149" s="642"/>
      <c r="BN149" s="642"/>
      <c r="BO149" s="642"/>
      <c r="BP149" s="642"/>
      <c r="BQ149" s="642"/>
      <c r="BR149" s="642"/>
      <c r="BS149" s="642"/>
      <c r="BT149" s="642"/>
      <c r="BU149" s="642"/>
      <c r="BV149" s="642"/>
      <c r="BW149" s="642"/>
      <c r="BX149" s="642"/>
      <c r="BY149" s="642"/>
      <c r="BZ149" s="642"/>
      <c r="CA149" s="642"/>
      <c r="CB149" s="642"/>
      <c r="CC149" s="642"/>
      <c r="CD149" s="642"/>
      <c r="CE149" s="642"/>
      <c r="CF149" s="642"/>
      <c r="CG149" s="642"/>
      <c r="CH149" s="642"/>
      <c r="CI149" s="642"/>
      <c r="CJ149" s="642"/>
      <c r="CK149" s="642"/>
      <c r="CL149" s="642"/>
      <c r="CM149" s="642"/>
      <c r="CN149" s="642"/>
      <c r="CO149" s="642"/>
      <c r="CP149" s="642"/>
      <c r="CQ149" s="642"/>
      <c r="CR149" s="642"/>
      <c r="CS149" s="642"/>
      <c r="CT149" s="642"/>
      <c r="CU149" s="642"/>
      <c r="CV149" s="642"/>
      <c r="CW149" s="642"/>
      <c r="CX149" s="642"/>
      <c r="CY149" s="642"/>
      <c r="CZ149" s="642"/>
      <c r="DA149" s="642"/>
      <c r="DB149" s="642"/>
      <c r="DC149" s="642"/>
      <c r="DD149" s="642"/>
      <c r="DE149" s="642"/>
      <c r="DF149" s="642"/>
      <c r="DG149" s="642"/>
      <c r="DH149" s="642"/>
      <c r="DI149" s="642"/>
      <c r="DJ149" s="642"/>
      <c r="DK149" s="642"/>
      <c r="DL149" s="642"/>
      <c r="DM149" s="642"/>
      <c r="DN149" s="642"/>
      <c r="DO149" s="642"/>
      <c r="DP149" s="642"/>
      <c r="DQ149" s="642"/>
      <c r="DR149" s="642"/>
      <c r="DS149" s="642"/>
      <c r="DT149" s="642"/>
      <c r="DU149" s="642"/>
      <c r="DV149" s="642"/>
      <c r="DW149" s="642"/>
      <c r="DX149" s="642"/>
      <c r="DY149" s="642"/>
      <c r="DZ149" s="642"/>
      <c r="EA149" s="642"/>
      <c r="EB149" s="642"/>
      <c r="EC149" s="642"/>
      <c r="ED149" s="642"/>
      <c r="EE149" s="642"/>
      <c r="EF149" s="642"/>
      <c r="EG149" s="642"/>
      <c r="EH149" s="642"/>
      <c r="EI149" s="642"/>
      <c r="EJ149" s="642"/>
      <c r="EK149" s="642"/>
      <c r="EL149" s="642"/>
      <c r="EM149" s="642"/>
      <c r="EN149" s="642"/>
      <c r="EO149" s="642"/>
      <c r="EP149" s="642"/>
      <c r="EQ149" s="642"/>
      <c r="ER149" s="642"/>
      <c r="ES149" s="642"/>
      <c r="ET149" s="642"/>
      <c r="EU149" s="642"/>
      <c r="EV149" s="642"/>
      <c r="EW149" s="642"/>
      <c r="EX149" s="642"/>
      <c r="EY149" s="642"/>
      <c r="EZ149" s="642"/>
      <c r="FA149" s="642"/>
      <c r="FB149" s="642"/>
      <c r="FC149" s="642"/>
      <c r="FD149" s="642"/>
      <c r="FE149" s="642"/>
      <c r="FF149" s="642"/>
      <c r="FG149" s="642"/>
      <c r="FH149" s="642"/>
      <c r="FI149" s="642"/>
      <c r="FJ149" s="642"/>
      <c r="FK149" s="642"/>
      <c r="FL149" s="642"/>
      <c r="FM149" s="642"/>
      <c r="FN149" s="642"/>
      <c r="FO149" s="642"/>
      <c r="FP149" s="526"/>
      <c r="FT149" s="673"/>
      <c r="FU149" s="673"/>
      <c r="FV149" s="673"/>
      <c r="FW149" s="673"/>
      <c r="FX149" s="673"/>
      <c r="FY149" s="673"/>
      <c r="FZ149" s="673"/>
    </row>
    <row r="150" spans="1:182" s="314" customFormat="1" ht="15" customHeight="1">
      <c r="A150" s="815" t="s">
        <v>3194</v>
      </c>
      <c r="B150" s="816"/>
      <c r="C150" s="814" t="s">
        <v>3195</v>
      </c>
      <c r="D150" s="816">
        <v>38</v>
      </c>
      <c r="E150" s="562" t="s">
        <v>3424</v>
      </c>
      <c r="F150" s="562" t="s">
        <v>3425</v>
      </c>
      <c r="G150" s="815" t="s">
        <v>3426</v>
      </c>
      <c r="H150" s="817" t="s">
        <v>3427</v>
      </c>
      <c r="I150" s="817" t="s">
        <v>3428</v>
      </c>
      <c r="J150" s="816" t="s">
        <v>115</v>
      </c>
      <c r="K150" s="816">
        <v>46074</v>
      </c>
      <c r="L150" s="818" t="s">
        <v>3201</v>
      </c>
      <c r="M150" s="819" t="s">
        <v>3429</v>
      </c>
      <c r="N150" s="817" t="s">
        <v>3430</v>
      </c>
      <c r="O150" s="562" t="s">
        <v>3431</v>
      </c>
      <c r="P150" s="562" t="s">
        <v>3432</v>
      </c>
      <c r="Q150" s="562" t="s">
        <v>3433</v>
      </c>
      <c r="R150" s="816" t="s">
        <v>115</v>
      </c>
      <c r="S150" s="816">
        <v>46074</v>
      </c>
      <c r="T150" s="562"/>
      <c r="U150" s="820" t="s">
        <v>3434</v>
      </c>
      <c r="V150" s="821"/>
      <c r="W150" s="77"/>
      <c r="X150" s="816">
        <v>615</v>
      </c>
      <c r="Y150" s="816">
        <v>618</v>
      </c>
      <c r="Z150" s="816"/>
      <c r="AA150" s="816"/>
      <c r="AB150" s="816" t="s">
        <v>2667</v>
      </c>
      <c r="AC150" s="816" t="s">
        <v>393</v>
      </c>
      <c r="AD150" s="77"/>
      <c r="AE150" s="816"/>
      <c r="AF150" s="822">
        <v>299</v>
      </c>
      <c r="AG150" s="822">
        <v>305</v>
      </c>
      <c r="AH150" s="77"/>
      <c r="AI150" s="823" t="s">
        <v>3435</v>
      </c>
      <c r="AJ150" s="816" t="s">
        <v>49</v>
      </c>
      <c r="AK150" s="816"/>
      <c r="AL150" s="77"/>
      <c r="AM150" s="815" t="str">
        <f>H150&amp;" "&amp;I150&amp;","&amp;" "&amp;J150&amp;" "&amp;K150</f>
        <v>19400 Tomlinson Rd Westfield, IN 46074</v>
      </c>
      <c r="AN150" s="77"/>
      <c r="AO150" s="816" t="s">
        <v>49</v>
      </c>
      <c r="AP150" s="816"/>
      <c r="AQ150" s="77"/>
      <c r="AR150" s="816">
        <v>10</v>
      </c>
      <c r="AS150" s="831">
        <v>15</v>
      </c>
      <c r="AT150" s="816">
        <v>16</v>
      </c>
      <c r="AU150" s="816">
        <v>20</v>
      </c>
      <c r="AV150" s="816">
        <v>21</v>
      </c>
      <c r="AW150" s="816">
        <v>27</v>
      </c>
      <c r="AX150" s="825">
        <f>AV150/AW150-1</f>
        <v>-0.22222222222222221</v>
      </c>
      <c r="AY150" s="816">
        <v>30</v>
      </c>
      <c r="AZ150" s="816">
        <v>31</v>
      </c>
      <c r="BA150" s="826">
        <f>AY150/AZ150-1</f>
        <v>-3.2258064516129004E-2</v>
      </c>
      <c r="BB150" s="562"/>
      <c r="BC150" s="816">
        <v>29</v>
      </c>
      <c r="BD150" s="816">
        <v>29</v>
      </c>
      <c r="BE150" s="562"/>
      <c r="BF150" s="562"/>
      <c r="BG150" s="562"/>
      <c r="BH150" s="77"/>
      <c r="BI150" s="562"/>
      <c r="BJ150" s="562"/>
      <c r="BK150" s="562"/>
      <c r="BL150" s="562"/>
      <c r="BM150" s="562"/>
      <c r="BN150" s="562"/>
      <c r="BO150" s="562"/>
      <c r="BP150" s="562"/>
      <c r="BQ150" s="562"/>
      <c r="BR150" s="562"/>
      <c r="BS150" s="562"/>
      <c r="BT150" s="562"/>
      <c r="BU150" s="562"/>
      <c r="BV150" s="562"/>
      <c r="BW150" s="562"/>
      <c r="BX150" s="562"/>
      <c r="BY150" s="562"/>
      <c r="BZ150" s="562"/>
      <c r="CA150" s="562"/>
      <c r="CB150" s="562"/>
      <c r="CC150" s="562"/>
      <c r="CD150" s="562"/>
      <c r="CE150" s="562"/>
      <c r="CF150" s="562"/>
      <c r="CG150" s="562"/>
      <c r="CH150" s="562"/>
      <c r="CI150" s="562"/>
      <c r="CJ150" s="562"/>
      <c r="CK150" s="562"/>
      <c r="CL150" s="562"/>
      <c r="CM150" s="562"/>
      <c r="CN150" s="562"/>
      <c r="CO150" s="562"/>
      <c r="CP150" s="562"/>
      <c r="CQ150" s="562"/>
      <c r="CR150" s="562"/>
      <c r="CS150" s="562"/>
      <c r="CT150" s="562"/>
      <c r="CU150" s="562"/>
      <c r="CV150" s="562"/>
      <c r="CW150" s="562"/>
      <c r="CX150" s="562"/>
      <c r="CY150" s="562"/>
      <c r="CZ150" s="562"/>
      <c r="DA150" s="562"/>
      <c r="DB150" s="562"/>
      <c r="DC150" s="562"/>
      <c r="DD150" s="562"/>
      <c r="DE150" s="562"/>
      <c r="DF150" s="562"/>
      <c r="DG150" s="562"/>
      <c r="DH150" s="562"/>
      <c r="DI150" s="562"/>
      <c r="DJ150" s="562"/>
      <c r="DK150" s="562"/>
      <c r="DL150" s="562"/>
      <c r="DM150" s="562"/>
      <c r="DN150" s="562"/>
      <c r="DO150" s="562"/>
      <c r="DP150" s="562"/>
      <c r="DQ150" s="562"/>
      <c r="DR150" s="562"/>
      <c r="DS150" s="562"/>
      <c r="DT150" s="562"/>
      <c r="DU150" s="562"/>
      <c r="DV150" s="562"/>
      <c r="DW150" s="562"/>
      <c r="DX150" s="562"/>
      <c r="DY150" s="562"/>
      <c r="DZ150" s="562"/>
      <c r="EA150" s="562"/>
      <c r="EB150" s="562"/>
      <c r="EC150" s="562"/>
      <c r="ED150" s="562"/>
      <c r="EE150" s="562"/>
      <c r="EF150" s="562"/>
      <c r="EG150" s="562"/>
      <c r="EH150" s="562"/>
      <c r="EI150" s="562"/>
      <c r="EJ150" s="562"/>
      <c r="EK150" s="562"/>
      <c r="EL150" s="562"/>
      <c r="EM150" s="562"/>
      <c r="EN150" s="562"/>
      <c r="EO150" s="562"/>
      <c r="EP150" s="562"/>
      <c r="EQ150" s="562"/>
      <c r="ER150" s="562"/>
      <c r="ES150" s="562"/>
      <c r="ET150" s="562"/>
      <c r="EU150" s="562"/>
      <c r="EV150" s="562"/>
      <c r="EW150" s="562"/>
      <c r="EX150" s="562"/>
      <c r="EY150" s="562"/>
      <c r="EZ150" s="562"/>
      <c r="FA150" s="562"/>
      <c r="FB150" s="562"/>
      <c r="FC150" s="562"/>
      <c r="FD150" s="562"/>
      <c r="FE150" s="562"/>
      <c r="FF150" s="562"/>
      <c r="FG150" s="562"/>
      <c r="FH150" s="562"/>
      <c r="FI150" s="562"/>
      <c r="FJ150" s="562"/>
      <c r="FK150" s="562"/>
      <c r="FL150" s="562"/>
      <c r="FM150" s="562"/>
      <c r="FN150" s="562"/>
      <c r="FO150" s="562"/>
      <c r="FP150" s="562"/>
      <c r="FQ150" s="562"/>
      <c r="FR150" s="562"/>
      <c r="FS150" s="562"/>
      <c r="FT150" s="562"/>
      <c r="FU150" s="562"/>
      <c r="FV150" s="562"/>
      <c r="FW150" s="562"/>
      <c r="FX150" s="562"/>
      <c r="FY150" s="562"/>
      <c r="FZ150" s="562"/>
    </row>
    <row r="151" spans="1:182" s="314" customFormat="1" ht="15" customHeight="1">
      <c r="A151" s="478" t="s">
        <v>3436</v>
      </c>
      <c r="B151" s="478"/>
      <c r="C151" s="688"/>
      <c r="D151" s="552">
        <f>SUM(D124:D150)</f>
        <v>917</v>
      </c>
      <c r="E151" s="664"/>
      <c r="F151" s="293"/>
      <c r="G151" s="539"/>
      <c r="H151" s="549"/>
      <c r="I151" s="549"/>
      <c r="J151" s="478"/>
      <c r="K151" s="478"/>
      <c r="L151" s="473"/>
      <c r="M151" s="293"/>
      <c r="N151" s="549"/>
      <c r="O151" s="293"/>
      <c r="P151" s="293"/>
      <c r="Q151" s="293"/>
      <c r="R151" s="478"/>
      <c r="S151" s="478"/>
      <c r="T151" s="293"/>
      <c r="U151" s="706"/>
      <c r="V151" s="707"/>
      <c r="W151" s="77"/>
      <c r="X151" s="478"/>
      <c r="Y151" s="478"/>
      <c r="Z151" s="478"/>
      <c r="AA151" s="478"/>
      <c r="AB151" s="478"/>
      <c r="AC151" s="478"/>
      <c r="AD151" s="77"/>
      <c r="AE151" s="478"/>
      <c r="AF151" s="708"/>
      <c r="AG151" s="708"/>
      <c r="AH151" s="77"/>
      <c r="AI151" s="543"/>
      <c r="AJ151" s="478"/>
      <c r="AK151" s="478"/>
      <c r="AL151" s="77"/>
      <c r="AM151" s="539"/>
      <c r="AN151" s="77"/>
      <c r="AO151" s="478"/>
      <c r="AP151" s="478"/>
      <c r="AQ151" s="77"/>
      <c r="AR151" s="10">
        <f t="shared" ref="AR151:AW151" si="0">SUM(AR2:AR150)</f>
        <v>1780</v>
      </c>
      <c r="AS151" s="10">
        <f t="shared" si="0"/>
        <v>2194</v>
      </c>
      <c r="AT151" s="10">
        <f t="shared" si="0"/>
        <v>2715</v>
      </c>
      <c r="AU151" s="10">
        <f t="shared" si="0"/>
        <v>3082</v>
      </c>
      <c r="AV151" s="10">
        <f t="shared" si="0"/>
        <v>3448</v>
      </c>
      <c r="AW151" s="10">
        <f t="shared" si="0"/>
        <v>2652</v>
      </c>
      <c r="AX151" s="10"/>
      <c r="AY151" s="10"/>
      <c r="AZ151" s="478"/>
      <c r="BA151" s="293"/>
      <c r="BB151" s="293"/>
      <c r="BC151" s="10">
        <f>SUM(BC2:BC150)</f>
        <v>4116</v>
      </c>
      <c r="BD151" s="10">
        <f>SUM(BD2:BD150)</f>
        <v>4265</v>
      </c>
      <c r="BE151" s="293"/>
      <c r="BF151" s="293"/>
      <c r="BG151" s="293"/>
      <c r="BH151" s="77"/>
      <c r="BI151" s="293"/>
      <c r="BJ151" s="293"/>
      <c r="BK151" s="293"/>
      <c r="BL151" s="293"/>
      <c r="BM151" s="293"/>
      <c r="BN151" s="293"/>
      <c r="BO151" s="293"/>
      <c r="BP151" s="293"/>
      <c r="BQ151" s="293"/>
      <c r="BR151" s="293"/>
      <c r="BS151" s="642"/>
      <c r="BT151" s="642"/>
      <c r="BU151" s="642"/>
      <c r="BV151" s="293"/>
      <c r="BW151" s="293"/>
      <c r="BX151" s="293"/>
      <c r="BY151" s="293"/>
      <c r="BZ151" s="293"/>
      <c r="CA151" s="293"/>
      <c r="CB151" s="293"/>
      <c r="CC151" s="293"/>
      <c r="CD151" s="293"/>
      <c r="CE151" s="293"/>
      <c r="CF151" s="293"/>
      <c r="CG151" s="293"/>
      <c r="CH151" s="293"/>
      <c r="CI151" s="293"/>
      <c r="CJ151" s="293"/>
      <c r="CK151" s="293"/>
      <c r="CL151" s="293"/>
      <c r="CM151" s="293"/>
      <c r="CN151" s="293"/>
      <c r="CO151" s="293"/>
      <c r="CP151" s="293"/>
      <c r="CQ151" s="293"/>
      <c r="CR151" s="293"/>
      <c r="CS151" s="293"/>
      <c r="CT151" s="293"/>
      <c r="CU151" s="293"/>
      <c r="CV151" s="293"/>
      <c r="CW151" s="293"/>
      <c r="CX151" s="293"/>
      <c r="CY151" s="293"/>
      <c r="CZ151" s="293"/>
      <c r="DA151" s="293"/>
      <c r="DB151" s="293"/>
      <c r="DC151" s="293"/>
      <c r="DD151" s="293"/>
      <c r="DE151" s="293"/>
      <c r="DF151" s="293"/>
      <c r="DG151" s="293"/>
      <c r="DH151" s="293"/>
      <c r="DI151" s="293"/>
      <c r="DJ151" s="293"/>
      <c r="DK151" s="293"/>
      <c r="DL151" s="293"/>
      <c r="DM151" s="293"/>
      <c r="DN151" s="293"/>
      <c r="DO151" s="293"/>
      <c r="DP151" s="293"/>
      <c r="DQ151" s="293"/>
      <c r="DR151" s="293"/>
      <c r="DS151" s="293"/>
      <c r="DT151" s="293"/>
      <c r="DU151" s="293"/>
      <c r="DV151" s="293"/>
      <c r="DW151" s="293"/>
      <c r="DX151" s="293"/>
      <c r="DY151" s="293"/>
      <c r="DZ151" s="293"/>
      <c r="EA151" s="293"/>
      <c r="EB151" s="293"/>
      <c r="EC151" s="293"/>
      <c r="ED151" s="293"/>
      <c r="EE151" s="293"/>
      <c r="EF151" s="293"/>
      <c r="EG151" s="293"/>
      <c r="EH151" s="293"/>
      <c r="EI151" s="293"/>
      <c r="EJ151" s="293"/>
      <c r="EK151" s="293"/>
      <c r="EL151" s="293"/>
      <c r="EM151" s="293"/>
      <c r="EN151" s="293"/>
      <c r="EO151" s="293"/>
      <c r="EP151" s="293"/>
      <c r="EQ151" s="293"/>
      <c r="ER151" s="293"/>
      <c r="ES151" s="293"/>
      <c r="ET151" s="293"/>
      <c r="EU151" s="293"/>
      <c r="EV151" s="293"/>
      <c r="EW151" s="293"/>
      <c r="EX151" s="293"/>
      <c r="EY151" s="293"/>
      <c r="EZ151" s="293"/>
      <c r="FA151" s="293"/>
      <c r="FB151" s="293"/>
      <c r="FC151" s="293"/>
      <c r="FD151" s="293"/>
      <c r="FE151" s="293"/>
      <c r="FF151" s="293"/>
      <c r="FG151" s="293"/>
      <c r="FH151" s="293"/>
      <c r="FI151" s="293"/>
      <c r="FJ151" s="293"/>
      <c r="FK151" s="293"/>
      <c r="FL151" s="293"/>
      <c r="FM151" s="293"/>
      <c r="FN151" s="293"/>
      <c r="FO151" s="293"/>
      <c r="FP151" s="293"/>
      <c r="FQ151" s="285"/>
      <c r="FR151" s="285"/>
      <c r="FS151" s="285"/>
      <c r="FT151" s="285"/>
      <c r="FU151" s="285"/>
      <c r="FV151" s="285"/>
      <c r="FW151" s="285"/>
      <c r="FX151" s="285"/>
      <c r="FY151" s="285"/>
      <c r="FZ151" s="285"/>
    </row>
    <row r="152" spans="1:182" s="314" customFormat="1" ht="15" customHeight="1">
      <c r="A152" s="478" t="s">
        <v>3436</v>
      </c>
      <c r="B152" s="478"/>
      <c r="C152" s="540"/>
      <c r="D152" s="478"/>
      <c r="E152" s="664"/>
      <c r="F152" s="293"/>
      <c r="G152" s="539"/>
      <c r="H152" s="549"/>
      <c r="I152" s="549"/>
      <c r="J152" s="478"/>
      <c r="K152" s="478"/>
      <c r="L152" s="473"/>
      <c r="M152" s="293"/>
      <c r="N152" s="549"/>
      <c r="O152" s="293"/>
      <c r="P152" s="293"/>
      <c r="Q152" s="293"/>
      <c r="R152" s="478"/>
      <c r="S152" s="478"/>
      <c r="T152" s="293"/>
      <c r="U152" s="706"/>
      <c r="V152" s="707"/>
      <c r="W152" s="77"/>
      <c r="X152" s="478"/>
      <c r="Y152" s="478"/>
      <c r="Z152" s="478"/>
      <c r="AA152" s="478"/>
      <c r="AB152" s="478"/>
      <c r="AC152" s="478"/>
      <c r="AD152" s="77"/>
      <c r="AE152" s="478"/>
      <c r="AF152" s="708"/>
      <c r="AG152" s="708"/>
      <c r="AH152" s="77"/>
      <c r="AI152" s="543"/>
      <c r="AJ152" s="478"/>
      <c r="AK152" s="478"/>
      <c r="AL152" s="77"/>
      <c r="AM152" s="539"/>
      <c r="AN152" s="77"/>
      <c r="AO152" s="478"/>
      <c r="AP152" s="478"/>
      <c r="AQ152" s="77"/>
      <c r="AR152" s="552">
        <f>SUM(AR124:AR150)</f>
        <v>275</v>
      </c>
      <c r="AS152" s="552">
        <f>SUM(AS124:AS150)</f>
        <v>347</v>
      </c>
      <c r="AT152" s="552">
        <f>SUM(AT124:AT150)</f>
        <v>403</v>
      </c>
      <c r="AU152" s="552">
        <f>SUM(AU124:AU150)</f>
        <v>477</v>
      </c>
      <c r="AV152" s="10">
        <f>SUM(AV124:AV150)</f>
        <v>554</v>
      </c>
      <c r="AW152" s="10">
        <f>SUM(AW124:AW150)</f>
        <v>636</v>
      </c>
      <c r="AX152" s="801">
        <f>AV152/AW152-1</f>
        <v>-0.12893081761006286</v>
      </c>
      <c r="AY152" s="10">
        <f>SUM(AY124:AY150)</f>
        <v>648</v>
      </c>
      <c r="AZ152" s="10">
        <f>SUM(AZ124:AZ150)</f>
        <v>712</v>
      </c>
      <c r="BA152" s="801">
        <f>AY152/AZ152-1</f>
        <v>-8.98876404494382E-2</v>
      </c>
      <c r="BB152" s="293"/>
      <c r="BC152" s="10">
        <f>SUM(BC124:BC150)</f>
        <v>704</v>
      </c>
      <c r="BD152" s="10">
        <f>SUM(BD124:BD150)</f>
        <v>760</v>
      </c>
      <c r="BE152" s="293"/>
      <c r="BF152" s="293"/>
      <c r="BG152" s="293"/>
      <c r="BH152" s="77"/>
      <c r="BI152" s="293"/>
      <c r="BJ152" s="293"/>
      <c r="BK152" s="293"/>
      <c r="BL152" s="293"/>
      <c r="BM152" s="293"/>
      <c r="BN152" s="293"/>
      <c r="BO152" s="293"/>
      <c r="BP152" s="293"/>
      <c r="BQ152" s="293"/>
      <c r="BR152" s="293"/>
      <c r="BS152" s="642"/>
      <c r="BT152" s="642"/>
      <c r="BU152" s="642"/>
      <c r="BV152" s="293"/>
      <c r="BW152" s="293"/>
      <c r="BX152" s="293"/>
      <c r="BY152" s="293"/>
      <c r="BZ152" s="293"/>
      <c r="CA152" s="293"/>
      <c r="CB152" s="293"/>
      <c r="CC152" s="293"/>
      <c r="CD152" s="293"/>
      <c r="CE152" s="293"/>
      <c r="CF152" s="293"/>
      <c r="CG152" s="293"/>
      <c r="CH152" s="293"/>
      <c r="CI152" s="293"/>
      <c r="CJ152" s="293"/>
      <c r="CK152" s="293"/>
      <c r="CL152" s="293"/>
      <c r="CM152" s="293"/>
      <c r="CN152" s="293"/>
      <c r="CO152" s="293"/>
      <c r="CP152" s="293"/>
      <c r="CQ152" s="293"/>
      <c r="CR152" s="293"/>
      <c r="CS152" s="293"/>
      <c r="CT152" s="293"/>
      <c r="CU152" s="293"/>
      <c r="CV152" s="293"/>
      <c r="CW152" s="293"/>
      <c r="CX152" s="293"/>
      <c r="CY152" s="293"/>
      <c r="CZ152" s="293"/>
      <c r="DA152" s="293"/>
      <c r="DB152" s="293"/>
      <c r="DC152" s="293"/>
      <c r="DD152" s="293"/>
      <c r="DE152" s="293"/>
      <c r="DF152" s="293"/>
      <c r="DG152" s="293"/>
      <c r="DH152" s="293"/>
      <c r="DI152" s="293"/>
      <c r="DJ152" s="293"/>
      <c r="DK152" s="293"/>
      <c r="DL152" s="293"/>
      <c r="DM152" s="293"/>
      <c r="DN152" s="293"/>
      <c r="DO152" s="293"/>
      <c r="DP152" s="293"/>
      <c r="DQ152" s="293"/>
      <c r="DR152" s="293"/>
      <c r="DS152" s="293"/>
      <c r="DT152" s="293"/>
      <c r="DU152" s="293"/>
      <c r="DV152" s="293"/>
      <c r="DW152" s="293"/>
      <c r="DX152" s="293"/>
      <c r="DY152" s="293"/>
      <c r="DZ152" s="293"/>
      <c r="EA152" s="293"/>
      <c r="EB152" s="293"/>
      <c r="EC152" s="293"/>
      <c r="ED152" s="293"/>
      <c r="EE152" s="293"/>
      <c r="EF152" s="293"/>
      <c r="EG152" s="293"/>
      <c r="EH152" s="293"/>
      <c r="EI152" s="293"/>
      <c r="EJ152" s="293"/>
      <c r="EK152" s="293"/>
      <c r="EL152" s="293"/>
      <c r="EM152" s="293"/>
      <c r="EN152" s="293"/>
      <c r="EO152" s="293"/>
      <c r="EP152" s="293"/>
      <c r="EQ152" s="293"/>
      <c r="ER152" s="293"/>
      <c r="ES152" s="293"/>
      <c r="ET152" s="293"/>
      <c r="EU152" s="293"/>
      <c r="EV152" s="293"/>
      <c r="EW152" s="293"/>
      <c r="EX152" s="293"/>
      <c r="EY152" s="293"/>
      <c r="EZ152" s="293"/>
      <c r="FA152" s="293"/>
      <c r="FB152" s="293"/>
      <c r="FC152" s="293"/>
      <c r="FD152" s="293"/>
      <c r="FE152" s="293"/>
      <c r="FF152" s="293"/>
      <c r="FG152" s="293"/>
      <c r="FH152" s="293"/>
      <c r="FI152" s="293"/>
      <c r="FJ152" s="293"/>
      <c r="FK152" s="293"/>
      <c r="FL152" s="293"/>
      <c r="FM152" s="293"/>
      <c r="FN152" s="293"/>
      <c r="FO152" s="293"/>
      <c r="FP152" s="293"/>
      <c r="FQ152" s="285"/>
      <c r="FR152" s="285"/>
      <c r="FS152" s="285"/>
      <c r="FT152" s="285"/>
      <c r="FU152" s="285"/>
      <c r="FV152" s="285"/>
      <c r="FW152" s="285"/>
      <c r="FX152" s="285"/>
      <c r="FY152" s="285"/>
      <c r="FZ152" s="285"/>
    </row>
    <row r="153" spans="1:182" s="673" customFormat="1" ht="15" customHeight="1">
      <c r="A153" s="454" t="s">
        <v>1717</v>
      </c>
      <c r="B153" s="454"/>
      <c r="C153" s="580" t="s">
        <v>2666</v>
      </c>
      <c r="D153" s="457">
        <v>24</v>
      </c>
      <c r="E153" s="580" t="s">
        <v>482</v>
      </c>
      <c r="F153" s="580" t="s">
        <v>3437</v>
      </c>
      <c r="G153" s="457" t="s">
        <v>3438</v>
      </c>
      <c r="H153" s="577" t="s">
        <v>3439</v>
      </c>
      <c r="I153" s="580" t="s">
        <v>485</v>
      </c>
      <c r="J153" s="457" t="s">
        <v>292</v>
      </c>
      <c r="K153" s="457">
        <v>55433</v>
      </c>
      <c r="L153" s="577" t="s">
        <v>486</v>
      </c>
      <c r="M153" s="456"/>
      <c r="N153" s="913" t="s">
        <v>487</v>
      </c>
      <c r="O153" s="577" t="s">
        <v>488</v>
      </c>
      <c r="P153" s="577"/>
      <c r="Q153" s="577"/>
      <c r="R153" s="457"/>
      <c r="S153" s="655"/>
      <c r="T153" s="457"/>
      <c r="U153" s="582" t="s">
        <v>489</v>
      </c>
      <c r="V153" s="577"/>
      <c r="W153" s="77"/>
      <c r="X153" s="457"/>
      <c r="Y153" s="457"/>
      <c r="Z153" s="454"/>
      <c r="AA153" s="457"/>
      <c r="AB153" s="457"/>
      <c r="AC153" s="457"/>
      <c r="AD153" s="77"/>
      <c r="AE153" s="457"/>
      <c r="AF153" s="583">
        <v>299</v>
      </c>
      <c r="AG153" s="583">
        <v>305</v>
      </c>
      <c r="AH153" s="77"/>
      <c r="AI153" s="461" t="s">
        <v>3440</v>
      </c>
      <c r="AJ153" s="577"/>
      <c r="AK153" s="577"/>
      <c r="AL153" s="77"/>
      <c r="AM153" s="457" t="str">
        <f>H153&amp;" "&amp;I153&amp;","&amp;" "&amp;J153&amp;" "&amp;K153</f>
        <v>10300 Woodcrest Dr. NW Coon Rapids, MN 55433</v>
      </c>
      <c r="AN153" s="77"/>
      <c r="AO153" s="454"/>
      <c r="AP153" s="454"/>
      <c r="AQ153" s="77"/>
      <c r="AR153" s="914"/>
      <c r="AS153" s="722"/>
      <c r="AT153" s="454"/>
      <c r="AU153" s="454"/>
      <c r="AV153" s="457"/>
      <c r="AW153" s="457"/>
      <c r="AX153" s="457"/>
      <c r="AY153" s="457"/>
      <c r="AZ153" s="457"/>
      <c r="BA153" s="897"/>
      <c r="BB153" s="577"/>
      <c r="BC153" s="577"/>
      <c r="BD153" s="577"/>
      <c r="BE153" s="577"/>
      <c r="BF153" s="577"/>
      <c r="BG153" s="577"/>
      <c r="BH153" s="77"/>
      <c r="BI153" s="577"/>
      <c r="BJ153" s="577"/>
      <c r="BK153" s="577"/>
      <c r="BL153" s="577"/>
      <c r="BM153" s="577"/>
      <c r="BN153" s="577"/>
      <c r="BO153" s="577"/>
      <c r="BP153" s="577"/>
      <c r="BQ153" s="577"/>
      <c r="BR153" s="577"/>
      <c r="BS153" s="577"/>
      <c r="BT153" s="577"/>
      <c r="BU153" s="577"/>
      <c r="BV153" s="577"/>
      <c r="BW153" s="577"/>
      <c r="BX153" s="577"/>
      <c r="BY153" s="577"/>
      <c r="BZ153" s="577"/>
      <c r="CA153" s="577"/>
      <c r="CB153" s="577"/>
      <c r="CC153" s="577"/>
      <c r="CD153" s="577"/>
      <c r="CE153" s="577"/>
      <c r="CF153" s="577"/>
      <c r="CG153" s="577"/>
      <c r="CH153" s="577"/>
      <c r="CI153" s="577"/>
      <c r="CJ153" s="577"/>
      <c r="CK153" s="577"/>
      <c r="CL153" s="577"/>
      <c r="CM153" s="577"/>
      <c r="CN153" s="577"/>
      <c r="CO153" s="577"/>
      <c r="CP153" s="577"/>
      <c r="CQ153" s="577"/>
      <c r="CR153" s="577"/>
      <c r="CS153" s="577"/>
      <c r="CT153" s="577"/>
      <c r="CU153" s="577"/>
      <c r="CV153" s="577"/>
      <c r="CW153" s="577"/>
      <c r="CX153" s="577"/>
      <c r="CY153" s="577"/>
      <c r="CZ153" s="577"/>
      <c r="DA153" s="577"/>
      <c r="DB153" s="577"/>
      <c r="DC153" s="577"/>
      <c r="DD153" s="577"/>
      <c r="DE153" s="577"/>
      <c r="DF153" s="577"/>
      <c r="DG153" s="577"/>
      <c r="DH153" s="577"/>
      <c r="DI153" s="577"/>
      <c r="DJ153" s="577"/>
      <c r="DK153" s="577"/>
      <c r="DL153" s="577"/>
      <c r="DM153" s="577"/>
      <c r="DN153" s="577"/>
      <c r="DO153" s="577"/>
      <c r="DP153" s="577"/>
      <c r="DQ153" s="577"/>
      <c r="DR153" s="577"/>
      <c r="DS153" s="577"/>
      <c r="DT153" s="577"/>
      <c r="DU153" s="577"/>
      <c r="DV153" s="577"/>
      <c r="DW153" s="577"/>
      <c r="DX153" s="577"/>
      <c r="DY153" s="577"/>
      <c r="DZ153" s="577"/>
      <c r="EA153" s="577"/>
      <c r="EB153" s="577"/>
      <c r="EC153" s="577"/>
      <c r="ED153" s="577"/>
      <c r="EE153" s="577"/>
      <c r="EF153" s="577"/>
      <c r="EG153" s="577"/>
      <c r="EH153" s="577"/>
      <c r="EI153" s="577"/>
      <c r="EJ153" s="577"/>
      <c r="EK153" s="577"/>
      <c r="EL153" s="577"/>
      <c r="EM153" s="577"/>
      <c r="EN153" s="577"/>
      <c r="EO153" s="577"/>
      <c r="EP153" s="577"/>
      <c r="EQ153" s="577"/>
      <c r="ER153" s="577"/>
      <c r="ES153" s="577"/>
      <c r="ET153" s="577"/>
      <c r="EU153" s="577"/>
      <c r="EV153" s="577"/>
      <c r="EW153" s="577"/>
      <c r="EX153" s="577"/>
      <c r="EY153" s="577"/>
      <c r="EZ153" s="577"/>
      <c r="FA153" s="577"/>
      <c r="FB153" s="577"/>
      <c r="FC153" s="577"/>
      <c r="FD153" s="577"/>
      <c r="FE153" s="577"/>
      <c r="FF153" s="577"/>
      <c r="FG153" s="577"/>
      <c r="FH153" s="577"/>
      <c r="FI153" s="577"/>
      <c r="FJ153" s="577"/>
      <c r="FK153" s="577"/>
      <c r="FL153" s="456"/>
      <c r="FM153" s="456"/>
      <c r="FN153" s="456"/>
      <c r="FO153" s="456"/>
      <c r="FP153" s="456"/>
      <c r="FQ153" s="456"/>
      <c r="FR153" s="456"/>
      <c r="FS153" s="456"/>
      <c r="FT153" s="456"/>
      <c r="FU153" s="456"/>
      <c r="FV153" s="456"/>
      <c r="FW153" s="456"/>
      <c r="FX153" s="456"/>
      <c r="FY153" s="456"/>
      <c r="FZ153" s="456"/>
    </row>
    <row r="154" spans="1:182" s="673" customFormat="1" ht="15" customHeight="1">
      <c r="A154" s="454" t="s">
        <v>1717</v>
      </c>
      <c r="B154" s="454"/>
      <c r="C154" s="580" t="s">
        <v>2666</v>
      </c>
      <c r="D154" s="454">
        <v>23</v>
      </c>
      <c r="E154" s="456" t="s">
        <v>540</v>
      </c>
      <c r="F154" s="456" t="s">
        <v>3441</v>
      </c>
      <c r="G154" s="457" t="s">
        <v>2705</v>
      </c>
      <c r="H154" s="455" t="s">
        <v>2706</v>
      </c>
      <c r="I154" s="455" t="s">
        <v>543</v>
      </c>
      <c r="J154" s="454" t="s">
        <v>54</v>
      </c>
      <c r="K154" s="454">
        <v>44512</v>
      </c>
      <c r="L154" s="577" t="s">
        <v>544</v>
      </c>
      <c r="M154" s="456"/>
      <c r="N154" s="455" t="s">
        <v>545</v>
      </c>
      <c r="O154" s="456" t="s">
        <v>546</v>
      </c>
      <c r="P154" s="577" t="s">
        <v>2707</v>
      </c>
      <c r="Q154" s="580" t="s">
        <v>2249</v>
      </c>
      <c r="R154" s="457" t="s">
        <v>54</v>
      </c>
      <c r="S154" s="655">
        <v>44514</v>
      </c>
      <c r="T154" s="456"/>
      <c r="U154" s="429" t="s">
        <v>547</v>
      </c>
      <c r="V154" s="459"/>
      <c r="W154" s="77"/>
      <c r="X154" s="454"/>
      <c r="Y154" s="454"/>
      <c r="Z154" s="454"/>
      <c r="AA154" s="454"/>
      <c r="AB154" s="454"/>
      <c r="AC154" s="454"/>
      <c r="AD154" s="77"/>
      <c r="AE154" s="454"/>
      <c r="AF154" s="460"/>
      <c r="AG154" s="460"/>
      <c r="AH154" s="77"/>
      <c r="AI154" s="461" t="s">
        <v>2709</v>
      </c>
      <c r="AJ154" s="454"/>
      <c r="AK154" s="454" t="s">
        <v>49</v>
      </c>
      <c r="AL154" s="77"/>
      <c r="AM154" s="457" t="str">
        <f>H154&amp;" "&amp;I154&amp;","&amp;" "&amp;J154&amp;" "&amp;K154</f>
        <v>7777 Glenwood Ave Boardman, OH 44512</v>
      </c>
      <c r="AN154" s="77"/>
      <c r="AO154" s="454" t="s">
        <v>49</v>
      </c>
      <c r="AP154" s="454"/>
      <c r="AQ154" s="77"/>
      <c r="AR154" s="454"/>
      <c r="AS154" s="722"/>
      <c r="AT154" s="454"/>
      <c r="AU154" s="454"/>
      <c r="AV154" s="454"/>
      <c r="AW154" s="454"/>
      <c r="AX154" s="454"/>
      <c r="AY154" s="456"/>
      <c r="AZ154" s="454"/>
      <c r="BA154" s="456"/>
      <c r="BB154" s="456"/>
      <c r="BC154" s="456"/>
      <c r="BD154" s="456"/>
      <c r="BE154" s="456"/>
      <c r="BF154" s="456"/>
      <c r="BG154" s="456"/>
      <c r="BH154" s="77"/>
      <c r="BI154" s="577"/>
      <c r="BJ154" s="577"/>
      <c r="BK154" s="577"/>
      <c r="BL154" s="577"/>
      <c r="BM154" s="577"/>
      <c r="BN154" s="577"/>
      <c r="BO154" s="577"/>
      <c r="BP154" s="577"/>
      <c r="BQ154" s="577"/>
      <c r="BR154" s="577"/>
      <c r="BS154" s="456"/>
      <c r="BT154" s="456"/>
      <c r="BU154" s="456"/>
      <c r="BV154" s="577"/>
      <c r="BW154" s="577"/>
      <c r="BX154" s="577"/>
      <c r="BY154" s="577"/>
      <c r="BZ154" s="577"/>
      <c r="CA154" s="577"/>
      <c r="CB154" s="577"/>
      <c r="CC154" s="577"/>
      <c r="CD154" s="577"/>
      <c r="CE154" s="577"/>
      <c r="CF154" s="577"/>
      <c r="CG154" s="577"/>
      <c r="CH154" s="577"/>
      <c r="CI154" s="577"/>
      <c r="CJ154" s="577"/>
      <c r="CK154" s="577"/>
      <c r="CL154" s="577"/>
      <c r="CM154" s="577"/>
      <c r="CN154" s="577"/>
      <c r="CO154" s="577"/>
      <c r="CP154" s="577"/>
      <c r="CQ154" s="577"/>
      <c r="CR154" s="577"/>
      <c r="CS154" s="577"/>
      <c r="CT154" s="577"/>
      <c r="CU154" s="577"/>
      <c r="CV154" s="577"/>
      <c r="CW154" s="577"/>
      <c r="CX154" s="577"/>
      <c r="CY154" s="577"/>
      <c r="CZ154" s="577"/>
      <c r="DA154" s="577"/>
      <c r="DB154" s="577"/>
      <c r="DC154" s="577"/>
      <c r="DD154" s="577"/>
      <c r="DE154" s="577"/>
      <c r="DF154" s="577"/>
      <c r="DG154" s="577"/>
      <c r="DH154" s="577"/>
      <c r="DI154" s="577"/>
      <c r="DJ154" s="577"/>
      <c r="DK154" s="577"/>
      <c r="DL154" s="577"/>
      <c r="DM154" s="577"/>
      <c r="DN154" s="577"/>
      <c r="DO154" s="577"/>
      <c r="DP154" s="577"/>
      <c r="DQ154" s="577"/>
      <c r="DR154" s="577"/>
      <c r="DS154" s="577"/>
      <c r="DT154" s="577"/>
      <c r="DU154" s="577"/>
      <c r="DV154" s="577"/>
      <c r="DW154" s="577"/>
      <c r="DX154" s="577"/>
      <c r="DY154" s="577"/>
      <c r="DZ154" s="577"/>
      <c r="EA154" s="577"/>
      <c r="EB154" s="577"/>
      <c r="EC154" s="577"/>
      <c r="ED154" s="577"/>
      <c r="EE154" s="577"/>
      <c r="EF154" s="577"/>
      <c r="EG154" s="577"/>
      <c r="EH154" s="577"/>
      <c r="EI154" s="577"/>
      <c r="EJ154" s="577"/>
      <c r="EK154" s="577"/>
      <c r="EL154" s="577"/>
      <c r="EM154" s="577"/>
      <c r="EN154" s="577"/>
      <c r="EO154" s="577"/>
      <c r="EP154" s="577"/>
      <c r="EQ154" s="577"/>
      <c r="ER154" s="577"/>
      <c r="ES154" s="577"/>
      <c r="ET154" s="577"/>
      <c r="EU154" s="577"/>
      <c r="EV154" s="577"/>
      <c r="EW154" s="577"/>
      <c r="EX154" s="577"/>
      <c r="EY154" s="577"/>
      <c r="EZ154" s="577"/>
      <c r="FA154" s="577"/>
      <c r="FB154" s="577"/>
      <c r="FC154" s="577"/>
      <c r="FD154" s="577"/>
      <c r="FE154" s="577"/>
      <c r="FF154" s="577"/>
      <c r="FG154" s="577"/>
      <c r="FH154" s="577"/>
      <c r="FI154" s="577"/>
      <c r="FJ154" s="577"/>
      <c r="FK154" s="577"/>
      <c r="FL154" s="456"/>
      <c r="FM154" s="456"/>
      <c r="FN154" s="456"/>
      <c r="FO154" s="456"/>
      <c r="FP154" s="456"/>
      <c r="FQ154" s="456"/>
      <c r="FR154" s="456"/>
      <c r="FS154" s="456"/>
      <c r="FT154" s="456"/>
      <c r="FU154" s="456"/>
      <c r="FV154" s="456"/>
      <c r="FW154" s="456"/>
      <c r="FX154" s="456"/>
      <c r="FY154" s="456"/>
      <c r="FZ154" s="456"/>
    </row>
    <row r="155" spans="1:182" ht="15" customHeight="1">
      <c r="A155" s="454" t="s">
        <v>1717</v>
      </c>
      <c r="B155" s="457" t="s">
        <v>49</v>
      </c>
      <c r="C155" s="456" t="s">
        <v>36</v>
      </c>
      <c r="D155" s="456"/>
      <c r="E155" s="577" t="s">
        <v>2679</v>
      </c>
      <c r="F155" s="577" t="s">
        <v>3442</v>
      </c>
      <c r="G155" s="577"/>
      <c r="H155" s="577" t="s">
        <v>2681</v>
      </c>
      <c r="I155" s="577" t="s">
        <v>2682</v>
      </c>
      <c r="J155" s="457" t="s">
        <v>139</v>
      </c>
      <c r="K155" s="457">
        <v>78602</v>
      </c>
      <c r="L155" s="262" t="s">
        <v>2683</v>
      </c>
      <c r="M155" s="456"/>
      <c r="N155" s="456" t="s">
        <v>336</v>
      </c>
      <c r="O155" s="456" t="s">
        <v>1000</v>
      </c>
      <c r="P155" s="264" t="s">
        <v>2684</v>
      </c>
      <c r="Q155" s="456" t="s">
        <v>2682</v>
      </c>
      <c r="R155" s="454" t="s">
        <v>139</v>
      </c>
      <c r="S155" s="456">
        <v>78602</v>
      </c>
      <c r="T155" s="456"/>
      <c r="U155" s="454" t="s">
        <v>2685</v>
      </c>
      <c r="V155" s="456"/>
      <c r="X155" s="454"/>
      <c r="Y155" s="454"/>
      <c r="Z155" s="454"/>
      <c r="AA155" s="454"/>
      <c r="AB155" s="454"/>
      <c r="AC155" s="454"/>
      <c r="AE155" s="456"/>
      <c r="AF155" s="460">
        <v>299</v>
      </c>
      <c r="AG155" s="460">
        <v>309</v>
      </c>
      <c r="AH155" s="293"/>
      <c r="AI155" s="408" t="s">
        <v>2686</v>
      </c>
      <c r="AJ155" s="456" t="s">
        <v>37</v>
      </c>
      <c r="AK155" s="456"/>
      <c r="AL155" s="293"/>
      <c r="AM155" s="457" t="str">
        <f>H155&amp;" "&amp;I155&amp;","&amp;" "&amp;J155&amp;" "&amp;K155</f>
        <v>1155 Lovers Lane Bastrop, TX 78602</v>
      </c>
      <c r="AN155" s="293"/>
      <c r="AO155" s="454"/>
      <c r="AP155" s="456"/>
      <c r="AQ155" s="293"/>
      <c r="AR155" s="454"/>
      <c r="AS155" s="722"/>
      <c r="AT155" s="454"/>
      <c r="AU155" s="454"/>
      <c r="AV155" s="454"/>
      <c r="AW155" s="454"/>
      <c r="AX155" s="454"/>
      <c r="AY155" s="454"/>
      <c r="AZ155" s="454"/>
      <c r="BA155" s="456"/>
      <c r="BB155" s="456"/>
      <c r="BC155" s="456"/>
      <c r="BD155" s="456"/>
      <c r="BE155" s="456"/>
      <c r="BF155" s="456"/>
      <c r="BG155" s="456"/>
      <c r="BH155" s="293"/>
      <c r="BI155" s="456"/>
      <c r="BJ155" s="456"/>
      <c r="BK155" s="456"/>
      <c r="BL155" s="456"/>
      <c r="BM155" s="456"/>
      <c r="BN155" s="456"/>
      <c r="BO155" s="456"/>
      <c r="BP155" s="456"/>
      <c r="BQ155" s="456"/>
      <c r="BR155" s="456"/>
      <c r="BS155" s="456"/>
      <c r="BT155" s="456"/>
      <c r="BU155" s="456"/>
      <c r="BV155" s="456"/>
      <c r="BW155" s="456"/>
      <c r="BX155" s="456"/>
      <c r="BY155" s="456"/>
      <c r="BZ155" s="456"/>
      <c r="CA155" s="456"/>
      <c r="CB155" s="456"/>
      <c r="CC155" s="456"/>
      <c r="CD155" s="456"/>
      <c r="CE155" s="456"/>
      <c r="CF155" s="456"/>
      <c r="CG155" s="456"/>
      <c r="CH155" s="456"/>
      <c r="CI155" s="456"/>
      <c r="CJ155" s="456"/>
      <c r="CK155" s="456"/>
      <c r="CL155" s="456"/>
      <c r="CM155" s="456"/>
      <c r="CN155" s="456"/>
      <c r="CO155" s="456"/>
      <c r="CP155" s="456"/>
      <c r="CQ155" s="456"/>
      <c r="CR155" s="456"/>
      <c r="CS155" s="456"/>
      <c r="CT155" s="456"/>
      <c r="CU155" s="456"/>
      <c r="CV155" s="456"/>
      <c r="CW155" s="456"/>
      <c r="CX155" s="456"/>
      <c r="CY155" s="456"/>
      <c r="CZ155" s="456"/>
      <c r="DA155" s="456"/>
      <c r="DB155" s="456"/>
      <c r="DC155" s="456"/>
      <c r="DD155" s="456"/>
      <c r="DE155" s="456"/>
      <c r="DF155" s="456"/>
      <c r="DG155" s="456"/>
      <c r="DH155" s="456"/>
      <c r="DI155" s="456"/>
      <c r="DJ155" s="456"/>
      <c r="DK155" s="456"/>
      <c r="DL155" s="456"/>
      <c r="DM155" s="456"/>
      <c r="DN155" s="456"/>
      <c r="DO155" s="456"/>
      <c r="DP155" s="456"/>
      <c r="DQ155" s="456"/>
      <c r="DR155" s="456"/>
      <c r="DS155" s="456"/>
      <c r="DT155" s="456"/>
      <c r="DU155" s="456"/>
      <c r="DV155" s="456"/>
      <c r="DW155" s="456"/>
      <c r="DX155" s="456"/>
      <c r="DY155" s="456"/>
      <c r="DZ155" s="456"/>
      <c r="EA155" s="456"/>
      <c r="EB155" s="456"/>
      <c r="EC155" s="456"/>
      <c r="ED155" s="456"/>
      <c r="EE155" s="456"/>
      <c r="EF155" s="456"/>
      <c r="EG155" s="456"/>
      <c r="EH155" s="456"/>
      <c r="EI155" s="456"/>
      <c r="EJ155" s="456"/>
      <c r="EK155" s="456"/>
      <c r="EL155" s="456"/>
      <c r="EM155" s="456"/>
      <c r="EN155" s="456"/>
      <c r="EO155" s="456"/>
      <c r="EP155" s="456"/>
      <c r="EQ155" s="456"/>
      <c r="ER155" s="456"/>
      <c r="ES155" s="456"/>
      <c r="ET155" s="456"/>
      <c r="EU155" s="456"/>
      <c r="EV155" s="456"/>
      <c r="EW155" s="456"/>
      <c r="EX155" s="456"/>
      <c r="EY155" s="456"/>
      <c r="EZ155" s="456"/>
      <c r="FA155" s="456"/>
      <c r="FB155" s="456"/>
      <c r="FC155" s="456"/>
      <c r="FD155" s="456"/>
      <c r="FE155" s="456"/>
      <c r="FF155" s="456"/>
      <c r="FG155" s="456"/>
      <c r="FH155" s="456"/>
      <c r="FI155" s="456"/>
      <c r="FJ155" s="456"/>
      <c r="FK155" s="456"/>
      <c r="FL155" s="456"/>
      <c r="FM155" s="456"/>
      <c r="FN155" s="456"/>
      <c r="FO155" s="456"/>
      <c r="FP155" s="456"/>
      <c r="FQ155" s="456"/>
      <c r="FR155" s="456"/>
      <c r="FS155" s="456"/>
      <c r="FT155" s="456"/>
      <c r="FU155" s="456"/>
      <c r="FV155" s="456"/>
      <c r="FW155" s="456"/>
      <c r="FX155" s="456"/>
      <c r="FY155" s="456"/>
      <c r="FZ155" s="456"/>
    </row>
    <row r="156" spans="1:182" ht="15" customHeight="1">
      <c r="A156" s="457" t="s">
        <v>1717</v>
      </c>
      <c r="B156" s="457" t="s">
        <v>49</v>
      </c>
      <c r="C156" s="456" t="s">
        <v>36</v>
      </c>
      <c r="D156" s="456"/>
      <c r="E156" s="456" t="s">
        <v>3443</v>
      </c>
      <c r="F156" s="456" t="s">
        <v>3444</v>
      </c>
      <c r="G156" s="456"/>
      <c r="H156" s="456" t="s">
        <v>3445</v>
      </c>
      <c r="I156" s="456" t="s">
        <v>3446</v>
      </c>
      <c r="J156" s="454" t="s">
        <v>412</v>
      </c>
      <c r="K156" s="454">
        <v>33136</v>
      </c>
      <c r="L156" s="531" t="s">
        <v>3447</v>
      </c>
      <c r="M156" s="456"/>
      <c r="N156" s="456" t="s">
        <v>3448</v>
      </c>
      <c r="O156" s="456" t="s">
        <v>3449</v>
      </c>
      <c r="P156" s="456"/>
      <c r="Q156" s="456"/>
      <c r="R156" s="454"/>
      <c r="S156" s="456"/>
      <c r="T156" s="456"/>
      <c r="U156" s="454" t="s">
        <v>3450</v>
      </c>
      <c r="V156" s="456"/>
      <c r="W156" s="456"/>
      <c r="X156" s="454">
        <v>713</v>
      </c>
      <c r="Y156" s="454">
        <v>716</v>
      </c>
      <c r="Z156" s="454"/>
      <c r="AA156" s="454"/>
      <c r="AB156" s="454" t="s">
        <v>2701</v>
      </c>
      <c r="AC156" s="454" t="s">
        <v>393</v>
      </c>
      <c r="AD156" s="456"/>
      <c r="AE156" s="456"/>
      <c r="AF156" s="460">
        <v>299</v>
      </c>
      <c r="AG156" s="460">
        <v>305</v>
      </c>
      <c r="AH156" s="456"/>
      <c r="AI156" s="735" t="s">
        <v>3451</v>
      </c>
      <c r="AJ156" s="456" t="s">
        <v>37</v>
      </c>
      <c r="AK156" s="456"/>
      <c r="AL156" s="456"/>
      <c r="AM156" s="457" t="str">
        <f>H156&amp;" "&amp;I156&amp;","&amp;" "&amp;J156&amp;" "&amp;K156</f>
        <v>1200 NW 6th Ave Miami, FL 33136</v>
      </c>
      <c r="AN156" s="456"/>
      <c r="AO156" s="454" t="s">
        <v>49</v>
      </c>
      <c r="AP156" s="456"/>
      <c r="AQ156" s="456"/>
      <c r="AR156" s="454"/>
      <c r="AS156" s="722"/>
      <c r="AT156" s="454"/>
      <c r="AU156" s="454"/>
      <c r="AV156" s="454"/>
      <c r="AW156" s="454"/>
      <c r="AX156" s="454"/>
      <c r="AY156" s="454"/>
      <c r="AZ156" s="454"/>
      <c r="BA156" s="456"/>
      <c r="BB156" s="456"/>
      <c r="BC156" s="454"/>
      <c r="BD156" s="456"/>
      <c r="BE156" s="456"/>
      <c r="BF156" s="456"/>
      <c r="BG156" s="456"/>
      <c r="BH156" s="456"/>
      <c r="BI156" s="456"/>
      <c r="BJ156" s="456"/>
      <c r="BK156" s="456"/>
      <c r="BL156" s="456"/>
      <c r="BM156" s="456"/>
      <c r="BN156" s="456"/>
      <c r="BO156" s="456"/>
      <c r="BP156" s="456"/>
      <c r="BQ156" s="456"/>
      <c r="BR156" s="456"/>
      <c r="BS156" s="577"/>
      <c r="BT156" s="577"/>
      <c r="BU156" s="577"/>
      <c r="BV156" s="456"/>
      <c r="BW156" s="456"/>
      <c r="BX156" s="456"/>
      <c r="BY156" s="456"/>
      <c r="BZ156" s="456"/>
      <c r="CA156" s="456"/>
      <c r="CB156" s="456"/>
      <c r="CC156" s="456"/>
      <c r="CD156" s="456"/>
      <c r="CE156" s="456"/>
      <c r="CF156" s="456"/>
      <c r="CG156" s="456"/>
      <c r="CH156" s="456"/>
      <c r="CI156" s="456"/>
      <c r="CJ156" s="456"/>
      <c r="CK156" s="456"/>
      <c r="CL156" s="456"/>
      <c r="CM156" s="456"/>
      <c r="CN156" s="456"/>
      <c r="CO156" s="456"/>
      <c r="CP156" s="456"/>
      <c r="CQ156" s="456"/>
      <c r="CR156" s="456"/>
      <c r="CS156" s="456"/>
      <c r="CT156" s="456"/>
      <c r="CU156" s="456"/>
      <c r="CV156" s="456"/>
      <c r="CW156" s="456"/>
      <c r="CX156" s="456"/>
      <c r="CY156" s="456"/>
      <c r="CZ156" s="456"/>
      <c r="DA156" s="456"/>
      <c r="DB156" s="456"/>
      <c r="DC156" s="456"/>
      <c r="DD156" s="456"/>
      <c r="DE156" s="456"/>
      <c r="DF156" s="456"/>
      <c r="DG156" s="456"/>
      <c r="DH156" s="456"/>
      <c r="DI156" s="456"/>
      <c r="DJ156" s="456"/>
      <c r="DK156" s="456"/>
      <c r="DL156" s="456"/>
      <c r="DM156" s="456"/>
      <c r="DN156" s="456"/>
      <c r="DO156" s="456"/>
      <c r="DP156" s="456"/>
      <c r="DQ156" s="456"/>
      <c r="DR156" s="456"/>
      <c r="DS156" s="456"/>
      <c r="DT156" s="456"/>
      <c r="DU156" s="456"/>
      <c r="DV156" s="456"/>
      <c r="DW156" s="456"/>
      <c r="DX156" s="456"/>
      <c r="DY156" s="456"/>
      <c r="DZ156" s="456"/>
      <c r="EA156" s="456"/>
      <c r="EB156" s="456"/>
      <c r="EC156" s="456"/>
      <c r="ED156" s="456"/>
      <c r="EE156" s="456"/>
      <c r="EF156" s="456"/>
      <c r="EG156" s="456"/>
      <c r="EH156" s="456"/>
      <c r="EI156" s="456"/>
      <c r="EJ156" s="456"/>
      <c r="EK156" s="456"/>
      <c r="EL156" s="456"/>
      <c r="EM156" s="456"/>
      <c r="EN156" s="456"/>
      <c r="EO156" s="456"/>
      <c r="EP156" s="456"/>
      <c r="EQ156" s="456"/>
      <c r="ER156" s="456"/>
      <c r="ES156" s="456"/>
      <c r="ET156" s="456"/>
      <c r="EU156" s="456"/>
      <c r="EV156" s="456"/>
      <c r="EW156" s="456"/>
      <c r="EX156" s="456"/>
      <c r="EY156" s="456"/>
      <c r="EZ156" s="456"/>
      <c r="FA156" s="456"/>
      <c r="FB156" s="456"/>
      <c r="FC156" s="456"/>
      <c r="FD156" s="456"/>
      <c r="FE156" s="456"/>
      <c r="FF156" s="456"/>
      <c r="FG156" s="456"/>
      <c r="FH156" s="456"/>
      <c r="FI156" s="456"/>
      <c r="FJ156" s="456"/>
      <c r="FK156" s="456"/>
      <c r="FL156" s="456"/>
      <c r="FM156" s="456"/>
      <c r="FN156" s="456"/>
      <c r="FO156" s="456"/>
      <c r="FP156" s="456"/>
      <c r="FQ156" s="456"/>
      <c r="FR156" s="456"/>
      <c r="FS156" s="456"/>
      <c r="FT156" s="456"/>
      <c r="FU156" s="456"/>
      <c r="FV156" s="456"/>
      <c r="FW156" s="456"/>
      <c r="FX156" s="456"/>
      <c r="FY156" s="456"/>
      <c r="FZ156" s="456"/>
    </row>
    <row r="157" spans="1:182" s="456" customFormat="1" ht="15" customHeight="1">
      <c r="A157" s="454" t="s">
        <v>1717</v>
      </c>
      <c r="B157" s="457" t="s">
        <v>49</v>
      </c>
      <c r="C157" s="456" t="s">
        <v>36</v>
      </c>
      <c r="E157" s="456" t="s">
        <v>3452</v>
      </c>
      <c r="F157" s="456" t="s">
        <v>3453</v>
      </c>
      <c r="G157" s="456" t="s">
        <v>3454</v>
      </c>
      <c r="H157" s="456" t="s">
        <v>3455</v>
      </c>
      <c r="I157" s="456" t="s">
        <v>3456</v>
      </c>
      <c r="J157" s="454" t="s">
        <v>206</v>
      </c>
      <c r="K157" s="454">
        <v>60162</v>
      </c>
      <c r="L157" s="456" t="s">
        <v>3457</v>
      </c>
      <c r="N157" s="456" t="s">
        <v>717</v>
      </c>
      <c r="O157" s="456" t="s">
        <v>3458</v>
      </c>
      <c r="P157" s="456" t="s">
        <v>3459</v>
      </c>
      <c r="Q157" s="456" t="s">
        <v>3460</v>
      </c>
      <c r="R157" s="454" t="s">
        <v>206</v>
      </c>
      <c r="S157" s="456">
        <v>60411</v>
      </c>
      <c r="U157" s="454" t="s">
        <v>3461</v>
      </c>
      <c r="W157" s="293"/>
      <c r="X157" s="454"/>
      <c r="Y157" s="454"/>
      <c r="Z157" s="454"/>
      <c r="AA157" s="454"/>
      <c r="AB157" s="454"/>
      <c r="AC157" s="454"/>
      <c r="AD157" s="293"/>
      <c r="AF157" s="460"/>
      <c r="AG157" s="460"/>
      <c r="AH157" s="293"/>
      <c r="AI157" s="735" t="s">
        <v>3462</v>
      </c>
      <c r="AJ157" s="456" t="s">
        <v>37</v>
      </c>
      <c r="AL157" s="293"/>
      <c r="AM157" s="457" t="str">
        <f>H157&amp;" "&amp;I157&amp;","&amp;" "&amp;J157&amp;" "&amp;K157</f>
        <v>4950 Washington St. Hillside, IL 60162</v>
      </c>
      <c r="AN157" s="293"/>
      <c r="AO157" s="454"/>
      <c r="AQ157" s="293"/>
      <c r="AR157" s="454"/>
      <c r="AS157" s="722"/>
      <c r="AT157" s="454"/>
      <c r="AU157" s="454"/>
      <c r="AV157" s="454"/>
      <c r="AW157" s="454"/>
      <c r="AX157" s="454"/>
      <c r="AY157" s="454"/>
      <c r="AZ157" s="454"/>
      <c r="BH157" s="293"/>
      <c r="BS157" s="577"/>
      <c r="BT157" s="577"/>
      <c r="BU157" s="577"/>
    </row>
    <row r="158" spans="1:182" s="456" customFormat="1" ht="15" customHeight="1">
      <c r="A158" s="457" t="s">
        <v>1717</v>
      </c>
      <c r="B158" s="457"/>
      <c r="C158" s="580" t="s">
        <v>2666</v>
      </c>
      <c r="D158" s="454">
        <v>41</v>
      </c>
      <c r="E158" s="456" t="s">
        <v>858</v>
      </c>
      <c r="F158" s="456" t="s">
        <v>3463</v>
      </c>
      <c r="G158" s="457"/>
      <c r="H158" s="455" t="s">
        <v>861</v>
      </c>
      <c r="I158" s="455" t="s">
        <v>862</v>
      </c>
      <c r="J158" s="454" t="s">
        <v>42</v>
      </c>
      <c r="K158" s="454">
        <v>14020</v>
      </c>
      <c r="L158" s="531" t="s">
        <v>863</v>
      </c>
      <c r="M158" s="586"/>
      <c r="N158" s="455" t="s">
        <v>864</v>
      </c>
      <c r="O158" s="456" t="s">
        <v>2860</v>
      </c>
      <c r="P158" s="456" t="s">
        <v>866</v>
      </c>
      <c r="Q158" s="456" t="s">
        <v>867</v>
      </c>
      <c r="R158" s="454" t="s">
        <v>42</v>
      </c>
      <c r="S158" s="454">
        <v>14470</v>
      </c>
      <c r="U158" s="429" t="s">
        <v>868</v>
      </c>
      <c r="V158" s="459"/>
      <c r="W158" s="264"/>
      <c r="X158" s="454">
        <v>706</v>
      </c>
      <c r="Y158" s="454">
        <v>709</v>
      </c>
      <c r="Z158" s="454"/>
      <c r="AA158" s="454"/>
      <c r="AB158" s="454" t="s">
        <v>2829</v>
      </c>
      <c r="AC158" s="454" t="s">
        <v>393</v>
      </c>
      <c r="AD158" s="264"/>
      <c r="AE158" s="454"/>
      <c r="AF158" s="460">
        <v>299</v>
      </c>
      <c r="AG158" s="460">
        <v>309</v>
      </c>
      <c r="AH158" s="264"/>
      <c r="AI158" s="461" t="s">
        <v>2861</v>
      </c>
      <c r="AJ158" s="454"/>
      <c r="AK158" s="454"/>
      <c r="AL158" s="264"/>
      <c r="AM158" s="457" t="str">
        <f>H158&amp;" "&amp;I158&amp;","&amp;" "&amp;J158&amp;" "&amp;K158</f>
        <v>1 College Rd Batavia, NY 14020</v>
      </c>
      <c r="AN158" s="264"/>
      <c r="AO158" s="454" t="s">
        <v>49</v>
      </c>
      <c r="AP158" s="454"/>
      <c r="AQ158" s="264"/>
      <c r="AR158" s="454">
        <v>1</v>
      </c>
      <c r="AS158" s="722">
        <v>2</v>
      </c>
      <c r="AT158" s="454">
        <v>3</v>
      </c>
      <c r="AU158" s="454">
        <v>5</v>
      </c>
      <c r="AV158" s="454">
        <v>7</v>
      </c>
      <c r="AW158" s="454">
        <v>19</v>
      </c>
      <c r="AX158" s="912">
        <f>AV158/AW158-1</f>
        <v>-0.63157894736842102</v>
      </c>
      <c r="AY158" s="454">
        <v>9</v>
      </c>
      <c r="AZ158" s="454">
        <v>31</v>
      </c>
      <c r="BA158" s="897">
        <f>AY158/AZ158-1</f>
        <v>-0.70967741935483875</v>
      </c>
      <c r="BC158" s="454">
        <v>6</v>
      </c>
      <c r="BD158" s="454">
        <v>1</v>
      </c>
      <c r="BH158" s="264"/>
      <c r="FI158" s="577"/>
      <c r="FJ158" s="577"/>
      <c r="FK158" s="577"/>
    </row>
    <row r="159" spans="1:182" s="456" customFormat="1" ht="15" customHeight="1">
      <c r="A159" s="457" t="s">
        <v>1717</v>
      </c>
      <c r="B159" s="454"/>
      <c r="C159" s="580" t="s">
        <v>3195</v>
      </c>
      <c r="D159" s="457">
        <v>22</v>
      </c>
      <c r="E159" s="577" t="s">
        <v>3464</v>
      </c>
      <c r="F159" s="577" t="s">
        <v>3465</v>
      </c>
      <c r="G159" s="457"/>
      <c r="H159" s="580" t="s">
        <v>3466</v>
      </c>
      <c r="I159" s="580" t="s">
        <v>3467</v>
      </c>
      <c r="J159" s="457" t="s">
        <v>273</v>
      </c>
      <c r="K159" s="457">
        <v>16417</v>
      </c>
      <c r="L159" s="531" t="s">
        <v>3201</v>
      </c>
      <c r="M159" s="586" t="s">
        <v>3468</v>
      </c>
      <c r="N159" s="455" t="s">
        <v>717</v>
      </c>
      <c r="O159" s="456" t="s">
        <v>3469</v>
      </c>
      <c r="P159" s="456" t="s">
        <v>3470</v>
      </c>
      <c r="Q159" s="456" t="s">
        <v>3467</v>
      </c>
      <c r="R159" s="454" t="s">
        <v>273</v>
      </c>
      <c r="S159" s="454">
        <v>16417</v>
      </c>
      <c r="U159" s="429" t="s">
        <v>3471</v>
      </c>
      <c r="V159" s="581"/>
      <c r="W159" s="77"/>
      <c r="X159" s="457"/>
      <c r="Y159" s="457"/>
      <c r="Z159" s="582"/>
      <c r="AA159" s="582"/>
      <c r="AB159" s="582"/>
      <c r="AC159" s="582"/>
      <c r="AD159" s="77"/>
      <c r="AE159" s="457"/>
      <c r="AF159" s="583"/>
      <c r="AG159" s="583"/>
      <c r="AH159" s="77"/>
      <c r="AI159" s="461" t="s">
        <v>3472</v>
      </c>
      <c r="AJ159" s="457" t="s">
        <v>37</v>
      </c>
      <c r="AK159" s="457"/>
      <c r="AL159" s="77"/>
      <c r="AM159" s="457" t="str">
        <f>H159&amp;" "&amp;I159&amp;","&amp;" "&amp;J159&amp;" "&amp;K159</f>
        <v>1135 Lake St. Girard, PA 16417</v>
      </c>
      <c r="AN159" s="77"/>
      <c r="AO159" s="454" t="s">
        <v>49</v>
      </c>
      <c r="AP159" s="454"/>
      <c r="AQ159" s="77"/>
      <c r="AR159" s="454"/>
      <c r="AS159" s="722"/>
      <c r="AT159" s="454"/>
      <c r="AZ159" s="454"/>
      <c r="BH159" s="77"/>
    </row>
    <row r="160" spans="1:182" s="456" customFormat="1" ht="15" customHeight="1">
      <c r="A160" s="457" t="s">
        <v>1717</v>
      </c>
      <c r="B160" s="457" t="s">
        <v>49</v>
      </c>
      <c r="C160" s="456" t="s">
        <v>36</v>
      </c>
      <c r="D160" s="454"/>
      <c r="E160" s="456" t="s">
        <v>2883</v>
      </c>
      <c r="F160" s="456" t="s">
        <v>3473</v>
      </c>
      <c r="G160" s="457" t="s">
        <v>2885</v>
      </c>
      <c r="H160" s="455" t="s">
        <v>2886</v>
      </c>
      <c r="I160" s="455" t="s">
        <v>2887</v>
      </c>
      <c r="J160" s="454" t="s">
        <v>139</v>
      </c>
      <c r="K160" s="454">
        <v>78666</v>
      </c>
      <c r="L160" s="531" t="s">
        <v>2888</v>
      </c>
      <c r="M160" s="586"/>
      <c r="N160" s="455" t="s">
        <v>1187</v>
      </c>
      <c r="O160" s="456" t="s">
        <v>2889</v>
      </c>
      <c r="P160" s="577" t="s">
        <v>2890</v>
      </c>
      <c r="Q160" s="577" t="s">
        <v>2887</v>
      </c>
      <c r="R160" s="454" t="s">
        <v>139</v>
      </c>
      <c r="S160" s="454">
        <v>78666</v>
      </c>
      <c r="U160" s="429" t="s">
        <v>2891</v>
      </c>
      <c r="W160" s="77"/>
      <c r="X160" s="454"/>
      <c r="Y160" s="454"/>
      <c r="Z160" s="454"/>
      <c r="AA160" s="454"/>
      <c r="AB160" s="454"/>
      <c r="AC160" s="454"/>
      <c r="AD160" s="77"/>
      <c r="AE160" s="454"/>
      <c r="AF160" s="460">
        <v>299</v>
      </c>
      <c r="AG160" s="460">
        <v>309</v>
      </c>
      <c r="AH160" s="77"/>
      <c r="AI160" s="461" t="s">
        <v>2892</v>
      </c>
      <c r="AJ160" s="454" t="s">
        <v>37</v>
      </c>
      <c r="AK160" s="454"/>
      <c r="AL160" s="77"/>
      <c r="AM160" s="457" t="str">
        <f>H160&amp;" "&amp;I160&amp;","&amp;" "&amp;J160&amp;" "&amp;K160</f>
        <v>605 Old Zorn Rd San Marcos, TX 78666</v>
      </c>
      <c r="AN160" s="77"/>
      <c r="AO160" s="454" t="s">
        <v>49</v>
      </c>
      <c r="AP160" s="454"/>
      <c r="AQ160" s="77"/>
      <c r="AR160" s="454"/>
      <c r="AS160" s="722"/>
      <c r="AT160" s="454"/>
      <c r="AU160" s="454"/>
      <c r="AV160" s="454"/>
      <c r="AW160" s="454"/>
      <c r="AX160" s="454"/>
      <c r="AY160" s="454"/>
      <c r="AZ160" s="454"/>
      <c r="BH160" s="77"/>
      <c r="FI160" s="577"/>
      <c r="FJ160" s="577"/>
      <c r="FK160" s="577"/>
    </row>
    <row r="161" spans="1:182" s="456" customFormat="1" ht="15" customHeight="1">
      <c r="A161" s="457" t="s">
        <v>1717</v>
      </c>
      <c r="B161" s="457" t="s">
        <v>49</v>
      </c>
      <c r="C161" s="456" t="s">
        <v>2666</v>
      </c>
      <c r="E161" s="456" t="s">
        <v>192</v>
      </c>
      <c r="F161" s="456" t="s">
        <v>193</v>
      </c>
      <c r="H161" s="577" t="s">
        <v>3474</v>
      </c>
      <c r="I161" s="577" t="s">
        <v>195</v>
      </c>
      <c r="J161" s="457" t="s">
        <v>139</v>
      </c>
      <c r="K161" s="457">
        <v>75446</v>
      </c>
      <c r="L161" s="586" t="s">
        <v>196</v>
      </c>
      <c r="M161" s="586"/>
      <c r="N161" s="456" t="s">
        <v>197</v>
      </c>
      <c r="O161" s="456" t="s">
        <v>198</v>
      </c>
      <c r="R161" s="454"/>
      <c r="S161" s="454"/>
      <c r="U161" s="454" t="s">
        <v>199</v>
      </c>
      <c r="W161" s="77"/>
      <c r="X161" s="454"/>
      <c r="Y161" s="454"/>
      <c r="Z161" s="454"/>
      <c r="AA161" s="454"/>
      <c r="AB161" s="454"/>
      <c r="AC161" s="454"/>
      <c r="AD161" s="77"/>
      <c r="AF161" s="460"/>
      <c r="AG161" s="460"/>
      <c r="AH161" s="77"/>
      <c r="AI161" s="735" t="s">
        <v>3475</v>
      </c>
      <c r="AJ161" s="735"/>
      <c r="AL161" s="77"/>
      <c r="AM161" s="457" t="str">
        <f>H161&amp;" "&amp;I161&amp;","&amp;" "&amp;J161&amp;" "&amp;K161</f>
        <v>1208 17th St. Honey Grove, TX 75446</v>
      </c>
      <c r="AN161" s="77"/>
      <c r="AO161" s="454" t="s">
        <v>49</v>
      </c>
      <c r="AP161" s="456" t="s">
        <v>49</v>
      </c>
      <c r="AQ161" s="77"/>
      <c r="AR161" s="454"/>
      <c r="AS161" s="722"/>
      <c r="AT161" s="454"/>
      <c r="AZ161" s="454"/>
      <c r="BH161" s="77"/>
    </row>
    <row r="162" spans="1:182" s="456" customFormat="1" ht="15" customHeight="1">
      <c r="A162" s="457" t="s">
        <v>1717</v>
      </c>
      <c r="B162" s="454" t="s">
        <v>49</v>
      </c>
      <c r="C162" s="580" t="s">
        <v>2676</v>
      </c>
      <c r="D162" s="454"/>
      <c r="E162" s="456" t="s">
        <v>1045</v>
      </c>
      <c r="F162" s="456" t="s">
        <v>3476</v>
      </c>
      <c r="G162" s="457"/>
      <c r="H162" s="455" t="s">
        <v>1047</v>
      </c>
      <c r="I162" s="455" t="s">
        <v>1048</v>
      </c>
      <c r="J162" s="454" t="s">
        <v>448</v>
      </c>
      <c r="K162" s="454">
        <v>85202</v>
      </c>
      <c r="L162" s="577" t="s">
        <v>1049</v>
      </c>
      <c r="N162" s="455" t="s">
        <v>56</v>
      </c>
      <c r="O162" s="456" t="s">
        <v>1050</v>
      </c>
      <c r="P162" s="456" t="s">
        <v>1051</v>
      </c>
      <c r="Q162" s="456" t="s">
        <v>1052</v>
      </c>
      <c r="R162" s="454" t="s">
        <v>448</v>
      </c>
      <c r="S162" s="454">
        <v>85251</v>
      </c>
      <c r="U162" s="582" t="s">
        <v>1053</v>
      </c>
      <c r="V162" s="459"/>
      <c r="W162" s="264"/>
      <c r="X162" s="454">
        <v>713</v>
      </c>
      <c r="Y162" s="454">
        <v>716</v>
      </c>
      <c r="Z162" s="454"/>
      <c r="AA162" s="454"/>
      <c r="AB162" s="454" t="s">
        <v>2701</v>
      </c>
      <c r="AC162" s="454" t="s">
        <v>393</v>
      </c>
      <c r="AD162" s="264"/>
      <c r="AE162" s="454"/>
      <c r="AF162" s="460">
        <v>299</v>
      </c>
      <c r="AG162" s="460">
        <v>305</v>
      </c>
      <c r="AH162" s="264"/>
      <c r="AI162" s="461" t="s">
        <v>2947</v>
      </c>
      <c r="AJ162" s="454"/>
      <c r="AK162" s="454"/>
      <c r="AL162" s="264"/>
      <c r="AM162" s="457" t="str">
        <f>H162&amp;" "&amp;I162&amp;","&amp;" "&amp;J162&amp;" "&amp;K162</f>
        <v>1833 W Southern Mesa, AZ 85202</v>
      </c>
      <c r="AN162" s="264"/>
      <c r="AO162" s="454" t="s">
        <v>49</v>
      </c>
      <c r="AP162" s="454"/>
      <c r="AQ162" s="264"/>
      <c r="AR162" s="454"/>
      <c r="AS162" s="722"/>
      <c r="AT162" s="454"/>
      <c r="AU162" s="454"/>
      <c r="AV162" s="454"/>
      <c r="AW162" s="454"/>
      <c r="AX162" s="454"/>
      <c r="AY162" s="454"/>
      <c r="AZ162" s="454"/>
      <c r="BA162" s="897"/>
      <c r="BC162" s="454"/>
      <c r="BH162" s="264"/>
      <c r="BI162" s="577"/>
      <c r="BJ162" s="577"/>
      <c r="BK162" s="577"/>
      <c r="BL162" s="577"/>
      <c r="BM162" s="577"/>
      <c r="BN162" s="577"/>
      <c r="BO162" s="577"/>
      <c r="BP162" s="577"/>
      <c r="BQ162" s="577"/>
      <c r="BR162" s="577"/>
      <c r="BV162" s="577"/>
      <c r="BW162" s="577"/>
      <c r="BX162" s="577"/>
      <c r="BY162" s="577"/>
      <c r="BZ162" s="577"/>
      <c r="CA162" s="577"/>
      <c r="CB162" s="577"/>
      <c r="CC162" s="577"/>
      <c r="CD162" s="577"/>
      <c r="CE162" s="577"/>
      <c r="CF162" s="577"/>
      <c r="CG162" s="577"/>
      <c r="CH162" s="577"/>
      <c r="CI162" s="577"/>
      <c r="CJ162" s="577"/>
      <c r="CK162" s="577"/>
      <c r="CL162" s="577"/>
      <c r="CM162" s="577"/>
      <c r="CN162" s="577"/>
      <c r="CO162" s="577"/>
      <c r="CP162" s="577"/>
      <c r="CQ162" s="577"/>
      <c r="CR162" s="577"/>
      <c r="CS162" s="577"/>
      <c r="CT162" s="577"/>
      <c r="CU162" s="577"/>
      <c r="CV162" s="577"/>
      <c r="CW162" s="577"/>
      <c r="CX162" s="577"/>
      <c r="CY162" s="577"/>
      <c r="CZ162" s="577"/>
      <c r="DA162" s="577"/>
      <c r="DB162" s="577"/>
      <c r="DC162" s="577"/>
      <c r="DD162" s="577"/>
      <c r="DE162" s="577"/>
      <c r="DF162" s="577"/>
      <c r="DG162" s="577"/>
      <c r="DH162" s="577"/>
      <c r="DI162" s="577"/>
      <c r="DJ162" s="577"/>
      <c r="DK162" s="577"/>
      <c r="DL162" s="577"/>
      <c r="DM162" s="577"/>
      <c r="DN162" s="577"/>
      <c r="DO162" s="577"/>
      <c r="DP162" s="577"/>
      <c r="DQ162" s="577"/>
      <c r="DR162" s="577"/>
      <c r="DS162" s="577"/>
      <c r="DT162" s="577"/>
      <c r="DU162" s="577"/>
      <c r="DV162" s="577"/>
      <c r="DW162" s="577"/>
      <c r="DX162" s="577"/>
      <c r="DY162" s="577"/>
      <c r="DZ162" s="577"/>
      <c r="EA162" s="577"/>
      <c r="EB162" s="577"/>
      <c r="EC162" s="577"/>
      <c r="ED162" s="577"/>
      <c r="EE162" s="577"/>
      <c r="EF162" s="577"/>
      <c r="EG162" s="577"/>
      <c r="EH162" s="577"/>
      <c r="EI162" s="577"/>
      <c r="EJ162" s="577"/>
      <c r="EK162" s="577"/>
      <c r="EL162" s="577"/>
      <c r="EM162" s="577"/>
      <c r="EN162" s="577"/>
      <c r="EO162" s="577"/>
      <c r="EP162" s="577"/>
      <c r="EQ162" s="577"/>
      <c r="ER162" s="577"/>
      <c r="ES162" s="577"/>
      <c r="ET162" s="577"/>
      <c r="EU162" s="577"/>
      <c r="EV162" s="577"/>
      <c r="EW162" s="577"/>
      <c r="EX162" s="577"/>
      <c r="EY162" s="577"/>
      <c r="EZ162" s="577"/>
      <c r="FA162" s="577"/>
      <c r="FB162" s="577"/>
      <c r="FC162" s="577"/>
      <c r="FD162" s="577"/>
      <c r="FE162" s="577"/>
      <c r="FF162" s="577"/>
      <c r="FG162" s="577"/>
      <c r="FH162" s="577"/>
    </row>
    <row r="163" spans="1:182" s="456" customFormat="1" ht="15" customHeight="1">
      <c r="A163" s="263" t="s">
        <v>1717</v>
      </c>
      <c r="B163" s="457" t="s">
        <v>49</v>
      </c>
      <c r="C163" s="456" t="s">
        <v>36</v>
      </c>
      <c r="E163" s="456" t="s">
        <v>1227</v>
      </c>
      <c r="F163" s="456" t="s">
        <v>1228</v>
      </c>
      <c r="H163" s="456" t="s">
        <v>1229</v>
      </c>
      <c r="I163" s="456" t="s">
        <v>1230</v>
      </c>
      <c r="J163" s="454" t="s">
        <v>460</v>
      </c>
      <c r="K163" s="454">
        <v>49082</v>
      </c>
      <c r="L163" s="456" t="s">
        <v>1231</v>
      </c>
      <c r="N163" s="456" t="s">
        <v>1232</v>
      </c>
      <c r="O163" s="456" t="s">
        <v>1233</v>
      </c>
      <c r="P163" s="456" t="s">
        <v>1234</v>
      </c>
      <c r="Q163" s="456" t="s">
        <v>782</v>
      </c>
      <c r="R163" s="454" t="s">
        <v>460</v>
      </c>
      <c r="S163" s="456">
        <v>49274</v>
      </c>
      <c r="U163" s="454" t="s">
        <v>1235</v>
      </c>
      <c r="W163" s="293"/>
      <c r="X163" s="454"/>
      <c r="Y163" s="454"/>
      <c r="Z163" s="454"/>
      <c r="AA163" s="454"/>
      <c r="AB163" s="454"/>
      <c r="AC163" s="454"/>
      <c r="AD163" s="293"/>
      <c r="AF163" s="460"/>
      <c r="AG163" s="460"/>
      <c r="AH163" s="293"/>
      <c r="AI163" s="735" t="s">
        <v>3477</v>
      </c>
      <c r="AL163" s="293"/>
      <c r="AM163" s="457" t="str">
        <f>H163&amp;" "&amp;I163&amp;","&amp;" "&amp;J163&amp;" "&amp;K163</f>
        <v>18 Colfax St Quincy, MI 49082</v>
      </c>
      <c r="AN163" s="293"/>
      <c r="AO163" s="454" t="s">
        <v>49</v>
      </c>
      <c r="AQ163" s="293"/>
      <c r="AR163" s="454"/>
      <c r="AS163" s="722"/>
      <c r="AT163" s="454"/>
      <c r="AU163" s="454"/>
      <c r="AZ163" s="454"/>
      <c r="BH163" s="293"/>
      <c r="BI163" s="577"/>
    </row>
    <row r="164" spans="1:182" s="562" customFormat="1" ht="15" customHeight="1">
      <c r="A164" s="457" t="s">
        <v>1717</v>
      </c>
      <c r="B164" s="454"/>
      <c r="C164" s="580" t="s">
        <v>2676</v>
      </c>
      <c r="D164" s="454"/>
      <c r="E164" s="456" t="s">
        <v>1250</v>
      </c>
      <c r="F164" s="456" t="s">
        <v>3478</v>
      </c>
      <c r="G164" s="457"/>
      <c r="H164" s="455" t="s">
        <v>1252</v>
      </c>
      <c r="I164" s="455" t="s">
        <v>1253</v>
      </c>
      <c r="J164" s="454" t="s">
        <v>206</v>
      </c>
      <c r="K164" s="454">
        <v>61614</v>
      </c>
      <c r="L164" s="577" t="s">
        <v>1254</v>
      </c>
      <c r="M164" s="456"/>
      <c r="N164" s="455" t="s">
        <v>164</v>
      </c>
      <c r="O164" s="456" t="s">
        <v>1255</v>
      </c>
      <c r="P164" s="456" t="s">
        <v>1256</v>
      </c>
      <c r="Q164" s="456" t="s">
        <v>1253</v>
      </c>
      <c r="R164" s="454" t="s">
        <v>206</v>
      </c>
      <c r="S164" s="454">
        <v>61615</v>
      </c>
      <c r="T164" s="456"/>
      <c r="U164" s="429" t="s">
        <v>1258</v>
      </c>
      <c r="V164" s="459"/>
      <c r="W164" s="264"/>
      <c r="X164" s="454">
        <v>713</v>
      </c>
      <c r="Y164" s="454">
        <v>716</v>
      </c>
      <c r="Z164" s="454"/>
      <c r="AA164" s="454"/>
      <c r="AB164" s="454" t="s">
        <v>2701</v>
      </c>
      <c r="AC164" s="454" t="s">
        <v>393</v>
      </c>
      <c r="AD164" s="264"/>
      <c r="AE164" s="454"/>
      <c r="AF164" s="460">
        <v>299</v>
      </c>
      <c r="AG164" s="460">
        <v>309</v>
      </c>
      <c r="AH164" s="264"/>
      <c r="AI164" s="461" t="s">
        <v>3027</v>
      </c>
      <c r="AJ164" s="454"/>
      <c r="AK164" s="454"/>
      <c r="AL164" s="264"/>
      <c r="AM164" s="457" t="str">
        <f>H164&amp;" "&amp;I164&amp;","&amp;" "&amp;J164&amp;" "&amp;K164</f>
        <v>6301 N University Peoria, IL 61614</v>
      </c>
      <c r="AN164" s="264"/>
      <c r="AO164" s="454"/>
      <c r="AP164" s="454"/>
      <c r="AQ164" s="264"/>
      <c r="AR164" s="454"/>
      <c r="AS164" s="722"/>
      <c r="AT164" s="454"/>
      <c r="AU164" s="454"/>
      <c r="AV164" s="454"/>
      <c r="AW164" s="454"/>
      <c r="AX164" s="454"/>
      <c r="AY164" s="454"/>
      <c r="AZ164" s="454"/>
      <c r="BA164" s="897"/>
      <c r="BB164" s="456"/>
      <c r="BC164" s="454"/>
      <c r="BD164" s="456"/>
      <c r="BE164" s="456"/>
      <c r="BF164" s="456"/>
      <c r="BG164" s="456"/>
      <c r="BH164" s="264"/>
      <c r="BI164" s="577"/>
      <c r="BJ164" s="456"/>
      <c r="BK164" s="456"/>
      <c r="BL164" s="456"/>
      <c r="BM164" s="456"/>
      <c r="BN164" s="456"/>
      <c r="BO164" s="456"/>
      <c r="BP164" s="456"/>
      <c r="BQ164" s="456"/>
      <c r="BR164" s="456"/>
      <c r="BS164" s="456"/>
      <c r="BT164" s="456"/>
      <c r="BU164" s="456"/>
      <c r="BV164" s="456"/>
      <c r="BW164" s="456"/>
      <c r="BX164" s="456"/>
      <c r="BY164" s="456"/>
      <c r="BZ164" s="456"/>
      <c r="CA164" s="456"/>
      <c r="CB164" s="456"/>
      <c r="CC164" s="456"/>
      <c r="CD164" s="456"/>
      <c r="CE164" s="456"/>
      <c r="CF164" s="456"/>
      <c r="CG164" s="456"/>
      <c r="CH164" s="456"/>
      <c r="CI164" s="456"/>
      <c r="CJ164" s="456"/>
      <c r="CK164" s="456"/>
      <c r="CL164" s="456"/>
      <c r="CM164" s="456"/>
      <c r="CN164" s="456"/>
      <c r="CO164" s="456"/>
      <c r="CP164" s="456"/>
      <c r="CQ164" s="456"/>
      <c r="CR164" s="456"/>
      <c r="CS164" s="456"/>
      <c r="CT164" s="456"/>
      <c r="CU164" s="456"/>
      <c r="CV164" s="456"/>
      <c r="CW164" s="456"/>
      <c r="CX164" s="456"/>
      <c r="CY164" s="456"/>
      <c r="CZ164" s="456"/>
      <c r="DA164" s="456"/>
      <c r="DB164" s="456"/>
      <c r="DC164" s="456"/>
      <c r="DD164" s="456"/>
      <c r="DE164" s="456"/>
      <c r="DF164" s="456"/>
      <c r="DG164" s="456"/>
      <c r="DH164" s="456"/>
      <c r="DI164" s="456"/>
      <c r="DJ164" s="456"/>
      <c r="DK164" s="456"/>
      <c r="DL164" s="456"/>
      <c r="DM164" s="456"/>
      <c r="DN164" s="456"/>
      <c r="DO164" s="456"/>
      <c r="DP164" s="456"/>
      <c r="DQ164" s="456"/>
      <c r="DR164" s="456"/>
      <c r="DS164" s="456"/>
      <c r="DT164" s="456"/>
      <c r="DU164" s="456"/>
      <c r="DV164" s="456"/>
      <c r="DW164" s="456"/>
      <c r="DX164" s="456"/>
      <c r="DY164" s="456"/>
      <c r="DZ164" s="456"/>
      <c r="EA164" s="456"/>
      <c r="EB164" s="456"/>
      <c r="EC164" s="456"/>
      <c r="ED164" s="456"/>
      <c r="EE164" s="456"/>
      <c r="EF164" s="456"/>
      <c r="EG164" s="456"/>
      <c r="EH164" s="456"/>
      <c r="EI164" s="456"/>
      <c r="EJ164" s="456"/>
      <c r="EK164" s="456"/>
      <c r="EL164" s="456"/>
      <c r="EM164" s="456"/>
      <c r="EN164" s="456"/>
      <c r="EO164" s="456"/>
      <c r="EP164" s="456"/>
      <c r="EQ164" s="456"/>
      <c r="ER164" s="456"/>
      <c r="ES164" s="456"/>
      <c r="ET164" s="456"/>
      <c r="EU164" s="456"/>
      <c r="EV164" s="456"/>
      <c r="EW164" s="456"/>
      <c r="EX164" s="456"/>
      <c r="EY164" s="456"/>
      <c r="EZ164" s="456"/>
      <c r="FA164" s="456"/>
      <c r="FB164" s="456"/>
      <c r="FC164" s="456"/>
      <c r="FD164" s="456"/>
      <c r="FE164" s="456"/>
      <c r="FF164" s="456"/>
      <c r="FG164" s="456"/>
      <c r="FH164" s="456"/>
      <c r="FI164" s="456"/>
      <c r="FJ164" s="456"/>
      <c r="FK164" s="456"/>
      <c r="FL164" s="456"/>
      <c r="FM164" s="456"/>
      <c r="FN164" s="456"/>
      <c r="FO164" s="456"/>
      <c r="FP164" s="456"/>
      <c r="FQ164" s="456"/>
      <c r="FR164" s="456"/>
      <c r="FS164" s="456"/>
      <c r="FT164" s="456"/>
      <c r="FU164" s="456"/>
      <c r="FV164" s="456"/>
      <c r="FW164" s="456"/>
      <c r="FX164" s="456"/>
      <c r="FY164" s="456"/>
      <c r="FZ164" s="456"/>
    </row>
    <row r="165" spans="1:182" s="456" customFormat="1" ht="15" customHeight="1">
      <c r="A165" s="457" t="s">
        <v>1717</v>
      </c>
      <c r="B165" s="457" t="s">
        <v>49</v>
      </c>
      <c r="C165" s="456" t="s">
        <v>36</v>
      </c>
      <c r="E165" s="456" t="s">
        <v>3479</v>
      </c>
      <c r="F165" s="456" t="s">
        <v>3480</v>
      </c>
      <c r="H165" s="577" t="s">
        <v>3481</v>
      </c>
      <c r="I165" s="577" t="s">
        <v>690</v>
      </c>
      <c r="J165" s="457" t="s">
        <v>139</v>
      </c>
      <c r="K165" s="457">
        <v>75216</v>
      </c>
      <c r="L165" s="586" t="s">
        <v>3482</v>
      </c>
      <c r="N165" s="456" t="s">
        <v>3483</v>
      </c>
      <c r="O165" s="456" t="s">
        <v>3484</v>
      </c>
      <c r="R165" s="454"/>
      <c r="S165" s="454"/>
      <c r="U165" s="454" t="s">
        <v>3485</v>
      </c>
      <c r="X165" s="454">
        <v>713</v>
      </c>
      <c r="Y165" s="454">
        <v>716</v>
      </c>
      <c r="Z165" s="454"/>
      <c r="AA165" s="454"/>
      <c r="AB165" s="454" t="s">
        <v>2701</v>
      </c>
      <c r="AC165" s="454" t="s">
        <v>393</v>
      </c>
      <c r="AF165" s="460"/>
      <c r="AG165" s="460"/>
      <c r="AI165" s="408" t="s">
        <v>3486</v>
      </c>
      <c r="AJ165" s="456" t="s">
        <v>37</v>
      </c>
      <c r="AM165" s="457" t="str">
        <f>H165&amp;" "&amp;I165&amp;","&amp;" "&amp;J165&amp;" "&amp;K165</f>
        <v>2445 E. Ledbetter Dr. Dallas, TX 75216</v>
      </c>
      <c r="AO165" s="454"/>
      <c r="AR165" s="454"/>
      <c r="AS165" s="722"/>
      <c r="AT165" s="454"/>
      <c r="AU165" s="454"/>
      <c r="AV165" s="454"/>
      <c r="AW165" s="454"/>
      <c r="AX165" s="454"/>
      <c r="AY165" s="454"/>
      <c r="AZ165" s="454"/>
      <c r="BC165" s="454"/>
    </row>
    <row r="166" spans="1:182" s="456" customFormat="1" ht="15" customHeight="1">
      <c r="A166" s="263" t="s">
        <v>1717</v>
      </c>
      <c r="B166" s="457" t="s">
        <v>49</v>
      </c>
      <c r="C166" s="456" t="s">
        <v>2666</v>
      </c>
      <c r="E166" s="456" t="s">
        <v>1391</v>
      </c>
      <c r="F166" s="456" t="s">
        <v>1392</v>
      </c>
      <c r="H166" s="577" t="s">
        <v>1393</v>
      </c>
      <c r="I166" s="577" t="s">
        <v>1394</v>
      </c>
      <c r="J166" s="457" t="s">
        <v>495</v>
      </c>
      <c r="K166" s="457">
        <v>53225</v>
      </c>
      <c r="L166" s="586" t="s">
        <v>1395</v>
      </c>
      <c r="N166" s="456" t="s">
        <v>1220</v>
      </c>
      <c r="O166" s="456" t="s">
        <v>1396</v>
      </c>
      <c r="P166" s="456" t="s">
        <v>1397</v>
      </c>
      <c r="Q166" s="456" t="s">
        <v>1398</v>
      </c>
      <c r="R166" s="454" t="s">
        <v>495</v>
      </c>
      <c r="S166" s="454">
        <v>53172</v>
      </c>
      <c r="U166" s="454" t="s">
        <v>1399</v>
      </c>
      <c r="X166" s="454">
        <v>713</v>
      </c>
      <c r="Y166" s="454">
        <v>716</v>
      </c>
      <c r="Z166" s="454"/>
      <c r="AA166" s="454"/>
      <c r="AB166" s="454" t="s">
        <v>2701</v>
      </c>
      <c r="AC166" s="454" t="s">
        <v>393</v>
      </c>
      <c r="AF166" s="460">
        <v>299</v>
      </c>
      <c r="AG166" s="460">
        <v>305</v>
      </c>
      <c r="AI166" s="408" t="s">
        <v>3487</v>
      </c>
      <c r="AM166" s="457" t="str">
        <f>H166&amp;" "&amp;I166&amp;","&amp;" "&amp;J166&amp;" "&amp;K166</f>
        <v>4225 S. Lake Dr. St. Francis, WI 53225</v>
      </c>
      <c r="AO166" s="454"/>
      <c r="AR166" s="454"/>
      <c r="AS166" s="722"/>
      <c r="AT166" s="454"/>
      <c r="AU166" s="454"/>
      <c r="AV166" s="454"/>
      <c r="AW166" s="454"/>
      <c r="AX166" s="454"/>
      <c r="AY166" s="454"/>
      <c r="AZ166" s="454"/>
      <c r="BC166" s="454"/>
    </row>
    <row r="167" spans="1:182" s="456" customFormat="1" ht="15" customHeight="1">
      <c r="A167" s="263" t="s">
        <v>1717</v>
      </c>
      <c r="B167" s="457" t="s">
        <v>49</v>
      </c>
      <c r="C167" s="456" t="s">
        <v>36</v>
      </c>
      <c r="E167" s="456" t="s">
        <v>3488</v>
      </c>
      <c r="F167" s="456" t="s">
        <v>3489</v>
      </c>
      <c r="H167" s="456" t="s">
        <v>3490</v>
      </c>
      <c r="I167" s="456" t="s">
        <v>3491</v>
      </c>
      <c r="J167" s="454" t="s">
        <v>1889</v>
      </c>
      <c r="K167" s="454">
        <v>67579</v>
      </c>
      <c r="L167" s="531" t="s">
        <v>3492</v>
      </c>
      <c r="N167" s="456" t="s">
        <v>82</v>
      </c>
      <c r="O167" s="456" t="s">
        <v>3493</v>
      </c>
      <c r="P167" s="456" t="s">
        <v>3494</v>
      </c>
      <c r="Q167" s="456" t="s">
        <v>3491</v>
      </c>
      <c r="R167" s="454" t="s">
        <v>1889</v>
      </c>
      <c r="S167" s="456">
        <v>67559</v>
      </c>
      <c r="U167" s="959" t="s">
        <v>3495</v>
      </c>
      <c r="W167" s="293"/>
      <c r="X167" s="454"/>
      <c r="Y167" s="454"/>
      <c r="Z167" s="454"/>
      <c r="AA167" s="454"/>
      <c r="AB167" s="454"/>
      <c r="AC167" s="454"/>
      <c r="AD167" s="293"/>
      <c r="AF167" s="460"/>
      <c r="AG167" s="460"/>
      <c r="AH167" s="293"/>
      <c r="AI167" s="735" t="s">
        <v>3496</v>
      </c>
      <c r="AJ167" s="456" t="s">
        <v>37</v>
      </c>
      <c r="AL167" s="293"/>
      <c r="AM167" s="457" t="str">
        <f>H167&amp;" "&amp;I167&amp;","&amp;" "&amp;J167&amp;" "&amp;K167</f>
        <v>125 Cooper Ave Sterling, KS 67579</v>
      </c>
      <c r="AN167" s="293"/>
      <c r="AO167" s="454" t="s">
        <v>49</v>
      </c>
      <c r="AQ167" s="293"/>
      <c r="AR167" s="454"/>
      <c r="AS167" s="722"/>
      <c r="AT167" s="454"/>
      <c r="AZ167" s="454"/>
      <c r="BH167" s="293"/>
      <c r="BS167" s="577"/>
      <c r="BT167" s="577"/>
      <c r="BU167" s="577"/>
    </row>
    <row r="168" spans="1:182" s="456" customFormat="1" ht="15" customHeight="1">
      <c r="A168" s="263" t="s">
        <v>1717</v>
      </c>
      <c r="B168" s="929"/>
      <c r="C168" s="929" t="s">
        <v>3195</v>
      </c>
      <c r="D168" s="932">
        <v>18</v>
      </c>
      <c r="E168" s="929" t="s">
        <v>3497</v>
      </c>
      <c r="F168" s="929" t="s">
        <v>3498</v>
      </c>
      <c r="G168" s="929" t="s">
        <v>3499</v>
      </c>
      <c r="H168" s="929" t="s">
        <v>3500</v>
      </c>
      <c r="I168" s="929" t="s">
        <v>3206</v>
      </c>
      <c r="J168" s="929" t="s">
        <v>206</v>
      </c>
      <c r="K168" s="929">
        <v>60004</v>
      </c>
      <c r="L168" s="262" t="s">
        <v>3201</v>
      </c>
      <c r="M168" s="408" t="s">
        <v>3202</v>
      </c>
      <c r="N168" s="929" t="s">
        <v>3203</v>
      </c>
      <c r="O168" s="929" t="s">
        <v>3204</v>
      </c>
      <c r="P168" s="929" t="s">
        <v>3205</v>
      </c>
      <c r="Q168" s="929" t="s">
        <v>3206</v>
      </c>
      <c r="R168" s="929" t="s">
        <v>206</v>
      </c>
      <c r="S168" s="929">
        <v>60004</v>
      </c>
      <c r="T168" s="929"/>
      <c r="U168" s="932" t="s">
        <v>3207</v>
      </c>
      <c r="V168" s="929"/>
      <c r="W168" s="939"/>
      <c r="X168" s="932"/>
      <c r="Y168" s="932"/>
      <c r="Z168" s="929"/>
      <c r="AA168" s="929"/>
      <c r="AB168" s="932"/>
      <c r="AC168" s="932"/>
      <c r="AD168" s="939"/>
      <c r="AE168" s="929"/>
      <c r="AF168" s="940"/>
      <c r="AG168" s="940"/>
      <c r="AH168" s="939"/>
      <c r="AI168" s="408" t="s">
        <v>3501</v>
      </c>
      <c r="AJ168" s="929" t="s">
        <v>49</v>
      </c>
      <c r="AK168" s="929" t="s">
        <v>3502</v>
      </c>
      <c r="AL168" s="939"/>
      <c r="AM168" s="929" t="s">
        <v>3503</v>
      </c>
      <c r="AN168" s="939"/>
      <c r="AO168" s="929" t="s">
        <v>49</v>
      </c>
      <c r="AP168" s="929"/>
      <c r="AQ168" s="939"/>
      <c r="AR168" s="929"/>
      <c r="AS168" s="929"/>
      <c r="AT168" s="929"/>
      <c r="AU168" s="929"/>
      <c r="AV168" s="929"/>
      <c r="AW168" s="929"/>
      <c r="AX168" s="929"/>
      <c r="AY168" s="929"/>
      <c r="AZ168" s="932"/>
      <c r="BA168" s="929"/>
      <c r="BB168" s="929"/>
      <c r="BC168" s="929"/>
      <c r="BD168" s="929"/>
      <c r="BE168" s="929" t="s">
        <v>3502</v>
      </c>
      <c r="BF168" s="929" t="s">
        <v>3502</v>
      </c>
      <c r="BG168" s="929" t="s">
        <v>3502</v>
      </c>
      <c r="BH168" s="939"/>
      <c r="BI168" s="929"/>
      <c r="BJ168" s="929"/>
      <c r="BK168" s="929"/>
      <c r="BL168" s="929"/>
      <c r="BM168" s="929"/>
      <c r="BN168" s="929"/>
      <c r="BO168" s="929"/>
      <c r="BP168" s="929"/>
      <c r="BQ168" s="929" t="s">
        <v>3502</v>
      </c>
      <c r="BR168" s="929" t="s">
        <v>3502</v>
      </c>
      <c r="BV168" s="929"/>
      <c r="BW168" s="929"/>
      <c r="BX168" s="929"/>
      <c r="BY168" s="929"/>
      <c r="BZ168" s="929" t="s">
        <v>3502</v>
      </c>
      <c r="CA168" s="929" t="s">
        <v>3502</v>
      </c>
      <c r="CB168" s="929" t="s">
        <v>3502</v>
      </c>
      <c r="CC168" s="929" t="s">
        <v>3502</v>
      </c>
      <c r="CD168" s="929" t="s">
        <v>3502</v>
      </c>
      <c r="CE168" s="929" t="s">
        <v>3502</v>
      </c>
      <c r="CF168" s="929" t="s">
        <v>3502</v>
      </c>
      <c r="CG168" s="929" t="s">
        <v>3502</v>
      </c>
      <c r="CH168" s="929" t="s">
        <v>3502</v>
      </c>
      <c r="CI168" s="929" t="s">
        <v>3502</v>
      </c>
      <c r="CJ168" s="929" t="s">
        <v>3502</v>
      </c>
      <c r="CK168" s="929" t="s">
        <v>3502</v>
      </c>
      <c r="CL168" s="929" t="s">
        <v>3502</v>
      </c>
      <c r="CM168" s="929" t="s">
        <v>3502</v>
      </c>
      <c r="CN168" s="929" t="s">
        <v>3502</v>
      </c>
      <c r="CO168" s="929" t="s">
        <v>3502</v>
      </c>
      <c r="CP168" s="929" t="s">
        <v>3502</v>
      </c>
      <c r="CQ168" s="929" t="s">
        <v>3502</v>
      </c>
      <c r="CR168" s="929" t="s">
        <v>3502</v>
      </c>
      <c r="CS168" s="929" t="s">
        <v>3502</v>
      </c>
      <c r="CT168" s="929" t="s">
        <v>3502</v>
      </c>
      <c r="CU168" s="929" t="s">
        <v>3502</v>
      </c>
      <c r="CV168" s="929" t="s">
        <v>3502</v>
      </c>
      <c r="CW168" s="929" t="s">
        <v>3502</v>
      </c>
      <c r="CX168" s="929" t="s">
        <v>3502</v>
      </c>
      <c r="CY168" s="929" t="s">
        <v>3502</v>
      </c>
      <c r="CZ168" s="929" t="s">
        <v>3502</v>
      </c>
      <c r="DA168" s="929" t="s">
        <v>3502</v>
      </c>
      <c r="DB168" s="929" t="s">
        <v>3502</v>
      </c>
      <c r="DC168" s="929" t="s">
        <v>3502</v>
      </c>
      <c r="DD168" s="929" t="s">
        <v>3502</v>
      </c>
      <c r="DE168" s="929" t="s">
        <v>3502</v>
      </c>
      <c r="DF168" s="929" t="s">
        <v>3502</v>
      </c>
      <c r="DG168" s="929" t="s">
        <v>3502</v>
      </c>
      <c r="DH168" s="929" t="s">
        <v>3502</v>
      </c>
      <c r="DI168" s="929" t="s">
        <v>3502</v>
      </c>
      <c r="DJ168" s="929" t="s">
        <v>3502</v>
      </c>
      <c r="DK168" s="929" t="s">
        <v>3502</v>
      </c>
      <c r="DL168" s="929" t="s">
        <v>3502</v>
      </c>
      <c r="DM168" s="929" t="s">
        <v>3502</v>
      </c>
      <c r="DN168" s="929" t="s">
        <v>3502</v>
      </c>
      <c r="DO168" s="929" t="s">
        <v>3502</v>
      </c>
      <c r="DP168" s="929" t="s">
        <v>3502</v>
      </c>
      <c r="DQ168" s="929" t="s">
        <v>3502</v>
      </c>
      <c r="DR168" s="929" t="s">
        <v>3502</v>
      </c>
      <c r="DS168" s="929" t="s">
        <v>3502</v>
      </c>
      <c r="DT168" s="929" t="s">
        <v>3502</v>
      </c>
      <c r="DU168" s="929" t="s">
        <v>3502</v>
      </c>
      <c r="DV168" s="929" t="s">
        <v>3502</v>
      </c>
      <c r="DW168" s="929" t="s">
        <v>3502</v>
      </c>
      <c r="DX168" s="929" t="s">
        <v>3502</v>
      </c>
      <c r="DY168" s="929" t="s">
        <v>3502</v>
      </c>
      <c r="DZ168" s="929" t="s">
        <v>3502</v>
      </c>
      <c r="EA168" s="929" t="s">
        <v>3502</v>
      </c>
      <c r="EB168" s="929" t="s">
        <v>3502</v>
      </c>
      <c r="EC168" s="929" t="s">
        <v>3502</v>
      </c>
      <c r="ED168" s="929" t="s">
        <v>3502</v>
      </c>
      <c r="EE168" s="929" t="s">
        <v>3502</v>
      </c>
      <c r="EF168" s="929" t="s">
        <v>3502</v>
      </c>
      <c r="EG168" s="929" t="s">
        <v>3502</v>
      </c>
      <c r="EH168" s="929" t="s">
        <v>3502</v>
      </c>
      <c r="EI168" s="929" t="s">
        <v>3502</v>
      </c>
      <c r="EJ168" s="929" t="s">
        <v>3502</v>
      </c>
      <c r="EK168" s="929" t="s">
        <v>3502</v>
      </c>
      <c r="EL168" s="929" t="s">
        <v>3502</v>
      </c>
      <c r="EM168" s="929" t="s">
        <v>3502</v>
      </c>
      <c r="EN168" s="929" t="s">
        <v>3502</v>
      </c>
      <c r="EO168" s="929" t="s">
        <v>3502</v>
      </c>
      <c r="EP168" s="929" t="s">
        <v>3502</v>
      </c>
      <c r="EQ168" s="929" t="s">
        <v>3502</v>
      </c>
      <c r="ER168" s="929" t="s">
        <v>3502</v>
      </c>
      <c r="ES168" s="929" t="s">
        <v>3502</v>
      </c>
      <c r="ET168" s="929" t="s">
        <v>3502</v>
      </c>
      <c r="EU168" s="929" t="s">
        <v>3502</v>
      </c>
      <c r="EV168" s="929" t="s">
        <v>3502</v>
      </c>
      <c r="EW168" s="929" t="s">
        <v>3502</v>
      </c>
      <c r="EX168" s="929" t="s">
        <v>3502</v>
      </c>
      <c r="EY168" s="929" t="s">
        <v>3502</v>
      </c>
      <c r="EZ168" s="929" t="s">
        <v>3502</v>
      </c>
      <c r="FA168" s="929" t="s">
        <v>3502</v>
      </c>
      <c r="FB168" s="929" t="s">
        <v>3502</v>
      </c>
      <c r="FC168" s="929" t="s">
        <v>3502</v>
      </c>
      <c r="FD168" s="929" t="s">
        <v>3502</v>
      </c>
      <c r="FE168" s="929" t="s">
        <v>3502</v>
      </c>
      <c r="FF168" s="929" t="s">
        <v>3502</v>
      </c>
      <c r="FG168" s="929" t="s">
        <v>3502</v>
      </c>
      <c r="FH168" s="929" t="s">
        <v>3502</v>
      </c>
      <c r="FI168" s="929" t="s">
        <v>3502</v>
      </c>
      <c r="FJ168" s="929" t="s">
        <v>3502</v>
      </c>
      <c r="FK168" s="929" t="s">
        <v>3502</v>
      </c>
      <c r="FL168" s="929" t="s">
        <v>3502</v>
      </c>
      <c r="FM168" s="929" t="s">
        <v>3502</v>
      </c>
      <c r="FN168" s="929" t="s">
        <v>3502</v>
      </c>
      <c r="FO168" s="929" t="s">
        <v>3502</v>
      </c>
      <c r="FP168" s="929" t="s">
        <v>3502</v>
      </c>
      <c r="FQ168" s="929" t="s">
        <v>3502</v>
      </c>
      <c r="FR168" s="929" t="s">
        <v>3502</v>
      </c>
      <c r="FS168" s="929" t="s">
        <v>3502</v>
      </c>
    </row>
    <row r="169" spans="1:182" ht="15" customHeight="1">
      <c r="A169" s="454" t="s">
        <v>1717</v>
      </c>
      <c r="B169" s="454" t="s">
        <v>49</v>
      </c>
      <c r="C169" s="580" t="s">
        <v>2784</v>
      </c>
      <c r="D169" s="454"/>
      <c r="E169" s="456" t="s">
        <v>2812</v>
      </c>
      <c r="F169" s="456" t="s">
        <v>3504</v>
      </c>
      <c r="G169" s="457" t="s">
        <v>2814</v>
      </c>
      <c r="H169" s="455" t="s">
        <v>2815</v>
      </c>
      <c r="I169" s="455" t="s">
        <v>2816</v>
      </c>
      <c r="J169" s="454" t="s">
        <v>67</v>
      </c>
      <c r="K169" s="454">
        <v>91911</v>
      </c>
      <c r="L169" s="577" t="s">
        <v>2790</v>
      </c>
      <c r="M169" s="586" t="s">
        <v>2817</v>
      </c>
      <c r="N169" s="455" t="s">
        <v>2818</v>
      </c>
      <c r="O169" s="456" t="s">
        <v>2819</v>
      </c>
      <c r="P169" s="456" t="s">
        <v>2820</v>
      </c>
      <c r="Q169" s="456" t="s">
        <v>1322</v>
      </c>
      <c r="R169" s="454" t="s">
        <v>67</v>
      </c>
      <c r="S169" s="454">
        <v>92139</v>
      </c>
      <c r="T169" s="456"/>
      <c r="U169" s="429"/>
      <c r="V169" s="459"/>
      <c r="W169" s="77"/>
      <c r="X169" s="454"/>
      <c r="Y169" s="454"/>
      <c r="Z169" s="454"/>
      <c r="AA169" s="454"/>
      <c r="AB169" s="454"/>
      <c r="AC169" s="454"/>
      <c r="AD169" s="77"/>
      <c r="AE169" s="454"/>
      <c r="AF169" s="460"/>
      <c r="AG169" s="460"/>
      <c r="AH169" s="77"/>
      <c r="AI169" s="461" t="s">
        <v>2821</v>
      </c>
      <c r="AJ169" s="454" t="s">
        <v>37</v>
      </c>
      <c r="AK169" s="454"/>
      <c r="AL169" s="77"/>
      <c r="AM169" s="457" t="str">
        <f>H169&amp;" "&amp;I169&amp;","&amp;" "&amp;J169&amp;" "&amp;K169</f>
        <v>549 E. Naples St. Chula Vista, CA 91911</v>
      </c>
      <c r="AN169" s="77"/>
      <c r="AO169" s="454" t="s">
        <v>49</v>
      </c>
      <c r="AP169" s="454"/>
      <c r="AQ169" s="77"/>
      <c r="AR169" s="454"/>
      <c r="AS169" s="722"/>
      <c r="AT169" s="454"/>
      <c r="AU169" s="454"/>
      <c r="AV169" s="454"/>
      <c r="AW169" s="454"/>
      <c r="AX169" s="454"/>
      <c r="AY169" s="456"/>
      <c r="AZ169" s="454"/>
      <c r="BA169" s="456"/>
      <c r="BB169" s="456"/>
      <c r="BC169" s="456"/>
      <c r="BD169" s="456"/>
      <c r="BE169" s="456"/>
      <c r="BF169" s="456"/>
      <c r="BG169" s="456"/>
      <c r="BH169" s="77"/>
      <c r="BI169" s="456"/>
      <c r="BJ169" s="456"/>
      <c r="BK169" s="456"/>
      <c r="BL169" s="456"/>
      <c r="BM169" s="456"/>
      <c r="BN169" s="456"/>
      <c r="BO169" s="456"/>
      <c r="BP169" s="456"/>
      <c r="BQ169" s="456"/>
      <c r="BR169" s="456"/>
      <c r="BS169" s="456"/>
      <c r="BT169" s="456"/>
      <c r="BU169" s="456"/>
      <c r="BV169" s="456"/>
      <c r="BW169" s="456"/>
      <c r="BX169" s="456"/>
      <c r="BY169" s="456"/>
      <c r="BZ169" s="456"/>
      <c r="CA169" s="456"/>
      <c r="CB169" s="456"/>
      <c r="CC169" s="456"/>
      <c r="CD169" s="456"/>
      <c r="CE169" s="456"/>
      <c r="CF169" s="456"/>
      <c r="CG169" s="456"/>
      <c r="CH169" s="456"/>
      <c r="CI169" s="456"/>
      <c r="CJ169" s="456"/>
      <c r="CK169" s="456"/>
      <c r="CL169" s="456"/>
      <c r="CM169" s="456"/>
      <c r="CN169" s="456"/>
      <c r="CO169" s="456"/>
      <c r="CP169" s="456"/>
      <c r="CQ169" s="456"/>
      <c r="CR169" s="456"/>
      <c r="CS169" s="456"/>
      <c r="CT169" s="456"/>
      <c r="CU169" s="456"/>
      <c r="CV169" s="456"/>
      <c r="CW169" s="456"/>
      <c r="CX169" s="456"/>
      <c r="CY169" s="456"/>
      <c r="CZ169" s="456"/>
      <c r="DA169" s="456"/>
      <c r="DB169" s="456"/>
      <c r="DC169" s="456"/>
      <c r="DD169" s="456"/>
      <c r="DE169" s="456"/>
      <c r="DF169" s="456"/>
      <c r="DG169" s="456"/>
      <c r="DH169" s="456"/>
      <c r="DI169" s="456"/>
      <c r="DJ169" s="456"/>
      <c r="DK169" s="456"/>
      <c r="DL169" s="456"/>
      <c r="DM169" s="456"/>
      <c r="DN169" s="456"/>
      <c r="DO169" s="456"/>
      <c r="DP169" s="456"/>
      <c r="DQ169" s="456"/>
      <c r="DR169" s="456"/>
      <c r="DS169" s="456"/>
      <c r="DT169" s="456"/>
      <c r="DU169" s="456"/>
      <c r="DV169" s="456"/>
      <c r="DW169" s="456"/>
      <c r="DX169" s="456"/>
      <c r="DY169" s="456"/>
      <c r="DZ169" s="456"/>
      <c r="EA169" s="456"/>
      <c r="EB169" s="456"/>
      <c r="EC169" s="456"/>
      <c r="ED169" s="456"/>
      <c r="EE169" s="456"/>
      <c r="EF169" s="456"/>
      <c r="EG169" s="456"/>
      <c r="EH169" s="456"/>
      <c r="EI169" s="456"/>
      <c r="EJ169" s="456"/>
      <c r="EK169" s="456"/>
      <c r="EL169" s="456"/>
      <c r="EM169" s="456"/>
      <c r="EN169" s="456"/>
      <c r="EO169" s="456"/>
      <c r="EP169" s="456"/>
      <c r="EQ169" s="456"/>
      <c r="ER169" s="456"/>
      <c r="ES169" s="456"/>
      <c r="ET169" s="456"/>
      <c r="EU169" s="456"/>
      <c r="EV169" s="456"/>
      <c r="EW169" s="456"/>
      <c r="EX169" s="456"/>
      <c r="EY169" s="456"/>
      <c r="EZ169" s="456"/>
      <c r="FA169" s="456"/>
      <c r="FB169" s="456"/>
      <c r="FC169" s="456"/>
      <c r="FD169" s="456"/>
      <c r="FE169" s="456"/>
      <c r="FF169" s="456"/>
      <c r="FG169" s="456"/>
      <c r="FH169" s="456"/>
      <c r="FI169" s="456"/>
      <c r="FJ169" s="456"/>
      <c r="FK169" s="456"/>
      <c r="FL169" s="456"/>
      <c r="FM169" s="456"/>
      <c r="FN169" s="456"/>
      <c r="FO169" s="456"/>
      <c r="FP169" s="456"/>
      <c r="FQ169" s="456"/>
      <c r="FR169" s="456"/>
      <c r="FS169" s="456"/>
      <c r="FT169" s="456"/>
      <c r="FU169" s="456"/>
      <c r="FV169" s="456"/>
      <c r="FW169" s="456"/>
      <c r="FX169" s="456"/>
      <c r="FY169" s="456"/>
      <c r="FZ169" s="456"/>
    </row>
    <row r="170" spans="1:182" s="456" customFormat="1" ht="15" customHeight="1">
      <c r="A170" s="454" t="s">
        <v>1717</v>
      </c>
      <c r="B170" s="454" t="s">
        <v>49</v>
      </c>
      <c r="C170" s="455" t="s">
        <v>2736</v>
      </c>
      <c r="D170" s="457"/>
      <c r="E170" s="577" t="s">
        <v>3186</v>
      </c>
      <c r="F170" s="456" t="s">
        <v>3505</v>
      </c>
      <c r="G170" s="457" t="s">
        <v>3188</v>
      </c>
      <c r="H170" s="580" t="s">
        <v>3189</v>
      </c>
      <c r="I170" s="580" t="s">
        <v>2538</v>
      </c>
      <c r="J170" s="457" t="s">
        <v>54</v>
      </c>
      <c r="K170" s="585" t="s">
        <v>3190</v>
      </c>
      <c r="L170" s="531" t="s">
        <v>726</v>
      </c>
      <c r="M170" s="586"/>
      <c r="N170" s="580" t="s">
        <v>727</v>
      </c>
      <c r="O170" s="577" t="s">
        <v>728</v>
      </c>
      <c r="P170" s="577" t="s">
        <v>3191</v>
      </c>
      <c r="Q170" s="577" t="s">
        <v>2538</v>
      </c>
      <c r="R170" s="457" t="s">
        <v>54</v>
      </c>
      <c r="S170" s="457">
        <v>43085</v>
      </c>
      <c r="T170" s="577"/>
      <c r="U170" s="429" t="s">
        <v>729</v>
      </c>
      <c r="V170" s="459"/>
      <c r="W170" s="77"/>
      <c r="X170" s="457"/>
      <c r="Y170" s="457"/>
      <c r="Z170" s="454"/>
      <c r="AA170" s="454"/>
      <c r="AB170" s="454"/>
      <c r="AC170" s="454"/>
      <c r="AD170" s="77"/>
      <c r="AE170" s="457"/>
      <c r="AF170" s="460">
        <v>299</v>
      </c>
      <c r="AG170" s="583">
        <v>305</v>
      </c>
      <c r="AH170" s="77"/>
      <c r="AI170" s="461" t="s">
        <v>3192</v>
      </c>
      <c r="AJ170" s="454"/>
      <c r="AK170" s="454"/>
      <c r="AL170" s="77"/>
      <c r="AM170" s="457" t="str">
        <f>H170&amp;" "&amp;I170&amp;","&amp;" "&amp;J170&amp;" "&amp;K170</f>
        <v>1485 Lazelle Rd. Worthington, OH 43081</v>
      </c>
      <c r="AN170" s="77"/>
      <c r="AO170" s="454" t="s">
        <v>49</v>
      </c>
      <c r="AP170" s="454"/>
      <c r="AQ170" s="77"/>
      <c r="AR170" s="454"/>
      <c r="AS170" s="722"/>
      <c r="AT170" s="454"/>
      <c r="AU170" s="454"/>
      <c r="AV170" s="454"/>
      <c r="AW170" s="454"/>
      <c r="AX170" s="912"/>
      <c r="AY170" s="454"/>
      <c r="AZ170" s="454"/>
      <c r="BA170" s="897"/>
      <c r="BH170" s="77"/>
    </row>
    <row r="171" spans="1:182" s="456" customFormat="1" ht="15" customHeight="1">
      <c r="A171" s="454" t="s">
        <v>1717</v>
      </c>
      <c r="B171" s="454" t="s">
        <v>49</v>
      </c>
      <c r="C171" s="456" t="s">
        <v>36</v>
      </c>
      <c r="E171" s="456" t="s">
        <v>3506</v>
      </c>
      <c r="F171" s="456" t="s">
        <v>3507</v>
      </c>
      <c r="G171" s="456" t="s">
        <v>3508</v>
      </c>
      <c r="H171" s="456" t="s">
        <v>3509</v>
      </c>
      <c r="I171" s="456" t="s">
        <v>3510</v>
      </c>
      <c r="J171" s="454" t="s">
        <v>3511</v>
      </c>
      <c r="K171" s="454">
        <v>51501</v>
      </c>
      <c r="L171" s="456" t="s">
        <v>358</v>
      </c>
      <c r="N171" s="456" t="s">
        <v>359</v>
      </c>
      <c r="O171" s="456" t="s">
        <v>360</v>
      </c>
      <c r="P171" s="456" t="s">
        <v>361</v>
      </c>
      <c r="Q171" s="456" t="s">
        <v>362</v>
      </c>
      <c r="R171" s="454" t="s">
        <v>357</v>
      </c>
      <c r="S171" s="454">
        <v>68127</v>
      </c>
      <c r="T171" s="456" t="s">
        <v>363</v>
      </c>
      <c r="U171" s="454" t="s">
        <v>364</v>
      </c>
      <c r="W171" s="293"/>
      <c r="X171" s="454"/>
      <c r="Y171" s="454"/>
      <c r="Z171" s="454"/>
      <c r="AA171" s="454"/>
      <c r="AB171" s="454"/>
      <c r="AC171" s="454"/>
      <c r="AD171" s="293"/>
      <c r="AF171" s="460">
        <v>299</v>
      </c>
      <c r="AG171" s="460">
        <v>305</v>
      </c>
      <c r="AH171" s="293"/>
      <c r="AI171" s="735" t="s">
        <v>3512</v>
      </c>
      <c r="AJ171" s="456" t="s">
        <v>37</v>
      </c>
      <c r="AL171" s="293"/>
      <c r="AM171" s="457" t="str">
        <f>H171&amp;" "&amp;I171&amp;","&amp;" "&amp;J171&amp;" "&amp;K171</f>
        <v>2900 Richard Downing Ave Council Bluffs, IA 51501</v>
      </c>
      <c r="AN171" s="293"/>
      <c r="AO171" s="454"/>
      <c r="AQ171" s="293"/>
      <c r="AR171" s="454"/>
      <c r="AS171" s="725"/>
      <c r="AT171" s="454"/>
      <c r="AU171" s="454"/>
      <c r="AV171" s="454"/>
      <c r="AW171" s="454"/>
      <c r="AX171" s="454"/>
      <c r="AY171" s="454"/>
      <c r="AZ171" s="454"/>
      <c r="BH171" s="293"/>
    </row>
    <row r="172" spans="1:182" s="456" customFormat="1" ht="15" customHeight="1">
      <c r="A172" s="457" t="s">
        <v>1717</v>
      </c>
      <c r="B172" s="454"/>
      <c r="C172" s="580" t="s">
        <v>2784</v>
      </c>
      <c r="D172" s="457">
        <v>23</v>
      </c>
      <c r="E172" s="577" t="s">
        <v>3015</v>
      </c>
      <c r="F172" s="577" t="s">
        <v>3513</v>
      </c>
      <c r="G172" s="457" t="s">
        <v>3017</v>
      </c>
      <c r="H172" s="455" t="s">
        <v>3018</v>
      </c>
      <c r="I172" s="455" t="s">
        <v>3019</v>
      </c>
      <c r="J172" s="454" t="s">
        <v>620</v>
      </c>
      <c r="K172" s="454">
        <v>30534</v>
      </c>
      <c r="L172" s="577" t="s">
        <v>2790</v>
      </c>
      <c r="M172" s="586" t="s">
        <v>3020</v>
      </c>
      <c r="N172" s="455" t="s">
        <v>3021</v>
      </c>
      <c r="O172" s="456" t="s">
        <v>3022</v>
      </c>
      <c r="P172" s="456" t="s">
        <v>3023</v>
      </c>
      <c r="Q172" s="456" t="s">
        <v>3024</v>
      </c>
      <c r="R172" s="454" t="s">
        <v>620</v>
      </c>
      <c r="S172" s="456">
        <v>30087</v>
      </c>
      <c r="U172" s="429"/>
      <c r="V172" s="581"/>
      <c r="W172" s="264"/>
      <c r="X172" s="457">
        <v>706</v>
      </c>
      <c r="Y172" s="457">
        <v>709</v>
      </c>
      <c r="Z172" s="582"/>
      <c r="AA172" s="582"/>
      <c r="AB172" s="582" t="s">
        <v>2829</v>
      </c>
      <c r="AC172" s="582" t="s">
        <v>393</v>
      </c>
      <c r="AD172" s="264"/>
      <c r="AE172" s="457"/>
      <c r="AF172" s="583">
        <v>299</v>
      </c>
      <c r="AG172" s="583">
        <v>305</v>
      </c>
      <c r="AH172" s="264"/>
      <c r="AI172" s="461" t="s">
        <v>3025</v>
      </c>
      <c r="AJ172" s="457"/>
      <c r="AK172" s="457"/>
      <c r="AL172" s="264"/>
      <c r="AM172" s="457" t="str">
        <f>H172&amp;" "&amp;I172&amp;","&amp;" "&amp;J172&amp;" "&amp;K172</f>
        <v>445 Martin Rd. Dawsonville, GA 30534</v>
      </c>
      <c r="AN172" s="264"/>
      <c r="AO172" s="454"/>
      <c r="AP172" s="454"/>
      <c r="AQ172" s="264"/>
      <c r="AR172" s="454"/>
      <c r="AS172" s="722"/>
      <c r="AT172" s="454"/>
      <c r="AU172" s="454"/>
      <c r="AV172" s="454"/>
      <c r="AW172" s="454"/>
      <c r="AX172" s="912"/>
      <c r="AY172" s="454"/>
      <c r="AZ172" s="454"/>
      <c r="BA172" s="897"/>
      <c r="BC172" s="454"/>
      <c r="BH172" s="264"/>
      <c r="BJ172" s="577"/>
      <c r="BK172" s="577"/>
      <c r="BL172" s="577"/>
      <c r="BM172" s="577"/>
      <c r="BN172" s="577"/>
      <c r="BO172" s="577"/>
      <c r="BP172" s="577"/>
      <c r="BQ172" s="577"/>
      <c r="BR172" s="577"/>
      <c r="BV172" s="577"/>
      <c r="BW172" s="577"/>
      <c r="BX172" s="577"/>
      <c r="BY172" s="577"/>
      <c r="BZ172" s="577"/>
      <c r="CA172" s="577"/>
      <c r="CB172" s="577"/>
      <c r="CC172" s="577"/>
      <c r="CD172" s="577"/>
      <c r="CE172" s="577"/>
      <c r="CF172" s="577"/>
      <c r="CG172" s="577"/>
      <c r="CH172" s="577"/>
      <c r="CI172" s="577"/>
      <c r="CJ172" s="577"/>
      <c r="CK172" s="577"/>
      <c r="CL172" s="577"/>
      <c r="CM172" s="577"/>
      <c r="CN172" s="577"/>
      <c r="CO172" s="577"/>
      <c r="CP172" s="577"/>
      <c r="CQ172" s="577"/>
      <c r="CR172" s="577"/>
      <c r="CS172" s="577"/>
      <c r="CT172" s="577"/>
      <c r="CU172" s="577"/>
      <c r="CV172" s="577"/>
      <c r="CW172" s="577"/>
      <c r="CX172" s="577"/>
      <c r="CY172" s="577"/>
      <c r="CZ172" s="577"/>
      <c r="DA172" s="577"/>
      <c r="DB172" s="577"/>
      <c r="DC172" s="577"/>
      <c r="DD172" s="577"/>
      <c r="DE172" s="577"/>
      <c r="DF172" s="577"/>
      <c r="DG172" s="577"/>
      <c r="DH172" s="577"/>
      <c r="DI172" s="577"/>
      <c r="DJ172" s="577"/>
      <c r="DK172" s="577"/>
      <c r="DL172" s="577"/>
      <c r="DM172" s="577"/>
      <c r="DN172" s="577"/>
      <c r="DO172" s="577"/>
      <c r="DP172" s="577"/>
      <c r="DQ172" s="577"/>
      <c r="DR172" s="577"/>
      <c r="DS172" s="577"/>
      <c r="DT172" s="577"/>
      <c r="DU172" s="577"/>
      <c r="DV172" s="577"/>
      <c r="DW172" s="577"/>
      <c r="DX172" s="577"/>
      <c r="DY172" s="577"/>
      <c r="DZ172" s="577"/>
      <c r="EA172" s="577"/>
      <c r="EB172" s="577"/>
      <c r="EC172" s="577"/>
      <c r="ED172" s="577"/>
      <c r="EE172" s="577"/>
      <c r="EF172" s="577"/>
      <c r="EG172" s="577"/>
      <c r="EH172" s="577"/>
      <c r="EI172" s="577"/>
      <c r="EJ172" s="577"/>
      <c r="EK172" s="577"/>
      <c r="EL172" s="577"/>
      <c r="EM172" s="577"/>
      <c r="EN172" s="577"/>
      <c r="EO172" s="577"/>
      <c r="EP172" s="577"/>
      <c r="EQ172" s="577"/>
      <c r="ER172" s="577"/>
      <c r="ES172" s="577"/>
      <c r="ET172" s="577"/>
      <c r="EU172" s="577"/>
      <c r="EV172" s="577"/>
      <c r="EW172" s="577"/>
      <c r="EX172" s="577"/>
      <c r="EY172" s="577"/>
      <c r="EZ172" s="577"/>
      <c r="FA172" s="577"/>
      <c r="FB172" s="577"/>
      <c r="FC172" s="577"/>
      <c r="FD172" s="577"/>
      <c r="FE172" s="577"/>
      <c r="FF172" s="577"/>
      <c r="FG172" s="577"/>
      <c r="FH172" s="577"/>
      <c r="FI172" s="577"/>
      <c r="FJ172" s="577"/>
      <c r="FK172" s="577"/>
    </row>
    <row r="173" spans="1:182" s="456" customFormat="1" ht="15" customHeight="1">
      <c r="A173" s="454" t="s">
        <v>1717</v>
      </c>
      <c r="B173" s="454"/>
      <c r="C173" s="455" t="s">
        <v>2695</v>
      </c>
      <c r="D173" s="454"/>
      <c r="E173" s="456" t="s">
        <v>3514</v>
      </c>
      <c r="F173" s="456" t="s">
        <v>3515</v>
      </c>
      <c r="G173" s="457"/>
      <c r="H173" s="455" t="s">
        <v>3516</v>
      </c>
      <c r="I173" s="455" t="s">
        <v>3517</v>
      </c>
      <c r="J173" s="454" t="s">
        <v>42</v>
      </c>
      <c r="K173" s="454">
        <v>11354</v>
      </c>
      <c r="L173" s="531" t="s">
        <v>283</v>
      </c>
      <c r="M173" s="586"/>
      <c r="N173" s="580" t="s">
        <v>44</v>
      </c>
      <c r="O173" s="577" t="s">
        <v>45</v>
      </c>
      <c r="P173" s="577" t="s">
        <v>284</v>
      </c>
      <c r="Q173" s="577" t="s">
        <v>285</v>
      </c>
      <c r="R173" s="457" t="s">
        <v>42</v>
      </c>
      <c r="S173" s="457">
        <v>11756</v>
      </c>
      <c r="T173" s="577"/>
      <c r="U173" s="429" t="s">
        <v>46</v>
      </c>
      <c r="V173" s="459"/>
      <c r="W173" s="77"/>
      <c r="X173" s="454"/>
      <c r="Y173" s="454"/>
      <c r="Z173" s="454"/>
      <c r="AA173" s="454"/>
      <c r="AB173" s="454"/>
      <c r="AC173" s="454"/>
      <c r="AD173" s="77"/>
      <c r="AE173" s="454"/>
      <c r="AF173" s="460"/>
      <c r="AG173" s="460"/>
      <c r="AH173" s="77"/>
      <c r="AI173" s="698" t="s">
        <v>3518</v>
      </c>
      <c r="AJ173" s="454"/>
      <c r="AK173" s="454"/>
      <c r="AL173" s="77"/>
      <c r="AM173" s="457" t="str">
        <f>H173&amp;" "&amp;I173&amp;","&amp;" "&amp;J173&amp;" "&amp;K173</f>
        <v>25079 Ulmer St. College Point, NY 11354</v>
      </c>
      <c r="AN173" s="77"/>
      <c r="AO173" s="454"/>
      <c r="AP173" s="454"/>
      <c r="AQ173" s="77"/>
      <c r="AR173" s="454"/>
      <c r="AS173" s="722"/>
      <c r="AT173" s="454"/>
      <c r="AU173" s="454"/>
      <c r="AV173" s="454"/>
      <c r="AW173" s="454"/>
      <c r="AX173" s="454"/>
      <c r="AY173" s="454"/>
      <c r="AZ173" s="454"/>
      <c r="BA173" s="897"/>
      <c r="BH173" s="77"/>
    </row>
    <row r="174" spans="1:182" s="456" customFormat="1" ht="15" customHeight="1">
      <c r="A174" s="454" t="s">
        <v>1717</v>
      </c>
      <c r="B174" s="454"/>
      <c r="C174" s="455" t="s">
        <v>2695</v>
      </c>
      <c r="D174" s="454"/>
      <c r="E174" s="456" t="s">
        <v>3514</v>
      </c>
      <c r="F174" s="456" t="s">
        <v>3519</v>
      </c>
      <c r="G174" s="457"/>
      <c r="H174" s="455" t="s">
        <v>3516</v>
      </c>
      <c r="I174" s="455" t="s">
        <v>3517</v>
      </c>
      <c r="J174" s="454" t="s">
        <v>42</v>
      </c>
      <c r="K174" s="454">
        <v>11354</v>
      </c>
      <c r="L174" s="531" t="s">
        <v>283</v>
      </c>
      <c r="M174" s="586"/>
      <c r="N174" s="580" t="s">
        <v>44</v>
      </c>
      <c r="O174" s="577" t="s">
        <v>45</v>
      </c>
      <c r="P174" s="577" t="s">
        <v>284</v>
      </c>
      <c r="Q174" s="577" t="s">
        <v>285</v>
      </c>
      <c r="R174" s="457" t="s">
        <v>42</v>
      </c>
      <c r="S174" s="457">
        <v>11756</v>
      </c>
      <c r="T174" s="577"/>
      <c r="U174" s="429" t="s">
        <v>46</v>
      </c>
      <c r="V174" s="459"/>
      <c r="W174" s="77"/>
      <c r="X174" s="454"/>
      <c r="Y174" s="454"/>
      <c r="Z174" s="454"/>
      <c r="AA174" s="454"/>
      <c r="AB174" s="454"/>
      <c r="AC174" s="454"/>
      <c r="AD174" s="77"/>
      <c r="AE174" s="454"/>
      <c r="AF174" s="460"/>
      <c r="AG174" s="460"/>
      <c r="AH174" s="77"/>
      <c r="AI174" s="698" t="s">
        <v>3518</v>
      </c>
      <c r="AJ174" s="454"/>
      <c r="AK174" s="454"/>
      <c r="AL174" s="77"/>
      <c r="AM174" s="457" t="str">
        <f>H174&amp;" "&amp;I174&amp;","&amp;" "&amp;J174&amp;" "&amp;K174</f>
        <v>25079 Ulmer St. College Point, NY 11354</v>
      </c>
      <c r="AN174" s="77"/>
      <c r="AO174" s="454"/>
      <c r="AP174" s="454"/>
      <c r="AQ174" s="77"/>
      <c r="AR174" s="454"/>
      <c r="AS174" s="722"/>
      <c r="AT174" s="454"/>
      <c r="AU174" s="454"/>
      <c r="AV174" s="454"/>
      <c r="AW174" s="454"/>
      <c r="AX174" s="454"/>
      <c r="AY174" s="454"/>
      <c r="AZ174" s="454"/>
      <c r="BA174" s="897"/>
      <c r="BH174" s="77"/>
    </row>
    <row r="175" spans="1:182" s="456" customFormat="1" ht="15" customHeight="1">
      <c r="A175" s="454" t="s">
        <v>1717</v>
      </c>
      <c r="B175" s="454" t="s">
        <v>49</v>
      </c>
      <c r="C175" s="580" t="s">
        <v>2784</v>
      </c>
      <c r="D175" s="457"/>
      <c r="E175" s="577" t="s">
        <v>3520</v>
      </c>
      <c r="F175" s="577" t="s">
        <v>3521</v>
      </c>
      <c r="G175" s="457" t="s">
        <v>3522</v>
      </c>
      <c r="H175" s="580" t="s">
        <v>3523</v>
      </c>
      <c r="I175" s="580" t="s">
        <v>3524</v>
      </c>
      <c r="J175" s="457" t="s">
        <v>1278</v>
      </c>
      <c r="K175" s="457">
        <v>42345</v>
      </c>
      <c r="L175" s="577" t="s">
        <v>2790</v>
      </c>
      <c r="M175" s="586"/>
      <c r="N175" s="455" t="s">
        <v>2791</v>
      </c>
      <c r="O175" s="456" t="s">
        <v>2792</v>
      </c>
      <c r="P175" s="456" t="s">
        <v>2793</v>
      </c>
      <c r="Q175" s="456" t="s">
        <v>2794</v>
      </c>
      <c r="R175" s="454" t="s">
        <v>152</v>
      </c>
      <c r="S175" s="454">
        <v>37218</v>
      </c>
      <c r="U175" s="429" t="s">
        <v>2795</v>
      </c>
      <c r="V175" s="581"/>
      <c r="W175" s="77"/>
      <c r="X175" s="457"/>
      <c r="Y175" s="457"/>
      <c r="Z175" s="454"/>
      <c r="AA175" s="582"/>
      <c r="AB175" s="454"/>
      <c r="AC175" s="454"/>
      <c r="AD175" s="77"/>
      <c r="AE175" s="457"/>
      <c r="AF175" s="460">
        <v>299</v>
      </c>
      <c r="AG175" s="583">
        <v>305</v>
      </c>
      <c r="AH175" s="77"/>
      <c r="AI175" s="461" t="s">
        <v>3525</v>
      </c>
      <c r="AJ175" s="457" t="s">
        <v>37</v>
      </c>
      <c r="AK175" s="457"/>
      <c r="AL175" s="77"/>
      <c r="AM175" s="457" t="str">
        <f>H175&amp;" "&amp;I175&amp;","&amp;" "&amp;J175&amp;" "&amp;K175</f>
        <v>200 County Park Dr. Greenville, KY 42345</v>
      </c>
      <c r="AN175" s="77"/>
      <c r="AO175" s="454" t="s">
        <v>49</v>
      </c>
      <c r="AP175" s="454"/>
      <c r="AQ175" s="77"/>
      <c r="AR175" s="454"/>
      <c r="AS175" s="725"/>
      <c r="AT175" s="457"/>
      <c r="AU175" s="457"/>
      <c r="AV175" s="457"/>
      <c r="AW175" s="457"/>
      <c r="AX175" s="457"/>
      <c r="AY175" s="457"/>
      <c r="AZ175" s="457"/>
      <c r="BA175" s="897"/>
      <c r="BB175" s="577"/>
      <c r="BC175" s="577"/>
      <c r="BD175" s="577"/>
      <c r="BE175" s="577"/>
      <c r="BF175" s="577"/>
      <c r="BG175" s="577"/>
      <c r="BH175" s="77"/>
    </row>
    <row r="176" spans="1:182" s="456" customFormat="1" ht="15" customHeight="1">
      <c r="A176" s="263" t="s">
        <v>1717</v>
      </c>
      <c r="B176" s="454" t="s">
        <v>49</v>
      </c>
      <c r="C176" s="580" t="s">
        <v>3195</v>
      </c>
      <c r="D176" s="454"/>
      <c r="E176" s="456" t="s">
        <v>3526</v>
      </c>
      <c r="F176" s="456" t="s">
        <v>3527</v>
      </c>
      <c r="G176" s="457" t="s">
        <v>3528</v>
      </c>
      <c r="H176" s="455" t="s">
        <v>3529</v>
      </c>
      <c r="I176" s="455" t="s">
        <v>3530</v>
      </c>
      <c r="J176" s="454" t="s">
        <v>273</v>
      </c>
      <c r="K176" s="454">
        <v>15656</v>
      </c>
      <c r="L176" s="531" t="s">
        <v>3201</v>
      </c>
      <c r="M176" s="586" t="s">
        <v>3226</v>
      </c>
      <c r="N176" s="455" t="s">
        <v>3227</v>
      </c>
      <c r="O176" s="456" t="s">
        <v>1971</v>
      </c>
      <c r="P176" s="456" t="s">
        <v>3228</v>
      </c>
      <c r="Q176" s="456" t="s">
        <v>3225</v>
      </c>
      <c r="R176" s="454" t="s">
        <v>273</v>
      </c>
      <c r="S176" s="454">
        <v>16002</v>
      </c>
      <c r="U176" s="429" t="s">
        <v>3229</v>
      </c>
      <c r="V176" s="459"/>
      <c r="W176" s="264"/>
      <c r="X176" s="454">
        <v>615</v>
      </c>
      <c r="Y176" s="454">
        <v>618</v>
      </c>
      <c r="Z176" s="454"/>
      <c r="AA176" s="454"/>
      <c r="AB176" s="454" t="s">
        <v>2667</v>
      </c>
      <c r="AC176" s="454" t="s">
        <v>393</v>
      </c>
      <c r="AD176" s="264"/>
      <c r="AE176" s="454"/>
      <c r="AF176" s="460">
        <v>299</v>
      </c>
      <c r="AG176" s="460">
        <v>309</v>
      </c>
      <c r="AH176" s="264"/>
      <c r="AI176" s="461" t="s">
        <v>3531</v>
      </c>
      <c r="AJ176" s="454" t="s">
        <v>37</v>
      </c>
      <c r="AK176" s="454"/>
      <c r="AL176" s="264"/>
      <c r="AM176" s="457" t="str">
        <f>H176&amp;" "&amp;I176&amp;","&amp;" "&amp;J176&amp;" "&amp;K176</f>
        <v>240 Hyde Park Rd Leechburg, PA 15656</v>
      </c>
      <c r="AN176" s="264"/>
      <c r="AO176" s="454" t="s">
        <v>49</v>
      </c>
      <c r="AP176" s="454"/>
      <c r="AQ176" s="264"/>
      <c r="AR176" s="454"/>
      <c r="AS176" s="722"/>
      <c r="AT176" s="454"/>
      <c r="AU176" s="454"/>
      <c r="AV176" s="454"/>
      <c r="AW176" s="454"/>
      <c r="AX176" s="454"/>
      <c r="AY176" s="454"/>
      <c r="AZ176" s="454"/>
      <c r="BA176" s="897"/>
      <c r="BC176" s="454"/>
      <c r="BH176" s="264"/>
    </row>
    <row r="177" spans="1:182" s="456" customFormat="1" ht="15" customHeight="1">
      <c r="A177" s="454" t="s">
        <v>1717</v>
      </c>
      <c r="B177" s="454" t="s">
        <v>49</v>
      </c>
      <c r="C177" s="456" t="s">
        <v>36</v>
      </c>
      <c r="E177" s="456" t="s">
        <v>3532</v>
      </c>
      <c r="F177" s="456" t="s">
        <v>3533</v>
      </c>
      <c r="G177" s="456" t="s">
        <v>3534</v>
      </c>
      <c r="H177" s="456" t="s">
        <v>3535</v>
      </c>
      <c r="I177" s="456" t="s">
        <v>356</v>
      </c>
      <c r="J177" s="454" t="s">
        <v>357</v>
      </c>
      <c r="K177" s="454">
        <v>68114</v>
      </c>
      <c r="L177" s="456" t="s">
        <v>358</v>
      </c>
      <c r="N177" s="456" t="s">
        <v>359</v>
      </c>
      <c r="O177" s="456" t="s">
        <v>360</v>
      </c>
      <c r="P177" s="456" t="s">
        <v>361</v>
      </c>
      <c r="Q177" s="456" t="s">
        <v>362</v>
      </c>
      <c r="R177" s="454" t="s">
        <v>357</v>
      </c>
      <c r="S177" s="454">
        <v>68127</v>
      </c>
      <c r="T177" s="456" t="s">
        <v>363</v>
      </c>
      <c r="U177" s="454" t="s">
        <v>364</v>
      </c>
      <c r="W177" s="293"/>
      <c r="X177" s="454"/>
      <c r="Y177" s="454"/>
      <c r="Z177" s="454"/>
      <c r="AA177" s="454"/>
      <c r="AB177" s="454"/>
      <c r="AC177" s="454"/>
      <c r="AD177" s="293"/>
      <c r="AF177" s="460"/>
      <c r="AG177" s="460"/>
      <c r="AH177" s="293"/>
      <c r="AI177" s="735" t="s">
        <v>3536</v>
      </c>
      <c r="AJ177" s="456" t="s">
        <v>37</v>
      </c>
      <c r="AL177" s="293"/>
      <c r="AM177" s="457" t="str">
        <f>H177&amp;" "&amp;I177&amp;","&amp;" "&amp;J177&amp;" "&amp;K177</f>
        <v>8042 Western Ave Omaha, NE 68114</v>
      </c>
      <c r="AN177" s="293"/>
      <c r="AO177" s="454"/>
      <c r="AQ177" s="293"/>
      <c r="AR177" s="454"/>
      <c r="AS177" s="722"/>
      <c r="AT177" s="454"/>
      <c r="AU177" s="454"/>
      <c r="AZ177" s="454"/>
      <c r="BH177" s="293"/>
    </row>
    <row r="178" spans="1:182" s="456" customFormat="1" ht="15" customHeight="1">
      <c r="A178" s="457" t="s">
        <v>1717</v>
      </c>
      <c r="B178" s="457" t="s">
        <v>49</v>
      </c>
      <c r="C178" s="456" t="s">
        <v>36</v>
      </c>
      <c r="E178" s="456" t="s">
        <v>3537</v>
      </c>
      <c r="F178" s="456" t="s">
        <v>3538</v>
      </c>
      <c r="G178" s="456" t="s">
        <v>3539</v>
      </c>
      <c r="H178" s="456" t="s">
        <v>3540</v>
      </c>
      <c r="I178" s="456" t="s">
        <v>3541</v>
      </c>
      <c r="J178" s="454" t="s">
        <v>273</v>
      </c>
      <c r="K178" s="454">
        <v>15085</v>
      </c>
      <c r="L178" s="586" t="s">
        <v>1623</v>
      </c>
      <c r="N178" s="456" t="s">
        <v>487</v>
      </c>
      <c r="O178" s="456" t="s">
        <v>1624</v>
      </c>
      <c r="R178" s="454"/>
      <c r="S178" s="454"/>
      <c r="U178" s="454" t="s">
        <v>1627</v>
      </c>
      <c r="X178" s="454">
        <v>713</v>
      </c>
      <c r="Y178" s="454">
        <v>716</v>
      </c>
      <c r="Z178" s="454"/>
      <c r="AA178" s="454"/>
      <c r="AB178" s="454" t="s">
        <v>2701</v>
      </c>
      <c r="AC178" s="454" t="s">
        <v>393</v>
      </c>
      <c r="AF178" s="460">
        <v>299</v>
      </c>
      <c r="AG178" s="460">
        <v>309</v>
      </c>
      <c r="AI178" s="735" t="s">
        <v>3542</v>
      </c>
      <c r="AJ178" s="456" t="s">
        <v>37</v>
      </c>
      <c r="AM178" s="457" t="str">
        <f>H178&amp;" "&amp;I178&amp;","&amp;" "&amp;J178&amp;" "&amp;K178</f>
        <v>28 Stewart Station Trafford, PA 15085</v>
      </c>
      <c r="AO178" s="454" t="s">
        <v>49</v>
      </c>
      <c r="AR178" s="454"/>
      <c r="AS178" s="722"/>
      <c r="AT178" s="454"/>
      <c r="AU178" s="454"/>
      <c r="AV178" s="454"/>
      <c r="AW178" s="454"/>
      <c r="AX178" s="454"/>
      <c r="AY178" s="454"/>
      <c r="AZ178" s="454"/>
      <c r="BC178" s="454"/>
    </row>
    <row r="179" spans="1:182" s="456" customFormat="1" ht="15" customHeight="1">
      <c r="A179" s="454" t="s">
        <v>1717</v>
      </c>
      <c r="B179" s="457" t="s">
        <v>49</v>
      </c>
      <c r="C179" s="456" t="s">
        <v>36</v>
      </c>
      <c r="E179" s="456" t="s">
        <v>3543</v>
      </c>
      <c r="F179" s="456" t="s">
        <v>3544</v>
      </c>
      <c r="G179" s="456" t="s">
        <v>3545</v>
      </c>
      <c r="H179" s="456" t="s">
        <v>3546</v>
      </c>
      <c r="I179" s="456" t="s">
        <v>3547</v>
      </c>
      <c r="J179" s="454" t="s">
        <v>292</v>
      </c>
      <c r="K179" s="454">
        <v>56303</v>
      </c>
      <c r="L179" s="586" t="s">
        <v>324</v>
      </c>
      <c r="N179" s="456" t="s">
        <v>325</v>
      </c>
      <c r="O179" s="456" t="s">
        <v>326</v>
      </c>
      <c r="R179" s="454"/>
      <c r="S179" s="454"/>
      <c r="U179" s="454" t="s">
        <v>327</v>
      </c>
      <c r="W179" s="293"/>
      <c r="X179" s="454"/>
      <c r="Y179" s="454"/>
      <c r="Z179" s="454"/>
      <c r="AA179" s="454"/>
      <c r="AB179" s="454"/>
      <c r="AC179" s="454"/>
      <c r="AD179" s="293"/>
      <c r="AF179" s="460"/>
      <c r="AG179" s="460"/>
      <c r="AH179" s="293"/>
      <c r="AI179" s="735" t="s">
        <v>3548</v>
      </c>
      <c r="AJ179" s="456" t="s">
        <v>37</v>
      </c>
      <c r="AL179" s="293"/>
      <c r="AM179" s="457" t="str">
        <f>H179&amp;" "&amp;I179&amp;","&amp;" "&amp;J179&amp;" "&amp;K179</f>
        <v>1529 Northway Dr. St. Cloud, MN 56303</v>
      </c>
      <c r="AN179" s="293"/>
      <c r="AO179" s="454" t="s">
        <v>49</v>
      </c>
      <c r="AP179" s="456" t="s">
        <v>49</v>
      </c>
      <c r="AQ179" s="293"/>
      <c r="AR179" s="454"/>
      <c r="AS179" s="725"/>
      <c r="AT179" s="454"/>
      <c r="AU179" s="454"/>
      <c r="AZ179" s="454"/>
      <c r="BH179" s="293"/>
    </row>
    <row r="180" spans="1:182" s="456" customFormat="1" ht="15" customHeight="1">
      <c r="A180" s="263" t="s">
        <v>1717</v>
      </c>
      <c r="B180" s="457" t="s">
        <v>49</v>
      </c>
      <c r="C180" s="456" t="s">
        <v>36</v>
      </c>
      <c r="E180" s="456" t="s">
        <v>3543</v>
      </c>
      <c r="F180" s="456" t="s">
        <v>3549</v>
      </c>
      <c r="G180" s="456" t="s">
        <v>3545</v>
      </c>
      <c r="H180" s="456" t="s">
        <v>3546</v>
      </c>
      <c r="I180" s="456" t="s">
        <v>3547</v>
      </c>
      <c r="J180" s="454" t="s">
        <v>292</v>
      </c>
      <c r="K180" s="454">
        <v>56303</v>
      </c>
      <c r="L180" s="586" t="s">
        <v>324</v>
      </c>
      <c r="N180" s="456" t="s">
        <v>325</v>
      </c>
      <c r="O180" s="456" t="s">
        <v>326</v>
      </c>
      <c r="R180" s="454"/>
      <c r="S180" s="454"/>
      <c r="U180" s="454" t="s">
        <v>327</v>
      </c>
      <c r="W180" s="293"/>
      <c r="X180" s="454"/>
      <c r="Y180" s="454"/>
      <c r="Z180" s="454"/>
      <c r="AA180" s="454"/>
      <c r="AB180" s="454"/>
      <c r="AC180" s="454"/>
      <c r="AD180" s="293"/>
      <c r="AF180" s="460">
        <v>299</v>
      </c>
      <c r="AG180" s="460">
        <v>305</v>
      </c>
      <c r="AH180" s="293"/>
      <c r="AI180" s="735" t="s">
        <v>3548</v>
      </c>
      <c r="AJ180" s="456" t="s">
        <v>37</v>
      </c>
      <c r="AL180" s="293"/>
      <c r="AM180" s="457" t="str">
        <f>H180&amp;" "&amp;I180&amp;","&amp;" "&amp;J180&amp;" "&amp;K180</f>
        <v>1529 Northway Dr. St. Cloud, MN 56303</v>
      </c>
      <c r="AN180" s="293"/>
      <c r="AO180" s="454" t="s">
        <v>49</v>
      </c>
      <c r="AQ180" s="293"/>
      <c r="AR180" s="454"/>
      <c r="AS180" s="722"/>
      <c r="AT180" s="454"/>
      <c r="AU180" s="454"/>
      <c r="AV180" s="454"/>
      <c r="AW180" s="454"/>
      <c r="AX180" s="454"/>
      <c r="AY180" s="454"/>
      <c r="AZ180" s="454"/>
      <c r="BH180" s="293"/>
    </row>
    <row r="181" spans="1:182" s="456" customFormat="1" ht="15" customHeight="1">
      <c r="A181" s="263" t="s">
        <v>1717</v>
      </c>
      <c r="B181" s="930" t="s">
        <v>49</v>
      </c>
      <c r="C181" s="931" t="s">
        <v>3195</v>
      </c>
      <c r="D181" s="930"/>
      <c r="E181" s="783" t="s">
        <v>3550</v>
      </c>
      <c r="F181" s="783" t="s">
        <v>3551</v>
      </c>
      <c r="G181" s="933" t="s">
        <v>3552</v>
      </c>
      <c r="H181" s="934" t="s">
        <v>3553</v>
      </c>
      <c r="I181" s="934" t="s">
        <v>3554</v>
      </c>
      <c r="J181" s="930" t="s">
        <v>206</v>
      </c>
      <c r="K181" s="930">
        <v>60191</v>
      </c>
      <c r="L181" s="935" t="s">
        <v>3201</v>
      </c>
      <c r="M181" s="936" t="s">
        <v>3202</v>
      </c>
      <c r="N181" s="934" t="s">
        <v>3203</v>
      </c>
      <c r="O181" s="783" t="s">
        <v>3204</v>
      </c>
      <c r="P181" s="783" t="s">
        <v>3205</v>
      </c>
      <c r="Q181" s="783" t="s">
        <v>3206</v>
      </c>
      <c r="R181" s="930" t="s">
        <v>206</v>
      </c>
      <c r="S181" s="930">
        <v>60004</v>
      </c>
      <c r="T181" s="783"/>
      <c r="U181" s="937" t="s">
        <v>3207</v>
      </c>
      <c r="V181" s="938"/>
      <c r="W181" s="317"/>
      <c r="X181" s="930"/>
      <c r="Y181" s="930"/>
      <c r="Z181" s="930"/>
      <c r="AA181" s="930"/>
      <c r="AB181" s="930"/>
      <c r="AC181" s="930"/>
      <c r="AD181" s="317"/>
      <c r="AE181" s="930"/>
      <c r="AF181" s="941"/>
      <c r="AG181" s="941"/>
      <c r="AH181" s="317"/>
      <c r="AI181" s="942" t="s">
        <v>3555</v>
      </c>
      <c r="AJ181" s="930" t="s">
        <v>37</v>
      </c>
      <c r="AK181" s="930"/>
      <c r="AL181" s="317"/>
      <c r="AM181" s="933" t="str">
        <f>H181&amp;" "&amp;I181&amp;","&amp;" "&amp;J181&amp;" "&amp;K181</f>
        <v>795 N. Wood Dale Rd. Wood Dale, IL 60191</v>
      </c>
      <c r="AN181" s="317"/>
      <c r="AO181" s="930" t="s">
        <v>49</v>
      </c>
      <c r="AP181" s="930"/>
      <c r="AQ181" s="317"/>
      <c r="AR181" s="930"/>
      <c r="AS181" s="943"/>
      <c r="AT181" s="930"/>
      <c r="AU181" s="783"/>
      <c r="AV181" s="783"/>
      <c r="AW181" s="783"/>
      <c r="AX181" s="783"/>
      <c r="AY181" s="783"/>
      <c r="AZ181" s="930"/>
      <c r="BA181" s="783"/>
      <c r="BB181" s="783"/>
      <c r="BC181" s="783"/>
      <c r="BD181" s="783"/>
      <c r="BE181" s="783"/>
      <c r="BF181" s="783"/>
      <c r="BG181" s="783"/>
      <c r="BH181" s="317"/>
      <c r="BI181" s="783"/>
      <c r="BJ181" s="783"/>
      <c r="BK181" s="783"/>
      <c r="BL181" s="783"/>
      <c r="BM181" s="783"/>
      <c r="BN181" s="783"/>
      <c r="BO181" s="783"/>
      <c r="BP181" s="783"/>
      <c r="BQ181" s="783"/>
      <c r="BR181" s="783"/>
      <c r="BV181" s="783"/>
      <c r="BW181" s="783"/>
      <c r="BX181" s="783"/>
      <c r="BY181" s="783"/>
      <c r="BZ181" s="783"/>
      <c r="CA181" s="783"/>
      <c r="CB181" s="783"/>
      <c r="CC181" s="783"/>
      <c r="CD181" s="783"/>
      <c r="CE181" s="783"/>
      <c r="CF181" s="783"/>
      <c r="CG181" s="783"/>
      <c r="CH181" s="783"/>
      <c r="CI181" s="783"/>
      <c r="CJ181" s="783"/>
      <c r="CK181" s="783"/>
      <c r="CL181" s="783"/>
      <c r="CM181" s="783"/>
      <c r="CN181" s="783"/>
      <c r="CO181" s="783"/>
      <c r="CP181" s="783"/>
      <c r="CQ181" s="783"/>
      <c r="CR181" s="783"/>
      <c r="CS181" s="783"/>
      <c r="CT181" s="783"/>
      <c r="CU181" s="783"/>
      <c r="CV181" s="783"/>
      <c r="CW181" s="783"/>
      <c r="CX181" s="783"/>
      <c r="CY181" s="783"/>
      <c r="CZ181" s="783"/>
      <c r="DA181" s="783"/>
      <c r="DB181" s="783"/>
      <c r="DC181" s="783"/>
      <c r="DD181" s="783"/>
      <c r="DE181" s="783"/>
      <c r="DF181" s="783"/>
      <c r="DG181" s="783"/>
      <c r="DH181" s="783"/>
      <c r="DI181" s="783"/>
      <c r="DJ181" s="783"/>
      <c r="DK181" s="783"/>
      <c r="DL181" s="783"/>
      <c r="DM181" s="783"/>
      <c r="DN181" s="783"/>
      <c r="DO181" s="783"/>
      <c r="DP181" s="783"/>
      <c r="DQ181" s="783"/>
      <c r="DR181" s="783"/>
      <c r="DS181" s="783"/>
      <c r="DT181" s="783"/>
      <c r="DU181" s="783"/>
      <c r="DV181" s="783"/>
      <c r="DW181" s="783"/>
      <c r="DX181" s="783"/>
      <c r="DY181" s="783"/>
      <c r="DZ181" s="783"/>
      <c r="EA181" s="783"/>
      <c r="EB181" s="783"/>
      <c r="EC181" s="783"/>
      <c r="ED181" s="783"/>
      <c r="EE181" s="783"/>
      <c r="EF181" s="783"/>
      <c r="EG181" s="783"/>
      <c r="EH181" s="783"/>
      <c r="EI181" s="783"/>
      <c r="EJ181" s="783"/>
      <c r="EK181" s="783"/>
      <c r="EL181" s="783"/>
      <c r="EM181" s="783"/>
      <c r="EN181" s="783"/>
      <c r="EO181" s="783"/>
      <c r="EP181" s="783"/>
      <c r="EQ181" s="783"/>
      <c r="ER181" s="783"/>
      <c r="ES181" s="783"/>
      <c r="ET181" s="783"/>
      <c r="EU181" s="783"/>
      <c r="EV181" s="783"/>
      <c r="EW181" s="783"/>
      <c r="EX181" s="783"/>
      <c r="EY181" s="783"/>
      <c r="EZ181" s="783"/>
      <c r="FA181" s="783"/>
      <c r="FB181" s="783"/>
      <c r="FC181" s="783"/>
      <c r="FD181" s="783"/>
      <c r="FE181" s="783"/>
      <c r="FF181" s="783"/>
      <c r="FG181" s="783"/>
      <c r="FH181" s="783"/>
      <c r="FI181" s="783"/>
      <c r="FJ181" s="783"/>
      <c r="FK181" s="783"/>
      <c r="FL181" s="783"/>
      <c r="FM181" s="783"/>
      <c r="FN181" s="783"/>
      <c r="FO181" s="783"/>
      <c r="FP181" s="783"/>
      <c r="FQ181" s="783"/>
      <c r="FR181" s="783"/>
      <c r="FS181" s="783"/>
    </row>
    <row r="182" spans="1:182" s="456" customFormat="1" ht="15" customHeight="1">
      <c r="A182" s="263" t="s">
        <v>1717</v>
      </c>
      <c r="B182" s="457" t="s">
        <v>49</v>
      </c>
      <c r="C182" s="456" t="s">
        <v>36</v>
      </c>
      <c r="E182" s="456" t="s">
        <v>3556</v>
      </c>
      <c r="F182" s="456" t="s">
        <v>3557</v>
      </c>
      <c r="H182" s="456" t="s">
        <v>3558</v>
      </c>
      <c r="I182" s="456" t="s">
        <v>53</v>
      </c>
      <c r="J182" s="454" t="s">
        <v>54</v>
      </c>
      <c r="K182" s="454">
        <v>45240</v>
      </c>
      <c r="L182" s="586" t="s">
        <v>3559</v>
      </c>
      <c r="N182" s="456" t="s">
        <v>1280</v>
      </c>
      <c r="O182" s="456" t="s">
        <v>3560</v>
      </c>
      <c r="P182" s="264" t="s">
        <v>3561</v>
      </c>
      <c r="Q182" s="456" t="s">
        <v>53</v>
      </c>
      <c r="R182" s="454" t="s">
        <v>54</v>
      </c>
      <c r="S182" s="454">
        <v>45212</v>
      </c>
      <c r="U182" s="454" t="s">
        <v>3562</v>
      </c>
      <c r="W182" s="293"/>
      <c r="X182" s="454"/>
      <c r="Y182" s="454"/>
      <c r="Z182" s="454"/>
      <c r="AA182" s="454"/>
      <c r="AB182" s="454"/>
      <c r="AC182" s="454"/>
      <c r="AD182" s="293"/>
      <c r="AF182" s="460"/>
      <c r="AG182" s="460"/>
      <c r="AH182" s="293"/>
      <c r="AI182" s="735" t="s">
        <v>3563</v>
      </c>
      <c r="AJ182" s="456" t="s">
        <v>37</v>
      </c>
      <c r="AL182" s="293"/>
      <c r="AM182" s="457" t="str">
        <f>H182&amp;" "&amp;I182&amp;","&amp;" "&amp;J182&amp;" "&amp;K182</f>
        <v>1231 W Kemper Rd Cincinnati, OH 45240</v>
      </c>
      <c r="AN182" s="293"/>
      <c r="AO182" s="454" t="s">
        <v>49</v>
      </c>
      <c r="AQ182" s="293"/>
      <c r="AR182" s="454"/>
      <c r="AS182" s="722"/>
      <c r="AT182" s="454"/>
      <c r="AU182" s="454"/>
      <c r="AZ182" s="454"/>
      <c r="BH182" s="293"/>
    </row>
    <row r="183" spans="1:182" s="456" customFormat="1" ht="15" customHeight="1">
      <c r="A183" s="454" t="s">
        <v>1785</v>
      </c>
      <c r="B183" s="454"/>
      <c r="C183" s="455" t="s">
        <v>2784</v>
      </c>
      <c r="D183" s="454">
        <v>19</v>
      </c>
      <c r="E183" s="664" t="s">
        <v>3564</v>
      </c>
      <c r="F183" s="580" t="s">
        <v>3565</v>
      </c>
      <c r="G183" s="454"/>
      <c r="H183" s="455" t="s">
        <v>3566</v>
      </c>
      <c r="I183" s="455" t="s">
        <v>2794</v>
      </c>
      <c r="J183" s="454" t="s">
        <v>152</v>
      </c>
      <c r="K183" s="454">
        <v>37721</v>
      </c>
      <c r="L183" s="577" t="s">
        <v>2790</v>
      </c>
      <c r="N183" s="455" t="s">
        <v>2791</v>
      </c>
      <c r="O183" s="456" t="s">
        <v>2792</v>
      </c>
      <c r="P183" s="456" t="s">
        <v>2793</v>
      </c>
      <c r="Q183" s="456" t="s">
        <v>2794</v>
      </c>
      <c r="R183" s="454" t="s">
        <v>152</v>
      </c>
      <c r="S183" s="454">
        <v>37218</v>
      </c>
      <c r="U183" s="429" t="s">
        <v>2795</v>
      </c>
      <c r="V183" s="459"/>
      <c r="W183" s="77"/>
      <c r="X183" s="454"/>
      <c r="Y183" s="454"/>
      <c r="Z183" s="454"/>
      <c r="AA183" s="454"/>
      <c r="AB183" s="454"/>
      <c r="AC183" s="454"/>
      <c r="AD183" s="77"/>
      <c r="AE183" s="454"/>
      <c r="AF183" s="460"/>
      <c r="AG183" s="460"/>
      <c r="AH183" s="77"/>
      <c r="AI183" s="461" t="s">
        <v>3567</v>
      </c>
      <c r="AJ183" s="454" t="s">
        <v>49</v>
      </c>
      <c r="AK183" s="454"/>
      <c r="AL183" s="77"/>
      <c r="AM183" s="457" t="str">
        <f>H183&amp;" "&amp;I183&amp;","&amp;" "&amp;J183&amp;" "&amp;K183</f>
        <v>621 McPherson Dr. Nashville, TN 37721</v>
      </c>
      <c r="AN183" s="77"/>
      <c r="AO183" s="715"/>
      <c r="AP183" s="715"/>
      <c r="AQ183" s="77"/>
      <c r="AR183" s="454"/>
      <c r="AS183" s="718"/>
      <c r="AZ183" s="454"/>
      <c r="BH183" s="77"/>
      <c r="FO183" s="285"/>
      <c r="FQ183" s="285"/>
      <c r="FR183" s="285"/>
      <c r="FS183" s="285"/>
      <c r="FT183" s="285"/>
      <c r="FU183" s="285"/>
      <c r="FV183" s="285"/>
      <c r="FW183" s="285"/>
      <c r="FX183" s="285"/>
      <c r="FY183" s="285"/>
      <c r="FZ183" s="285"/>
    </row>
    <row r="184" spans="1:182" s="456" customFormat="1" ht="15" customHeight="1">
      <c r="A184" s="454" t="s">
        <v>1785</v>
      </c>
      <c r="B184" s="454"/>
      <c r="C184" s="455" t="s">
        <v>2784</v>
      </c>
      <c r="D184" s="454">
        <v>44</v>
      </c>
      <c r="E184" s="664" t="s">
        <v>87</v>
      </c>
      <c r="F184" s="580" t="s">
        <v>3568</v>
      </c>
      <c r="G184" s="454" t="s">
        <v>3568</v>
      </c>
      <c r="H184" s="455" t="s">
        <v>3569</v>
      </c>
      <c r="I184" s="455" t="s">
        <v>3570</v>
      </c>
      <c r="J184" s="454" t="s">
        <v>655</v>
      </c>
      <c r="K184" s="454">
        <v>35043</v>
      </c>
      <c r="L184" s="577" t="s">
        <v>2790</v>
      </c>
      <c r="M184" s="586" t="s">
        <v>3571</v>
      </c>
      <c r="N184" s="455" t="s">
        <v>3572</v>
      </c>
      <c r="O184" s="456" t="s">
        <v>3573</v>
      </c>
      <c r="P184" s="456" t="s">
        <v>3574</v>
      </c>
      <c r="Q184" s="456" t="s">
        <v>3570</v>
      </c>
      <c r="R184" s="454" t="s">
        <v>655</v>
      </c>
      <c r="S184" s="454">
        <v>35043</v>
      </c>
      <c r="U184" s="429"/>
      <c r="V184" s="459"/>
      <c r="W184" s="77"/>
      <c r="X184" s="454"/>
      <c r="Y184" s="454"/>
      <c r="Z184" s="454"/>
      <c r="AA184" s="454"/>
      <c r="AB184" s="454"/>
      <c r="AC184" s="454"/>
      <c r="AD184" s="77"/>
      <c r="AE184" s="454"/>
      <c r="AF184" s="460"/>
      <c r="AG184" s="460"/>
      <c r="AH184" s="77"/>
      <c r="AI184" s="461" t="s">
        <v>3575</v>
      </c>
      <c r="AJ184" s="454" t="s">
        <v>49</v>
      </c>
      <c r="AK184" s="454"/>
      <c r="AL184" s="77"/>
      <c r="AM184" s="457" t="str">
        <f>H184&amp;" "&amp;I184&amp;","&amp;" "&amp;J184&amp;" "&amp;K184</f>
        <v>177 Grand Slam Drive Chelsea, AL 35043</v>
      </c>
      <c r="AN184" s="77"/>
      <c r="AO184" s="715"/>
      <c r="AP184" s="715"/>
      <c r="AQ184" s="77"/>
      <c r="AR184" s="454"/>
      <c r="AS184" s="724"/>
      <c r="AZ184" s="454"/>
      <c r="BH184" s="77"/>
      <c r="FO184" s="285"/>
      <c r="FP184" s="526"/>
      <c r="FQ184" s="293"/>
      <c r="FR184" s="293"/>
      <c r="FS184" s="293"/>
      <c r="FT184" s="293"/>
      <c r="FU184" s="293"/>
      <c r="FV184" s="293"/>
      <c r="FW184" s="293"/>
      <c r="FX184" s="293"/>
      <c r="FY184" s="293"/>
      <c r="FZ184" s="293"/>
    </row>
    <row r="185" spans="1:182" s="456" customFormat="1" ht="15" customHeight="1">
      <c r="A185" s="454" t="s">
        <v>1785</v>
      </c>
      <c r="B185" s="454"/>
      <c r="C185" s="580" t="s">
        <v>2666</v>
      </c>
      <c r="D185" s="454">
        <v>21</v>
      </c>
      <c r="E185" s="664" t="s">
        <v>802</v>
      </c>
      <c r="F185" s="456" t="s">
        <v>3576</v>
      </c>
      <c r="G185" s="457"/>
      <c r="H185" s="455" t="s">
        <v>804</v>
      </c>
      <c r="I185" s="455" t="s">
        <v>805</v>
      </c>
      <c r="J185" s="454" t="s">
        <v>42</v>
      </c>
      <c r="K185" s="454">
        <v>14424</v>
      </c>
      <c r="L185" s="577"/>
      <c r="N185" s="455"/>
      <c r="P185" s="456" t="s">
        <v>1922</v>
      </c>
      <c r="Q185" s="456" t="s">
        <v>2854</v>
      </c>
      <c r="R185" s="454" t="s">
        <v>42</v>
      </c>
      <c r="S185" s="454">
        <v>14425</v>
      </c>
      <c r="U185" s="429" t="s">
        <v>1925</v>
      </c>
      <c r="V185" s="459"/>
      <c r="W185" s="77"/>
      <c r="X185" s="454"/>
      <c r="Y185" s="454"/>
      <c r="Z185" s="454"/>
      <c r="AA185" s="454"/>
      <c r="AB185" s="454"/>
      <c r="AC185" s="454"/>
      <c r="AD185" s="77"/>
      <c r="AE185" s="454"/>
      <c r="AF185" s="460"/>
      <c r="AG185" s="460"/>
      <c r="AH185" s="77"/>
      <c r="AI185" s="461" t="s">
        <v>2855</v>
      </c>
      <c r="AJ185" s="454"/>
      <c r="AK185" s="454"/>
      <c r="AL185" s="77"/>
      <c r="AM185" s="457" t="str">
        <f>H185&amp;" "&amp;I185&amp;","&amp;" "&amp;J185&amp;" "&amp;K185</f>
        <v>3325 Marvin Sands Dr Canandaigua, NY 14424</v>
      </c>
      <c r="AN185" s="77"/>
      <c r="AO185" s="715"/>
      <c r="AP185" s="715"/>
      <c r="AQ185" s="77"/>
      <c r="AR185" s="454"/>
      <c r="AS185" s="718"/>
      <c r="AZ185" s="454"/>
      <c r="BH185" s="77"/>
      <c r="BS185" s="929"/>
      <c r="BT185" s="929"/>
      <c r="BU185" s="929"/>
      <c r="FP185" s="526"/>
      <c r="FQ185" s="285"/>
      <c r="FR185" s="285"/>
      <c r="FS185" s="285"/>
      <c r="FT185" s="285"/>
      <c r="FU185" s="285"/>
      <c r="FV185" s="285"/>
      <c r="FW185" s="285"/>
      <c r="FX185" s="285"/>
      <c r="FY185" s="285"/>
      <c r="FZ185" s="285"/>
    </row>
    <row r="186" spans="1:182" s="456" customFormat="1" ht="15" customHeight="1">
      <c r="A186" s="454" t="s">
        <v>1785</v>
      </c>
      <c r="B186" s="454"/>
      <c r="C186" s="580" t="s">
        <v>2666</v>
      </c>
      <c r="D186" s="454">
        <v>9</v>
      </c>
      <c r="E186" s="664" t="s">
        <v>3577</v>
      </c>
      <c r="F186" s="456" t="s">
        <v>3578</v>
      </c>
      <c r="G186" s="457" t="s">
        <v>2866</v>
      </c>
      <c r="H186" s="455" t="s">
        <v>2867</v>
      </c>
      <c r="I186" s="455" t="s">
        <v>2868</v>
      </c>
      <c r="J186" s="454" t="s">
        <v>67</v>
      </c>
      <c r="K186" s="454">
        <v>94520</v>
      </c>
      <c r="L186" s="577" t="s">
        <v>912</v>
      </c>
      <c r="N186" s="455" t="s">
        <v>913</v>
      </c>
      <c r="O186" s="456" t="s">
        <v>914</v>
      </c>
      <c r="P186" s="456" t="s">
        <v>915</v>
      </c>
      <c r="Q186" s="456" t="s">
        <v>916</v>
      </c>
      <c r="R186" s="454" t="s">
        <v>67</v>
      </c>
      <c r="S186" s="454">
        <v>94523</v>
      </c>
      <c r="U186" s="429" t="s">
        <v>917</v>
      </c>
      <c r="V186" s="459"/>
      <c r="W186" s="77"/>
      <c r="X186" s="454"/>
      <c r="Y186" s="454"/>
      <c r="Z186" s="454"/>
      <c r="AA186" s="454"/>
      <c r="AB186" s="454"/>
      <c r="AC186" s="454"/>
      <c r="AD186" s="77"/>
      <c r="AE186" s="454"/>
      <c r="AF186" s="460"/>
      <c r="AG186" s="460"/>
      <c r="AH186" s="77"/>
      <c r="AI186" s="461" t="s">
        <v>2869</v>
      </c>
      <c r="AJ186" s="454"/>
      <c r="AK186" s="454"/>
      <c r="AL186" s="77"/>
      <c r="AM186" s="457" t="str">
        <f>H186&amp;" "&amp;I186&amp;","&amp;" "&amp;J186&amp;" "&amp;K186</f>
        <v>1745 Arnold Industrial Way Concord, CA 94520</v>
      </c>
      <c r="AN186" s="77"/>
      <c r="AO186" s="715"/>
      <c r="AP186" s="715"/>
      <c r="AQ186" s="77"/>
      <c r="AR186" s="454"/>
      <c r="AS186" s="718"/>
      <c r="AZ186" s="454"/>
      <c r="BH186" s="77"/>
      <c r="FP186" s="568"/>
      <c r="FQ186" s="264"/>
      <c r="FR186" s="264"/>
      <c r="FS186" s="264"/>
      <c r="FT186" s="264"/>
      <c r="FU186" s="264"/>
      <c r="FV186" s="264"/>
      <c r="FW186" s="264"/>
      <c r="FX186" s="264"/>
      <c r="FY186" s="264"/>
      <c r="FZ186" s="264"/>
    </row>
    <row r="187" spans="1:182" ht="15" customHeight="1">
      <c r="A187" s="454" t="s">
        <v>1785</v>
      </c>
      <c r="B187" s="454"/>
      <c r="C187" s="580" t="s">
        <v>2666</v>
      </c>
      <c r="D187" s="454">
        <v>16</v>
      </c>
      <c r="E187" s="664" t="s">
        <v>922</v>
      </c>
      <c r="F187" s="456" t="s">
        <v>3579</v>
      </c>
      <c r="G187" s="457"/>
      <c r="H187" s="455" t="s">
        <v>924</v>
      </c>
      <c r="I187" s="455" t="s">
        <v>925</v>
      </c>
      <c r="J187" s="454" t="s">
        <v>851</v>
      </c>
      <c r="K187" s="454">
        <v>80631</v>
      </c>
      <c r="L187" s="577" t="s">
        <v>926</v>
      </c>
      <c r="M187" s="456"/>
      <c r="N187" s="455" t="s">
        <v>927</v>
      </c>
      <c r="O187" s="456" t="s">
        <v>928</v>
      </c>
      <c r="P187" s="456" t="s">
        <v>929</v>
      </c>
      <c r="Q187" s="456" t="s">
        <v>925</v>
      </c>
      <c r="R187" s="454" t="s">
        <v>851</v>
      </c>
      <c r="S187" s="454">
        <v>80634</v>
      </c>
      <c r="T187" s="456"/>
      <c r="U187" s="429" t="s">
        <v>930</v>
      </c>
      <c r="V187" s="459"/>
      <c r="W187" s="77"/>
      <c r="X187" s="454"/>
      <c r="Y187" s="454"/>
      <c r="Z187" s="454"/>
      <c r="AA187" s="454"/>
      <c r="AB187" s="454"/>
      <c r="AC187" s="454"/>
      <c r="AD187" s="77"/>
      <c r="AE187" s="454"/>
      <c r="AF187" s="460"/>
      <c r="AG187" s="460"/>
      <c r="AH187" s="77"/>
      <c r="AI187" s="461" t="s">
        <v>3580</v>
      </c>
      <c r="AJ187" s="454"/>
      <c r="AK187" s="454"/>
      <c r="AL187" s="77"/>
      <c r="AM187" s="457" t="str">
        <f>H187&amp;" "&amp;I187&amp;","&amp;" "&amp;J187&amp;" "&amp;K187</f>
        <v>1515 14th Ave Greeley, CO 80631</v>
      </c>
      <c r="AN187" s="77"/>
      <c r="AP187" s="715"/>
      <c r="AQ187" s="77"/>
      <c r="AR187" s="454"/>
      <c r="AS187" s="718"/>
      <c r="AT187" s="456"/>
      <c r="AU187" s="456"/>
      <c r="AV187" s="456"/>
      <c r="AW187" s="456"/>
      <c r="AX187" s="456"/>
      <c r="AY187" s="456"/>
      <c r="AZ187" s="454"/>
      <c r="BA187" s="456"/>
      <c r="BB187" s="456"/>
      <c r="BC187" s="456"/>
      <c r="BD187" s="456"/>
      <c r="BE187" s="456"/>
      <c r="BF187" s="456"/>
      <c r="BG187" s="456"/>
      <c r="BH187" s="77"/>
      <c r="BI187" s="456"/>
      <c r="BJ187" s="456"/>
      <c r="BK187" s="456"/>
      <c r="BL187" s="456"/>
      <c r="BM187" s="456"/>
      <c r="BN187" s="456"/>
      <c r="BO187" s="456"/>
      <c r="BP187" s="456"/>
      <c r="BQ187" s="456"/>
      <c r="BR187" s="456"/>
      <c r="BS187" s="456"/>
      <c r="BT187" s="456"/>
      <c r="BU187" s="456"/>
      <c r="BV187" s="456"/>
      <c r="BW187" s="456"/>
      <c r="BX187" s="456"/>
      <c r="BY187" s="456"/>
      <c r="BZ187" s="456"/>
      <c r="CA187" s="456"/>
      <c r="CB187" s="456"/>
      <c r="CC187" s="456"/>
      <c r="CD187" s="456"/>
      <c r="CE187" s="456"/>
      <c r="CF187" s="456"/>
      <c r="CG187" s="456"/>
      <c r="CH187" s="456"/>
      <c r="CI187" s="456"/>
      <c r="CJ187" s="456"/>
      <c r="CK187" s="456"/>
      <c r="CL187" s="456"/>
      <c r="CM187" s="456"/>
      <c r="CN187" s="456"/>
      <c r="CO187" s="456"/>
      <c r="CP187" s="456"/>
      <c r="CQ187" s="456"/>
      <c r="CR187" s="456"/>
      <c r="CS187" s="456"/>
      <c r="CT187" s="456"/>
      <c r="CU187" s="456"/>
      <c r="CV187" s="456"/>
      <c r="CW187" s="456"/>
      <c r="CX187" s="456"/>
      <c r="CY187" s="456"/>
      <c r="CZ187" s="456"/>
      <c r="DA187" s="456"/>
      <c r="DB187" s="456"/>
      <c r="DC187" s="456"/>
      <c r="DD187" s="456"/>
      <c r="DE187" s="456"/>
      <c r="DF187" s="456"/>
      <c r="DG187" s="456"/>
      <c r="DH187" s="456"/>
      <c r="DI187" s="456"/>
      <c r="DJ187" s="456"/>
      <c r="DK187" s="456"/>
      <c r="DL187" s="456"/>
      <c r="DM187" s="456"/>
      <c r="DN187" s="456"/>
      <c r="DO187" s="456"/>
      <c r="DP187" s="456"/>
      <c r="DQ187" s="456"/>
      <c r="DR187" s="456"/>
      <c r="DS187" s="456"/>
      <c r="DT187" s="456"/>
      <c r="DU187" s="456"/>
      <c r="DV187" s="456"/>
      <c r="DW187" s="456"/>
      <c r="DX187" s="456"/>
      <c r="DY187" s="456"/>
      <c r="DZ187" s="456"/>
      <c r="EA187" s="456"/>
      <c r="EB187" s="456"/>
      <c r="EC187" s="456"/>
      <c r="ED187" s="456"/>
      <c r="EE187" s="456"/>
      <c r="EF187" s="456"/>
      <c r="EG187" s="456"/>
      <c r="EH187" s="456"/>
      <c r="EI187" s="456"/>
      <c r="EJ187" s="456"/>
      <c r="EK187" s="456"/>
      <c r="EL187" s="456"/>
      <c r="EM187" s="456"/>
      <c r="EN187" s="456"/>
      <c r="EO187" s="456"/>
      <c r="EP187" s="456"/>
      <c r="EQ187" s="456"/>
      <c r="ER187" s="456"/>
      <c r="ES187" s="456"/>
      <c r="ET187" s="456"/>
      <c r="EU187" s="456"/>
      <c r="EV187" s="456"/>
      <c r="EW187" s="456"/>
      <c r="EX187" s="456"/>
      <c r="EY187" s="456"/>
      <c r="EZ187" s="456"/>
      <c r="FA187" s="456"/>
      <c r="FB187" s="456"/>
      <c r="FC187" s="456"/>
      <c r="FD187" s="456"/>
      <c r="FE187" s="456"/>
      <c r="FF187" s="456"/>
      <c r="FG187" s="456"/>
      <c r="FH187" s="456"/>
      <c r="FI187" s="456"/>
      <c r="FJ187" s="456"/>
      <c r="FK187" s="456"/>
      <c r="FL187" s="456"/>
      <c r="FM187" s="456"/>
      <c r="FN187" s="456"/>
      <c r="FO187" s="456"/>
      <c r="FP187" s="568"/>
      <c r="FQ187" s="264"/>
      <c r="FR187" s="264"/>
      <c r="FS187" s="264"/>
      <c r="FT187" s="264"/>
      <c r="FU187" s="264"/>
      <c r="FV187" s="264"/>
      <c r="FW187" s="264"/>
      <c r="FX187" s="264"/>
      <c r="FY187" s="264"/>
      <c r="FZ187" s="264"/>
    </row>
    <row r="188" spans="1:182" s="293" customFormat="1" ht="15" customHeight="1">
      <c r="A188" s="454" t="s">
        <v>1785</v>
      </c>
      <c r="B188" s="454"/>
      <c r="C188" s="580" t="s">
        <v>2666</v>
      </c>
      <c r="D188" s="454">
        <v>25</v>
      </c>
      <c r="E188" s="664" t="s">
        <v>969</v>
      </c>
      <c r="F188" s="456" t="s">
        <v>3581</v>
      </c>
      <c r="G188" s="457"/>
      <c r="H188" s="455" t="s">
        <v>971</v>
      </c>
      <c r="I188" s="455" t="s">
        <v>972</v>
      </c>
      <c r="J188" s="454" t="s">
        <v>54</v>
      </c>
      <c r="K188" s="454">
        <v>43026</v>
      </c>
      <c r="L188" s="577" t="s">
        <v>3582</v>
      </c>
      <c r="M188" s="456"/>
      <c r="N188" s="455" t="s">
        <v>117</v>
      </c>
      <c r="O188" s="456" t="s">
        <v>3583</v>
      </c>
      <c r="P188" s="456" t="s">
        <v>3584</v>
      </c>
      <c r="Q188" s="456" t="s">
        <v>3585</v>
      </c>
      <c r="R188" s="454" t="s">
        <v>54</v>
      </c>
      <c r="S188" s="454">
        <v>43068</v>
      </c>
      <c r="T188" s="456"/>
      <c r="U188" s="429" t="s">
        <v>3586</v>
      </c>
      <c r="V188" s="459"/>
      <c r="W188" s="77"/>
      <c r="X188" s="454"/>
      <c r="Y188" s="454"/>
      <c r="Z188" s="454"/>
      <c r="AA188" s="454"/>
      <c r="AB188" s="454"/>
      <c r="AC188" s="454"/>
      <c r="AD188" s="77"/>
      <c r="AE188" s="454"/>
      <c r="AF188" s="460"/>
      <c r="AG188" s="460"/>
      <c r="AH188" s="77"/>
      <c r="AI188" s="461" t="s">
        <v>3587</v>
      </c>
      <c r="AJ188" s="454"/>
      <c r="AK188" s="454"/>
      <c r="AL188" s="77"/>
      <c r="AM188" s="457" t="str">
        <f>H188&amp;" "&amp;I188&amp;","&amp;" "&amp;J188&amp;" "&amp;K188</f>
        <v>2800 Walker Rd Hilliard, OH 43026</v>
      </c>
      <c r="AN188" s="77"/>
      <c r="AO188" s="715"/>
      <c r="AP188" s="715"/>
      <c r="AQ188" s="77"/>
      <c r="AR188" s="454"/>
      <c r="AS188" s="719"/>
      <c r="AT188" s="642"/>
      <c r="AU188" s="642"/>
      <c r="AV188" s="456"/>
      <c r="AW188" s="456"/>
      <c r="AX188" s="456"/>
      <c r="AY188" s="456"/>
      <c r="AZ188" s="454"/>
      <c r="BA188" s="456"/>
      <c r="BB188" s="456"/>
      <c r="BC188" s="456"/>
      <c r="BD188" s="456"/>
      <c r="BE188" s="456"/>
      <c r="BF188" s="456"/>
      <c r="BG188" s="456"/>
      <c r="BH188" s="77"/>
      <c r="BI188" s="456"/>
      <c r="BJ188" s="456"/>
      <c r="BK188" s="456"/>
      <c r="BL188" s="456"/>
      <c r="BM188" s="456"/>
      <c r="BN188" s="456"/>
      <c r="BO188" s="456"/>
      <c r="BP188" s="456"/>
      <c r="BQ188" s="456"/>
      <c r="BR188" s="456"/>
      <c r="BS188" s="456"/>
      <c r="BT188" s="456"/>
      <c r="BU188" s="456"/>
      <c r="BV188" s="456"/>
      <c r="BW188" s="456"/>
      <c r="BX188" s="456"/>
      <c r="BY188" s="456"/>
      <c r="BZ188" s="456"/>
      <c r="CA188" s="456"/>
      <c r="CB188" s="456"/>
      <c r="CC188" s="456"/>
      <c r="CD188" s="456"/>
      <c r="CE188" s="456"/>
      <c r="CF188" s="456"/>
      <c r="CG188" s="456"/>
      <c r="CH188" s="456"/>
      <c r="CI188" s="456"/>
      <c r="CJ188" s="456"/>
      <c r="CK188" s="456"/>
      <c r="CL188" s="456"/>
      <c r="CM188" s="456"/>
      <c r="CN188" s="456"/>
      <c r="CO188" s="456"/>
      <c r="CP188" s="456"/>
      <c r="CQ188" s="456"/>
      <c r="CR188" s="456"/>
      <c r="CS188" s="456"/>
      <c r="CT188" s="456"/>
      <c r="CU188" s="456"/>
      <c r="CV188" s="456"/>
      <c r="CW188" s="456"/>
      <c r="CX188" s="456"/>
      <c r="CY188" s="456"/>
      <c r="CZ188" s="456"/>
      <c r="DA188" s="456"/>
      <c r="DB188" s="456"/>
      <c r="DC188" s="456"/>
      <c r="DD188" s="456"/>
      <c r="DE188" s="456"/>
      <c r="DF188" s="456"/>
      <c r="DG188" s="456"/>
      <c r="DH188" s="456"/>
      <c r="DI188" s="456"/>
      <c r="DJ188" s="456"/>
      <c r="DK188" s="456"/>
      <c r="DL188" s="456"/>
      <c r="DM188" s="456"/>
      <c r="DN188" s="456"/>
      <c r="DO188" s="456"/>
      <c r="DP188" s="456"/>
      <c r="DQ188" s="456"/>
      <c r="DR188" s="456"/>
      <c r="DS188" s="456"/>
      <c r="DT188" s="456"/>
      <c r="DU188" s="456"/>
      <c r="DV188" s="456"/>
      <c r="DW188" s="456"/>
      <c r="DX188" s="456"/>
      <c r="DY188" s="456"/>
      <c r="DZ188" s="456"/>
      <c r="EA188" s="456"/>
      <c r="EB188" s="456"/>
      <c r="EC188" s="456"/>
      <c r="ED188" s="456"/>
      <c r="EE188" s="456"/>
      <c r="EF188" s="456"/>
      <c r="EG188" s="456"/>
      <c r="EH188" s="456"/>
      <c r="EI188" s="456"/>
      <c r="EJ188" s="456"/>
      <c r="EK188" s="456"/>
      <c r="EL188" s="456"/>
      <c r="EM188" s="456"/>
      <c r="EN188" s="456"/>
      <c r="EO188" s="456"/>
      <c r="EP188" s="456"/>
      <c r="EQ188" s="456"/>
      <c r="ER188" s="456"/>
      <c r="ES188" s="456"/>
      <c r="ET188" s="456"/>
      <c r="EU188" s="456"/>
      <c r="EV188" s="456"/>
      <c r="EW188" s="456"/>
      <c r="EX188" s="456"/>
      <c r="EY188" s="456"/>
      <c r="EZ188" s="456"/>
      <c r="FA188" s="456"/>
      <c r="FB188" s="456"/>
      <c r="FC188" s="456"/>
      <c r="FD188" s="456"/>
      <c r="FE188" s="456"/>
      <c r="FF188" s="456"/>
      <c r="FG188" s="456"/>
      <c r="FH188" s="456"/>
      <c r="FI188" s="456"/>
      <c r="FJ188" s="456"/>
      <c r="FK188" s="456"/>
      <c r="FL188" s="456"/>
      <c r="FM188" s="456"/>
      <c r="FN188" s="456"/>
      <c r="FO188" s="456"/>
      <c r="FP188" s="456"/>
      <c r="FQ188" s="456"/>
      <c r="FR188" s="568"/>
      <c r="FS188" s="456"/>
      <c r="FT188" s="456"/>
      <c r="FU188" s="456"/>
      <c r="FV188" s="456"/>
      <c r="FW188" s="456"/>
      <c r="FX188" s="456"/>
      <c r="FY188" s="456"/>
      <c r="FZ188" s="456"/>
    </row>
    <row r="189" spans="1:182" ht="15" customHeight="1">
      <c r="A189" s="454" t="s">
        <v>1785</v>
      </c>
      <c r="B189" s="454"/>
      <c r="C189" s="580" t="s">
        <v>2784</v>
      </c>
      <c r="D189" s="457">
        <v>18</v>
      </c>
      <c r="E189" s="785" t="s">
        <v>1556</v>
      </c>
      <c r="F189" s="456" t="s">
        <v>3588</v>
      </c>
      <c r="G189" s="457"/>
      <c r="H189" s="455" t="s">
        <v>3589</v>
      </c>
      <c r="I189" s="455" t="s">
        <v>3590</v>
      </c>
      <c r="J189" s="454" t="s">
        <v>152</v>
      </c>
      <c r="K189" s="454">
        <v>37167</v>
      </c>
      <c r="L189" s="577" t="s">
        <v>2790</v>
      </c>
      <c r="M189" s="586" t="s">
        <v>3591</v>
      </c>
      <c r="N189" s="455" t="s">
        <v>2546</v>
      </c>
      <c r="O189" s="456" t="s">
        <v>1562</v>
      </c>
      <c r="P189" s="456" t="s">
        <v>1563</v>
      </c>
      <c r="Q189" s="456" t="s">
        <v>1564</v>
      </c>
      <c r="R189" s="454" t="s">
        <v>152</v>
      </c>
      <c r="S189" s="454">
        <v>37087</v>
      </c>
      <c r="T189" s="456"/>
      <c r="U189" s="429"/>
      <c r="V189" s="581"/>
      <c r="W189" s="77"/>
      <c r="X189" s="457"/>
      <c r="Y189" s="457"/>
      <c r="Z189" s="454"/>
      <c r="AA189" s="582"/>
      <c r="AB189" s="582"/>
      <c r="AC189" s="582"/>
      <c r="AD189" s="77"/>
      <c r="AE189" s="457"/>
      <c r="AF189" s="583"/>
      <c r="AG189" s="583"/>
      <c r="AH189" s="77"/>
      <c r="AI189" s="461" t="s">
        <v>3592</v>
      </c>
      <c r="AJ189" s="457" t="s">
        <v>49</v>
      </c>
      <c r="AK189" s="457" t="s">
        <v>49</v>
      </c>
      <c r="AL189" s="77"/>
      <c r="AM189" s="457"/>
      <c r="AN189" s="77"/>
      <c r="AP189" s="715"/>
      <c r="AQ189" s="77"/>
      <c r="AR189" s="454"/>
      <c r="AS189" s="719"/>
      <c r="AT189" s="642"/>
      <c r="AU189" s="642"/>
      <c r="AV189" s="456"/>
      <c r="AW189" s="456"/>
      <c r="AX189" s="456"/>
      <c r="AY189" s="456"/>
      <c r="AZ189" s="454"/>
      <c r="BA189" s="456"/>
      <c r="BB189" s="456"/>
      <c r="BC189" s="456"/>
      <c r="BD189" s="456"/>
      <c r="BE189" s="456"/>
      <c r="BF189" s="456"/>
      <c r="BG189" s="456"/>
      <c r="BH189" s="77"/>
      <c r="BI189" s="456"/>
      <c r="BJ189" s="456"/>
      <c r="BK189" s="456"/>
      <c r="BL189" s="456"/>
      <c r="BM189" s="456"/>
      <c r="BN189" s="456"/>
      <c r="BO189" s="456"/>
      <c r="BP189" s="456"/>
      <c r="BQ189" s="456"/>
      <c r="BR189" s="456"/>
      <c r="BS189" s="783"/>
      <c r="BT189" s="783"/>
      <c r="BU189" s="783"/>
      <c r="BV189" s="456"/>
      <c r="BW189" s="456"/>
      <c r="BX189" s="456"/>
      <c r="BY189" s="456"/>
      <c r="BZ189" s="456"/>
      <c r="CA189" s="456"/>
      <c r="CB189" s="456"/>
      <c r="CC189" s="456"/>
      <c r="CD189" s="456"/>
      <c r="CE189" s="456"/>
      <c r="CF189" s="456"/>
      <c r="CG189" s="456"/>
      <c r="CH189" s="456"/>
      <c r="CI189" s="456"/>
      <c r="CJ189" s="456"/>
      <c r="CK189" s="456"/>
      <c r="CL189" s="456"/>
      <c r="CM189" s="456"/>
      <c r="CN189" s="456"/>
      <c r="CO189" s="456"/>
      <c r="CP189" s="456"/>
      <c r="CQ189" s="456"/>
      <c r="CR189" s="456"/>
      <c r="CS189" s="456"/>
      <c r="CT189" s="456"/>
      <c r="CU189" s="456"/>
      <c r="CV189" s="456"/>
      <c r="CW189" s="456"/>
      <c r="CX189" s="456"/>
      <c r="CY189" s="456"/>
      <c r="CZ189" s="456"/>
      <c r="DA189" s="456"/>
      <c r="DB189" s="456"/>
      <c r="DC189" s="456"/>
      <c r="DD189" s="456"/>
      <c r="DE189" s="456"/>
      <c r="DF189" s="456"/>
      <c r="DG189" s="456"/>
      <c r="DH189" s="456"/>
      <c r="DI189" s="456"/>
      <c r="DJ189" s="456"/>
      <c r="DK189" s="456"/>
      <c r="DL189" s="456"/>
      <c r="DM189" s="456"/>
      <c r="DN189" s="456"/>
      <c r="DO189" s="456"/>
      <c r="DP189" s="456"/>
      <c r="DQ189" s="456"/>
      <c r="DR189" s="456"/>
      <c r="DS189" s="456"/>
      <c r="DT189" s="456"/>
      <c r="DU189" s="456"/>
      <c r="DV189" s="456"/>
      <c r="DW189" s="456"/>
      <c r="DX189" s="456"/>
      <c r="DY189" s="456"/>
      <c r="DZ189" s="456"/>
      <c r="EA189" s="456"/>
      <c r="EB189" s="456"/>
      <c r="EC189" s="456"/>
      <c r="ED189" s="456"/>
      <c r="EE189" s="456"/>
      <c r="EF189" s="456"/>
      <c r="EG189" s="456"/>
      <c r="EH189" s="456"/>
      <c r="EI189" s="456"/>
      <c r="EJ189" s="456"/>
      <c r="EK189" s="456"/>
      <c r="EL189" s="456"/>
      <c r="EM189" s="456"/>
      <c r="EN189" s="456"/>
      <c r="EO189" s="456"/>
      <c r="EP189" s="456"/>
      <c r="EQ189" s="456"/>
      <c r="ER189" s="456"/>
      <c r="ES189" s="456"/>
      <c r="ET189" s="456"/>
      <c r="EU189" s="456"/>
      <c r="EV189" s="456"/>
      <c r="EW189" s="456"/>
      <c r="EX189" s="456"/>
      <c r="EY189" s="456"/>
      <c r="EZ189" s="456"/>
      <c r="FA189" s="456"/>
      <c r="FB189" s="456"/>
      <c r="FC189" s="456"/>
      <c r="FD189" s="456"/>
      <c r="FE189" s="456"/>
      <c r="FF189" s="456"/>
      <c r="FG189" s="456"/>
      <c r="FH189" s="456"/>
      <c r="FI189" s="456"/>
      <c r="FJ189" s="456"/>
      <c r="FK189" s="456"/>
      <c r="FL189" s="456"/>
      <c r="FM189" s="456"/>
      <c r="FN189" s="456"/>
      <c r="FO189" s="456"/>
      <c r="FP189" s="456"/>
      <c r="FQ189" s="456"/>
      <c r="FS189" s="526"/>
      <c r="FT189" s="526"/>
      <c r="FU189" s="526"/>
      <c r="FV189" s="526"/>
      <c r="FW189" s="526"/>
      <c r="FX189" s="526"/>
      <c r="FY189" s="526"/>
      <c r="FZ189" s="526"/>
    </row>
    <row r="190" spans="1:182" s="264" customFormat="1" ht="15" customHeight="1">
      <c r="A190" s="454" t="s">
        <v>1785</v>
      </c>
      <c r="B190" s="454"/>
      <c r="C190" s="455" t="s">
        <v>2736</v>
      </c>
      <c r="D190" s="457">
        <v>64</v>
      </c>
      <c r="E190" s="785" t="s">
        <v>1014</v>
      </c>
      <c r="F190" s="577" t="s">
        <v>3593</v>
      </c>
      <c r="G190" s="457"/>
      <c r="H190" s="580" t="s">
        <v>1016</v>
      </c>
      <c r="I190" s="580" t="s">
        <v>1017</v>
      </c>
      <c r="J190" s="457" t="s">
        <v>139</v>
      </c>
      <c r="K190" s="655">
        <v>78640</v>
      </c>
      <c r="L190" s="531" t="s">
        <v>1018</v>
      </c>
      <c r="M190" s="586"/>
      <c r="N190" s="580" t="s">
        <v>82</v>
      </c>
      <c r="O190" s="577" t="s">
        <v>1019</v>
      </c>
      <c r="P190" s="577" t="s">
        <v>3594</v>
      </c>
      <c r="Q190" s="577" t="s">
        <v>3595</v>
      </c>
      <c r="R190" s="457" t="s">
        <v>139</v>
      </c>
      <c r="S190" s="655">
        <v>78619</v>
      </c>
      <c r="T190" s="577"/>
      <c r="U190" s="454" t="s">
        <v>1020</v>
      </c>
      <c r="V190" s="456"/>
      <c r="W190" s="478"/>
      <c r="X190" s="457"/>
      <c r="Y190" s="457"/>
      <c r="Z190" s="454"/>
      <c r="AA190" s="457"/>
      <c r="AB190" s="457"/>
      <c r="AC190" s="457"/>
      <c r="AD190" s="478"/>
      <c r="AE190" s="457"/>
      <c r="AF190" s="583"/>
      <c r="AG190" s="583"/>
      <c r="AH190" s="478"/>
      <c r="AI190" s="461" t="s">
        <v>3596</v>
      </c>
      <c r="AJ190" s="577"/>
      <c r="AK190" s="577"/>
      <c r="AL190" s="478"/>
      <c r="AM190" s="457" t="str">
        <f>H190&amp;" "&amp;I190&amp;","&amp;" "&amp;J190&amp;" "&amp;K190</f>
        <v>1700 Lehman Rd Kyle, TX 78640</v>
      </c>
      <c r="AN190" s="478"/>
      <c r="AO190" s="715"/>
      <c r="AP190" s="715"/>
      <c r="AQ190" s="478"/>
      <c r="AR190" s="454"/>
      <c r="AS190" s="726"/>
      <c r="AT190" s="285"/>
      <c r="AU190" s="285"/>
      <c r="AV190" s="454"/>
      <c r="AW190" s="454"/>
      <c r="AX190" s="454"/>
      <c r="AY190" s="454"/>
      <c r="AZ190" s="454"/>
      <c r="BA190" s="454"/>
      <c r="BB190" s="454"/>
      <c r="BC190" s="454"/>
      <c r="BD190" s="454"/>
      <c r="BE190" s="454"/>
      <c r="BF190" s="454"/>
      <c r="BG190" s="454"/>
      <c r="BH190" s="478"/>
      <c r="BI190" s="456"/>
      <c r="BJ190" s="456"/>
      <c r="BK190" s="454"/>
      <c r="BL190" s="457"/>
      <c r="BM190" s="454"/>
      <c r="BN190" s="457"/>
      <c r="BO190" s="454"/>
      <c r="BP190" s="457"/>
      <c r="BQ190" s="683"/>
      <c r="BR190" s="457" t="s">
        <v>3597</v>
      </c>
      <c r="BS190" s="456"/>
      <c r="BT190" s="456"/>
      <c r="BU190" s="456"/>
      <c r="BV190" s="456"/>
      <c r="BW190" s="456"/>
      <c r="BX190" s="456"/>
      <c r="BY190" s="456"/>
      <c r="BZ190" s="456"/>
      <c r="CA190" s="456"/>
      <c r="CB190" s="456"/>
      <c r="CC190" s="456"/>
      <c r="CD190" s="456"/>
      <c r="CE190" s="456"/>
      <c r="CF190" s="456"/>
      <c r="CG190" s="456"/>
      <c r="CH190" s="456"/>
      <c r="CI190" s="456"/>
      <c r="CJ190" s="456"/>
      <c r="CK190" s="456"/>
      <c r="CL190" s="456"/>
      <c r="CM190" s="456"/>
      <c r="CN190" s="456"/>
      <c r="CO190" s="456"/>
      <c r="CP190" s="456"/>
      <c r="CQ190" s="456"/>
      <c r="CR190" s="456"/>
      <c r="CS190" s="456"/>
      <c r="CT190" s="456"/>
      <c r="CU190" s="456"/>
      <c r="CV190" s="456"/>
      <c r="CW190" s="456"/>
      <c r="CX190" s="456"/>
      <c r="CY190" s="456"/>
      <c r="CZ190" s="456"/>
      <c r="DA190" s="456"/>
      <c r="DB190" s="456"/>
      <c r="DC190" s="456"/>
      <c r="DD190" s="456"/>
      <c r="DE190" s="456"/>
      <c r="DF190" s="456"/>
      <c r="DG190" s="456"/>
      <c r="DH190" s="456"/>
      <c r="DI190" s="456"/>
      <c r="DJ190" s="456"/>
      <c r="DK190" s="456"/>
      <c r="DL190" s="456"/>
      <c r="DM190" s="456"/>
      <c r="DN190" s="456"/>
      <c r="DO190" s="456"/>
      <c r="DP190" s="456"/>
      <c r="DQ190" s="456"/>
      <c r="DR190" s="456"/>
      <c r="DS190" s="456"/>
      <c r="DT190" s="456"/>
      <c r="DU190" s="456"/>
      <c r="DV190" s="456"/>
      <c r="DW190" s="456"/>
      <c r="DX190" s="456"/>
      <c r="DY190" s="456"/>
      <c r="DZ190" s="456"/>
      <c r="EA190" s="456"/>
      <c r="EB190" s="456"/>
      <c r="EC190" s="456"/>
      <c r="ED190" s="456"/>
      <c r="EE190" s="456"/>
      <c r="EF190" s="456"/>
      <c r="EG190" s="456"/>
      <c r="EH190" s="456"/>
      <c r="EI190" s="456"/>
      <c r="EJ190" s="456"/>
      <c r="EK190" s="456"/>
      <c r="EL190" s="456"/>
      <c r="EM190" s="456"/>
      <c r="EN190" s="456"/>
      <c r="EO190" s="456"/>
      <c r="EP190" s="456"/>
      <c r="EQ190" s="456"/>
      <c r="ER190" s="456"/>
      <c r="ES190" s="456"/>
      <c r="ET190" s="456"/>
      <c r="EU190" s="456"/>
      <c r="EV190" s="456"/>
      <c r="EW190" s="456"/>
      <c r="EX190" s="456"/>
      <c r="EY190" s="456"/>
      <c r="EZ190" s="456"/>
      <c r="FA190" s="456"/>
      <c r="FB190" s="456"/>
      <c r="FC190" s="456"/>
      <c r="FD190" s="456"/>
      <c r="FE190" s="456"/>
      <c r="FF190" s="456"/>
      <c r="FG190" s="456"/>
      <c r="FH190" s="456"/>
      <c r="FI190" s="456"/>
      <c r="FJ190" s="456"/>
      <c r="FK190" s="577"/>
      <c r="FL190" s="577"/>
      <c r="FM190" s="577"/>
      <c r="FN190" s="285"/>
      <c r="FO190" s="285"/>
      <c r="FP190" s="285"/>
      <c r="FQ190" s="285"/>
      <c r="FR190" s="285"/>
      <c r="FS190" s="526"/>
      <c r="FT190" s="526"/>
      <c r="FU190" s="526"/>
      <c r="FV190" s="526"/>
      <c r="FW190" s="526"/>
      <c r="FX190" s="526"/>
      <c r="FY190" s="526"/>
      <c r="FZ190" s="526"/>
    </row>
    <row r="191" spans="1:182" s="264" customFormat="1" ht="15" customHeight="1">
      <c r="A191" s="454" t="s">
        <v>1785</v>
      </c>
      <c r="B191" s="454"/>
      <c r="C191" s="455" t="s">
        <v>2736</v>
      </c>
      <c r="D191" s="457">
        <v>36</v>
      </c>
      <c r="E191" s="785" t="s">
        <v>1014</v>
      </c>
      <c r="F191" s="577" t="s">
        <v>3598</v>
      </c>
      <c r="G191" s="457"/>
      <c r="H191" s="580" t="s">
        <v>1016</v>
      </c>
      <c r="I191" s="580" t="s">
        <v>1017</v>
      </c>
      <c r="J191" s="457" t="s">
        <v>139</v>
      </c>
      <c r="K191" s="655">
        <v>78640</v>
      </c>
      <c r="L191" s="531" t="s">
        <v>1018</v>
      </c>
      <c r="M191" s="586"/>
      <c r="N191" s="580" t="s">
        <v>82</v>
      </c>
      <c r="O191" s="577" t="s">
        <v>1019</v>
      </c>
      <c r="P191" s="577" t="s">
        <v>3594</v>
      </c>
      <c r="Q191" s="577" t="s">
        <v>3595</v>
      </c>
      <c r="R191" s="457" t="s">
        <v>139</v>
      </c>
      <c r="S191" s="655">
        <v>78619</v>
      </c>
      <c r="T191" s="577"/>
      <c r="U191" s="454" t="s">
        <v>1020</v>
      </c>
      <c r="V191" s="456"/>
      <c r="W191" s="478"/>
      <c r="X191" s="457"/>
      <c r="Y191" s="457"/>
      <c r="Z191" s="454"/>
      <c r="AA191" s="457"/>
      <c r="AB191" s="457"/>
      <c r="AC191" s="457"/>
      <c r="AD191" s="478"/>
      <c r="AE191" s="457"/>
      <c r="AF191" s="583"/>
      <c r="AG191" s="583"/>
      <c r="AH191" s="478"/>
      <c r="AI191" s="461" t="s">
        <v>3596</v>
      </c>
      <c r="AJ191" s="577"/>
      <c r="AK191" s="577"/>
      <c r="AL191" s="478"/>
      <c r="AM191" s="457" t="str">
        <f>H191&amp;" "&amp;I191&amp;","&amp;" "&amp;J191&amp;" "&amp;K191</f>
        <v>1700 Lehman Rd Kyle, TX 78640</v>
      </c>
      <c r="AN191" s="478"/>
      <c r="AO191" s="715"/>
      <c r="AP191" s="715"/>
      <c r="AQ191" s="478"/>
      <c r="AR191" s="454"/>
      <c r="AS191" s="717"/>
      <c r="AT191" s="505"/>
      <c r="AU191" s="709"/>
      <c r="AV191" s="454"/>
      <c r="AW191" s="454"/>
      <c r="AX191" s="454"/>
      <c r="AY191" s="454"/>
      <c r="AZ191" s="454"/>
      <c r="BA191" s="454"/>
      <c r="BB191" s="454"/>
      <c r="BC191" s="454"/>
      <c r="BD191" s="454"/>
      <c r="BE191" s="454"/>
      <c r="BF191" s="454"/>
      <c r="BG191" s="454"/>
      <c r="BH191" s="478"/>
      <c r="BI191" s="456"/>
      <c r="BJ191" s="456"/>
      <c r="BK191" s="454"/>
      <c r="BL191" s="457"/>
      <c r="BM191" s="454"/>
      <c r="BN191" s="457"/>
      <c r="BO191" s="454"/>
      <c r="BP191" s="457"/>
      <c r="BQ191" s="683"/>
      <c r="BR191" s="457" t="s">
        <v>3597</v>
      </c>
      <c r="BS191" s="456"/>
      <c r="BT191" s="456"/>
      <c r="BU191" s="456"/>
      <c r="BV191" s="456"/>
      <c r="BW191" s="456"/>
      <c r="BX191" s="456"/>
      <c r="BY191" s="456"/>
      <c r="BZ191" s="456"/>
      <c r="CA191" s="456"/>
      <c r="CB191" s="456"/>
      <c r="CC191" s="456"/>
      <c r="CD191" s="456"/>
      <c r="CE191" s="456"/>
      <c r="CF191" s="456"/>
      <c r="CG191" s="456"/>
      <c r="CH191" s="456"/>
      <c r="CI191" s="456"/>
      <c r="CJ191" s="456"/>
      <c r="CK191" s="456"/>
      <c r="CL191" s="456"/>
      <c r="CM191" s="456"/>
      <c r="CN191" s="456"/>
      <c r="CO191" s="456"/>
      <c r="CP191" s="456"/>
      <c r="CQ191" s="456"/>
      <c r="CR191" s="456"/>
      <c r="CS191" s="456"/>
      <c r="CT191" s="456"/>
      <c r="CU191" s="456"/>
      <c r="CV191" s="456"/>
      <c r="CW191" s="456"/>
      <c r="CX191" s="456"/>
      <c r="CY191" s="456"/>
      <c r="CZ191" s="456"/>
      <c r="DA191" s="456"/>
      <c r="DB191" s="456"/>
      <c r="DC191" s="456"/>
      <c r="DD191" s="456"/>
      <c r="DE191" s="456"/>
      <c r="DF191" s="456"/>
      <c r="DG191" s="456"/>
      <c r="DH191" s="456"/>
      <c r="DI191" s="456"/>
      <c r="DJ191" s="456"/>
      <c r="DK191" s="456"/>
      <c r="DL191" s="456"/>
      <c r="DM191" s="456"/>
      <c r="DN191" s="456"/>
      <c r="DO191" s="456"/>
      <c r="DP191" s="456"/>
      <c r="DQ191" s="456"/>
      <c r="DR191" s="456"/>
      <c r="DS191" s="456"/>
      <c r="DT191" s="456"/>
      <c r="DU191" s="456"/>
      <c r="DV191" s="456"/>
      <c r="DW191" s="456"/>
      <c r="DX191" s="456"/>
      <c r="DY191" s="456"/>
      <c r="DZ191" s="456"/>
      <c r="EA191" s="456"/>
      <c r="EB191" s="456"/>
      <c r="EC191" s="456"/>
      <c r="ED191" s="456"/>
      <c r="EE191" s="456"/>
      <c r="EF191" s="456"/>
      <c r="EG191" s="456"/>
      <c r="EH191" s="456"/>
      <c r="EI191" s="456"/>
      <c r="EJ191" s="456"/>
      <c r="EK191" s="456"/>
      <c r="EL191" s="456"/>
      <c r="EM191" s="456"/>
      <c r="EN191" s="456"/>
      <c r="EO191" s="456"/>
      <c r="EP191" s="456"/>
      <c r="EQ191" s="456"/>
      <c r="ER191" s="456"/>
      <c r="ES191" s="456"/>
      <c r="ET191" s="456"/>
      <c r="EU191" s="456"/>
      <c r="EV191" s="456"/>
      <c r="EW191" s="456"/>
      <c r="EX191" s="456"/>
      <c r="EY191" s="456"/>
      <c r="EZ191" s="456"/>
      <c r="FA191" s="456"/>
      <c r="FB191" s="456"/>
      <c r="FC191" s="456"/>
      <c r="FD191" s="456"/>
      <c r="FE191" s="456"/>
      <c r="FF191" s="456"/>
      <c r="FG191" s="456"/>
      <c r="FH191" s="456"/>
      <c r="FI191" s="456"/>
      <c r="FJ191" s="456"/>
      <c r="FK191" s="577"/>
      <c r="FL191" s="577"/>
      <c r="FM191" s="577"/>
      <c r="FN191" s="285"/>
      <c r="FO191" s="285"/>
      <c r="FP191" s="285"/>
      <c r="FQ191" s="285"/>
      <c r="FR191" s="471"/>
      <c r="FS191" s="568"/>
      <c r="FT191" s="568"/>
      <c r="FU191" s="568"/>
      <c r="FV191" s="568"/>
      <c r="FW191" s="568"/>
      <c r="FX191" s="568"/>
      <c r="FY191" s="568"/>
      <c r="FZ191" s="568"/>
    </row>
    <row r="192" spans="1:182" s="456" customFormat="1" ht="15" customHeight="1">
      <c r="A192" s="454" t="s">
        <v>1785</v>
      </c>
      <c r="B192" s="454"/>
      <c r="C192" s="455" t="s">
        <v>2666</v>
      </c>
      <c r="D192" s="454">
        <v>15</v>
      </c>
      <c r="E192" s="664" t="s">
        <v>1065</v>
      </c>
      <c r="F192" s="456" t="s">
        <v>2380</v>
      </c>
      <c r="G192" s="457"/>
      <c r="H192" s="455" t="s">
        <v>1067</v>
      </c>
      <c r="I192" s="455" t="s">
        <v>1068</v>
      </c>
      <c r="J192" s="454" t="s">
        <v>1069</v>
      </c>
      <c r="K192" s="454">
        <v>2895</v>
      </c>
      <c r="L192" s="531" t="s">
        <v>1070</v>
      </c>
      <c r="M192" s="586"/>
      <c r="N192" s="455" t="s">
        <v>3599</v>
      </c>
      <c r="O192" s="456" t="s">
        <v>1072</v>
      </c>
      <c r="R192" s="454"/>
      <c r="S192" s="454"/>
      <c r="U192" s="454" t="s">
        <v>1073</v>
      </c>
      <c r="V192" s="459"/>
      <c r="W192" s="77"/>
      <c r="X192" s="454"/>
      <c r="Y192" s="454"/>
      <c r="Z192" s="454"/>
      <c r="AA192" s="454"/>
      <c r="AB192" s="454"/>
      <c r="AC192" s="454"/>
      <c r="AD192" s="77"/>
      <c r="AE192" s="454"/>
      <c r="AF192" s="460"/>
      <c r="AG192" s="460"/>
      <c r="AH192" s="77"/>
      <c r="AI192" s="461" t="s">
        <v>3600</v>
      </c>
      <c r="AJ192" s="454"/>
      <c r="AK192" s="454"/>
      <c r="AL192" s="77"/>
      <c r="AM192" s="457" t="str">
        <f>H192&amp;" "&amp;I192&amp;","&amp;" "&amp;J192&amp;" "&amp;K192</f>
        <v>800 Logee St Woonsocket, RI 2895</v>
      </c>
      <c r="AN192" s="77"/>
      <c r="AO192" s="715"/>
      <c r="AP192" s="715"/>
      <c r="AQ192" s="77"/>
      <c r="AR192" s="454"/>
      <c r="AS192" s="717"/>
      <c r="AT192" s="314"/>
      <c r="AU192" s="314"/>
      <c r="AZ192" s="454"/>
      <c r="BH192" s="77"/>
      <c r="FR192" s="285"/>
      <c r="FS192" s="568"/>
      <c r="FT192" s="568"/>
      <c r="FU192" s="568"/>
      <c r="FV192" s="568"/>
      <c r="FW192" s="568"/>
      <c r="FX192" s="568"/>
      <c r="FY192" s="568"/>
      <c r="FZ192" s="568"/>
    </row>
    <row r="193" spans="1:182" s="526" customFormat="1" ht="15" customHeight="1">
      <c r="A193" s="454" t="s">
        <v>1785</v>
      </c>
      <c r="B193" s="454"/>
      <c r="C193" s="455" t="s">
        <v>2736</v>
      </c>
      <c r="D193" s="454"/>
      <c r="E193" s="664" t="s">
        <v>3601</v>
      </c>
      <c r="F193" s="456" t="s">
        <v>3602</v>
      </c>
      <c r="G193" s="457"/>
      <c r="H193" s="455" t="s">
        <v>3603</v>
      </c>
      <c r="I193" s="455" t="s">
        <v>3604</v>
      </c>
      <c r="J193" s="454" t="s">
        <v>67</v>
      </c>
      <c r="K193" s="454">
        <v>92583</v>
      </c>
      <c r="L193" s="531" t="s">
        <v>3605</v>
      </c>
      <c r="M193" s="586"/>
      <c r="N193" s="456" t="s">
        <v>3606</v>
      </c>
      <c r="O193" s="456" t="s">
        <v>3607</v>
      </c>
      <c r="P193" s="577" t="s">
        <v>3608</v>
      </c>
      <c r="Q193" s="456" t="s">
        <v>1955</v>
      </c>
      <c r="R193" s="454" t="s">
        <v>67</v>
      </c>
      <c r="S193" s="577">
        <v>92882</v>
      </c>
      <c r="T193" s="456"/>
      <c r="U193" s="457" t="s">
        <v>3609</v>
      </c>
      <c r="V193" s="459"/>
      <c r="W193" s="77"/>
      <c r="X193" s="454"/>
      <c r="Y193" s="454"/>
      <c r="Z193" s="454"/>
      <c r="AA193" s="454"/>
      <c r="AB193" s="454"/>
      <c r="AC193" s="454"/>
      <c r="AD193" s="77"/>
      <c r="AE193" s="454"/>
      <c r="AF193" s="460"/>
      <c r="AG193" s="460"/>
      <c r="AH193" s="77"/>
      <c r="AI193" s="461" t="s">
        <v>3610</v>
      </c>
      <c r="AJ193" s="454" t="s">
        <v>49</v>
      </c>
      <c r="AK193" s="454"/>
      <c r="AL193" s="77"/>
      <c r="AM193" s="457" t="str">
        <f>H193&amp;" "&amp;I193&amp;","&amp;" "&amp;J193&amp;" "&amp;K193</f>
        <v>1499 N State St San Jacinto, CA 92583</v>
      </c>
      <c r="AN193" s="77"/>
      <c r="AO193" s="715"/>
      <c r="AP193" s="715"/>
      <c r="AQ193" s="77"/>
      <c r="AR193" s="454"/>
      <c r="AS193" s="717"/>
      <c r="AT193" s="314"/>
      <c r="AU193" s="314"/>
      <c r="AV193" s="456"/>
      <c r="AW193" s="456"/>
      <c r="AX193" s="456"/>
      <c r="AY193" s="456"/>
      <c r="AZ193" s="454"/>
      <c r="BA193" s="456"/>
      <c r="BB193" s="456"/>
      <c r="BC193" s="456"/>
      <c r="BD193" s="456"/>
      <c r="BE193" s="456"/>
      <c r="BF193" s="456"/>
      <c r="BG193" s="456"/>
      <c r="BH193" s="77"/>
      <c r="BI193" s="456"/>
      <c r="BJ193" s="456"/>
      <c r="BK193" s="456"/>
      <c r="BL193" s="456"/>
      <c r="BM193" s="456"/>
      <c r="BN193" s="456"/>
      <c r="BO193" s="456"/>
      <c r="BP193" s="456"/>
      <c r="BQ193" s="456"/>
      <c r="BR193" s="456"/>
      <c r="BS193" s="456"/>
      <c r="BT193" s="456"/>
      <c r="BU193" s="456"/>
      <c r="BV193" s="456"/>
      <c r="BW193" s="456"/>
      <c r="BX193" s="456"/>
      <c r="BY193" s="456"/>
      <c r="BZ193" s="456"/>
      <c r="CA193" s="456"/>
      <c r="CB193" s="456"/>
      <c r="CC193" s="456"/>
      <c r="CD193" s="456"/>
      <c r="CE193" s="456"/>
      <c r="CF193" s="456"/>
      <c r="CG193" s="456"/>
      <c r="CH193" s="456"/>
      <c r="CI193" s="456"/>
      <c r="CJ193" s="456"/>
      <c r="CK193" s="456"/>
      <c r="CL193" s="456"/>
      <c r="CM193" s="456"/>
      <c r="CN193" s="456"/>
      <c r="CO193" s="456"/>
      <c r="CP193" s="456"/>
      <c r="CQ193" s="456"/>
      <c r="CR193" s="456"/>
      <c r="CS193" s="456"/>
      <c r="CT193" s="456"/>
      <c r="CU193" s="456"/>
      <c r="CV193" s="456"/>
      <c r="CW193" s="456"/>
      <c r="CX193" s="456"/>
      <c r="CY193" s="456"/>
      <c r="CZ193" s="456"/>
      <c r="DA193" s="456"/>
      <c r="DB193" s="456"/>
      <c r="DC193" s="456"/>
      <c r="DD193" s="456"/>
      <c r="DE193" s="456"/>
      <c r="DF193" s="456"/>
      <c r="DG193" s="456"/>
      <c r="DH193" s="456"/>
      <c r="DI193" s="456"/>
      <c r="DJ193" s="456"/>
      <c r="DK193" s="456"/>
      <c r="DL193" s="456"/>
      <c r="DM193" s="456"/>
      <c r="DN193" s="456"/>
      <c r="DO193" s="456"/>
      <c r="DP193" s="456"/>
      <c r="DQ193" s="456"/>
      <c r="DR193" s="456"/>
      <c r="DS193" s="456"/>
      <c r="DT193" s="456"/>
      <c r="DU193" s="456"/>
      <c r="DV193" s="456"/>
      <c r="DW193" s="456"/>
      <c r="DX193" s="456"/>
      <c r="DY193" s="456"/>
      <c r="DZ193" s="456"/>
      <c r="EA193" s="456"/>
      <c r="EB193" s="456"/>
      <c r="EC193" s="456"/>
      <c r="ED193" s="456"/>
      <c r="EE193" s="456"/>
      <c r="EF193" s="456"/>
      <c r="EG193" s="456"/>
      <c r="EH193" s="456"/>
      <c r="EI193" s="456"/>
      <c r="EJ193" s="456"/>
      <c r="EK193" s="456"/>
      <c r="EL193" s="456"/>
      <c r="EM193" s="456"/>
      <c r="EN193" s="456"/>
      <c r="EO193" s="456"/>
      <c r="EP193" s="456"/>
      <c r="EQ193" s="456"/>
      <c r="ER193" s="456"/>
      <c r="ES193" s="456"/>
      <c r="ET193" s="456"/>
      <c r="EU193" s="456"/>
      <c r="EV193" s="456"/>
      <c r="EW193" s="456"/>
      <c r="EX193" s="456"/>
      <c r="EY193" s="456"/>
      <c r="EZ193" s="456"/>
      <c r="FA193" s="456"/>
      <c r="FB193" s="456"/>
      <c r="FC193" s="456"/>
      <c r="FD193" s="456"/>
      <c r="FE193" s="456"/>
      <c r="FF193" s="456"/>
      <c r="FG193" s="456"/>
      <c r="FH193" s="456"/>
      <c r="FI193" s="456"/>
      <c r="FJ193" s="456"/>
      <c r="FK193" s="456"/>
      <c r="FL193" s="456"/>
      <c r="FM193" s="456"/>
      <c r="FN193" s="456"/>
      <c r="FO193" s="456"/>
      <c r="FP193" s="314"/>
      <c r="FQ193" s="562"/>
      <c r="FR193" s="314"/>
      <c r="FS193" s="568"/>
      <c r="FT193" s="568"/>
      <c r="FU193" s="568"/>
      <c r="FV193" s="568"/>
      <c r="FW193" s="568"/>
      <c r="FX193" s="568"/>
      <c r="FY193" s="568"/>
      <c r="FZ193" s="568"/>
    </row>
    <row r="194" spans="1:182" s="526" customFormat="1" ht="15" customHeight="1">
      <c r="A194" s="454" t="s">
        <v>1785</v>
      </c>
      <c r="B194" s="454"/>
      <c r="C194" s="580" t="s">
        <v>2666</v>
      </c>
      <c r="D194" s="454">
        <v>22</v>
      </c>
      <c r="E194" s="664" t="s">
        <v>1274</v>
      </c>
      <c r="F194" s="456" t="s">
        <v>1275</v>
      </c>
      <c r="G194" s="457"/>
      <c r="H194" s="455" t="s">
        <v>1276</v>
      </c>
      <c r="I194" s="455" t="s">
        <v>1277</v>
      </c>
      <c r="J194" s="454" t="s">
        <v>1278</v>
      </c>
      <c r="K194" s="454">
        <v>42642</v>
      </c>
      <c r="L194" s="577" t="s">
        <v>1279</v>
      </c>
      <c r="M194" s="456"/>
      <c r="N194" s="455" t="s">
        <v>1280</v>
      </c>
      <c r="O194" s="456" t="s">
        <v>1281</v>
      </c>
      <c r="P194" s="456" t="s">
        <v>1282</v>
      </c>
      <c r="Q194" s="456" t="s">
        <v>1283</v>
      </c>
      <c r="R194" s="454" t="s">
        <v>1278</v>
      </c>
      <c r="S194" s="454">
        <v>42629</v>
      </c>
      <c r="T194" s="456"/>
      <c r="U194" s="429" t="s">
        <v>1284</v>
      </c>
      <c r="V194" s="459"/>
      <c r="W194" s="77"/>
      <c r="X194" s="454"/>
      <c r="Y194" s="454"/>
      <c r="Z194" s="454"/>
      <c r="AA194" s="454"/>
      <c r="AB194" s="454"/>
      <c r="AC194" s="454"/>
      <c r="AD194" s="77"/>
      <c r="AE194" s="454"/>
      <c r="AF194" s="460"/>
      <c r="AG194" s="460"/>
      <c r="AH194" s="77"/>
      <c r="AI194" s="461" t="s">
        <v>3611</v>
      </c>
      <c r="AJ194" s="454"/>
      <c r="AK194" s="454"/>
      <c r="AL194" s="77"/>
      <c r="AM194" s="457" t="str">
        <f>H194&amp;" "&amp;I194&amp;","&amp;" "&amp;J194&amp;" "&amp;K194</f>
        <v>2166 S Highway 127 Russell Springs, KY 42642</v>
      </c>
      <c r="AN194" s="77"/>
      <c r="AO194" s="715"/>
      <c r="AP194" s="715"/>
      <c r="AQ194" s="77"/>
      <c r="AR194" s="454"/>
      <c r="AS194" s="723"/>
      <c r="AT194" s="314"/>
      <c r="AU194" s="314"/>
      <c r="AV194" s="456"/>
      <c r="AW194" s="456"/>
      <c r="AX194" s="456"/>
      <c r="AY194" s="456"/>
      <c r="AZ194" s="454"/>
      <c r="BA194" s="456"/>
      <c r="BB194" s="456"/>
      <c r="BC194" s="456"/>
      <c r="BD194" s="456"/>
      <c r="BE194" s="456"/>
      <c r="BF194" s="456"/>
      <c r="BG194" s="456"/>
      <c r="BH194" s="77"/>
      <c r="BI194" s="456"/>
      <c r="BJ194" s="456"/>
      <c r="BK194" s="456"/>
      <c r="BL194" s="456"/>
      <c r="BM194" s="456"/>
      <c r="BN194" s="456"/>
      <c r="BO194" s="456"/>
      <c r="BP194" s="456"/>
      <c r="BQ194" s="456"/>
      <c r="BR194" s="456"/>
      <c r="BS194" s="456"/>
      <c r="BT194" s="456"/>
      <c r="BU194" s="456"/>
      <c r="BV194" s="456"/>
      <c r="BW194" s="456"/>
      <c r="BX194" s="456"/>
      <c r="BY194" s="456"/>
      <c r="BZ194" s="456"/>
      <c r="CA194" s="456"/>
      <c r="CB194" s="456"/>
      <c r="CC194" s="456"/>
      <c r="CD194" s="456"/>
      <c r="CE194" s="456"/>
      <c r="CF194" s="456"/>
      <c r="CG194" s="456"/>
      <c r="CH194" s="456"/>
      <c r="CI194" s="456"/>
      <c r="CJ194" s="456"/>
      <c r="CK194" s="456"/>
      <c r="CL194" s="456"/>
      <c r="CM194" s="456"/>
      <c r="CN194" s="456"/>
      <c r="CO194" s="456"/>
      <c r="CP194" s="456"/>
      <c r="CQ194" s="456"/>
      <c r="CR194" s="456"/>
      <c r="CS194" s="456"/>
      <c r="CT194" s="456"/>
      <c r="CU194" s="456"/>
      <c r="CV194" s="456"/>
      <c r="CW194" s="456"/>
      <c r="CX194" s="456"/>
      <c r="CY194" s="456"/>
      <c r="CZ194" s="456"/>
      <c r="DA194" s="456"/>
      <c r="DB194" s="456"/>
      <c r="DC194" s="456"/>
      <c r="DD194" s="456"/>
      <c r="DE194" s="456"/>
      <c r="DF194" s="456"/>
      <c r="DG194" s="456"/>
      <c r="DH194" s="456"/>
      <c r="DI194" s="456"/>
      <c r="DJ194" s="456"/>
      <c r="DK194" s="456"/>
      <c r="DL194" s="456"/>
      <c r="DM194" s="456"/>
      <c r="DN194" s="456"/>
      <c r="DO194" s="456"/>
      <c r="DP194" s="456"/>
      <c r="DQ194" s="456"/>
      <c r="DR194" s="456"/>
      <c r="DS194" s="456"/>
      <c r="DT194" s="456"/>
      <c r="DU194" s="456"/>
      <c r="DV194" s="456"/>
      <c r="DW194" s="456"/>
      <c r="DX194" s="456"/>
      <c r="DY194" s="456"/>
      <c r="DZ194" s="456"/>
      <c r="EA194" s="456"/>
      <c r="EB194" s="456"/>
      <c r="EC194" s="456"/>
      <c r="ED194" s="456"/>
      <c r="EE194" s="456"/>
      <c r="EF194" s="456"/>
      <c r="EG194" s="456"/>
      <c r="EH194" s="456"/>
      <c r="EI194" s="456"/>
      <c r="EJ194" s="456"/>
      <c r="EK194" s="456"/>
      <c r="EL194" s="456"/>
      <c r="EM194" s="456"/>
      <c r="EN194" s="456"/>
      <c r="EO194" s="456"/>
      <c r="EP194" s="456"/>
      <c r="EQ194" s="456"/>
      <c r="ER194" s="456"/>
      <c r="ES194" s="456"/>
      <c r="ET194" s="456"/>
      <c r="EU194" s="456"/>
      <c r="EV194" s="456"/>
      <c r="EW194" s="456"/>
      <c r="EX194" s="456"/>
      <c r="EY194" s="456"/>
      <c r="EZ194" s="456"/>
      <c r="FA194" s="456"/>
      <c r="FB194" s="456"/>
      <c r="FC194" s="456"/>
      <c r="FD194" s="456"/>
      <c r="FE194" s="456"/>
      <c r="FF194" s="456"/>
      <c r="FG194" s="456"/>
      <c r="FH194" s="456"/>
      <c r="FI194" s="456"/>
      <c r="FJ194" s="456"/>
      <c r="FK194" s="456"/>
      <c r="FL194" s="456"/>
      <c r="FM194" s="456"/>
      <c r="FN194" s="456"/>
      <c r="FO194" s="456"/>
      <c r="FP194" s="456"/>
      <c r="FQ194" s="456"/>
      <c r="FR194" s="456"/>
      <c r="FS194" s="285"/>
      <c r="FT194" s="285"/>
      <c r="FU194" s="285"/>
      <c r="FV194" s="285"/>
      <c r="FW194" s="285"/>
      <c r="FX194" s="285"/>
      <c r="FY194" s="285"/>
      <c r="FZ194" s="285"/>
    </row>
    <row r="195" spans="1:182" s="568" customFormat="1" ht="15" customHeight="1">
      <c r="A195" s="454" t="s">
        <v>1785</v>
      </c>
      <c r="B195" s="454"/>
      <c r="C195" s="580" t="s">
        <v>2666</v>
      </c>
      <c r="D195" s="454">
        <v>20</v>
      </c>
      <c r="E195" s="664" t="s">
        <v>3612</v>
      </c>
      <c r="F195" s="663" t="s">
        <v>3613</v>
      </c>
      <c r="G195" s="457"/>
      <c r="H195" s="455" t="s">
        <v>1364</v>
      </c>
      <c r="I195" s="455" t="s">
        <v>1365</v>
      </c>
      <c r="J195" s="454" t="s">
        <v>67</v>
      </c>
      <c r="K195" s="454">
        <v>94534</v>
      </c>
      <c r="L195" s="531" t="s">
        <v>1366</v>
      </c>
      <c r="M195" s="586"/>
      <c r="N195" s="455" t="s">
        <v>1017</v>
      </c>
      <c r="O195" s="456" t="s">
        <v>1367</v>
      </c>
      <c r="P195" s="456" t="s">
        <v>3614</v>
      </c>
      <c r="Q195" s="456" t="s">
        <v>3615</v>
      </c>
      <c r="R195" s="454" t="s">
        <v>67</v>
      </c>
      <c r="S195" s="454">
        <v>95694</v>
      </c>
      <c r="T195" s="456"/>
      <c r="U195" s="429" t="s">
        <v>1370</v>
      </c>
      <c r="V195" s="459"/>
      <c r="W195" s="77"/>
      <c r="X195" s="454"/>
      <c r="Y195" s="454"/>
      <c r="Z195" s="454"/>
      <c r="AA195" s="454"/>
      <c r="AB195" s="454"/>
      <c r="AC195" s="454"/>
      <c r="AD195" s="77"/>
      <c r="AE195" s="454"/>
      <c r="AF195" s="460"/>
      <c r="AG195" s="460"/>
      <c r="AH195" s="77"/>
      <c r="AI195" s="461" t="s">
        <v>3616</v>
      </c>
      <c r="AJ195" s="454"/>
      <c r="AK195" s="454" t="s">
        <v>49</v>
      </c>
      <c r="AL195" s="77"/>
      <c r="AM195" s="457" t="str">
        <f>H195&amp;" "&amp;I195&amp;","&amp;" "&amp;J195&amp;" "&amp;K195</f>
        <v>4000 Suisun Valley Rd Fairfield, CA 94534</v>
      </c>
      <c r="AN195" s="77"/>
      <c r="AO195" s="715"/>
      <c r="AP195" s="715"/>
      <c r="AQ195" s="77"/>
      <c r="AR195" s="454"/>
      <c r="AS195" s="723"/>
      <c r="AT195" s="314"/>
      <c r="AU195" s="314"/>
      <c r="AV195" s="456"/>
      <c r="AW195" s="456"/>
      <c r="AX195" s="456"/>
      <c r="AY195" s="456"/>
      <c r="AZ195" s="454"/>
      <c r="BA195" s="456"/>
      <c r="BB195" s="456"/>
      <c r="BC195" s="456"/>
      <c r="BD195" s="456"/>
      <c r="BE195" s="456"/>
      <c r="BF195" s="456"/>
      <c r="BG195" s="456"/>
      <c r="BH195" s="77"/>
      <c r="BI195" s="456"/>
      <c r="BJ195" s="456"/>
      <c r="BK195" s="577"/>
      <c r="BL195" s="577"/>
      <c r="BM195" s="577"/>
      <c r="BN195" s="577"/>
      <c r="BO195" s="577"/>
      <c r="BP195" s="577"/>
      <c r="BQ195" s="577"/>
      <c r="BR195" s="577"/>
      <c r="BS195" s="454"/>
      <c r="BT195" s="457"/>
      <c r="BU195" s="456"/>
      <c r="BV195" s="577"/>
      <c r="BW195" s="577"/>
      <c r="BX195" s="577"/>
      <c r="BY195" s="577"/>
      <c r="BZ195" s="577"/>
      <c r="CA195" s="577"/>
      <c r="CB195" s="577"/>
      <c r="CC195" s="577"/>
      <c r="CD195" s="577"/>
      <c r="CE195" s="577"/>
      <c r="CF195" s="577"/>
      <c r="CG195" s="577"/>
      <c r="CH195" s="577"/>
      <c r="CI195" s="577"/>
      <c r="CJ195" s="577"/>
      <c r="CK195" s="577"/>
      <c r="CL195" s="577"/>
      <c r="CM195" s="577"/>
      <c r="CN195" s="577"/>
      <c r="CO195" s="577"/>
      <c r="CP195" s="577"/>
      <c r="CQ195" s="577"/>
      <c r="CR195" s="577"/>
      <c r="CS195" s="577"/>
      <c r="CT195" s="577"/>
      <c r="CU195" s="577"/>
      <c r="CV195" s="577"/>
      <c r="CW195" s="577"/>
      <c r="CX195" s="577"/>
      <c r="CY195" s="577"/>
      <c r="CZ195" s="577"/>
      <c r="DA195" s="577"/>
      <c r="DB195" s="577"/>
      <c r="DC195" s="577"/>
      <c r="DD195" s="577"/>
      <c r="DE195" s="577"/>
      <c r="DF195" s="577"/>
      <c r="DG195" s="577"/>
      <c r="DH195" s="577"/>
      <c r="DI195" s="577"/>
      <c r="DJ195" s="577"/>
      <c r="DK195" s="577"/>
      <c r="DL195" s="577"/>
      <c r="DM195" s="577"/>
      <c r="DN195" s="577"/>
      <c r="DO195" s="577"/>
      <c r="DP195" s="577"/>
      <c r="DQ195" s="577"/>
      <c r="DR195" s="577"/>
      <c r="DS195" s="577"/>
      <c r="DT195" s="577"/>
      <c r="DU195" s="577"/>
      <c r="DV195" s="577"/>
      <c r="DW195" s="577"/>
      <c r="DX195" s="577"/>
      <c r="DY195" s="577"/>
      <c r="DZ195" s="577"/>
      <c r="EA195" s="577"/>
      <c r="EB195" s="577"/>
      <c r="EC195" s="577"/>
      <c r="ED195" s="577"/>
      <c r="EE195" s="577"/>
      <c r="EF195" s="577"/>
      <c r="EG195" s="577"/>
      <c r="EH195" s="577"/>
      <c r="EI195" s="577"/>
      <c r="EJ195" s="577"/>
      <c r="EK195" s="577"/>
      <c r="EL195" s="577"/>
      <c r="EM195" s="577"/>
      <c r="EN195" s="577"/>
      <c r="EO195" s="577"/>
      <c r="EP195" s="577"/>
      <c r="EQ195" s="577"/>
      <c r="ER195" s="577"/>
      <c r="ES195" s="577"/>
      <c r="ET195" s="577"/>
      <c r="EU195" s="577"/>
      <c r="EV195" s="577"/>
      <c r="EW195" s="577"/>
      <c r="EX195" s="577"/>
      <c r="EY195" s="577"/>
      <c r="EZ195" s="577"/>
      <c r="FA195" s="577"/>
      <c r="FB195" s="577"/>
      <c r="FC195" s="577"/>
      <c r="FD195" s="577"/>
      <c r="FE195" s="577"/>
      <c r="FF195" s="577"/>
      <c r="FG195" s="577"/>
      <c r="FH195" s="577"/>
      <c r="FI195" s="577"/>
      <c r="FJ195" s="577"/>
      <c r="FK195" s="456"/>
      <c r="FL195" s="456"/>
      <c r="FM195" s="456"/>
      <c r="FN195" s="456"/>
      <c r="FO195" s="456"/>
      <c r="FP195" s="456"/>
      <c r="FQ195" s="456"/>
      <c r="FR195" s="456"/>
      <c r="FS195" s="285"/>
      <c r="FT195" s="285"/>
      <c r="FU195" s="285"/>
      <c r="FV195" s="285"/>
      <c r="FW195" s="285"/>
      <c r="FX195" s="285"/>
      <c r="FY195" s="285"/>
      <c r="FZ195" s="285"/>
    </row>
    <row r="196" spans="1:182" s="568" customFormat="1" ht="15" customHeight="1">
      <c r="A196" s="454" t="s">
        <v>1785</v>
      </c>
      <c r="B196" s="454"/>
      <c r="C196" s="580" t="s">
        <v>2666</v>
      </c>
      <c r="D196" s="454">
        <v>40</v>
      </c>
      <c r="E196" s="664" t="s">
        <v>3617</v>
      </c>
      <c r="F196" s="456" t="s">
        <v>3618</v>
      </c>
      <c r="G196" s="457"/>
      <c r="H196" s="455" t="s">
        <v>1364</v>
      </c>
      <c r="I196" s="455" t="s">
        <v>1365</v>
      </c>
      <c r="J196" s="454" t="s">
        <v>67</v>
      </c>
      <c r="K196" s="454">
        <v>94534</v>
      </c>
      <c r="L196" s="531" t="s">
        <v>1366</v>
      </c>
      <c r="M196" s="586"/>
      <c r="N196" s="455" t="s">
        <v>1017</v>
      </c>
      <c r="O196" s="456" t="s">
        <v>1367</v>
      </c>
      <c r="P196" s="456" t="s">
        <v>3614</v>
      </c>
      <c r="Q196" s="456" t="s">
        <v>3615</v>
      </c>
      <c r="R196" s="454" t="s">
        <v>67</v>
      </c>
      <c r="S196" s="454">
        <v>95694</v>
      </c>
      <c r="T196" s="456"/>
      <c r="U196" s="429" t="s">
        <v>1370</v>
      </c>
      <c r="V196" s="459"/>
      <c r="W196" s="77"/>
      <c r="X196" s="454"/>
      <c r="Y196" s="454"/>
      <c r="Z196" s="454"/>
      <c r="AA196" s="454"/>
      <c r="AB196" s="454"/>
      <c r="AC196" s="454"/>
      <c r="AD196" s="77"/>
      <c r="AE196" s="454"/>
      <c r="AF196" s="460"/>
      <c r="AG196" s="460"/>
      <c r="AH196" s="77"/>
      <c r="AI196" s="461" t="s">
        <v>3616</v>
      </c>
      <c r="AJ196" s="454"/>
      <c r="AK196" s="454"/>
      <c r="AL196" s="77"/>
      <c r="AM196" s="457" t="str">
        <f>H196&amp;" "&amp;I196&amp;","&amp;" "&amp;J196&amp;" "&amp;K196</f>
        <v>4000 Suisun Valley Rd Fairfield, CA 94534</v>
      </c>
      <c r="AN196" s="77"/>
      <c r="AO196" s="715"/>
      <c r="AP196" s="715"/>
      <c r="AQ196" s="77"/>
      <c r="AR196" s="454"/>
      <c r="AS196" s="724"/>
      <c r="AT196" s="293"/>
      <c r="AU196" s="293"/>
      <c r="AV196" s="456"/>
      <c r="AW196" s="456"/>
      <c r="AX196" s="456"/>
      <c r="AY196" s="456"/>
      <c r="AZ196" s="454"/>
      <c r="BA196" s="456"/>
      <c r="BB196" s="456"/>
      <c r="BC196" s="456"/>
      <c r="BD196" s="456"/>
      <c r="BE196" s="456"/>
      <c r="BF196" s="456"/>
      <c r="BG196" s="456"/>
      <c r="BH196" s="77"/>
      <c r="BI196" s="577"/>
      <c r="BJ196" s="577"/>
      <c r="BK196" s="456"/>
      <c r="BL196" s="456"/>
      <c r="BM196" s="456"/>
      <c r="BN196" s="456"/>
      <c r="BO196" s="456"/>
      <c r="BP196" s="456"/>
      <c r="BQ196" s="456"/>
      <c r="BR196" s="456"/>
      <c r="BS196" s="454"/>
      <c r="BT196" s="457"/>
      <c r="BU196" s="456"/>
      <c r="BV196" s="456"/>
      <c r="BW196" s="456"/>
      <c r="BX196" s="456"/>
      <c r="BY196" s="456"/>
      <c r="BZ196" s="456"/>
      <c r="CA196" s="456"/>
      <c r="CB196" s="456"/>
      <c r="CC196" s="456"/>
      <c r="CD196" s="456"/>
      <c r="CE196" s="456"/>
      <c r="CF196" s="456"/>
      <c r="CG196" s="456"/>
      <c r="CH196" s="456"/>
      <c r="CI196" s="456"/>
      <c r="CJ196" s="456"/>
      <c r="CK196" s="456"/>
      <c r="CL196" s="456"/>
      <c r="CM196" s="456"/>
      <c r="CN196" s="456"/>
      <c r="CO196" s="456"/>
      <c r="CP196" s="456"/>
      <c r="CQ196" s="456"/>
      <c r="CR196" s="456"/>
      <c r="CS196" s="456"/>
      <c r="CT196" s="456"/>
      <c r="CU196" s="456"/>
      <c r="CV196" s="456"/>
      <c r="CW196" s="456"/>
      <c r="CX196" s="456"/>
      <c r="CY196" s="456"/>
      <c r="CZ196" s="456"/>
      <c r="DA196" s="456"/>
      <c r="DB196" s="456"/>
      <c r="DC196" s="456"/>
      <c r="DD196" s="456"/>
      <c r="DE196" s="456"/>
      <c r="DF196" s="456"/>
      <c r="DG196" s="456"/>
      <c r="DH196" s="456"/>
      <c r="DI196" s="456"/>
      <c r="DJ196" s="456"/>
      <c r="DK196" s="456"/>
      <c r="DL196" s="456"/>
      <c r="DM196" s="456"/>
      <c r="DN196" s="456"/>
      <c r="DO196" s="456"/>
      <c r="DP196" s="456"/>
      <c r="DQ196" s="456"/>
      <c r="DR196" s="456"/>
      <c r="DS196" s="456"/>
      <c r="DT196" s="456"/>
      <c r="DU196" s="456"/>
      <c r="DV196" s="456"/>
      <c r="DW196" s="456"/>
      <c r="DX196" s="456"/>
      <c r="DY196" s="456"/>
      <c r="DZ196" s="456"/>
      <c r="EA196" s="456"/>
      <c r="EB196" s="456"/>
      <c r="EC196" s="456"/>
      <c r="ED196" s="456"/>
      <c r="EE196" s="456"/>
      <c r="EF196" s="456"/>
      <c r="EG196" s="456"/>
      <c r="EH196" s="456"/>
      <c r="EI196" s="456"/>
      <c r="EJ196" s="456"/>
      <c r="EK196" s="456"/>
      <c r="EL196" s="456"/>
      <c r="EM196" s="456"/>
      <c r="EN196" s="456"/>
      <c r="EO196" s="456"/>
      <c r="EP196" s="456"/>
      <c r="EQ196" s="456"/>
      <c r="ER196" s="456"/>
      <c r="ES196" s="456"/>
      <c r="ET196" s="456"/>
      <c r="EU196" s="456"/>
      <c r="EV196" s="456"/>
      <c r="EW196" s="456"/>
      <c r="EX196" s="456"/>
      <c r="EY196" s="456"/>
      <c r="EZ196" s="456"/>
      <c r="FA196" s="456"/>
      <c r="FB196" s="456"/>
      <c r="FC196" s="456"/>
      <c r="FD196" s="456"/>
      <c r="FE196" s="456"/>
      <c r="FF196" s="456"/>
      <c r="FG196" s="456"/>
      <c r="FH196" s="456"/>
      <c r="FI196" s="456"/>
      <c r="FJ196" s="456"/>
      <c r="FK196" s="456"/>
      <c r="FL196" s="456"/>
      <c r="FM196" s="456"/>
      <c r="FN196" s="456"/>
      <c r="FO196" s="456"/>
      <c r="FP196" s="456"/>
      <c r="FQ196" s="456"/>
      <c r="FR196" s="456"/>
      <c r="FS196" s="471"/>
      <c r="FT196" s="471"/>
      <c r="FU196" s="471"/>
      <c r="FV196" s="471"/>
      <c r="FW196" s="471"/>
      <c r="FX196" s="471"/>
      <c r="FY196" s="471"/>
      <c r="FZ196" s="471"/>
    </row>
    <row r="197" spans="1:182" s="568" customFormat="1" ht="15" customHeight="1">
      <c r="A197" s="454" t="s">
        <v>1785</v>
      </c>
      <c r="B197" s="454"/>
      <c r="C197" s="580" t="s">
        <v>2836</v>
      </c>
      <c r="D197" s="457">
        <v>42</v>
      </c>
      <c r="E197" s="785" t="s">
        <v>3619</v>
      </c>
      <c r="F197" s="577" t="s">
        <v>3620</v>
      </c>
      <c r="G197" s="457"/>
      <c r="H197" s="580" t="s">
        <v>3621</v>
      </c>
      <c r="I197" s="580" t="s">
        <v>3622</v>
      </c>
      <c r="J197" s="457" t="s">
        <v>67</v>
      </c>
      <c r="K197" s="457">
        <v>95379</v>
      </c>
      <c r="L197" s="577" t="s">
        <v>218</v>
      </c>
      <c r="M197" s="456"/>
      <c r="N197" s="580" t="s">
        <v>219</v>
      </c>
      <c r="O197" s="577" t="s">
        <v>220</v>
      </c>
      <c r="P197" s="577" t="s">
        <v>2837</v>
      </c>
      <c r="Q197" s="577" t="s">
        <v>222</v>
      </c>
      <c r="R197" s="457" t="s">
        <v>67</v>
      </c>
      <c r="S197" s="655">
        <v>95382</v>
      </c>
      <c r="T197" s="577"/>
      <c r="U197" s="582" t="s">
        <v>223</v>
      </c>
      <c r="V197" s="581"/>
      <c r="W197" s="77"/>
      <c r="X197" s="457"/>
      <c r="Y197" s="457"/>
      <c r="Z197" s="454"/>
      <c r="AA197" s="582"/>
      <c r="AB197" s="582"/>
      <c r="AC197" s="582"/>
      <c r="AD197" s="77"/>
      <c r="AE197" s="457"/>
      <c r="AF197" s="460"/>
      <c r="AG197" s="583"/>
      <c r="AH197" s="77"/>
      <c r="AI197" s="461" t="s">
        <v>3623</v>
      </c>
      <c r="AJ197" s="457" t="s">
        <v>49</v>
      </c>
      <c r="AK197" s="457"/>
      <c r="AL197" s="77"/>
      <c r="AM197" s="457" t="str">
        <f>H197&amp;" "&amp;I197&amp;","&amp;" "&amp;J197&amp;" "&amp;K197</f>
        <v>17555 Tuolumne Rd. Tuolumne, CA 95379</v>
      </c>
      <c r="AN197" s="77"/>
      <c r="AO197" s="715"/>
      <c r="AP197" s="715"/>
      <c r="AQ197" s="77"/>
      <c r="AR197" s="454"/>
      <c r="AS197" s="722"/>
      <c r="AT197" s="456"/>
      <c r="AU197" s="456"/>
      <c r="AV197" s="577"/>
      <c r="AW197" s="577"/>
      <c r="AX197" s="577"/>
      <c r="AY197" s="577"/>
      <c r="AZ197" s="457"/>
      <c r="BA197" s="577"/>
      <c r="BB197" s="577"/>
      <c r="BC197" s="577"/>
      <c r="BD197" s="577"/>
      <c r="BE197" s="577"/>
      <c r="BF197" s="577"/>
      <c r="BG197" s="577"/>
      <c r="BH197" s="77"/>
      <c r="BI197" s="456"/>
      <c r="BJ197" s="456"/>
      <c r="BK197" s="456"/>
      <c r="BL197" s="456"/>
      <c r="BM197" s="456"/>
      <c r="BN197" s="456"/>
      <c r="BO197" s="456"/>
      <c r="BP197" s="456"/>
      <c r="BQ197" s="456"/>
      <c r="BR197" s="456"/>
      <c r="BS197" s="456"/>
      <c r="BT197" s="456"/>
      <c r="BU197" s="456"/>
      <c r="BV197" s="456"/>
      <c r="BW197" s="456"/>
      <c r="BX197" s="456"/>
      <c r="BY197" s="456"/>
      <c r="BZ197" s="456"/>
      <c r="CA197" s="456"/>
      <c r="CB197" s="456"/>
      <c r="CC197" s="456"/>
      <c r="CD197" s="456"/>
      <c r="CE197" s="456"/>
      <c r="CF197" s="456"/>
      <c r="CG197" s="456"/>
      <c r="CH197" s="456"/>
      <c r="CI197" s="456"/>
      <c r="CJ197" s="456"/>
      <c r="CK197" s="456"/>
      <c r="CL197" s="456"/>
      <c r="CM197" s="456"/>
      <c r="CN197" s="456"/>
      <c r="CO197" s="456"/>
      <c r="CP197" s="456"/>
      <c r="CQ197" s="456"/>
      <c r="CR197" s="456"/>
      <c r="CS197" s="456"/>
      <c r="CT197" s="456"/>
      <c r="CU197" s="456"/>
      <c r="CV197" s="456"/>
      <c r="CW197" s="456"/>
      <c r="CX197" s="456"/>
      <c r="CY197" s="456"/>
      <c r="CZ197" s="456"/>
      <c r="DA197" s="456"/>
      <c r="DB197" s="456"/>
      <c r="DC197" s="456"/>
      <c r="DD197" s="456"/>
      <c r="DE197" s="456"/>
      <c r="DF197" s="456"/>
      <c r="DG197" s="456"/>
      <c r="DH197" s="456"/>
      <c r="DI197" s="456"/>
      <c r="DJ197" s="456"/>
      <c r="DK197" s="456"/>
      <c r="DL197" s="456"/>
      <c r="DM197" s="456"/>
      <c r="DN197" s="456"/>
      <c r="DO197" s="456"/>
      <c r="DP197" s="456"/>
      <c r="DQ197" s="456"/>
      <c r="DR197" s="456"/>
      <c r="DS197" s="456"/>
      <c r="DT197" s="456"/>
      <c r="DU197" s="456"/>
      <c r="DV197" s="456"/>
      <c r="DW197" s="456"/>
      <c r="DX197" s="456"/>
      <c r="DY197" s="456"/>
      <c r="DZ197" s="456"/>
      <c r="EA197" s="456"/>
      <c r="EB197" s="456"/>
      <c r="EC197" s="456"/>
      <c r="ED197" s="456"/>
      <c r="EE197" s="456"/>
      <c r="EF197" s="456"/>
      <c r="EG197" s="456"/>
      <c r="EH197" s="456"/>
      <c r="EI197" s="456"/>
      <c r="EJ197" s="456"/>
      <c r="EK197" s="456"/>
      <c r="EL197" s="456"/>
      <c r="EM197" s="456"/>
      <c r="EN197" s="456"/>
      <c r="EO197" s="456"/>
      <c r="EP197" s="456"/>
      <c r="EQ197" s="456"/>
      <c r="ER197" s="456"/>
      <c r="ES197" s="456"/>
      <c r="ET197" s="456"/>
      <c r="EU197" s="456"/>
      <c r="EV197" s="456"/>
      <c r="EW197" s="456"/>
      <c r="EX197" s="456"/>
      <c r="EY197" s="456"/>
      <c r="EZ197" s="456"/>
      <c r="FA197" s="456"/>
      <c r="FB197" s="456"/>
      <c r="FC197" s="456"/>
      <c r="FD197" s="456"/>
      <c r="FE197" s="456"/>
      <c r="FF197" s="456"/>
      <c r="FG197" s="456"/>
      <c r="FH197" s="456"/>
      <c r="FI197" s="456"/>
      <c r="FJ197" s="456"/>
      <c r="FK197" s="456"/>
      <c r="FL197" s="456"/>
      <c r="FM197" s="456"/>
      <c r="FN197" s="456"/>
      <c r="FO197" s="456"/>
      <c r="FP197" s="456"/>
      <c r="FQ197" s="456"/>
      <c r="FR197" s="562"/>
      <c r="FS197" s="285"/>
      <c r="FT197" s="285"/>
      <c r="FU197" s="285"/>
      <c r="FV197" s="285"/>
      <c r="FW197" s="285"/>
      <c r="FX197" s="285"/>
      <c r="FY197" s="285"/>
      <c r="FZ197" s="285"/>
    </row>
    <row r="198" spans="1:182" ht="15" customHeight="1">
      <c r="A198" s="454" t="s">
        <v>1785</v>
      </c>
      <c r="B198" s="454"/>
      <c r="C198" s="455" t="s">
        <v>2736</v>
      </c>
      <c r="D198" s="454">
        <v>19</v>
      </c>
      <c r="E198" s="664" t="s">
        <v>3624</v>
      </c>
      <c r="F198" s="456" t="s">
        <v>3625</v>
      </c>
      <c r="G198" s="457"/>
      <c r="H198" s="455" t="s">
        <v>3626</v>
      </c>
      <c r="I198" s="455" t="s">
        <v>1899</v>
      </c>
      <c r="J198" s="454" t="s">
        <v>139</v>
      </c>
      <c r="K198" s="454">
        <v>78253</v>
      </c>
      <c r="L198" s="531" t="s">
        <v>3627</v>
      </c>
      <c r="M198" s="586"/>
      <c r="N198" s="455" t="s">
        <v>1117</v>
      </c>
      <c r="O198" s="456" t="s">
        <v>3628</v>
      </c>
      <c r="P198" s="456" t="s">
        <v>3629</v>
      </c>
      <c r="Q198" s="456" t="s">
        <v>1899</v>
      </c>
      <c r="R198" s="454" t="s">
        <v>139</v>
      </c>
      <c r="S198" s="454">
        <v>78250</v>
      </c>
      <c r="T198" s="456"/>
      <c r="U198" s="429" t="s">
        <v>3630</v>
      </c>
      <c r="V198" s="459"/>
      <c r="W198" s="77"/>
      <c r="X198" s="454"/>
      <c r="Y198" s="454"/>
      <c r="Z198" s="454"/>
      <c r="AA198" s="454"/>
      <c r="AB198" s="454"/>
      <c r="AC198" s="454"/>
      <c r="AD198" s="77"/>
      <c r="AE198" s="454"/>
      <c r="AF198" s="460"/>
      <c r="AG198" s="460"/>
      <c r="AH198" s="77"/>
      <c r="AI198" s="461" t="s">
        <v>3631</v>
      </c>
      <c r="AJ198" s="454" t="s">
        <v>49</v>
      </c>
      <c r="AK198" s="454"/>
      <c r="AL198" s="77"/>
      <c r="AM198" s="457" t="str">
        <f>H198&amp;" "&amp;I198&amp;","&amp;" "&amp;J198&amp;" "&amp;K198</f>
        <v>11600 Culebra Rd San Antonio, TX 78253</v>
      </c>
      <c r="AN198" s="77"/>
      <c r="AP198" s="715"/>
      <c r="AQ198" s="77"/>
      <c r="AR198" s="454"/>
      <c r="AS198" s="722"/>
      <c r="AT198" s="456"/>
      <c r="AU198" s="456"/>
      <c r="AV198" s="456"/>
      <c r="AW198" s="456"/>
      <c r="AX198" s="456"/>
      <c r="AY198" s="456"/>
      <c r="AZ198" s="454"/>
      <c r="BA198" s="456"/>
      <c r="BB198" s="456"/>
      <c r="BC198" s="456"/>
      <c r="BD198" s="456"/>
      <c r="BE198" s="456"/>
      <c r="BF198" s="456"/>
      <c r="BG198" s="456"/>
      <c r="BH198" s="77"/>
      <c r="BI198" s="577"/>
      <c r="BJ198" s="456"/>
      <c r="BK198" s="456"/>
      <c r="BL198" s="456"/>
      <c r="BM198" s="456"/>
      <c r="BN198" s="456"/>
      <c r="BO198" s="456"/>
      <c r="BP198" s="456"/>
      <c r="BQ198" s="456"/>
      <c r="BR198" s="456"/>
      <c r="BS198" s="456"/>
      <c r="BT198" s="456"/>
      <c r="BU198" s="456"/>
      <c r="BV198" s="456"/>
      <c r="BW198" s="456"/>
      <c r="BX198" s="456"/>
      <c r="BY198" s="456"/>
      <c r="BZ198" s="456"/>
      <c r="CA198" s="456"/>
      <c r="CB198" s="456"/>
      <c r="CC198" s="456"/>
      <c r="CD198" s="456"/>
      <c r="CE198" s="456"/>
      <c r="CF198" s="456"/>
      <c r="CG198" s="456"/>
      <c r="CH198" s="456"/>
      <c r="CI198" s="456"/>
      <c r="CJ198" s="456"/>
      <c r="CK198" s="456"/>
      <c r="CL198" s="456"/>
      <c r="CM198" s="456"/>
      <c r="CN198" s="456"/>
      <c r="CO198" s="456"/>
      <c r="CP198" s="456"/>
      <c r="CQ198" s="456"/>
      <c r="CR198" s="456"/>
      <c r="CS198" s="456"/>
      <c r="CT198" s="456"/>
      <c r="CU198" s="456"/>
      <c r="CV198" s="456"/>
      <c r="CW198" s="456"/>
      <c r="CX198" s="456"/>
      <c r="CY198" s="456"/>
      <c r="CZ198" s="456"/>
      <c r="DA198" s="456"/>
      <c r="DB198" s="456"/>
      <c r="DC198" s="456"/>
      <c r="DD198" s="456"/>
      <c r="DE198" s="456"/>
      <c r="DF198" s="456"/>
      <c r="DG198" s="456"/>
      <c r="DH198" s="456"/>
      <c r="DI198" s="456"/>
      <c r="DJ198" s="456"/>
      <c r="DK198" s="456"/>
      <c r="DL198" s="456"/>
      <c r="DM198" s="456"/>
      <c r="DN198" s="456"/>
      <c r="DO198" s="456"/>
      <c r="DP198" s="456"/>
      <c r="DQ198" s="456"/>
      <c r="DR198" s="456"/>
      <c r="DS198" s="456"/>
      <c r="DT198" s="456"/>
      <c r="DU198" s="456"/>
      <c r="DV198" s="456"/>
      <c r="DW198" s="456"/>
      <c r="DX198" s="456"/>
      <c r="DY198" s="456"/>
      <c r="DZ198" s="456"/>
      <c r="EA198" s="456"/>
      <c r="EB198" s="456"/>
      <c r="EC198" s="456"/>
      <c r="ED198" s="456"/>
      <c r="EE198" s="456"/>
      <c r="EF198" s="456"/>
      <c r="EG198" s="456"/>
      <c r="EH198" s="456"/>
      <c r="EI198" s="456"/>
      <c r="EJ198" s="456"/>
      <c r="EK198" s="456"/>
      <c r="EL198" s="456"/>
      <c r="EM198" s="456"/>
      <c r="EN198" s="456"/>
      <c r="EO198" s="456"/>
      <c r="EP198" s="456"/>
      <c r="EQ198" s="456"/>
      <c r="ER198" s="456"/>
      <c r="ES198" s="456"/>
      <c r="ET198" s="456"/>
      <c r="EU198" s="456"/>
      <c r="EV198" s="456"/>
      <c r="EW198" s="456"/>
      <c r="EX198" s="456"/>
      <c r="EY198" s="456"/>
      <c r="EZ198" s="456"/>
      <c r="FA198" s="456"/>
      <c r="FB198" s="456"/>
      <c r="FC198" s="456"/>
      <c r="FD198" s="456"/>
      <c r="FE198" s="456"/>
      <c r="FF198" s="456"/>
      <c r="FG198" s="456"/>
      <c r="FH198" s="456"/>
      <c r="FI198" s="456"/>
      <c r="FJ198" s="456"/>
      <c r="FK198" s="456"/>
      <c r="FL198" s="456"/>
      <c r="FM198" s="456"/>
      <c r="FN198" s="456"/>
      <c r="FO198" s="456"/>
      <c r="FP198" s="456"/>
      <c r="FQ198" s="456"/>
      <c r="FR198" s="456"/>
      <c r="FS198" s="314"/>
      <c r="FT198" s="314"/>
      <c r="FU198" s="314"/>
      <c r="FV198" s="314"/>
      <c r="FW198" s="314"/>
      <c r="FX198" s="314"/>
      <c r="FY198" s="314"/>
      <c r="FZ198" s="314"/>
    </row>
    <row r="199" spans="1:182" ht="15" customHeight="1">
      <c r="A199" s="454" t="s">
        <v>1785</v>
      </c>
      <c r="B199" s="454"/>
      <c r="C199" s="455" t="s">
        <v>2666</v>
      </c>
      <c r="D199" s="454">
        <v>65</v>
      </c>
      <c r="E199" s="664" t="s">
        <v>3632</v>
      </c>
      <c r="F199" s="456" t="s">
        <v>3633</v>
      </c>
      <c r="G199" s="457" t="s">
        <v>3114</v>
      </c>
      <c r="H199" s="455" t="s">
        <v>3115</v>
      </c>
      <c r="I199" s="455" t="s">
        <v>1475</v>
      </c>
      <c r="J199" s="454" t="s">
        <v>1300</v>
      </c>
      <c r="K199" s="454">
        <v>21204</v>
      </c>
      <c r="L199" s="531" t="s">
        <v>3634</v>
      </c>
      <c r="M199" s="586"/>
      <c r="N199" s="455" t="s">
        <v>164</v>
      </c>
      <c r="O199" s="456" t="s">
        <v>3635</v>
      </c>
      <c r="P199" s="578" t="s">
        <v>3636</v>
      </c>
      <c r="Q199" s="456" t="s">
        <v>1475</v>
      </c>
      <c r="R199" s="454" t="s">
        <v>1300</v>
      </c>
      <c r="S199" s="430">
        <v>21286</v>
      </c>
      <c r="T199" s="456"/>
      <c r="U199" s="429" t="s">
        <v>3637</v>
      </c>
      <c r="V199" s="459"/>
      <c r="W199" s="77"/>
      <c r="X199" s="454"/>
      <c r="Y199" s="454"/>
      <c r="Z199" s="454"/>
      <c r="AA199" s="454"/>
      <c r="AB199" s="454"/>
      <c r="AC199" s="454"/>
      <c r="AD199" s="77"/>
      <c r="AE199" s="454"/>
      <c r="AF199" s="460"/>
      <c r="AG199" s="460"/>
      <c r="AH199" s="77"/>
      <c r="AI199" s="461" t="s">
        <v>3122</v>
      </c>
      <c r="AJ199" s="454"/>
      <c r="AK199" s="454"/>
      <c r="AL199" s="77"/>
      <c r="AM199" s="457" t="str">
        <f>H199&amp;" "&amp;I199&amp;","&amp;" "&amp;J199&amp;" "&amp;K199</f>
        <v>Osler Dr. Towson, MD 21204</v>
      </c>
      <c r="AN199" s="77"/>
      <c r="AP199" s="715"/>
      <c r="AQ199" s="77"/>
      <c r="AR199" s="454"/>
      <c r="AS199" s="722"/>
      <c r="AT199" s="456"/>
      <c r="AU199" s="456"/>
      <c r="AV199" s="577"/>
      <c r="AW199" s="577"/>
      <c r="AX199" s="577"/>
      <c r="AY199" s="577"/>
      <c r="AZ199" s="457"/>
      <c r="BA199" s="577"/>
      <c r="BB199" s="577"/>
      <c r="BC199" s="577"/>
      <c r="BD199" s="577"/>
      <c r="BE199" s="577"/>
      <c r="BF199" s="577"/>
      <c r="BG199" s="577"/>
      <c r="BH199" s="77"/>
      <c r="BI199" s="456"/>
      <c r="BJ199" s="456"/>
      <c r="BK199" s="456"/>
      <c r="BL199" s="456"/>
      <c r="BM199" s="456"/>
      <c r="BN199" s="456"/>
      <c r="BO199" s="456"/>
      <c r="BP199" s="456"/>
      <c r="BQ199" s="456"/>
      <c r="BR199" s="456"/>
      <c r="BS199" s="456"/>
      <c r="BT199" s="456"/>
      <c r="BU199" s="456"/>
      <c r="BV199" s="456"/>
      <c r="BW199" s="456"/>
      <c r="BX199" s="456"/>
      <c r="BY199" s="456"/>
      <c r="BZ199" s="456"/>
      <c r="CA199" s="456"/>
      <c r="CB199" s="456"/>
      <c r="CC199" s="456"/>
      <c r="CD199" s="456"/>
      <c r="CE199" s="456"/>
      <c r="CF199" s="456"/>
      <c r="CG199" s="456"/>
      <c r="CH199" s="456"/>
      <c r="CI199" s="456"/>
      <c r="CJ199" s="456"/>
      <c r="CK199" s="456"/>
      <c r="CL199" s="456"/>
      <c r="CM199" s="456"/>
      <c r="CN199" s="456"/>
      <c r="CO199" s="456"/>
      <c r="CP199" s="456"/>
      <c r="CQ199" s="456"/>
      <c r="CR199" s="456"/>
      <c r="CS199" s="456"/>
      <c r="CT199" s="456"/>
      <c r="CU199" s="456"/>
      <c r="CV199" s="456"/>
      <c r="CW199" s="456"/>
      <c r="CX199" s="456"/>
      <c r="CY199" s="456"/>
      <c r="CZ199" s="456"/>
      <c r="DA199" s="456"/>
      <c r="DB199" s="456"/>
      <c r="DC199" s="456"/>
      <c r="DD199" s="456"/>
      <c r="DE199" s="456"/>
      <c r="DF199" s="456"/>
      <c r="DG199" s="456"/>
      <c r="DH199" s="456"/>
      <c r="DI199" s="456"/>
      <c r="DJ199" s="456"/>
      <c r="DK199" s="456"/>
      <c r="DL199" s="456"/>
      <c r="DM199" s="456"/>
      <c r="DN199" s="456"/>
      <c r="DO199" s="456"/>
      <c r="DP199" s="456"/>
      <c r="DQ199" s="456"/>
      <c r="DR199" s="456"/>
      <c r="DS199" s="456"/>
      <c r="DT199" s="456"/>
      <c r="DU199" s="456"/>
      <c r="DV199" s="456"/>
      <c r="DW199" s="456"/>
      <c r="DX199" s="456"/>
      <c r="DY199" s="456"/>
      <c r="DZ199" s="456"/>
      <c r="EA199" s="456"/>
      <c r="EB199" s="456"/>
      <c r="EC199" s="456"/>
      <c r="ED199" s="456"/>
      <c r="EE199" s="456"/>
      <c r="EF199" s="456"/>
      <c r="EG199" s="456"/>
      <c r="EH199" s="456"/>
      <c r="EI199" s="456"/>
      <c r="EJ199" s="456"/>
      <c r="EK199" s="456"/>
      <c r="EL199" s="456"/>
      <c r="EM199" s="456"/>
      <c r="EN199" s="456"/>
      <c r="EO199" s="456"/>
      <c r="EP199" s="456"/>
      <c r="EQ199" s="456"/>
      <c r="ER199" s="456"/>
      <c r="ES199" s="456"/>
      <c r="ET199" s="456"/>
      <c r="EU199" s="456"/>
      <c r="EV199" s="456"/>
      <c r="EW199" s="456"/>
      <c r="EX199" s="456"/>
      <c r="EY199" s="456"/>
      <c r="EZ199" s="456"/>
      <c r="FA199" s="456"/>
      <c r="FB199" s="456"/>
      <c r="FC199" s="456"/>
      <c r="FD199" s="456"/>
      <c r="FE199" s="456"/>
      <c r="FF199" s="456"/>
      <c r="FG199" s="456"/>
      <c r="FH199" s="456"/>
      <c r="FI199" s="456"/>
      <c r="FJ199" s="456"/>
      <c r="FK199" s="456"/>
      <c r="FL199" s="456"/>
      <c r="FM199" s="456"/>
      <c r="FN199" s="456"/>
      <c r="FO199" s="314"/>
      <c r="FQ199" s="456"/>
      <c r="FR199" s="456"/>
      <c r="FS199" s="456"/>
      <c r="FT199" s="456"/>
      <c r="FU199" s="456"/>
      <c r="FV199" s="456"/>
      <c r="FW199" s="456"/>
      <c r="FX199" s="456"/>
      <c r="FY199" s="456"/>
      <c r="FZ199" s="456"/>
    </row>
    <row r="200" spans="1:182" s="471" customFormat="1" ht="15" customHeight="1">
      <c r="A200" s="454" t="s">
        <v>1785</v>
      </c>
      <c r="B200" s="454"/>
      <c r="C200" s="455" t="s">
        <v>2666</v>
      </c>
      <c r="D200" s="454">
        <v>19</v>
      </c>
      <c r="E200" s="664" t="s">
        <v>3638</v>
      </c>
      <c r="F200" s="456" t="s">
        <v>3639</v>
      </c>
      <c r="G200" s="457"/>
      <c r="H200" s="455" t="s">
        <v>1493</v>
      </c>
      <c r="I200" s="455" t="s">
        <v>1494</v>
      </c>
      <c r="J200" s="454" t="s">
        <v>273</v>
      </c>
      <c r="K200" s="454">
        <v>15601</v>
      </c>
      <c r="L200" s="577" t="s">
        <v>1495</v>
      </c>
      <c r="M200" s="456"/>
      <c r="N200" s="455" t="s">
        <v>1496</v>
      </c>
      <c r="O200" s="456" t="s">
        <v>1010</v>
      </c>
      <c r="P200" s="577" t="s">
        <v>1497</v>
      </c>
      <c r="Q200" s="577" t="s">
        <v>1494</v>
      </c>
      <c r="R200" s="457" t="s">
        <v>273</v>
      </c>
      <c r="S200" s="457">
        <v>15601</v>
      </c>
      <c r="T200" s="456"/>
      <c r="U200" s="429" t="s">
        <v>1498</v>
      </c>
      <c r="V200" s="459"/>
      <c r="W200" s="77"/>
      <c r="X200" s="454"/>
      <c r="Y200" s="454"/>
      <c r="Z200" s="454"/>
      <c r="AA200" s="454"/>
      <c r="AB200" s="454"/>
      <c r="AC200" s="454"/>
      <c r="AD200" s="77"/>
      <c r="AE200" s="454"/>
      <c r="AF200" s="460"/>
      <c r="AG200" s="460"/>
      <c r="AH200" s="77"/>
      <c r="AI200" s="461" t="s">
        <v>3148</v>
      </c>
      <c r="AJ200" s="454"/>
      <c r="AK200" s="454"/>
      <c r="AL200" s="77"/>
      <c r="AM200" s="457" t="str">
        <f>H200&amp;" "&amp;I200&amp;","&amp;" "&amp;J200&amp;" "&amp;K200</f>
        <v>150 Finoli Dr Greensburg, PA 15601</v>
      </c>
      <c r="AN200" s="77"/>
      <c r="AO200" s="715"/>
      <c r="AP200" s="715"/>
      <c r="AQ200" s="77"/>
      <c r="AR200" s="454"/>
      <c r="AS200" s="722"/>
      <c r="AT200" s="456"/>
      <c r="AU200" s="456"/>
      <c r="AV200" s="456"/>
      <c r="AW200" s="456"/>
      <c r="AX200" s="456"/>
      <c r="AY200" s="456"/>
      <c r="AZ200" s="454"/>
      <c r="BA200" s="456"/>
      <c r="BB200" s="456"/>
      <c r="BC200" s="456"/>
      <c r="BD200" s="456"/>
      <c r="BE200" s="456"/>
      <c r="BF200" s="456"/>
      <c r="BG200" s="456"/>
      <c r="BH200" s="77"/>
      <c r="BI200" s="456"/>
      <c r="BJ200" s="456"/>
      <c r="BK200" s="456"/>
      <c r="BL200" s="456"/>
      <c r="BM200" s="456"/>
      <c r="BN200" s="456"/>
      <c r="BO200" s="456"/>
      <c r="BP200" s="456"/>
      <c r="BQ200" s="456"/>
      <c r="BR200" s="456"/>
      <c r="BS200" s="577"/>
      <c r="BT200" s="577"/>
      <c r="BU200" s="577"/>
      <c r="BV200" s="456"/>
      <c r="BW200" s="456"/>
      <c r="BX200" s="456"/>
      <c r="BY200" s="456"/>
      <c r="BZ200" s="456"/>
      <c r="CA200" s="456"/>
      <c r="CB200" s="456"/>
      <c r="CC200" s="456"/>
      <c r="CD200" s="456"/>
      <c r="CE200" s="456"/>
      <c r="CF200" s="456"/>
      <c r="CG200" s="456"/>
      <c r="CH200" s="456"/>
      <c r="CI200" s="456"/>
      <c r="CJ200" s="456"/>
      <c r="CK200" s="456"/>
      <c r="CL200" s="456"/>
      <c r="CM200" s="456"/>
      <c r="CN200" s="456"/>
      <c r="CO200" s="456"/>
      <c r="CP200" s="456"/>
      <c r="CQ200" s="456"/>
      <c r="CR200" s="456"/>
      <c r="CS200" s="456"/>
      <c r="CT200" s="456"/>
      <c r="CU200" s="456"/>
      <c r="CV200" s="456"/>
      <c r="CW200" s="456"/>
      <c r="CX200" s="456"/>
      <c r="CY200" s="456"/>
      <c r="CZ200" s="456"/>
      <c r="DA200" s="456"/>
      <c r="DB200" s="456"/>
      <c r="DC200" s="456"/>
      <c r="DD200" s="456"/>
      <c r="DE200" s="456"/>
      <c r="DF200" s="456"/>
      <c r="DG200" s="456"/>
      <c r="DH200" s="456"/>
      <c r="DI200" s="456"/>
      <c r="DJ200" s="456"/>
      <c r="DK200" s="456"/>
      <c r="DL200" s="456"/>
      <c r="DM200" s="456"/>
      <c r="DN200" s="456"/>
      <c r="DO200" s="456"/>
      <c r="DP200" s="456"/>
      <c r="DQ200" s="456"/>
      <c r="DR200" s="456"/>
      <c r="DS200" s="456"/>
      <c r="DT200" s="456"/>
      <c r="DU200" s="456"/>
      <c r="DV200" s="456"/>
      <c r="DW200" s="456"/>
      <c r="DX200" s="456"/>
      <c r="DY200" s="456"/>
      <c r="DZ200" s="456"/>
      <c r="EA200" s="456"/>
      <c r="EB200" s="456"/>
      <c r="EC200" s="456"/>
      <c r="ED200" s="456"/>
      <c r="EE200" s="456"/>
      <c r="EF200" s="456"/>
      <c r="EG200" s="456"/>
      <c r="EH200" s="456"/>
      <c r="EI200" s="456"/>
      <c r="EJ200" s="456"/>
      <c r="EK200" s="456"/>
      <c r="EL200" s="456"/>
      <c r="EM200" s="456"/>
      <c r="EN200" s="456"/>
      <c r="EO200" s="456"/>
      <c r="EP200" s="456"/>
      <c r="EQ200" s="456"/>
      <c r="ER200" s="456"/>
      <c r="ES200" s="456"/>
      <c r="ET200" s="456"/>
      <c r="EU200" s="456"/>
      <c r="EV200" s="456"/>
      <c r="EW200" s="456"/>
      <c r="EX200" s="456"/>
      <c r="EY200" s="456"/>
      <c r="EZ200" s="456"/>
      <c r="FA200" s="456"/>
      <c r="FB200" s="456"/>
      <c r="FC200" s="456"/>
      <c r="FD200" s="456"/>
      <c r="FE200" s="456"/>
      <c r="FF200" s="456"/>
      <c r="FG200" s="456"/>
      <c r="FH200" s="456"/>
      <c r="FI200" s="456"/>
      <c r="FJ200" s="456"/>
      <c r="FK200" s="456"/>
      <c r="FL200" s="456"/>
      <c r="FM200" s="456"/>
      <c r="FN200" s="456"/>
      <c r="FO200" s="456"/>
      <c r="FP200" s="456"/>
      <c r="FQ200" s="456"/>
      <c r="FR200" s="456"/>
      <c r="FS200" s="456"/>
      <c r="FT200" s="456"/>
      <c r="FU200" s="456"/>
      <c r="FV200" s="456"/>
      <c r="FW200" s="456"/>
      <c r="FX200" s="456"/>
      <c r="FY200" s="456"/>
      <c r="FZ200" s="456"/>
    </row>
    <row r="201" spans="1:182" ht="15" customHeight="1">
      <c r="A201" s="454" t="s">
        <v>1785</v>
      </c>
      <c r="B201" s="454"/>
      <c r="C201" s="455" t="s">
        <v>2736</v>
      </c>
      <c r="D201" s="454"/>
      <c r="E201" s="664" t="s">
        <v>3640</v>
      </c>
      <c r="F201" s="456" t="s">
        <v>3641</v>
      </c>
      <c r="G201" s="579"/>
      <c r="H201" s="455" t="s">
        <v>3642</v>
      </c>
      <c r="I201" s="455" t="s">
        <v>3643</v>
      </c>
      <c r="J201" s="454" t="s">
        <v>567</v>
      </c>
      <c r="K201" s="454">
        <v>29150</v>
      </c>
      <c r="L201" s="531" t="s">
        <v>3644</v>
      </c>
      <c r="M201" s="586"/>
      <c r="N201" s="455" t="s">
        <v>657</v>
      </c>
      <c r="O201" s="456" t="s">
        <v>3645</v>
      </c>
      <c r="P201" s="456" t="s">
        <v>3646</v>
      </c>
      <c r="Q201" s="456" t="s">
        <v>3643</v>
      </c>
      <c r="R201" s="454" t="s">
        <v>567</v>
      </c>
      <c r="S201" s="454">
        <v>29150</v>
      </c>
      <c r="T201" s="456"/>
      <c r="U201" s="430" t="s">
        <v>3647</v>
      </c>
      <c r="V201" s="578"/>
      <c r="W201" s="77"/>
      <c r="X201" s="454"/>
      <c r="Y201" s="454"/>
      <c r="Z201" s="454"/>
      <c r="AA201" s="454"/>
      <c r="AB201" s="454"/>
      <c r="AC201" s="454"/>
      <c r="AD201" s="77"/>
      <c r="AE201" s="454"/>
      <c r="AF201" s="460"/>
      <c r="AG201" s="460"/>
      <c r="AH201" s="77"/>
      <c r="AI201" s="461" t="s">
        <v>3648</v>
      </c>
      <c r="AJ201" s="454" t="s">
        <v>49</v>
      </c>
      <c r="AK201" s="454"/>
      <c r="AL201" s="77"/>
      <c r="AM201" s="457" t="str">
        <f>H201&amp;" "&amp;I201&amp;","&amp;" "&amp;J201&amp;" "&amp;K201</f>
        <v>100 University Dr Sumter, SC 29150</v>
      </c>
      <c r="AN201" s="77"/>
      <c r="AP201" s="715"/>
      <c r="AQ201" s="77"/>
      <c r="AR201" s="454"/>
      <c r="AS201" s="722"/>
      <c r="AT201" s="456"/>
      <c r="AU201" s="456"/>
      <c r="AV201" s="456"/>
      <c r="AW201" s="456"/>
      <c r="AX201" s="456"/>
      <c r="AY201" s="456"/>
      <c r="AZ201" s="454"/>
      <c r="BA201" s="456"/>
      <c r="BB201" s="456"/>
      <c r="BC201" s="456"/>
      <c r="BD201" s="456"/>
      <c r="BE201" s="456"/>
      <c r="BF201" s="456"/>
      <c r="BG201" s="456"/>
      <c r="BH201" s="77"/>
      <c r="BI201" s="456"/>
      <c r="BJ201" s="456"/>
      <c r="BK201" s="456"/>
      <c r="BL201" s="456"/>
      <c r="BM201" s="456"/>
      <c r="BN201" s="456"/>
      <c r="BO201" s="456"/>
      <c r="BP201" s="456"/>
      <c r="BQ201" s="456"/>
      <c r="BR201" s="456"/>
      <c r="BS201" s="456"/>
      <c r="BT201" s="456"/>
      <c r="BU201" s="456"/>
      <c r="BV201" s="456"/>
      <c r="BW201" s="456"/>
      <c r="BX201" s="456"/>
      <c r="BY201" s="456"/>
      <c r="BZ201" s="456"/>
      <c r="CA201" s="456"/>
      <c r="CB201" s="456"/>
      <c r="CC201" s="456"/>
      <c r="CD201" s="456"/>
      <c r="CE201" s="456"/>
      <c r="CF201" s="456"/>
      <c r="CG201" s="456"/>
      <c r="CH201" s="456"/>
      <c r="CI201" s="456"/>
      <c r="CJ201" s="456"/>
      <c r="CK201" s="456"/>
      <c r="CL201" s="456"/>
      <c r="CM201" s="456"/>
      <c r="CN201" s="456"/>
      <c r="CO201" s="456"/>
      <c r="CP201" s="456"/>
      <c r="CQ201" s="456"/>
      <c r="CR201" s="456"/>
      <c r="CS201" s="456"/>
      <c r="CT201" s="456"/>
      <c r="CU201" s="456"/>
      <c r="CV201" s="456"/>
      <c r="CW201" s="456"/>
      <c r="CX201" s="456"/>
      <c r="CY201" s="456"/>
      <c r="CZ201" s="456"/>
      <c r="DA201" s="456"/>
      <c r="DB201" s="456"/>
      <c r="DC201" s="456"/>
      <c r="DD201" s="456"/>
      <c r="DE201" s="456"/>
      <c r="DF201" s="456"/>
      <c r="DG201" s="456"/>
      <c r="DH201" s="456"/>
      <c r="DI201" s="456"/>
      <c r="DJ201" s="456"/>
      <c r="DK201" s="456"/>
      <c r="DL201" s="456"/>
      <c r="DM201" s="456"/>
      <c r="DN201" s="456"/>
      <c r="DO201" s="456"/>
      <c r="DP201" s="456"/>
      <c r="DQ201" s="456"/>
      <c r="DR201" s="456"/>
      <c r="DS201" s="456"/>
      <c r="DT201" s="456"/>
      <c r="DU201" s="456"/>
      <c r="DV201" s="456"/>
      <c r="DW201" s="456"/>
      <c r="DX201" s="456"/>
      <c r="DY201" s="456"/>
      <c r="DZ201" s="456"/>
      <c r="EA201" s="456"/>
      <c r="EB201" s="456"/>
      <c r="EC201" s="456"/>
      <c r="ED201" s="456"/>
      <c r="EE201" s="456"/>
      <c r="EF201" s="456"/>
      <c r="EG201" s="456"/>
      <c r="EH201" s="456"/>
      <c r="EI201" s="456"/>
      <c r="EJ201" s="456"/>
      <c r="EK201" s="456"/>
      <c r="EL201" s="456"/>
      <c r="EM201" s="456"/>
      <c r="EN201" s="456"/>
      <c r="EO201" s="456"/>
      <c r="EP201" s="456"/>
      <c r="EQ201" s="456"/>
      <c r="ER201" s="456"/>
      <c r="ES201" s="456"/>
      <c r="ET201" s="456"/>
      <c r="EU201" s="456"/>
      <c r="EV201" s="456"/>
      <c r="EW201" s="456"/>
      <c r="EX201" s="456"/>
      <c r="EY201" s="456"/>
      <c r="EZ201" s="456"/>
      <c r="FA201" s="456"/>
      <c r="FB201" s="456"/>
      <c r="FC201" s="456"/>
      <c r="FD201" s="456"/>
      <c r="FE201" s="456"/>
      <c r="FF201" s="456"/>
      <c r="FG201" s="456"/>
      <c r="FH201" s="456"/>
      <c r="FI201" s="456"/>
      <c r="FJ201" s="456"/>
      <c r="FK201" s="456"/>
      <c r="FL201" s="456"/>
      <c r="FM201" s="456"/>
      <c r="FN201" s="456"/>
      <c r="FO201" s="456"/>
      <c r="FQ201" s="314"/>
      <c r="FR201" s="456"/>
      <c r="FS201" s="456"/>
      <c r="FT201" s="456"/>
      <c r="FU201" s="456"/>
      <c r="FV201" s="456"/>
      <c r="FW201" s="456"/>
      <c r="FX201" s="456"/>
      <c r="FY201" s="456"/>
      <c r="FZ201" s="456"/>
    </row>
    <row r="202" spans="1:182" s="314" customFormat="1" ht="15" customHeight="1">
      <c r="A202" s="454" t="s">
        <v>1785</v>
      </c>
      <c r="B202" s="454"/>
      <c r="C202" s="580" t="s">
        <v>3195</v>
      </c>
      <c r="D202" s="454">
        <v>19</v>
      </c>
      <c r="E202" s="664" t="s">
        <v>3649</v>
      </c>
      <c r="F202" s="456" t="s">
        <v>3650</v>
      </c>
      <c r="G202" s="457" t="s">
        <v>3651</v>
      </c>
      <c r="H202" s="455" t="s">
        <v>3652</v>
      </c>
      <c r="I202" s="455" t="s">
        <v>3653</v>
      </c>
      <c r="J202" s="454" t="s">
        <v>620</v>
      </c>
      <c r="K202" s="454">
        <v>30548</v>
      </c>
      <c r="L202" s="531" t="s">
        <v>3201</v>
      </c>
      <c r="M202" s="586" t="s">
        <v>3654</v>
      </c>
      <c r="N202" s="455" t="s">
        <v>1154</v>
      </c>
      <c r="O202" s="456" t="s">
        <v>3655</v>
      </c>
      <c r="P202" s="456" t="s">
        <v>3656</v>
      </c>
      <c r="Q202" s="456" t="s">
        <v>3657</v>
      </c>
      <c r="R202" s="454" t="s">
        <v>620</v>
      </c>
      <c r="S202" s="454">
        <v>30566</v>
      </c>
      <c r="T202" s="456"/>
      <c r="U202" s="429" t="s">
        <v>3658</v>
      </c>
      <c r="V202" s="459"/>
      <c r="W202" s="77"/>
      <c r="X202" s="454"/>
      <c r="Y202" s="454"/>
      <c r="Z202" s="454"/>
      <c r="AA202" s="454"/>
      <c r="AB202" s="454"/>
      <c r="AC202" s="454"/>
      <c r="AD202" s="77"/>
      <c r="AE202" s="454"/>
      <c r="AF202" s="460"/>
      <c r="AG202" s="460"/>
      <c r="AH202" s="77"/>
      <c r="AI202" s="461" t="s">
        <v>3659</v>
      </c>
      <c r="AJ202" s="454" t="s">
        <v>49</v>
      </c>
      <c r="AK202" s="454" t="s">
        <v>49</v>
      </c>
      <c r="AL202" s="77"/>
      <c r="AM202" s="457" t="str">
        <f>H202&amp;" "&amp;I202&amp;","&amp;" "&amp;J202&amp;" "&amp;K202</f>
        <v>1675 GA Hwy 211 Hoschton, GA 30548</v>
      </c>
      <c r="AN202" s="77"/>
      <c r="AO202" s="715"/>
      <c r="AP202" s="715"/>
      <c r="AQ202" s="77"/>
      <c r="AR202" s="454"/>
      <c r="AS202" s="722"/>
      <c r="AT202" s="456"/>
      <c r="AU202" s="456"/>
      <c r="AV202" s="456"/>
      <c r="AW202" s="456"/>
      <c r="AX202" s="456"/>
      <c r="AY202" s="456"/>
      <c r="AZ202" s="454"/>
      <c r="BA202" s="456"/>
      <c r="BB202" s="456"/>
      <c r="BC202" s="456"/>
      <c r="BD202" s="456"/>
      <c r="BE202" s="456"/>
      <c r="BF202" s="456"/>
      <c r="BG202" s="456"/>
      <c r="BH202" s="77"/>
      <c r="BI202" s="456"/>
      <c r="BJ202" s="456"/>
      <c r="BK202" s="456"/>
      <c r="BL202" s="456"/>
      <c r="BM202" s="456"/>
      <c r="BN202" s="456"/>
      <c r="BO202" s="456"/>
      <c r="BP202" s="456"/>
      <c r="BQ202" s="456"/>
      <c r="BR202" s="456"/>
      <c r="BS202" s="456"/>
      <c r="BT202" s="456"/>
      <c r="BU202" s="456"/>
      <c r="BV202" s="456"/>
      <c r="BW202" s="456"/>
      <c r="BX202" s="456"/>
      <c r="BY202" s="456"/>
      <c r="BZ202" s="456"/>
      <c r="CA202" s="456"/>
      <c r="CB202" s="456"/>
      <c r="CC202" s="456"/>
      <c r="CD202" s="456"/>
      <c r="CE202" s="456"/>
      <c r="CF202" s="456"/>
      <c r="CG202" s="456"/>
      <c r="CH202" s="456"/>
      <c r="CI202" s="456"/>
      <c r="CJ202" s="456"/>
      <c r="CK202" s="456"/>
      <c r="CL202" s="456"/>
      <c r="CM202" s="456"/>
      <c r="CN202" s="456"/>
      <c r="CO202" s="456"/>
      <c r="CP202" s="456"/>
      <c r="CQ202" s="456"/>
      <c r="CR202" s="456"/>
      <c r="CS202" s="456"/>
      <c r="CT202" s="456"/>
      <c r="CU202" s="456"/>
      <c r="CV202" s="456"/>
      <c r="CW202" s="456"/>
      <c r="CX202" s="456"/>
      <c r="CY202" s="456"/>
      <c r="CZ202" s="456"/>
      <c r="DA202" s="456"/>
      <c r="DB202" s="456"/>
      <c r="DC202" s="456"/>
      <c r="DD202" s="456"/>
      <c r="DE202" s="456"/>
      <c r="DF202" s="456"/>
      <c r="DG202" s="456"/>
      <c r="DH202" s="456"/>
      <c r="DI202" s="456"/>
      <c r="DJ202" s="456"/>
      <c r="DK202" s="456"/>
      <c r="DL202" s="456"/>
      <c r="DM202" s="456"/>
      <c r="DN202" s="456"/>
      <c r="DO202" s="456"/>
      <c r="DP202" s="456"/>
      <c r="DQ202" s="456"/>
      <c r="DR202" s="456"/>
      <c r="DS202" s="456"/>
      <c r="DT202" s="456"/>
      <c r="DU202" s="456"/>
      <c r="DV202" s="456"/>
      <c r="DW202" s="456"/>
      <c r="DX202" s="456"/>
      <c r="DY202" s="456"/>
      <c r="DZ202" s="456"/>
      <c r="EA202" s="456"/>
      <c r="EB202" s="456"/>
      <c r="EC202" s="456"/>
      <c r="ED202" s="456"/>
      <c r="EE202" s="456"/>
      <c r="EF202" s="456"/>
      <c r="EG202" s="456"/>
      <c r="EH202" s="456"/>
      <c r="EI202" s="456"/>
      <c r="EJ202" s="456"/>
      <c r="EK202" s="456"/>
      <c r="EL202" s="456"/>
      <c r="EM202" s="456"/>
      <c r="EN202" s="456"/>
      <c r="EO202" s="456"/>
      <c r="EP202" s="456"/>
      <c r="EQ202" s="456"/>
      <c r="ER202" s="456"/>
      <c r="ES202" s="456"/>
      <c r="ET202" s="456"/>
      <c r="EU202" s="456"/>
      <c r="EV202" s="456"/>
      <c r="EW202" s="456"/>
      <c r="EX202" s="456"/>
      <c r="EY202" s="456"/>
      <c r="EZ202" s="456"/>
      <c r="FA202" s="456"/>
      <c r="FB202" s="456"/>
      <c r="FC202" s="456"/>
      <c r="FD202" s="456"/>
      <c r="FE202" s="456"/>
      <c r="FF202" s="456"/>
      <c r="FG202" s="456"/>
      <c r="FH202" s="456"/>
      <c r="FI202" s="456"/>
      <c r="FJ202" s="456"/>
      <c r="FK202" s="456"/>
      <c r="FL202" s="456"/>
      <c r="FM202" s="456"/>
      <c r="FN202" s="456"/>
      <c r="FO202" s="456"/>
      <c r="FP202" s="456"/>
      <c r="FQ202" s="456"/>
      <c r="FR202" s="456"/>
      <c r="FS202" s="562"/>
      <c r="FT202" s="562"/>
      <c r="FU202" s="562"/>
      <c r="FV202" s="562"/>
      <c r="FW202" s="562"/>
      <c r="FX202" s="562"/>
      <c r="FY202" s="562"/>
      <c r="FZ202" s="562"/>
    </row>
    <row r="203" spans="1:182" s="456" customFormat="1" ht="15" customHeight="1">
      <c r="A203" s="454" t="s">
        <v>1785</v>
      </c>
      <c r="B203" s="454"/>
      <c r="C203" s="580" t="s">
        <v>3195</v>
      </c>
      <c r="D203" s="454">
        <v>15</v>
      </c>
      <c r="E203" s="664" t="s">
        <v>3660</v>
      </c>
      <c r="F203" s="456" t="s">
        <v>3661</v>
      </c>
      <c r="G203" s="457" t="s">
        <v>3651</v>
      </c>
      <c r="H203" s="455" t="s">
        <v>3652</v>
      </c>
      <c r="I203" s="455" t="s">
        <v>3653</v>
      </c>
      <c r="J203" s="454" t="s">
        <v>620</v>
      </c>
      <c r="K203" s="454">
        <v>30548</v>
      </c>
      <c r="L203" s="531" t="s">
        <v>3201</v>
      </c>
      <c r="M203" s="586" t="s">
        <v>3654</v>
      </c>
      <c r="N203" s="455" t="s">
        <v>1154</v>
      </c>
      <c r="O203" s="456" t="s">
        <v>3655</v>
      </c>
      <c r="P203" s="456" t="s">
        <v>3656</v>
      </c>
      <c r="Q203" s="456" t="s">
        <v>3657</v>
      </c>
      <c r="R203" s="454" t="s">
        <v>620</v>
      </c>
      <c r="S203" s="454">
        <v>30566</v>
      </c>
      <c r="U203" s="429" t="s">
        <v>3658</v>
      </c>
      <c r="V203" s="459"/>
      <c r="W203" s="77"/>
      <c r="X203" s="454"/>
      <c r="Y203" s="454"/>
      <c r="Z203" s="454"/>
      <c r="AA203" s="454"/>
      <c r="AB203" s="454"/>
      <c r="AC203" s="454"/>
      <c r="AD203" s="77"/>
      <c r="AE203" s="454"/>
      <c r="AF203" s="460"/>
      <c r="AG203" s="460"/>
      <c r="AH203" s="77"/>
      <c r="AI203" s="461" t="s">
        <v>3659</v>
      </c>
      <c r="AJ203" s="454"/>
      <c r="AK203" s="454"/>
      <c r="AL203" s="77"/>
      <c r="AM203" s="457" t="str">
        <f>H203&amp;" "&amp;I203&amp;","&amp;" "&amp;J203&amp;" "&amp;K203</f>
        <v>1675 GA Hwy 211 Hoschton, GA 30548</v>
      </c>
      <c r="AN203" s="77"/>
      <c r="AO203" s="715"/>
      <c r="AP203" s="715"/>
      <c r="AQ203" s="77"/>
      <c r="AR203" s="454"/>
      <c r="AS203" s="722"/>
      <c r="AZ203" s="454"/>
      <c r="BH203" s="77"/>
    </row>
    <row r="204" spans="1:182" s="456" customFormat="1" ht="15" customHeight="1">
      <c r="A204" s="454" t="s">
        <v>1785</v>
      </c>
      <c r="B204" s="454" t="s">
        <v>49</v>
      </c>
      <c r="C204" s="580" t="s">
        <v>3195</v>
      </c>
      <c r="D204" s="454"/>
      <c r="E204" s="664" t="s">
        <v>3241</v>
      </c>
      <c r="F204" s="456" t="s">
        <v>3662</v>
      </c>
      <c r="G204" s="457" t="s">
        <v>3243</v>
      </c>
      <c r="H204" s="455" t="s">
        <v>3244</v>
      </c>
      <c r="I204" s="455" t="s">
        <v>3245</v>
      </c>
      <c r="J204" s="454" t="s">
        <v>206</v>
      </c>
      <c r="K204" s="454">
        <v>60089</v>
      </c>
      <c r="L204" s="531" t="s">
        <v>3201</v>
      </c>
      <c r="M204" s="586" t="s">
        <v>3202</v>
      </c>
      <c r="N204" s="455" t="s">
        <v>3203</v>
      </c>
      <c r="O204" s="456" t="s">
        <v>3204</v>
      </c>
      <c r="P204" s="456" t="s">
        <v>3205</v>
      </c>
      <c r="Q204" s="456" t="s">
        <v>3206</v>
      </c>
      <c r="R204" s="454" t="s">
        <v>206</v>
      </c>
      <c r="S204" s="454">
        <v>60004</v>
      </c>
      <c r="U204" s="429" t="s">
        <v>3207</v>
      </c>
      <c r="V204" s="459"/>
      <c r="W204" s="77"/>
      <c r="X204" s="454"/>
      <c r="Y204" s="454"/>
      <c r="Z204" s="454"/>
      <c r="AA204" s="454"/>
      <c r="AB204" s="454"/>
      <c r="AC204" s="454"/>
      <c r="AD204" s="77"/>
      <c r="AE204" s="454"/>
      <c r="AF204" s="460"/>
      <c r="AG204" s="460"/>
      <c r="AH204" s="77"/>
      <c r="AI204" s="461" t="s">
        <v>3246</v>
      </c>
      <c r="AJ204" s="454"/>
      <c r="AK204" s="454"/>
      <c r="AL204" s="77"/>
      <c r="AM204" s="457" t="str">
        <f>H204&amp;" "&amp;I204&amp;","&amp;" "&amp;J204&amp;" "&amp;K204</f>
        <v>150 Raupp Blvd Buffalo Grove, IL 60089</v>
      </c>
      <c r="AN204" s="77"/>
      <c r="AO204" s="715"/>
      <c r="AP204" s="715"/>
      <c r="AQ204" s="77"/>
      <c r="AR204" s="454"/>
      <c r="AS204" s="722"/>
      <c r="AT204" s="454"/>
      <c r="AU204" s="682"/>
      <c r="AZ204" s="454"/>
      <c r="BH204" s="77"/>
      <c r="BI204" s="454"/>
      <c r="FR204" s="314"/>
    </row>
    <row r="205" spans="1:182" s="456" customFormat="1" ht="15" customHeight="1">
      <c r="A205" s="454" t="s">
        <v>1785</v>
      </c>
      <c r="B205" s="454"/>
      <c r="C205" s="580" t="s">
        <v>2666</v>
      </c>
      <c r="D205" s="454">
        <v>29</v>
      </c>
      <c r="E205" s="664" t="s">
        <v>3663</v>
      </c>
      <c r="F205" s="456" t="s">
        <v>3664</v>
      </c>
      <c r="G205" s="457" t="s">
        <v>3665</v>
      </c>
      <c r="H205" s="580" t="s">
        <v>3666</v>
      </c>
      <c r="I205" s="455" t="s">
        <v>53</v>
      </c>
      <c r="J205" s="454" t="s">
        <v>54</v>
      </c>
      <c r="K205" s="454">
        <v>45246</v>
      </c>
      <c r="L205" s="531" t="s">
        <v>3667</v>
      </c>
      <c r="N205" s="456" t="s">
        <v>3668</v>
      </c>
      <c r="O205" s="456" t="s">
        <v>3669</v>
      </c>
      <c r="P205" s="456" t="s">
        <v>3670</v>
      </c>
      <c r="Q205" s="456" t="s">
        <v>3671</v>
      </c>
      <c r="R205" s="454" t="s">
        <v>54</v>
      </c>
      <c r="S205" s="454">
        <v>45011</v>
      </c>
      <c r="U205" s="454" t="s">
        <v>3672</v>
      </c>
      <c r="V205" s="459"/>
      <c r="W205" s="77"/>
      <c r="X205" s="454"/>
      <c r="Y205" s="457"/>
      <c r="Z205" s="454"/>
      <c r="AA205" s="454"/>
      <c r="AB205" s="454"/>
      <c r="AC205" s="454"/>
      <c r="AD205" s="77"/>
      <c r="AE205" s="454"/>
      <c r="AF205" s="460"/>
      <c r="AG205" s="460"/>
      <c r="AH205" s="77"/>
      <c r="AI205" s="461" t="s">
        <v>3563</v>
      </c>
      <c r="AJ205" s="454" t="s">
        <v>49</v>
      </c>
      <c r="AK205" s="454"/>
      <c r="AL205" s="77"/>
      <c r="AM205" s="457" t="str">
        <f>H205&amp;" "&amp;I205&amp;","&amp;" "&amp;J205&amp;" "&amp;K205</f>
        <v>100 Viking Way Cincinnati, OH 45246</v>
      </c>
      <c r="AN205" s="77"/>
      <c r="AO205" s="715"/>
      <c r="AP205" s="715"/>
      <c r="AQ205" s="77"/>
      <c r="AR205" s="454"/>
      <c r="AS205" s="722"/>
      <c r="AT205" s="454"/>
      <c r="AU205" s="682"/>
      <c r="AZ205" s="454"/>
      <c r="BH205" s="77"/>
      <c r="FR205" s="526"/>
    </row>
    <row r="206" spans="1:182" s="562" customFormat="1" ht="15" customHeight="1">
      <c r="A206" s="454" t="s">
        <v>1785</v>
      </c>
      <c r="B206" s="454"/>
      <c r="C206" s="455" t="s">
        <v>2666</v>
      </c>
      <c r="D206" s="457">
        <v>23</v>
      </c>
      <c r="E206" s="785" t="s">
        <v>1527</v>
      </c>
      <c r="F206" s="456" t="s">
        <v>3673</v>
      </c>
      <c r="G206" s="457" t="s">
        <v>1529</v>
      </c>
      <c r="H206" s="580" t="s">
        <v>1530</v>
      </c>
      <c r="I206" s="580" t="s">
        <v>1531</v>
      </c>
      <c r="J206" s="457" t="s">
        <v>412</v>
      </c>
      <c r="K206" s="585">
        <v>33837</v>
      </c>
      <c r="L206" s="531" t="s">
        <v>1532</v>
      </c>
      <c r="M206" s="586"/>
      <c r="N206" s="580" t="s">
        <v>508</v>
      </c>
      <c r="O206" s="577" t="s">
        <v>1447</v>
      </c>
      <c r="P206" s="577"/>
      <c r="Q206" s="577"/>
      <c r="R206" s="457"/>
      <c r="S206" s="457"/>
      <c r="T206" s="577"/>
      <c r="U206" s="429" t="s">
        <v>1533</v>
      </c>
      <c r="V206" s="459"/>
      <c r="W206" s="77"/>
      <c r="X206" s="457"/>
      <c r="Y206" s="457"/>
      <c r="Z206" s="454"/>
      <c r="AA206" s="454"/>
      <c r="AB206" s="454"/>
      <c r="AC206" s="454"/>
      <c r="AD206" s="77"/>
      <c r="AE206" s="457"/>
      <c r="AF206" s="460"/>
      <c r="AG206" s="583"/>
      <c r="AH206" s="77"/>
      <c r="AI206" s="461" t="s">
        <v>3674</v>
      </c>
      <c r="AJ206" s="454"/>
      <c r="AK206" s="454"/>
      <c r="AL206" s="77"/>
      <c r="AM206" s="457" t="str">
        <f>H206&amp;" "&amp;I206&amp;","&amp;" "&amp;J206&amp;" "&amp;K206</f>
        <v>4525 County Road 547 N Davenport, FL 33837</v>
      </c>
      <c r="AN206" s="77"/>
      <c r="AO206" s="715"/>
      <c r="AP206" s="715"/>
      <c r="AQ206" s="77"/>
      <c r="AR206" s="454"/>
      <c r="AS206" s="722"/>
      <c r="AT206" s="456"/>
      <c r="AU206" s="456"/>
      <c r="AV206" s="456"/>
      <c r="AW206" s="456"/>
      <c r="AX206" s="456"/>
      <c r="AY206" s="456"/>
      <c r="AZ206" s="454"/>
      <c r="BA206" s="456"/>
      <c r="BB206" s="456"/>
      <c r="BC206" s="456"/>
      <c r="BD206" s="456"/>
      <c r="BE206" s="456"/>
      <c r="BF206" s="456"/>
      <c r="BG206" s="456"/>
      <c r="BH206" s="77"/>
      <c r="BI206" s="456"/>
      <c r="BJ206" s="456"/>
      <c r="BK206" s="456"/>
      <c r="BL206" s="456"/>
      <c r="BM206" s="456"/>
      <c r="BN206" s="456"/>
      <c r="BO206" s="456"/>
      <c r="BP206" s="456"/>
      <c r="BQ206" s="456"/>
      <c r="BR206" s="456"/>
      <c r="BS206" s="456"/>
      <c r="BT206" s="456"/>
      <c r="BU206" s="456"/>
      <c r="BV206" s="456"/>
      <c r="BW206" s="456"/>
      <c r="BX206" s="456"/>
      <c r="BY206" s="456"/>
      <c r="BZ206" s="456"/>
      <c r="CA206" s="456"/>
      <c r="CB206" s="456"/>
      <c r="CC206" s="456"/>
      <c r="CD206" s="456"/>
      <c r="CE206" s="456"/>
      <c r="CF206" s="456"/>
      <c r="CG206" s="456"/>
      <c r="CH206" s="456"/>
      <c r="CI206" s="456"/>
      <c r="CJ206" s="456"/>
      <c r="CK206" s="456"/>
      <c r="CL206" s="456"/>
      <c r="CM206" s="456"/>
      <c r="CN206" s="456"/>
      <c r="CO206" s="456"/>
      <c r="CP206" s="456"/>
      <c r="CQ206" s="456"/>
      <c r="CR206" s="456"/>
      <c r="CS206" s="456"/>
      <c r="CT206" s="456"/>
      <c r="CU206" s="456"/>
      <c r="CV206" s="456"/>
      <c r="CW206" s="456"/>
      <c r="CX206" s="456"/>
      <c r="CY206" s="456"/>
      <c r="CZ206" s="456"/>
      <c r="DA206" s="456"/>
      <c r="DB206" s="456"/>
      <c r="DC206" s="456"/>
      <c r="DD206" s="456"/>
      <c r="DE206" s="456"/>
      <c r="DF206" s="456"/>
      <c r="DG206" s="456"/>
      <c r="DH206" s="456"/>
      <c r="DI206" s="456"/>
      <c r="DJ206" s="456"/>
      <c r="DK206" s="456"/>
      <c r="DL206" s="456"/>
      <c r="DM206" s="456"/>
      <c r="DN206" s="456"/>
      <c r="DO206" s="456"/>
      <c r="DP206" s="456"/>
      <c r="DQ206" s="456"/>
      <c r="DR206" s="456"/>
      <c r="DS206" s="456"/>
      <c r="DT206" s="456"/>
      <c r="DU206" s="456"/>
      <c r="DV206" s="456"/>
      <c r="DW206" s="456"/>
      <c r="DX206" s="456"/>
      <c r="DY206" s="456"/>
      <c r="DZ206" s="456"/>
      <c r="EA206" s="456"/>
      <c r="EB206" s="456"/>
      <c r="EC206" s="456"/>
      <c r="ED206" s="456"/>
      <c r="EE206" s="456"/>
      <c r="EF206" s="456"/>
      <c r="EG206" s="456"/>
      <c r="EH206" s="456"/>
      <c r="EI206" s="456"/>
      <c r="EJ206" s="456"/>
      <c r="EK206" s="456"/>
      <c r="EL206" s="456"/>
      <c r="EM206" s="456"/>
      <c r="EN206" s="456"/>
      <c r="EO206" s="456"/>
      <c r="EP206" s="456"/>
      <c r="EQ206" s="456"/>
      <c r="ER206" s="456"/>
      <c r="ES206" s="456"/>
      <c r="ET206" s="456"/>
      <c r="EU206" s="456"/>
      <c r="EV206" s="456"/>
      <c r="EW206" s="456"/>
      <c r="EX206" s="456"/>
      <c r="EY206" s="456"/>
      <c r="EZ206" s="456"/>
      <c r="FA206" s="456"/>
      <c r="FB206" s="456"/>
      <c r="FC206" s="456"/>
      <c r="FD206" s="456"/>
      <c r="FE206" s="456"/>
      <c r="FF206" s="456"/>
      <c r="FG206" s="456"/>
      <c r="FH206" s="456"/>
      <c r="FI206" s="456"/>
      <c r="FJ206" s="456"/>
      <c r="FK206" s="456"/>
      <c r="FL206" s="456"/>
      <c r="FM206" s="456"/>
      <c r="FN206" s="456"/>
      <c r="FO206" s="456"/>
      <c r="FP206" s="456"/>
      <c r="FQ206" s="314"/>
      <c r="FR206" s="314"/>
      <c r="FS206" s="456"/>
      <c r="FT206" s="456"/>
      <c r="FU206" s="456"/>
      <c r="FV206" s="456"/>
      <c r="FW206" s="456"/>
      <c r="FX206" s="456"/>
      <c r="FY206" s="456"/>
      <c r="FZ206" s="456"/>
    </row>
    <row r="207" spans="1:182" s="456" customFormat="1" ht="15" customHeight="1">
      <c r="A207" s="454" t="s">
        <v>1785</v>
      </c>
      <c r="B207" s="454"/>
      <c r="C207" s="455" t="s">
        <v>2695</v>
      </c>
      <c r="D207" s="457">
        <v>9</v>
      </c>
      <c r="E207" s="785" t="s">
        <v>3675</v>
      </c>
      <c r="F207" s="456" t="s">
        <v>3676</v>
      </c>
      <c r="G207" s="457" t="s">
        <v>3677</v>
      </c>
      <c r="H207" s="580" t="s">
        <v>3678</v>
      </c>
      <c r="I207" s="580" t="s">
        <v>3679</v>
      </c>
      <c r="J207" s="457" t="s">
        <v>42</v>
      </c>
      <c r="K207" s="457">
        <v>11520</v>
      </c>
      <c r="L207" s="531" t="s">
        <v>283</v>
      </c>
      <c r="M207" s="586"/>
      <c r="N207" s="580" t="s">
        <v>44</v>
      </c>
      <c r="O207" s="577" t="s">
        <v>45</v>
      </c>
      <c r="P207" s="577" t="s">
        <v>284</v>
      </c>
      <c r="Q207" s="577" t="s">
        <v>285</v>
      </c>
      <c r="R207" s="457" t="s">
        <v>42</v>
      </c>
      <c r="S207" s="457">
        <v>11756</v>
      </c>
      <c r="T207" s="577"/>
      <c r="U207" s="582" t="s">
        <v>46</v>
      </c>
      <c r="V207" s="581"/>
      <c r="W207" s="77"/>
      <c r="X207" s="454"/>
      <c r="Y207" s="454"/>
      <c r="Z207" s="454"/>
      <c r="AA207" s="454"/>
      <c r="AB207" s="454"/>
      <c r="AC207" s="454"/>
      <c r="AD207" s="77"/>
      <c r="AE207" s="454"/>
      <c r="AF207" s="460"/>
      <c r="AG207" s="460"/>
      <c r="AH207" s="77"/>
      <c r="AI207" s="461" t="s">
        <v>3680</v>
      </c>
      <c r="AJ207" s="454" t="s">
        <v>49</v>
      </c>
      <c r="AK207" s="454" t="s">
        <v>49</v>
      </c>
      <c r="AL207" s="77"/>
      <c r="AM207" s="457" t="str">
        <f>H207&amp;" "&amp;I207&amp;","&amp;" "&amp;J207&amp;" "&amp;K207</f>
        <v>51 Terrance Ave Freeport, NY 11520</v>
      </c>
      <c r="AN207" s="77"/>
      <c r="AO207" s="454"/>
      <c r="AP207" s="454"/>
      <c r="AQ207" s="77"/>
      <c r="AR207" s="457"/>
      <c r="AS207" s="722"/>
      <c r="AZ207" s="454"/>
      <c r="BH207" s="77"/>
      <c r="BI207" s="577"/>
      <c r="BJ207" s="577"/>
      <c r="BK207" s="577"/>
      <c r="BL207" s="577"/>
      <c r="BM207" s="577"/>
      <c r="BN207" s="577"/>
      <c r="BO207" s="577"/>
      <c r="BP207" s="577"/>
      <c r="BQ207" s="577"/>
      <c r="BR207" s="577"/>
      <c r="BV207" s="577"/>
      <c r="BW207" s="577"/>
      <c r="BX207" s="577"/>
      <c r="BY207" s="577"/>
      <c r="BZ207" s="577"/>
      <c r="CA207" s="577"/>
      <c r="CB207" s="577"/>
      <c r="CC207" s="577"/>
      <c r="CD207" s="577"/>
      <c r="CE207" s="577"/>
      <c r="CF207" s="577"/>
      <c r="CG207" s="577"/>
      <c r="CH207" s="577"/>
      <c r="CI207" s="577"/>
      <c r="CJ207" s="577"/>
      <c r="CK207" s="577"/>
      <c r="CL207" s="577"/>
      <c r="CM207" s="577"/>
      <c r="CN207" s="577"/>
      <c r="CO207" s="577"/>
      <c r="CP207" s="577"/>
      <c r="CQ207" s="577"/>
      <c r="CR207" s="577"/>
      <c r="CS207" s="577"/>
      <c r="CT207" s="577"/>
      <c r="CU207" s="577"/>
      <c r="CV207" s="577"/>
      <c r="CW207" s="577"/>
      <c r="CX207" s="577"/>
      <c r="CY207" s="577"/>
      <c r="CZ207" s="577"/>
      <c r="DA207" s="577"/>
      <c r="DB207" s="577"/>
      <c r="DC207" s="577"/>
      <c r="DD207" s="577"/>
      <c r="DE207" s="577"/>
      <c r="DF207" s="577"/>
      <c r="DG207" s="577"/>
      <c r="DH207" s="577"/>
      <c r="DI207" s="577"/>
      <c r="DJ207" s="577"/>
      <c r="DK207" s="577"/>
      <c r="DL207" s="577"/>
      <c r="DM207" s="577"/>
      <c r="DN207" s="577"/>
      <c r="DO207" s="577"/>
      <c r="DP207" s="577"/>
      <c r="DQ207" s="577"/>
      <c r="DR207" s="577"/>
      <c r="DS207" s="577"/>
      <c r="DT207" s="577"/>
      <c r="DU207" s="577"/>
      <c r="DV207" s="577"/>
      <c r="DW207" s="577"/>
      <c r="DX207" s="577"/>
      <c r="DY207" s="577"/>
      <c r="DZ207" s="577"/>
      <c r="EA207" s="577"/>
      <c r="EB207" s="577"/>
      <c r="EC207" s="577"/>
      <c r="ED207" s="577"/>
      <c r="EE207" s="577"/>
      <c r="EF207" s="577"/>
      <c r="EG207" s="577"/>
      <c r="EH207" s="577"/>
      <c r="EI207" s="577"/>
      <c r="EJ207" s="577"/>
      <c r="EK207" s="577"/>
      <c r="EL207" s="577"/>
      <c r="EM207" s="577"/>
      <c r="EN207" s="577"/>
      <c r="EO207" s="577"/>
      <c r="EP207" s="577"/>
      <c r="EQ207" s="577"/>
      <c r="ER207" s="577"/>
      <c r="ES207" s="577"/>
      <c r="ET207" s="577"/>
      <c r="EU207" s="577"/>
      <c r="EV207" s="577"/>
      <c r="EW207" s="577"/>
      <c r="EX207" s="577"/>
      <c r="EY207" s="577"/>
      <c r="EZ207" s="577"/>
      <c r="FA207" s="577"/>
      <c r="FB207" s="577"/>
      <c r="FC207" s="577"/>
      <c r="FD207" s="577"/>
      <c r="FE207" s="577"/>
      <c r="FF207" s="577"/>
      <c r="FG207" s="577"/>
      <c r="FH207" s="577"/>
    </row>
    <row r="208" spans="1:182" s="456" customFormat="1" ht="15" customHeight="1">
      <c r="A208" s="454" t="s">
        <v>1785</v>
      </c>
      <c r="B208" s="454"/>
      <c r="C208" s="455" t="s">
        <v>2695</v>
      </c>
      <c r="D208" s="457">
        <v>4</v>
      </c>
      <c r="E208" s="785" t="s">
        <v>3675</v>
      </c>
      <c r="F208" s="456" t="s">
        <v>3681</v>
      </c>
      <c r="G208" s="457" t="s">
        <v>3677</v>
      </c>
      <c r="H208" s="580" t="s">
        <v>3678</v>
      </c>
      <c r="I208" s="580" t="s">
        <v>3679</v>
      </c>
      <c r="J208" s="457" t="s">
        <v>42</v>
      </c>
      <c r="K208" s="457">
        <v>11520</v>
      </c>
      <c r="L208" s="531" t="s">
        <v>283</v>
      </c>
      <c r="M208" s="586"/>
      <c r="N208" s="580" t="s">
        <v>44</v>
      </c>
      <c r="O208" s="577" t="s">
        <v>45</v>
      </c>
      <c r="P208" s="577" t="s">
        <v>284</v>
      </c>
      <c r="Q208" s="577" t="s">
        <v>285</v>
      </c>
      <c r="R208" s="457" t="s">
        <v>42</v>
      </c>
      <c r="S208" s="457">
        <v>11756</v>
      </c>
      <c r="T208" s="577"/>
      <c r="U208" s="582" t="s">
        <v>46</v>
      </c>
      <c r="V208" s="581"/>
      <c r="W208" s="77"/>
      <c r="X208" s="454"/>
      <c r="Y208" s="454"/>
      <c r="Z208" s="454"/>
      <c r="AA208" s="454"/>
      <c r="AB208" s="454"/>
      <c r="AC208" s="454"/>
      <c r="AD208" s="77"/>
      <c r="AE208" s="454"/>
      <c r="AF208" s="460"/>
      <c r="AG208" s="460"/>
      <c r="AH208" s="77"/>
      <c r="AI208" s="461" t="s">
        <v>3680</v>
      </c>
      <c r="AJ208" s="454"/>
      <c r="AK208" s="454"/>
      <c r="AL208" s="77"/>
      <c r="AM208" s="457" t="str">
        <f>H208&amp;" "&amp;I208&amp;","&amp;" "&amp;J208&amp;" "&amp;K208</f>
        <v>51 Terrance Ave Freeport, NY 11520</v>
      </c>
      <c r="AN208" s="77"/>
      <c r="AO208" s="454"/>
      <c r="AP208" s="454"/>
      <c r="AQ208" s="77"/>
      <c r="AR208" s="457"/>
      <c r="AS208" s="722"/>
      <c r="AZ208" s="454"/>
      <c r="BH208" s="77"/>
      <c r="BJ208" s="577"/>
      <c r="BK208" s="577"/>
      <c r="BL208" s="577"/>
      <c r="BM208" s="577"/>
      <c r="BN208" s="577"/>
      <c r="BO208" s="577"/>
      <c r="BP208" s="577"/>
      <c r="BQ208" s="577"/>
      <c r="BR208" s="577"/>
      <c r="BV208" s="577"/>
      <c r="BW208" s="577"/>
      <c r="BX208" s="577"/>
      <c r="BY208" s="577"/>
      <c r="BZ208" s="577"/>
      <c r="CA208" s="577"/>
      <c r="CB208" s="577"/>
      <c r="CC208" s="577"/>
      <c r="CD208" s="577"/>
      <c r="CE208" s="577"/>
      <c r="CF208" s="577"/>
      <c r="CG208" s="577"/>
      <c r="CH208" s="577"/>
      <c r="CI208" s="577"/>
      <c r="CJ208" s="577"/>
      <c r="CK208" s="577"/>
      <c r="CL208" s="577"/>
      <c r="CM208" s="577"/>
      <c r="CN208" s="577"/>
      <c r="CO208" s="577"/>
      <c r="CP208" s="577"/>
      <c r="CQ208" s="577"/>
      <c r="CR208" s="577"/>
      <c r="CS208" s="577"/>
      <c r="CT208" s="577"/>
      <c r="CU208" s="577"/>
      <c r="CV208" s="577"/>
      <c r="CW208" s="577"/>
      <c r="CX208" s="577"/>
      <c r="CY208" s="577"/>
      <c r="CZ208" s="577"/>
      <c r="DA208" s="577"/>
      <c r="DB208" s="577"/>
      <c r="DC208" s="577"/>
      <c r="DD208" s="577"/>
      <c r="DE208" s="577"/>
      <c r="DF208" s="577"/>
      <c r="DG208" s="577"/>
      <c r="DH208" s="577"/>
      <c r="DI208" s="577"/>
      <c r="DJ208" s="577"/>
      <c r="DK208" s="577"/>
      <c r="DL208" s="577"/>
      <c r="DM208" s="577"/>
      <c r="DN208" s="577"/>
      <c r="DO208" s="577"/>
      <c r="DP208" s="577"/>
      <c r="DQ208" s="577"/>
      <c r="DR208" s="577"/>
      <c r="DS208" s="577"/>
      <c r="DT208" s="577"/>
      <c r="DU208" s="577"/>
      <c r="DV208" s="577"/>
      <c r="DW208" s="577"/>
      <c r="DX208" s="577"/>
      <c r="DY208" s="577"/>
      <c r="DZ208" s="577"/>
      <c r="EA208" s="577"/>
      <c r="EB208" s="577"/>
      <c r="EC208" s="577"/>
      <c r="ED208" s="577"/>
      <c r="EE208" s="577"/>
      <c r="EF208" s="577"/>
      <c r="EG208" s="577"/>
      <c r="EH208" s="577"/>
      <c r="EI208" s="577"/>
      <c r="EJ208" s="577"/>
      <c r="EK208" s="577"/>
      <c r="EL208" s="577"/>
      <c r="EM208" s="577"/>
      <c r="EN208" s="577"/>
      <c r="EO208" s="577"/>
      <c r="EP208" s="577"/>
      <c r="EQ208" s="577"/>
      <c r="ER208" s="577"/>
      <c r="ES208" s="577"/>
      <c r="ET208" s="577"/>
      <c r="EU208" s="577"/>
      <c r="EV208" s="577"/>
      <c r="EW208" s="577"/>
      <c r="EX208" s="577"/>
      <c r="EY208" s="577"/>
      <c r="EZ208" s="577"/>
      <c r="FA208" s="577"/>
      <c r="FB208" s="577"/>
      <c r="FC208" s="577"/>
      <c r="FD208" s="577"/>
      <c r="FE208" s="577"/>
      <c r="FF208" s="577"/>
      <c r="FG208" s="577"/>
      <c r="FH208" s="577"/>
      <c r="FI208" s="577"/>
      <c r="FJ208" s="577"/>
      <c r="FK208" s="577"/>
    </row>
    <row r="209" spans="1:182" s="456" customFormat="1" ht="15" customHeight="1">
      <c r="A209" s="454" t="s">
        <v>1785</v>
      </c>
      <c r="B209" s="457"/>
      <c r="C209" s="580" t="s">
        <v>3195</v>
      </c>
      <c r="D209" s="454">
        <v>20</v>
      </c>
      <c r="E209" s="664" t="s">
        <v>3682</v>
      </c>
      <c r="F209" s="456" t="s">
        <v>3683</v>
      </c>
      <c r="G209" s="457" t="s">
        <v>3684</v>
      </c>
      <c r="H209" s="455" t="s">
        <v>3685</v>
      </c>
      <c r="I209" s="455" t="s">
        <v>3686</v>
      </c>
      <c r="J209" s="454" t="s">
        <v>152</v>
      </c>
      <c r="K209" s="454">
        <v>37066</v>
      </c>
      <c r="L209" s="531" t="s">
        <v>3201</v>
      </c>
      <c r="M209" s="586" t="s">
        <v>3687</v>
      </c>
      <c r="N209" s="455" t="s">
        <v>3572</v>
      </c>
      <c r="O209" s="456" t="s">
        <v>3688</v>
      </c>
      <c r="P209" s="456" t="s">
        <v>3689</v>
      </c>
      <c r="Q209" s="456" t="s">
        <v>3690</v>
      </c>
      <c r="R209" s="454" t="s">
        <v>152</v>
      </c>
      <c r="S209" s="454">
        <v>37031</v>
      </c>
      <c r="U209" s="429" t="s">
        <v>3691</v>
      </c>
      <c r="V209" s="459"/>
      <c r="W209" s="77"/>
      <c r="X209" s="454"/>
      <c r="Y209" s="454"/>
      <c r="Z209" s="454"/>
      <c r="AA209" s="454"/>
      <c r="AB209" s="454"/>
      <c r="AC209" s="454"/>
      <c r="AD209" s="77"/>
      <c r="AE209" s="454"/>
      <c r="AF209" s="460"/>
      <c r="AG209" s="460"/>
      <c r="AH209" s="77"/>
      <c r="AI209" s="461" t="s">
        <v>3692</v>
      </c>
      <c r="AJ209" s="454"/>
      <c r="AK209" s="454"/>
      <c r="AL209" s="77"/>
      <c r="AM209" s="457" t="str">
        <f>H209&amp;" "&amp;I209&amp;","&amp;" "&amp;J209&amp;" "&amp;K209</f>
        <v>160 Municipal Park Dr. Gallatin, TN 37066</v>
      </c>
      <c r="AN209" s="77"/>
      <c r="AO209" s="715"/>
      <c r="AP209" s="715"/>
      <c r="AQ209" s="77"/>
      <c r="AR209" s="454"/>
      <c r="AS209" s="722"/>
      <c r="AZ209" s="454"/>
      <c r="BH209" s="77"/>
      <c r="FR209" s="314"/>
    </row>
    <row r="210" spans="1:182" s="456" customFormat="1" ht="15" customHeight="1">
      <c r="A210" s="454" t="s">
        <v>1785</v>
      </c>
      <c r="B210" s="457"/>
      <c r="C210" s="580" t="s">
        <v>3195</v>
      </c>
      <c r="D210" s="454">
        <v>26</v>
      </c>
      <c r="E210" s="664" t="s">
        <v>3693</v>
      </c>
      <c r="F210" s="456" t="s">
        <v>3694</v>
      </c>
      <c r="G210" s="457" t="s">
        <v>3695</v>
      </c>
      <c r="H210" s="455" t="s">
        <v>3696</v>
      </c>
      <c r="I210" s="455" t="s">
        <v>3697</v>
      </c>
      <c r="J210" s="454" t="s">
        <v>206</v>
      </c>
      <c r="K210" s="454">
        <v>60047</v>
      </c>
      <c r="L210" s="531" t="s">
        <v>3201</v>
      </c>
      <c r="M210" s="586" t="s">
        <v>3202</v>
      </c>
      <c r="N210" s="455" t="s">
        <v>3203</v>
      </c>
      <c r="O210" s="456" t="s">
        <v>3204</v>
      </c>
      <c r="P210" s="456" t="s">
        <v>3205</v>
      </c>
      <c r="Q210" s="456" t="s">
        <v>3206</v>
      </c>
      <c r="R210" s="454" t="s">
        <v>206</v>
      </c>
      <c r="S210" s="454">
        <v>60004</v>
      </c>
      <c r="U210" s="429" t="s">
        <v>3207</v>
      </c>
      <c r="V210" s="459"/>
      <c r="W210" s="77"/>
      <c r="X210" s="454"/>
      <c r="Y210" s="454"/>
      <c r="Z210" s="454"/>
      <c r="AA210" s="454"/>
      <c r="AB210" s="454"/>
      <c r="AC210" s="454"/>
      <c r="AD210" s="77"/>
      <c r="AE210" s="454"/>
      <c r="AF210" s="460"/>
      <c r="AG210" s="460"/>
      <c r="AH210" s="77"/>
      <c r="AI210" s="461" t="s">
        <v>3698</v>
      </c>
      <c r="AJ210" s="454" t="s">
        <v>49</v>
      </c>
      <c r="AK210" s="454"/>
      <c r="AL210" s="77"/>
      <c r="AM210" s="457" t="str">
        <f>H210&amp;" "&amp;I210&amp;","&amp;" "&amp;J210&amp;" "&amp;K210</f>
        <v>300 Church St. Lake Zurich, IL 60047</v>
      </c>
      <c r="AN210" s="77"/>
      <c r="AO210" s="715"/>
      <c r="AP210" s="715"/>
      <c r="AQ210" s="77"/>
      <c r="AR210" s="454"/>
      <c r="AS210" s="722"/>
      <c r="AZ210" s="454"/>
      <c r="BH210" s="77"/>
      <c r="FR210" s="314"/>
    </row>
    <row r="211" spans="1:182" s="456" customFormat="1" ht="15" customHeight="1">
      <c r="A211" s="454" t="s">
        <v>1785</v>
      </c>
      <c r="B211" s="454"/>
      <c r="C211" s="580" t="s">
        <v>3195</v>
      </c>
      <c r="D211" s="454">
        <v>25</v>
      </c>
      <c r="E211" s="664" t="s">
        <v>3699</v>
      </c>
      <c r="F211" s="456" t="s">
        <v>3700</v>
      </c>
      <c r="G211" s="457" t="s">
        <v>3701</v>
      </c>
      <c r="H211" s="455" t="s">
        <v>3702</v>
      </c>
      <c r="I211" s="455" t="s">
        <v>3703</v>
      </c>
      <c r="J211" s="454" t="s">
        <v>115</v>
      </c>
      <c r="K211" s="454">
        <v>46901</v>
      </c>
      <c r="L211" s="531" t="s">
        <v>3201</v>
      </c>
      <c r="M211" s="586" t="s">
        <v>3704</v>
      </c>
      <c r="N211" s="455" t="s">
        <v>2546</v>
      </c>
      <c r="O211" s="456" t="s">
        <v>3705</v>
      </c>
      <c r="P211" s="456" t="s">
        <v>3706</v>
      </c>
      <c r="Q211" s="456" t="s">
        <v>384</v>
      </c>
      <c r="R211" s="454" t="s">
        <v>115</v>
      </c>
      <c r="S211" s="454">
        <v>46011</v>
      </c>
      <c r="U211" s="429" t="s">
        <v>3707</v>
      </c>
      <c r="V211" s="459"/>
      <c r="W211" s="77"/>
      <c r="X211" s="454"/>
      <c r="Y211" s="454"/>
      <c r="Z211" s="454"/>
      <c r="AA211" s="454"/>
      <c r="AB211" s="454"/>
      <c r="AC211" s="454"/>
      <c r="AD211" s="77"/>
      <c r="AE211" s="454"/>
      <c r="AF211" s="460"/>
      <c r="AG211" s="460"/>
      <c r="AH211" s="77"/>
      <c r="AI211" s="461" t="s">
        <v>3708</v>
      </c>
      <c r="AJ211" s="454" t="s">
        <v>49</v>
      </c>
      <c r="AK211" s="454"/>
      <c r="AL211" s="77"/>
      <c r="AM211" s="457" t="str">
        <f>H211&amp;" "&amp;I211&amp;","&amp;" "&amp;J211&amp;" "&amp;K211</f>
        <v>400 S. Union St. Kokomo, IN 46901</v>
      </c>
      <c r="AN211" s="77"/>
      <c r="AO211" s="715"/>
      <c r="AP211" s="715"/>
      <c r="AQ211" s="77"/>
      <c r="AR211" s="454"/>
      <c r="AS211" s="722"/>
      <c r="AZ211" s="454"/>
      <c r="BH211" s="77"/>
      <c r="BI211" s="454"/>
      <c r="FK211" s="577"/>
      <c r="FL211" s="577"/>
      <c r="FM211" s="577"/>
      <c r="FR211" s="285"/>
      <c r="FS211" s="314"/>
      <c r="FT211" s="314"/>
      <c r="FU211" s="314"/>
      <c r="FV211" s="314"/>
      <c r="FW211" s="314"/>
      <c r="FX211" s="314"/>
      <c r="FY211" s="314"/>
      <c r="FZ211" s="314"/>
    </row>
    <row r="212" spans="1:182" s="456" customFormat="1" ht="15" customHeight="1">
      <c r="A212" s="454" t="s">
        <v>1785</v>
      </c>
      <c r="B212" s="454"/>
      <c r="C212" s="580" t="s">
        <v>2666</v>
      </c>
      <c r="D212" s="454">
        <v>30</v>
      </c>
      <c r="E212" s="664" t="s">
        <v>3709</v>
      </c>
      <c r="F212" s="456" t="s">
        <v>3710</v>
      </c>
      <c r="G212" s="454" t="s">
        <v>2048</v>
      </c>
      <c r="H212" s="456" t="s">
        <v>2049</v>
      </c>
      <c r="I212" s="456" t="s">
        <v>2050</v>
      </c>
      <c r="J212" s="454" t="s">
        <v>1645</v>
      </c>
      <c r="K212" s="454">
        <v>83634</v>
      </c>
      <c r="L212" s="577" t="s">
        <v>2051</v>
      </c>
      <c r="N212" s="456" t="s">
        <v>1334</v>
      </c>
      <c r="O212" s="456" t="s">
        <v>2052</v>
      </c>
      <c r="R212" s="454"/>
      <c r="S212" s="454"/>
      <c r="U212" s="454" t="s">
        <v>2053</v>
      </c>
      <c r="V212" s="459"/>
      <c r="W212" s="77"/>
      <c r="X212" s="454"/>
      <c r="Y212" s="457"/>
      <c r="Z212" s="454"/>
      <c r="AA212" s="454"/>
      <c r="AB212" s="454"/>
      <c r="AC212" s="454"/>
      <c r="AD212" s="77"/>
      <c r="AE212" s="454"/>
      <c r="AF212" s="460"/>
      <c r="AG212" s="460"/>
      <c r="AH212" s="77"/>
      <c r="AI212" s="461" t="s">
        <v>3711</v>
      </c>
      <c r="AJ212" s="454"/>
      <c r="AK212" s="454" t="s">
        <v>49</v>
      </c>
      <c r="AL212" s="77"/>
      <c r="AM212" s="457" t="str">
        <f>H212&amp;" "&amp;I212&amp;","&amp;" "&amp;J212&amp;" "&amp;K212</f>
        <v>11199 W Silver Hawk Lane Kuna, ID 83634</v>
      </c>
      <c r="AN212" s="77"/>
      <c r="AO212" s="715"/>
      <c r="AP212" s="715"/>
      <c r="AQ212" s="77"/>
      <c r="AR212" s="454"/>
      <c r="AS212" s="722"/>
      <c r="AZ212" s="454"/>
      <c r="BH212" s="77"/>
      <c r="BI212" s="454"/>
      <c r="BS212" s="577"/>
      <c r="BT212" s="577"/>
      <c r="BU212" s="577"/>
      <c r="FQ212" s="314"/>
      <c r="FS212" s="526"/>
      <c r="FT212" s="526"/>
      <c r="FU212" s="526"/>
      <c r="FV212" s="526"/>
      <c r="FW212" s="526"/>
      <c r="FX212" s="526"/>
      <c r="FY212" s="526"/>
      <c r="FZ212" s="526"/>
    </row>
    <row r="213" spans="1:182" s="456" customFormat="1" ht="15" customHeight="1">
      <c r="A213" s="454" t="s">
        <v>1785</v>
      </c>
      <c r="B213" s="454"/>
      <c r="C213" s="580" t="s">
        <v>2666</v>
      </c>
      <c r="D213" s="454">
        <v>23</v>
      </c>
      <c r="E213" s="664" t="s">
        <v>3712</v>
      </c>
      <c r="F213" s="456" t="s">
        <v>3713</v>
      </c>
      <c r="G213" s="454" t="s">
        <v>2048</v>
      </c>
      <c r="H213" s="456" t="s">
        <v>2049</v>
      </c>
      <c r="I213" s="456" t="s">
        <v>2050</v>
      </c>
      <c r="J213" s="454" t="s">
        <v>1645</v>
      </c>
      <c r="K213" s="454">
        <v>83634</v>
      </c>
      <c r="L213" s="577" t="s">
        <v>2051</v>
      </c>
      <c r="N213" s="456" t="s">
        <v>1334</v>
      </c>
      <c r="O213" s="456" t="s">
        <v>2052</v>
      </c>
      <c r="R213" s="454"/>
      <c r="S213" s="454"/>
      <c r="U213" s="454" t="s">
        <v>2053</v>
      </c>
      <c r="V213" s="459"/>
      <c r="W213" s="77"/>
      <c r="X213" s="454"/>
      <c r="Y213" s="457"/>
      <c r="Z213" s="454"/>
      <c r="AA213" s="454"/>
      <c r="AB213" s="454"/>
      <c r="AC213" s="454"/>
      <c r="AD213" s="77"/>
      <c r="AE213" s="454"/>
      <c r="AF213" s="460"/>
      <c r="AG213" s="460"/>
      <c r="AH213" s="77"/>
      <c r="AI213" s="461" t="s">
        <v>3711</v>
      </c>
      <c r="AJ213" s="454"/>
      <c r="AK213" s="454"/>
      <c r="AL213" s="77"/>
      <c r="AM213" s="457" t="str">
        <f>H213&amp;" "&amp;I213&amp;","&amp;" "&amp;J213&amp;" "&amp;K213</f>
        <v>11199 W Silver Hawk Lane Kuna, ID 83634</v>
      </c>
      <c r="AN213" s="77"/>
      <c r="AO213" s="715"/>
      <c r="AP213" s="715"/>
      <c r="AQ213" s="77"/>
      <c r="AR213" s="454"/>
      <c r="AS213" s="722"/>
      <c r="AT213" s="577"/>
      <c r="AU213" s="577"/>
      <c r="AZ213" s="454"/>
      <c r="BH213" s="77"/>
      <c r="BS213" s="577"/>
      <c r="BT213" s="577"/>
      <c r="BU213" s="577"/>
      <c r="FQ213" s="314"/>
      <c r="FR213" s="285"/>
      <c r="FS213" s="314"/>
      <c r="FT213" s="314"/>
      <c r="FU213" s="314"/>
      <c r="FV213" s="314"/>
      <c r="FW213" s="314"/>
      <c r="FX213" s="314"/>
      <c r="FY213" s="314"/>
      <c r="FZ213" s="314"/>
    </row>
    <row r="214" spans="1:182" s="456" customFormat="1" ht="15" customHeight="1">
      <c r="A214" s="454" t="s">
        <v>1785</v>
      </c>
      <c r="B214" s="454"/>
      <c r="C214" s="455" t="s">
        <v>2666</v>
      </c>
      <c r="D214" s="454">
        <v>31</v>
      </c>
      <c r="E214" s="664" t="s">
        <v>1618</v>
      </c>
      <c r="F214" s="456" t="s">
        <v>3714</v>
      </c>
      <c r="G214" s="457" t="s">
        <v>3715</v>
      </c>
      <c r="H214" s="455" t="s">
        <v>3716</v>
      </c>
      <c r="I214" s="455" t="s">
        <v>3717</v>
      </c>
      <c r="J214" s="454" t="s">
        <v>273</v>
      </c>
      <c r="K214" s="454">
        <v>15012</v>
      </c>
      <c r="L214" s="577" t="s">
        <v>1623</v>
      </c>
      <c r="N214" s="455" t="s">
        <v>487</v>
      </c>
      <c r="O214" s="456" t="s">
        <v>1624</v>
      </c>
      <c r="P214" s="577" t="s">
        <v>1625</v>
      </c>
      <c r="Q214" s="577" t="s">
        <v>1626</v>
      </c>
      <c r="R214" s="457" t="s">
        <v>273</v>
      </c>
      <c r="S214" s="457">
        <v>15216</v>
      </c>
      <c r="U214" s="429" t="s">
        <v>1627</v>
      </c>
      <c r="V214" s="459"/>
      <c r="W214" s="77"/>
      <c r="X214" s="454"/>
      <c r="Y214" s="454"/>
      <c r="Z214" s="454"/>
      <c r="AA214" s="454"/>
      <c r="AB214" s="454"/>
      <c r="AC214" s="454"/>
      <c r="AD214" s="77"/>
      <c r="AE214" s="454"/>
      <c r="AF214" s="460"/>
      <c r="AG214" s="460"/>
      <c r="AH214" s="77"/>
      <c r="AI214" s="461" t="s">
        <v>2853</v>
      </c>
      <c r="AJ214" s="454"/>
      <c r="AK214" s="454" t="s">
        <v>49</v>
      </c>
      <c r="AL214" s="77"/>
      <c r="AM214" s="457" t="str">
        <f>H214&amp;" "&amp;I214&amp;","&amp;" "&amp;J214&amp;" "&amp;K214</f>
        <v>129 Recreation Dr. Belle Vernon, PA 15012</v>
      </c>
      <c r="AN214" s="77"/>
      <c r="AO214" s="715"/>
      <c r="AP214" s="715"/>
      <c r="AQ214" s="77"/>
      <c r="AR214" s="454"/>
      <c r="AS214" s="722"/>
      <c r="AZ214" s="454"/>
      <c r="BH214" s="77"/>
      <c r="FR214" s="285"/>
      <c r="FS214" s="314"/>
      <c r="FT214" s="314"/>
      <c r="FU214" s="314"/>
      <c r="FV214" s="314"/>
      <c r="FW214" s="314"/>
      <c r="FX214" s="314"/>
      <c r="FY214" s="314"/>
      <c r="FZ214" s="314"/>
    </row>
    <row r="215" spans="1:182" s="314" customFormat="1" ht="15" customHeight="1">
      <c r="A215" s="454" t="s">
        <v>1785</v>
      </c>
      <c r="B215" s="454"/>
      <c r="C215" s="580" t="s">
        <v>2784</v>
      </c>
      <c r="D215" s="457">
        <v>27</v>
      </c>
      <c r="E215" s="785" t="s">
        <v>3718</v>
      </c>
      <c r="F215" s="577" t="s">
        <v>3719</v>
      </c>
      <c r="G215" s="580" t="s">
        <v>3565</v>
      </c>
      <c r="H215" s="455" t="s">
        <v>3566</v>
      </c>
      <c r="I215" s="455" t="s">
        <v>2794</v>
      </c>
      <c r="J215" s="454" t="s">
        <v>152</v>
      </c>
      <c r="K215" s="454">
        <v>37721</v>
      </c>
      <c r="L215" s="577" t="s">
        <v>2790</v>
      </c>
      <c r="M215" s="586"/>
      <c r="N215" s="455" t="s">
        <v>2791</v>
      </c>
      <c r="O215" s="456" t="s">
        <v>2792</v>
      </c>
      <c r="P215" s="456" t="s">
        <v>2793</v>
      </c>
      <c r="Q215" s="456" t="s">
        <v>2794</v>
      </c>
      <c r="R215" s="454" t="s">
        <v>152</v>
      </c>
      <c r="S215" s="454">
        <v>37218</v>
      </c>
      <c r="T215" s="456"/>
      <c r="U215" s="429"/>
      <c r="V215" s="581"/>
      <c r="W215" s="77"/>
      <c r="X215" s="457"/>
      <c r="Y215" s="457"/>
      <c r="Z215" s="454"/>
      <c r="AA215" s="582"/>
      <c r="AB215" s="582"/>
      <c r="AC215" s="582"/>
      <c r="AD215" s="77"/>
      <c r="AE215" s="457"/>
      <c r="AF215" s="583"/>
      <c r="AG215" s="583"/>
      <c r="AH215" s="77"/>
      <c r="AI215" s="461" t="s">
        <v>3720</v>
      </c>
      <c r="AJ215" s="457" t="s">
        <v>49</v>
      </c>
      <c r="AK215" s="457"/>
      <c r="AL215" s="77"/>
      <c r="AM215" s="457" t="str">
        <f>H215&amp;" "&amp;I215&amp;","&amp;" "&amp;J215&amp;" "&amp;K215</f>
        <v>621 McPherson Dr. Nashville, TN 37721</v>
      </c>
      <c r="AN215" s="77"/>
      <c r="AO215" s="715"/>
      <c r="AP215" s="715"/>
      <c r="AQ215" s="77"/>
      <c r="AR215" s="454"/>
      <c r="AS215" s="722"/>
      <c r="AT215" s="577"/>
      <c r="AU215" s="577"/>
      <c r="AV215" s="456"/>
      <c r="AW215" s="456"/>
      <c r="AX215" s="456"/>
      <c r="AY215" s="456"/>
      <c r="AZ215" s="454"/>
      <c r="BA215" s="456"/>
      <c r="BB215" s="456"/>
      <c r="BC215" s="456"/>
      <c r="BD215" s="456"/>
      <c r="BE215" s="456"/>
      <c r="BF215" s="456"/>
      <c r="BG215" s="456"/>
      <c r="BH215" s="77"/>
      <c r="BI215" s="456"/>
      <c r="BJ215" s="456"/>
      <c r="BK215" s="456"/>
      <c r="BL215" s="456"/>
      <c r="BM215" s="456"/>
      <c r="BN215" s="456"/>
      <c r="BO215" s="456"/>
      <c r="BP215" s="456"/>
      <c r="BQ215" s="456"/>
      <c r="BR215" s="456"/>
      <c r="BS215" s="456"/>
      <c r="BT215" s="456"/>
      <c r="BU215" s="456"/>
      <c r="BV215" s="456"/>
      <c r="BW215" s="456"/>
      <c r="BX215" s="456"/>
      <c r="BY215" s="456"/>
      <c r="BZ215" s="456"/>
      <c r="CA215" s="456"/>
      <c r="CB215" s="456"/>
      <c r="CC215" s="456"/>
      <c r="CD215" s="456"/>
      <c r="CE215" s="456"/>
      <c r="CF215" s="456"/>
      <c r="CG215" s="456"/>
      <c r="CH215" s="456"/>
      <c r="CI215" s="456"/>
      <c r="CJ215" s="456"/>
      <c r="CK215" s="456"/>
      <c r="CL215" s="456"/>
      <c r="CM215" s="456"/>
      <c r="CN215" s="456"/>
      <c r="CO215" s="456"/>
      <c r="CP215" s="456"/>
      <c r="CQ215" s="456"/>
      <c r="CR215" s="456"/>
      <c r="CS215" s="456"/>
      <c r="CT215" s="456"/>
      <c r="CU215" s="456"/>
      <c r="CV215" s="456"/>
      <c r="CW215" s="456"/>
      <c r="CX215" s="456"/>
      <c r="CY215" s="456"/>
      <c r="CZ215" s="456"/>
      <c r="DA215" s="456"/>
      <c r="DB215" s="456"/>
      <c r="DC215" s="456"/>
      <c r="DD215" s="456"/>
      <c r="DE215" s="456"/>
      <c r="DF215" s="456"/>
      <c r="DG215" s="456"/>
      <c r="DH215" s="456"/>
      <c r="DI215" s="456"/>
      <c r="DJ215" s="456"/>
      <c r="DK215" s="456"/>
      <c r="DL215" s="456"/>
      <c r="DM215" s="456"/>
      <c r="DN215" s="456"/>
      <c r="DO215" s="456"/>
      <c r="DP215" s="456"/>
      <c r="DQ215" s="456"/>
      <c r="DR215" s="456"/>
      <c r="DS215" s="456"/>
      <c r="DT215" s="456"/>
      <c r="DU215" s="456"/>
      <c r="DV215" s="456"/>
      <c r="DW215" s="456"/>
      <c r="DX215" s="456"/>
      <c r="DY215" s="456"/>
      <c r="DZ215" s="456"/>
      <c r="EA215" s="456"/>
      <c r="EB215" s="456"/>
      <c r="EC215" s="456"/>
      <c r="ED215" s="456"/>
      <c r="EE215" s="456"/>
      <c r="EF215" s="456"/>
      <c r="EG215" s="456"/>
      <c r="EH215" s="456"/>
      <c r="EI215" s="456"/>
      <c r="EJ215" s="456"/>
      <c r="EK215" s="456"/>
      <c r="EL215" s="456"/>
      <c r="EM215" s="456"/>
      <c r="EN215" s="456"/>
      <c r="EO215" s="456"/>
      <c r="EP215" s="456"/>
      <c r="EQ215" s="456"/>
      <c r="ER215" s="456"/>
      <c r="ES215" s="456"/>
      <c r="ET215" s="456"/>
      <c r="EU215" s="456"/>
      <c r="EV215" s="456"/>
      <c r="EW215" s="456"/>
      <c r="EX215" s="456"/>
      <c r="EY215" s="456"/>
      <c r="EZ215" s="456"/>
      <c r="FA215" s="456"/>
      <c r="FB215" s="456"/>
      <c r="FC215" s="456"/>
      <c r="FD215" s="456"/>
      <c r="FE215" s="456"/>
      <c r="FF215" s="456"/>
      <c r="FG215" s="456"/>
      <c r="FH215" s="456"/>
      <c r="FI215" s="456"/>
      <c r="FJ215" s="456"/>
      <c r="FK215" s="456"/>
      <c r="FL215" s="456"/>
      <c r="FM215" s="456"/>
      <c r="FN215" s="456"/>
      <c r="FO215" s="456"/>
      <c r="FP215" s="456"/>
      <c r="FQ215" s="285"/>
      <c r="FR215" s="285"/>
    </row>
    <row r="216" spans="1:182" s="526" customFormat="1" ht="15" customHeight="1">
      <c r="A216" s="454" t="s">
        <v>1785</v>
      </c>
      <c r="B216" s="454"/>
      <c r="C216" s="580" t="s">
        <v>3195</v>
      </c>
      <c r="D216" s="454">
        <v>30</v>
      </c>
      <c r="E216" s="664" t="s">
        <v>3363</v>
      </c>
      <c r="F216" s="456" t="s">
        <v>3721</v>
      </c>
      <c r="G216" s="457" t="s">
        <v>3722</v>
      </c>
      <c r="H216" s="455" t="s">
        <v>3366</v>
      </c>
      <c r="I216" s="455" t="s">
        <v>3367</v>
      </c>
      <c r="J216" s="454" t="s">
        <v>206</v>
      </c>
      <c r="K216" s="454">
        <v>60067</v>
      </c>
      <c r="L216" s="531" t="s">
        <v>3201</v>
      </c>
      <c r="M216" s="586" t="s">
        <v>3202</v>
      </c>
      <c r="N216" s="455" t="s">
        <v>3203</v>
      </c>
      <c r="O216" s="456" t="s">
        <v>3204</v>
      </c>
      <c r="P216" s="456" t="s">
        <v>3205</v>
      </c>
      <c r="Q216" s="456" t="s">
        <v>3206</v>
      </c>
      <c r="R216" s="454" t="s">
        <v>206</v>
      </c>
      <c r="S216" s="454">
        <v>60004</v>
      </c>
      <c r="T216" s="456"/>
      <c r="U216" s="429" t="s">
        <v>3207</v>
      </c>
      <c r="V216" s="459"/>
      <c r="W216" s="77"/>
      <c r="X216" s="454"/>
      <c r="Y216" s="454"/>
      <c r="Z216" s="454"/>
      <c r="AA216" s="454"/>
      <c r="AB216" s="454"/>
      <c r="AC216" s="454"/>
      <c r="AD216" s="77"/>
      <c r="AE216" s="454"/>
      <c r="AF216" s="460"/>
      <c r="AG216" s="460"/>
      <c r="AH216" s="77"/>
      <c r="AI216" s="461" t="s">
        <v>3368</v>
      </c>
      <c r="AJ216" s="454" t="s">
        <v>49</v>
      </c>
      <c r="AK216" s="454"/>
      <c r="AL216" s="77"/>
      <c r="AM216" s="457" t="str">
        <f>H216&amp;" "&amp;I216&amp;","&amp;" "&amp;J216&amp;" "&amp;K216</f>
        <v>445 N. Benton St. Palatine, IL 60067</v>
      </c>
      <c r="AN216" s="77"/>
      <c r="AO216" s="715"/>
      <c r="AP216" s="715"/>
      <c r="AQ216" s="77"/>
      <c r="AR216" s="454"/>
      <c r="AS216" s="722"/>
      <c r="AT216" s="456"/>
      <c r="AU216" s="456"/>
      <c r="AV216" s="456"/>
      <c r="AW216" s="456"/>
      <c r="AX216" s="456"/>
      <c r="AY216" s="456"/>
      <c r="AZ216" s="454"/>
      <c r="BA216" s="456"/>
      <c r="BB216" s="456"/>
      <c r="BC216" s="456"/>
      <c r="BD216" s="456"/>
      <c r="BE216" s="456"/>
      <c r="BF216" s="456"/>
      <c r="BG216" s="456"/>
      <c r="BH216" s="77"/>
      <c r="BI216" s="264"/>
      <c r="BJ216" s="456"/>
      <c r="BK216" s="456"/>
      <c r="BL216" s="456"/>
      <c r="BM216" s="456"/>
      <c r="BN216" s="456"/>
      <c r="BO216" s="456"/>
      <c r="BP216" s="456"/>
      <c r="BQ216" s="456"/>
      <c r="BR216" s="456"/>
      <c r="BS216" s="456"/>
      <c r="BT216" s="456"/>
      <c r="BU216" s="456"/>
      <c r="BV216" s="456"/>
      <c r="BW216" s="456"/>
      <c r="BX216" s="456"/>
      <c r="BY216" s="456"/>
      <c r="BZ216" s="456"/>
      <c r="CA216" s="456"/>
      <c r="CB216" s="456"/>
      <c r="CC216" s="456"/>
      <c r="CD216" s="456"/>
      <c r="CE216" s="456"/>
      <c r="CF216" s="456"/>
      <c r="CG216" s="456"/>
      <c r="CH216" s="456"/>
      <c r="CI216" s="456"/>
      <c r="CJ216" s="456"/>
      <c r="CK216" s="456"/>
      <c r="CL216" s="456"/>
      <c r="CM216" s="456"/>
      <c r="CN216" s="456"/>
      <c r="CO216" s="456"/>
      <c r="CP216" s="456"/>
      <c r="CQ216" s="456"/>
      <c r="CR216" s="456"/>
      <c r="CS216" s="456"/>
      <c r="CT216" s="456"/>
      <c r="CU216" s="456"/>
      <c r="CV216" s="456"/>
      <c r="CW216" s="456"/>
      <c r="CX216" s="456"/>
      <c r="CY216" s="456"/>
      <c r="CZ216" s="456"/>
      <c r="DA216" s="456"/>
      <c r="DB216" s="456"/>
      <c r="DC216" s="456"/>
      <c r="DD216" s="456"/>
      <c r="DE216" s="456"/>
      <c r="DF216" s="456"/>
      <c r="DG216" s="456"/>
      <c r="DH216" s="456"/>
      <c r="DI216" s="456"/>
      <c r="DJ216" s="456"/>
      <c r="DK216" s="456"/>
      <c r="DL216" s="456"/>
      <c r="DM216" s="456"/>
      <c r="DN216" s="456"/>
      <c r="DO216" s="456"/>
      <c r="DP216" s="456"/>
      <c r="DQ216" s="456"/>
      <c r="DR216" s="456"/>
      <c r="DS216" s="456"/>
      <c r="DT216" s="456"/>
      <c r="DU216" s="456"/>
      <c r="DV216" s="456"/>
      <c r="DW216" s="456"/>
      <c r="DX216" s="456"/>
      <c r="DY216" s="456"/>
      <c r="DZ216" s="456"/>
      <c r="EA216" s="456"/>
      <c r="EB216" s="456"/>
      <c r="EC216" s="456"/>
      <c r="ED216" s="456"/>
      <c r="EE216" s="456"/>
      <c r="EF216" s="456"/>
      <c r="EG216" s="456"/>
      <c r="EH216" s="456"/>
      <c r="EI216" s="456"/>
      <c r="EJ216" s="456"/>
      <c r="EK216" s="456"/>
      <c r="EL216" s="456"/>
      <c r="EM216" s="456"/>
      <c r="EN216" s="456"/>
      <c r="EO216" s="456"/>
      <c r="EP216" s="456"/>
      <c r="EQ216" s="456"/>
      <c r="ER216" s="456"/>
      <c r="ES216" s="456"/>
      <c r="ET216" s="456"/>
      <c r="EU216" s="456"/>
      <c r="EV216" s="456"/>
      <c r="EW216" s="456"/>
      <c r="EX216" s="456"/>
      <c r="EY216" s="456"/>
      <c r="EZ216" s="456"/>
      <c r="FA216" s="456"/>
      <c r="FB216" s="456"/>
      <c r="FC216" s="456"/>
      <c r="FD216" s="456"/>
      <c r="FE216" s="456"/>
      <c r="FF216" s="456"/>
      <c r="FG216" s="456"/>
      <c r="FH216" s="456"/>
      <c r="FI216" s="456"/>
      <c r="FJ216" s="456"/>
      <c r="FK216" s="456"/>
      <c r="FL216" s="456"/>
      <c r="FM216" s="456"/>
      <c r="FN216" s="456"/>
      <c r="FO216" s="456"/>
      <c r="FP216" s="456"/>
      <c r="FQ216" s="456"/>
      <c r="FR216" s="285"/>
      <c r="FS216" s="285"/>
      <c r="FT216" s="285"/>
      <c r="FU216" s="285"/>
      <c r="FV216" s="285"/>
      <c r="FW216" s="285"/>
      <c r="FX216" s="285"/>
      <c r="FY216" s="285"/>
      <c r="FZ216" s="285"/>
    </row>
    <row r="217" spans="1:182" s="314" customFormat="1" ht="15" customHeight="1">
      <c r="A217" s="454" t="s">
        <v>1785</v>
      </c>
      <c r="B217" s="265"/>
      <c r="C217" s="406" t="s">
        <v>3195</v>
      </c>
      <c r="D217" s="265">
        <v>52</v>
      </c>
      <c r="E217" s="417" t="s">
        <v>3723</v>
      </c>
      <c r="F217" s="264" t="s">
        <v>3724</v>
      </c>
      <c r="G217" s="263" t="s">
        <v>3725</v>
      </c>
      <c r="H217" s="685" t="s">
        <v>3726</v>
      </c>
      <c r="I217" s="685" t="s">
        <v>3727</v>
      </c>
      <c r="J217" s="265" t="s">
        <v>460</v>
      </c>
      <c r="K217" s="265">
        <v>49024</v>
      </c>
      <c r="L217" s="262" t="s">
        <v>3201</v>
      </c>
      <c r="M217" s="385" t="s">
        <v>3728</v>
      </c>
      <c r="N217" s="685" t="s">
        <v>3729</v>
      </c>
      <c r="O217" s="264" t="s">
        <v>3730</v>
      </c>
      <c r="P217" s="264" t="s">
        <v>3731</v>
      </c>
      <c r="Q217" s="264" t="s">
        <v>3727</v>
      </c>
      <c r="R217" s="265" t="s">
        <v>460</v>
      </c>
      <c r="S217" s="265">
        <v>49024</v>
      </c>
      <c r="T217" s="264"/>
      <c r="U217" s="695" t="s">
        <v>3732</v>
      </c>
      <c r="V217" s="696"/>
      <c r="W217" s="77"/>
      <c r="X217" s="265"/>
      <c r="Y217" s="265"/>
      <c r="Z217" s="265"/>
      <c r="AA217" s="265"/>
      <c r="AB217" s="265"/>
      <c r="AC217" s="265"/>
      <c r="AD217" s="77"/>
      <c r="AE217" s="265"/>
      <c r="AF217" s="697"/>
      <c r="AG217" s="697"/>
      <c r="AH217" s="77"/>
      <c r="AI217" s="698" t="s">
        <v>3733</v>
      </c>
      <c r="AJ217" s="265" t="s">
        <v>49</v>
      </c>
      <c r="AK217" s="265"/>
      <c r="AL217" s="77"/>
      <c r="AM217" s="263" t="str">
        <f>H217&amp;" "&amp;I217&amp;","&amp;" "&amp;J217&amp;" "&amp;K217</f>
        <v>6669 S. 12th St. Portage, MI 49024</v>
      </c>
      <c r="AN217" s="77"/>
      <c r="AO217" s="304"/>
      <c r="AP217" s="304"/>
      <c r="AQ217" s="77"/>
      <c r="AR217" s="265"/>
      <c r="AS217" s="722"/>
      <c r="AT217" s="456"/>
      <c r="AU217" s="456"/>
      <c r="AV217" s="264"/>
      <c r="AW217" s="264"/>
      <c r="AX217" s="264"/>
      <c r="AY217" s="264"/>
      <c r="AZ217" s="265"/>
      <c r="BA217" s="264"/>
      <c r="BB217" s="264"/>
      <c r="BC217" s="264"/>
      <c r="BD217" s="264"/>
      <c r="BE217" s="264"/>
      <c r="BF217" s="264"/>
      <c r="BG217" s="264"/>
      <c r="BH217" s="77"/>
      <c r="BI217" s="456"/>
      <c r="BJ217" s="264"/>
      <c r="BK217" s="264"/>
      <c r="BL217" s="264"/>
      <c r="BM217" s="264"/>
      <c r="BN217" s="264"/>
      <c r="BO217" s="264"/>
      <c r="BP217" s="264"/>
      <c r="BQ217" s="264"/>
      <c r="BR217" s="264"/>
      <c r="BS217" s="456"/>
      <c r="BT217" s="456"/>
      <c r="BU217" s="456"/>
      <c r="BV217" s="264"/>
      <c r="BW217" s="264"/>
      <c r="BX217" s="264"/>
      <c r="BY217" s="264"/>
      <c r="BZ217" s="264"/>
      <c r="CA217" s="264"/>
      <c r="CB217" s="264"/>
      <c r="CC217" s="264"/>
      <c r="CD217" s="264"/>
      <c r="CE217" s="264"/>
      <c r="CF217" s="264"/>
      <c r="CG217" s="264"/>
      <c r="CH217" s="264"/>
      <c r="CI217" s="264"/>
      <c r="CJ217" s="264"/>
      <c r="CK217" s="264"/>
      <c r="CL217" s="264"/>
      <c r="CM217" s="264"/>
      <c r="CN217" s="264"/>
      <c r="CO217" s="264"/>
      <c r="CP217" s="264"/>
      <c r="CQ217" s="264"/>
      <c r="CR217" s="264"/>
      <c r="CS217" s="264"/>
      <c r="CT217" s="264"/>
      <c r="CU217" s="264"/>
      <c r="CV217" s="264"/>
      <c r="CW217" s="264"/>
      <c r="CX217" s="264"/>
      <c r="CY217" s="264"/>
      <c r="CZ217" s="264"/>
      <c r="DA217" s="264"/>
      <c r="DB217" s="264"/>
      <c r="DC217" s="264"/>
      <c r="DD217" s="264"/>
      <c r="DE217" s="264"/>
      <c r="DF217" s="264"/>
      <c r="DG217" s="264"/>
      <c r="DH217" s="264"/>
      <c r="DI217" s="264"/>
      <c r="DJ217" s="264"/>
      <c r="DK217" s="264"/>
      <c r="DL217" s="264"/>
      <c r="DM217" s="264"/>
      <c r="DN217" s="264"/>
      <c r="DO217" s="264"/>
      <c r="DP217" s="264"/>
      <c r="DQ217" s="264"/>
      <c r="DR217" s="264"/>
      <c r="DS217" s="264"/>
      <c r="DT217" s="264"/>
      <c r="DU217" s="264"/>
      <c r="DV217" s="264"/>
      <c r="DW217" s="264"/>
      <c r="DX217" s="264"/>
      <c r="DY217" s="264"/>
      <c r="DZ217" s="264"/>
      <c r="EA217" s="264"/>
      <c r="EB217" s="264"/>
      <c r="EC217" s="264"/>
      <c r="ED217" s="264"/>
      <c r="EE217" s="264"/>
      <c r="EF217" s="264"/>
      <c r="EG217" s="264"/>
      <c r="EH217" s="264"/>
      <c r="EI217" s="264"/>
      <c r="EJ217" s="264"/>
      <c r="EK217" s="264"/>
      <c r="EL217" s="264"/>
      <c r="EM217" s="264"/>
      <c r="EN217" s="264"/>
      <c r="EO217" s="264"/>
      <c r="EP217" s="264"/>
      <c r="EQ217" s="264"/>
      <c r="ER217" s="264"/>
      <c r="ES217" s="264"/>
      <c r="ET217" s="264"/>
      <c r="EU217" s="264"/>
      <c r="EV217" s="264"/>
      <c r="EW217" s="264"/>
      <c r="EX217" s="264"/>
      <c r="EY217" s="264"/>
      <c r="EZ217" s="264"/>
      <c r="FA217" s="264"/>
      <c r="FB217" s="264"/>
      <c r="FC217" s="264"/>
      <c r="FD217" s="264"/>
      <c r="FE217" s="264"/>
      <c r="FF217" s="264"/>
      <c r="FG217" s="264"/>
      <c r="FH217" s="264"/>
      <c r="FI217" s="264"/>
      <c r="FJ217" s="264"/>
      <c r="FK217" s="264"/>
      <c r="FL217" s="264"/>
      <c r="FM217" s="264"/>
      <c r="FN217" s="264"/>
      <c r="FO217" s="264"/>
      <c r="FP217" s="264"/>
      <c r="FQ217" s="264"/>
      <c r="FR217" s="264"/>
      <c r="FS217" s="456"/>
      <c r="FT217" s="456"/>
      <c r="FU217" s="456"/>
      <c r="FV217" s="456"/>
      <c r="FW217" s="456"/>
      <c r="FX217" s="456"/>
      <c r="FY217" s="456"/>
      <c r="FZ217" s="456"/>
    </row>
    <row r="218" spans="1:182" s="314" customFormat="1" ht="15" customHeight="1">
      <c r="A218" s="454" t="s">
        <v>1785</v>
      </c>
      <c r="B218" s="454"/>
      <c r="C218" s="580" t="s">
        <v>2666</v>
      </c>
      <c r="D218" s="457">
        <v>24</v>
      </c>
      <c r="E218" s="785" t="s">
        <v>2107</v>
      </c>
      <c r="F218" s="663" t="s">
        <v>3734</v>
      </c>
      <c r="G218" s="457" t="s">
        <v>3735</v>
      </c>
      <c r="H218" s="580" t="s">
        <v>3736</v>
      </c>
      <c r="I218" s="580" t="s">
        <v>3737</v>
      </c>
      <c r="J218" s="457" t="s">
        <v>67</v>
      </c>
      <c r="K218" s="457">
        <v>91750</v>
      </c>
      <c r="L218" s="531" t="s">
        <v>2112</v>
      </c>
      <c r="M218" s="586"/>
      <c r="N218" s="580" t="s">
        <v>2113</v>
      </c>
      <c r="O218" s="577" t="s">
        <v>71</v>
      </c>
      <c r="P218" s="577" t="s">
        <v>3738</v>
      </c>
      <c r="Q218" s="577" t="s">
        <v>3739</v>
      </c>
      <c r="R218" s="457" t="s">
        <v>67</v>
      </c>
      <c r="S218" s="457">
        <v>91767</v>
      </c>
      <c r="T218" s="577"/>
      <c r="U218" s="582" t="s">
        <v>72</v>
      </c>
      <c r="V218" s="581"/>
      <c r="W218" s="77"/>
      <c r="X218" s="454"/>
      <c r="Y218" s="454"/>
      <c r="Z218" s="454"/>
      <c r="AA218" s="454"/>
      <c r="AB218" s="454"/>
      <c r="AC218" s="454"/>
      <c r="AD218" s="77"/>
      <c r="AE218" s="454"/>
      <c r="AF218" s="460"/>
      <c r="AG218" s="460"/>
      <c r="AH218" s="77"/>
      <c r="AI218" s="461" t="s">
        <v>3740</v>
      </c>
      <c r="AJ218" s="454"/>
      <c r="AK218" s="454"/>
      <c r="AL218" s="77"/>
      <c r="AM218" s="457" t="str">
        <f>H218&amp;" "&amp;I218&amp;","&amp;" "&amp;J218&amp;" "&amp;K218</f>
        <v>1505 Holly Oak St La Verne, CA 91750</v>
      </c>
      <c r="AN218" s="77"/>
      <c r="AO218" s="715"/>
      <c r="AP218" s="715"/>
      <c r="AQ218" s="77"/>
      <c r="AR218" s="454"/>
      <c r="AS218" s="725"/>
      <c r="AT218" s="456"/>
      <c r="AU218" s="456"/>
      <c r="AV218" s="456"/>
      <c r="AW218" s="456"/>
      <c r="AX218" s="456"/>
      <c r="AY218" s="456"/>
      <c r="AZ218" s="454"/>
      <c r="BA218" s="456"/>
      <c r="BB218" s="456"/>
      <c r="BC218" s="456"/>
      <c r="BD218" s="456"/>
      <c r="BE218" s="456"/>
      <c r="BF218" s="456"/>
      <c r="BG218" s="456"/>
      <c r="BH218" s="77"/>
      <c r="BI218" s="264"/>
      <c r="BJ218" s="456"/>
      <c r="BK218" s="456"/>
      <c r="BL218" s="456"/>
      <c r="BM218" s="456"/>
      <c r="BN218" s="456"/>
      <c r="BO218" s="456"/>
      <c r="BP218" s="456"/>
      <c r="BQ218" s="456"/>
      <c r="BR218" s="456"/>
      <c r="BS218" s="456"/>
      <c r="BT218" s="456"/>
      <c r="BU218" s="456"/>
      <c r="BV218" s="456"/>
      <c r="BW218" s="456"/>
      <c r="BX218" s="456"/>
      <c r="BY218" s="456"/>
      <c r="BZ218" s="456"/>
      <c r="CA218" s="456"/>
      <c r="CB218" s="456"/>
      <c r="CC218" s="456"/>
      <c r="CD218" s="456"/>
      <c r="CE218" s="456"/>
      <c r="CF218" s="456"/>
      <c r="CG218" s="456"/>
      <c r="CH218" s="456"/>
      <c r="CI218" s="456"/>
      <c r="CJ218" s="456"/>
      <c r="CK218" s="456"/>
      <c r="CL218" s="456"/>
      <c r="CM218" s="456"/>
      <c r="CN218" s="456"/>
      <c r="CO218" s="456"/>
      <c r="CP218" s="456"/>
      <c r="CQ218" s="456"/>
      <c r="CR218" s="456"/>
      <c r="CS218" s="456"/>
      <c r="CT218" s="456"/>
      <c r="CU218" s="456"/>
      <c r="CV218" s="456"/>
      <c r="CW218" s="456"/>
      <c r="CX218" s="456"/>
      <c r="CY218" s="456"/>
      <c r="CZ218" s="456"/>
      <c r="DA218" s="456"/>
      <c r="DB218" s="456"/>
      <c r="DC218" s="456"/>
      <c r="DD218" s="456"/>
      <c r="DE218" s="456"/>
      <c r="DF218" s="456"/>
      <c r="DG218" s="456"/>
      <c r="DH218" s="456"/>
      <c r="DI218" s="456"/>
      <c r="DJ218" s="456"/>
      <c r="DK218" s="456"/>
      <c r="DL218" s="456"/>
      <c r="DM218" s="456"/>
      <c r="DN218" s="456"/>
      <c r="DO218" s="456"/>
      <c r="DP218" s="456"/>
      <c r="DQ218" s="456"/>
      <c r="DR218" s="456"/>
      <c r="DS218" s="456"/>
      <c r="DT218" s="456"/>
      <c r="DU218" s="456"/>
      <c r="DV218" s="456"/>
      <c r="DW218" s="456"/>
      <c r="DX218" s="456"/>
      <c r="DY218" s="456"/>
      <c r="DZ218" s="456"/>
      <c r="EA218" s="456"/>
      <c r="EB218" s="456"/>
      <c r="EC218" s="456"/>
      <c r="ED218" s="456"/>
      <c r="EE218" s="456"/>
      <c r="EF218" s="456"/>
      <c r="EG218" s="456"/>
      <c r="EH218" s="456"/>
      <c r="EI218" s="456"/>
      <c r="EJ218" s="456"/>
      <c r="EK218" s="456"/>
      <c r="EL218" s="456"/>
      <c r="EM218" s="456"/>
      <c r="EN218" s="456"/>
      <c r="EO218" s="456"/>
      <c r="EP218" s="456"/>
      <c r="EQ218" s="456"/>
      <c r="ER218" s="456"/>
      <c r="ES218" s="456"/>
      <c r="ET218" s="456"/>
      <c r="EU218" s="456"/>
      <c r="EV218" s="456"/>
      <c r="EW218" s="456"/>
      <c r="EX218" s="456"/>
      <c r="EY218" s="456"/>
      <c r="EZ218" s="456"/>
      <c r="FA218" s="456"/>
      <c r="FB218" s="456"/>
      <c r="FC218" s="456"/>
      <c r="FD218" s="456"/>
      <c r="FE218" s="456"/>
      <c r="FF218" s="456"/>
      <c r="FG218" s="456"/>
      <c r="FH218" s="456"/>
      <c r="FI218" s="456"/>
      <c r="FJ218" s="456"/>
      <c r="FK218" s="456"/>
      <c r="FL218" s="456"/>
      <c r="FM218" s="456"/>
      <c r="FN218" s="456"/>
      <c r="FO218" s="456"/>
      <c r="FP218" s="456"/>
      <c r="FQ218" s="456"/>
      <c r="FR218" s="285"/>
      <c r="FS218" s="285"/>
      <c r="FT218" s="285"/>
      <c r="FU218" s="285"/>
      <c r="FV218" s="285"/>
      <c r="FW218" s="285"/>
      <c r="FX218" s="285"/>
      <c r="FY218" s="285"/>
      <c r="FZ218" s="285"/>
    </row>
    <row r="219" spans="1:182" s="314" customFormat="1" ht="15" customHeight="1">
      <c r="A219" s="454" t="s">
        <v>1785</v>
      </c>
      <c r="B219" s="265"/>
      <c r="C219" s="406" t="s">
        <v>3195</v>
      </c>
      <c r="D219" s="263">
        <v>12</v>
      </c>
      <c r="E219" s="417" t="s">
        <v>3741</v>
      </c>
      <c r="F219" s="269" t="s">
        <v>3742</v>
      </c>
      <c r="G219" s="263" t="s">
        <v>3743</v>
      </c>
      <c r="H219" s="406" t="s">
        <v>3744</v>
      </c>
      <c r="I219" s="406" t="s">
        <v>601</v>
      </c>
      <c r="J219" s="263" t="s">
        <v>54</v>
      </c>
      <c r="K219" s="263">
        <v>45503</v>
      </c>
      <c r="L219" s="262" t="s">
        <v>3201</v>
      </c>
      <c r="M219" s="385" t="s">
        <v>3307</v>
      </c>
      <c r="N219" s="406" t="s">
        <v>3308</v>
      </c>
      <c r="O219" s="269" t="s">
        <v>3309</v>
      </c>
      <c r="P219" s="269" t="s">
        <v>3310</v>
      </c>
      <c r="Q219" s="269" t="s">
        <v>1008</v>
      </c>
      <c r="R219" s="263" t="s">
        <v>54</v>
      </c>
      <c r="S219" s="263">
        <v>45415</v>
      </c>
      <c r="T219" s="269"/>
      <c r="U219" s="695" t="s">
        <v>3311</v>
      </c>
      <c r="V219" s="699"/>
      <c r="W219" s="77"/>
      <c r="X219" s="263"/>
      <c r="Y219" s="263"/>
      <c r="Z219" s="265"/>
      <c r="AA219" s="700"/>
      <c r="AB219" s="263"/>
      <c r="AC219" s="700"/>
      <c r="AD219" s="77"/>
      <c r="AE219" s="263"/>
      <c r="AF219" s="701"/>
      <c r="AG219" s="701"/>
      <c r="AH219" s="77"/>
      <c r="AI219" s="698" t="s">
        <v>3745</v>
      </c>
      <c r="AJ219" s="263"/>
      <c r="AK219" s="263"/>
      <c r="AL219" s="77"/>
      <c r="AM219" s="263" t="str">
        <f>H219&amp;" "&amp;I219&amp;","&amp;" "&amp;J219&amp;" "&amp;K219</f>
        <v>1101 Mitchell Blvd Springfield, OH 45503</v>
      </c>
      <c r="AN219" s="77"/>
      <c r="AO219" s="304"/>
      <c r="AP219" s="304"/>
      <c r="AQ219" s="77"/>
      <c r="AR219" s="263"/>
      <c r="AS219" s="725"/>
      <c r="AT219" s="456"/>
      <c r="AU219" s="456"/>
      <c r="AV219" s="264"/>
      <c r="AW219" s="264"/>
      <c r="AX219" s="264"/>
      <c r="AY219" s="264"/>
      <c r="AZ219" s="265"/>
      <c r="BA219" s="264"/>
      <c r="BB219" s="264"/>
      <c r="BC219" s="264"/>
      <c r="BD219" s="264"/>
      <c r="BE219" s="264"/>
      <c r="BF219" s="264"/>
      <c r="BG219" s="264"/>
      <c r="BH219" s="77"/>
      <c r="BI219" s="456"/>
      <c r="BJ219" s="264"/>
      <c r="BK219" s="264"/>
      <c r="BL219" s="264"/>
      <c r="BM219" s="264"/>
      <c r="BN219" s="264"/>
      <c r="BO219" s="264"/>
      <c r="BP219" s="264"/>
      <c r="BQ219" s="264"/>
      <c r="BR219" s="264"/>
      <c r="BS219" s="456"/>
      <c r="BT219" s="456"/>
      <c r="BU219" s="456"/>
      <c r="BV219" s="264"/>
      <c r="BW219" s="264"/>
      <c r="BX219" s="264"/>
      <c r="BY219" s="264"/>
      <c r="BZ219" s="264"/>
      <c r="CA219" s="264"/>
      <c r="CB219" s="264"/>
      <c r="CC219" s="264"/>
      <c r="CD219" s="264"/>
      <c r="CE219" s="264"/>
      <c r="CF219" s="264"/>
      <c r="CG219" s="264"/>
      <c r="CH219" s="264"/>
      <c r="CI219" s="264"/>
      <c r="CJ219" s="264"/>
      <c r="CK219" s="264"/>
      <c r="CL219" s="264"/>
      <c r="CM219" s="264"/>
      <c r="CN219" s="264"/>
      <c r="CO219" s="264"/>
      <c r="CP219" s="264"/>
      <c r="CQ219" s="264"/>
      <c r="CR219" s="264"/>
      <c r="CS219" s="264"/>
      <c r="CT219" s="264"/>
      <c r="CU219" s="264"/>
      <c r="CV219" s="264"/>
      <c r="CW219" s="264"/>
      <c r="CX219" s="264"/>
      <c r="CY219" s="264"/>
      <c r="CZ219" s="264"/>
      <c r="DA219" s="264"/>
      <c r="DB219" s="264"/>
      <c r="DC219" s="264"/>
      <c r="DD219" s="264"/>
      <c r="DE219" s="264"/>
      <c r="DF219" s="264"/>
      <c r="DG219" s="264"/>
      <c r="DH219" s="264"/>
      <c r="DI219" s="264"/>
      <c r="DJ219" s="264"/>
      <c r="DK219" s="264"/>
      <c r="DL219" s="264"/>
      <c r="DM219" s="264"/>
      <c r="DN219" s="264"/>
      <c r="DO219" s="264"/>
      <c r="DP219" s="264"/>
      <c r="DQ219" s="264"/>
      <c r="DR219" s="264"/>
      <c r="DS219" s="264"/>
      <c r="DT219" s="264"/>
      <c r="DU219" s="264"/>
      <c r="DV219" s="264"/>
      <c r="DW219" s="264"/>
      <c r="DX219" s="264"/>
      <c r="DY219" s="264"/>
      <c r="DZ219" s="264"/>
      <c r="EA219" s="264"/>
      <c r="EB219" s="264"/>
      <c r="EC219" s="264"/>
      <c r="ED219" s="264"/>
      <c r="EE219" s="264"/>
      <c r="EF219" s="264"/>
      <c r="EG219" s="264"/>
      <c r="EH219" s="264"/>
      <c r="EI219" s="264"/>
      <c r="EJ219" s="264"/>
      <c r="EK219" s="264"/>
      <c r="EL219" s="264"/>
      <c r="EM219" s="264"/>
      <c r="EN219" s="264"/>
      <c r="EO219" s="264"/>
      <c r="EP219" s="264"/>
      <c r="EQ219" s="264"/>
      <c r="ER219" s="264"/>
      <c r="ES219" s="264"/>
      <c r="ET219" s="264"/>
      <c r="EU219" s="264"/>
      <c r="EV219" s="264"/>
      <c r="EW219" s="264"/>
      <c r="EX219" s="264"/>
      <c r="EY219" s="264"/>
      <c r="EZ219" s="264"/>
      <c r="FA219" s="264"/>
      <c r="FB219" s="264"/>
      <c r="FC219" s="264"/>
      <c r="FD219" s="264"/>
      <c r="FE219" s="264"/>
      <c r="FF219" s="264"/>
      <c r="FG219" s="264"/>
      <c r="FH219" s="264"/>
      <c r="FI219" s="264"/>
      <c r="FJ219" s="264"/>
      <c r="FK219" s="264"/>
      <c r="FL219" s="264"/>
      <c r="FM219" s="264"/>
      <c r="FN219" s="264"/>
      <c r="FO219" s="264"/>
      <c r="FP219" s="264"/>
      <c r="FQ219" s="264"/>
      <c r="FR219" s="264"/>
      <c r="FS219" s="285"/>
      <c r="FT219" s="285"/>
      <c r="FU219" s="285"/>
      <c r="FV219" s="285"/>
      <c r="FW219" s="285"/>
      <c r="FX219" s="285"/>
      <c r="FY219" s="285"/>
      <c r="FZ219" s="285"/>
    </row>
    <row r="220" spans="1:182" ht="15" customHeight="1">
      <c r="A220" s="454" t="s">
        <v>1785</v>
      </c>
      <c r="B220" s="457"/>
      <c r="C220" s="580" t="s">
        <v>3195</v>
      </c>
      <c r="D220" s="454">
        <v>35</v>
      </c>
      <c r="E220" s="664" t="s">
        <v>3746</v>
      </c>
      <c r="F220" s="456" t="s">
        <v>3747</v>
      </c>
      <c r="G220" s="457"/>
      <c r="H220" s="455" t="s">
        <v>3748</v>
      </c>
      <c r="I220" s="455" t="s">
        <v>3749</v>
      </c>
      <c r="J220" s="454" t="s">
        <v>115</v>
      </c>
      <c r="K220" s="454">
        <v>47933</v>
      </c>
      <c r="L220" s="531" t="s">
        <v>3201</v>
      </c>
      <c r="M220" s="586" t="s">
        <v>3750</v>
      </c>
      <c r="N220" s="455" t="s">
        <v>1154</v>
      </c>
      <c r="O220" s="456" t="s">
        <v>3751</v>
      </c>
      <c r="P220" s="456" t="s">
        <v>3752</v>
      </c>
      <c r="Q220" s="456" t="s">
        <v>3749</v>
      </c>
      <c r="R220" s="454" t="s">
        <v>115</v>
      </c>
      <c r="S220" s="454">
        <v>47933</v>
      </c>
      <c r="T220" s="456"/>
      <c r="U220" s="429" t="s">
        <v>3753</v>
      </c>
      <c r="V220" s="459"/>
      <c r="W220" s="77"/>
      <c r="X220" s="454"/>
      <c r="Y220" s="454"/>
      <c r="Z220" s="454"/>
      <c r="AA220" s="454"/>
      <c r="AB220" s="454"/>
      <c r="AC220" s="454"/>
      <c r="AD220" s="77"/>
      <c r="AE220" s="454"/>
      <c r="AF220" s="460"/>
      <c r="AG220" s="460"/>
      <c r="AH220" s="77"/>
      <c r="AI220" s="461" t="s">
        <v>3754</v>
      </c>
      <c r="AJ220" s="454" t="s">
        <v>49</v>
      </c>
      <c r="AK220" s="454"/>
      <c r="AL220" s="77"/>
      <c r="AM220" s="457" t="str">
        <f>H220&amp;" "&amp;I220&amp;","&amp;" "&amp;J220&amp;" "&amp;K220</f>
        <v>714 Jennison St. Crawfordsville, IN 47933</v>
      </c>
      <c r="AN220" s="77"/>
      <c r="AP220" s="715"/>
      <c r="AQ220" s="77"/>
      <c r="AR220" s="454"/>
      <c r="AS220" s="725"/>
      <c r="AT220" s="456"/>
      <c r="AU220" s="456"/>
      <c r="AV220" s="456"/>
      <c r="AW220" s="456"/>
      <c r="AX220" s="456"/>
      <c r="AY220" s="456"/>
      <c r="AZ220" s="454"/>
      <c r="BA220" s="456"/>
      <c r="BB220" s="456"/>
      <c r="BC220" s="456"/>
      <c r="BD220" s="456"/>
      <c r="BE220" s="456"/>
      <c r="BF220" s="456"/>
      <c r="BG220" s="456"/>
      <c r="BH220" s="77"/>
      <c r="BI220" s="293"/>
      <c r="BJ220" s="456"/>
      <c r="BK220" s="456"/>
      <c r="BL220" s="456"/>
      <c r="BM220" s="456"/>
      <c r="BN220" s="456"/>
      <c r="BO220" s="456"/>
      <c r="BP220" s="456"/>
      <c r="BQ220" s="456"/>
      <c r="BR220" s="456"/>
      <c r="BS220" s="456"/>
      <c r="BT220" s="456"/>
      <c r="BU220" s="456"/>
      <c r="BV220" s="456"/>
      <c r="BW220" s="456"/>
      <c r="BX220" s="456"/>
      <c r="BY220" s="456"/>
      <c r="BZ220" s="456"/>
      <c r="CA220" s="456"/>
      <c r="CB220" s="456"/>
      <c r="CC220" s="456"/>
      <c r="CD220" s="456"/>
      <c r="CE220" s="456"/>
      <c r="CF220" s="456"/>
      <c r="CG220" s="456"/>
      <c r="CH220" s="456"/>
      <c r="CI220" s="456"/>
      <c r="CJ220" s="456"/>
      <c r="CK220" s="456"/>
      <c r="CL220" s="456"/>
      <c r="CM220" s="456"/>
      <c r="CN220" s="456"/>
      <c r="CO220" s="456"/>
      <c r="CP220" s="456"/>
      <c r="CQ220" s="456"/>
      <c r="CR220" s="456"/>
      <c r="CS220" s="456"/>
      <c r="CT220" s="456"/>
      <c r="CU220" s="456"/>
      <c r="CV220" s="456"/>
      <c r="CW220" s="456"/>
      <c r="CX220" s="456"/>
      <c r="CY220" s="456"/>
      <c r="CZ220" s="456"/>
      <c r="DA220" s="456"/>
      <c r="DB220" s="456"/>
      <c r="DC220" s="456"/>
      <c r="DD220" s="456"/>
      <c r="DE220" s="456"/>
      <c r="DF220" s="456"/>
      <c r="DG220" s="456"/>
      <c r="DH220" s="456"/>
      <c r="DI220" s="456"/>
      <c r="DJ220" s="456"/>
      <c r="DK220" s="456"/>
      <c r="DL220" s="456"/>
      <c r="DM220" s="456"/>
      <c r="DN220" s="456"/>
      <c r="DO220" s="456"/>
      <c r="DP220" s="456"/>
      <c r="DQ220" s="456"/>
      <c r="DR220" s="456"/>
      <c r="DS220" s="456"/>
      <c r="DT220" s="456"/>
      <c r="DU220" s="456"/>
      <c r="DV220" s="456"/>
      <c r="DW220" s="456"/>
      <c r="DX220" s="456"/>
      <c r="DY220" s="456"/>
      <c r="DZ220" s="456"/>
      <c r="EA220" s="456"/>
      <c r="EB220" s="456"/>
      <c r="EC220" s="456"/>
      <c r="ED220" s="456"/>
      <c r="EE220" s="456"/>
      <c r="EF220" s="456"/>
      <c r="EG220" s="456"/>
      <c r="EH220" s="456"/>
      <c r="EI220" s="456"/>
      <c r="EJ220" s="456"/>
      <c r="EK220" s="456"/>
      <c r="EL220" s="456"/>
      <c r="EM220" s="456"/>
      <c r="EN220" s="456"/>
      <c r="EO220" s="456"/>
      <c r="EP220" s="456"/>
      <c r="EQ220" s="456"/>
      <c r="ER220" s="456"/>
      <c r="ES220" s="456"/>
      <c r="ET220" s="456"/>
      <c r="EU220" s="456"/>
      <c r="EV220" s="456"/>
      <c r="EW220" s="456"/>
      <c r="EX220" s="456"/>
      <c r="EY220" s="456"/>
      <c r="EZ220" s="456"/>
      <c r="FA220" s="456"/>
      <c r="FB220" s="456"/>
      <c r="FC220" s="456"/>
      <c r="FD220" s="456"/>
      <c r="FE220" s="456"/>
      <c r="FF220" s="456"/>
      <c r="FG220" s="456"/>
      <c r="FH220" s="456"/>
      <c r="FI220" s="456"/>
      <c r="FJ220" s="456"/>
      <c r="FK220" s="456"/>
      <c r="FL220" s="456"/>
      <c r="FM220" s="456"/>
      <c r="FN220" s="456"/>
      <c r="FO220" s="456"/>
      <c r="FP220" s="456"/>
      <c r="FQ220" s="456"/>
    </row>
    <row r="221" spans="1:182" s="456" customFormat="1" ht="15" customHeight="1">
      <c r="A221" s="454" t="s">
        <v>3755</v>
      </c>
      <c r="B221" s="457"/>
      <c r="C221" s="580" t="s">
        <v>2666</v>
      </c>
      <c r="D221" s="457">
        <v>34</v>
      </c>
      <c r="E221" s="577" t="s">
        <v>517</v>
      </c>
      <c r="F221" s="577" t="s">
        <v>3756</v>
      </c>
      <c r="G221" s="457" t="s">
        <v>3757</v>
      </c>
      <c r="H221" s="580" t="s">
        <v>3758</v>
      </c>
      <c r="I221" s="580" t="s">
        <v>3759</v>
      </c>
      <c r="J221" s="457" t="s">
        <v>522</v>
      </c>
      <c r="K221" s="457">
        <v>27505</v>
      </c>
      <c r="L221" s="577" t="s">
        <v>523</v>
      </c>
      <c r="M221" s="455"/>
      <c r="N221" s="580" t="s">
        <v>524</v>
      </c>
      <c r="O221" s="577" t="s">
        <v>525</v>
      </c>
      <c r="P221" s="577" t="s">
        <v>526</v>
      </c>
      <c r="Q221" s="577" t="s">
        <v>521</v>
      </c>
      <c r="R221" s="457" t="s">
        <v>522</v>
      </c>
      <c r="S221" s="457">
        <v>27332</v>
      </c>
      <c r="T221" s="577"/>
      <c r="U221" s="582" t="s">
        <v>527</v>
      </c>
      <c r="V221" s="581"/>
      <c r="W221" s="77"/>
      <c r="X221" s="457"/>
      <c r="Y221" s="457"/>
      <c r="Z221" s="454"/>
      <c r="AA221" s="457"/>
      <c r="AB221" s="457"/>
      <c r="AC221" s="457"/>
      <c r="AD221" s="77"/>
      <c r="AE221" s="457"/>
      <c r="AF221" s="583"/>
      <c r="AG221" s="583"/>
      <c r="AH221" s="77"/>
      <c r="AI221" s="698" t="s">
        <v>3760</v>
      </c>
      <c r="AJ221" s="457"/>
      <c r="AK221" s="457"/>
      <c r="AL221" s="77"/>
      <c r="AM221" s="457" t="str">
        <f>H221&amp;" "&amp;I221&amp;","&amp;" "&amp;J221&amp;" "&amp;K221</f>
        <v>301 Gilbert Lett Dr. Broadway, NC 27505</v>
      </c>
      <c r="AN221" s="77"/>
      <c r="AO221" s="454" t="s">
        <v>49</v>
      </c>
      <c r="AP221" s="454" t="s">
        <v>49</v>
      </c>
      <c r="AQ221" s="77"/>
      <c r="AR221" s="457"/>
      <c r="AS221" s="722"/>
      <c r="AT221" s="577"/>
      <c r="AU221" s="577"/>
      <c r="AV221" s="577"/>
      <c r="AW221" s="577"/>
      <c r="AX221" s="577"/>
      <c r="AY221" s="577"/>
      <c r="AZ221" s="457"/>
      <c r="BA221" s="577"/>
      <c r="BB221" s="577"/>
      <c r="BC221" s="577"/>
      <c r="BD221" s="577"/>
      <c r="BE221" s="577"/>
      <c r="BF221" s="577"/>
      <c r="BG221" s="577"/>
      <c r="BH221" s="77"/>
      <c r="BI221" s="577"/>
      <c r="BJ221" s="577"/>
      <c r="BK221" s="577"/>
      <c r="BL221" s="577"/>
      <c r="BM221" s="577"/>
      <c r="BN221" s="577"/>
      <c r="BO221" s="577"/>
      <c r="BP221" s="577"/>
      <c r="BQ221" s="577"/>
      <c r="BR221" s="577"/>
      <c r="BV221" s="577"/>
      <c r="BW221" s="577"/>
      <c r="BX221" s="577"/>
      <c r="BY221" s="577"/>
      <c r="BZ221" s="577"/>
      <c r="CA221" s="577"/>
      <c r="CB221" s="577"/>
      <c r="CC221" s="577"/>
      <c r="CD221" s="577"/>
      <c r="CE221" s="577"/>
      <c r="CF221" s="577"/>
      <c r="CG221" s="577"/>
      <c r="CH221" s="577"/>
      <c r="CI221" s="577"/>
      <c r="CJ221" s="577"/>
      <c r="CK221" s="577"/>
      <c r="CL221" s="577"/>
      <c r="CM221" s="577"/>
      <c r="CN221" s="577"/>
      <c r="CO221" s="577"/>
      <c r="CP221" s="577"/>
      <c r="CQ221" s="577"/>
      <c r="CR221" s="577"/>
      <c r="CS221" s="577"/>
      <c r="CT221" s="577"/>
      <c r="CU221" s="577"/>
      <c r="CV221" s="577"/>
      <c r="CW221" s="577"/>
      <c r="CX221" s="577"/>
      <c r="CY221" s="577"/>
      <c r="CZ221" s="577"/>
      <c r="DA221" s="577"/>
      <c r="DB221" s="577"/>
      <c r="DC221" s="577"/>
      <c r="DD221" s="577"/>
      <c r="DE221" s="577"/>
      <c r="DF221" s="577"/>
      <c r="DG221" s="577"/>
      <c r="DH221" s="577"/>
      <c r="DI221" s="577"/>
      <c r="DJ221" s="577"/>
      <c r="DK221" s="577"/>
      <c r="DL221" s="577"/>
      <c r="DM221" s="577"/>
      <c r="DN221" s="577"/>
      <c r="DO221" s="577"/>
      <c r="DP221" s="577"/>
      <c r="DQ221" s="577"/>
      <c r="DR221" s="577"/>
      <c r="DS221" s="577"/>
      <c r="DT221" s="577"/>
      <c r="DU221" s="577"/>
      <c r="DV221" s="577"/>
      <c r="DW221" s="577"/>
      <c r="DX221" s="577"/>
      <c r="DY221" s="577"/>
      <c r="DZ221" s="577"/>
      <c r="EA221" s="577"/>
      <c r="EB221" s="577"/>
      <c r="EC221" s="577"/>
      <c r="ED221" s="577"/>
      <c r="EE221" s="577"/>
      <c r="EF221" s="577"/>
      <c r="EG221" s="577"/>
      <c r="EH221" s="577"/>
      <c r="EI221" s="577"/>
      <c r="EJ221" s="577"/>
      <c r="EK221" s="577"/>
      <c r="EL221" s="577"/>
      <c r="EM221" s="577"/>
      <c r="EN221" s="577"/>
      <c r="EO221" s="577"/>
      <c r="EP221" s="577"/>
      <c r="EQ221" s="577"/>
      <c r="ER221" s="577"/>
      <c r="ES221" s="577"/>
      <c r="ET221" s="577"/>
      <c r="EU221" s="577"/>
      <c r="EV221" s="577"/>
      <c r="EW221" s="577"/>
      <c r="EX221" s="577"/>
      <c r="EY221" s="577"/>
      <c r="EZ221" s="577"/>
      <c r="FA221" s="577"/>
      <c r="FB221" s="577"/>
      <c r="FC221" s="577"/>
      <c r="FD221" s="577"/>
      <c r="FE221" s="577"/>
      <c r="FF221" s="577"/>
      <c r="FG221" s="577"/>
      <c r="FH221" s="577"/>
      <c r="FI221" s="577"/>
      <c r="FJ221" s="577"/>
      <c r="FK221" s="577"/>
    </row>
    <row r="222" spans="1:182" s="673" customFormat="1" ht="15" customHeight="1">
      <c r="A222" s="454" t="s">
        <v>3761</v>
      </c>
      <c r="B222" s="454"/>
      <c r="C222" s="580" t="s">
        <v>3195</v>
      </c>
      <c r="D222" s="454">
        <v>28</v>
      </c>
      <c r="E222" s="456" t="s">
        <v>3762</v>
      </c>
      <c r="F222" s="456" t="s">
        <v>3763</v>
      </c>
      <c r="G222" s="457" t="s">
        <v>3764</v>
      </c>
      <c r="H222" s="455" t="s">
        <v>3765</v>
      </c>
      <c r="I222" s="455" t="s">
        <v>3766</v>
      </c>
      <c r="J222" s="454" t="s">
        <v>115</v>
      </c>
      <c r="K222" s="454">
        <v>47304</v>
      </c>
      <c r="L222" s="531" t="s">
        <v>3201</v>
      </c>
      <c r="M222" s="586" t="s">
        <v>3767</v>
      </c>
      <c r="N222" s="455" t="s">
        <v>2238</v>
      </c>
      <c r="O222" s="456" t="s">
        <v>3768</v>
      </c>
      <c r="P222" s="456" t="s">
        <v>3769</v>
      </c>
      <c r="Q222" s="456" t="s">
        <v>384</v>
      </c>
      <c r="R222" s="454" t="s">
        <v>115</v>
      </c>
      <c r="S222" s="454">
        <v>46012</v>
      </c>
      <c r="T222" s="456"/>
      <c r="U222" s="429" t="s">
        <v>3770</v>
      </c>
      <c r="V222" s="459"/>
      <c r="W222" s="77"/>
      <c r="X222" s="454"/>
      <c r="Y222" s="454"/>
      <c r="Z222" s="454"/>
      <c r="AA222" s="454"/>
      <c r="AB222" s="454"/>
      <c r="AC222" s="454"/>
      <c r="AD222" s="77"/>
      <c r="AE222" s="454"/>
      <c r="AF222" s="460">
        <v>299</v>
      </c>
      <c r="AG222" s="460">
        <v>305</v>
      </c>
      <c r="AH222" s="77"/>
      <c r="AI222" s="461" t="s">
        <v>3771</v>
      </c>
      <c r="AJ222" s="454" t="s">
        <v>49</v>
      </c>
      <c r="AK222" s="454"/>
      <c r="AL222" s="77"/>
      <c r="AM222" s="457" t="str">
        <f>H222&amp;" "&amp;I222&amp;","&amp;" "&amp;J222&amp;" "&amp;K222</f>
        <v>100-476 S. 600 W. Rd. Muncie, IN 47304</v>
      </c>
      <c r="AN222" s="77"/>
      <c r="AO222" s="454" t="s">
        <v>49</v>
      </c>
      <c r="AP222" s="454"/>
      <c r="AQ222" s="77"/>
      <c r="AR222" s="454">
        <v>1</v>
      </c>
      <c r="AS222" s="722">
        <v>2</v>
      </c>
      <c r="AT222" s="454">
        <v>2</v>
      </c>
      <c r="AU222" s="454">
        <v>4</v>
      </c>
      <c r="AV222" s="454">
        <v>4</v>
      </c>
      <c r="AW222" s="454">
        <v>22</v>
      </c>
      <c r="AX222" s="898">
        <f>AV222/AW222-1</f>
        <v>-0.81818181818181812</v>
      </c>
      <c r="AY222" s="454">
        <v>5</v>
      </c>
      <c r="AZ222" s="454">
        <v>24</v>
      </c>
      <c r="BA222" s="897">
        <f>AY222/AZ222-1</f>
        <v>-0.79166666666666663</v>
      </c>
      <c r="BB222" s="456"/>
      <c r="BC222" s="456"/>
      <c r="BD222" s="456"/>
      <c r="BE222" s="456"/>
      <c r="BF222" s="456"/>
      <c r="BG222" s="456"/>
      <c r="BH222" s="77"/>
      <c r="BI222" s="456"/>
      <c r="BJ222" s="456"/>
      <c r="BK222" s="456"/>
      <c r="BL222" s="456"/>
      <c r="BM222" s="456"/>
      <c r="BN222" s="456"/>
      <c r="BO222" s="456"/>
      <c r="BP222" s="456"/>
      <c r="BQ222" s="456"/>
      <c r="BR222" s="456"/>
      <c r="BS222" s="456"/>
      <c r="BT222" s="456"/>
      <c r="BU222" s="456"/>
      <c r="BV222" s="456"/>
      <c r="BW222" s="456"/>
      <c r="BX222" s="456"/>
      <c r="BY222" s="456"/>
      <c r="BZ222" s="456"/>
      <c r="CA222" s="456"/>
      <c r="CB222" s="456"/>
      <c r="CC222" s="456"/>
      <c r="CD222" s="456"/>
      <c r="CE222" s="456"/>
      <c r="CF222" s="456"/>
      <c r="CG222" s="456"/>
      <c r="CH222" s="456"/>
      <c r="CI222" s="456"/>
      <c r="CJ222" s="456"/>
      <c r="CK222" s="456"/>
      <c r="CL222" s="456"/>
      <c r="CM222" s="456"/>
      <c r="CN222" s="456"/>
      <c r="CO222" s="456"/>
      <c r="CP222" s="456"/>
      <c r="CQ222" s="456"/>
      <c r="CR222" s="456"/>
      <c r="CS222" s="456"/>
      <c r="CT222" s="456"/>
      <c r="CU222" s="456"/>
      <c r="CV222" s="456"/>
      <c r="CW222" s="456"/>
      <c r="CX222" s="456"/>
      <c r="CY222" s="456"/>
      <c r="CZ222" s="456"/>
      <c r="DA222" s="456"/>
      <c r="DB222" s="456"/>
      <c r="DC222" s="456"/>
      <c r="DD222" s="456"/>
      <c r="DE222" s="456"/>
      <c r="DF222" s="456"/>
      <c r="DG222" s="456"/>
      <c r="DH222" s="456"/>
      <c r="DI222" s="456"/>
      <c r="DJ222" s="456"/>
      <c r="DK222" s="456"/>
      <c r="DL222" s="456"/>
      <c r="DM222" s="456"/>
      <c r="DN222" s="456"/>
      <c r="DO222" s="456"/>
      <c r="DP222" s="456"/>
      <c r="DQ222" s="456"/>
      <c r="DR222" s="456"/>
      <c r="DS222" s="456"/>
      <c r="DT222" s="456"/>
      <c r="DU222" s="456"/>
      <c r="DV222" s="456"/>
      <c r="DW222" s="456"/>
      <c r="DX222" s="456"/>
      <c r="DY222" s="456"/>
      <c r="DZ222" s="456"/>
      <c r="EA222" s="456"/>
      <c r="EB222" s="456"/>
      <c r="EC222" s="456"/>
      <c r="ED222" s="456"/>
      <c r="EE222" s="456"/>
      <c r="EF222" s="456"/>
      <c r="EG222" s="456"/>
      <c r="EH222" s="456"/>
      <c r="EI222" s="456"/>
      <c r="EJ222" s="456"/>
      <c r="EK222" s="456"/>
      <c r="EL222" s="456"/>
      <c r="EM222" s="456"/>
      <c r="EN222" s="456"/>
      <c r="EO222" s="456"/>
      <c r="EP222" s="456"/>
      <c r="EQ222" s="456"/>
      <c r="ER222" s="456"/>
      <c r="ES222" s="456"/>
      <c r="ET222" s="456"/>
      <c r="EU222" s="456"/>
      <c r="EV222" s="456"/>
      <c r="EW222" s="456"/>
      <c r="EX222" s="456"/>
      <c r="EY222" s="456"/>
      <c r="EZ222" s="456"/>
      <c r="FA222" s="456"/>
      <c r="FB222" s="456"/>
      <c r="FC222" s="456"/>
      <c r="FD222" s="456"/>
      <c r="FE222" s="456"/>
      <c r="FF222" s="456"/>
      <c r="FG222" s="456"/>
      <c r="FH222" s="456"/>
      <c r="FI222" s="456"/>
      <c r="FJ222" s="456"/>
      <c r="FK222" s="456"/>
      <c r="FL222" s="456"/>
      <c r="FM222" s="456"/>
      <c r="FN222" s="456"/>
      <c r="FO222" s="456"/>
      <c r="FP222" s="456"/>
      <c r="FQ222" s="456"/>
      <c r="FR222" s="456"/>
      <c r="FS222" s="456"/>
      <c r="FT222" s="456"/>
      <c r="FU222" s="456"/>
      <c r="FV222" s="456"/>
      <c r="FW222" s="456"/>
      <c r="FX222" s="456"/>
      <c r="FY222" s="456"/>
      <c r="FZ222" s="456"/>
    </row>
    <row r="223" spans="1:182" ht="15" customHeight="1">
      <c r="A223" s="454" t="s">
        <v>3772</v>
      </c>
      <c r="B223" s="457" t="s">
        <v>49</v>
      </c>
      <c r="C223" s="456" t="s">
        <v>36</v>
      </c>
      <c r="D223" s="456"/>
      <c r="E223" s="456" t="s">
        <v>3773</v>
      </c>
      <c r="F223" s="456" t="s">
        <v>3774</v>
      </c>
      <c r="G223" s="456"/>
      <c r="H223" s="456" t="s">
        <v>3775</v>
      </c>
      <c r="I223" s="456" t="s">
        <v>3776</v>
      </c>
      <c r="J223" s="454" t="s">
        <v>67</v>
      </c>
      <c r="K223" s="454">
        <v>91440</v>
      </c>
      <c r="L223" s="531" t="s">
        <v>425</v>
      </c>
      <c r="M223" s="456"/>
      <c r="N223" s="456" t="s">
        <v>426</v>
      </c>
      <c r="O223" s="456" t="s">
        <v>427</v>
      </c>
      <c r="P223" s="456"/>
      <c r="Q223" s="456"/>
      <c r="R223" s="454"/>
      <c r="S223" s="456"/>
      <c r="T223" s="456"/>
      <c r="U223" s="454" t="s">
        <v>428</v>
      </c>
      <c r="V223" s="456"/>
      <c r="W223" s="77"/>
      <c r="X223" s="454"/>
      <c r="Y223" s="454"/>
      <c r="Z223" s="454"/>
      <c r="AA223" s="454"/>
      <c r="AB223" s="454"/>
      <c r="AC223" s="454"/>
      <c r="AD223" s="77"/>
      <c r="AE223" s="456"/>
      <c r="AF223" s="460"/>
      <c r="AG223" s="460"/>
      <c r="AH223" s="77"/>
      <c r="AI223" s="735" t="s">
        <v>3777</v>
      </c>
      <c r="AJ223" s="456"/>
      <c r="AK223" s="456"/>
      <c r="AL223" s="77"/>
      <c r="AM223" s="457" t="str">
        <f>H223&amp;" "&amp;I223&amp;","&amp;" "&amp;J223&amp;" "&amp;K223</f>
        <v>17000 Haynes St Van Nuys, CA 91440</v>
      </c>
      <c r="AN223" s="77"/>
      <c r="AO223" s="454" t="s">
        <v>49</v>
      </c>
      <c r="AP223" s="456" t="s">
        <v>49</v>
      </c>
      <c r="AQ223" s="77"/>
      <c r="AR223" s="454"/>
      <c r="AS223" s="722"/>
      <c r="AT223" s="456"/>
      <c r="AU223" s="456"/>
      <c r="AV223" s="456"/>
      <c r="AW223" s="456"/>
      <c r="AX223" s="456"/>
      <c r="AY223" s="456"/>
      <c r="AZ223" s="454"/>
      <c r="BA223" s="456"/>
      <c r="BB223" s="456"/>
      <c r="BC223" s="456"/>
      <c r="BD223" s="456"/>
      <c r="BE223" s="456"/>
      <c r="BF223" s="456"/>
      <c r="BG223" s="456"/>
      <c r="BH223" s="77"/>
      <c r="BI223" s="456"/>
      <c r="BJ223" s="456"/>
      <c r="BK223" s="456"/>
      <c r="BL223" s="456"/>
      <c r="BM223" s="456"/>
      <c r="BN223" s="456"/>
      <c r="BO223" s="456"/>
      <c r="BP223" s="456"/>
      <c r="BQ223" s="456"/>
      <c r="BR223" s="456"/>
      <c r="BS223" s="456"/>
      <c r="BT223" s="456"/>
      <c r="BU223" s="456"/>
      <c r="BV223" s="456"/>
      <c r="BW223" s="456"/>
      <c r="BX223" s="456"/>
      <c r="BY223" s="456"/>
      <c r="BZ223" s="456"/>
      <c r="CA223" s="456"/>
      <c r="CB223" s="456"/>
      <c r="CC223" s="456"/>
      <c r="CD223" s="456"/>
      <c r="CE223" s="456"/>
      <c r="CF223" s="456"/>
      <c r="CG223" s="456"/>
      <c r="CH223" s="456"/>
      <c r="CI223" s="456"/>
      <c r="CJ223" s="456"/>
      <c r="CK223" s="456"/>
      <c r="CL223" s="456"/>
      <c r="CM223" s="456"/>
      <c r="CN223" s="456"/>
      <c r="CO223" s="456"/>
      <c r="CP223" s="456"/>
      <c r="CQ223" s="456"/>
      <c r="CR223" s="456"/>
      <c r="CS223" s="456"/>
      <c r="CT223" s="456"/>
      <c r="CU223" s="456"/>
      <c r="CV223" s="456"/>
      <c r="CW223" s="456"/>
      <c r="CX223" s="456"/>
      <c r="CY223" s="456"/>
      <c r="CZ223" s="456"/>
      <c r="DA223" s="456"/>
      <c r="DB223" s="456"/>
      <c r="DC223" s="456"/>
      <c r="DD223" s="456"/>
      <c r="DE223" s="456"/>
      <c r="DF223" s="456"/>
      <c r="DG223" s="456"/>
      <c r="DH223" s="456"/>
      <c r="DI223" s="456"/>
      <c r="DJ223" s="456"/>
      <c r="DK223" s="456"/>
      <c r="DL223" s="456"/>
      <c r="DM223" s="456"/>
      <c r="DN223" s="456"/>
      <c r="DO223" s="456"/>
      <c r="DP223" s="456"/>
      <c r="DQ223" s="456"/>
      <c r="DR223" s="456"/>
      <c r="DS223" s="456"/>
      <c r="DT223" s="456"/>
      <c r="DU223" s="456"/>
      <c r="DV223" s="456"/>
      <c r="DW223" s="456"/>
      <c r="DX223" s="456"/>
      <c r="DY223" s="456"/>
      <c r="DZ223" s="456"/>
      <c r="EA223" s="456"/>
      <c r="EB223" s="456"/>
      <c r="EC223" s="456"/>
      <c r="ED223" s="456"/>
      <c r="EE223" s="456"/>
      <c r="EF223" s="456"/>
      <c r="EG223" s="456"/>
      <c r="EH223" s="456"/>
      <c r="EI223" s="456"/>
      <c r="EJ223" s="456"/>
      <c r="EK223" s="456"/>
      <c r="EL223" s="456"/>
      <c r="EM223" s="456"/>
      <c r="EN223" s="456"/>
      <c r="EO223" s="456"/>
      <c r="EP223" s="456"/>
      <c r="EQ223" s="456"/>
      <c r="ER223" s="456"/>
      <c r="ES223" s="456"/>
      <c r="ET223" s="456"/>
      <c r="EU223" s="456"/>
      <c r="EV223" s="456"/>
      <c r="EW223" s="456"/>
      <c r="EX223" s="456"/>
      <c r="EY223" s="456"/>
      <c r="EZ223" s="456"/>
      <c r="FA223" s="456"/>
      <c r="FB223" s="456"/>
      <c r="FC223" s="456"/>
      <c r="FD223" s="456"/>
      <c r="FE223" s="456"/>
      <c r="FF223" s="456"/>
      <c r="FG223" s="456"/>
      <c r="FH223" s="456"/>
      <c r="FI223" s="456"/>
      <c r="FJ223" s="456"/>
      <c r="FK223" s="456"/>
      <c r="FL223" s="456"/>
      <c r="FM223" s="456"/>
      <c r="FN223" s="456"/>
      <c r="FO223" s="456"/>
      <c r="FP223" s="456"/>
      <c r="FQ223" s="456"/>
      <c r="FR223" s="456"/>
      <c r="FS223" s="456"/>
      <c r="FT223" s="456"/>
      <c r="FU223" s="456"/>
      <c r="FV223" s="456"/>
      <c r="FW223" s="456"/>
      <c r="FX223" s="456"/>
      <c r="FY223" s="456"/>
      <c r="FZ223" s="456"/>
    </row>
    <row r="224" spans="1:182" ht="15" customHeight="1">
      <c r="A224" s="454" t="s">
        <v>3778</v>
      </c>
      <c r="B224" s="454"/>
      <c r="C224" s="580" t="s">
        <v>2736</v>
      </c>
      <c r="D224" s="454"/>
      <c r="E224" s="456" t="s">
        <v>3779</v>
      </c>
      <c r="F224" s="456" t="s">
        <v>3780</v>
      </c>
      <c r="G224" s="457"/>
      <c r="H224" s="580" t="s">
        <v>3781</v>
      </c>
      <c r="I224" s="455" t="s">
        <v>3446</v>
      </c>
      <c r="J224" s="454" t="s">
        <v>412</v>
      </c>
      <c r="K224" s="454">
        <v>33176</v>
      </c>
      <c r="L224" s="531" t="s">
        <v>3782</v>
      </c>
      <c r="M224" s="586"/>
      <c r="N224" s="455" t="s">
        <v>3783</v>
      </c>
      <c r="O224" s="456" t="s">
        <v>3784</v>
      </c>
      <c r="P224" s="456" t="s">
        <v>3785</v>
      </c>
      <c r="Q224" s="456" t="s">
        <v>3446</v>
      </c>
      <c r="R224" s="454" t="s">
        <v>412</v>
      </c>
      <c r="S224" s="454">
        <v>33175</v>
      </c>
      <c r="T224" s="456"/>
      <c r="U224" s="429" t="s">
        <v>3786</v>
      </c>
      <c r="V224" s="459"/>
      <c r="W224" s="86"/>
      <c r="X224" s="454"/>
      <c r="Y224" s="457"/>
      <c r="Z224" s="454"/>
      <c r="AA224" s="454"/>
      <c r="AB224" s="454"/>
      <c r="AC224" s="454"/>
      <c r="AD224" s="86"/>
      <c r="AE224" s="454"/>
      <c r="AF224" s="460"/>
      <c r="AG224" s="460"/>
      <c r="AH224" s="86"/>
      <c r="AI224" s="461" t="s">
        <v>3787</v>
      </c>
      <c r="AJ224" s="454"/>
      <c r="AK224" s="454"/>
      <c r="AL224" s="86"/>
      <c r="AM224" s="457" t="str">
        <f>H224&amp;" "&amp;I224&amp;","&amp;" "&amp;J224&amp;" "&amp;K224</f>
        <v>9600 SW 107th Ave Miami, FL 33176</v>
      </c>
      <c r="AN224" s="86"/>
      <c r="AO224" s="454" t="s">
        <v>49</v>
      </c>
      <c r="AP224" s="454"/>
      <c r="AQ224" s="86"/>
      <c r="AR224" s="454"/>
      <c r="AS224" s="722"/>
      <c r="AT224" s="456"/>
      <c r="AU224" s="456"/>
      <c r="AV224" s="454"/>
      <c r="AW224" s="454"/>
      <c r="AX224" s="454"/>
      <c r="AY224" s="454"/>
      <c r="AZ224" s="454"/>
      <c r="BA224" s="454"/>
      <c r="BB224" s="454"/>
      <c r="BC224" s="454"/>
      <c r="BD224" s="454"/>
      <c r="BE224" s="454"/>
      <c r="BF224" s="454"/>
      <c r="BG224" s="454"/>
      <c r="BH224" s="86"/>
      <c r="BI224" s="456"/>
      <c r="BJ224" s="456"/>
      <c r="BK224" s="456"/>
      <c r="BL224" s="456"/>
      <c r="BM224" s="456"/>
      <c r="BN224" s="456"/>
      <c r="BO224" s="456"/>
      <c r="BP224" s="456"/>
      <c r="BQ224" s="456"/>
      <c r="BR224" s="456"/>
      <c r="BS224" s="577"/>
      <c r="BT224" s="577"/>
      <c r="BU224" s="577"/>
      <c r="BV224" s="456"/>
      <c r="BW224" s="456"/>
      <c r="BX224" s="456"/>
      <c r="BY224" s="456"/>
      <c r="BZ224" s="456"/>
      <c r="CA224" s="456"/>
      <c r="CB224" s="456"/>
      <c r="CC224" s="456"/>
      <c r="CD224" s="456"/>
      <c r="CE224" s="456"/>
      <c r="CF224" s="456"/>
      <c r="CG224" s="456"/>
      <c r="CH224" s="456"/>
      <c r="CI224" s="456"/>
      <c r="CJ224" s="456"/>
      <c r="CK224" s="456"/>
      <c r="CL224" s="456"/>
      <c r="CM224" s="456"/>
      <c r="CN224" s="456"/>
      <c r="CO224" s="456"/>
      <c r="CP224" s="456"/>
      <c r="CQ224" s="456"/>
      <c r="CR224" s="456"/>
      <c r="CS224" s="456"/>
      <c r="CT224" s="456"/>
      <c r="CU224" s="456"/>
      <c r="CV224" s="456"/>
      <c r="CW224" s="456"/>
      <c r="CX224" s="456"/>
      <c r="CY224" s="456"/>
      <c r="CZ224" s="456"/>
      <c r="DA224" s="456"/>
      <c r="DB224" s="456"/>
      <c r="DC224" s="456"/>
      <c r="DD224" s="456"/>
      <c r="DE224" s="456"/>
      <c r="DF224" s="456"/>
      <c r="DG224" s="456"/>
      <c r="DH224" s="456"/>
      <c r="DI224" s="456"/>
      <c r="DJ224" s="456"/>
      <c r="DK224" s="456"/>
      <c r="DL224" s="456"/>
      <c r="DM224" s="456"/>
      <c r="DN224" s="456"/>
      <c r="DO224" s="456"/>
      <c r="DP224" s="456"/>
      <c r="DQ224" s="456"/>
      <c r="DR224" s="456"/>
      <c r="DS224" s="456"/>
      <c r="DT224" s="456"/>
      <c r="DU224" s="456"/>
      <c r="DV224" s="456"/>
      <c r="DW224" s="456"/>
      <c r="DX224" s="456"/>
      <c r="DY224" s="456"/>
      <c r="DZ224" s="456"/>
      <c r="EA224" s="456"/>
      <c r="EB224" s="456"/>
      <c r="EC224" s="456"/>
      <c r="ED224" s="456"/>
      <c r="EE224" s="456"/>
      <c r="EF224" s="456"/>
      <c r="EG224" s="456"/>
      <c r="EH224" s="456"/>
      <c r="EI224" s="456"/>
      <c r="EJ224" s="456"/>
      <c r="EK224" s="456"/>
      <c r="EL224" s="456"/>
      <c r="EM224" s="456"/>
      <c r="EN224" s="456"/>
      <c r="EO224" s="456"/>
      <c r="EP224" s="456"/>
      <c r="EQ224" s="456"/>
      <c r="ER224" s="456"/>
      <c r="ES224" s="456"/>
      <c r="ET224" s="456"/>
      <c r="EU224" s="456"/>
      <c r="EV224" s="456"/>
      <c r="EW224" s="456"/>
      <c r="EX224" s="456"/>
      <c r="EY224" s="456"/>
      <c r="EZ224" s="456"/>
      <c r="FA224" s="456"/>
      <c r="FB224" s="456"/>
      <c r="FC224" s="456"/>
      <c r="FD224" s="456"/>
      <c r="FE224" s="456"/>
      <c r="FF224" s="456"/>
      <c r="FG224" s="456"/>
      <c r="FH224" s="456"/>
      <c r="FI224" s="456"/>
      <c r="FJ224" s="456"/>
      <c r="FK224" s="456"/>
      <c r="FL224" s="456"/>
      <c r="FM224" s="456"/>
      <c r="FN224" s="456"/>
      <c r="FO224" s="456"/>
      <c r="FP224" s="456"/>
      <c r="FQ224" s="456"/>
      <c r="FR224" s="456"/>
      <c r="FS224" s="456"/>
      <c r="FT224" s="456"/>
      <c r="FU224" s="456"/>
      <c r="FV224" s="456"/>
      <c r="FW224" s="456"/>
      <c r="FX224" s="456"/>
      <c r="FY224" s="456"/>
      <c r="FZ224" s="456"/>
    </row>
    <row r="225" spans="1:182" ht="15" customHeight="1">
      <c r="A225" s="454" t="s">
        <v>3788</v>
      </c>
      <c r="B225" s="454"/>
      <c r="C225" s="580" t="s">
        <v>2736</v>
      </c>
      <c r="D225" s="457">
        <v>46</v>
      </c>
      <c r="E225" s="577" t="s">
        <v>3789</v>
      </c>
      <c r="F225" s="577" t="s">
        <v>3790</v>
      </c>
      <c r="G225" s="457"/>
      <c r="H225" s="456" t="s">
        <v>3791</v>
      </c>
      <c r="I225" s="455" t="s">
        <v>3184</v>
      </c>
      <c r="J225" s="454" t="s">
        <v>522</v>
      </c>
      <c r="K225" s="429">
        <v>28269</v>
      </c>
      <c r="L225" s="531" t="s">
        <v>3792</v>
      </c>
      <c r="M225" s="784"/>
      <c r="N225" s="577" t="s">
        <v>1232</v>
      </c>
      <c r="O225" s="577" t="s">
        <v>3793</v>
      </c>
      <c r="P225" s="577" t="s">
        <v>3794</v>
      </c>
      <c r="Q225" s="577" t="s">
        <v>3184</v>
      </c>
      <c r="R225" s="457" t="s">
        <v>522</v>
      </c>
      <c r="S225" s="457">
        <v>28269</v>
      </c>
      <c r="T225" s="577"/>
      <c r="U225" s="429" t="s">
        <v>3795</v>
      </c>
      <c r="V225" s="581"/>
      <c r="W225" s="77"/>
      <c r="X225" s="454"/>
      <c r="Y225" s="454"/>
      <c r="Z225" s="454"/>
      <c r="AA225" s="454"/>
      <c r="AB225" s="454"/>
      <c r="AC225" s="454"/>
      <c r="AD225" s="77"/>
      <c r="AE225" s="454"/>
      <c r="AF225" s="460"/>
      <c r="AG225" s="460"/>
      <c r="AH225" s="77"/>
      <c r="AI225" s="461" t="s">
        <v>3796</v>
      </c>
      <c r="AJ225" s="454" t="s">
        <v>37</v>
      </c>
      <c r="AK225" s="454"/>
      <c r="AL225" s="77"/>
      <c r="AM225" s="457" t="str">
        <f>H225&amp;" "&amp;I225&amp;","&amp;" "&amp;J225&amp;" "&amp;K225</f>
        <v>3825 Johnston Oehler Rd Charlotte, NC 28269</v>
      </c>
      <c r="AN225" s="77"/>
      <c r="AO225" s="454" t="s">
        <v>49</v>
      </c>
      <c r="AP225" s="454"/>
      <c r="AQ225" s="77"/>
      <c r="AR225" s="454"/>
      <c r="AS225" s="722"/>
      <c r="AT225" s="454"/>
      <c r="AU225" s="454"/>
      <c r="AV225" s="454"/>
      <c r="AW225" s="454"/>
      <c r="AX225" s="454"/>
      <c r="AY225" s="456"/>
      <c r="AZ225" s="454"/>
      <c r="BA225" s="456"/>
      <c r="BB225" s="456"/>
      <c r="BC225" s="456"/>
      <c r="BD225" s="456"/>
      <c r="BE225" s="456"/>
      <c r="BF225" s="456"/>
      <c r="BG225" s="456"/>
      <c r="BH225" s="77"/>
      <c r="BI225" s="456"/>
      <c r="BJ225" s="456"/>
      <c r="BK225" s="456"/>
      <c r="BL225" s="456"/>
      <c r="BM225" s="456"/>
      <c r="BN225" s="456"/>
      <c r="BO225" s="456"/>
      <c r="BP225" s="456"/>
      <c r="BQ225" s="456"/>
      <c r="BR225" s="456"/>
      <c r="BS225" s="456"/>
      <c r="BT225" s="456"/>
      <c r="BU225" s="456"/>
      <c r="BV225" s="456"/>
      <c r="BW225" s="456"/>
      <c r="BX225" s="456"/>
      <c r="BY225" s="456"/>
      <c r="BZ225" s="456"/>
      <c r="CA225" s="456"/>
      <c r="CB225" s="456"/>
      <c r="CC225" s="456"/>
      <c r="CD225" s="456"/>
      <c r="CE225" s="456"/>
      <c r="CF225" s="456"/>
      <c r="CG225" s="456"/>
      <c r="CH225" s="456"/>
      <c r="CI225" s="456"/>
      <c r="CJ225" s="456"/>
      <c r="CK225" s="456"/>
      <c r="CL225" s="456"/>
      <c r="CM225" s="456"/>
      <c r="CN225" s="456"/>
      <c r="CO225" s="456"/>
      <c r="CP225" s="456"/>
      <c r="CQ225" s="456"/>
      <c r="CR225" s="456"/>
      <c r="CS225" s="456"/>
      <c r="CT225" s="456"/>
      <c r="CU225" s="456"/>
      <c r="CV225" s="456"/>
      <c r="CW225" s="456"/>
      <c r="CX225" s="456"/>
      <c r="CY225" s="456"/>
      <c r="CZ225" s="456"/>
      <c r="DA225" s="456"/>
      <c r="DB225" s="456"/>
      <c r="DC225" s="456"/>
      <c r="DD225" s="456"/>
      <c r="DE225" s="456"/>
      <c r="DF225" s="456"/>
      <c r="DG225" s="456"/>
      <c r="DH225" s="456"/>
      <c r="DI225" s="456"/>
      <c r="DJ225" s="456"/>
      <c r="DK225" s="456"/>
      <c r="DL225" s="456"/>
      <c r="DM225" s="456"/>
      <c r="DN225" s="456"/>
      <c r="DO225" s="456"/>
      <c r="DP225" s="456"/>
      <c r="DQ225" s="456"/>
      <c r="DR225" s="456"/>
      <c r="DS225" s="456"/>
      <c r="DT225" s="456"/>
      <c r="DU225" s="456"/>
      <c r="DV225" s="456"/>
      <c r="DW225" s="456"/>
      <c r="DX225" s="456"/>
      <c r="DY225" s="456"/>
      <c r="DZ225" s="456"/>
      <c r="EA225" s="456"/>
      <c r="EB225" s="456"/>
      <c r="EC225" s="456"/>
      <c r="ED225" s="456"/>
      <c r="EE225" s="456"/>
      <c r="EF225" s="456"/>
      <c r="EG225" s="456"/>
      <c r="EH225" s="456"/>
      <c r="EI225" s="456"/>
      <c r="EJ225" s="456"/>
      <c r="EK225" s="456"/>
      <c r="EL225" s="456"/>
      <c r="EM225" s="456"/>
      <c r="EN225" s="456"/>
      <c r="EO225" s="456"/>
      <c r="EP225" s="456"/>
      <c r="EQ225" s="456"/>
      <c r="ER225" s="456"/>
      <c r="ES225" s="456"/>
      <c r="ET225" s="456"/>
      <c r="EU225" s="456"/>
      <c r="EV225" s="456"/>
      <c r="EW225" s="456"/>
      <c r="EX225" s="456"/>
      <c r="EY225" s="456"/>
      <c r="EZ225" s="456"/>
      <c r="FA225" s="456"/>
      <c r="FB225" s="456"/>
      <c r="FC225" s="456"/>
      <c r="FD225" s="456"/>
      <c r="FE225" s="456"/>
      <c r="FF225" s="456"/>
      <c r="FG225" s="456"/>
      <c r="FH225" s="456"/>
      <c r="FI225" s="456"/>
      <c r="FJ225" s="456"/>
      <c r="FK225" s="456"/>
      <c r="FL225" s="456"/>
      <c r="FM225" s="456"/>
      <c r="FN225" s="456"/>
      <c r="FO225" s="456"/>
      <c r="FP225" s="456"/>
      <c r="FQ225" s="456"/>
      <c r="FR225" s="456"/>
      <c r="FS225" s="456"/>
      <c r="FT225" s="456"/>
      <c r="FU225" s="456"/>
      <c r="FV225" s="456"/>
      <c r="FW225" s="456"/>
      <c r="FX225" s="456"/>
      <c r="FY225" s="456"/>
      <c r="FZ225" s="456"/>
    </row>
    <row r="226" spans="1:182" s="314" customFormat="1" ht="15" customHeight="1">
      <c r="A226" s="478"/>
      <c r="B226" s="478"/>
      <c r="C226" s="540"/>
      <c r="D226" s="478"/>
      <c r="E226" s="664"/>
      <c r="F226" s="293"/>
      <c r="G226" s="539"/>
      <c r="H226" s="549"/>
      <c r="I226" s="549"/>
      <c r="J226" s="478"/>
      <c r="K226" s="478"/>
      <c r="L226" s="473"/>
      <c r="M226" s="293"/>
      <c r="N226" s="549"/>
      <c r="O226" s="293"/>
      <c r="P226" s="473"/>
      <c r="Q226" s="540"/>
      <c r="R226" s="539"/>
      <c r="S226" s="551"/>
      <c r="T226" s="293"/>
      <c r="U226" s="706"/>
      <c r="V226" s="707"/>
      <c r="W226" s="77"/>
      <c r="X226" s="478"/>
      <c r="Y226" s="478"/>
      <c r="Z226" s="478"/>
      <c r="AA226" s="478"/>
      <c r="AB226" s="478"/>
      <c r="AC226" s="478"/>
      <c r="AD226" s="77"/>
      <c r="AE226" s="478"/>
      <c r="AF226" s="708"/>
      <c r="AG226" s="708"/>
      <c r="AH226" s="77"/>
      <c r="AI226" s="543"/>
      <c r="AJ226" s="478"/>
      <c r="AK226" s="478"/>
      <c r="AL226" s="77"/>
      <c r="AM226" s="539"/>
      <c r="AN226" s="77"/>
      <c r="AO226" s="715"/>
      <c r="AP226" s="715"/>
      <c r="AQ226" s="77"/>
      <c r="AR226" s="552">
        <f>SUM(AR38:AR225)</f>
        <v>3418</v>
      </c>
      <c r="AS226" s="722"/>
      <c r="AT226" s="456"/>
      <c r="AU226" s="456"/>
      <c r="AV226" s="293"/>
      <c r="AW226" s="293"/>
      <c r="AX226" s="293"/>
      <c r="AY226" s="293"/>
      <c r="AZ226" s="478"/>
      <c r="BA226" s="293"/>
      <c r="BB226" s="293"/>
      <c r="BC226" s="293"/>
      <c r="BD226" s="293"/>
      <c r="BE226" s="293"/>
      <c r="BF226" s="293"/>
      <c r="BG226" s="293"/>
      <c r="BH226" s="77"/>
      <c r="BI226" s="285"/>
      <c r="BJ226" s="473"/>
      <c r="BK226" s="473"/>
      <c r="BL226" s="473"/>
      <c r="BM226" s="473"/>
      <c r="BN226" s="473"/>
      <c r="BO226" s="473"/>
      <c r="BP226" s="473"/>
      <c r="BQ226" s="473"/>
      <c r="BR226" s="473"/>
      <c r="BS226" s="456"/>
      <c r="BT226" s="456"/>
      <c r="BU226" s="456"/>
      <c r="BV226" s="473"/>
      <c r="BW226" s="473"/>
      <c r="BX226" s="473"/>
      <c r="BY226" s="473"/>
      <c r="BZ226" s="473"/>
      <c r="CA226" s="473"/>
      <c r="CB226" s="473"/>
      <c r="CC226" s="473"/>
      <c r="CD226" s="473"/>
      <c r="CE226" s="473"/>
      <c r="CF226" s="473"/>
      <c r="CG226" s="473"/>
      <c r="CH226" s="473"/>
      <c r="CI226" s="473"/>
      <c r="CJ226" s="473"/>
      <c r="CK226" s="473"/>
      <c r="CL226" s="473"/>
      <c r="CM226" s="473"/>
      <c r="CN226" s="473"/>
      <c r="CO226" s="473"/>
      <c r="CP226" s="473"/>
      <c r="CQ226" s="473"/>
      <c r="CR226" s="473"/>
      <c r="CS226" s="473"/>
      <c r="CT226" s="473"/>
      <c r="CU226" s="473"/>
      <c r="CV226" s="473"/>
      <c r="CW226" s="473"/>
      <c r="CX226" s="473"/>
      <c r="CY226" s="473"/>
      <c r="CZ226" s="473"/>
      <c r="DA226" s="473"/>
      <c r="DB226" s="473"/>
      <c r="DC226" s="473"/>
      <c r="DD226" s="473"/>
      <c r="DE226" s="473"/>
      <c r="DF226" s="473"/>
      <c r="DG226" s="473"/>
      <c r="DH226" s="473"/>
      <c r="DI226" s="473"/>
      <c r="DJ226" s="473"/>
      <c r="DK226" s="473"/>
      <c r="DL226" s="473"/>
      <c r="DM226" s="473"/>
      <c r="DN226" s="473"/>
      <c r="DO226" s="473"/>
      <c r="DP226" s="473"/>
      <c r="DQ226" s="473"/>
      <c r="DR226" s="473"/>
      <c r="DS226" s="473"/>
      <c r="DT226" s="473"/>
      <c r="DU226" s="473"/>
      <c r="DV226" s="473"/>
      <c r="DW226" s="473"/>
      <c r="DX226" s="473"/>
      <c r="DY226" s="473"/>
      <c r="DZ226" s="473"/>
      <c r="EA226" s="473"/>
      <c r="EB226" s="473"/>
      <c r="EC226" s="473"/>
      <c r="ED226" s="473"/>
      <c r="EE226" s="473"/>
      <c r="EF226" s="473"/>
      <c r="EG226" s="473"/>
      <c r="EH226" s="473"/>
      <c r="EI226" s="473"/>
      <c r="EJ226" s="473"/>
      <c r="EK226" s="473"/>
      <c r="EL226" s="473"/>
      <c r="EM226" s="473"/>
      <c r="EN226" s="473"/>
      <c r="EO226" s="473"/>
      <c r="EP226" s="473"/>
      <c r="EQ226" s="473"/>
      <c r="ER226" s="473"/>
      <c r="ES226" s="473"/>
      <c r="ET226" s="473"/>
      <c r="EU226" s="473"/>
      <c r="EV226" s="473"/>
      <c r="EW226" s="473"/>
      <c r="EX226" s="473"/>
      <c r="EY226" s="473"/>
      <c r="EZ226" s="473"/>
      <c r="FA226" s="473"/>
      <c r="FB226" s="473"/>
      <c r="FC226" s="473"/>
      <c r="FD226" s="473"/>
      <c r="FE226" s="473"/>
      <c r="FF226" s="473"/>
      <c r="FG226" s="473"/>
      <c r="FH226" s="473"/>
      <c r="FI226" s="473"/>
      <c r="FJ226" s="473"/>
      <c r="FK226" s="293"/>
      <c r="FL226" s="293"/>
      <c r="FM226" s="293"/>
      <c r="FN226" s="293"/>
      <c r="FO226" s="293"/>
      <c r="FP226" s="293"/>
      <c r="FQ226" s="293"/>
      <c r="FR226" s="293"/>
    </row>
    <row r="227" spans="1:182" ht="15" customHeight="1">
      <c r="D227" s="285">
        <f>SUM(D153:D225)</f>
        <v>1187</v>
      </c>
      <c r="AH227" s="293"/>
      <c r="AL227" s="293"/>
      <c r="AN227" s="293"/>
      <c r="AO227" s="283"/>
      <c r="AP227" s="285"/>
      <c r="AQ227" s="293"/>
      <c r="BH227" s="293"/>
      <c r="BS227" s="264"/>
      <c r="BT227" s="264"/>
      <c r="BU227" s="264"/>
    </row>
    <row r="228" spans="1:182" ht="15" customHeight="1">
      <c r="AH228" s="293"/>
      <c r="AL228" s="293"/>
      <c r="AN228" s="293"/>
      <c r="AO228" s="283"/>
      <c r="AP228" s="285"/>
      <c r="AQ228" s="293"/>
      <c r="AS228" s="737"/>
      <c r="BH228" s="293"/>
      <c r="BS228" s="456"/>
      <c r="BT228" s="456"/>
      <c r="BU228" s="456"/>
    </row>
    <row r="229" spans="1:182" ht="15" customHeight="1">
      <c r="AH229" s="293"/>
      <c r="AL229" s="293"/>
      <c r="AN229" s="293"/>
      <c r="AO229" s="283"/>
      <c r="AP229" s="285"/>
      <c r="AQ229" s="293"/>
      <c r="AS229" s="737"/>
      <c r="BH229" s="293"/>
      <c r="BS229" s="264"/>
      <c r="BT229" s="264"/>
      <c r="BU229" s="264"/>
    </row>
    <row r="230" spans="1:182" ht="15" customHeight="1">
      <c r="AH230" s="293"/>
      <c r="AL230" s="293"/>
      <c r="AN230" s="293"/>
      <c r="AO230" s="283"/>
      <c r="AP230" s="285"/>
      <c r="AQ230" s="293"/>
      <c r="AS230" s="737"/>
      <c r="BH230" s="293"/>
      <c r="BS230" s="456"/>
      <c r="BT230" s="456"/>
      <c r="BU230" s="456"/>
    </row>
    <row r="231" spans="1:182" ht="15" customHeight="1">
      <c r="AH231" s="293"/>
      <c r="AL231" s="293"/>
      <c r="AN231" s="293"/>
      <c r="AO231" s="283"/>
      <c r="AP231" s="285"/>
      <c r="AQ231" s="293"/>
      <c r="BH231" s="293"/>
      <c r="BS231" s="473"/>
      <c r="BT231" s="473"/>
      <c r="BU231" s="473"/>
    </row>
    <row r="232" spans="1:182" ht="15" customHeight="1">
      <c r="AH232" s="293"/>
      <c r="AL232" s="293"/>
      <c r="AN232" s="293"/>
      <c r="AO232" s="283"/>
      <c r="AP232" s="285"/>
      <c r="AQ232" s="293"/>
      <c r="BH232" s="293"/>
    </row>
    <row r="233" spans="1:182" ht="15" customHeight="1">
      <c r="AH233" s="293"/>
      <c r="AL233" s="293"/>
      <c r="AN233" s="293"/>
      <c r="AO233" s="283"/>
      <c r="AP233" s="285"/>
      <c r="AQ233" s="293"/>
      <c r="BH233" s="293"/>
    </row>
    <row r="234" spans="1:182" ht="15" customHeight="1">
      <c r="AH234" s="293"/>
      <c r="AL234" s="293"/>
      <c r="AN234" s="293"/>
      <c r="AO234" s="283"/>
      <c r="AP234" s="285"/>
      <c r="AQ234" s="293"/>
      <c r="BH234" s="293"/>
    </row>
    <row r="235" spans="1:182" ht="15" customHeight="1">
      <c r="AH235" s="293"/>
      <c r="AL235" s="293"/>
      <c r="AN235" s="293"/>
      <c r="AO235" s="283"/>
      <c r="AP235" s="285"/>
      <c r="AQ235" s="293"/>
      <c r="AS235" s="737"/>
      <c r="BH235" s="293"/>
    </row>
    <row r="236" spans="1:182" ht="15" customHeight="1">
      <c r="AH236" s="293"/>
      <c r="AL236" s="293"/>
      <c r="AN236" s="293"/>
      <c r="AO236" s="283"/>
      <c r="AP236" s="285"/>
      <c r="AQ236" s="293"/>
      <c r="AS236" s="738"/>
      <c r="AT236" s="130"/>
      <c r="AU236" s="130"/>
      <c r="BH236" s="293"/>
    </row>
    <row r="237" spans="1:182" ht="15" customHeight="1">
      <c r="AH237" s="293"/>
      <c r="AL237" s="293"/>
      <c r="AN237" s="293"/>
      <c r="AO237" s="283"/>
      <c r="AP237" s="285"/>
      <c r="AQ237" s="293"/>
      <c r="BH237" s="293"/>
    </row>
    <row r="238" spans="1:182" ht="15" customHeight="1">
      <c r="AH238" s="293"/>
      <c r="AL238" s="293"/>
      <c r="AN238" s="293"/>
      <c r="AO238" s="283"/>
      <c r="AP238" s="285"/>
      <c r="AQ238" s="293"/>
      <c r="AS238" s="738"/>
      <c r="AT238" s="130"/>
      <c r="AU238" s="130"/>
      <c r="BH238" s="293"/>
    </row>
    <row r="239" spans="1:182" ht="15" customHeight="1">
      <c r="AH239" s="293"/>
      <c r="AL239" s="293"/>
      <c r="AN239" s="293"/>
      <c r="AO239" s="283"/>
      <c r="AP239" s="285"/>
      <c r="AQ239" s="293"/>
      <c r="AS239" s="737"/>
      <c r="BH239" s="293"/>
    </row>
    <row r="240" spans="1:182" ht="15" customHeight="1">
      <c r="AH240" s="293"/>
      <c r="AL240" s="293"/>
      <c r="AN240" s="293"/>
      <c r="AO240" s="283"/>
      <c r="AP240" s="285"/>
      <c r="AQ240" s="293"/>
      <c r="BH240" s="293"/>
    </row>
    <row r="241" spans="34:60" ht="15" customHeight="1">
      <c r="AH241" s="293"/>
      <c r="AL241" s="293"/>
      <c r="AN241" s="293"/>
      <c r="AO241" s="283"/>
      <c r="AP241" s="285"/>
      <c r="AQ241" s="293"/>
      <c r="BH241" s="293"/>
    </row>
    <row r="242" spans="34:60" ht="15" customHeight="1">
      <c r="AH242" s="293"/>
      <c r="AL242" s="293"/>
      <c r="AN242" s="293"/>
      <c r="AO242" s="283"/>
      <c r="AP242" s="285"/>
      <c r="AQ242" s="293"/>
      <c r="BH242" s="293"/>
    </row>
    <row r="243" spans="34:60" ht="15" customHeight="1">
      <c r="AH243" s="293"/>
      <c r="AL243" s="293"/>
      <c r="AN243" s="293"/>
      <c r="AO243" s="283"/>
      <c r="AP243" s="285"/>
      <c r="AQ243" s="293"/>
      <c r="BH243" s="293"/>
    </row>
    <row r="244" spans="34:60" ht="15" customHeight="1">
      <c r="AH244" s="293"/>
      <c r="AL244" s="293"/>
      <c r="AN244" s="293"/>
      <c r="AO244" s="283"/>
      <c r="AP244" s="285"/>
      <c r="AQ244" s="293"/>
      <c r="BH244" s="293"/>
    </row>
    <row r="245" spans="34:60" ht="15" customHeight="1">
      <c r="AH245" s="293"/>
      <c r="AL245" s="293"/>
      <c r="AN245" s="293"/>
      <c r="AO245" s="283"/>
      <c r="AP245" s="285"/>
      <c r="AQ245" s="293"/>
      <c r="BH245" s="293"/>
    </row>
    <row r="246" spans="34:60" ht="15" customHeight="1">
      <c r="AH246" s="293"/>
      <c r="AL246" s="293"/>
      <c r="AN246" s="293"/>
      <c r="AO246" s="283"/>
      <c r="AP246" s="285"/>
      <c r="AQ246" s="293"/>
      <c r="BH246" s="293"/>
    </row>
    <row r="247" spans="34:60" ht="15" customHeight="1">
      <c r="AH247" s="293"/>
      <c r="AL247" s="293"/>
      <c r="AN247" s="293"/>
      <c r="AO247" s="283"/>
      <c r="AP247" s="285"/>
      <c r="AQ247" s="293"/>
      <c r="BH247" s="293"/>
    </row>
    <row r="248" spans="34:60" ht="15" customHeight="1">
      <c r="AH248" s="293"/>
      <c r="AL248" s="293"/>
      <c r="AN248" s="293"/>
      <c r="AO248" s="283"/>
      <c r="AP248" s="285"/>
      <c r="AQ248" s="293"/>
      <c r="BH248" s="293"/>
    </row>
    <row r="249" spans="34:60" ht="15" customHeight="1">
      <c r="AH249" s="293"/>
      <c r="AL249" s="293"/>
      <c r="AN249" s="293"/>
      <c r="AO249" s="283"/>
      <c r="AP249" s="285"/>
      <c r="AQ249" s="293"/>
      <c r="BH249" s="293"/>
    </row>
    <row r="250" spans="34:60" ht="15" customHeight="1">
      <c r="AH250" s="293"/>
      <c r="AL250" s="293"/>
      <c r="AN250" s="293"/>
      <c r="AO250" s="283"/>
      <c r="AP250" s="285"/>
      <c r="AQ250" s="293"/>
      <c r="BH250" s="293"/>
    </row>
    <row r="251" spans="34:60" ht="15" customHeight="1">
      <c r="AH251" s="293"/>
      <c r="AL251" s="293"/>
      <c r="AN251" s="293"/>
      <c r="AO251" s="283"/>
      <c r="AP251" s="285"/>
      <c r="AQ251" s="293"/>
      <c r="BH251" s="293"/>
    </row>
    <row r="252" spans="34:60" ht="15" customHeight="1">
      <c r="AH252" s="293"/>
      <c r="AL252" s="293"/>
      <c r="AN252" s="293"/>
      <c r="AO252" s="283"/>
      <c r="AP252" s="285"/>
      <c r="AQ252" s="293"/>
      <c r="BH252" s="293"/>
    </row>
    <row r="253" spans="34:60" ht="15" customHeight="1">
      <c r="AH253" s="293"/>
      <c r="AL253" s="293"/>
      <c r="AN253" s="293"/>
      <c r="AQ253" s="293"/>
      <c r="BH253" s="293"/>
    </row>
    <row r="254" spans="34:60" ht="15" customHeight="1">
      <c r="AH254" s="293"/>
      <c r="AL254" s="293"/>
      <c r="AN254" s="293"/>
      <c r="AQ254" s="293"/>
      <c r="BH254" s="293"/>
    </row>
    <row r="255" spans="34:60" ht="15" customHeight="1">
      <c r="AH255" s="293"/>
      <c r="AL255" s="293"/>
      <c r="AN255" s="293"/>
      <c r="AQ255" s="293"/>
      <c r="BH255" s="293"/>
    </row>
    <row r="256" spans="34:60" ht="15" customHeight="1">
      <c r="AH256" s="293"/>
      <c r="AL256" s="293"/>
      <c r="AN256" s="293"/>
      <c r="AQ256" s="293"/>
      <c r="BH256" s="293"/>
    </row>
    <row r="257" spans="34:60" ht="15" customHeight="1">
      <c r="AH257" s="293"/>
      <c r="AL257" s="293"/>
      <c r="AN257" s="293"/>
      <c r="AQ257" s="293"/>
      <c r="BH257" s="293"/>
    </row>
    <row r="258" spans="34:60" ht="15" customHeight="1">
      <c r="AH258" s="293"/>
      <c r="AL258" s="293"/>
      <c r="AN258" s="293"/>
      <c r="AQ258" s="293"/>
      <c r="BH258" s="293"/>
    </row>
    <row r="259" spans="34:60" ht="15" customHeight="1">
      <c r="AH259" s="293"/>
      <c r="AL259" s="293"/>
      <c r="AN259" s="293"/>
      <c r="AQ259" s="293"/>
      <c r="BH259" s="293"/>
    </row>
    <row r="260" spans="34:60" ht="15" customHeight="1">
      <c r="AH260" s="293"/>
      <c r="AL260" s="293"/>
      <c r="AN260" s="293"/>
      <c r="AQ260" s="293"/>
      <c r="BH260" s="293"/>
    </row>
  </sheetData>
  <sortState xmlns:xlrd2="http://schemas.microsoft.com/office/spreadsheetml/2017/richdata2" ref="A153:FZ182">
    <sortCondition ref="F153:F182"/>
  </sortState>
  <conditionalFormatting sqref="E206 G206:L206 N206:S206 U206">
    <cfRule type="expression" dxfId="165" priority="136">
      <formula>$A206="B-RET-WINTER BREAK"</formula>
    </cfRule>
    <cfRule type="expression" dxfId="164" priority="137">
      <formula>$A206="C-QUESTIONABLE"</formula>
    </cfRule>
    <cfRule type="expression" dxfId="163" priority="138">
      <formula>$A206="A-NEW"</formula>
    </cfRule>
  </conditionalFormatting>
  <conditionalFormatting sqref="A47:A48 A139 E208:V208 E74:F74 H74:L74 N74:U74 L30:L32 E32:F32 N30:U32 N27:O27 U27 E176:F176 E174:L175 N174:U176 L176 E180:U180 N185:O185 Q185:U185 N34:U37 N186:U186 L34:L37 L185:L186 E22:L24 E167:L167 N167:T167">
    <cfRule type="expression" dxfId="162" priority="130">
      <formula>$A22="B-RET-WINTER BREAK"</formula>
    </cfRule>
  </conditionalFormatting>
  <conditionalFormatting sqref="A47:A48 A139">
    <cfRule type="expression" dxfId="161" priority="131">
      <formula>$A47="C-QUESTIONABLE"</formula>
    </cfRule>
    <cfRule type="expression" dxfId="160" priority="132">
      <formula>$A47="A-NEW"</formula>
    </cfRule>
  </conditionalFormatting>
  <conditionalFormatting sqref="E208:V208 E74:F74 H74:L74 N74:U74 L30:L32 E32:F32 N30:U32 N27:O27 U27 E176:F176 E174:L175 N174:U176 L176 E180:U180 N185:O185 Q185:U185 N34:U37 N186:U186 L34:L37 L185:L186 E22:L24 E167:L167 N167:T167">
    <cfRule type="expression" dxfId="159" priority="119">
      <formula>$A22="C-QUESTIONABLE"</formula>
    </cfRule>
  </conditionalFormatting>
  <conditionalFormatting sqref="E208:V208 E74:F74 H74:L74 N74:U74 L30:L32 E32:F32 N30:U32 N27:O27 U27 E176:F176 E174:L175 N174:U176 L176 E180:U180 N185:O185 Q185:U185 N34:U37 N186:U186 L34:L37 L185:L186 E22:L24 E167:L167 N167:T167">
    <cfRule type="expression" dxfId="158" priority="120">
      <formula>$A22="A-NEW"</formula>
    </cfRule>
  </conditionalFormatting>
  <conditionalFormatting sqref="L47">
    <cfRule type="expression" dxfId="157" priority="110">
      <formula>$A47="C-QUESTIONABLE"</formula>
    </cfRule>
  </conditionalFormatting>
  <conditionalFormatting sqref="L47">
    <cfRule type="expression" dxfId="156" priority="111">
      <formula>$A47="A-NEW"</formula>
    </cfRule>
  </conditionalFormatting>
  <conditionalFormatting sqref="L47">
    <cfRule type="expression" dxfId="155" priority="109">
      <formula>$A47="B-RET-WINTER BREAK"</formula>
    </cfRule>
  </conditionalFormatting>
  <conditionalFormatting sqref="U47">
    <cfRule type="expression" dxfId="154" priority="107">
      <formula>$A47="C-QUESTIONABLE"</formula>
    </cfRule>
  </conditionalFormatting>
  <conditionalFormatting sqref="U47">
    <cfRule type="expression" dxfId="153" priority="108">
      <formula>$A47="A-NEW"</formula>
    </cfRule>
  </conditionalFormatting>
  <conditionalFormatting sqref="U47">
    <cfRule type="expression" dxfId="152" priority="106">
      <formula>$A47="B-RET-WINTER BREAK"</formula>
    </cfRule>
  </conditionalFormatting>
  <conditionalFormatting sqref="E16:F16">
    <cfRule type="expression" dxfId="151" priority="101">
      <formula>$A16="C-QUESTIONABLE"</formula>
    </cfRule>
  </conditionalFormatting>
  <conditionalFormatting sqref="E16:F16">
    <cfRule type="expression" dxfId="150" priority="102">
      <formula>$A16="A-NEW"</formula>
    </cfRule>
  </conditionalFormatting>
  <conditionalFormatting sqref="E16:F16">
    <cfRule type="expression" dxfId="149" priority="100">
      <formula>$A16="B-RET-WINTER BREAK"</formula>
    </cfRule>
  </conditionalFormatting>
  <conditionalFormatting sqref="H16:L16">
    <cfRule type="expression" dxfId="148" priority="98">
      <formula>$A16="C-QUESTIONABLE"</formula>
    </cfRule>
  </conditionalFormatting>
  <conditionalFormatting sqref="H16:L16">
    <cfRule type="expression" dxfId="147" priority="99">
      <formula>$A16="A-NEW"</formula>
    </cfRule>
  </conditionalFormatting>
  <conditionalFormatting sqref="H16:L16">
    <cfRule type="expression" dxfId="146" priority="97">
      <formula>$A16="B-RET-WINTER BREAK"</formula>
    </cfRule>
  </conditionalFormatting>
  <conditionalFormatting sqref="N16:U16">
    <cfRule type="expression" dxfId="145" priority="95">
      <formula>$A16="C-QUESTIONABLE"</formula>
    </cfRule>
  </conditionalFormatting>
  <conditionalFormatting sqref="N16:U16">
    <cfRule type="expression" dxfId="144" priority="96">
      <formula>$A16="A-NEW"</formula>
    </cfRule>
  </conditionalFormatting>
  <conditionalFormatting sqref="N16:U16">
    <cfRule type="expression" dxfId="143" priority="94">
      <formula>$A16="B-RET-WINTER BREAK"</formula>
    </cfRule>
  </conditionalFormatting>
  <conditionalFormatting sqref="H60:K60">
    <cfRule type="expression" dxfId="142" priority="92">
      <formula>$A60="C-QUESTIONABLE"</formula>
    </cfRule>
  </conditionalFormatting>
  <conditionalFormatting sqref="H60:K60">
    <cfRule type="expression" dxfId="141" priority="93">
      <formula>$A60="A-NEW"</formula>
    </cfRule>
  </conditionalFormatting>
  <conditionalFormatting sqref="H60:K60">
    <cfRule type="expression" dxfId="140" priority="91">
      <formula>$A60="B-RET-WINTER BREAK"</formula>
    </cfRule>
  </conditionalFormatting>
  <conditionalFormatting sqref="E17:L17">
    <cfRule type="expression" dxfId="139" priority="89">
      <formula>$A17="C-QUESTIONABLE"</formula>
    </cfRule>
  </conditionalFormatting>
  <conditionalFormatting sqref="E17:L17">
    <cfRule type="expression" dxfId="138" priority="90">
      <formula>$A17="A-NEW"</formula>
    </cfRule>
  </conditionalFormatting>
  <conditionalFormatting sqref="E17:L17">
    <cfRule type="expression" dxfId="137" priority="88">
      <formula>$A17="B-RET-WINTER BREAK"</formula>
    </cfRule>
  </conditionalFormatting>
  <conditionalFormatting sqref="N17:U17">
    <cfRule type="expression" dxfId="136" priority="86">
      <formula>$A17="C-QUESTIONABLE"</formula>
    </cfRule>
  </conditionalFormatting>
  <conditionalFormatting sqref="N17:U17">
    <cfRule type="expression" dxfId="135" priority="87">
      <formula>$A17="A-NEW"</formula>
    </cfRule>
  </conditionalFormatting>
  <conditionalFormatting sqref="N17:U17">
    <cfRule type="expression" dxfId="134" priority="85">
      <formula>$A17="B-RET-WINTER BREAK"</formula>
    </cfRule>
  </conditionalFormatting>
  <conditionalFormatting sqref="N22:U24">
    <cfRule type="expression" dxfId="133" priority="74">
      <formula>$A22="C-QUESTIONABLE"</formula>
    </cfRule>
  </conditionalFormatting>
  <conditionalFormatting sqref="N22:U24">
    <cfRule type="expression" dxfId="132" priority="75">
      <formula>$A22="A-NEW"</formula>
    </cfRule>
  </conditionalFormatting>
  <conditionalFormatting sqref="N22:U24">
    <cfRule type="expression" dxfId="131" priority="73">
      <formula>$A22="B-RET-WINTER BREAK"</formula>
    </cfRule>
  </conditionalFormatting>
  <conditionalFormatting sqref="E9:L10">
    <cfRule type="expression" dxfId="130" priority="68">
      <formula>$A9="C-QUESTIONABLE"</formula>
    </cfRule>
  </conditionalFormatting>
  <conditionalFormatting sqref="E9:L10">
    <cfRule type="expression" dxfId="129" priority="69">
      <formula>$A9="A-NEW"</formula>
    </cfRule>
  </conditionalFormatting>
  <conditionalFormatting sqref="E9:L10">
    <cfRule type="expression" dxfId="128" priority="67">
      <formula>$A9="B-RET-WINTER BREAK"</formula>
    </cfRule>
  </conditionalFormatting>
  <conditionalFormatting sqref="N10:O10">
    <cfRule type="expression" dxfId="127" priority="65">
      <formula>$A10="C-QUESTIONABLE"</formula>
    </cfRule>
  </conditionalFormatting>
  <conditionalFormatting sqref="N10:O10">
    <cfRule type="expression" dxfId="126" priority="66">
      <formula>$A10="A-NEW"</formula>
    </cfRule>
  </conditionalFormatting>
  <conditionalFormatting sqref="N10:O10">
    <cfRule type="expression" dxfId="125" priority="64">
      <formula>$A10="B-RET-WINTER BREAK"</formula>
    </cfRule>
  </conditionalFormatting>
  <conditionalFormatting sqref="N9:O9">
    <cfRule type="expression" dxfId="124" priority="62">
      <formula>$A9="C-QUESTIONABLE"</formula>
    </cfRule>
  </conditionalFormatting>
  <conditionalFormatting sqref="N9:O9">
    <cfRule type="expression" dxfId="123" priority="63">
      <formula>$A9="A-NEW"</formula>
    </cfRule>
  </conditionalFormatting>
  <conditionalFormatting sqref="N9:O9">
    <cfRule type="expression" dxfId="122" priority="61">
      <formula>$A9="B-RET-WINTER BREAK"</formula>
    </cfRule>
  </conditionalFormatting>
  <conditionalFormatting sqref="U9:U10">
    <cfRule type="expression" dxfId="121" priority="59">
      <formula>$A9="C-QUESTIONABLE"</formula>
    </cfRule>
  </conditionalFormatting>
  <conditionalFormatting sqref="U9:U10">
    <cfRule type="expression" dxfId="120" priority="60">
      <formula>$A9="A-NEW"</formula>
    </cfRule>
  </conditionalFormatting>
  <conditionalFormatting sqref="U9:U10">
    <cfRule type="expression" dxfId="119" priority="58">
      <formula>$A9="B-RET-WINTER BREAK"</formula>
    </cfRule>
  </conditionalFormatting>
  <conditionalFormatting sqref="E7:F8">
    <cfRule type="expression" dxfId="118" priority="56">
      <formula>$A7="C-QUESTIONABLE"</formula>
    </cfRule>
  </conditionalFormatting>
  <conditionalFormatting sqref="E7:F8">
    <cfRule type="expression" dxfId="117" priority="57">
      <formula>$A7="A-NEW"</formula>
    </cfRule>
  </conditionalFormatting>
  <conditionalFormatting sqref="E7:F8">
    <cfRule type="expression" dxfId="116" priority="55">
      <formula>$A7="B-RET-WINTER BREAK"</formula>
    </cfRule>
  </conditionalFormatting>
  <conditionalFormatting sqref="N7:O8">
    <cfRule type="expression" dxfId="115" priority="53">
      <formula>$A7="C-QUESTIONABLE"</formula>
    </cfRule>
  </conditionalFormatting>
  <conditionalFormatting sqref="N7:O8">
    <cfRule type="expression" dxfId="114" priority="54">
      <formula>$A7="A-NEW"</formula>
    </cfRule>
  </conditionalFormatting>
  <conditionalFormatting sqref="N7:O8">
    <cfRule type="expression" dxfId="113" priority="52">
      <formula>$A7="B-RET-WINTER BREAK"</formula>
    </cfRule>
  </conditionalFormatting>
  <conditionalFormatting sqref="U7:U8">
    <cfRule type="expression" dxfId="112" priority="50">
      <formula>$A7="C-QUESTIONABLE"</formula>
    </cfRule>
  </conditionalFormatting>
  <conditionalFormatting sqref="U7:U8">
    <cfRule type="expression" dxfId="111" priority="51">
      <formula>$A7="A-NEW"</formula>
    </cfRule>
  </conditionalFormatting>
  <conditionalFormatting sqref="U7:U8">
    <cfRule type="expression" dxfId="110" priority="49">
      <formula>$A7="B-RET-WINTER BREAK"</formula>
    </cfRule>
  </conditionalFormatting>
  <conditionalFormatting sqref="L57">
    <cfRule type="expression" dxfId="109" priority="47">
      <formula>$A57="C-QUESTIONABLE"</formula>
    </cfRule>
  </conditionalFormatting>
  <conditionalFormatting sqref="L57">
    <cfRule type="expression" dxfId="108" priority="48">
      <formula>$A57="A-NEW"</formula>
    </cfRule>
  </conditionalFormatting>
  <conditionalFormatting sqref="L57">
    <cfRule type="expression" dxfId="107" priority="46">
      <formula>$A57="B-RET-WINTER BREAK"</formula>
    </cfRule>
  </conditionalFormatting>
  <conditionalFormatting sqref="O57">
    <cfRule type="expression" dxfId="106" priority="44">
      <formula>$A57="C-QUESTIONABLE"</formula>
    </cfRule>
  </conditionalFormatting>
  <conditionalFormatting sqref="O57">
    <cfRule type="expression" dxfId="105" priority="45">
      <formula>$A57="A-NEW"</formula>
    </cfRule>
  </conditionalFormatting>
  <conditionalFormatting sqref="O57">
    <cfRule type="expression" dxfId="104" priority="43">
      <formula>$A57="B-RET-WINTER BREAK"</formula>
    </cfRule>
  </conditionalFormatting>
  <conditionalFormatting sqref="E19:L19">
    <cfRule type="expression" dxfId="103" priority="5">
      <formula>$A19="C-QUESTIONABLE"</formula>
    </cfRule>
  </conditionalFormatting>
  <conditionalFormatting sqref="E19:L19">
    <cfRule type="expression" dxfId="102" priority="6">
      <formula>$A19="A-NEW"</formula>
    </cfRule>
  </conditionalFormatting>
  <conditionalFormatting sqref="E19:L19">
    <cfRule type="expression" dxfId="101" priority="4">
      <formula>$A19="B-RET-WINTER BREAK"</formula>
    </cfRule>
  </conditionalFormatting>
  <conditionalFormatting sqref="N19:U19">
    <cfRule type="expression" dxfId="100" priority="2">
      <formula>$A19="C-QUESTIONABLE"</formula>
    </cfRule>
  </conditionalFormatting>
  <conditionalFormatting sqref="N19:U19">
    <cfRule type="expression" dxfId="99" priority="3">
      <formula>$A19="A-NEW"</formula>
    </cfRule>
  </conditionalFormatting>
  <conditionalFormatting sqref="N19:U19">
    <cfRule type="expression" dxfId="98" priority="1">
      <formula>$A19="B-RET-WINTER BREAK"</formula>
    </cfRule>
  </conditionalFormatting>
  <hyperlinks>
    <hyperlink ref="AI40" r:id="rId1" xr:uid="{A0D57C23-124E-4BD6-848B-70DA01AC3D2C}"/>
    <hyperlink ref="AI48" r:id="rId2" xr:uid="{7C0CBABB-2ECA-4D85-AB36-ED196C83612B}"/>
    <hyperlink ref="AI201" r:id="rId3" xr:uid="{DD0A2CDD-F656-4110-928B-7160C104390D}"/>
    <hyperlink ref="AI76" r:id="rId4" xr:uid="{20852687-25E2-4D52-B69B-6C84B7A38421}"/>
    <hyperlink ref="AI49" r:id="rId5" xr:uid="{2A9CD893-A0F5-43A6-B5F5-BC7CDEF317C4}"/>
    <hyperlink ref="AI89" r:id="rId6" xr:uid="{9D7DCD25-DF90-442F-88D1-5541D0568D5D}"/>
    <hyperlink ref="AI53" r:id="rId7" xr:uid="{F63FBE1D-BB5F-45DF-820D-4D6FF5395525}"/>
    <hyperlink ref="AI70" r:id="rId8" xr:uid="{A37C8505-1163-4351-ACBA-451565CD5D25}"/>
    <hyperlink ref="AI80" r:id="rId9" xr:uid="{1DDCB4C7-0F45-4816-88B4-5B3BD61E7E21}"/>
    <hyperlink ref="AI87" r:id="rId10" xr:uid="{95E11D88-E9CF-430D-B676-2662AB22F83C}"/>
    <hyperlink ref="AI92" r:id="rId11" xr:uid="{DED082E9-2595-40A6-9293-999981A9547A}"/>
    <hyperlink ref="AI118" r:id="rId12" xr:uid="{8CF6808B-A234-4954-926A-73115A754A3C}"/>
    <hyperlink ref="AI123" r:id="rId13" xr:uid="{CF8CBE96-5D46-465F-883B-C0B36C843FA3}"/>
    <hyperlink ref="AI95" r:id="rId14" xr:uid="{1B347EA0-7916-40B5-978E-3F112D578811}"/>
    <hyperlink ref="L24" r:id="rId15" xr:uid="{E398B357-C604-4F3D-9E84-6EA057009167}"/>
    <hyperlink ref="AI22" r:id="rId16" xr:uid="{069419BB-5081-4F8D-A7D7-A88C3AE309EE}"/>
    <hyperlink ref="AI24" r:id="rId17" xr:uid="{99C58841-1592-4324-AB99-C170F6E791EF}"/>
    <hyperlink ref="L53" r:id="rId18" xr:uid="{4B933C8E-A862-4AA4-861D-7CD34A20423D}"/>
    <hyperlink ref="AI218" r:id="rId19" display="https://usbaseballacademy.com/summer-baseball-camp-in-claremont/" xr:uid="{5C46AFED-E442-4605-A31C-52B22D3D8142}"/>
    <hyperlink ref="AI65" r:id="rId20" xr:uid="{B04EF361-9279-4053-9BA6-757BD2397315}"/>
    <hyperlink ref="AI10" r:id="rId21" xr:uid="{24A4BCDE-6B24-4C47-9514-6C531EBDD54D}"/>
    <hyperlink ref="L10" r:id="rId22" xr:uid="{D5001E89-F312-409C-BDC1-789EB283F9FB}"/>
    <hyperlink ref="L201" r:id="rId23" xr:uid="{6EF8CABA-B6D5-4C3C-B6CC-273C5BF7CF1B}"/>
    <hyperlink ref="AI109" r:id="rId24" xr:uid="{8531076C-6497-4F6F-AF7B-24C37E3CDD48}"/>
    <hyperlink ref="L109" r:id="rId25" xr:uid="{F9DC7EEE-D2DA-415D-A3C5-EE025F83964D}"/>
    <hyperlink ref="AI42" r:id="rId26" xr:uid="{A4F26AFD-FA4A-4FE9-BEE4-3336060383F3}"/>
    <hyperlink ref="L104" r:id="rId27" xr:uid="{F7DF7CE7-AF31-4CFA-A095-F433112446A1}"/>
    <hyperlink ref="AI104" r:id="rId28" xr:uid="{447FFB97-8CB6-4D08-B182-3C52ED7BE972}"/>
    <hyperlink ref="AI86" r:id="rId29" xr:uid="{ACF11559-6C39-4AA1-881B-C4526B829A6B}"/>
    <hyperlink ref="AI148" r:id="rId30" xr:uid="{CF5F8CF1-2725-4E5A-8F7B-6156536B827C}"/>
    <hyperlink ref="AI124" r:id="rId31" xr:uid="{131F1C3A-6417-4434-91A6-FD98E28E694B}"/>
    <hyperlink ref="AI130" r:id="rId32" xr:uid="{5C296C66-DA92-414D-82FA-2594C98ECF14}"/>
    <hyperlink ref="L130" r:id="rId33" xr:uid="{03A6C3F9-66F2-4F3A-94AB-D17028AB48E4}"/>
    <hyperlink ref="AI145" r:id="rId34" xr:uid="{9028028E-18FF-479E-B9E5-D9FA99B7FDBA}"/>
    <hyperlink ref="L145" r:id="rId35" xr:uid="{F4069774-DDA7-48B7-821A-A4FA3B4102B8}"/>
    <hyperlink ref="AI149" r:id="rId36" xr:uid="{A9BF974E-43DB-4F6E-A0E2-914D6C29AC0E}"/>
    <hyperlink ref="AI20" r:id="rId37" xr:uid="{F8A94C0A-F373-4EE6-A979-D9BB36C83F54}"/>
    <hyperlink ref="L20" r:id="rId38" xr:uid="{DB4CBEED-2EE7-4A88-B49A-6C243A769AB0}"/>
    <hyperlink ref="AI67" r:id="rId39" xr:uid="{A1052944-521B-466A-A60F-5FB9D41F5FC4}"/>
    <hyperlink ref="L67" r:id="rId40" display="mailto:mattschmidt20@yahoo.com" xr:uid="{17E97150-C55D-4461-A1C2-42224B7C5E8F}"/>
    <hyperlink ref="L198" r:id="rId41" display="mailto:billy.craft@nisd.net" xr:uid="{A227D3B0-4B9F-4AE4-98ED-3D940DF44FC9}"/>
    <hyperlink ref="AI198" r:id="rId42" xr:uid="{7722B8AD-688B-41F4-9F1D-AB5923EE6DDE}"/>
    <hyperlink ref="AI193" r:id="rId43" xr:uid="{7BBF5CA0-EE9F-4BB4-91F8-89EDA85912D7}"/>
    <hyperlink ref="AI31" r:id="rId44" xr:uid="{423AF68E-E27C-45C8-A443-B0A5C230CAD9}"/>
    <hyperlink ref="AI32" r:id="rId45" xr:uid="{5F315CA6-01F5-4159-BA71-2E27D0832290}"/>
    <hyperlink ref="AI61" r:id="rId46" xr:uid="{93534CD8-5868-49F1-A5DF-EB813837F2FE}"/>
    <hyperlink ref="AI44" r:id="rId47" xr:uid="{F92A88B5-F33F-4702-82D6-CDFACFD148A6}"/>
    <hyperlink ref="AI197" r:id="rId48" xr:uid="{C52177EC-A231-404F-86D4-B4EB798699CE}"/>
    <hyperlink ref="AI185" r:id="rId49" xr:uid="{9F2D63E9-B641-4BF1-9E97-250DFDBBBCA3}"/>
    <hyperlink ref="AI39" r:id="rId50" xr:uid="{C63D0659-3A90-4678-8450-207BCAFA6E98}"/>
    <hyperlink ref="AI127" r:id="rId51" xr:uid="{D5E08740-D9D8-49AB-A2F1-902B72FC3751}"/>
    <hyperlink ref="L211" r:id="rId52" xr:uid="{DBC99DB9-7F01-447B-A845-14201F17E3E4}"/>
    <hyperlink ref="AI211" r:id="rId53" xr:uid="{A40F3650-D213-4CD0-BFE1-4781388D07B2}"/>
    <hyperlink ref="AI140" r:id="rId54" xr:uid="{63E6FE68-4ABC-4C44-8D6F-76AF743336BB}"/>
    <hyperlink ref="L128" r:id="rId55" xr:uid="{89456092-75C8-4724-8CE7-FCA3D8D2FC29}"/>
    <hyperlink ref="AI128" r:id="rId56" xr:uid="{8CCFF888-6C45-4DEB-9F92-E5D9A5568E75}"/>
    <hyperlink ref="AI136" r:id="rId57" xr:uid="{069CE81A-056E-4CBB-9452-4E3ACA3164B1}"/>
    <hyperlink ref="L150" r:id="rId58" display="mailto:crossroadsbaseballseries@gmail.com" xr:uid="{45B0C65D-7604-45DC-9371-3895307EE66A}"/>
    <hyperlink ref="AI150" r:id="rId59" xr:uid="{6F90C683-86B5-4069-94CC-126F854D9C91}"/>
    <hyperlink ref="L202" r:id="rId60" display="mailto:crossroadsbaseballseries@gmail.com" xr:uid="{BCC437CB-01B2-46D9-8581-12336A7153DC}"/>
    <hyperlink ref="AI202" r:id="rId61" xr:uid="{2D1B2826-381E-49BB-B8EC-0F2C2666B13A}"/>
    <hyperlink ref="L190" r:id="rId62" display="mailto:Jacob.Kaase@hayscisd.net" xr:uid="{27816558-473A-4258-8BA0-7992D1F768BD}"/>
    <hyperlink ref="AI200" r:id="rId63" xr:uid="{128B5C4E-EB24-4688-8E94-6AD7899ED4D4}"/>
    <hyperlink ref="AI66" r:id="rId64" xr:uid="{EF346162-EB7D-44C6-B201-72B06B657ACE}"/>
    <hyperlink ref="AI107" r:id="rId65" xr:uid="{1A77F690-298A-472B-A442-BA0B4D570F09}"/>
    <hyperlink ref="AI52" r:id="rId66" xr:uid="{CE9FE825-FCA5-4373-B71B-D461B06D7E3B}"/>
    <hyperlink ref="AI96" r:id="rId67" xr:uid="{6515E286-D858-4BB5-8606-BC2F46A8E042}"/>
    <hyperlink ref="L17" r:id="rId68" display="mailto:bernardo.otero@stjohns.k12.fl.us" xr:uid="{A9D43D97-B6BB-41BB-8764-43E356F25CBF}"/>
    <hyperlink ref="L18" r:id="rId69" display="mailto:bernardo.otero@stjohns.k12.fl.us" xr:uid="{2BB54F07-14CB-41DA-9542-22938599F68B}"/>
    <hyperlink ref="AI17" r:id="rId70" xr:uid="{8813B44A-E43F-4154-A7F2-2FF1E0DEBA3A}"/>
    <hyperlink ref="AI18" r:id="rId71" xr:uid="{4F9C293F-9C67-4FDA-966F-22BEB9F356DC}"/>
    <hyperlink ref="AI94" r:id="rId72" xr:uid="{EA932EC7-DECB-451F-88C0-A451D43A3694}"/>
    <hyperlink ref="AI56" r:id="rId73" xr:uid="{5C319811-C946-4595-9981-D9253055C703}"/>
    <hyperlink ref="AI28" r:id="rId74" xr:uid="{2A136149-7DE8-4E11-B350-CA19B2C23606}"/>
    <hyperlink ref="AI98" r:id="rId75" xr:uid="{B3C64FD8-8DAD-4A84-A74C-5C9C930978A9}"/>
    <hyperlink ref="AI216" r:id="rId76" xr:uid="{C6BB2F6E-9736-4E1F-9E5C-26996656DC04}"/>
    <hyperlink ref="L94" r:id="rId77" xr:uid="{C807933E-D610-4B4D-82CB-AFBD6EA8BAED}"/>
    <hyperlink ref="L138" r:id="rId78" display="mailto:crossroadsbaseballseries@gmail.com" xr:uid="{5A7D31F5-3346-4497-A18A-1454B8662715}"/>
    <hyperlink ref="L139" r:id="rId79" display="mailto:crossroadsbaseballseries@gmail.com" xr:uid="{847B0BBC-A2D4-4C20-B569-6761AD548E4C}"/>
    <hyperlink ref="AI138" r:id="rId80" xr:uid="{0199C654-376F-46F0-97BF-ABDEA8EDF0B1}"/>
    <hyperlink ref="AI139" r:id="rId81" xr:uid="{9AFEF26E-3FD2-4EA9-933F-48411F6F2C11}"/>
    <hyperlink ref="AI144" r:id="rId82" xr:uid="{82FD2404-F394-4F8C-8B50-5107CB686451}"/>
    <hyperlink ref="L134" r:id="rId83" display="mailto:crossroadsbaseballseries@gmail.com" xr:uid="{70CF0B2F-4EFD-4176-9E09-317F14AF2B8C}"/>
    <hyperlink ref="AI134" r:id="rId84" xr:uid="{149FEA2D-E8E3-40B7-96C3-BA64B095CFD4}"/>
    <hyperlink ref="AI131" r:id="rId85" xr:uid="{AD6FA02A-F4A4-40BA-9FC5-65465AF28053}"/>
    <hyperlink ref="L135" r:id="rId86" display="mailto:crossroadsbaseballseries@gmail.com" xr:uid="{0FB47050-57E6-45C8-9B52-1B1462DC014D}"/>
    <hyperlink ref="AI135" r:id="rId87" xr:uid="{340EAAB8-F47D-4D9F-B107-685444224AAF}"/>
    <hyperlink ref="L16" r:id="rId88" display="mailto:dejaioliver90@gmail.com" xr:uid="{7DB1EE27-5573-46A4-BDA9-1F5F9A78ADA4}"/>
    <hyperlink ref="AI16" r:id="rId89" xr:uid="{FC48CD7E-305F-4604-BF96-14E9FBF42845}"/>
    <hyperlink ref="AI3" r:id="rId90" xr:uid="{18A84413-2ADE-4587-ACC3-15F562BC4640}"/>
    <hyperlink ref="AI27" r:id="rId91" xr:uid="{3B120573-9ED2-4E52-BAA3-1021D5D2BE3D}"/>
    <hyperlink ref="AI11" r:id="rId92" xr:uid="{EF874FE6-6B80-4FAC-BC27-8A865EDB2914}"/>
    <hyperlink ref="L11" r:id="rId93" display="mailto:info@pegsbaseball.com" xr:uid="{44768801-5736-4C01-9A1F-8B5136CA9BA7}"/>
    <hyperlink ref="AI21" r:id="rId94" xr:uid="{E0986694-D4BF-4A71-8A0C-F01B001BFDAE}"/>
    <hyperlink ref="AI154" r:id="rId95" xr:uid="{F6CA8F2D-7EF2-4B29-B1DA-E2C2250A9451}"/>
    <hyperlink ref="AI12" r:id="rId96" xr:uid="{30F46D98-7352-41BD-92C4-6061F73E9782}"/>
    <hyperlink ref="AI54" r:id="rId97" xr:uid="{B32E13A2-84AB-429F-BAE0-0226D4E88F53}"/>
    <hyperlink ref="AI55" r:id="rId98" xr:uid="{F014C241-8390-4200-8B67-F8595C798CCE}"/>
    <hyperlink ref="AI88" r:id="rId99" xr:uid="{FA11F2C7-B8BD-432D-BD37-D6529EBAE705}"/>
    <hyperlink ref="L107" r:id="rId100" xr:uid="{666F486C-5A95-47F4-BF88-CFFF43FEE63D}"/>
    <hyperlink ref="L142" r:id="rId101" display="mailto:crossroadsbaseballseries@gmail.com" xr:uid="{F6F3CAE4-4D93-4891-A777-8A28BBBDA984}"/>
    <hyperlink ref="AI158" r:id="rId102" xr:uid="{9C2C614A-44A7-4460-A25B-8ECF9A220DFE}"/>
    <hyperlink ref="AI142" r:id="rId103" xr:uid="{068F8E76-92EE-4CC0-AF0B-0CA1681D7797}"/>
    <hyperlink ref="L49" r:id="rId104" xr:uid="{74799264-129F-4A36-B246-88949F6B81C9}"/>
    <hyperlink ref="L158" r:id="rId105" xr:uid="{F3DE0F49-95B1-4FA3-BB74-4BDAA567BF76}"/>
    <hyperlink ref="AI133" r:id="rId106" xr:uid="{35F8916B-DAC7-4C17-A38E-B4DD64F5A05E}"/>
    <hyperlink ref="AI190" r:id="rId107" xr:uid="{FE8B68CA-6D8F-4464-A171-FC598DA3A4BD}"/>
    <hyperlink ref="M130" r:id="rId108" xr:uid="{0267B5A0-43A8-48B0-8EDA-765E98ED0815}"/>
    <hyperlink ref="M128" r:id="rId109" xr:uid="{3DDE8812-0191-42B1-A4C3-4CD0739B7DE7}"/>
    <hyperlink ref="L149" r:id="rId110" display="mailto:crossroadsbaseballseries@gmail.com" xr:uid="{634BBE39-CB22-4F9F-B56A-696A0BA4DBBB}"/>
    <hyperlink ref="M127" r:id="rId111" xr:uid="{23BF7236-BFC1-464D-A3C4-C0340B25B85C}"/>
    <hyperlink ref="M131" r:id="rId112" xr:uid="{3D8ED295-3B5C-4B10-A607-F0E5E354B151}"/>
    <hyperlink ref="M133" r:id="rId113" xr:uid="{FF1144E3-5DC8-4667-BF69-FDCFBAA64C1F}"/>
    <hyperlink ref="M136" r:id="rId114" xr:uid="{B3FFBC58-3382-4779-8173-7037407FB585}"/>
    <hyperlink ref="M140" r:id="rId115" xr:uid="{1B02AFC8-239F-42D1-A186-729EC0CA5ACD}"/>
    <hyperlink ref="M144" r:id="rId116" xr:uid="{096FEA40-3F55-4E5D-A5F4-7F603C52899F}"/>
    <hyperlink ref="M124" r:id="rId117" xr:uid="{1E4973D2-D91F-4A74-B114-0471EDA7E860}"/>
    <hyperlink ref="M202" r:id="rId118" xr:uid="{7B1C6C74-E16F-4AE5-A0FA-3C74DEDD2D7D}"/>
    <hyperlink ref="M142" r:id="rId119" xr:uid="{41404366-EC1D-488C-A3F9-3A0F08E6835C}"/>
    <hyperlink ref="M135" r:id="rId120" xr:uid="{992F8E94-D8AD-435D-BFAE-BB031209619F}"/>
    <hyperlink ref="M138" r:id="rId121" xr:uid="{33937F40-D195-4140-879F-1EBED43122D4}"/>
    <hyperlink ref="M139" r:id="rId122" xr:uid="{96682703-0FA3-4085-AFAF-4D65433F719F}"/>
    <hyperlink ref="M145" r:id="rId123" xr:uid="{74712FD7-CB04-45E2-B505-A8C9930FEADE}"/>
    <hyperlink ref="L225" r:id="rId124" xr:uid="{E5B54869-F916-4BB1-93E5-2C0BB740AFC4}"/>
    <hyperlink ref="AI225" r:id="rId125" xr:uid="{E471E334-FCCC-46E1-A896-ACBABB2B8315}"/>
    <hyperlink ref="AI199" r:id="rId126" xr:uid="{5A145E74-9249-42CC-8F83-35960905EADE}"/>
    <hyperlink ref="L199" r:id="rId127" xr:uid="{4E45E1AD-742F-483C-806F-FD7A6DE18B44}"/>
    <hyperlink ref="AI186" r:id="rId128" xr:uid="{C70A3C12-0D00-46F3-AD7B-ACD2E38731A2}"/>
    <hyperlink ref="L220" r:id="rId129" display="mailto:crossroadsbaseballseries@gmail.com" xr:uid="{0EBA61F2-2FCB-4005-BC91-66B5025A3D68}"/>
    <hyperlink ref="L203" r:id="rId130" display="mailto:crossroadsbaseballseries@gmail.com" xr:uid="{0C8A0A24-488E-4334-858B-3461FFB3D10D}"/>
    <hyperlink ref="M203" r:id="rId131" xr:uid="{EA05C062-4AA6-4C0A-B194-82B330E58339}"/>
    <hyperlink ref="L125" r:id="rId132" display="mailto:crossroadsbaseballseries@gmail.com" xr:uid="{444286B9-FC43-44A5-BD6A-82A255360AF6}"/>
    <hyperlink ref="M129" r:id="rId133" xr:uid="{41AE1451-ED48-4267-9EA6-EAF1DE623301}"/>
    <hyperlink ref="L132" r:id="rId134" display="mailto:crossroadsbaseballseries@gmail.com" xr:uid="{634E25EA-DF4E-4EE7-B7F9-24FDDB3C0C87}"/>
    <hyperlink ref="L126" r:id="rId135" display="mailto:crossroadsbaseballseries@gmail.com" xr:uid="{E58D5FA1-03CC-40CB-A49A-EAB9E655F3F2}"/>
    <hyperlink ref="L222" r:id="rId136" display="mailto:crossroadsbaseballseries@gmail.com" xr:uid="{82557E41-6E50-440B-82E9-7E1EB616FB76}"/>
    <hyperlink ref="L170" r:id="rId137" xr:uid="{2897B65C-675D-4915-8A77-3CAB0AC87881}"/>
    <hyperlink ref="AI57" r:id="rId138" xr:uid="{ABD28D3A-4678-4180-A2F8-88053FF4E743}"/>
    <hyperlink ref="AI57" r:id="rId139" display="https://usbaseballacademy.com/summer-baseball-camp-in-rancho-cucamonga/" xr:uid="{B13EF39F-71A7-4604-B68C-C7C19A3690A8}"/>
    <hyperlink ref="L191" r:id="rId140" display="mailto:Jacob.Kaase@hayscisd.net" xr:uid="{6C60BE3C-9A8E-4C4F-8A16-23CEF1247CB0}"/>
    <hyperlink ref="AI191" r:id="rId141" xr:uid="{28055EFE-B307-42C8-A209-8845DCD7BE4B}"/>
    <hyperlink ref="AI221" r:id="rId142" xr:uid="{3D0CEFFA-B8D2-4E45-9B05-2EFAC1589147}"/>
    <hyperlink ref="AI183" r:id="rId143" xr:uid="{A784CC29-4DF8-4375-8C8C-54EA350D044B}"/>
    <hyperlink ref="AI184" r:id="rId144" xr:uid="{7EAF3703-7D8B-4E8F-8392-CF4E78D35A47}"/>
    <hyperlink ref="AI46" r:id="rId145" xr:uid="{A44D1C77-983D-4FA8-AA21-37EC23973464}"/>
    <hyperlink ref="L84" r:id="rId146" xr:uid="{C0643C15-9599-4E59-ACC4-7D3630B96D52}"/>
    <hyperlink ref="AI51" r:id="rId147" xr:uid="{EDE7085A-C876-4490-92F6-3D71CE966158}"/>
    <hyperlink ref="AI215" r:id="rId148" xr:uid="{26B24E4C-D1BF-4BF1-8AFF-2180834300FE}"/>
    <hyperlink ref="AI189" r:id="rId149" xr:uid="{1586D136-118C-43D4-8A96-49F8200BF8E6}"/>
    <hyperlink ref="AI72" r:id="rId150" xr:uid="{1F87A018-C14C-42B7-B6C4-A586F8E75739}"/>
    <hyperlink ref="AI73" r:id="rId151" xr:uid="{7D51F332-F395-43E8-BC55-EE61E30E3892}"/>
    <hyperlink ref="AI84" r:id="rId152" xr:uid="{97BD855F-0D92-46B3-8151-934EBC971AE8}"/>
    <hyperlink ref="AI194" r:id="rId153" xr:uid="{98361544-B7BE-433E-8C62-EC532AAF3FC5}"/>
    <hyperlink ref="AI4" r:id="rId154" xr:uid="{2D6C4F82-9219-4F50-85CB-C1F33F3CF189}"/>
    <hyperlink ref="AI5" r:id="rId155" xr:uid="{A537BD2F-A8F5-4C27-B731-CC4F9B62474E}"/>
    <hyperlink ref="AI125" r:id="rId156" xr:uid="{A9521B95-E8B0-4116-8C8B-ADC40B8FEB2D}"/>
    <hyperlink ref="AI113" r:id="rId157" xr:uid="{99AA9FD4-0010-4818-95B8-F0E33C292BEB}"/>
    <hyperlink ref="AI203" r:id="rId158" xr:uid="{A8EF1914-F425-4257-A907-6D7EF486B607}"/>
    <hyperlink ref="AI126" r:id="rId159" xr:uid="{816D7333-D562-449C-A890-58804F12DD51}"/>
    <hyperlink ref="AI129" r:id="rId160" xr:uid="{E690F1A0-2AC7-4768-941C-3F42107D0FDF}"/>
    <hyperlink ref="AI170" r:id="rId161" xr:uid="{9DE1694C-6E42-4E4E-8CD6-A7FB466851BD}"/>
    <hyperlink ref="AI206" r:id="rId162" xr:uid="{DBA4EDB0-29A9-4F81-B34F-6162CA5F4531}"/>
    <hyperlink ref="AI172" r:id="rId163" xr:uid="{2556C18E-D84C-4666-B53D-6E570BCF2858}"/>
    <hyperlink ref="AI207" r:id="rId164" xr:uid="{39C50216-8891-42DB-8C89-22A30546D4E0}"/>
    <hyperlink ref="AI208" r:id="rId165" xr:uid="{EB827574-E864-4D7D-8E61-4894170DDB5C}"/>
    <hyperlink ref="AI59" r:id="rId166" xr:uid="{E2779C3D-78E8-4D47-9680-5D8DD24F98D9}"/>
    <hyperlink ref="AI212" r:id="rId167" xr:uid="{7D7BF666-439B-408F-BE76-2BA4F013D87C}"/>
    <hyperlink ref="AI213" r:id="rId168" xr:uid="{1EF957FA-2040-43FC-8514-A30F83DC1CCD}"/>
    <hyperlink ref="AI63" r:id="rId169" xr:uid="{26E924B0-553C-45DE-8A52-B19A8B1DF9DB}"/>
    <hyperlink ref="AI64" r:id="rId170" xr:uid="{9A8FB084-0432-48A7-AE3B-195947EAA741}"/>
    <hyperlink ref="AI222" r:id="rId171" xr:uid="{80B40A06-A773-4DCE-B014-46C307467D5E}"/>
    <hyperlink ref="AI110" r:id="rId172" xr:uid="{63335A3C-D5C9-4763-8E53-0197FD2D1B68}"/>
    <hyperlink ref="AI214" r:id="rId173" xr:uid="{BBB8E796-D9F5-40BC-BD93-47C6CEAF4116}"/>
    <hyperlink ref="AI47" r:id="rId174" xr:uid="{DA97342F-A04C-4994-A5B8-BC21F40F7943}"/>
    <hyperlink ref="AI220" r:id="rId175" xr:uid="{2D9FD9C7-987B-4238-8EC4-65745BECDCE8}"/>
    <hyperlink ref="L146" r:id="rId176" display="mailto:crossroadsbaseballseries@gmail.com" xr:uid="{FF35D779-8006-4460-8121-DAAEEA917C7B}"/>
    <hyperlink ref="AI159" r:id="rId177" xr:uid="{62B60F33-8AB8-47E9-94F1-824C65E438C4}"/>
    <hyperlink ref="AI146" r:id="rId178" xr:uid="{57B53F4B-0108-4B47-9806-3182B95D5E51}"/>
    <hyperlink ref="AI187" r:id="rId179" xr:uid="{DA148A3E-1FF4-4E31-BA98-CAB446EE42DD}"/>
    <hyperlink ref="AI97" r:id="rId180" xr:uid="{45714FF0-96EB-4360-876C-8DF658F9079F}"/>
    <hyperlink ref="AI105" r:id="rId181" xr:uid="{A0854CA8-B804-4E72-93E1-F7479FF9E11C}"/>
    <hyperlink ref="AI67:AI160" r:id="rId182" display="https://usbaseballacademy.com/summer-baseball-camp-in-cottleville/" xr:uid="{1CC08AB8-6B14-4A91-AD2F-1202D7EFF437}"/>
    <hyperlink ref="AI103" r:id="rId183" xr:uid="{4FD82FB6-11B0-48A9-ABCB-3E6B919FFE14}"/>
    <hyperlink ref="AI132" r:id="rId184" xr:uid="{A565899B-A3D4-4BD8-A611-80A72CB96E70}"/>
    <hyperlink ref="AI6" r:id="rId185" xr:uid="{9CAD5805-994A-4D63-BF20-7E1BE7872903}"/>
    <hyperlink ref="M86" r:id="rId186" xr:uid="{F947762E-02D3-477D-B675-ED9388233988}"/>
    <hyperlink ref="M172" r:id="rId187" xr:uid="{9C019163-55C3-49C1-8909-63D49625D038}"/>
    <hyperlink ref="M189" r:id="rId188" xr:uid="{81EC560A-2742-4ABE-857A-B6C13FD7EF45}"/>
    <hyperlink ref="M63" r:id="rId189" xr:uid="{E236E0B5-5160-4397-AE82-287ADA11436A}"/>
    <hyperlink ref="M64" r:id="rId190" xr:uid="{810244DB-CE44-4A52-A476-D7A25963527F}"/>
    <hyperlink ref="M184" r:id="rId191" xr:uid="{29097DA1-85C9-4157-8CA0-D088BFBD809A}"/>
    <hyperlink ref="M94" r:id="rId192" xr:uid="{1279603A-42E0-475C-B07B-743A2681FB38}"/>
    <hyperlink ref="M56" r:id="rId193" xr:uid="{336FD060-4EF6-4664-954D-729FBA285A1E}"/>
    <hyperlink ref="M57" r:id="rId194" xr:uid="{7FF73577-6F64-4B22-99E4-A6DEA3D9243A}"/>
    <hyperlink ref="L210" r:id="rId195" display="mailto:crossroadsbaseballseries@gmail.com" xr:uid="{CE147B0F-A39C-4178-BBF2-7FD0A8EA5CDF}"/>
    <hyperlink ref="M210" r:id="rId196" xr:uid="{36AA8E43-93F1-4C2F-81B0-EC28614C2C1F}"/>
    <hyperlink ref="L147" r:id="rId197" display="mailto:crossroadsbaseballseries@gmail.com" xr:uid="{212ED7D1-ED53-4A9B-B722-3C33304C377D}"/>
    <hyperlink ref="M147" r:id="rId198" xr:uid="{DC7233A6-E46A-4E9A-988C-609BD5BA9021}"/>
    <hyperlink ref="AI188" r:id="rId199" xr:uid="{21F4741A-0B8B-4735-9181-BF1BB5F0CC6C}"/>
    <hyperlink ref="M148" r:id="rId200" xr:uid="{55B29CD7-B166-4CDF-A52D-682A0F240BE5}"/>
    <hyperlink ref="M125" r:id="rId201" xr:uid="{72842CDC-A95B-4B0A-9E11-0043BF6C5AEB}"/>
    <hyperlink ref="M126" r:id="rId202" xr:uid="{E804BD74-FB86-4288-9233-3FF2403BBB71}"/>
    <hyperlink ref="M159" r:id="rId203" xr:uid="{8E4EECE0-AFB6-4F3E-8030-07A0C456B48B}"/>
    <hyperlink ref="M146" r:id="rId204" xr:uid="{7FE39F1F-5ABF-4135-9C85-BEA896F654C5}"/>
    <hyperlink ref="M132" r:id="rId205" xr:uid="{42AB3ACC-41D2-4B60-AD62-9185A3F7825C}"/>
    <hyperlink ref="M150" r:id="rId206" xr:uid="{F9AA9668-69CB-45BC-A323-715921AAC31E}"/>
    <hyperlink ref="M220" r:id="rId207" xr:uid="{5C4FE636-4B22-4C8C-997F-8A9549ACA0DD}"/>
    <hyperlink ref="M134" r:id="rId208" xr:uid="{0E1A8A0A-0A19-4EA6-8595-C15222471721}"/>
    <hyperlink ref="M211" r:id="rId209" xr:uid="{D9848E45-4FD2-4303-BDC5-96DD9744C5B2}"/>
    <hyperlink ref="M222" r:id="rId210" xr:uid="{7D85D975-4511-4494-8C3E-935D9974A4ED}"/>
    <hyperlink ref="AI210" r:id="rId211" xr:uid="{4629D93C-21D3-4F1E-A5FA-657BCEA8F2BB}"/>
    <hyperlink ref="AI41" r:id="rId212" xr:uid="{6015834C-58B7-42C4-A6E4-C9A65E57533E}"/>
    <hyperlink ref="L205" r:id="rId213" xr:uid="{66D8BE9C-F6C6-4EB7-9F51-F02E699E4E17}"/>
    <hyperlink ref="AI205" r:id="rId214" xr:uid="{B75B21D1-4E80-4030-898A-C82502E4243C}"/>
    <hyperlink ref="L209" r:id="rId215" display="mailto:crossroadsbaseballseries@gmail.com" xr:uid="{56B7FE6F-8D79-4635-AE17-45D3ACC4E822}"/>
    <hyperlink ref="M209" r:id="rId216" xr:uid="{EC9F39CD-5446-434A-BE23-EF21AEEA8B9F}"/>
    <hyperlink ref="AI209" r:id="rId217" xr:uid="{3A17648F-69A7-4BE6-BCA0-97E2666CF6A8}"/>
    <hyperlink ref="AI153" r:id="rId218" xr:uid="{06DA3822-5E3C-4984-9900-210528A78D6C}"/>
    <hyperlink ref="AI99" r:id="rId219" xr:uid="{04FA6200-22BB-4F64-98A0-BFB6F043909F}"/>
    <hyperlink ref="AI192" r:id="rId220" xr:uid="{C3C82820-7BB9-44D1-B43C-4DCCAD677AEC}"/>
    <hyperlink ref="L193" r:id="rId221" xr:uid="{311B7B9A-2361-42F7-995F-285F0EC3B18D}"/>
    <hyperlink ref="L192" r:id="rId222" xr:uid="{466ED4A7-E434-45B8-A138-9DB83960DDA8}"/>
    <hyperlink ref="L167" r:id="rId223" xr:uid="{B6EF35A1-865A-4DD7-B03C-4C0BC2A1B582}"/>
    <hyperlink ref="L224" r:id="rId224" xr:uid="{C3C18624-B3D4-4144-AB5D-900DA93BED8F}"/>
    <hyperlink ref="AI224" r:id="rId225" xr:uid="{3BF7007E-562E-4DFC-B78E-1A204785E47B}"/>
    <hyperlink ref="L62" r:id="rId226" xr:uid="{0D1B9F91-BB86-4793-8447-1B081DD2A274}"/>
    <hyperlink ref="M110" r:id="rId227" xr:uid="{FDC6F187-AA2A-4F70-8481-DF22E16EA08E}"/>
    <hyperlink ref="M106" r:id="rId228" xr:uid="{9770B5DF-B612-4D53-97FE-42392E836853}"/>
    <hyperlink ref="AI62" r:id="rId229" xr:uid="{7D00448E-04F3-44BD-91A0-E9823354ABAD}"/>
    <hyperlink ref="AI167" r:id="rId230" xr:uid="{CCC94C2F-974B-4B26-BC4E-A6FE4A1FC602}"/>
    <hyperlink ref="AI175" r:id="rId231" xr:uid="{964DC48E-0C6D-4C6A-B455-7B1C32C9BFFE}"/>
    <hyperlink ref="AI106" r:id="rId232" xr:uid="{D2F97196-4B90-4161-92FB-9036CF963D19}"/>
    <hyperlink ref="AI121" r:id="rId233" xr:uid="{5050B4AC-F005-4390-ACA9-F27748240AF2}"/>
    <hyperlink ref="AI14" r:id="rId234" xr:uid="{83A15D11-4D12-401C-8BAF-7B1AC2EB0FD0}"/>
    <hyperlink ref="AI23" r:id="rId235" xr:uid="{3C521E67-A29B-4652-AD8D-16C1CA4942EF}"/>
    <hyperlink ref="AI60" r:id="rId236" xr:uid="{D2DC9B5E-4068-4D80-848B-6B7373AD2954}"/>
    <hyperlink ref="AI82" r:id="rId237" xr:uid="{796600F4-6E98-43B5-B004-70BFEB613702}"/>
    <hyperlink ref="AI101" r:id="rId238" xr:uid="{AC11B922-B524-436B-92F6-6EDEB62F06B2}"/>
    <hyperlink ref="AI15" r:id="rId239" xr:uid="{3A0CFEC4-7C45-4AA9-9E60-222EC99BD7F1}"/>
    <hyperlink ref="AI78" r:id="rId240" xr:uid="{FEE3A8FA-AB7E-4D2C-8C95-15A6F38E36C3}"/>
    <hyperlink ref="AI79" r:id="rId241" xr:uid="{4CB5422C-EC41-4175-B65D-80E33288B614}"/>
    <hyperlink ref="AI34" r:id="rId242" xr:uid="{0F46E7EE-758E-4A86-8845-7FAEE1AC0C2D}"/>
    <hyperlink ref="L30:L35" r:id="rId243" xr:uid="{EEC7683D-47ED-4F65-8552-F0387A364B79}"/>
    <hyperlink ref="L9" r:id="rId244" xr:uid="{4A68DD05-DED0-4329-9E59-075E3CEB33E4}"/>
    <hyperlink ref="L180" r:id="rId245" xr:uid="{E673858F-4270-4CBD-87D7-C2A37F71004E}"/>
    <hyperlink ref="AI30:AI31" r:id="rId246" display="https://usbaseballacademy.com/summer-baseball-camp-in-baxter/" xr:uid="{1C26DB18-B892-41EE-93D7-75503F92091E}"/>
    <hyperlink ref="AI9" r:id="rId247" xr:uid="{6DB2FEE3-CB97-4226-828D-3F4F963BFBC6}"/>
    <hyperlink ref="AI179" r:id="rId248" xr:uid="{064EB3A3-60B4-40C8-996C-BE3F93F13EC6}"/>
    <hyperlink ref="AI180" r:id="rId249" xr:uid="{F099710E-CF41-4084-8228-53083FC3ADE2}"/>
    <hyperlink ref="AI68" r:id="rId250" xr:uid="{66FE9FF4-CAD7-4C98-BAD1-031D88ABCA19}"/>
    <hyperlink ref="AI74" r:id="rId251" xr:uid="{7CAB69B7-4547-4384-817E-70A63DA1E8C3}"/>
    <hyperlink ref="AI182" r:id="rId252" xr:uid="{AEC401C5-039F-486B-94BA-6352F667070D}"/>
    <hyperlink ref="AI111" r:id="rId253" xr:uid="{7E372EEA-743A-4625-92C0-CD5DBF98D2D7}"/>
    <hyperlink ref="L161" r:id="rId254" xr:uid="{A08C9BBD-D00A-4EC8-A11B-B9C620A109DC}"/>
    <hyperlink ref="AI161" r:id="rId255" xr:uid="{FD17D1FF-7E1C-4757-BEE9-9E9BDE4FC3FC}"/>
    <hyperlink ref="AI117" r:id="rId256" xr:uid="{6286D250-98F1-460F-BEA8-D4B65BD873BD}"/>
    <hyperlink ref="AI112" r:id="rId257" xr:uid="{8D19D896-13A7-472E-9601-A8372FE69143}"/>
    <hyperlink ref="L196" r:id="rId258" xr:uid="{EE8B9ECE-1825-4344-9B98-D691BF223061}"/>
    <hyperlink ref="L195" r:id="rId259" xr:uid="{B5B79C92-AEC1-45C5-8A56-DA65E148EE04}"/>
    <hyperlink ref="AI196" r:id="rId260" xr:uid="{74CA2207-9418-4397-8577-EFD0E89E1895}"/>
    <hyperlink ref="AI195" r:id="rId261" xr:uid="{F1EC5CA6-232B-4544-B2FA-A32A63BA875A}"/>
    <hyperlink ref="AI116" r:id="rId262" xr:uid="{29BFB6CF-B367-44FB-A28A-736536600C1E}"/>
    <hyperlink ref="AI115" r:id="rId263" xr:uid="{4B0BE8DE-280B-4E39-8F03-719311E0C9B2}"/>
    <hyperlink ref="M216" r:id="rId264" xr:uid="{41F0F64C-C8A4-4C6F-A905-5CA16CDF84DC}"/>
    <hyperlink ref="L216" r:id="rId265" display="mailto:crossroadsbaseballseries@gmail.com" xr:uid="{63F37DCB-516C-4675-B18B-8F0D49BC1ACD}"/>
    <hyperlink ref="M143" r:id="rId266" xr:uid="{DB368AB9-20EB-4C59-A1D4-D3AA30BFECA5}"/>
    <hyperlink ref="L143" r:id="rId267" display="mailto:crossroadsbaseballseries@gmail.com" xr:uid="{112EE6AD-950A-4E15-A320-BC23A77ADA38}"/>
    <hyperlink ref="AI143" r:id="rId268" xr:uid="{CB6CBC6A-9A4F-4389-91FA-CA019D39DE8D}"/>
    <hyperlink ref="L204" r:id="rId269" xr:uid="{7E84D290-2429-4615-A636-922E1DC3F90E}"/>
    <hyperlink ref="M204" r:id="rId270" xr:uid="{BED51986-F971-45C1-9F61-F6C329EB4169}"/>
    <hyperlink ref="M204" r:id="rId271" display="erik.hagen@fayette.kyschools.us" xr:uid="{89E9BBCB-9E28-4965-930D-86A42B506F29}"/>
    <hyperlink ref="AI204" r:id="rId272" xr:uid="{7C24AD42-177E-4D0A-896D-9C8236310BD6}"/>
    <hyperlink ref="L176" r:id="rId273" xr:uid="{04A6D76F-FE3C-423A-9055-CCC9E9C4076A}"/>
    <hyperlink ref="M176" r:id="rId274" display="erik.hagen@fayette.kyschools.us" xr:uid="{368028B2-4FED-43B2-A640-1ED82E86E7B4}"/>
    <hyperlink ref="AI156" r:id="rId275" xr:uid="{17379BA6-6143-4EF3-861E-570AD068ABA0}"/>
    <hyperlink ref="L50" r:id="rId276" xr:uid="{0CD1E15B-1EC9-4F4A-BB01-B96C1F22F892}"/>
    <hyperlink ref="AI50" r:id="rId277" xr:uid="{064ADAEB-53E4-40B4-82C3-2C10F1625152}"/>
    <hyperlink ref="L19" r:id="rId278" display="mailto:bernardo.otero@stjohns.k12.fl.us" xr:uid="{605A353D-3367-4002-B54F-E29AFF239570}"/>
    <hyperlink ref="AI19" r:id="rId279" xr:uid="{98CCEEE5-0DB8-43F2-99D5-C0A94DC7FAD0}"/>
    <hyperlink ref="AI18" r:id="rId280" xr:uid="{F13D08A2-605C-47BB-BB6C-7872772116FA}"/>
    <hyperlink ref="L75" r:id="rId281" xr:uid="{E4892BFD-0100-49CE-BF99-9A27D7EC3F01}"/>
    <hyperlink ref="AI75" r:id="rId282" xr:uid="{E8214E6A-607C-4B7E-9C99-BF66F8A0BF4F}"/>
    <hyperlink ref="AI91" r:id="rId283" xr:uid="{C18ACB6A-7990-419D-8A68-CC03FEA71DAD}"/>
    <hyperlink ref="AI162" r:id="rId284" xr:uid="{D6661F04-14F3-4861-B82C-2F2117DB119B}"/>
    <hyperlink ref="L122" r:id="rId285" xr:uid="{7CD4E60A-42DA-4EB6-BFF8-6C43B8BB36BB}"/>
    <hyperlink ref="AI122" r:id="rId286" xr:uid="{A6153640-9BD0-4D04-83D6-BDAB69066516}"/>
    <hyperlink ref="AI83" r:id="rId287" xr:uid="{6147E47A-E2E4-42E0-B245-EADD5B3A3E7F}"/>
    <hyperlink ref="AI71" r:id="rId288" xr:uid="{1DD60020-FC29-4658-84AC-7D2380260DB8}"/>
    <hyperlink ref="AI163" r:id="rId289" xr:uid="{43CE66FE-ACAE-40C8-A50C-F36DDC9FD3C9}"/>
    <hyperlink ref="AI38" r:id="rId290" xr:uid="{55FD6879-18B9-465D-A80F-711ED6C31D62}"/>
    <hyperlink ref="M169" r:id="rId291" xr:uid="{7EC3D37A-5399-4AA2-B027-56D99DA1C350}"/>
    <hyperlink ref="M36" r:id="rId292" display="erik.hagen@fayette.kyschools.us" xr:uid="{6293E27C-8D24-47F7-A4E3-3A570E133C8F}"/>
    <hyperlink ref="M37" r:id="rId293" display="erik.hagen@fayette.kyschools.us" xr:uid="{9F102A6E-9547-4EC3-A476-7E362CCAB11C}"/>
    <hyperlink ref="M36" r:id="rId294" xr:uid="{3B1C2DF9-8E41-4920-B081-12947E7CF43D}"/>
    <hyperlink ref="M37" r:id="rId295" xr:uid="{2C7A04EA-6403-4AED-AF0F-97DC84544AB2}"/>
    <hyperlink ref="AI112:AI114" r:id="rId296" display="https://usbaseballacademy.com/summer-baseball-camp-in-chula-vista/" xr:uid="{66D755AF-6BC5-446E-9595-67FF66976E19}"/>
    <hyperlink ref="AI36" r:id="rId297" xr:uid="{CF34C984-091B-4AC8-A6B1-6E283C234983}"/>
    <hyperlink ref="AI37" r:id="rId298" xr:uid="{2E5D6592-839A-4CF1-BE94-2572FC94D185}"/>
    <hyperlink ref="L90" r:id="rId299" xr:uid="{BDAC00F1-B2CD-4539-AF82-A57D1192C92B}"/>
    <hyperlink ref="AI90" r:id="rId300" xr:uid="{48683409-23CD-41F4-8118-8CAF4A944C9B}"/>
    <hyperlink ref="AI160" r:id="rId301" xr:uid="{676999E8-455E-4365-8A68-70BB09482AE7}"/>
    <hyperlink ref="AI58" r:id="rId302" xr:uid="{F0846125-9D4C-421C-B290-DE03283A6D9A}"/>
    <hyperlink ref="AI2" r:id="rId303" xr:uid="{3DE336C7-C4DC-4A25-8055-653DF9EDB4B2}"/>
    <hyperlink ref="M181" r:id="rId304" xr:uid="{6453E691-3469-4183-83ED-BB5470DC3347}"/>
    <hyperlink ref="AI181" r:id="rId305" xr:uid="{DDA8956A-7C20-471C-B993-7920051AC0ED}"/>
    <hyperlink ref="AI176" r:id="rId306" xr:uid="{083A4081-3896-4E43-BBB4-D479A2296450}"/>
    <hyperlink ref="M141" r:id="rId307" xr:uid="{977C1A5C-D6E2-4463-9175-E3EBCE6B8C14}"/>
    <hyperlink ref="M137" r:id="rId308" xr:uid="{460A33CF-894D-4599-BE19-AEF2DF241D93}"/>
    <hyperlink ref="AI141" r:id="rId309" xr:uid="{6AFCC5B9-3E79-4B17-A849-6847A30E0C85}"/>
    <hyperlink ref="AI137" r:id="rId310" xr:uid="{C9786A8C-6B0F-4169-98CC-3C85F5F512FD}"/>
    <hyperlink ref="M93" r:id="rId311" display="erik.hagen@fayette.kyschools.us" xr:uid="{3710D61F-5D54-4D27-8E52-9D0BA6261E81}"/>
    <hyperlink ref="AI93" r:id="rId312" xr:uid="{A9981521-C963-4F01-B890-76EAC58B7215}"/>
    <hyperlink ref="AI13" r:id="rId313" xr:uid="{84A29E3E-FA23-4E22-A0EB-C06987D995C5}"/>
    <hyperlink ref="M149" r:id="rId314" xr:uid="{D0C1DBCB-0EA8-4B73-865D-F307A49C53D8}"/>
    <hyperlink ref="AI100" r:id="rId315" xr:uid="{B1EA88B3-5C7F-498E-BA39-F6892CCA5986}"/>
    <hyperlink ref="L25" r:id="rId316" xr:uid="{0C663F92-8F39-47AF-8EE7-60F514B1F612}"/>
    <hyperlink ref="L26" r:id="rId317" xr:uid="{88785547-6AE0-4C12-A374-1300B4989FE2}"/>
    <hyperlink ref="AI223" r:id="rId318" xr:uid="{72C6EBAE-BC0D-4FFB-BA77-DE36B040D0F0}"/>
    <hyperlink ref="AI25" r:id="rId319" xr:uid="{53303A35-C4FE-4D60-BD98-91C1ECA78975}"/>
    <hyperlink ref="AI26" r:id="rId320" xr:uid="{8D444339-2DAB-4841-AD1A-93D625488299}"/>
    <hyperlink ref="AI7:AI8" r:id="rId321" display="https://usbaseballacademy.com/summer-baseball-camp-in-glendora/" xr:uid="{D32BD8C2-D5BE-4E86-B1BD-31CB81534810}"/>
    <hyperlink ref="AI30" r:id="rId322" xr:uid="{6B38AB0D-FCFD-48DE-A432-8F6B2A80A855}"/>
    <hyperlink ref="AI157" r:id="rId323" xr:uid="{6622EB5D-7B12-4B56-892A-ACAD5EE848C2}"/>
    <hyperlink ref="L48" r:id="rId324" xr:uid="{67270A04-E680-40A4-8061-BEFDE037F6A0}"/>
    <hyperlink ref="AI178" r:id="rId325" xr:uid="{DEA18F72-7710-4850-9BD4-4A9AE88D0193}"/>
    <hyperlink ref="AI114" r:id="rId326" xr:uid="{C3DBC980-45F5-449C-B304-6F59777AA0C1}"/>
    <hyperlink ref="AI69" r:id="rId327" xr:uid="{5BE7CEFB-73AF-4531-BE1B-7318FEE93953}"/>
    <hyperlink ref="M104:M139" r:id="rId328" display="erik.hagen@fayette.kyschools.us" xr:uid="{B1962367-EB67-4D1E-A789-860F6DBE8310}"/>
    <hyperlink ref="M35" r:id="rId329" xr:uid="{80535178-956A-48B1-A142-5E1137CCBA77}"/>
    <hyperlink ref="M117" r:id="rId330" xr:uid="{D8FC78E7-0B29-4349-9CE2-D64B39F01791}"/>
    <hyperlink ref="AI35" r:id="rId331" xr:uid="{76F4E64C-CB7A-40DD-8992-34C05CF983C1}"/>
    <hyperlink ref="AI171" r:id="rId332" xr:uid="{E01A8063-9230-4FA8-9BD2-4BE4CE321365}"/>
    <hyperlink ref="AI177" r:id="rId333" xr:uid="{AE688D5D-987A-44B8-9337-1D31454E7B9E}"/>
    <hyperlink ref="AI43" r:id="rId334" xr:uid="{F5712482-A6D7-4DCE-8CC2-268ECD7EC678}"/>
    <hyperlink ref="AI77" r:id="rId335" xr:uid="{26DFB26D-F5EB-4C5F-899B-417CDECE94E5}"/>
    <hyperlink ref="AI120" r:id="rId336" xr:uid="{7F7C72FE-1A1F-45DE-AE84-79F98A9E009E}"/>
    <hyperlink ref="L155" r:id="rId337" xr:uid="{ABD208AA-0324-4753-ABA9-9963D82EA76D}"/>
    <hyperlink ref="L7" r:id="rId338" xr:uid="{337F6284-F419-4C4B-800B-4FCDA6DEF8DD}"/>
    <hyperlink ref="AI155" r:id="rId339" xr:uid="{98649E3A-2E94-42DF-B58F-E8A25CC0FC9C}"/>
    <hyperlink ref="AI7" r:id="rId340" xr:uid="{221D2BAD-8649-42DB-9E7F-6355A8921DEF}"/>
    <hyperlink ref="AI217" r:id="rId341" xr:uid="{0806D972-10C8-4A37-A895-174458E3CFA3}"/>
    <hyperlink ref="AI219" r:id="rId342" xr:uid="{F6A4AF9F-99BF-499C-8F55-51985653AD49}"/>
    <hyperlink ref="L217" r:id="rId343" display="mailto:crossroadsbaseballseries@gmail.com" xr:uid="{45E867A1-89DA-4ACD-B24E-BB442365DE8D}"/>
    <hyperlink ref="M217" r:id="rId344" xr:uid="{12F1A56A-04C8-464C-9B95-D703125504B4}"/>
    <hyperlink ref="L219" r:id="rId345" display="mailto:crossroadsbaseballseries@gmail.com" xr:uid="{29758DAE-1508-48BF-8768-0AF97901DE9F}"/>
    <hyperlink ref="M219" r:id="rId346" xr:uid="{35770456-A83F-4CB0-9B76-474C5718B407}"/>
    <hyperlink ref="AI108" r:id="rId347" xr:uid="{60A1917F-6A6D-4189-B657-FC170B49D750}"/>
    <hyperlink ref="L15" r:id="rId348" xr:uid="{F85A9AF8-B30D-4917-ABF4-F7359F87563D}"/>
    <hyperlink ref="L116" r:id="rId349" xr:uid="{E5A1E2E3-CB97-4E3C-81E4-4CF71B4D9CC2}"/>
    <hyperlink ref="AI164" r:id="rId350" xr:uid="{C466E0A9-F4B1-4E3F-8131-08FDFECF067C}"/>
    <hyperlink ref="M33" r:id="rId351" display="erik.hagen@fayette.kyschools.us" xr:uid="{E2D5D2C1-16C1-4015-8A06-E2FA4F630B83}"/>
    <hyperlink ref="AI33" r:id="rId352" xr:uid="{C34DEE04-0CD0-4AE4-97B6-8C9D1832A673}"/>
    <hyperlink ref="L28" r:id="rId353" xr:uid="{9453B612-58E8-4AFF-8007-44221378C479}"/>
    <hyperlink ref="AI166" r:id="rId354" xr:uid="{2799FC6D-9D3F-4876-A326-EA0245E10C33}"/>
    <hyperlink ref="L81" r:id="rId355" xr:uid="{5F1C028C-FFB5-462B-B3DD-EC31B6DA698C}"/>
    <hyperlink ref="AI81" r:id="rId356" xr:uid="{5AD7D81F-6137-4B8A-A03A-BAB52306582E}"/>
    <hyperlink ref="AI165" r:id="rId357" xr:uid="{1FA3E289-2928-4035-98D6-40D26E6CD8C3}"/>
    <hyperlink ref="AI45" r:id="rId358" xr:uid="{11E72B02-3474-4B0C-B3F0-B49A68EAB156}"/>
    <hyperlink ref="L85" r:id="rId359" display="mailto:info@pegsbaseball.com" xr:uid="{9023593E-D186-4E5C-B655-E9B511D6CA2D}"/>
    <hyperlink ref="L173" r:id="rId360" xr:uid="{DCEEE3AD-B373-4AB8-84AD-BA1FC26E0B56}"/>
    <hyperlink ref="L174" r:id="rId361" xr:uid="{B1ABAFAF-1B65-4E92-8DAC-274DD3E4C71A}"/>
    <hyperlink ref="AI85" r:id="rId362" xr:uid="{D1136069-7427-4254-9E64-899CE0FEC2B5}"/>
    <hyperlink ref="AI119" r:id="rId363" xr:uid="{70E2173C-4809-46AA-A52A-EFDAAB8E5E1C}"/>
    <hyperlink ref="AI147" r:id="rId364" xr:uid="{141DBAE9-D318-4E98-8964-CB72C6C6782B}"/>
    <hyperlink ref="L168" r:id="rId365" xr:uid="{809F88ED-9DE8-48EB-B279-818538E896DB}"/>
    <hyperlink ref="M168" r:id="rId366" xr:uid="{3BB9F7B2-99DE-4791-BA91-D85CA4626680}"/>
    <hyperlink ref="AI168" r:id="rId367" xr:uid="{F89BBBBD-606C-4081-BA2B-35774DDA75A5}"/>
    <hyperlink ref="AI173" r:id="rId368" xr:uid="{5B262014-EA08-4794-A1D8-C2F8D099EF11}"/>
    <hyperlink ref="AI174" r:id="rId369" xr:uid="{C12A0778-CAF2-4A8B-829F-B401B8391026}"/>
    <hyperlink ref="L72" r:id="rId370" xr:uid="{137D2E77-4EFC-44B5-BFF9-E89FA94C9CCB}"/>
    <hyperlink ref="L73" r:id="rId371" xr:uid="{1EB0D2E0-A51D-45AC-92D0-B390F2998607}"/>
    <hyperlink ref="L22" r:id="rId372" xr:uid="{3934EDEC-3934-4BBD-9186-0B2D2247BDD6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04030-B6B0-4595-AD0F-7982B1E6ECB7}">
  <sheetPr>
    <tabColor rgb="FFFFC000"/>
  </sheetPr>
  <dimension ref="A1:EI186"/>
  <sheetViews>
    <sheetView workbookViewId="0">
      <pane xSplit="4" ySplit="1" topLeftCell="G127" activePane="bottomRight" state="frozen"/>
      <selection pane="bottomRight" activeCell="Q89" sqref="Q89"/>
      <selection pane="bottomLeft"/>
      <selection pane="topRight"/>
    </sheetView>
  </sheetViews>
  <sheetFormatPr defaultRowHeight="15"/>
  <cols>
    <col min="1" max="1" width="18.7109375" style="285" bestFit="1" customWidth="1"/>
    <col min="2" max="2" width="9.140625" style="285"/>
    <col min="3" max="3" width="14.7109375" style="285" bestFit="1" customWidth="1"/>
    <col min="4" max="4" width="34.28515625" style="285" bestFit="1" customWidth="1"/>
    <col min="5" max="5" width="21.5703125" style="285" customWidth="1"/>
    <col min="6" max="6" width="10.42578125" style="285" customWidth="1"/>
    <col min="7" max="7" width="36.28515625" style="285" customWidth="1"/>
    <col min="8" max="8" width="48.5703125" style="285" bestFit="1" customWidth="1"/>
    <col min="9" max="9" width="13.42578125" style="285" bestFit="1" customWidth="1"/>
    <col min="10" max="10" width="10" style="285" bestFit="1" customWidth="1"/>
    <col min="11" max="11" width="11.42578125" style="285" bestFit="1" customWidth="1"/>
    <col min="12" max="12" width="10" style="285" bestFit="1" customWidth="1"/>
    <col min="13" max="13" width="4.28515625" style="293" customWidth="1"/>
    <col min="14" max="32" width="9.140625" style="779"/>
    <col min="33" max="16384" width="9.140625" style="285"/>
  </cols>
  <sheetData>
    <row r="1" spans="1:50">
      <c r="A1" s="475" t="s">
        <v>0</v>
      </c>
      <c r="B1" s="475" t="s">
        <v>2645</v>
      </c>
      <c r="C1" s="476" t="s">
        <v>2117</v>
      </c>
      <c r="D1" s="476" t="s">
        <v>2118</v>
      </c>
      <c r="E1" s="476" t="s">
        <v>10</v>
      </c>
      <c r="F1" s="476" t="s">
        <v>3797</v>
      </c>
      <c r="G1" s="476"/>
      <c r="H1" s="476" t="s">
        <v>2120</v>
      </c>
      <c r="I1" s="476" t="s">
        <v>3798</v>
      </c>
      <c r="J1" s="476" t="s">
        <v>3799</v>
      </c>
      <c r="K1" s="476"/>
      <c r="L1" s="477" t="s">
        <v>3800</v>
      </c>
      <c r="M1" s="476"/>
      <c r="N1" s="479" t="s">
        <v>2124</v>
      </c>
      <c r="O1" s="479" t="s">
        <v>2125</v>
      </c>
      <c r="P1" s="479" t="s">
        <v>2126</v>
      </c>
      <c r="Q1" s="479" t="s">
        <v>2127</v>
      </c>
      <c r="R1" s="479" t="s">
        <v>2128</v>
      </c>
      <c r="S1" s="479" t="s">
        <v>2129</v>
      </c>
      <c r="T1" s="479" t="s">
        <v>2130</v>
      </c>
      <c r="U1" s="479" t="s">
        <v>2131</v>
      </c>
      <c r="V1" s="479" t="s">
        <v>3801</v>
      </c>
      <c r="W1" s="479" t="s">
        <v>2132</v>
      </c>
      <c r="X1" s="479" t="s">
        <v>2133</v>
      </c>
      <c r="Y1" s="479" t="s">
        <v>2134</v>
      </c>
      <c r="Z1" s="479" t="s">
        <v>2135</v>
      </c>
      <c r="AA1" s="479" t="s">
        <v>2136</v>
      </c>
      <c r="AB1" s="479" t="s">
        <v>2137</v>
      </c>
      <c r="AC1" s="479" t="s">
        <v>2138</v>
      </c>
      <c r="AD1" s="479" t="s">
        <v>2139</v>
      </c>
      <c r="AE1" s="479" t="s">
        <v>2140</v>
      </c>
      <c r="AF1" s="479" t="s">
        <v>2141</v>
      </c>
      <c r="AH1" s="283"/>
      <c r="AI1" s="599"/>
      <c r="AJ1" s="599"/>
      <c r="AK1" s="599"/>
      <c r="AL1" s="599"/>
      <c r="AM1" s="599"/>
      <c r="AN1" s="599"/>
      <c r="AO1" s="599"/>
      <c r="AP1" s="599"/>
      <c r="AQ1" s="599"/>
      <c r="AR1" s="599"/>
      <c r="AS1" s="599"/>
      <c r="AT1" s="599"/>
      <c r="AU1" s="599"/>
      <c r="AV1" s="599"/>
      <c r="AW1" s="599"/>
      <c r="AX1" s="599"/>
    </row>
    <row r="2" spans="1:50" s="915" customFormat="1">
      <c r="A2" s="915" t="str">
        <f>IF($D2="", "", _xlfn.XLOOKUP($D2, '⭐ SD-SUM-BBALL ⚾'!$F$2:$F$286, '⭐ SD-SUM-BBALL ⚾'!$A$2:$A$286))</f>
        <v>X-ERIC-RET</v>
      </c>
      <c r="B2" s="915" t="str">
        <f>IF($D2="", " ", _xlfn.XLOOKUP($D2, '⭐ SD-SUM-BBALL ⚾'!$F$2:$F$286, '⭐ SD-SUM-BBALL ⚾'!$C$2:$C$286))</f>
        <v>Y-ERIC</v>
      </c>
      <c r="C2" s="915" t="str">
        <f>IF($D2="", " ", _xlfn.XLOOKUP($D2, '⭐ SD-SUM-BBALL ⚾'!$F$2:$F$286, '⭐ SD-SUM-BBALL ⚾'!$E$2:$E$286))</f>
        <v>USBDZTU</v>
      </c>
      <c r="D2" s="915" t="s">
        <v>3407</v>
      </c>
      <c r="E2" s="915" t="str">
        <f>IF($D2="", " ", _xlfn.XLOOKUP($D2, '⭐ SD-SUM-BBALL ⚾'!$F$2:$F$286, '⭐ SD-SUM-BBALL ⚾'!$L$2:$L$286))</f>
        <v>crossroadsbaseballseries@gmail.com</v>
      </c>
      <c r="F2" s="915" t="str" cm="1">
        <f t="array" ref="F2">_xlfn.IFS($D2="", " ", _xlfn.XLOOKUP($D2, '⭐ SD-SUM-BBALL ⚾'!$F$2:$F$286,'⭐ SD-SUM-BBALL ⚾'!$M$2:$M$286)="", "",_xlfn.XLOOKUP($D2, '⭐ SD-SUM-BBALL ⚾'!$F$2:$F$286,'⭐ SD-SUM-BBALL ⚾'!$M$2:$M$286)&gt;0, _xlfn.XLOOKUP($D2, '⭐ SD-SUM-BBALL ⚾'!$F$2:$F$286,'⭐ SD-SUM-BBALL ⚾'!$M$2:$M$286))</f>
        <v>ratcliffeb@trine.edu</v>
      </c>
      <c r="G2" s="915" t="str" cm="1">
        <f t="array" ref="G2">_xlfn.IFS($D2="", " ", _xlfn.XLOOKUP($D2, '⭐ SD-SUM-BBALL ⚾'!$F$2:$F$286,'⭐ SD-SUM-BBALL ⚾'!$G$2:$G$286)="", "",_xlfn.XLOOKUP($D2, '⭐ SD-SUM-BBALL ⚾'!$F$2:$F$286,'⭐ SD-SUM-BBALL ⚾'!$G$2:$G$286)&gt;0, _xlfn.XLOOKUP($D2, '⭐ SD-SUM-BBALL ⚾'!$F$2:$F$286,'⭐ SD-SUM-BBALL ⚾'!$G$2:$G$286))</f>
        <v/>
      </c>
      <c r="H2" s="915" t="str">
        <f>IF($D2="", " ", _xlfn.XLOOKUP($D2, '⭐ SD-SUM-BBALL ⚾'!$F$2:$F$286, '⭐ SD-SUM-BBALL ⚾'!$AM$2:$AM$286))</f>
        <v>817 Thunder Ave Angola, IN 46703</v>
      </c>
      <c r="I2" s="915" t="str">
        <f>IF($D2="", " ", _xlfn.XLOOKUP($D2, '⭐ SD-SUM-BBALL ⚾'!$F$2:$F$286, '⭐ SD-SUM-BBALL ⚾'!$U$2:$U$286))</f>
        <v>260-417-0026</v>
      </c>
      <c r="J2" s="915" t="str">
        <f>IF($D2="", " ", _xlfn.XLOOKUP($D2, '⭐ SD-SUM-BBALL ⚾'!$F$2:$F$286, '⭐ SD-SUM-BBALL ⚾'!$N$2:$N$286))</f>
        <v>Brett</v>
      </c>
      <c r="K2" s="915" t="str">
        <f>IF($D2="", " ", _xlfn.XLOOKUP($D2, '⭐ SD-SUM-BBALL ⚾'!$F$2:$F$286, '⭐ SD-SUM-BBALL ⚾'!$O$2:$O$286))</f>
        <v>Ratcliffe</v>
      </c>
      <c r="L2" s="916" cm="1">
        <f t="array" ref="L2">_xlfn.IFS($D2="", " ", _xlfn.XLOOKUP($D2, '⭐ SD-SUM-BBALL ⚾'!$F$2:$F$286,'⭐ SD-SUM-BBALL ⚾'!$X$2:$X$286)="", "TBA",_xlfn.XLOOKUP($D2, '⭐ SD-SUM-BBALL ⚾'!$F$2:$F$286,'⭐ SD-SUM-BBALL ⚾'!$X$2:$X$286)&gt;0, _xlfn.XLOOKUP($D2, '⭐ SD-SUM-BBALL ⚾'!$F$2:$F$286,'⭐ SD-SUM-BBALL ⚾'!$X$2:$X$286))</f>
        <v>601</v>
      </c>
      <c r="M2" s="293"/>
      <c r="N2" s="917" t="b">
        <v>1</v>
      </c>
      <c r="O2" s="917" t="b">
        <v>1</v>
      </c>
      <c r="P2" s="917" t="b">
        <v>1</v>
      </c>
      <c r="Q2" s="917" t="b">
        <v>1</v>
      </c>
      <c r="R2" s="917" t="b">
        <v>0</v>
      </c>
      <c r="S2" s="917" t="b">
        <v>1</v>
      </c>
      <c r="T2" s="917" t="b">
        <v>1</v>
      </c>
      <c r="U2" s="917" t="b">
        <v>1</v>
      </c>
      <c r="V2" s="917" t="b">
        <v>1</v>
      </c>
      <c r="W2" s="917" t="b">
        <v>0</v>
      </c>
      <c r="X2" s="917" t="b">
        <v>0</v>
      </c>
      <c r="Y2" s="917" t="b">
        <v>1</v>
      </c>
      <c r="Z2" s="917" t="b">
        <v>1</v>
      </c>
      <c r="AA2" s="917" t="b">
        <v>1</v>
      </c>
      <c r="AB2" s="917" t="b">
        <v>0</v>
      </c>
      <c r="AC2" s="917" t="b">
        <v>1</v>
      </c>
      <c r="AD2" s="917" t="b">
        <v>1</v>
      </c>
      <c r="AE2" s="917" t="b">
        <v>1</v>
      </c>
      <c r="AF2" s="917" t="b">
        <v>1</v>
      </c>
    </row>
    <row r="3" spans="1:50" s="915" customFormat="1">
      <c r="A3" s="915" t="str">
        <f>IF($D3="", "", _xlfn.XLOOKUP($D3, '⭐ SD-SUM-BBALL ⚾'!$F$2:$F$286, '⭐ SD-SUM-BBALL ⚾'!$A$2:$A$286))</f>
        <v>V-ANDRE-RET</v>
      </c>
      <c r="B3" s="915" t="str">
        <f>IF($D3="", " ", _xlfn.XLOOKUP($D3, '⭐ SD-SUM-BBALL ⚾'!$F$2:$F$286, '⭐ SD-SUM-BBALL ⚾'!$C$2:$C$286))</f>
        <v>X-ANDRE</v>
      </c>
      <c r="C3" s="915" t="str">
        <f>IF($D3="", " ", _xlfn.XLOOKUP($D3, '⭐ SD-SUM-BBALL ⚾'!$F$2:$F$286, '⭐ SD-SUM-BBALL ⚾'!$E$2:$E$286))</f>
        <v>USBDCNT</v>
      </c>
      <c r="D3" s="918" t="s">
        <v>2786</v>
      </c>
      <c r="E3" s="915" t="str">
        <f>IF($D3="", " ", _xlfn.XLOOKUP($D3, '⭐ SD-SUM-BBALL ⚾'!$F$2:$F$286, '⭐ SD-SUM-BBALL ⚾'!$L$2:$L$286))</f>
        <v>margiet907615@gmail.com</v>
      </c>
      <c r="F3" s="915" t="str" cm="1">
        <f t="array" ref="F3">_xlfn.IFS($D3="", " ", _xlfn.XLOOKUP($D3, '⭐ SD-SUM-BBALL ⚾'!$F$2:$F$286,'⭐ SD-SUM-BBALL ⚾'!$M$2:$M$286)="", "",_xlfn.XLOOKUP($D3, '⭐ SD-SUM-BBALL ⚾'!$F$2:$F$286,'⭐ SD-SUM-BBALL ⚾'!$M$2:$M$286)&gt;0, _xlfn.XLOOKUP($D3, '⭐ SD-SUM-BBALL ⚾'!$F$2:$F$286,'⭐ SD-SUM-BBALL ⚾'!$M$2:$M$286))</f>
        <v/>
      </c>
      <c r="G3" s="915" t="str" cm="1">
        <f t="array" ref="G3">_xlfn.IFS($D3="", " ", _xlfn.XLOOKUP($D3, '⭐ SD-SUM-BBALL ⚾'!$F$2:$F$286,'⭐ SD-SUM-BBALL ⚾'!$G$2:$G$286)="", "",_xlfn.XLOOKUP($D3, '⭐ SD-SUM-BBALL ⚾'!$F$2:$F$286,'⭐ SD-SUM-BBALL ⚾'!$G$2:$G$286)&gt;0, _xlfn.XLOOKUP($D3, '⭐ SD-SUM-BBALL ⚾'!$F$2:$F$286,'⭐ SD-SUM-BBALL ⚾'!$G$2:$G$286))</f>
        <v>Fly Park</v>
      </c>
      <c r="H3" s="915" t="str">
        <f>IF($D3="", " ", _xlfn.XLOOKUP($D3, '⭐ SD-SUM-BBALL ⚾'!$F$2:$F$286, '⭐ SD-SUM-BBALL ⚾'!$AM$2:$AM$286))</f>
        <v>3620 N. Chapel Rd. Franklin, TN 37067</v>
      </c>
      <c r="I3" s="915" t="str">
        <f>IF($D3="", " ", _xlfn.XLOOKUP($D3, '⭐ SD-SUM-BBALL ⚾'!$F$2:$F$286, '⭐ SD-SUM-BBALL ⚾'!$U$2:$U$286))</f>
        <v>907-382-9104</v>
      </c>
      <c r="J3" s="915" t="str">
        <f>IF($D3="", " ", _xlfn.XLOOKUP($D3, '⭐ SD-SUM-BBALL ⚾'!$F$2:$F$286, '⭐ SD-SUM-BBALL ⚾'!$N$2:$N$286))</f>
        <v>Andre</v>
      </c>
      <c r="K3" s="915" t="str">
        <f>IF($D3="", " ", _xlfn.XLOOKUP($D3, '⭐ SD-SUM-BBALL ⚾'!$F$2:$F$286, '⭐ SD-SUM-BBALL ⚾'!$O$2:$O$286))</f>
        <v>Toliver</v>
      </c>
      <c r="L3" s="916" cm="1">
        <f t="array" ref="L3">_xlfn.IFS($D3="", " ", _xlfn.XLOOKUP($D3, '⭐ SD-SUM-BBALL ⚾'!$F$2:$F$286,'⭐ SD-SUM-BBALL ⚾'!$X$2:$X$286)="", "TBA",_xlfn.XLOOKUP($D3, '⭐ SD-SUM-BBALL ⚾'!$F$2:$F$286,'⭐ SD-SUM-BBALL ⚾'!$X$2:$X$286)&gt;0, _xlfn.XLOOKUP($D3, '⭐ SD-SUM-BBALL ⚾'!$F$2:$F$286,'⭐ SD-SUM-BBALL ⚾'!$X$2:$X$286))</f>
        <v>601</v>
      </c>
      <c r="M3" s="293"/>
      <c r="N3" s="917" t="b">
        <v>1</v>
      </c>
      <c r="O3" s="917" t="b">
        <v>1</v>
      </c>
      <c r="P3" s="917" t="b">
        <v>1</v>
      </c>
      <c r="Q3" s="917" t="b">
        <v>1</v>
      </c>
      <c r="R3" s="917" t="b">
        <v>0</v>
      </c>
      <c r="S3" s="917" t="b">
        <v>1</v>
      </c>
      <c r="T3" s="917" t="b">
        <v>1</v>
      </c>
      <c r="U3" s="917" t="b">
        <v>1</v>
      </c>
      <c r="V3" s="917" t="b">
        <v>0</v>
      </c>
      <c r="W3" s="917" t="b">
        <v>0</v>
      </c>
      <c r="X3" s="917" t="b">
        <v>0</v>
      </c>
      <c r="Y3" s="917" t="b">
        <v>1</v>
      </c>
      <c r="Z3" s="917" t="b">
        <v>1</v>
      </c>
      <c r="AA3" s="917" t="b">
        <v>1</v>
      </c>
      <c r="AB3" s="917" t="b">
        <v>1</v>
      </c>
      <c r="AC3" s="917" t="b">
        <v>1</v>
      </c>
      <c r="AD3" s="917" t="b">
        <v>1</v>
      </c>
      <c r="AE3" s="917" t="b">
        <v>1</v>
      </c>
      <c r="AF3" s="917" t="b">
        <v>1</v>
      </c>
    </row>
    <row r="4" spans="1:50" s="915" customFormat="1">
      <c r="A4" s="915" t="str">
        <f>IF($D4="", "", _xlfn.XLOOKUP($D4, '⭐ SD-SUM-BBALL ⚾'!$F$2:$F$286, '⭐ SD-SUM-BBALL ⚾'!$A$2:$A$286))</f>
        <v>X-ERIC-RET</v>
      </c>
      <c r="B4" s="915" t="str">
        <f>IF($D4="", " ", _xlfn.XLOOKUP($D4, '⭐ SD-SUM-BBALL ⚾'!$F$2:$F$286, '⭐ SD-SUM-BBALL ⚾'!$C$2:$C$286))</f>
        <v>Y-ERIC</v>
      </c>
      <c r="C4" s="915" t="str">
        <f>IF($D4="", " ", _xlfn.XLOOKUP($D4, '⭐ SD-SUM-BBALL ⚾'!$F$2:$F$286, '⭐ SD-SUM-BBALL ⚾'!$E$2:$E$286))</f>
        <v>USBDZPV</v>
      </c>
      <c r="D4" s="915" t="s">
        <v>3389</v>
      </c>
      <c r="E4" s="915" t="str">
        <f>IF($D4="", " ", _xlfn.XLOOKUP($D4, '⭐ SD-SUM-BBALL ⚾'!$F$2:$F$286, '⭐ SD-SUM-BBALL ⚾'!$L$2:$L$286))</f>
        <v>crossroadsbaseballseries@gmail.com</v>
      </c>
      <c r="F4" s="915" t="str" cm="1">
        <f t="array" ref="F4">_xlfn.IFS($D4="", " ", _xlfn.XLOOKUP($D4, '⭐ SD-SUM-BBALL ⚾'!$F$2:$F$286,'⭐ SD-SUM-BBALL ⚾'!$M$2:$M$286)="", "",_xlfn.XLOOKUP($D4, '⭐ SD-SUM-BBALL ⚾'!$F$2:$F$286,'⭐ SD-SUM-BBALL ⚾'!$M$2:$M$286)&gt;0, _xlfn.XLOOKUP($D4, '⭐ SD-SUM-BBALL ⚾'!$F$2:$F$286,'⭐ SD-SUM-BBALL ⚾'!$M$2:$M$286))</f>
        <v>jimmy@gameday.productions.com</v>
      </c>
      <c r="G4" s="915" t="str" cm="1">
        <f t="array" ref="G4">_xlfn.IFS($D4="", " ", _xlfn.XLOOKUP($D4, '⭐ SD-SUM-BBALL ⚾'!$F$2:$F$286,'⭐ SD-SUM-BBALL ⚾'!$G$2:$G$286)="", "",_xlfn.XLOOKUP($D4, '⭐ SD-SUM-BBALL ⚾'!$F$2:$F$286,'⭐ SD-SUM-BBALL ⚾'!$G$2:$G$286)&gt;0, _xlfn.XLOOKUP($D4, '⭐ SD-SUM-BBALL ⚾'!$F$2:$F$286,'⭐ SD-SUM-BBALL ⚾'!$G$2:$G$286))</f>
        <v>Ward 9 Sports Complex</v>
      </c>
      <c r="H4" s="915" t="str">
        <f>IF($D4="", " ", _xlfn.XLOOKUP($D4, '⭐ SD-SUM-BBALL ⚾'!$F$2:$F$286, '⭐ SD-SUM-BBALL ⚾'!$AM$2:$AM$286))</f>
        <v>3312 Donahue Ferry Rd. Pineville, LA 71360</v>
      </c>
      <c r="I4" s="915" t="str">
        <f>IF($D4="", " ", _xlfn.XLOOKUP($D4, '⭐ SD-SUM-BBALL ⚾'!$F$2:$F$286, '⭐ SD-SUM-BBALL ⚾'!$U$2:$U$286))</f>
        <v>David Brasher: 318-729-0131</v>
      </c>
      <c r="J4" s="915" t="str">
        <f>IF($D4="", " ", _xlfn.XLOOKUP($D4, '⭐ SD-SUM-BBALL ⚾'!$F$2:$F$286, '⭐ SD-SUM-BBALL ⚾'!$N$2:$N$286))</f>
        <v>Jimmy</v>
      </c>
      <c r="K4" s="915" t="str">
        <f>IF($D4="", " ", _xlfn.XLOOKUP($D4, '⭐ SD-SUM-BBALL ⚾'!$F$2:$F$286, '⭐ SD-SUM-BBALL ⚾'!$O$2:$O$286))</f>
        <v>Greer</v>
      </c>
      <c r="L4" s="916" cm="1">
        <f t="array" ref="L4">_xlfn.IFS($D4="", " ", _xlfn.XLOOKUP($D4, '⭐ SD-SUM-BBALL ⚾'!$F$2:$F$286,'⭐ SD-SUM-BBALL ⚾'!$X$2:$X$286)="", "TBA",_xlfn.XLOOKUP($D4, '⭐ SD-SUM-BBALL ⚾'!$F$2:$F$286,'⭐ SD-SUM-BBALL ⚾'!$X$2:$X$286)&gt;0, _xlfn.XLOOKUP($D4, '⭐ SD-SUM-BBALL ⚾'!$F$2:$F$286,'⭐ SD-SUM-BBALL ⚾'!$X$2:$X$286))</f>
        <v>601</v>
      </c>
      <c r="M4" s="293"/>
      <c r="N4" s="917" t="b">
        <v>1</v>
      </c>
      <c r="O4" s="917" t="b">
        <v>1</v>
      </c>
      <c r="P4" s="917" t="b">
        <v>1</v>
      </c>
      <c r="Q4" s="917" t="b">
        <v>1</v>
      </c>
      <c r="R4" s="917" t="b">
        <v>0</v>
      </c>
      <c r="S4" s="917" t="b">
        <v>1</v>
      </c>
      <c r="T4" s="917" t="b">
        <v>1</v>
      </c>
      <c r="U4" s="917" t="b">
        <v>1</v>
      </c>
      <c r="V4" s="917" t="b">
        <v>1</v>
      </c>
      <c r="W4" s="917" t="b">
        <v>0</v>
      </c>
      <c r="X4" s="917" t="b">
        <v>0</v>
      </c>
      <c r="Y4" s="917" t="b">
        <v>1</v>
      </c>
      <c r="Z4" s="917" t="b">
        <v>1</v>
      </c>
      <c r="AA4" s="917" t="b">
        <v>1</v>
      </c>
      <c r="AB4" s="917" t="b">
        <v>0</v>
      </c>
      <c r="AC4" s="917" t="b">
        <v>1</v>
      </c>
      <c r="AD4" s="917" t="b">
        <v>1</v>
      </c>
      <c r="AE4" s="917" t="b">
        <v>1</v>
      </c>
      <c r="AF4" s="917" t="b">
        <v>1</v>
      </c>
    </row>
    <row r="5" spans="1:50" s="293" customFormat="1">
      <c r="L5" s="478"/>
      <c r="N5" s="799" t="b">
        <v>0</v>
      </c>
      <c r="O5" s="799" t="b">
        <v>0</v>
      </c>
      <c r="P5" s="799" t="b">
        <v>0</v>
      </c>
      <c r="Q5" s="799" t="b">
        <v>0</v>
      </c>
      <c r="R5" s="799" t="b">
        <v>0</v>
      </c>
      <c r="S5" s="799" t="b">
        <v>0</v>
      </c>
      <c r="T5" s="799" t="b">
        <v>0</v>
      </c>
      <c r="U5" s="799" t="b">
        <v>0</v>
      </c>
      <c r="V5" s="799" t="b">
        <v>0</v>
      </c>
      <c r="W5" s="799" t="b">
        <v>0</v>
      </c>
      <c r="X5" s="799" t="b">
        <v>0</v>
      </c>
      <c r="Y5" s="799" t="b">
        <v>0</v>
      </c>
      <c r="Z5" s="799" t="b">
        <v>0</v>
      </c>
      <c r="AA5" s="799" t="b">
        <v>0</v>
      </c>
      <c r="AB5" s="799" t="b">
        <v>0</v>
      </c>
      <c r="AC5" s="799" t="b">
        <v>0</v>
      </c>
      <c r="AD5" s="799" t="b">
        <v>0</v>
      </c>
      <c r="AE5" s="799" t="b">
        <v>0</v>
      </c>
      <c r="AF5" s="799" t="b">
        <v>0</v>
      </c>
    </row>
    <row r="6" spans="1:50" s="915" customFormat="1">
      <c r="A6" s="915" t="str">
        <f>IF($D6="", "", _xlfn.XLOOKUP($D6, '⭐ SD-SUM-BBALL ⚾'!$F$2:$F$286, '⭐ SD-SUM-BBALL ⚾'!$A$2:$A$286))</f>
        <v>X-ERIC-RET</v>
      </c>
      <c r="B6" s="915" t="str">
        <f>IF($D6="", " ", _xlfn.XLOOKUP($D6, '⭐ SD-SUM-BBALL ⚾'!$F$2:$F$286, '⭐ SD-SUM-BBALL ⚾'!$C$2:$C$286))</f>
        <v>Y-ERIC</v>
      </c>
      <c r="C6" s="915" t="str">
        <f>IF($D6="", " ", _xlfn.XLOOKUP($D6, '⭐ SD-SUM-BBALL ⚾'!$F$2:$F$286, '⭐ SD-SUM-BBALL ⚾'!$E$2:$E$286))</f>
        <v>USBDZMIL</v>
      </c>
      <c r="D6" s="918" t="s">
        <v>3344</v>
      </c>
      <c r="E6" s="915" t="str">
        <f>IF($D6="", " ", _xlfn.XLOOKUP($D6, '⭐ SD-SUM-BBALL ⚾'!$F$2:$F$286, '⭐ SD-SUM-BBALL ⚾'!$L$2:$L$286))</f>
        <v>crossroadsbaseballseries@gmail.com</v>
      </c>
      <c r="F6" s="915" t="str" cm="1">
        <f t="array" ref="F6">_xlfn.IFS($D6="", " ", _xlfn.XLOOKUP($D6, '⭐ SD-SUM-BBALL ⚾'!$F$2:$F$286,'⭐ SD-SUM-BBALL ⚾'!$M$2:$M$286)="", "",_xlfn.XLOOKUP($D6, '⭐ SD-SUM-BBALL ⚾'!$F$2:$F$286,'⭐ SD-SUM-BBALL ⚾'!$M$2:$M$286)&gt;0, _xlfn.XLOOKUP($D6, '⭐ SD-SUM-BBALL ⚾'!$F$2:$F$286,'⭐ SD-SUM-BBALL ⚾'!$M$2:$M$286))</f>
        <v>Btownsend@millikin.edu</v>
      </c>
      <c r="G6" s="915" t="str" cm="1">
        <f t="array" ref="G6">_xlfn.IFS($D6="", " ", _xlfn.XLOOKUP($D6, '⭐ SD-SUM-BBALL ⚾'!$F$2:$F$286,'⭐ SD-SUM-BBALL ⚾'!$G$2:$G$286)="", "",_xlfn.XLOOKUP($D6, '⭐ SD-SUM-BBALL ⚾'!$F$2:$F$286,'⭐ SD-SUM-BBALL ⚾'!$G$2:$G$286)&gt;0, _xlfn.XLOOKUP($D6, '⭐ SD-SUM-BBALL ⚾'!$F$2:$F$286,'⭐ SD-SUM-BBALL ⚾'!$G$2:$G$286))</f>
        <v/>
      </c>
      <c r="H6" s="915" t="str">
        <f>IF($D6="", " ", _xlfn.XLOOKUP($D6, '⭐ SD-SUM-BBALL ⚾'!$F$2:$F$286, '⭐ SD-SUM-BBALL ⚾'!$AM$2:$AM$286))</f>
        <v>1271 W. Decatur St. Decatur, IL 62522</v>
      </c>
      <c r="I6" s="915" t="str">
        <f>IF($D6="", " ", _xlfn.XLOOKUP($D6, '⭐ SD-SUM-BBALL ⚾'!$F$2:$F$286, '⭐ SD-SUM-BBALL ⚾'!$U$2:$U$286))</f>
        <v>815-228-4007</v>
      </c>
      <c r="J6" s="915" t="str">
        <f>IF($D6="", " ", _xlfn.XLOOKUP($D6, '⭐ SD-SUM-BBALL ⚾'!$F$2:$F$286, '⭐ SD-SUM-BBALL ⚾'!$N$2:$N$286))</f>
        <v>Brandon</v>
      </c>
      <c r="K6" s="915" t="str">
        <f>IF($D6="", " ", _xlfn.XLOOKUP($D6, '⭐ SD-SUM-BBALL ⚾'!$F$2:$F$286, '⭐ SD-SUM-BBALL ⚾'!$O$2:$O$286))</f>
        <v>Townsend</v>
      </c>
      <c r="L6" s="916" cm="1">
        <f t="array" ref="L6">_xlfn.IFS($D6="", " ", _xlfn.XLOOKUP($D6, '⭐ SD-SUM-BBALL ⚾'!$F$2:$F$286,'⭐ SD-SUM-BBALL ⚾'!$X$2:$X$286)="", "TBA",_xlfn.XLOOKUP($D6, '⭐ SD-SUM-BBALL ⚾'!$F$2:$F$286,'⭐ SD-SUM-BBALL ⚾'!$X$2:$X$286)&gt;0, _xlfn.XLOOKUP($D6, '⭐ SD-SUM-BBALL ⚾'!$F$2:$F$286,'⭐ SD-SUM-BBALL ⚾'!$X$2:$X$286))</f>
        <v>608</v>
      </c>
      <c r="M6" s="293"/>
      <c r="N6" s="917" t="b">
        <v>1</v>
      </c>
      <c r="O6" s="917" t="b">
        <v>1</v>
      </c>
      <c r="P6" s="917" t="b">
        <v>1</v>
      </c>
      <c r="Q6" s="917" t="b">
        <v>1</v>
      </c>
      <c r="R6" s="917" t="b">
        <v>0</v>
      </c>
      <c r="S6" s="917" t="b">
        <v>1</v>
      </c>
      <c r="T6" s="917" t="b">
        <v>1</v>
      </c>
      <c r="U6" s="917" t="b">
        <v>1</v>
      </c>
      <c r="V6" s="917" t="b">
        <v>1</v>
      </c>
      <c r="W6" s="917" t="b">
        <v>0</v>
      </c>
      <c r="X6" s="917" t="b">
        <v>0</v>
      </c>
      <c r="Y6" s="917" t="b">
        <v>1</v>
      </c>
      <c r="Z6" s="917" t="b">
        <v>1</v>
      </c>
      <c r="AA6" s="917" t="b">
        <v>1</v>
      </c>
      <c r="AB6" s="917" t="b">
        <v>1</v>
      </c>
      <c r="AC6" s="917" t="b">
        <v>1</v>
      </c>
      <c r="AD6" s="917" t="b">
        <v>1</v>
      </c>
      <c r="AE6" s="917" t="b">
        <v>1</v>
      </c>
      <c r="AF6" s="917" t="b">
        <v>0</v>
      </c>
    </row>
    <row r="7" spans="1:50" s="915" customFormat="1">
      <c r="A7" s="915" t="str">
        <f>IF($D7="", "", _xlfn.XLOOKUP($D7, '⭐ SD-SUM-BBALL ⚾'!$F$2:$F$286, '⭐ SD-SUM-BBALL ⚾'!$A$2:$A$286))</f>
        <v>B-RET</v>
      </c>
      <c r="B7" s="915" t="str">
        <f>IF($D7="", " ", _xlfn.XLOOKUP($D7, '⭐ SD-SUM-BBALL ⚾'!$F$2:$F$286, '⭐ SD-SUM-BBALL ⚾'!$C$2:$C$286))</f>
        <v>C-2ND</v>
      </c>
      <c r="C7" s="915" t="str">
        <f>IF($D7="", " ", _xlfn.XLOOKUP($D7, '⭐ SD-SUM-BBALL ⚾'!$F$2:$F$286, '⭐ SD-SUM-BBALL ⚾'!$E$2:$E$286))</f>
        <v>USBDNPU</v>
      </c>
      <c r="D7" s="915" t="s">
        <v>1089</v>
      </c>
      <c r="E7" s="915" t="str">
        <f>IF($D7="", " ", _xlfn.XLOOKUP($D7, '⭐ SD-SUM-BBALL ⚾'!$F$2:$F$286, '⭐ SD-SUM-BBALL ⚾'!$L$2:$L$286))</f>
        <v>ljohnson6@northpark.edu</v>
      </c>
      <c r="F7" s="915" t="str" cm="1">
        <f t="array" ref="F7">_xlfn.IFS($D7="", " ", _xlfn.XLOOKUP($D7, '⭐ SD-SUM-BBALL ⚾'!$F$2:$F$286,'⭐ SD-SUM-BBALL ⚾'!$M$2:$M$286)="", "",_xlfn.XLOOKUP($D7, '⭐ SD-SUM-BBALL ⚾'!$F$2:$F$286,'⭐ SD-SUM-BBALL ⚾'!$M$2:$M$286)&gt;0, _xlfn.XLOOKUP($D7, '⭐ SD-SUM-BBALL ⚾'!$F$2:$F$286,'⭐ SD-SUM-BBALL ⚾'!$M$2:$M$286))</f>
        <v/>
      </c>
      <c r="G7" s="915" t="str" cm="1">
        <f t="array" ref="G7">_xlfn.IFS($D7="", " ", _xlfn.XLOOKUP($D7, '⭐ SD-SUM-BBALL ⚾'!$F$2:$F$286,'⭐ SD-SUM-BBALL ⚾'!$G$2:$G$286)="", "",_xlfn.XLOOKUP($D7, '⭐ SD-SUM-BBALL ⚾'!$F$2:$F$286,'⭐ SD-SUM-BBALL ⚾'!$G$2:$G$286)&gt;0, _xlfn.XLOOKUP($D7, '⭐ SD-SUM-BBALL ⚾'!$F$2:$F$286,'⭐ SD-SUM-BBALL ⚾'!$G$2:$G$286))</f>
        <v/>
      </c>
      <c r="H7" s="915" t="str">
        <f>IF($D7="", " ", _xlfn.XLOOKUP($D7, '⭐ SD-SUM-BBALL ⚾'!$F$2:$F$286, '⭐ SD-SUM-BBALL ⚾'!$AM$2:$AM$286))</f>
        <v>3205 W Carmen Ave Chicago, IL 60625</v>
      </c>
      <c r="I7" s="915" t="str">
        <f>IF($D7="", " ", _xlfn.XLOOKUP($D7, '⭐ SD-SUM-BBALL ⚾'!$F$2:$F$286, '⭐ SD-SUM-BBALL ⚾'!$U$2:$U$286))</f>
        <v>630-728-2849</v>
      </c>
      <c r="J7" s="915" t="str">
        <f>IF($D7="", " ", _xlfn.XLOOKUP($D7, '⭐ SD-SUM-BBALL ⚾'!$F$2:$F$286, '⭐ SD-SUM-BBALL ⚾'!$N$2:$N$286))</f>
        <v>Luke</v>
      </c>
      <c r="K7" s="915" t="str">
        <f>IF($D7="", " ", _xlfn.XLOOKUP($D7, '⭐ SD-SUM-BBALL ⚾'!$F$2:$F$286, '⭐ SD-SUM-BBALL ⚾'!$O$2:$O$286))</f>
        <v>Johnson</v>
      </c>
      <c r="L7" s="916" cm="1">
        <f t="array" ref="L7">_xlfn.IFS($D7="", " ", _xlfn.XLOOKUP($D7, '⭐ SD-SUM-BBALL ⚾'!$F$2:$F$286,'⭐ SD-SUM-BBALL ⚾'!$X$2:$X$286)="", "TBA",_xlfn.XLOOKUP($D7, '⭐ SD-SUM-BBALL ⚾'!$F$2:$F$286,'⭐ SD-SUM-BBALL ⚾'!$X$2:$X$286)&gt;0, _xlfn.XLOOKUP($D7, '⭐ SD-SUM-BBALL ⚾'!$F$2:$F$286,'⭐ SD-SUM-BBALL ⚾'!$X$2:$X$286))</f>
        <v>608</v>
      </c>
      <c r="M7" s="293"/>
      <c r="N7" s="917" t="b">
        <v>1</v>
      </c>
      <c r="O7" s="917" t="b">
        <v>1</v>
      </c>
      <c r="P7" s="917" t="b">
        <v>1</v>
      </c>
      <c r="Q7" s="917" t="b">
        <v>1</v>
      </c>
      <c r="R7" s="917" t="b">
        <v>1</v>
      </c>
      <c r="S7" s="917" t="b">
        <v>1</v>
      </c>
      <c r="T7" s="917" t="b">
        <v>1</v>
      </c>
      <c r="U7" s="917" t="b">
        <v>1</v>
      </c>
      <c r="V7" s="917" t="b">
        <v>0</v>
      </c>
      <c r="W7" s="917" t="b">
        <v>0</v>
      </c>
      <c r="X7" s="917" t="b">
        <v>0</v>
      </c>
      <c r="Y7" s="917" t="b">
        <v>1</v>
      </c>
      <c r="Z7" s="917" t="b">
        <v>1</v>
      </c>
      <c r="AA7" s="917" t="b">
        <v>1</v>
      </c>
      <c r="AB7" s="917" t="b">
        <v>1</v>
      </c>
      <c r="AC7" s="917" t="b">
        <v>1</v>
      </c>
      <c r="AD7" s="917" t="b">
        <v>1</v>
      </c>
      <c r="AE7" s="917" t="b">
        <v>1</v>
      </c>
      <c r="AF7" s="917" t="b">
        <v>0</v>
      </c>
    </row>
    <row r="8" spans="1:50" s="915" customFormat="1">
      <c r="A8" s="915" t="str">
        <f>IF($D8="", "", _xlfn.XLOOKUP($D8, '⭐ SD-SUM-BBALL ⚾'!$F$2:$F$286, '⭐ SD-SUM-BBALL ⚾'!$A$2:$A$286))</f>
        <v>B-RET</v>
      </c>
      <c r="B8" s="915" t="str">
        <f>IF($D8="", " ", _xlfn.XLOOKUP($D8, '⭐ SD-SUM-BBALL ⚾'!$F$2:$F$286, '⭐ SD-SUM-BBALL ⚾'!$C$2:$C$286))</f>
        <v>D-RET</v>
      </c>
      <c r="C8" s="915" t="str">
        <f>IF($D8="", " ", _xlfn.XLOOKUP($D8, '⭐ SD-SUM-BBALL ⚾'!$F$2:$F$286, '⭐ SD-SUM-BBALL ⚾'!$E$2:$E$286))</f>
        <v>USBDBTW</v>
      </c>
      <c r="D8" s="915" t="s">
        <v>1102</v>
      </c>
      <c r="E8" s="915" t="str">
        <f>IF($D8="", " ", _xlfn.XLOOKUP($D8, '⭐ SD-SUM-BBALL ⚾'!$F$2:$F$286, '⭐ SD-SUM-BBALL ⚾'!$L$2:$L$286))</f>
        <v>berryt1978@gmail.com</v>
      </c>
      <c r="F8" s="915" t="str" cm="1">
        <f t="array" ref="F8">_xlfn.IFS($D8="", " ", _xlfn.XLOOKUP($D8, '⭐ SD-SUM-BBALL ⚾'!$F$2:$F$286,'⭐ SD-SUM-BBALL ⚾'!$M$2:$M$286)="", "",_xlfn.XLOOKUP($D8, '⭐ SD-SUM-BBALL ⚾'!$F$2:$F$286,'⭐ SD-SUM-BBALL ⚾'!$M$2:$M$286)&gt;0, _xlfn.XLOOKUP($D8, '⭐ SD-SUM-BBALL ⚾'!$F$2:$F$286,'⭐ SD-SUM-BBALL ⚾'!$M$2:$M$286))</f>
        <v/>
      </c>
      <c r="G8" s="915" t="str" cm="1">
        <f t="array" ref="G8">_xlfn.IFS($D8="", " ", _xlfn.XLOOKUP($D8, '⭐ SD-SUM-BBALL ⚾'!$F$2:$F$286,'⭐ SD-SUM-BBALL ⚾'!$G$2:$G$286)="", "",_xlfn.XLOOKUP($D8, '⭐ SD-SUM-BBALL ⚾'!$F$2:$F$286,'⭐ SD-SUM-BBALL ⚾'!$G$2:$G$286)&gt;0, _xlfn.XLOOKUP($D8, '⭐ SD-SUM-BBALL ⚾'!$F$2:$F$286,'⭐ SD-SUM-BBALL ⚾'!$G$2:$G$286))</f>
        <v/>
      </c>
      <c r="H8" s="915" t="str">
        <f>IF($D8="", " ", _xlfn.XLOOKUP($D8, '⭐ SD-SUM-BBALL ⚾'!$F$2:$F$286, '⭐ SD-SUM-BBALL ⚾'!$AM$2:$AM$286))</f>
        <v>6501 Chesapeake Blvd Norfolk, VA 23513</v>
      </c>
      <c r="I8" s="915" t="str">
        <f>IF($D8="", " ", _xlfn.XLOOKUP($D8, '⭐ SD-SUM-BBALL ⚾'!$F$2:$F$286, '⭐ SD-SUM-BBALL ⚾'!$U$2:$U$286))</f>
        <v>859-285-7731</v>
      </c>
      <c r="J8" s="915" t="str">
        <f>IF($D8="", " ", _xlfn.XLOOKUP($D8, '⭐ SD-SUM-BBALL ⚾'!$F$2:$F$286, '⭐ SD-SUM-BBALL ⚾'!$N$2:$N$286))</f>
        <v>Thad</v>
      </c>
      <c r="K8" s="915" t="str">
        <f>IF($D8="", " ", _xlfn.XLOOKUP($D8, '⭐ SD-SUM-BBALL ⚾'!$F$2:$F$286, '⭐ SD-SUM-BBALL ⚾'!$O$2:$O$286))</f>
        <v>Berry</v>
      </c>
      <c r="L8" s="916" cm="1">
        <f t="array" ref="L8">_xlfn.IFS($D8="", " ", _xlfn.XLOOKUP($D8, '⭐ SD-SUM-BBALL ⚾'!$F$2:$F$286,'⭐ SD-SUM-BBALL ⚾'!$X$2:$X$286)="", "TBA",_xlfn.XLOOKUP($D8, '⭐ SD-SUM-BBALL ⚾'!$F$2:$F$286,'⭐ SD-SUM-BBALL ⚾'!$X$2:$X$286)&gt;0, _xlfn.XLOOKUP($D8, '⭐ SD-SUM-BBALL ⚾'!$F$2:$F$286,'⭐ SD-SUM-BBALL ⚾'!$X$2:$X$286))</f>
        <v>608</v>
      </c>
      <c r="M8" s="293"/>
      <c r="N8" s="917" t="b">
        <v>1</v>
      </c>
      <c r="O8" s="917" t="b">
        <v>1</v>
      </c>
      <c r="P8" s="917" t="b">
        <v>1</v>
      </c>
      <c r="Q8" s="917" t="b">
        <v>1</v>
      </c>
      <c r="R8" s="917" t="b">
        <v>0</v>
      </c>
      <c r="S8" s="917" t="b">
        <v>1</v>
      </c>
      <c r="T8" s="917" t="b">
        <v>1</v>
      </c>
      <c r="U8" s="917" t="b">
        <v>1</v>
      </c>
      <c r="V8" s="917" t="b">
        <v>0</v>
      </c>
      <c r="W8" s="917" t="b">
        <v>0</v>
      </c>
      <c r="X8" s="917" t="b">
        <v>0</v>
      </c>
      <c r="Y8" s="917" t="b">
        <v>1</v>
      </c>
      <c r="Z8" s="917" t="b">
        <v>1</v>
      </c>
      <c r="AA8" s="917" t="b">
        <v>1</v>
      </c>
      <c r="AB8" s="917" t="b">
        <v>0</v>
      </c>
      <c r="AC8" s="917" t="b">
        <v>1</v>
      </c>
      <c r="AD8" s="917" t="b">
        <v>1</v>
      </c>
      <c r="AE8" s="917" t="b">
        <v>1</v>
      </c>
      <c r="AF8" s="917" t="b">
        <v>0</v>
      </c>
    </row>
    <row r="9" spans="1:50" s="915" customFormat="1">
      <c r="A9" s="915" t="str">
        <f>IF($D9="", "", _xlfn.XLOOKUP($D9, '⭐ SD-SUM-BBALL ⚾'!$F$2:$F$286, '⭐ SD-SUM-BBALL ⚾'!$A$2:$A$286))</f>
        <v>B-RET</v>
      </c>
      <c r="B9" s="915" t="str">
        <f>IF($D9="", " ", _xlfn.XLOOKUP($D9, '⭐ SD-SUM-BBALL ⚾'!$F$2:$F$286, '⭐ SD-SUM-BBALL ⚾'!$C$2:$C$286))</f>
        <v>C-2ND</v>
      </c>
      <c r="C9" s="915" t="str">
        <f>IF($D9="", " ", _xlfn.XLOOKUP($D9, '⭐ SD-SUM-BBALL ⚾'!$F$2:$F$286, '⭐ SD-SUM-BBALL ⚾'!$E$2:$E$286))</f>
        <v>USBDPS</v>
      </c>
      <c r="D9" s="915" t="s">
        <v>1195</v>
      </c>
      <c r="E9" s="915" t="str">
        <f>IF($D9="", " ", _xlfn.XLOOKUP($D9, '⭐ SD-SUM-BBALL ⚾'!$F$2:$F$286, '⭐ SD-SUM-BBALL ⚾'!$L$2:$L$286))</f>
        <v>khalvers@psd202.org</v>
      </c>
      <c r="F9" s="915" t="str" cm="1">
        <f t="array" ref="F9">_xlfn.IFS($D9="", " ", _xlfn.XLOOKUP($D9, '⭐ SD-SUM-BBALL ⚾'!$F$2:$F$286,'⭐ SD-SUM-BBALL ⚾'!$M$2:$M$286)="", "",_xlfn.XLOOKUP($D9, '⭐ SD-SUM-BBALL ⚾'!$F$2:$F$286,'⭐ SD-SUM-BBALL ⚾'!$M$2:$M$286)&gt;0, _xlfn.XLOOKUP($D9, '⭐ SD-SUM-BBALL ⚾'!$F$2:$F$286,'⭐ SD-SUM-BBALL ⚾'!$M$2:$M$286))</f>
        <v/>
      </c>
      <c r="G9" s="915" t="str" cm="1">
        <f t="array" ref="G9">_xlfn.IFS($D9="", " ", _xlfn.XLOOKUP($D9, '⭐ SD-SUM-BBALL ⚾'!$F$2:$F$286,'⭐ SD-SUM-BBALL ⚾'!$G$2:$G$286)="", "",_xlfn.XLOOKUP($D9, '⭐ SD-SUM-BBALL ⚾'!$F$2:$F$286,'⭐ SD-SUM-BBALL ⚾'!$G$2:$G$286)&gt;0, _xlfn.XLOOKUP($D9, '⭐ SD-SUM-BBALL ⚾'!$F$2:$F$286,'⭐ SD-SUM-BBALL ⚾'!$G$2:$G$286))</f>
        <v/>
      </c>
      <c r="H9" s="915" t="str">
        <f>IF($D9="", " ", _xlfn.XLOOKUP($D9, '⭐ SD-SUM-BBALL ⚾'!$F$2:$F$286, '⭐ SD-SUM-BBALL ⚾'!$AM$2:$AM$286))</f>
        <v>7800 West Caton Farm Rd. Plainfield, IL 60586</v>
      </c>
      <c r="I9" s="915" t="str">
        <f>IF($D9="", " ", _xlfn.XLOOKUP($D9, '⭐ SD-SUM-BBALL ⚾'!$F$2:$F$286, '⭐ SD-SUM-BBALL ⚾'!$U$2:$U$286))</f>
        <v>708-302-9076</v>
      </c>
      <c r="J9" s="915" t="str">
        <f>IF($D9="", " ", _xlfn.XLOOKUP($D9, '⭐ SD-SUM-BBALL ⚾'!$F$2:$F$286, '⭐ SD-SUM-BBALL ⚾'!$N$2:$N$286))</f>
        <v>Keith</v>
      </c>
      <c r="K9" s="915" t="str">
        <f>IF($D9="", " ", _xlfn.XLOOKUP($D9, '⭐ SD-SUM-BBALL ⚾'!$F$2:$F$286, '⭐ SD-SUM-BBALL ⚾'!$O$2:$O$286))</f>
        <v>Halverson</v>
      </c>
      <c r="L9" s="916" cm="1">
        <f t="array" ref="L9">_xlfn.IFS($D9="", " ", _xlfn.XLOOKUP($D9, '⭐ SD-SUM-BBALL ⚾'!$F$2:$F$286,'⭐ SD-SUM-BBALL ⚾'!$X$2:$X$286)="", "TBA",_xlfn.XLOOKUP($D9, '⭐ SD-SUM-BBALL ⚾'!$F$2:$F$286,'⭐ SD-SUM-BBALL ⚾'!$X$2:$X$286)&gt;0, _xlfn.XLOOKUP($D9, '⭐ SD-SUM-BBALL ⚾'!$F$2:$F$286,'⭐ SD-SUM-BBALL ⚾'!$X$2:$X$286))</f>
        <v>608</v>
      </c>
      <c r="M9" s="293"/>
      <c r="N9" s="917" t="b">
        <v>1</v>
      </c>
      <c r="O9" s="917" t="b">
        <v>1</v>
      </c>
      <c r="P9" s="917" t="b">
        <v>1</v>
      </c>
      <c r="Q9" s="917" t="b">
        <v>1</v>
      </c>
      <c r="R9" s="917" t="b">
        <v>0</v>
      </c>
      <c r="S9" s="917" t="b">
        <v>1</v>
      </c>
      <c r="T9" s="917" t="b">
        <v>1</v>
      </c>
      <c r="U9" s="917" t="b">
        <v>1</v>
      </c>
      <c r="V9" s="917" t="b">
        <v>0</v>
      </c>
      <c r="W9" s="917" t="b">
        <v>0</v>
      </c>
      <c r="X9" s="917" t="b">
        <v>0</v>
      </c>
      <c r="Y9" s="917" t="b">
        <v>1</v>
      </c>
      <c r="Z9" s="917" t="b">
        <v>1</v>
      </c>
      <c r="AA9" s="917" t="b">
        <v>1</v>
      </c>
      <c r="AB9" s="917" t="b">
        <v>1</v>
      </c>
      <c r="AC9" s="917" t="b">
        <v>1</v>
      </c>
      <c r="AD9" s="917" t="b">
        <v>1</v>
      </c>
      <c r="AE9" s="917" t="b">
        <v>1</v>
      </c>
      <c r="AF9" s="917" t="b">
        <v>0</v>
      </c>
    </row>
    <row r="10" spans="1:50" s="915" customFormat="1">
      <c r="A10" s="915" t="str">
        <f>IF($D10="", "", _xlfn.XLOOKUP($D10, '⭐ SD-SUM-BBALL ⚾'!$F$2:$F$286, '⭐ SD-SUM-BBALL ⚾'!$A$2:$A$286))</f>
        <v>X-ERIC-RET</v>
      </c>
      <c r="B10" s="915" t="str">
        <f>IF($D10="", " ", _xlfn.XLOOKUP($D10, '⭐ SD-SUM-BBALL ⚾'!$F$2:$F$286, '⭐ SD-SUM-BBALL ⚾'!$C$2:$C$286))</f>
        <v>Y-ERIC</v>
      </c>
      <c r="C10" s="915" t="str">
        <f>IF($D10="", " ", _xlfn.XLOOKUP($D10, '⭐ SD-SUM-BBALL ⚾'!$F$2:$F$286, '⭐ SD-SUM-BBALL ⚾'!$E$2:$E$286))</f>
        <v>USBDZCOL</v>
      </c>
      <c r="D10" s="915" t="s">
        <v>3248</v>
      </c>
      <c r="E10" s="915" t="str">
        <f>IF($D10="", " ", _xlfn.XLOOKUP($D10, '⭐ SD-SUM-BBALL ⚾'!$F$2:$F$286, '⭐ SD-SUM-BBALL ⚾'!$L$2:$L$286))</f>
        <v>crossroadsbaseballseries@gmail.com</v>
      </c>
      <c r="F10" s="915" t="str" cm="1">
        <f t="array" ref="F10">_xlfn.IFS($D10="", " ", _xlfn.XLOOKUP($D10, '⭐ SD-SUM-BBALL ⚾'!$F$2:$F$286,'⭐ SD-SUM-BBALL ⚾'!$M$2:$M$286)="", "",_xlfn.XLOOKUP($D10, '⭐ SD-SUM-BBALL ⚾'!$F$2:$F$286,'⭐ SD-SUM-BBALL ⚾'!$M$2:$M$286)&gt;0, _xlfn.XLOOKUP($D10, '⭐ SD-SUM-BBALL ⚾'!$F$2:$F$286,'⭐ SD-SUM-BBALL ⚾'!$M$2:$M$286))</f>
        <v>lmarshall@franklincollege.edu</v>
      </c>
      <c r="G10" s="915" t="str" cm="1">
        <f t="array" ref="G10">_xlfn.IFS($D10="", " ", _xlfn.XLOOKUP($D10, '⭐ SD-SUM-BBALL ⚾'!$F$2:$F$286,'⭐ SD-SUM-BBALL ⚾'!$G$2:$G$286)="", "",_xlfn.XLOOKUP($D10, '⭐ SD-SUM-BBALL ⚾'!$F$2:$F$286,'⭐ SD-SUM-BBALL ⚾'!$G$2:$G$286)&gt;0, _xlfn.XLOOKUP($D10, '⭐ SD-SUM-BBALL ⚾'!$F$2:$F$286,'⭐ SD-SUM-BBALL ⚾'!$G$2:$G$286))</f>
        <v>Lincoln Park</v>
      </c>
      <c r="H10" s="915" t="str">
        <f>IF($D10="", " ", _xlfn.XLOOKUP($D10, '⭐ SD-SUM-BBALL ⚾'!$F$2:$F$286, '⭐ SD-SUM-BBALL ⚾'!$AM$2:$AM$286))</f>
        <v>2501 Lincoln Park Dr. Columbus, IN 47201</v>
      </c>
      <c r="I10" s="915" t="str">
        <f>IF($D10="", " ", _xlfn.XLOOKUP($D10, '⭐ SD-SUM-BBALL ⚾'!$F$2:$F$286, '⭐ SD-SUM-BBALL ⚾'!$U$2:$U$286))</f>
        <v>317-514-3713</v>
      </c>
      <c r="J10" s="915" t="str">
        <f>IF($D10="", " ", _xlfn.XLOOKUP($D10, '⭐ SD-SUM-BBALL ⚾'!$F$2:$F$286, '⭐ SD-SUM-BBALL ⚾'!$N$2:$N$286))</f>
        <v>Lance</v>
      </c>
      <c r="K10" s="915" t="str">
        <f>IF($D10="", " ", _xlfn.XLOOKUP($D10, '⭐ SD-SUM-BBALL ⚾'!$F$2:$F$286, '⭐ SD-SUM-BBALL ⚾'!$O$2:$O$286))</f>
        <v>Marshall</v>
      </c>
      <c r="L10" s="916" cm="1">
        <f t="array" ref="L10">_xlfn.IFS($D10="", " ", _xlfn.XLOOKUP($D10, '⭐ SD-SUM-BBALL ⚾'!$F$2:$F$286,'⭐ SD-SUM-BBALL ⚾'!$X$2:$X$286)="", "TBA",_xlfn.XLOOKUP($D10, '⭐ SD-SUM-BBALL ⚾'!$F$2:$F$286,'⭐ SD-SUM-BBALL ⚾'!$X$2:$X$286)&gt;0, _xlfn.XLOOKUP($D10, '⭐ SD-SUM-BBALL ⚾'!$F$2:$F$286,'⭐ SD-SUM-BBALL ⚾'!$X$2:$X$286))</f>
        <v>608</v>
      </c>
      <c r="M10" s="293"/>
      <c r="N10" s="917" t="b">
        <v>1</v>
      </c>
      <c r="O10" s="917" t="b">
        <v>1</v>
      </c>
      <c r="P10" s="917" t="b">
        <v>1</v>
      </c>
      <c r="Q10" s="917" t="b">
        <v>1</v>
      </c>
      <c r="R10" s="917" t="b">
        <v>0</v>
      </c>
      <c r="S10" s="917" t="b">
        <v>1</v>
      </c>
      <c r="T10" s="917" t="b">
        <v>1</v>
      </c>
      <c r="U10" s="917" t="b">
        <v>1</v>
      </c>
      <c r="V10" s="917" t="b">
        <v>1</v>
      </c>
      <c r="W10" s="917" t="b">
        <v>0</v>
      </c>
      <c r="X10" s="917" t="b">
        <v>0</v>
      </c>
      <c r="Y10" s="917" t="b">
        <v>1</v>
      </c>
      <c r="Z10" s="917" t="b">
        <v>1</v>
      </c>
      <c r="AA10" s="917" t="b">
        <v>1</v>
      </c>
      <c r="AB10" s="917" t="b">
        <v>1</v>
      </c>
      <c r="AC10" s="917" t="b">
        <v>1</v>
      </c>
      <c r="AD10" s="917" t="b">
        <v>1</v>
      </c>
      <c r="AE10" s="917" t="b">
        <v>1</v>
      </c>
      <c r="AF10" s="917" t="b">
        <v>0</v>
      </c>
    </row>
    <row r="11" spans="1:50" s="915" customFormat="1">
      <c r="A11" s="915" t="str">
        <f>IF($D11="", "", _xlfn.XLOOKUP($D11, '⭐ SD-SUM-BBALL ⚾'!$F$2:$F$286, '⭐ SD-SUM-BBALL ⚾'!$A$2:$A$286))</f>
        <v>X-ERIC-RET</v>
      </c>
      <c r="B11" s="915" t="str">
        <f>IF($D11="", " ", _xlfn.XLOOKUP($D11, '⭐ SD-SUM-BBALL ⚾'!$F$2:$F$286, '⭐ SD-SUM-BBALL ⚾'!$C$2:$C$286))</f>
        <v>Y-ERIC</v>
      </c>
      <c r="C11" s="915" t="str">
        <f>IF($D11="", " ", _xlfn.XLOOKUP($D11, '⭐ SD-SUM-BBALL ⚾'!$F$2:$F$286, '⭐ SD-SUM-BBALL ⚾'!$E$2:$E$286))</f>
        <v>USBDZCP</v>
      </c>
      <c r="D11" s="915" t="s">
        <v>3258</v>
      </c>
      <c r="E11" s="915" t="str">
        <f>IF($D11="", " ", _xlfn.XLOOKUP($D11, '⭐ SD-SUM-BBALL ⚾'!$F$2:$F$286, '⭐ SD-SUM-BBALL ⚾'!$L$2:$L$286))</f>
        <v>crossroadsbaseballseries@gmail.com</v>
      </c>
      <c r="F11" s="915" t="str" cm="1">
        <f t="array" ref="F11">_xlfn.IFS($D11="", " ", _xlfn.XLOOKUP($D11, '⭐ SD-SUM-BBALL ⚾'!$F$2:$F$286,'⭐ SD-SUM-BBALL ⚾'!$M$2:$M$286)="", "",_xlfn.XLOOKUP($D11, '⭐ SD-SUM-BBALL ⚾'!$F$2:$F$286,'⭐ SD-SUM-BBALL ⚾'!$M$2:$M$286)&gt;0, _xlfn.XLOOKUP($D11, '⭐ SD-SUM-BBALL ⚾'!$F$2:$F$286,'⭐ SD-SUM-BBALL ⚾'!$M$2:$M$286))</f>
        <v>bobby@5stargreatlakes.com</v>
      </c>
      <c r="G11" s="915" t="str" cm="1">
        <f t="array" ref="G11">_xlfn.IFS($D11="", " ", _xlfn.XLOOKUP($D11, '⭐ SD-SUM-BBALL ⚾'!$F$2:$F$286,'⭐ SD-SUM-BBALL ⚾'!$G$2:$G$286)="", "",_xlfn.XLOOKUP($D11, '⭐ SD-SUM-BBALL ⚾'!$F$2:$F$286,'⭐ SD-SUM-BBALL ⚾'!$G$2:$G$286)&gt;0, _xlfn.XLOOKUP($D11, '⭐ SD-SUM-BBALL ⚾'!$F$2:$F$286,'⭐ SD-SUM-BBALL ⚾'!$G$2:$G$286))</f>
        <v>Great Lakes Sports Hub</v>
      </c>
      <c r="H11" s="915" t="str">
        <f>IF($D11="", " ", _xlfn.XLOOKUP($D11, '⭐ SD-SUM-BBALL ⚾'!$F$2:$F$286, '⭐ SD-SUM-BBALL ⚾'!$AM$2:$AM$286))</f>
        <v>1301 Merrillville Rd. Crown Point, IN 46307</v>
      </c>
      <c r="I11" s="915" t="str">
        <f>IF($D11="", " ", _xlfn.XLOOKUP($D11, '⭐ SD-SUM-BBALL ⚾'!$F$2:$F$286, '⭐ SD-SUM-BBALL ⚾'!$U$2:$U$286))</f>
        <v>219-677-2183</v>
      </c>
      <c r="J11" s="915" t="str">
        <f>IF($D11="", " ", _xlfn.XLOOKUP($D11, '⭐ SD-SUM-BBALL ⚾'!$F$2:$F$286, '⭐ SD-SUM-BBALL ⚾'!$N$2:$N$286))</f>
        <v>Bobby</v>
      </c>
      <c r="K11" s="915" t="str">
        <f>IF($D11="", " ", _xlfn.XLOOKUP($D11, '⭐ SD-SUM-BBALL ⚾'!$F$2:$F$286, '⭐ SD-SUM-BBALL ⚾'!$O$2:$O$286))</f>
        <v>Morris</v>
      </c>
      <c r="L11" s="916" cm="1">
        <f t="array" ref="L11">_xlfn.IFS($D11="", " ", _xlfn.XLOOKUP($D11, '⭐ SD-SUM-BBALL ⚾'!$F$2:$F$286,'⭐ SD-SUM-BBALL ⚾'!$X$2:$X$286)="", "TBA",_xlfn.XLOOKUP($D11, '⭐ SD-SUM-BBALL ⚾'!$F$2:$F$286,'⭐ SD-SUM-BBALL ⚾'!$X$2:$X$286)&gt;0, _xlfn.XLOOKUP($D11, '⭐ SD-SUM-BBALL ⚾'!$F$2:$F$286,'⭐ SD-SUM-BBALL ⚾'!$X$2:$X$286))</f>
        <v>608</v>
      </c>
      <c r="M11" s="293"/>
      <c r="N11" s="917" t="b">
        <v>1</v>
      </c>
      <c r="O11" s="917" t="b">
        <v>1</v>
      </c>
      <c r="P11" s="917" t="b">
        <v>1</v>
      </c>
      <c r="Q11" s="917" t="b">
        <v>1</v>
      </c>
      <c r="R11" s="917" t="b">
        <v>0</v>
      </c>
      <c r="S11" s="917" t="b">
        <v>1</v>
      </c>
      <c r="T11" s="917" t="b">
        <v>1</v>
      </c>
      <c r="U11" s="917" t="b">
        <v>1</v>
      </c>
      <c r="V11" s="917" t="b">
        <v>1</v>
      </c>
      <c r="W11" s="917" t="b">
        <v>0</v>
      </c>
      <c r="X11" s="917" t="b">
        <v>0</v>
      </c>
      <c r="Y11" s="917" t="b">
        <v>1</v>
      </c>
      <c r="Z11" s="917" t="b">
        <v>1</v>
      </c>
      <c r="AA11" s="917" t="b">
        <v>1</v>
      </c>
      <c r="AB11" s="917" t="b">
        <v>0</v>
      </c>
      <c r="AC11" s="917" t="b">
        <v>1</v>
      </c>
      <c r="AD11" s="917" t="b">
        <v>1</v>
      </c>
      <c r="AE11" s="917" t="b">
        <v>1</v>
      </c>
      <c r="AF11" s="917" t="b">
        <v>0</v>
      </c>
    </row>
    <row r="12" spans="1:50" s="915" customFormat="1">
      <c r="A12" s="915" t="str">
        <f>IF($D12="", "", _xlfn.XLOOKUP($D12, '⭐ SD-SUM-BBALL ⚾'!$F$2:$F$286, '⭐ SD-SUM-BBALL ⚾'!$A$2:$A$286))</f>
        <v>V-ANDRE-RET</v>
      </c>
      <c r="B12" s="915" t="str">
        <f>IF($D12="", " ", _xlfn.XLOOKUP($D12, '⭐ SD-SUM-BBALL ⚾'!$F$2:$F$286, '⭐ SD-SUM-BBALL ⚾'!$C$2:$C$286))</f>
        <v>X-ANDRE</v>
      </c>
      <c r="C12" s="915" t="str">
        <f>IF($D12="", " ", _xlfn.XLOOKUP($D12, '⭐ SD-SUM-BBALL ⚾'!$F$2:$F$286, '⭐ SD-SUM-BBALL ⚾'!$E$2:$E$286))</f>
        <v>USBDRCP</v>
      </c>
      <c r="D12" s="918" t="s">
        <v>3016</v>
      </c>
      <c r="E12" s="915" t="str">
        <f>IF($D12="", " ", _xlfn.XLOOKUP($D12, '⭐ SD-SUM-BBALL ⚾'!$F$2:$F$286, '⭐ SD-SUM-BBALL ⚾'!$L$2:$L$286))</f>
        <v>margiet907615@gmail.com</v>
      </c>
      <c r="F12" s="915" t="str" cm="1">
        <f t="array" ref="F12">_xlfn.IFS($D12="", " ", _xlfn.XLOOKUP($D12, '⭐ SD-SUM-BBALL ⚾'!$F$2:$F$286,'⭐ SD-SUM-BBALL ⚾'!$M$2:$M$286)="", "",_xlfn.XLOOKUP($D12, '⭐ SD-SUM-BBALL ⚾'!$F$2:$F$286,'⭐ SD-SUM-BBALL ⚾'!$M$2:$M$286)&gt;0, _xlfn.XLOOKUP($D12, '⭐ SD-SUM-BBALL ⚾'!$F$2:$F$286,'⭐ SD-SUM-BBALL ⚾'!$M$2:$M$286))</f>
        <v>Tlong1295@yahoo.com</v>
      </c>
      <c r="G12" s="915" t="str" cm="1">
        <f t="array" ref="G12">_xlfn.IFS($D12="", " ", _xlfn.XLOOKUP($D12, '⭐ SD-SUM-BBALL ⚾'!$F$2:$F$286,'⭐ SD-SUM-BBALL ⚾'!$G$2:$G$286)="", "",_xlfn.XLOOKUP($D12, '⭐ SD-SUM-BBALL ⚾'!$F$2:$F$286,'⭐ SD-SUM-BBALL ⚾'!$G$2:$G$286)&gt;0, _xlfn.XLOOKUP($D12, '⭐ SD-SUM-BBALL ⚾'!$F$2:$F$286,'⭐ SD-SUM-BBALL ⚾'!$G$2:$G$286))</f>
        <v>Rock Creek Park</v>
      </c>
      <c r="H12" s="915" t="str">
        <f>IF($D12="", " ", _xlfn.XLOOKUP($D12, '⭐ SD-SUM-BBALL ⚾'!$F$2:$F$286, '⭐ SD-SUM-BBALL ⚾'!$AM$2:$AM$286))</f>
        <v>445 Martin Rd. Dawsonville, GA 30534</v>
      </c>
      <c r="I12" s="915">
        <f>IF($D12="", " ", _xlfn.XLOOKUP($D12, '⭐ SD-SUM-BBALL ⚾'!$F$2:$F$286, '⭐ SD-SUM-BBALL ⚾'!$U$2:$U$286))</f>
        <v>0</v>
      </c>
      <c r="J12" s="915" t="str">
        <f>IF($D12="", " ", _xlfn.XLOOKUP($D12, '⭐ SD-SUM-BBALL ⚾'!$F$2:$F$286, '⭐ SD-SUM-BBALL ⚾'!$N$2:$N$286))</f>
        <v>Terrence</v>
      </c>
      <c r="K12" s="915" t="str">
        <f>IF($D12="", " ", _xlfn.XLOOKUP($D12, '⭐ SD-SUM-BBALL ⚾'!$F$2:$F$286, '⭐ SD-SUM-BBALL ⚾'!$O$2:$O$286))</f>
        <v>Long</v>
      </c>
      <c r="L12" s="916" cm="1">
        <f t="array" ref="L12">_xlfn.IFS($D12="", " ", _xlfn.XLOOKUP($D12, '⭐ SD-SUM-BBALL ⚾'!$F$2:$F$286,'⭐ SD-SUM-BBALL ⚾'!$X$2:$X$286)="", "TBA",_xlfn.XLOOKUP($D12, '⭐ SD-SUM-BBALL ⚾'!$F$2:$F$286,'⭐ SD-SUM-BBALL ⚾'!$X$2:$X$286)&gt;0, _xlfn.XLOOKUP($D12, '⭐ SD-SUM-BBALL ⚾'!$F$2:$F$286,'⭐ SD-SUM-BBALL ⚾'!$X$2:$X$286))</f>
        <v>608</v>
      </c>
      <c r="M12" s="293"/>
      <c r="N12" s="917" t="b">
        <v>1</v>
      </c>
      <c r="O12" s="917" t="b">
        <v>1</v>
      </c>
      <c r="P12" s="917" t="b">
        <v>1</v>
      </c>
      <c r="Q12" s="917" t="b">
        <v>1</v>
      </c>
      <c r="R12" s="917" t="b">
        <v>0</v>
      </c>
      <c r="S12" s="917" t="b">
        <v>1</v>
      </c>
      <c r="T12" s="917" t="b">
        <v>1</v>
      </c>
      <c r="U12" s="917" t="b">
        <v>1</v>
      </c>
      <c r="V12" s="917" t="b">
        <v>0</v>
      </c>
      <c r="W12" s="917" t="b">
        <v>0</v>
      </c>
      <c r="X12" s="917" t="b">
        <v>0</v>
      </c>
      <c r="Y12" s="917" t="b">
        <v>1</v>
      </c>
      <c r="Z12" s="917" t="b">
        <v>1</v>
      </c>
      <c r="AA12" s="917" t="b">
        <v>1</v>
      </c>
      <c r="AB12" s="917" t="b">
        <v>1</v>
      </c>
      <c r="AC12" s="917" t="b">
        <v>1</v>
      </c>
      <c r="AD12" s="917" t="b">
        <v>1</v>
      </c>
      <c r="AE12" s="917" t="b">
        <v>1</v>
      </c>
      <c r="AF12" s="917" t="b">
        <v>1</v>
      </c>
    </row>
    <row r="13" spans="1:50" s="915" customFormat="1">
      <c r="A13" s="915" t="str">
        <f>IF($D13="", "", _xlfn.XLOOKUP($D13, '⭐ SD-SUM-BBALL ⚾'!$F$2:$F$286, '⭐ SD-SUM-BBALL ⚾'!$A$2:$A$286))</f>
        <v>A-NEW</v>
      </c>
      <c r="B13" s="915" t="str">
        <f>IF($D13="", " ", _xlfn.XLOOKUP($D13, '⭐ SD-SUM-BBALL ⚾'!$F$2:$F$286, '⭐ SD-SUM-BBALL ⚾'!$C$2:$C$286))</f>
        <v>A-NEW</v>
      </c>
      <c r="C13" s="915" t="str">
        <f>IF($D13="", " ", _xlfn.XLOOKUP($D13, '⭐ SD-SUM-BBALL ⚾'!$F$2:$F$286, '⭐ SD-SUM-BBALL ⚾'!$E$2:$E$286))</f>
        <v>USBDTMH</v>
      </c>
      <c r="D13" s="915" t="s">
        <v>3105</v>
      </c>
      <c r="E13" s="915" t="str">
        <f>IF($D13="", " ", _xlfn.XLOOKUP($D13, '⭐ SD-SUM-BBALL ⚾'!$F$2:$F$286, '⭐ SD-SUM-BBALL ⚾'!$L$2:$L$286))</f>
        <v>excuselessbaseball@gmail.com</v>
      </c>
      <c r="F13" s="915" t="str" cm="1">
        <f t="array" ref="F13">_xlfn.IFS($D13="", " ", _xlfn.XLOOKUP($D13, '⭐ SD-SUM-BBALL ⚾'!$F$2:$F$286,'⭐ SD-SUM-BBALL ⚾'!$M$2:$M$286)="", "",_xlfn.XLOOKUP($D13, '⭐ SD-SUM-BBALL ⚾'!$F$2:$F$286,'⭐ SD-SUM-BBALL ⚾'!$M$2:$M$286)&gt;0, _xlfn.XLOOKUP($D13, '⭐ SD-SUM-BBALL ⚾'!$F$2:$F$286,'⭐ SD-SUM-BBALL ⚾'!$M$2:$M$286))</f>
        <v/>
      </c>
      <c r="G13" s="915" t="str" cm="1">
        <f t="array" ref="G13">_xlfn.IFS($D13="", " ", _xlfn.XLOOKUP($D13, '⭐ SD-SUM-BBALL ⚾'!$F$2:$F$286,'⭐ SD-SUM-BBALL ⚾'!$G$2:$G$286)="", "",_xlfn.XLOOKUP($D13, '⭐ SD-SUM-BBALL ⚾'!$F$2:$F$286,'⭐ SD-SUM-BBALL ⚾'!$G$2:$G$286)&gt;0, _xlfn.XLOOKUP($D13, '⭐ SD-SUM-BBALL ⚾'!$F$2:$F$286,'⭐ SD-SUM-BBALL ⚾'!$G$2:$G$286))</f>
        <v>Richard Tam Park</v>
      </c>
      <c r="H13" s="915" t="str">
        <f>IF($D13="", " ", _xlfn.XLOOKUP($D13, '⭐ SD-SUM-BBALL ⚾'!$F$2:$F$286, '⭐ SD-SUM-BBALL ⚾'!$AM$2:$AM$286))</f>
        <v>4631 Rockpine Dr North Las Vegas, NV 89081</v>
      </c>
      <c r="I13" s="915" t="str">
        <f>IF($D13="", " ", _xlfn.XLOOKUP($D13, '⭐ SD-SUM-BBALL ⚾'!$F$2:$F$286, '⭐ SD-SUM-BBALL ⚾'!$U$2:$U$286))</f>
        <v>786-400-8576</v>
      </c>
      <c r="J13" s="915" t="str">
        <f>IF($D13="", " ", _xlfn.XLOOKUP($D13, '⭐ SD-SUM-BBALL ⚾'!$F$2:$F$286, '⭐ SD-SUM-BBALL ⚾'!$N$2:$N$286))</f>
        <v>Gerald</v>
      </c>
      <c r="K13" s="915" t="str">
        <f>IF($D13="", " ", _xlfn.XLOOKUP($D13, '⭐ SD-SUM-BBALL ⚾'!$F$2:$F$286, '⭐ SD-SUM-BBALL ⚾'!$O$2:$O$286))</f>
        <v>Owens</v>
      </c>
      <c r="L13" s="916" cm="1">
        <f t="array" ref="L13">_xlfn.IFS($D13="", " ", _xlfn.XLOOKUP($D13, '⭐ SD-SUM-BBALL ⚾'!$F$2:$F$286,'⭐ SD-SUM-BBALL ⚾'!$X$2:$X$286)="", "TBA",_xlfn.XLOOKUP($D13, '⭐ SD-SUM-BBALL ⚾'!$F$2:$F$286,'⭐ SD-SUM-BBALL ⚾'!$X$2:$X$286)&gt;0, _xlfn.XLOOKUP($D13, '⭐ SD-SUM-BBALL ⚾'!$F$2:$F$286,'⭐ SD-SUM-BBALL ⚾'!$X$2:$X$286))</f>
        <v>608</v>
      </c>
      <c r="M13" s="293"/>
      <c r="N13" s="917" t="b">
        <v>1</v>
      </c>
      <c r="O13" s="917" t="b">
        <v>1</v>
      </c>
      <c r="P13" s="917" t="b">
        <v>1</v>
      </c>
      <c r="Q13" s="917" t="b">
        <v>1</v>
      </c>
      <c r="R13" s="917" t="b">
        <v>1</v>
      </c>
      <c r="S13" s="917" t="b">
        <v>1</v>
      </c>
      <c r="T13" s="917" t="b">
        <v>1</v>
      </c>
      <c r="U13" s="917" t="b">
        <v>1</v>
      </c>
      <c r="V13" s="917" t="b">
        <v>1</v>
      </c>
      <c r="W13" s="917" t="b">
        <v>0</v>
      </c>
      <c r="X13" s="917" t="b">
        <v>0</v>
      </c>
      <c r="Y13" s="917" t="b">
        <v>1</v>
      </c>
      <c r="Z13" s="917" t="b">
        <v>1</v>
      </c>
      <c r="AA13" s="917" t="b">
        <v>1</v>
      </c>
      <c r="AB13" s="917" t="b">
        <v>1</v>
      </c>
      <c r="AC13" s="917" t="b">
        <v>1</v>
      </c>
      <c r="AD13" s="917" t="b">
        <v>1</v>
      </c>
      <c r="AE13" s="917" t="b">
        <v>1</v>
      </c>
      <c r="AF13" s="917" t="b">
        <v>1</v>
      </c>
    </row>
    <row r="14" spans="1:50" s="915" customFormat="1">
      <c r="A14" s="915" t="str">
        <f>IF($D14="", "", _xlfn.XLOOKUP($D14, '⭐ SD-SUM-BBALL ⚾'!$F$2:$F$286, '⭐ SD-SUM-BBALL ⚾'!$A$2:$A$286))</f>
        <v>V-ANDRE-RET</v>
      </c>
      <c r="B14" s="915" t="str">
        <f>IF($D14="", " ", _xlfn.XLOOKUP($D14, '⭐ SD-SUM-BBALL ⚾'!$F$2:$F$286, '⭐ SD-SUM-BBALL ⚾'!$C$2:$C$286))</f>
        <v>X-ANDRE</v>
      </c>
      <c r="C14" s="915" t="str">
        <f>IF($D14="", " ", _xlfn.XLOOKUP($D14, '⭐ SD-SUM-BBALL ⚾'!$F$2:$F$286, '⭐ SD-SUM-BBALL ⚾'!$E$2:$E$286))</f>
        <v>USBDTUC</v>
      </c>
      <c r="D14" s="915" t="s">
        <v>3124</v>
      </c>
      <c r="E14" s="915" t="str">
        <f>IF($D14="", " ", _xlfn.XLOOKUP($D14, '⭐ SD-SUM-BBALL ⚾'!$F$2:$F$286, '⭐ SD-SUM-BBALL ⚾'!$L$2:$L$286))</f>
        <v>margiet907615@gmail.com</v>
      </c>
      <c r="F14" s="915" t="str" cm="1">
        <f t="array" ref="F14">_xlfn.IFS($D14="", " ", _xlfn.XLOOKUP($D14, '⭐ SD-SUM-BBALL ⚾'!$F$2:$F$286,'⭐ SD-SUM-BBALL ⚾'!$M$2:$M$286)="", "",_xlfn.XLOOKUP($D14, '⭐ SD-SUM-BBALL ⚾'!$F$2:$F$286,'⭐ SD-SUM-BBALL ⚾'!$M$2:$M$286)&gt;0, _xlfn.XLOOKUP($D14, '⭐ SD-SUM-BBALL ⚾'!$F$2:$F$286,'⭐ SD-SUM-BBALL ⚾'!$M$2:$M$286))</f>
        <v>Valdezmex22@gmail.com</v>
      </c>
      <c r="G14" s="915" t="str" cm="1">
        <f t="array" ref="G14">_xlfn.IFS($D14="", " ", _xlfn.XLOOKUP($D14, '⭐ SD-SUM-BBALL ⚾'!$F$2:$F$286,'⭐ SD-SUM-BBALL ⚾'!$G$2:$G$286)="", "",_xlfn.XLOOKUP($D14, '⭐ SD-SUM-BBALL ⚾'!$F$2:$F$286,'⭐ SD-SUM-BBALL ⚾'!$G$2:$G$286)&gt;0, _xlfn.XLOOKUP($D14, '⭐ SD-SUM-BBALL ⚾'!$F$2:$F$286,'⭐ SD-SUM-BBALL ⚾'!$G$2:$G$286))</f>
        <v>Purple Heart Park</v>
      </c>
      <c r="H14" s="915" t="str">
        <f>IF($D14="", " ", _xlfn.XLOOKUP($D14, '⭐ SD-SUM-BBALL ⚾'!$F$2:$F$286, '⭐ SD-SUM-BBALL ⚾'!$AM$2:$AM$286))</f>
        <v>9800 E. Rita Road Tucson, AZ 85747</v>
      </c>
      <c r="I14" s="915" t="str">
        <f>IF($D14="", " ", _xlfn.XLOOKUP($D14, '⭐ SD-SUM-BBALL ⚾'!$F$2:$F$286, '⭐ SD-SUM-BBALL ⚾'!$U$2:$U$286))</f>
        <v>907-382-9104</v>
      </c>
      <c r="J14" s="915" t="str">
        <f>IF($D14="", " ", _xlfn.XLOOKUP($D14, '⭐ SD-SUM-BBALL ⚾'!$F$2:$F$286, '⭐ SD-SUM-BBALL ⚾'!$N$2:$N$286))</f>
        <v>Renee</v>
      </c>
      <c r="K14" s="915" t="str">
        <f>IF($D14="", " ", _xlfn.XLOOKUP($D14, '⭐ SD-SUM-BBALL ⚾'!$F$2:$F$286, '⭐ SD-SUM-BBALL ⚾'!$O$2:$O$286))</f>
        <v>Valdez</v>
      </c>
      <c r="L14" s="916" cm="1">
        <f t="array" ref="L14">_xlfn.IFS($D14="", " ", _xlfn.XLOOKUP($D14, '⭐ SD-SUM-BBALL ⚾'!$F$2:$F$286,'⭐ SD-SUM-BBALL ⚾'!$X$2:$X$286)="", "TBA",_xlfn.XLOOKUP($D14, '⭐ SD-SUM-BBALL ⚾'!$F$2:$F$286,'⭐ SD-SUM-BBALL ⚾'!$X$2:$X$286)&gt;0, _xlfn.XLOOKUP($D14, '⭐ SD-SUM-BBALL ⚾'!$F$2:$F$286,'⭐ SD-SUM-BBALL ⚾'!$X$2:$X$286))</f>
        <v>608</v>
      </c>
      <c r="M14" s="293"/>
      <c r="N14" s="917" t="b">
        <v>1</v>
      </c>
      <c r="O14" s="917" t="b">
        <v>1</v>
      </c>
      <c r="P14" s="917" t="b">
        <v>1</v>
      </c>
      <c r="Q14" s="917" t="b">
        <v>1</v>
      </c>
      <c r="R14" s="917" t="b">
        <v>0</v>
      </c>
      <c r="S14" s="917" t="b">
        <v>1</v>
      </c>
      <c r="T14" s="917" t="b">
        <v>1</v>
      </c>
      <c r="U14" s="917" t="b">
        <v>1</v>
      </c>
      <c r="V14" s="917" t="b">
        <v>0</v>
      </c>
      <c r="W14" s="917" t="b">
        <v>0</v>
      </c>
      <c r="X14" s="917" t="b">
        <v>0</v>
      </c>
      <c r="Y14" s="917" t="b">
        <v>1</v>
      </c>
      <c r="Z14" s="917" t="b">
        <v>1</v>
      </c>
      <c r="AA14" s="917" t="b">
        <v>1</v>
      </c>
      <c r="AB14" s="917" t="b">
        <v>1</v>
      </c>
      <c r="AC14" s="917" t="b">
        <v>1</v>
      </c>
      <c r="AD14" s="917" t="b">
        <v>1</v>
      </c>
      <c r="AE14" s="917" t="b">
        <v>1</v>
      </c>
      <c r="AF14" s="917" t="b">
        <v>1</v>
      </c>
    </row>
    <row r="15" spans="1:50" s="293" customFormat="1">
      <c r="L15" s="478"/>
      <c r="N15" s="799" t="b">
        <v>0</v>
      </c>
      <c r="O15" s="799" t="b">
        <v>0</v>
      </c>
      <c r="P15" s="799" t="b">
        <v>0</v>
      </c>
      <c r="Q15" s="799" t="b">
        <v>0</v>
      </c>
      <c r="R15" s="799" t="b">
        <v>0</v>
      </c>
      <c r="S15" s="799" t="b">
        <v>0</v>
      </c>
      <c r="T15" s="799" t="b">
        <v>0</v>
      </c>
      <c r="U15" s="799" t="b">
        <v>0</v>
      </c>
      <c r="V15" s="799" t="b">
        <v>0</v>
      </c>
      <c r="W15" s="799" t="b">
        <v>0</v>
      </c>
      <c r="X15" s="799" t="b">
        <v>0</v>
      </c>
      <c r="Y15" s="799" t="b">
        <v>0</v>
      </c>
      <c r="Z15" s="799" t="b">
        <v>0</v>
      </c>
      <c r="AA15" s="799" t="b">
        <v>0</v>
      </c>
      <c r="AB15" s="799" t="b">
        <v>0</v>
      </c>
      <c r="AC15" s="799" t="b">
        <v>0</v>
      </c>
      <c r="AD15" s="799" t="b">
        <v>0</v>
      </c>
      <c r="AE15" s="799" t="b">
        <v>0</v>
      </c>
      <c r="AF15" s="799" t="b">
        <v>0</v>
      </c>
    </row>
    <row r="16" spans="1:50" s="915" customFormat="1">
      <c r="A16" s="915" t="str">
        <f>IF($D16="", "", _xlfn.XLOOKUP($D16, '⭐ SD-SUM-BBALL ⚾'!$F$2:$F$286, '⭐ SD-SUM-BBALL ⚾'!$A$2:$A$286))</f>
        <v>B-RET</v>
      </c>
      <c r="B16" s="915" t="str">
        <f>IF($D16="", " ", _xlfn.XLOOKUP($D16, '⭐ SD-SUM-BBALL ⚾'!$F$2:$F$286, '⭐ SD-SUM-BBALL ⚾'!$C$2:$C$286))</f>
        <v>C-2ND</v>
      </c>
      <c r="C16" s="915" t="str">
        <f>IF($D16="", " ", _xlfn.XLOOKUP($D16, '⭐ SD-SUM-BBALL ⚾'!$F$2:$F$286, '⭐ SD-SUM-BBALL ⚾'!$E$2:$E$286))</f>
        <v>USBDALL</v>
      </c>
      <c r="D16" s="919" t="s">
        <v>472</v>
      </c>
      <c r="E16" s="915" t="str">
        <f>IF($D16="", " ", _xlfn.XLOOKUP($D16, '⭐ SD-SUM-BBALL ⚾'!$F$2:$F$286, '⭐ SD-SUM-BBALL ⚾'!$L$2:$L$286))</f>
        <v>grafficeje@alliancecityschools.org</v>
      </c>
      <c r="F16" s="915" t="str" cm="1">
        <f t="array" ref="F16">_xlfn.IFS($D16="", " ", _xlfn.XLOOKUP($D16, '⭐ SD-SUM-BBALL ⚾'!$F$2:$F$286,'⭐ SD-SUM-BBALL ⚾'!$M$2:$M$286)="", "",_xlfn.XLOOKUP($D16, '⭐ SD-SUM-BBALL ⚾'!$F$2:$F$286,'⭐ SD-SUM-BBALL ⚾'!$M$2:$M$286)&gt;0, _xlfn.XLOOKUP($D16, '⭐ SD-SUM-BBALL ⚾'!$F$2:$F$286,'⭐ SD-SUM-BBALL ⚾'!$M$2:$M$286))</f>
        <v/>
      </c>
      <c r="G16" s="915" t="str" cm="1">
        <f t="array" ref="G16">_xlfn.IFS($D16="", " ", _xlfn.XLOOKUP($D16, '⭐ SD-SUM-BBALL ⚾'!$F$2:$F$286,'⭐ SD-SUM-BBALL ⚾'!$G$2:$G$286)="", "",_xlfn.XLOOKUP($D16, '⭐ SD-SUM-BBALL ⚾'!$F$2:$F$286,'⭐ SD-SUM-BBALL ⚾'!$G$2:$G$286)&gt;0, _xlfn.XLOOKUP($D16, '⭐ SD-SUM-BBALL ⚾'!$F$2:$F$286,'⭐ SD-SUM-BBALL ⚾'!$G$2:$G$286))</f>
        <v/>
      </c>
      <c r="H16" s="915" t="str">
        <f>IF($D16="", " ", _xlfn.XLOOKUP($D16, '⭐ SD-SUM-BBALL ⚾'!$F$2:$F$286, '⭐ SD-SUM-BBALL ⚾'!$AM$2:$AM$286))</f>
        <v>400 Glamorgan St. Alliance, OH 44601</v>
      </c>
      <c r="I16" s="915" t="str">
        <f>IF($D16="", " ", _xlfn.XLOOKUP($D16, '⭐ SD-SUM-BBALL ⚾'!$F$2:$F$286, '⭐ SD-SUM-BBALL ⚾'!$U$2:$U$286))</f>
        <v>330-581-3361</v>
      </c>
      <c r="J16" s="915" t="str">
        <f>IF($D16="", " ", _xlfn.XLOOKUP($D16, '⭐ SD-SUM-BBALL ⚾'!$F$2:$F$286, '⭐ SD-SUM-BBALL ⚾'!$N$2:$N$286))</f>
        <v>Jeff</v>
      </c>
      <c r="K16" s="915" t="str">
        <f>IF($D16="", " ", _xlfn.XLOOKUP($D16, '⭐ SD-SUM-BBALL ⚾'!$F$2:$F$286, '⭐ SD-SUM-BBALL ⚾'!$O$2:$O$286))</f>
        <v>Graffice</v>
      </c>
      <c r="L16" s="916" cm="1">
        <f t="array" ref="L16">_xlfn.IFS($D16="", " ", _xlfn.XLOOKUP($D16, '⭐ SD-SUM-BBALL ⚾'!$F$2:$F$286,'⭐ SD-SUM-BBALL ⚾'!$X$2:$X$286)="", "TBA",_xlfn.XLOOKUP($D16, '⭐ SD-SUM-BBALL ⚾'!$F$2:$F$286,'⭐ SD-SUM-BBALL ⚾'!$X$2:$X$286)&gt;0, _xlfn.XLOOKUP($D16, '⭐ SD-SUM-BBALL ⚾'!$F$2:$F$286,'⭐ SD-SUM-BBALL ⚾'!$X$2:$X$286))</f>
        <v>615</v>
      </c>
      <c r="M16" s="293"/>
      <c r="N16" s="917" t="b">
        <v>1</v>
      </c>
      <c r="O16" s="917" t="b">
        <v>1</v>
      </c>
      <c r="P16" s="917" t="b">
        <v>1</v>
      </c>
      <c r="Q16" s="917" t="b">
        <v>1</v>
      </c>
      <c r="R16" s="917" t="b">
        <v>0</v>
      </c>
      <c r="S16" s="917" t="b">
        <v>1</v>
      </c>
      <c r="T16" s="917" t="b">
        <v>1</v>
      </c>
      <c r="U16" s="917" t="b">
        <v>1</v>
      </c>
      <c r="V16" s="917" t="b">
        <v>0</v>
      </c>
      <c r="W16" s="917" t="b">
        <v>0</v>
      </c>
      <c r="X16" s="917" t="b">
        <v>0</v>
      </c>
      <c r="Y16" s="917" t="b">
        <v>1</v>
      </c>
      <c r="Z16" s="917" t="b">
        <v>1</v>
      </c>
      <c r="AA16" s="917" t="b">
        <v>1</v>
      </c>
      <c r="AB16" s="917" t="b">
        <v>0</v>
      </c>
      <c r="AC16" s="917" t="b">
        <v>1</v>
      </c>
      <c r="AD16" s="917" t="b">
        <v>1</v>
      </c>
      <c r="AE16" s="917" t="b">
        <v>1</v>
      </c>
      <c r="AF16" s="917" t="b">
        <v>0</v>
      </c>
    </row>
    <row r="17" spans="1:32" s="915" customFormat="1">
      <c r="A17" s="915" t="str">
        <f>IF($D17="", "", _xlfn.XLOOKUP($D17, '⭐ SD-SUM-BBALL ⚾'!$F$2:$F$286, '⭐ SD-SUM-BBALL ⚾'!$A$2:$A$286))</f>
        <v>B-RET</v>
      </c>
      <c r="B17" s="915" t="str">
        <f>IF($D17="", " ", _xlfn.XLOOKUP($D17, '⭐ SD-SUM-BBALL ⚾'!$F$2:$F$286, '⭐ SD-SUM-BBALL ⚾'!$C$2:$C$286))</f>
        <v>C-2ND</v>
      </c>
      <c r="C17" s="915" t="str">
        <f>IF($D17="", " ", _xlfn.XLOOKUP($D17, '⭐ SD-SUM-BBALL ⚾'!$F$2:$F$286, '⭐ SD-SUM-BBALL ⚾'!$E$2:$E$286))</f>
        <v>USBDARH</v>
      </c>
      <c r="D17" s="919" t="s">
        <v>504</v>
      </c>
      <c r="E17" s="915" t="str">
        <f>IF($D17="", " ", _xlfn.XLOOKUP($D17, '⭐ SD-SUM-BBALL ⚾'!$F$2:$F$286, '⭐ SD-SUM-BBALL ⚾'!$L$2:$L$286))</f>
        <v>tghisetti@nohum.k12.ca.us</v>
      </c>
      <c r="F17" s="915" t="str" cm="1">
        <f t="array" ref="F17">_xlfn.IFS($D17="", " ", _xlfn.XLOOKUP($D17, '⭐ SD-SUM-BBALL ⚾'!$F$2:$F$286,'⭐ SD-SUM-BBALL ⚾'!$M$2:$M$286)="", "",_xlfn.XLOOKUP($D17, '⭐ SD-SUM-BBALL ⚾'!$F$2:$F$286,'⭐ SD-SUM-BBALL ⚾'!$M$2:$M$286)&gt;0, _xlfn.XLOOKUP($D17, '⭐ SD-SUM-BBALL ⚾'!$F$2:$F$286,'⭐ SD-SUM-BBALL ⚾'!$M$2:$M$286))</f>
        <v/>
      </c>
      <c r="G17" s="915" t="str" cm="1">
        <f t="array" ref="G17">_xlfn.IFS($D17="", " ", _xlfn.XLOOKUP($D17, '⭐ SD-SUM-BBALL ⚾'!$F$2:$F$286,'⭐ SD-SUM-BBALL ⚾'!$G$2:$G$286)="", "",_xlfn.XLOOKUP($D17, '⭐ SD-SUM-BBALL ⚾'!$F$2:$F$286,'⭐ SD-SUM-BBALL ⚾'!$G$2:$G$286)&gt;0, _xlfn.XLOOKUP($D17, '⭐ SD-SUM-BBALL ⚾'!$F$2:$F$286,'⭐ SD-SUM-BBALL ⚾'!$G$2:$G$286))</f>
        <v/>
      </c>
      <c r="H17" s="915" t="str">
        <f>IF($D17="", " ", _xlfn.XLOOKUP($D17, '⭐ SD-SUM-BBALL ⚾'!$F$2:$F$286, '⭐ SD-SUM-BBALL ⚾'!$AM$2:$AM$286))</f>
        <v>1720 M St Arcata, CA 95521</v>
      </c>
      <c r="I17" s="915" t="str">
        <f>IF($D17="", " ", _xlfn.XLOOKUP($D17, '⭐ SD-SUM-BBALL ⚾'!$F$2:$F$286, '⭐ SD-SUM-BBALL ⚾'!$U$2:$U$286))</f>
        <v>707-845-4846</v>
      </c>
      <c r="J17" s="915" t="str">
        <f>IF($D17="", " ", _xlfn.XLOOKUP($D17, '⭐ SD-SUM-BBALL ⚾'!$F$2:$F$286, '⭐ SD-SUM-BBALL ⚾'!$N$2:$N$286))</f>
        <v>Troy</v>
      </c>
      <c r="K17" s="915" t="str">
        <f>IF($D17="", " ", _xlfn.XLOOKUP($D17, '⭐ SD-SUM-BBALL ⚾'!$F$2:$F$286, '⭐ SD-SUM-BBALL ⚾'!$O$2:$O$286))</f>
        <v>Ghisetti</v>
      </c>
      <c r="L17" s="916" cm="1">
        <f t="array" ref="L17">_xlfn.IFS($D17="", " ", _xlfn.XLOOKUP($D17, '⭐ SD-SUM-BBALL ⚾'!$F$2:$F$286,'⭐ SD-SUM-BBALL ⚾'!$X$2:$X$286)="", "TBA",_xlfn.XLOOKUP($D17, '⭐ SD-SUM-BBALL ⚾'!$F$2:$F$286,'⭐ SD-SUM-BBALL ⚾'!$X$2:$X$286)&gt;0, _xlfn.XLOOKUP($D17, '⭐ SD-SUM-BBALL ⚾'!$F$2:$F$286,'⭐ SD-SUM-BBALL ⚾'!$X$2:$X$286))</f>
        <v>615</v>
      </c>
      <c r="M17" s="293"/>
      <c r="N17" s="917" t="b">
        <v>1</v>
      </c>
      <c r="O17" s="917" t="b">
        <v>1</v>
      </c>
      <c r="P17" s="917" t="b">
        <v>1</v>
      </c>
      <c r="Q17" s="917" t="b">
        <v>1</v>
      </c>
      <c r="R17" s="917" t="b">
        <v>0</v>
      </c>
      <c r="S17" s="917" t="b">
        <v>1</v>
      </c>
      <c r="T17" s="917" t="b">
        <v>1</v>
      </c>
      <c r="U17" s="917" t="b">
        <v>1</v>
      </c>
      <c r="V17" s="917" t="b">
        <v>0</v>
      </c>
      <c r="W17" s="917" t="b">
        <v>0</v>
      </c>
      <c r="X17" s="917" t="b">
        <v>0</v>
      </c>
      <c r="Y17" s="917" t="b">
        <v>1</v>
      </c>
      <c r="Z17" s="917" t="b">
        <v>1</v>
      </c>
      <c r="AA17" s="917" t="b">
        <v>1</v>
      </c>
      <c r="AB17" s="917" t="b">
        <v>0</v>
      </c>
      <c r="AC17" s="917" t="b">
        <v>1</v>
      </c>
      <c r="AD17" s="917" t="b">
        <v>1</v>
      </c>
      <c r="AE17" s="917" t="b">
        <v>1</v>
      </c>
      <c r="AF17" s="917" t="b">
        <v>0</v>
      </c>
    </row>
    <row r="18" spans="1:32" s="915" customFormat="1">
      <c r="A18" s="915" t="str">
        <f>IF($D18="", "", _xlfn.XLOOKUP($D18, '⭐ SD-SUM-BBALL ⚾'!$F$2:$F$286, '⭐ SD-SUM-BBALL ⚾'!$A$2:$A$286))</f>
        <v>A-NEW</v>
      </c>
      <c r="B18" s="915" t="str">
        <f>IF($D18="", " ", _xlfn.XLOOKUP($D18, '⭐ SD-SUM-BBALL ⚾'!$F$2:$F$286, '⭐ SD-SUM-BBALL ⚾'!$C$2:$C$286))</f>
        <v>A-NEW</v>
      </c>
      <c r="C18" s="915" t="str">
        <f>IF($D18="", " ", _xlfn.XLOOKUP($D18, '⭐ SD-SUM-BBALL ⚾'!$F$2:$F$286, '⭐ SD-SUM-BBALL ⚾'!$E$2:$E$286))</f>
        <v>USBDBEC</v>
      </c>
      <c r="D18" s="915" t="s">
        <v>2723</v>
      </c>
      <c r="E18" s="915" t="str">
        <f>IF($D18="", " ", _xlfn.XLOOKUP($D18, '⭐ SD-SUM-BBALL ⚾'!$F$2:$F$286, '⭐ SD-SUM-BBALL ⚾'!$L$2:$L$286))</f>
        <v>brandon.helm@me.com; towen@bcsfw.org</v>
      </c>
      <c r="F18" s="915" t="str" cm="1">
        <f t="array" ref="F18">_xlfn.IFS($D18="", " ", _xlfn.XLOOKUP($D18, '⭐ SD-SUM-BBALL ⚾'!$F$2:$F$286,'⭐ SD-SUM-BBALL ⚾'!$M$2:$M$286)="", "",_xlfn.XLOOKUP($D18, '⭐ SD-SUM-BBALL ⚾'!$F$2:$F$286,'⭐ SD-SUM-BBALL ⚾'!$M$2:$M$286)&gt;0, _xlfn.XLOOKUP($D18, '⭐ SD-SUM-BBALL ⚾'!$F$2:$F$286,'⭐ SD-SUM-BBALL ⚾'!$M$2:$M$286))</f>
        <v/>
      </c>
      <c r="G18" s="915" t="str" cm="1">
        <f t="array" ref="G18">_xlfn.IFS($D18="", " ", _xlfn.XLOOKUP($D18, '⭐ SD-SUM-BBALL ⚾'!$F$2:$F$286,'⭐ SD-SUM-BBALL ⚾'!$G$2:$G$286)="", "",_xlfn.XLOOKUP($D18, '⭐ SD-SUM-BBALL ⚾'!$F$2:$F$286,'⭐ SD-SUM-BBALL ⚾'!$G$2:$G$286)&gt;0, _xlfn.XLOOKUP($D18, '⭐ SD-SUM-BBALL ⚾'!$F$2:$F$286,'⭐ SD-SUM-BBALL ⚾'!$G$2:$G$286))</f>
        <v/>
      </c>
      <c r="H18" s="915" t="str">
        <f>IF($D18="", " ", _xlfn.XLOOKUP($D18, '⭐ SD-SUM-BBALL ⚾'!$F$2:$F$286, '⭐ SD-SUM-BBALL ⚾'!$AM$2:$AM$286))</f>
        <v>4700 N Beach St Fort Worth, TX 76137</v>
      </c>
      <c r="I18" s="915" t="str">
        <f>IF($D18="", " ", _xlfn.XLOOKUP($D18, '⭐ SD-SUM-BBALL ⚾'!$F$2:$F$286, '⭐ SD-SUM-BBALL ⚾'!$U$2:$U$286))</f>
        <v>817-946-8979</v>
      </c>
      <c r="J18" s="915" t="str">
        <f>IF($D18="", " ", _xlfn.XLOOKUP($D18, '⭐ SD-SUM-BBALL ⚾'!$F$2:$F$286, '⭐ SD-SUM-BBALL ⚾'!$N$2:$N$286))</f>
        <v>Brandon</v>
      </c>
      <c r="K18" s="915" t="str">
        <f>IF($D18="", " ", _xlfn.XLOOKUP($D18, '⭐ SD-SUM-BBALL ⚾'!$F$2:$F$286, '⭐ SD-SUM-BBALL ⚾'!$O$2:$O$286))</f>
        <v>Helm</v>
      </c>
      <c r="L18" s="916" cm="1">
        <f t="array" ref="L18">_xlfn.IFS($D18="", " ", _xlfn.XLOOKUP($D18, '⭐ SD-SUM-BBALL ⚾'!$F$2:$F$286,'⭐ SD-SUM-BBALL ⚾'!$X$2:$X$286)="", "TBA",_xlfn.XLOOKUP($D18, '⭐ SD-SUM-BBALL ⚾'!$F$2:$F$286,'⭐ SD-SUM-BBALL ⚾'!$X$2:$X$286)&gt;0, _xlfn.XLOOKUP($D18, '⭐ SD-SUM-BBALL ⚾'!$F$2:$F$286,'⭐ SD-SUM-BBALL ⚾'!$X$2:$X$286))</f>
        <v>615</v>
      </c>
      <c r="M18" s="293"/>
      <c r="N18" s="917" t="b">
        <v>1</v>
      </c>
      <c r="O18" s="917" t="b">
        <v>1</v>
      </c>
      <c r="P18" s="917" t="b">
        <v>1</v>
      </c>
      <c r="Q18" s="917" t="b">
        <v>1</v>
      </c>
      <c r="R18" s="917" t="b">
        <v>1</v>
      </c>
      <c r="S18" s="917" t="b">
        <v>1</v>
      </c>
      <c r="T18" s="917" t="b">
        <v>1</v>
      </c>
      <c r="U18" s="917" t="b">
        <v>1</v>
      </c>
      <c r="V18" s="917" t="b">
        <v>1</v>
      </c>
      <c r="W18" s="917" t="b">
        <v>0</v>
      </c>
      <c r="X18" s="917" t="b">
        <v>0</v>
      </c>
      <c r="Y18" s="917" t="b">
        <v>1</v>
      </c>
      <c r="Z18" s="917" t="b">
        <v>1</v>
      </c>
      <c r="AA18" s="917" t="b">
        <v>1</v>
      </c>
      <c r="AB18" s="917" t="b">
        <v>1</v>
      </c>
      <c r="AC18" s="917" t="b">
        <v>1</v>
      </c>
      <c r="AD18" s="917" t="b">
        <v>1</v>
      </c>
      <c r="AE18" s="917" t="b">
        <v>1</v>
      </c>
      <c r="AF18" s="917" t="b">
        <v>0</v>
      </c>
    </row>
    <row r="19" spans="1:32" s="915" customFormat="1">
      <c r="A19" s="915" t="str">
        <f>IF($D19="", "", _xlfn.XLOOKUP($D19, '⭐ SD-SUM-BBALL ⚾'!$F$2:$F$286, '⭐ SD-SUM-BBALL ⚾'!$A$2:$A$286))</f>
        <v>A-NEW</v>
      </c>
      <c r="B19" s="915" t="str">
        <f>IF($D19="", " ", _xlfn.XLOOKUP($D19, '⭐ SD-SUM-BBALL ⚾'!$F$2:$F$286, '⭐ SD-SUM-BBALL ⚾'!$C$2:$C$286))</f>
        <v>A-NEW</v>
      </c>
      <c r="C19" s="915" t="str">
        <f>IF($D19="", " ", _xlfn.XLOOKUP($D19, '⭐ SD-SUM-BBALL ⚾'!$F$2:$F$286, '⭐ SD-SUM-BBALL ⚾'!$E$2:$E$286))</f>
        <v>USBDCAR</v>
      </c>
      <c r="D19" s="915" t="s">
        <v>2760</v>
      </c>
      <c r="E19" s="915" t="str">
        <f>IF($D19="", " ", _xlfn.XLOOKUP($D19, '⭐ SD-SUM-BBALL ⚾'!$F$2:$F$286, '⭐ SD-SUM-BBALL ⚾'!$L$2:$L$286))</f>
        <v>jonathajohnson@dallasisd.org</v>
      </c>
      <c r="F19" s="915" t="str" cm="1">
        <f t="array" ref="F19">_xlfn.IFS($D19="", " ", _xlfn.XLOOKUP($D19, '⭐ SD-SUM-BBALL ⚾'!$F$2:$F$286,'⭐ SD-SUM-BBALL ⚾'!$M$2:$M$286)="", "",_xlfn.XLOOKUP($D19, '⭐ SD-SUM-BBALL ⚾'!$F$2:$F$286,'⭐ SD-SUM-BBALL ⚾'!$M$2:$M$286)&gt;0, _xlfn.XLOOKUP($D19, '⭐ SD-SUM-BBALL ⚾'!$F$2:$F$286,'⭐ SD-SUM-BBALL ⚾'!$M$2:$M$286))</f>
        <v/>
      </c>
      <c r="G19" s="915" t="str" cm="1">
        <f t="array" ref="G19">_xlfn.IFS($D19="", " ", _xlfn.XLOOKUP($D19, '⭐ SD-SUM-BBALL ⚾'!$F$2:$F$286,'⭐ SD-SUM-BBALL ⚾'!$G$2:$G$286)="", "",_xlfn.XLOOKUP($D19, '⭐ SD-SUM-BBALL ⚾'!$F$2:$F$286,'⭐ SD-SUM-BBALL ⚾'!$G$2:$G$286)&gt;0, _xlfn.XLOOKUP($D19, '⭐ SD-SUM-BBALL ⚾'!$F$2:$F$286,'⭐ SD-SUM-BBALL ⚾'!$G$2:$G$286))</f>
        <v/>
      </c>
      <c r="H19" s="915" t="str">
        <f>IF($D19="", " ", _xlfn.XLOOKUP($D19, '⭐ SD-SUM-BBALL ⚾'!$F$2:$F$286, '⭐ SD-SUM-BBALL ⚾'!$AM$2:$AM$286))</f>
        <v>1819 W Wheatland Rd Dallas, TX 75232</v>
      </c>
      <c r="I19" s="915" t="str">
        <f>IF($D19="", " ", _xlfn.XLOOKUP($D19, '⭐ SD-SUM-BBALL ⚾'!$F$2:$F$286, '⭐ SD-SUM-BBALL ⚾'!$U$2:$U$286))</f>
        <v>469-390-1153</v>
      </c>
      <c r="J19" s="915" t="str">
        <f>IF($D19="", " ", _xlfn.XLOOKUP($D19, '⭐ SD-SUM-BBALL ⚾'!$F$2:$F$286, '⭐ SD-SUM-BBALL ⚾'!$N$2:$N$286))</f>
        <v>Jonathan</v>
      </c>
      <c r="K19" s="915" t="str">
        <f>IF($D19="", " ", _xlfn.XLOOKUP($D19, '⭐ SD-SUM-BBALL ⚾'!$F$2:$F$286, '⭐ SD-SUM-BBALL ⚾'!$O$2:$O$286))</f>
        <v>Johnson</v>
      </c>
      <c r="L19" s="916" cm="1">
        <f t="array" ref="L19">_xlfn.IFS($D19="", " ", _xlfn.XLOOKUP($D19, '⭐ SD-SUM-BBALL ⚾'!$F$2:$F$286,'⭐ SD-SUM-BBALL ⚾'!$X$2:$X$286)="", "TBA",_xlfn.XLOOKUP($D19, '⭐ SD-SUM-BBALL ⚾'!$F$2:$F$286,'⭐ SD-SUM-BBALL ⚾'!$X$2:$X$286)&gt;0, _xlfn.XLOOKUP($D19, '⭐ SD-SUM-BBALL ⚾'!$F$2:$F$286,'⭐ SD-SUM-BBALL ⚾'!$X$2:$X$286))</f>
        <v>615</v>
      </c>
      <c r="M19" s="293"/>
      <c r="N19" s="917" t="b">
        <v>1</v>
      </c>
      <c r="O19" s="917" t="b">
        <v>1</v>
      </c>
      <c r="P19" s="917" t="b">
        <v>1</v>
      </c>
      <c r="Q19" s="917" t="b">
        <v>1</v>
      </c>
      <c r="R19" s="917" t="b">
        <v>1</v>
      </c>
      <c r="S19" s="917" t="b">
        <v>1</v>
      </c>
      <c r="T19" s="917" t="b">
        <v>1</v>
      </c>
      <c r="U19" s="917" t="b">
        <v>1</v>
      </c>
      <c r="V19" s="917" t="b">
        <v>1</v>
      </c>
      <c r="W19" s="917" t="b">
        <v>0</v>
      </c>
      <c r="X19" s="917" t="b">
        <v>0</v>
      </c>
      <c r="Y19" s="917" t="b">
        <v>1</v>
      </c>
      <c r="Z19" s="917" t="b">
        <v>1</v>
      </c>
      <c r="AA19" s="917" t="b">
        <v>1</v>
      </c>
      <c r="AB19" s="917" t="b">
        <v>1</v>
      </c>
      <c r="AC19" s="917" t="b">
        <v>1</v>
      </c>
      <c r="AD19" s="917" t="b">
        <v>1</v>
      </c>
      <c r="AE19" s="917" t="b">
        <v>1</v>
      </c>
      <c r="AF19" s="917" t="b">
        <v>0</v>
      </c>
    </row>
    <row r="20" spans="1:32" s="915" customFormat="1">
      <c r="A20" s="915" t="str">
        <f>IF($D20="", "", _xlfn.XLOOKUP($D20, '⭐ SD-SUM-BBALL ⚾'!$F$2:$F$286, '⭐ SD-SUM-BBALL ⚾'!$A$2:$A$286))</f>
        <v>B-RET</v>
      </c>
      <c r="B20" s="915" t="str">
        <f>IF($D20="", " ", _xlfn.XLOOKUP($D20, '⭐ SD-SUM-BBALL ⚾'!$F$2:$F$286, '⭐ SD-SUM-BBALL ⚾'!$C$2:$C$286))</f>
        <v>C-2ND</v>
      </c>
      <c r="C20" s="915" t="str">
        <f>IF($D20="", " ", _xlfn.XLOOKUP($D20, '⭐ SD-SUM-BBALL ⚾'!$F$2:$F$286, '⭐ SD-SUM-BBALL ⚾'!$E$2:$E$286))</f>
        <v>USBDCC</v>
      </c>
      <c r="D20" s="915" t="s">
        <v>2768</v>
      </c>
      <c r="E20" s="915" t="str">
        <f>IF($D20="", " ", _xlfn.XLOOKUP($D20, '⭐ SD-SUM-BBALL ⚾'!$F$2:$F$286, '⭐ SD-SUM-BBALL ⚾'!$L$2:$L$286))</f>
        <v>gmoser1@chemeketa.edu</v>
      </c>
      <c r="F20" s="915" t="str" cm="1">
        <f t="array" ref="F20">_xlfn.IFS($D20="", " ", _xlfn.XLOOKUP($D20, '⭐ SD-SUM-BBALL ⚾'!$F$2:$F$286,'⭐ SD-SUM-BBALL ⚾'!$M$2:$M$286)="", "",_xlfn.XLOOKUP($D20, '⭐ SD-SUM-BBALL ⚾'!$F$2:$F$286,'⭐ SD-SUM-BBALL ⚾'!$M$2:$M$286)&gt;0, _xlfn.XLOOKUP($D20, '⭐ SD-SUM-BBALL ⚾'!$F$2:$F$286,'⭐ SD-SUM-BBALL ⚾'!$M$2:$M$286))</f>
        <v/>
      </c>
      <c r="G20" s="915" t="str" cm="1">
        <f t="array" ref="G20">_xlfn.IFS($D20="", " ", _xlfn.XLOOKUP($D20, '⭐ SD-SUM-BBALL ⚾'!$F$2:$F$286,'⭐ SD-SUM-BBALL ⚾'!$G$2:$G$286)="", "",_xlfn.XLOOKUP($D20, '⭐ SD-SUM-BBALL ⚾'!$F$2:$F$286,'⭐ SD-SUM-BBALL ⚾'!$G$2:$G$286)&gt;0, _xlfn.XLOOKUP($D20, '⭐ SD-SUM-BBALL ⚾'!$F$2:$F$286,'⭐ SD-SUM-BBALL ⚾'!$G$2:$G$286))</f>
        <v/>
      </c>
      <c r="H20" s="915" t="str">
        <f>IF($D20="", " ", _xlfn.XLOOKUP($D20, '⭐ SD-SUM-BBALL ⚾'!$F$2:$F$286, '⭐ SD-SUM-BBALL ⚾'!$AM$2:$AM$286))</f>
        <v>4000 Lancaster Dr. NE Salem, OR 97305</v>
      </c>
      <c r="I20" s="915" t="str">
        <f>IF($D20="", " ", _xlfn.XLOOKUP($D20, '⭐ SD-SUM-BBALL ⚾'!$F$2:$F$286, '⭐ SD-SUM-BBALL ⚾'!$U$2:$U$286))</f>
        <v>503-803-5656</v>
      </c>
      <c r="J20" s="915" t="str">
        <f>IF($D20="", " ", _xlfn.XLOOKUP($D20, '⭐ SD-SUM-BBALL ⚾'!$F$2:$F$286, '⭐ SD-SUM-BBALL ⚾'!$N$2:$N$286))</f>
        <v>Gerhett</v>
      </c>
      <c r="K20" s="915" t="str">
        <f>IF($D20="", " ", _xlfn.XLOOKUP($D20, '⭐ SD-SUM-BBALL ⚾'!$F$2:$F$286, '⭐ SD-SUM-BBALL ⚾'!$O$2:$O$286))</f>
        <v>Moser</v>
      </c>
      <c r="L20" s="916" cm="1">
        <f t="array" ref="L20">_xlfn.IFS($D20="", " ", _xlfn.XLOOKUP($D20, '⭐ SD-SUM-BBALL ⚾'!$F$2:$F$286,'⭐ SD-SUM-BBALL ⚾'!$X$2:$X$286)="", "TBA",_xlfn.XLOOKUP($D20, '⭐ SD-SUM-BBALL ⚾'!$F$2:$F$286,'⭐ SD-SUM-BBALL ⚾'!$X$2:$X$286)&gt;0, _xlfn.XLOOKUP($D20, '⭐ SD-SUM-BBALL ⚾'!$F$2:$F$286,'⭐ SD-SUM-BBALL ⚾'!$X$2:$X$286))</f>
        <v>615</v>
      </c>
      <c r="M20" s="293"/>
      <c r="N20" s="917" t="b">
        <v>1</v>
      </c>
      <c r="O20" s="917" t="b">
        <v>1</v>
      </c>
      <c r="P20" s="917" t="b">
        <v>1</v>
      </c>
      <c r="Q20" s="917" t="b">
        <v>1</v>
      </c>
      <c r="R20" s="917" t="b">
        <v>0</v>
      </c>
      <c r="S20" s="917" t="b">
        <v>1</v>
      </c>
      <c r="T20" s="917" t="b">
        <v>1</v>
      </c>
      <c r="U20" s="917" t="b">
        <v>1</v>
      </c>
      <c r="V20" s="917" t="b">
        <v>0</v>
      </c>
      <c r="W20" s="917" t="b">
        <v>0</v>
      </c>
      <c r="X20" s="917" t="b">
        <v>0</v>
      </c>
      <c r="Y20" s="917" t="b">
        <v>1</v>
      </c>
      <c r="Z20" s="917" t="b">
        <v>1</v>
      </c>
      <c r="AA20" s="917" t="b">
        <v>1</v>
      </c>
      <c r="AB20" s="917" t="b">
        <v>0</v>
      </c>
      <c r="AC20" s="917" t="b">
        <v>1</v>
      </c>
      <c r="AD20" s="917" t="b">
        <v>1</v>
      </c>
      <c r="AE20" s="917" t="b">
        <v>1</v>
      </c>
      <c r="AF20" s="917" t="b">
        <v>0</v>
      </c>
    </row>
    <row r="21" spans="1:32" s="915" customFormat="1">
      <c r="A21" s="915" t="str">
        <f>IF($D21="", "", _xlfn.XLOOKUP($D21, '⭐ SD-SUM-BBALL ⚾'!$F$2:$F$286, '⭐ SD-SUM-BBALL ⚾'!$A$2:$A$286))</f>
        <v>A-NEW</v>
      </c>
      <c r="B21" s="915" t="str">
        <f>IF($D21="", " ", _xlfn.XLOOKUP($D21, '⭐ SD-SUM-BBALL ⚾'!$F$2:$F$286, '⭐ SD-SUM-BBALL ⚾'!$C$2:$C$286))</f>
        <v>C-2ND</v>
      </c>
      <c r="C21" s="915" t="str">
        <f>IF($D21="", " ", _xlfn.XLOOKUP($D21, '⭐ SD-SUM-BBALL ⚾'!$F$2:$F$286, '⭐ SD-SUM-BBALL ⚾'!$E$2:$E$286))</f>
        <v>USBDCIC</v>
      </c>
      <c r="D21" s="915" t="s">
        <v>2780</v>
      </c>
      <c r="E21" s="915" t="str">
        <f>IF($D21="", " ", _xlfn.XLOOKUP($D21, '⭐ SD-SUM-BBALL ⚾'!$F$2:$F$286, '⭐ SD-SUM-BBALL ⚾'!$L$2:$L$286))</f>
        <v>asmith@citruscollege.edu</v>
      </c>
      <c r="F21" s="915" t="str" cm="1">
        <f t="array" ref="F21">_xlfn.IFS($D21="", " ", _xlfn.XLOOKUP($D21, '⭐ SD-SUM-BBALL ⚾'!$F$2:$F$286,'⭐ SD-SUM-BBALL ⚾'!$M$2:$M$286)="", "",_xlfn.XLOOKUP($D21, '⭐ SD-SUM-BBALL ⚾'!$F$2:$F$286,'⭐ SD-SUM-BBALL ⚾'!$M$2:$M$286)&gt;0, _xlfn.XLOOKUP($D21, '⭐ SD-SUM-BBALL ⚾'!$F$2:$F$286,'⭐ SD-SUM-BBALL ⚾'!$M$2:$M$286))</f>
        <v/>
      </c>
      <c r="G21" s="915" t="str" cm="1">
        <f t="array" ref="G21">_xlfn.IFS($D21="", " ", _xlfn.XLOOKUP($D21, '⭐ SD-SUM-BBALL ⚾'!$F$2:$F$286,'⭐ SD-SUM-BBALL ⚾'!$G$2:$G$286)="", "",_xlfn.XLOOKUP($D21, '⭐ SD-SUM-BBALL ⚾'!$F$2:$F$286,'⭐ SD-SUM-BBALL ⚾'!$G$2:$G$286)&gt;0, _xlfn.XLOOKUP($D21, '⭐ SD-SUM-BBALL ⚾'!$F$2:$F$286,'⭐ SD-SUM-BBALL ⚾'!$G$2:$G$286))</f>
        <v/>
      </c>
      <c r="H21" s="915" t="str">
        <f>IF($D21="", " ", _xlfn.XLOOKUP($D21, '⭐ SD-SUM-BBALL ⚾'!$F$2:$F$286, '⭐ SD-SUM-BBALL ⚾'!$AM$2:$AM$286))</f>
        <v>1000 W Foothill Blvd Glendora, CA 91741</v>
      </c>
      <c r="I21" s="915" t="str">
        <f>IF($D21="", " ", _xlfn.XLOOKUP($D21, '⭐ SD-SUM-BBALL ⚾'!$F$2:$F$286, '⭐ SD-SUM-BBALL ⚾'!$U$2:$U$286))</f>
        <v>702-523-1578</v>
      </c>
      <c r="J21" s="915" t="str">
        <f>IF($D21="", " ", _xlfn.XLOOKUP($D21, '⭐ SD-SUM-BBALL ⚾'!$F$2:$F$286, '⭐ SD-SUM-BBALL ⚾'!$N$2:$N$286))</f>
        <v>Andy</v>
      </c>
      <c r="K21" s="915" t="str">
        <f>IF($D21="", " ", _xlfn.XLOOKUP($D21, '⭐ SD-SUM-BBALL ⚾'!$F$2:$F$286, '⭐ SD-SUM-BBALL ⚾'!$O$2:$O$286))</f>
        <v>Smith</v>
      </c>
      <c r="L21" s="916" cm="1">
        <f t="array" ref="L21">_xlfn.IFS($D21="", " ", _xlfn.XLOOKUP($D21, '⭐ SD-SUM-BBALL ⚾'!$F$2:$F$286,'⭐ SD-SUM-BBALL ⚾'!$X$2:$X$286)="", "TBA",_xlfn.XLOOKUP($D21, '⭐ SD-SUM-BBALL ⚾'!$F$2:$F$286,'⭐ SD-SUM-BBALL ⚾'!$X$2:$X$286)&gt;0, _xlfn.XLOOKUP($D21, '⭐ SD-SUM-BBALL ⚾'!$F$2:$F$286,'⭐ SD-SUM-BBALL ⚾'!$X$2:$X$286))</f>
        <v>615</v>
      </c>
      <c r="M21" s="293"/>
      <c r="N21" s="917" t="b">
        <v>1</v>
      </c>
      <c r="O21" s="917" t="b">
        <v>1</v>
      </c>
      <c r="P21" s="917" t="b">
        <v>1</v>
      </c>
      <c r="Q21" s="917" t="b">
        <v>1</v>
      </c>
      <c r="R21" s="917" t="b">
        <v>0</v>
      </c>
      <c r="S21" s="917" t="b">
        <v>1</v>
      </c>
      <c r="T21" s="917" t="b">
        <v>1</v>
      </c>
      <c r="U21" s="917" t="b">
        <v>1</v>
      </c>
      <c r="V21" s="917" t="b">
        <v>1</v>
      </c>
      <c r="W21" s="917" t="b">
        <v>0</v>
      </c>
      <c r="X21" s="917" t="b">
        <v>0</v>
      </c>
      <c r="Y21" s="917" t="b">
        <v>1</v>
      </c>
      <c r="Z21" s="917" t="b">
        <v>1</v>
      </c>
      <c r="AA21" s="917" t="b">
        <v>1</v>
      </c>
      <c r="AB21" s="917" t="b">
        <v>0</v>
      </c>
      <c r="AC21" s="917" t="b">
        <v>1</v>
      </c>
      <c r="AD21" s="917" t="b">
        <v>1</v>
      </c>
      <c r="AE21" s="917" t="b">
        <v>1</v>
      </c>
      <c r="AF21" s="917" t="b">
        <v>0</v>
      </c>
    </row>
    <row r="22" spans="1:32" s="915" customFormat="1">
      <c r="A22" s="915" t="str">
        <f>IF($D22="", "", _xlfn.XLOOKUP($D22, '⭐ SD-SUM-BBALL ⚾'!$F$2:$F$286, '⭐ SD-SUM-BBALL ⚾'!$A$2:$A$286))</f>
        <v>B-RET</v>
      </c>
      <c r="B22" s="915" t="str">
        <f>IF($D22="", " ", _xlfn.XLOOKUP($D22, '⭐ SD-SUM-BBALL ⚾'!$F$2:$F$286, '⭐ SD-SUM-BBALL ⚾'!$C$2:$C$286))</f>
        <v>D-RET</v>
      </c>
      <c r="C22" s="915" t="str">
        <f>IF($D22="", " ", _xlfn.XLOOKUP($D22, '⭐ SD-SUM-BBALL ⚾'!$F$2:$F$286, '⭐ SD-SUM-BBALL ⚾'!$E$2:$E$286))</f>
        <v>USBDCA</v>
      </c>
      <c r="D22" s="919" t="s">
        <v>664</v>
      </c>
      <c r="E22" s="915" t="str">
        <f>IF($D22="", " ", _xlfn.XLOOKUP($D22, '⭐ SD-SUM-BBALL ⚾'!$F$2:$F$286, '⭐ SD-SUM-BBALL ⚾'!$L$2:$L$286))</f>
        <v>jd.pruitt@coastalalabama.edu</v>
      </c>
      <c r="F22" s="915" t="str" cm="1">
        <f t="array" ref="F22">_xlfn.IFS($D22="", " ", _xlfn.XLOOKUP($D22, '⭐ SD-SUM-BBALL ⚾'!$F$2:$F$286,'⭐ SD-SUM-BBALL ⚾'!$M$2:$M$286)="", "",_xlfn.XLOOKUP($D22, '⭐ SD-SUM-BBALL ⚾'!$F$2:$F$286,'⭐ SD-SUM-BBALL ⚾'!$M$2:$M$286)&gt;0, _xlfn.XLOOKUP($D22, '⭐ SD-SUM-BBALL ⚾'!$F$2:$F$286,'⭐ SD-SUM-BBALL ⚾'!$M$2:$M$286))</f>
        <v/>
      </c>
      <c r="G22" s="915" t="str" cm="1">
        <f t="array" ref="G22">_xlfn.IFS($D22="", " ", _xlfn.XLOOKUP($D22, '⭐ SD-SUM-BBALL ⚾'!$F$2:$F$286,'⭐ SD-SUM-BBALL ⚾'!$G$2:$G$286)="", "",_xlfn.XLOOKUP($D22, '⭐ SD-SUM-BBALL ⚾'!$F$2:$F$286,'⭐ SD-SUM-BBALL ⚾'!$G$2:$G$286)&gt;0, _xlfn.XLOOKUP($D22, '⭐ SD-SUM-BBALL ⚾'!$F$2:$F$286,'⭐ SD-SUM-BBALL ⚾'!$G$2:$G$286))</f>
        <v/>
      </c>
      <c r="H22" s="915" t="str">
        <f>IF($D22="", " ", _xlfn.XLOOKUP($D22, '⭐ SD-SUM-BBALL ⚾'!$F$2:$F$286, '⭐ SD-SUM-BBALL ⚾'!$AM$2:$AM$286))</f>
        <v>1900 US Hwy 31 Bay Minette, AL 36507</v>
      </c>
      <c r="I22" s="915" t="str">
        <f>IF($D22="", " ", _xlfn.XLOOKUP($D22, '⭐ SD-SUM-BBALL ⚾'!$F$2:$F$286, '⭐ SD-SUM-BBALL ⚾'!$U$2:$U$286))</f>
        <v>334-714-7994</v>
      </c>
      <c r="J22" s="915" t="str">
        <f>IF($D22="", " ", _xlfn.XLOOKUP($D22, '⭐ SD-SUM-BBALL ⚾'!$F$2:$F$286, '⭐ SD-SUM-BBALL ⚾'!$N$2:$N$286))</f>
        <v>JD</v>
      </c>
      <c r="K22" s="915" t="str">
        <f>IF($D22="", " ", _xlfn.XLOOKUP($D22, '⭐ SD-SUM-BBALL ⚾'!$F$2:$F$286, '⭐ SD-SUM-BBALL ⚾'!$O$2:$O$286))</f>
        <v>Pruitt</v>
      </c>
      <c r="L22" s="916" cm="1">
        <f t="array" ref="L22">_xlfn.IFS($D22="", " ", _xlfn.XLOOKUP($D22, '⭐ SD-SUM-BBALL ⚾'!$F$2:$F$286,'⭐ SD-SUM-BBALL ⚾'!$X$2:$X$286)="", "TBA",_xlfn.XLOOKUP($D22, '⭐ SD-SUM-BBALL ⚾'!$F$2:$F$286,'⭐ SD-SUM-BBALL ⚾'!$X$2:$X$286)&gt;0, _xlfn.XLOOKUP($D22, '⭐ SD-SUM-BBALL ⚾'!$F$2:$F$286,'⭐ SD-SUM-BBALL ⚾'!$X$2:$X$286))</f>
        <v>615</v>
      </c>
      <c r="M22" s="293"/>
      <c r="N22" s="917" t="b">
        <v>1</v>
      </c>
      <c r="O22" s="917" t="b">
        <v>1</v>
      </c>
      <c r="P22" s="917" t="b">
        <v>1</v>
      </c>
      <c r="Q22" s="917" t="b">
        <v>1</v>
      </c>
      <c r="R22" s="917" t="b">
        <v>0</v>
      </c>
      <c r="S22" s="917" t="b">
        <v>1</v>
      </c>
      <c r="T22" s="917" t="b">
        <v>1</v>
      </c>
      <c r="U22" s="917" t="b">
        <v>1</v>
      </c>
      <c r="V22" s="917" t="b">
        <v>0</v>
      </c>
      <c r="W22" s="917" t="b">
        <v>0</v>
      </c>
      <c r="X22" s="917" t="b">
        <v>0</v>
      </c>
      <c r="Y22" s="917" t="b">
        <v>1</v>
      </c>
      <c r="Z22" s="917" t="b">
        <v>1</v>
      </c>
      <c r="AA22" s="917" t="b">
        <v>1</v>
      </c>
      <c r="AB22" s="917" t="b">
        <v>1</v>
      </c>
      <c r="AC22" s="917" t="b">
        <v>1</v>
      </c>
      <c r="AD22" s="917" t="b">
        <v>1</v>
      </c>
      <c r="AE22" s="917" t="b">
        <v>1</v>
      </c>
      <c r="AF22" s="917" t="b">
        <v>0</v>
      </c>
    </row>
    <row r="23" spans="1:32" s="915" customFormat="1">
      <c r="A23" s="915" t="str">
        <f>IF($D23="", "", _xlfn.XLOOKUP($D23, '⭐ SD-SUM-BBALL ⚾'!$F$2:$F$286, '⭐ SD-SUM-BBALL ⚾'!$A$2:$A$286))</f>
        <v>T-NICK-RET</v>
      </c>
      <c r="B23" s="915" t="str">
        <f>IF($D23="", " ", _xlfn.XLOOKUP($D23, '⭐ SD-SUM-BBALL ⚾'!$F$2:$F$286, '⭐ SD-SUM-BBALL ⚾'!$C$2:$C$286))</f>
        <v>T-NICK</v>
      </c>
      <c r="C23" s="915" t="str">
        <f>IF($D23="", " ", _xlfn.XLOOKUP($D23, '⭐ SD-SUM-BBALL ⚾'!$F$2:$F$286, '⭐ SD-SUM-BBALL ⚾'!$E$2:$E$286))</f>
        <v>USBDED</v>
      </c>
      <c r="D23" s="915" t="s">
        <v>736</v>
      </c>
      <c r="E23" s="915" t="str">
        <f>IF($D23="", " ", _xlfn.XLOOKUP($D23, '⭐ SD-SUM-BBALL ⚾'!$F$2:$F$286, '⭐ SD-SUM-BBALL ⚾'!$L$2:$L$286))</f>
        <v>pryschuk.n@monet.k12.ca.us</v>
      </c>
      <c r="F23" s="915" t="str" cm="1">
        <f t="array" ref="F23">_xlfn.IFS($D23="", " ", _xlfn.XLOOKUP($D23, '⭐ SD-SUM-BBALL ⚾'!$F$2:$F$286,'⭐ SD-SUM-BBALL ⚾'!$M$2:$M$286)="", "",_xlfn.XLOOKUP($D23, '⭐ SD-SUM-BBALL ⚾'!$F$2:$F$286,'⭐ SD-SUM-BBALL ⚾'!$M$2:$M$286)&gt;0, _xlfn.XLOOKUP($D23, '⭐ SD-SUM-BBALL ⚾'!$F$2:$F$286,'⭐ SD-SUM-BBALL ⚾'!$M$2:$M$286))</f>
        <v/>
      </c>
      <c r="G23" s="915" t="str" cm="1">
        <f t="array" ref="G23">_xlfn.IFS($D23="", " ", _xlfn.XLOOKUP($D23, '⭐ SD-SUM-BBALL ⚾'!$F$2:$F$286,'⭐ SD-SUM-BBALL ⚾'!$G$2:$G$286)="", "",_xlfn.XLOOKUP($D23, '⭐ SD-SUM-BBALL ⚾'!$F$2:$F$286,'⭐ SD-SUM-BBALL ⚾'!$G$2:$G$286)&gt;0, _xlfn.XLOOKUP($D23, '⭐ SD-SUM-BBALL ⚾'!$F$2:$F$286,'⭐ SD-SUM-BBALL ⚾'!$G$2:$G$286))</f>
        <v/>
      </c>
      <c r="H23" s="915" t="str">
        <f>IF($D23="", " ", _xlfn.XLOOKUP($D23, '⭐ SD-SUM-BBALL ⚾'!$F$2:$F$286, '⭐ SD-SUM-BBALL ⚾'!$AM$2:$AM$286))</f>
        <v>540 E California Ave Fresno, CA 93706</v>
      </c>
      <c r="I23" s="915" t="str">
        <f>IF($D23="", " ", _xlfn.XLOOKUP($D23, '⭐ SD-SUM-BBALL ⚾'!$F$2:$F$286, '⭐ SD-SUM-BBALL ⚾'!$U$2:$U$286))</f>
        <v>209-534-5354</v>
      </c>
      <c r="J23" s="915" t="str">
        <f>IF($D23="", " ", _xlfn.XLOOKUP($D23, '⭐ SD-SUM-BBALL ⚾'!$F$2:$F$286, '⭐ SD-SUM-BBALL ⚾'!$N$2:$N$286))</f>
        <v>Nick</v>
      </c>
      <c r="K23" s="915" t="str">
        <f>IF($D23="", " ", _xlfn.XLOOKUP($D23, '⭐ SD-SUM-BBALL ⚾'!$F$2:$F$286, '⭐ SD-SUM-BBALL ⚾'!$O$2:$O$286))</f>
        <v>Pryschuk</v>
      </c>
      <c r="L23" s="916" cm="1">
        <f t="array" ref="L23">_xlfn.IFS($D23="", " ", _xlfn.XLOOKUP($D23, '⭐ SD-SUM-BBALL ⚾'!$F$2:$F$286,'⭐ SD-SUM-BBALL ⚾'!$X$2:$X$286)="", "TBA",_xlfn.XLOOKUP($D23, '⭐ SD-SUM-BBALL ⚾'!$F$2:$F$286,'⭐ SD-SUM-BBALL ⚾'!$X$2:$X$286)&gt;0, _xlfn.XLOOKUP($D23, '⭐ SD-SUM-BBALL ⚾'!$F$2:$F$286,'⭐ SD-SUM-BBALL ⚾'!$X$2:$X$286))</f>
        <v>615</v>
      </c>
      <c r="M23" s="293"/>
      <c r="N23" s="917" t="b">
        <v>1</v>
      </c>
      <c r="O23" s="917" t="b">
        <v>1</v>
      </c>
      <c r="P23" s="917" t="b">
        <v>1</v>
      </c>
      <c r="Q23" s="917" t="b">
        <v>1</v>
      </c>
      <c r="R23" s="917" t="b">
        <v>0</v>
      </c>
      <c r="S23" s="917" t="b">
        <v>1</v>
      </c>
      <c r="T23" s="917" t="b">
        <v>1</v>
      </c>
      <c r="U23" s="917" t="b">
        <v>1</v>
      </c>
      <c r="V23" s="917" t="b">
        <v>0</v>
      </c>
      <c r="W23" s="917" t="b">
        <v>0</v>
      </c>
      <c r="X23" s="917" t="b">
        <v>0</v>
      </c>
      <c r="Y23" s="917" t="b">
        <v>1</v>
      </c>
      <c r="Z23" s="917" t="b">
        <v>1</v>
      </c>
      <c r="AA23" s="917" t="b">
        <v>1</v>
      </c>
      <c r="AB23" s="917" t="b">
        <v>1</v>
      </c>
      <c r="AC23" s="917" t="b">
        <v>1</v>
      </c>
      <c r="AD23" s="917" t="b">
        <v>1</v>
      </c>
      <c r="AE23" s="917" t="b">
        <v>1</v>
      </c>
      <c r="AF23" s="917" t="b">
        <v>0</v>
      </c>
    </row>
    <row r="24" spans="1:32" s="915" customFormat="1">
      <c r="A24" s="915" t="str">
        <f>IF($D24="", "", _xlfn.XLOOKUP($D24, '⭐ SD-SUM-BBALL ⚾'!$F$2:$F$286, '⭐ SD-SUM-BBALL ⚾'!$A$2:$A$286))</f>
        <v>B-RET</v>
      </c>
      <c r="B24" s="915" t="str">
        <f>IF($D24="", " ", _xlfn.XLOOKUP($D24, '⭐ SD-SUM-BBALL ⚾'!$F$2:$F$286, '⭐ SD-SUM-BBALL ⚾'!$C$2:$C$286))</f>
        <v>C-2ND</v>
      </c>
      <c r="C24" s="915" t="str">
        <f>IF($D24="", " ", _xlfn.XLOOKUP($D24, '⭐ SD-SUM-BBALL ⚾'!$F$2:$F$286, '⭐ SD-SUM-BBALL ⚾'!$E$2:$E$286))</f>
        <v>USBDEXC</v>
      </c>
      <c r="D24" s="915" t="s">
        <v>768</v>
      </c>
      <c r="E24" s="915" t="str">
        <f>IF($D24="", " ", _xlfn.XLOOKUP($D24, '⭐ SD-SUM-BBALL ⚾'!$F$2:$F$286, '⭐ SD-SUM-BBALL ⚾'!$L$2:$L$286))</f>
        <v>fthomas340@gmail.com</v>
      </c>
      <c r="F24" s="915" t="str" cm="1">
        <f t="array" ref="F24">_xlfn.IFS($D24="", " ", _xlfn.XLOOKUP($D24, '⭐ SD-SUM-BBALL ⚾'!$F$2:$F$286,'⭐ SD-SUM-BBALL ⚾'!$M$2:$M$286)="", "",_xlfn.XLOOKUP($D24, '⭐ SD-SUM-BBALL ⚾'!$F$2:$F$286,'⭐ SD-SUM-BBALL ⚾'!$M$2:$M$286)&gt;0, _xlfn.XLOOKUP($D24, '⭐ SD-SUM-BBALL ⚾'!$F$2:$F$286,'⭐ SD-SUM-BBALL ⚾'!$M$2:$M$286))</f>
        <v/>
      </c>
      <c r="G24" s="915" t="str" cm="1">
        <f t="array" ref="G24">_xlfn.IFS($D24="", " ", _xlfn.XLOOKUP($D24, '⭐ SD-SUM-BBALL ⚾'!$F$2:$F$286,'⭐ SD-SUM-BBALL ⚾'!$G$2:$G$286)="", "",_xlfn.XLOOKUP($D24, '⭐ SD-SUM-BBALL ⚾'!$F$2:$F$286,'⭐ SD-SUM-BBALL ⚾'!$G$2:$G$286)&gt;0, _xlfn.XLOOKUP($D24, '⭐ SD-SUM-BBALL ⚾'!$F$2:$F$286,'⭐ SD-SUM-BBALL ⚾'!$G$2:$G$286))</f>
        <v>Victorville CC Field</v>
      </c>
      <c r="H24" s="915" t="str">
        <f>IF($D24="", " ", _xlfn.XLOOKUP($D24, '⭐ SD-SUM-BBALL ⚾'!$F$2:$F$286, '⭐ SD-SUM-BBALL ⚾'!$AM$2:$AM$286))</f>
        <v>18422 Bear Valley Rd Victorville, CA 92392</v>
      </c>
      <c r="I24" s="915" t="str">
        <f>IF($D24="", " ", _xlfn.XLOOKUP($D24, '⭐ SD-SUM-BBALL ⚾'!$F$2:$F$286, '⭐ SD-SUM-BBALL ⚾'!$U$2:$U$286))</f>
        <v>626-205-0430</v>
      </c>
      <c r="J24" s="915" t="str">
        <f>IF($D24="", " ", _xlfn.XLOOKUP($D24, '⭐ SD-SUM-BBALL ⚾'!$F$2:$F$286, '⭐ SD-SUM-BBALL ⚾'!$N$2:$N$286))</f>
        <v>Fernando</v>
      </c>
      <c r="K24" s="915" t="str">
        <f>IF($D24="", " ", _xlfn.XLOOKUP($D24, '⭐ SD-SUM-BBALL ⚾'!$F$2:$F$286, '⭐ SD-SUM-BBALL ⚾'!$O$2:$O$286))</f>
        <v>Thomas</v>
      </c>
      <c r="L24" s="916" cm="1">
        <f t="array" ref="L24">_xlfn.IFS($D24="", " ", _xlfn.XLOOKUP($D24, '⭐ SD-SUM-BBALL ⚾'!$F$2:$F$286,'⭐ SD-SUM-BBALL ⚾'!$X$2:$X$286)="", "TBA",_xlfn.XLOOKUP($D24, '⭐ SD-SUM-BBALL ⚾'!$F$2:$F$286,'⭐ SD-SUM-BBALL ⚾'!$X$2:$X$286)&gt;0, _xlfn.XLOOKUP($D24, '⭐ SD-SUM-BBALL ⚾'!$F$2:$F$286,'⭐ SD-SUM-BBALL ⚾'!$X$2:$X$286))</f>
        <v>615</v>
      </c>
      <c r="M24" s="293"/>
      <c r="N24" s="917" t="b">
        <v>1</v>
      </c>
      <c r="O24" s="917" t="b">
        <v>1</v>
      </c>
      <c r="P24" s="917" t="b">
        <v>1</v>
      </c>
      <c r="Q24" s="917" t="b">
        <v>1</v>
      </c>
      <c r="R24" s="917" t="b">
        <v>0</v>
      </c>
      <c r="S24" s="917" t="b">
        <v>1</v>
      </c>
      <c r="T24" s="917" t="b">
        <v>1</v>
      </c>
      <c r="U24" s="917" t="b">
        <v>1</v>
      </c>
      <c r="V24" s="917" t="b">
        <v>0</v>
      </c>
      <c r="W24" s="917" t="b">
        <v>0</v>
      </c>
      <c r="X24" s="917" t="b">
        <v>0</v>
      </c>
      <c r="Y24" s="917" t="b">
        <v>1</v>
      </c>
      <c r="Z24" s="917" t="b">
        <v>1</v>
      </c>
      <c r="AA24" s="917" t="b">
        <v>1</v>
      </c>
      <c r="AB24" s="917" t="b">
        <v>0</v>
      </c>
      <c r="AC24" s="917" t="b">
        <v>1</v>
      </c>
      <c r="AD24" s="917" t="b">
        <v>1</v>
      </c>
      <c r="AE24" s="917" t="b">
        <v>1</v>
      </c>
      <c r="AF24" s="917" t="b">
        <v>0</v>
      </c>
    </row>
    <row r="25" spans="1:32" s="915" customFormat="1">
      <c r="A25" s="915" t="str">
        <f>IF($D25="", "", _xlfn.XLOOKUP($D25, '⭐ SD-SUM-BBALL ⚾'!$F$2:$F$286, '⭐ SD-SUM-BBALL ⚾'!$A$2:$A$286))</f>
        <v>B-RET</v>
      </c>
      <c r="B25" s="915" t="str">
        <f>IF($D25="", " ", _xlfn.XLOOKUP($D25, '⭐ SD-SUM-BBALL ⚾'!$F$2:$F$286, '⭐ SD-SUM-BBALL ⚾'!$C$2:$C$286))</f>
        <v>C-2ND</v>
      </c>
      <c r="C25" s="915" t="str">
        <f>IF($D25="", " ", _xlfn.XLOOKUP($D25, '⭐ SD-SUM-BBALL ⚾'!$F$2:$F$286, '⭐ SD-SUM-BBALL ⚾'!$E$2:$E$286))</f>
        <v>USBDFNW</v>
      </c>
      <c r="D25" s="915" t="s">
        <v>791</v>
      </c>
      <c r="E25" s="915" t="str">
        <f>IF($D25="", " ", _xlfn.XLOOKUP($D25, '⭐ SD-SUM-BBALL ⚾'!$F$2:$F$286, '⭐ SD-SUM-BBALL ⚾'!$L$2:$L$286))</f>
        <v>danielgjones17@hotmail.com</v>
      </c>
      <c r="F25" s="915" t="str" cm="1">
        <f t="array" ref="F25">_xlfn.IFS($D25="", " ", _xlfn.XLOOKUP($D25, '⭐ SD-SUM-BBALL ⚾'!$F$2:$F$286,'⭐ SD-SUM-BBALL ⚾'!$M$2:$M$286)="", "",_xlfn.XLOOKUP($D25, '⭐ SD-SUM-BBALL ⚾'!$F$2:$F$286,'⭐ SD-SUM-BBALL ⚾'!$M$2:$M$286)&gt;0, _xlfn.XLOOKUP($D25, '⭐ SD-SUM-BBALL ⚾'!$F$2:$F$286,'⭐ SD-SUM-BBALL ⚾'!$M$2:$M$286))</f>
        <v/>
      </c>
      <c r="G25" s="915" t="str" cm="1">
        <f t="array" ref="G25">_xlfn.IFS($D25="", " ", _xlfn.XLOOKUP($D25, '⭐ SD-SUM-BBALL ⚾'!$F$2:$F$286,'⭐ SD-SUM-BBALL ⚾'!$G$2:$G$286)="", "",_xlfn.XLOOKUP($D25, '⭐ SD-SUM-BBALL ⚾'!$F$2:$F$286,'⭐ SD-SUM-BBALL ⚾'!$G$2:$G$286)&gt;0, _xlfn.XLOOKUP($D25, '⭐ SD-SUM-BBALL ⚾'!$F$2:$F$286,'⭐ SD-SUM-BBALL ⚾'!$G$2:$G$286))</f>
        <v>Shawnee HS</v>
      </c>
      <c r="H25" s="915" t="str">
        <f>IF($D25="", " ", _xlfn.XLOOKUP($D25, '⭐ SD-SUM-BBALL ⚾'!$F$2:$F$286, '⭐ SD-SUM-BBALL ⚾'!$AM$2:$AM$286))</f>
        <v>3333 Zurmehly Rd Lima, OH 45806</v>
      </c>
      <c r="I25" s="915" t="str">
        <f>IF($D25="", " ", _xlfn.XLOOKUP($D25, '⭐ SD-SUM-BBALL ⚾'!$F$2:$F$286, '⭐ SD-SUM-BBALL ⚾'!$U$2:$U$286))</f>
        <v>419-302-5497</v>
      </c>
      <c r="J25" s="915" t="str">
        <f>IF($D25="", " ", _xlfn.XLOOKUP($D25, '⭐ SD-SUM-BBALL ⚾'!$F$2:$F$286, '⭐ SD-SUM-BBALL ⚾'!$N$2:$N$286))</f>
        <v>Danny</v>
      </c>
      <c r="K25" s="915" t="str">
        <f>IF($D25="", " ", _xlfn.XLOOKUP($D25, '⭐ SD-SUM-BBALL ⚾'!$F$2:$F$286, '⭐ SD-SUM-BBALL ⚾'!$O$2:$O$286))</f>
        <v>Jones</v>
      </c>
      <c r="L25" s="916" cm="1">
        <f t="array" ref="L25">_xlfn.IFS($D25="", " ", _xlfn.XLOOKUP($D25, '⭐ SD-SUM-BBALL ⚾'!$F$2:$F$286,'⭐ SD-SUM-BBALL ⚾'!$X$2:$X$286)="", "TBA",_xlfn.XLOOKUP($D25, '⭐ SD-SUM-BBALL ⚾'!$F$2:$F$286,'⭐ SD-SUM-BBALL ⚾'!$X$2:$X$286)&gt;0, _xlfn.XLOOKUP($D25, '⭐ SD-SUM-BBALL ⚾'!$F$2:$F$286,'⭐ SD-SUM-BBALL ⚾'!$X$2:$X$286))</f>
        <v>615</v>
      </c>
      <c r="M25" s="293"/>
      <c r="N25" s="917" t="b">
        <v>1</v>
      </c>
      <c r="O25" s="917" t="b">
        <v>1</v>
      </c>
      <c r="P25" s="917" t="b">
        <v>1</v>
      </c>
      <c r="Q25" s="917" t="b">
        <v>1</v>
      </c>
      <c r="R25" s="917" t="b">
        <v>0</v>
      </c>
      <c r="S25" s="917" t="b">
        <v>1</v>
      </c>
      <c r="T25" s="917" t="b">
        <v>1</v>
      </c>
      <c r="U25" s="917" t="b">
        <v>1</v>
      </c>
      <c r="V25" s="917" t="b">
        <v>0</v>
      </c>
      <c r="W25" s="917" t="b">
        <v>0</v>
      </c>
      <c r="X25" s="917" t="b">
        <v>0</v>
      </c>
      <c r="Y25" s="917" t="b">
        <v>1</v>
      </c>
      <c r="Z25" s="917" t="b">
        <v>1</v>
      </c>
      <c r="AA25" s="917" t="b">
        <v>1</v>
      </c>
      <c r="AB25" s="917" t="b">
        <v>1</v>
      </c>
      <c r="AC25" s="917" t="b">
        <v>1</v>
      </c>
      <c r="AD25" s="917" t="b">
        <v>1</v>
      </c>
      <c r="AE25" s="917" t="b">
        <v>1</v>
      </c>
      <c r="AF25" s="917" t="b">
        <v>0</v>
      </c>
    </row>
    <row r="26" spans="1:32" s="915" customFormat="1">
      <c r="A26" s="915" t="str">
        <f>IF($D26="", "", _xlfn.XLOOKUP($D26, '⭐ SD-SUM-BBALL ⚾'!$F$2:$F$286, '⭐ SD-SUM-BBALL ⚾'!$A$2:$A$286))</f>
        <v>B-RET</v>
      </c>
      <c r="B26" s="915" t="str">
        <f>IF($D26="", " ", _xlfn.XLOOKUP($D26, '⭐ SD-SUM-BBALL ⚾'!$F$2:$F$286, '⭐ SD-SUM-BBALL ⚾'!$C$2:$C$286))</f>
        <v>C-2ND</v>
      </c>
      <c r="C26" s="915" t="str">
        <f>IF($D26="", " ", _xlfn.XLOOKUP($D26, '⭐ SD-SUM-BBALL ⚾'!$F$2:$F$286, '⭐ SD-SUM-BBALL ⚾'!$E$2:$E$286))</f>
        <v>USBDMJ</v>
      </c>
      <c r="D26" s="919" t="s">
        <v>2952</v>
      </c>
      <c r="E26" s="915" t="str">
        <f>IF($D26="", " ", _xlfn.XLOOKUP($D26, '⭐ SD-SUM-BBALL ⚾'!$F$2:$F$286, '⭐ SD-SUM-BBALL ⚾'!$L$2:$L$286))</f>
        <v>cha100@madison-schools.com</v>
      </c>
      <c r="F26" s="915" t="str" cm="1">
        <f t="array" ref="F26">_xlfn.IFS($D26="", " ", _xlfn.XLOOKUP($D26, '⭐ SD-SUM-BBALL ⚾'!$F$2:$F$286,'⭐ SD-SUM-BBALL ⚾'!$M$2:$M$286)="", "",_xlfn.XLOOKUP($D26, '⭐ SD-SUM-BBALL ⚾'!$F$2:$F$286,'⭐ SD-SUM-BBALL ⚾'!$M$2:$M$286)&gt;0, _xlfn.XLOOKUP($D26, '⭐ SD-SUM-BBALL ⚾'!$F$2:$F$286,'⭐ SD-SUM-BBALL ⚾'!$M$2:$M$286))</f>
        <v/>
      </c>
      <c r="G26" s="915" t="str" cm="1">
        <f t="array" ref="G26">_xlfn.IFS($D26="", " ", _xlfn.XLOOKUP($D26, '⭐ SD-SUM-BBALL ⚾'!$F$2:$F$286,'⭐ SD-SUM-BBALL ⚾'!$G$2:$G$286)="", "",_xlfn.XLOOKUP($D26, '⭐ SD-SUM-BBALL ⚾'!$F$2:$F$286,'⭐ SD-SUM-BBALL ⚾'!$G$2:$G$286)&gt;0, _xlfn.XLOOKUP($D26, '⭐ SD-SUM-BBALL ⚾'!$F$2:$F$286,'⭐ SD-SUM-BBALL ⚾'!$G$2:$G$286))</f>
        <v/>
      </c>
      <c r="H26" s="915" t="str">
        <f>IF($D26="", " ", _xlfn.XLOOKUP($D26, '⭐ SD-SUM-BBALL ⚾'!$F$2:$F$286, '⭐ SD-SUM-BBALL ⚾'!$AM$2:$AM$286))</f>
        <v>308 New Mannsdale Rd Madison, MS 39110</v>
      </c>
      <c r="I26" s="915" t="str">
        <f>IF($D26="", " ", _xlfn.XLOOKUP($D26, '⭐ SD-SUM-BBALL ⚾'!$F$2:$F$286, '⭐ SD-SUM-BBALL ⚾'!$U$2:$U$286))</f>
        <v>601-606-0377</v>
      </c>
      <c r="J26" s="915" t="str">
        <f>IF($D26="", " ", _xlfn.XLOOKUP($D26, '⭐ SD-SUM-BBALL ⚾'!$F$2:$F$286, '⭐ SD-SUM-BBALL ⚾'!$N$2:$N$286))</f>
        <v>Eddie</v>
      </c>
      <c r="K26" s="915" t="str">
        <f>IF($D26="", " ", _xlfn.XLOOKUP($D26, '⭐ SD-SUM-BBALL ⚾'!$F$2:$F$286, '⭐ SD-SUM-BBALL ⚾'!$O$2:$O$286))</f>
        <v>Easley</v>
      </c>
      <c r="L26" s="916" cm="1">
        <f t="array" ref="L26">_xlfn.IFS($D26="", " ", _xlfn.XLOOKUP($D26, '⭐ SD-SUM-BBALL ⚾'!$F$2:$F$286,'⭐ SD-SUM-BBALL ⚾'!$X$2:$X$286)="", "TBA",_xlfn.XLOOKUP($D26, '⭐ SD-SUM-BBALL ⚾'!$F$2:$F$286,'⭐ SD-SUM-BBALL ⚾'!$X$2:$X$286)&gt;0, _xlfn.XLOOKUP($D26, '⭐ SD-SUM-BBALL ⚾'!$F$2:$F$286,'⭐ SD-SUM-BBALL ⚾'!$X$2:$X$286))</f>
        <v>615</v>
      </c>
      <c r="M26" s="293"/>
      <c r="N26" s="917" t="b">
        <v>1</v>
      </c>
      <c r="O26" s="917" t="b">
        <v>1</v>
      </c>
      <c r="P26" s="917" t="b">
        <v>1</v>
      </c>
      <c r="Q26" s="917" t="b">
        <v>1</v>
      </c>
      <c r="R26" s="917" t="b">
        <v>0</v>
      </c>
      <c r="S26" s="917" t="b">
        <v>1</v>
      </c>
      <c r="T26" s="917" t="b">
        <v>1</v>
      </c>
      <c r="U26" s="917" t="b">
        <v>1</v>
      </c>
      <c r="V26" s="917" t="b">
        <v>0</v>
      </c>
      <c r="W26" s="917" t="b">
        <v>0</v>
      </c>
      <c r="X26" s="917" t="b">
        <v>0</v>
      </c>
      <c r="Y26" s="917" t="b">
        <v>1</v>
      </c>
      <c r="Z26" s="917" t="b">
        <v>1</v>
      </c>
      <c r="AA26" s="917" t="b">
        <v>1</v>
      </c>
      <c r="AB26" s="917" t="b">
        <v>1</v>
      </c>
      <c r="AC26" s="917" t="b">
        <v>1</v>
      </c>
      <c r="AD26" s="917" t="b">
        <v>1</v>
      </c>
      <c r="AE26" s="917" t="b">
        <v>1</v>
      </c>
      <c r="AF26" s="917" t="b">
        <v>0</v>
      </c>
    </row>
    <row r="27" spans="1:32" s="915" customFormat="1">
      <c r="A27" s="915" t="str">
        <f>IF($D27="", "", _xlfn.XLOOKUP($D27, '⭐ SD-SUM-BBALL ⚾'!$F$2:$F$286, '⭐ SD-SUM-BBALL ⚾'!$A$2:$A$286))</f>
        <v>B-RET</v>
      </c>
      <c r="B27" s="915" t="str">
        <f>IF($D27="", " ", _xlfn.XLOOKUP($D27, '⭐ SD-SUM-BBALL ⚾'!$F$2:$F$286, '⭐ SD-SUM-BBALL ⚾'!$C$2:$C$286))</f>
        <v>C-2ND</v>
      </c>
      <c r="C27" s="915" t="str">
        <f>IF($D27="", " ", _xlfn.XLOOKUP($D27, '⭐ SD-SUM-BBALL ⚾'!$F$2:$F$286, '⭐ SD-SUM-BBALL ⚾'!$E$2:$E$286))</f>
        <v>USBDMES</v>
      </c>
      <c r="D27" s="915" t="s">
        <v>2945</v>
      </c>
      <c r="E27" s="915" t="str">
        <f>IF($D27="", " ", _xlfn.XLOOKUP($D27, '⭐ SD-SUM-BBALL ⚾'!$F$2:$F$286, '⭐ SD-SUM-BBALL ⚾'!$L$2:$L$286))</f>
        <v>tcirelli@mesacc.edu</v>
      </c>
      <c r="F27" s="915" t="str" cm="1">
        <f t="array" ref="F27">_xlfn.IFS($D27="", " ", _xlfn.XLOOKUP($D27, '⭐ SD-SUM-BBALL ⚾'!$F$2:$F$286,'⭐ SD-SUM-BBALL ⚾'!$M$2:$M$286)="", "",_xlfn.XLOOKUP($D27, '⭐ SD-SUM-BBALL ⚾'!$F$2:$F$286,'⭐ SD-SUM-BBALL ⚾'!$M$2:$M$286)&gt;0, _xlfn.XLOOKUP($D27, '⭐ SD-SUM-BBALL ⚾'!$F$2:$F$286,'⭐ SD-SUM-BBALL ⚾'!$M$2:$M$286))</f>
        <v/>
      </c>
      <c r="G27" s="915" t="str" cm="1">
        <f t="array" ref="G27">_xlfn.IFS($D27="", " ", _xlfn.XLOOKUP($D27, '⭐ SD-SUM-BBALL ⚾'!$F$2:$F$286,'⭐ SD-SUM-BBALL ⚾'!$G$2:$G$286)="", "",_xlfn.XLOOKUP($D27, '⭐ SD-SUM-BBALL ⚾'!$F$2:$F$286,'⭐ SD-SUM-BBALL ⚾'!$G$2:$G$286)&gt;0, _xlfn.XLOOKUP($D27, '⭐ SD-SUM-BBALL ⚾'!$F$2:$F$286,'⭐ SD-SUM-BBALL ⚾'!$G$2:$G$286))</f>
        <v/>
      </c>
      <c r="H27" s="915" t="str">
        <f>IF($D27="", " ", _xlfn.XLOOKUP($D27, '⭐ SD-SUM-BBALL ⚾'!$F$2:$F$286, '⭐ SD-SUM-BBALL ⚾'!$AM$2:$AM$286))</f>
        <v>1833 W Southern Mesa, AZ 85202</v>
      </c>
      <c r="I27" s="915" t="str">
        <f>IF($D27="", " ", _xlfn.XLOOKUP($D27, '⭐ SD-SUM-BBALL ⚾'!$F$2:$F$286, '⭐ SD-SUM-BBALL ⚾'!$U$2:$U$286))</f>
        <v>480-296-8959</v>
      </c>
      <c r="J27" s="915" t="str">
        <f>IF($D27="", " ", _xlfn.XLOOKUP($D27, '⭐ SD-SUM-BBALL ⚾'!$F$2:$F$286, '⭐ SD-SUM-BBALL ⚾'!$N$2:$N$286))</f>
        <v>Tony</v>
      </c>
      <c r="K27" s="915" t="str">
        <f>IF($D27="", " ", _xlfn.XLOOKUP($D27, '⭐ SD-SUM-BBALL ⚾'!$F$2:$F$286, '⭐ SD-SUM-BBALL ⚾'!$O$2:$O$286))</f>
        <v>Cirelli</v>
      </c>
      <c r="L27" s="916" cm="1">
        <f t="array" ref="L27">_xlfn.IFS($D27="", " ", _xlfn.XLOOKUP($D27, '⭐ SD-SUM-BBALL ⚾'!$F$2:$F$286,'⭐ SD-SUM-BBALL ⚾'!$X$2:$X$286)="", "TBA",_xlfn.XLOOKUP($D27, '⭐ SD-SUM-BBALL ⚾'!$F$2:$F$286,'⭐ SD-SUM-BBALL ⚾'!$X$2:$X$286)&gt;0, _xlfn.XLOOKUP($D27, '⭐ SD-SUM-BBALL ⚾'!$F$2:$F$286,'⭐ SD-SUM-BBALL ⚾'!$X$2:$X$286))</f>
        <v>615</v>
      </c>
      <c r="M27" s="293"/>
      <c r="N27" s="917" t="b">
        <v>1</v>
      </c>
      <c r="O27" s="917" t="b">
        <v>1</v>
      </c>
      <c r="P27" s="917" t="b">
        <v>1</v>
      </c>
      <c r="Q27" s="917" t="b">
        <v>1</v>
      </c>
      <c r="R27" s="917" t="b">
        <v>0</v>
      </c>
      <c r="S27" s="917" t="b">
        <v>1</v>
      </c>
      <c r="T27" s="917" t="b">
        <v>1</v>
      </c>
      <c r="U27" s="917" t="b">
        <v>1</v>
      </c>
      <c r="V27" s="917" t="b">
        <v>0</v>
      </c>
      <c r="W27" s="917" t="b">
        <v>0</v>
      </c>
      <c r="X27" s="917" t="b">
        <v>0</v>
      </c>
      <c r="Y27" s="917" t="b">
        <v>1</v>
      </c>
      <c r="Z27" s="917" t="b">
        <v>1</v>
      </c>
      <c r="AA27" s="917" t="b">
        <v>1</v>
      </c>
      <c r="AB27" s="917" t="b">
        <v>1</v>
      </c>
      <c r="AC27" s="917" t="b">
        <v>1</v>
      </c>
      <c r="AD27" s="917" t="b">
        <v>1</v>
      </c>
      <c r="AE27" s="917" t="b">
        <v>1</v>
      </c>
      <c r="AF27" s="917" t="b">
        <v>0</v>
      </c>
    </row>
    <row r="28" spans="1:32" s="915" customFormat="1">
      <c r="A28" s="915" t="str">
        <f>IF($D28="", "", _xlfn.XLOOKUP($D28, '⭐ SD-SUM-BBALL ⚾'!$F$2:$F$286, '⭐ SD-SUM-BBALL ⚾'!$A$2:$A$286))</f>
        <v>B-RET</v>
      </c>
      <c r="B28" s="915" t="str">
        <f>IF($D28="", " ", _xlfn.XLOOKUP($D28, '⭐ SD-SUM-BBALL ⚾'!$F$2:$F$286, '⭐ SD-SUM-BBALL ⚾'!$C$2:$C$286))</f>
        <v>C-2ND</v>
      </c>
      <c r="C28" s="915" t="str">
        <f>IF($D28="", " ", _xlfn.XLOOKUP($D28, '⭐ SD-SUM-BBALL ⚾'!$F$2:$F$286, '⭐ SD-SUM-BBALL ⚾'!$E$2:$E$286))</f>
        <v>USBDRICH</v>
      </c>
      <c r="D28" s="915" t="s">
        <v>3026</v>
      </c>
      <c r="E28" s="915" t="str">
        <f>IF($D28="", " ", _xlfn.XLOOKUP($D28, '⭐ SD-SUM-BBALL ⚾'!$F$2:$F$286, '⭐ SD-SUM-BBALL ⚾'!$L$2:$L$286))</f>
        <v>michael_dunne@att.net</v>
      </c>
      <c r="F28" s="915" t="str" cm="1">
        <f t="array" ref="F28">_xlfn.IFS($D28="", " ", _xlfn.XLOOKUP($D28, '⭐ SD-SUM-BBALL ⚾'!$F$2:$F$286,'⭐ SD-SUM-BBALL ⚾'!$M$2:$M$286)="", "",_xlfn.XLOOKUP($D28, '⭐ SD-SUM-BBALL ⚾'!$F$2:$F$286,'⭐ SD-SUM-BBALL ⚾'!$M$2:$M$286)&gt;0, _xlfn.XLOOKUP($D28, '⭐ SD-SUM-BBALL ⚾'!$F$2:$F$286,'⭐ SD-SUM-BBALL ⚾'!$M$2:$M$286))</f>
        <v/>
      </c>
      <c r="G28" s="915" t="str" cm="1">
        <f t="array" ref="G28">_xlfn.IFS($D28="", " ", _xlfn.XLOOKUP($D28, '⭐ SD-SUM-BBALL ⚾'!$F$2:$F$286,'⭐ SD-SUM-BBALL ⚾'!$G$2:$G$286)="", "",_xlfn.XLOOKUP($D28, '⭐ SD-SUM-BBALL ⚾'!$F$2:$F$286,'⭐ SD-SUM-BBALL ⚾'!$G$2:$G$286)&gt;0, _xlfn.XLOOKUP($D28, '⭐ SD-SUM-BBALL ⚾'!$F$2:$F$286,'⭐ SD-SUM-BBALL ⚾'!$G$2:$G$286))</f>
        <v/>
      </c>
      <c r="H28" s="915" t="str">
        <f>IF($D28="", " ", _xlfn.XLOOKUP($D28, '⭐ SD-SUM-BBALL ⚾'!$F$2:$F$286, '⭐ SD-SUM-BBALL ⚾'!$AM$2:$AM$286))</f>
        <v>6301 N University Peoria, IL 61614</v>
      </c>
      <c r="I28" s="915" t="str">
        <f>IF($D28="", " ", _xlfn.XLOOKUP($D28, '⭐ SD-SUM-BBALL ⚾'!$F$2:$F$286, '⭐ SD-SUM-BBALL ⚾'!$U$2:$U$286))</f>
        <v>309-427-0849</v>
      </c>
      <c r="J28" s="915" t="str">
        <f>IF($D28="", " ", _xlfn.XLOOKUP($D28, '⭐ SD-SUM-BBALL ⚾'!$F$2:$F$286, '⭐ SD-SUM-BBALL ⚾'!$N$2:$N$286))</f>
        <v>Mike</v>
      </c>
      <c r="K28" s="915" t="str">
        <f>IF($D28="", " ", _xlfn.XLOOKUP($D28, '⭐ SD-SUM-BBALL ⚾'!$F$2:$F$286, '⭐ SD-SUM-BBALL ⚾'!$O$2:$O$286))</f>
        <v>Dunne</v>
      </c>
      <c r="L28" s="916" cm="1">
        <f t="array" ref="L28">_xlfn.IFS($D28="", " ", _xlfn.XLOOKUP($D28, '⭐ SD-SUM-BBALL ⚾'!$F$2:$F$286,'⭐ SD-SUM-BBALL ⚾'!$X$2:$X$286)="", "TBA",_xlfn.XLOOKUP($D28, '⭐ SD-SUM-BBALL ⚾'!$F$2:$F$286,'⭐ SD-SUM-BBALL ⚾'!$X$2:$X$286)&gt;0, _xlfn.XLOOKUP($D28, '⭐ SD-SUM-BBALL ⚾'!$F$2:$F$286,'⭐ SD-SUM-BBALL ⚾'!$X$2:$X$286))</f>
        <v>615</v>
      </c>
      <c r="M28" s="293"/>
      <c r="N28" s="917" t="b">
        <v>1</v>
      </c>
      <c r="O28" s="917" t="b">
        <v>1</v>
      </c>
      <c r="P28" s="917" t="b">
        <v>1</v>
      </c>
      <c r="Q28" s="917" t="b">
        <v>1</v>
      </c>
      <c r="R28" s="917" t="b">
        <v>0</v>
      </c>
      <c r="S28" s="917" t="b">
        <v>1</v>
      </c>
      <c r="T28" s="917" t="b">
        <v>0</v>
      </c>
      <c r="U28" s="917" t="b">
        <v>0</v>
      </c>
      <c r="V28" s="917" t="b">
        <v>0</v>
      </c>
      <c r="W28" s="917" t="b">
        <v>0</v>
      </c>
      <c r="X28" s="917" t="b">
        <v>0</v>
      </c>
      <c r="Y28" s="917" t="b">
        <v>1</v>
      </c>
      <c r="Z28" s="917" t="b">
        <v>1</v>
      </c>
      <c r="AA28" s="917" t="b">
        <v>1</v>
      </c>
      <c r="AB28" s="917" t="b">
        <v>0</v>
      </c>
      <c r="AC28" s="917" t="b">
        <v>1</v>
      </c>
      <c r="AD28" s="917" t="b">
        <v>1</v>
      </c>
      <c r="AE28" s="917" t="b">
        <v>1</v>
      </c>
      <c r="AF28" s="917" t="b">
        <v>0</v>
      </c>
    </row>
    <row r="29" spans="1:32" s="915" customFormat="1">
      <c r="A29" s="915" t="str">
        <f>IF($D29="", "", _xlfn.XLOOKUP($D29, '⭐ SD-SUM-BBALL ⚾'!$F$2:$F$286, '⭐ SD-SUM-BBALL ⚾'!$A$2:$A$286))</f>
        <v>B-RET</v>
      </c>
      <c r="B29" s="915" t="str">
        <f>IF($D29="", " ", _xlfn.XLOOKUP($D29, '⭐ SD-SUM-BBALL ⚾'!$F$2:$F$286, '⭐ SD-SUM-BBALL ⚾'!$C$2:$C$286))</f>
        <v>C-2ND</v>
      </c>
      <c r="C29" s="915" t="str">
        <f>IF($D29="", " ", _xlfn.XLOOKUP($D29, '⭐ SD-SUM-BBALL ⚾'!$F$2:$F$286, '⭐ SD-SUM-BBALL ⚾'!$E$2:$E$286))</f>
        <v>USBDRUS</v>
      </c>
      <c r="D29" s="915" t="s">
        <v>1288</v>
      </c>
      <c r="E29" s="915" t="str">
        <f>IF($D29="", " ", _xlfn.XLOOKUP($D29, '⭐ SD-SUM-BBALL ⚾'!$F$2:$F$286, '⭐ SD-SUM-BBALL ⚾'!$L$2:$L$286))</f>
        <v>tim.rice@russellind.kyschools.us</v>
      </c>
      <c r="F29" s="915" t="str" cm="1">
        <f t="array" ref="F29">_xlfn.IFS($D29="", " ", _xlfn.XLOOKUP($D29, '⭐ SD-SUM-BBALL ⚾'!$F$2:$F$286,'⭐ SD-SUM-BBALL ⚾'!$M$2:$M$286)="", "",_xlfn.XLOOKUP($D29, '⭐ SD-SUM-BBALL ⚾'!$F$2:$F$286,'⭐ SD-SUM-BBALL ⚾'!$M$2:$M$286)&gt;0, _xlfn.XLOOKUP($D29, '⭐ SD-SUM-BBALL ⚾'!$F$2:$F$286,'⭐ SD-SUM-BBALL ⚾'!$M$2:$M$286))</f>
        <v/>
      </c>
      <c r="G29" s="915" t="str" cm="1">
        <f t="array" ref="G29">_xlfn.IFS($D29="", " ", _xlfn.XLOOKUP($D29, '⭐ SD-SUM-BBALL ⚾'!$F$2:$F$286,'⭐ SD-SUM-BBALL ⚾'!$G$2:$G$286)="", "",_xlfn.XLOOKUP($D29, '⭐ SD-SUM-BBALL ⚾'!$F$2:$F$286,'⭐ SD-SUM-BBALL ⚾'!$G$2:$G$286)&gt;0, _xlfn.XLOOKUP($D29, '⭐ SD-SUM-BBALL ⚾'!$F$2:$F$286,'⭐ SD-SUM-BBALL ⚾'!$G$2:$G$286))</f>
        <v/>
      </c>
      <c r="H29" s="915" t="str">
        <f>IF($D29="", " ", _xlfn.XLOOKUP($D29, '⭐ SD-SUM-BBALL ⚾'!$F$2:$F$286, '⭐ SD-SUM-BBALL ⚾'!$AM$2:$AM$286))</f>
        <v>709 Red Devil Ln. Russell, KY 41169</v>
      </c>
      <c r="I29" s="915" t="str">
        <f>IF($D29="", " ", _xlfn.XLOOKUP($D29, '⭐ SD-SUM-BBALL ⚾'!$F$2:$F$286, '⭐ SD-SUM-BBALL ⚾'!$U$2:$U$286))</f>
        <v>606-571-2355</v>
      </c>
      <c r="J29" s="915" t="str">
        <f>IF($D29="", " ", _xlfn.XLOOKUP($D29, '⭐ SD-SUM-BBALL ⚾'!$F$2:$F$286, '⭐ SD-SUM-BBALL ⚾'!$N$2:$N$286))</f>
        <v>Tim</v>
      </c>
      <c r="K29" s="915" t="str">
        <f>IF($D29="", " ", _xlfn.XLOOKUP($D29, '⭐ SD-SUM-BBALL ⚾'!$F$2:$F$286, '⭐ SD-SUM-BBALL ⚾'!$O$2:$O$286))</f>
        <v>Rice</v>
      </c>
      <c r="L29" s="916" cm="1">
        <f t="array" ref="L29">_xlfn.IFS($D29="", " ", _xlfn.XLOOKUP($D29, '⭐ SD-SUM-BBALL ⚾'!$F$2:$F$286,'⭐ SD-SUM-BBALL ⚾'!$X$2:$X$286)="", "TBA",_xlfn.XLOOKUP($D29, '⭐ SD-SUM-BBALL ⚾'!$F$2:$F$286,'⭐ SD-SUM-BBALL ⚾'!$X$2:$X$286)&gt;0, _xlfn.XLOOKUP($D29, '⭐ SD-SUM-BBALL ⚾'!$F$2:$F$286,'⭐ SD-SUM-BBALL ⚾'!$X$2:$X$286))</f>
        <v>615</v>
      </c>
      <c r="M29" s="293"/>
      <c r="N29" s="917" t="b">
        <v>1</v>
      </c>
      <c r="O29" s="917" t="b">
        <v>1</v>
      </c>
      <c r="P29" s="917" t="b">
        <v>1</v>
      </c>
      <c r="Q29" s="917" t="b">
        <v>1</v>
      </c>
      <c r="R29" s="917" t="b">
        <v>0</v>
      </c>
      <c r="S29" s="917" t="b">
        <v>1</v>
      </c>
      <c r="T29" s="917" t="b">
        <v>1</v>
      </c>
      <c r="U29" s="917" t="b">
        <v>1</v>
      </c>
      <c r="V29" s="917" t="b">
        <v>0</v>
      </c>
      <c r="W29" s="917" t="b">
        <v>0</v>
      </c>
      <c r="X29" s="917" t="b">
        <v>0</v>
      </c>
      <c r="Y29" s="917" t="b">
        <v>1</v>
      </c>
      <c r="Z29" s="917" t="b">
        <v>1</v>
      </c>
      <c r="AA29" s="917" t="b">
        <v>1</v>
      </c>
      <c r="AB29" s="917" t="b">
        <v>1</v>
      </c>
      <c r="AC29" s="917" t="b">
        <v>1</v>
      </c>
      <c r="AD29" s="917" t="b">
        <v>1</v>
      </c>
      <c r="AE29" s="917" t="b">
        <v>1</v>
      </c>
      <c r="AF29" s="917" t="b">
        <v>0</v>
      </c>
    </row>
    <row r="30" spans="1:32" s="915" customFormat="1">
      <c r="A30" s="915" t="str">
        <f>IF($D30="", "", _xlfn.XLOOKUP($D30, '⭐ SD-SUM-BBALL ⚾'!$F$2:$F$286, '⭐ SD-SUM-BBALL ⚾'!$A$2:$A$286))</f>
        <v>A-NEW</v>
      </c>
      <c r="B30" s="915" t="str">
        <f>IF($D30="", " ", _xlfn.XLOOKUP($D30, '⭐ SD-SUM-BBALL ⚾'!$F$2:$F$286, '⭐ SD-SUM-BBALL ⚾'!$C$2:$C$286))</f>
        <v>C-2ND</v>
      </c>
      <c r="C30" s="915" t="str">
        <f>IF($D30="", " ", _xlfn.XLOOKUP($D30, '⭐ SD-SUM-BBALL ⚾'!$F$2:$F$286, '⭐ SD-SUM-BBALL ⚾'!$E$2:$E$286))</f>
        <v>USBDSAC</v>
      </c>
      <c r="D30" s="915" t="s">
        <v>300</v>
      </c>
      <c r="E30" s="915" t="str">
        <f>IF($D30="", " ", _xlfn.XLOOKUP($D30, '⭐ SD-SUM-BBALL ⚾'!$F$2:$F$286, '⭐ SD-SUM-BBALL ⚾'!$L$2:$L$286))</f>
        <v>nosackm@santiam.org</v>
      </c>
      <c r="F30" s="915" t="str" cm="1">
        <f t="array" ref="F30">_xlfn.IFS($D30="", " ", _xlfn.XLOOKUP($D30, '⭐ SD-SUM-BBALL ⚾'!$F$2:$F$286,'⭐ SD-SUM-BBALL ⚾'!$M$2:$M$286)="", "",_xlfn.XLOOKUP($D30, '⭐ SD-SUM-BBALL ⚾'!$F$2:$F$286,'⭐ SD-SUM-BBALL ⚾'!$M$2:$M$286)&gt;0, _xlfn.XLOOKUP($D30, '⭐ SD-SUM-BBALL ⚾'!$F$2:$F$286,'⭐ SD-SUM-BBALL ⚾'!$M$2:$M$286))</f>
        <v/>
      </c>
      <c r="G30" s="915" t="str" cm="1">
        <f t="array" ref="G30">_xlfn.IFS($D30="", " ", _xlfn.XLOOKUP($D30, '⭐ SD-SUM-BBALL ⚾'!$F$2:$F$286,'⭐ SD-SUM-BBALL ⚾'!$G$2:$G$286)="", "",_xlfn.XLOOKUP($D30, '⭐ SD-SUM-BBALL ⚾'!$F$2:$F$286,'⭐ SD-SUM-BBALL ⚾'!$G$2:$G$286)&gt;0, _xlfn.XLOOKUP($D30, '⭐ SD-SUM-BBALL ⚾'!$F$2:$F$286,'⭐ SD-SUM-BBALL ⚾'!$G$2:$G$286))</f>
        <v/>
      </c>
      <c r="H30" s="915" t="str">
        <f>IF($D30="", " ", _xlfn.XLOOKUP($D30, '⭐ SD-SUM-BBALL ⚾'!$F$2:$F$286, '⭐ SD-SUM-BBALL ⚾'!$AM$2:$AM$286))</f>
        <v>7220 NE Arnold Ave Adair Village, OR 97330</v>
      </c>
      <c r="I30" s="915" t="str">
        <f>IF($D30="", " ", _xlfn.XLOOKUP($D30, '⭐ SD-SUM-BBALL ⚾'!$F$2:$F$286, '⭐ SD-SUM-BBALL ⚾'!$U$2:$U$286))</f>
        <v>541-231-5683</v>
      </c>
      <c r="J30" s="915" t="str">
        <f>IF($D30="", " ", _xlfn.XLOOKUP($D30, '⭐ SD-SUM-BBALL ⚾'!$F$2:$F$286, '⭐ SD-SUM-BBALL ⚾'!$N$2:$N$286))</f>
        <v>Matt</v>
      </c>
      <c r="K30" s="915" t="str">
        <f>IF($D30="", " ", _xlfn.XLOOKUP($D30, '⭐ SD-SUM-BBALL ⚾'!$F$2:$F$286, '⭐ SD-SUM-BBALL ⚾'!$O$2:$O$286))</f>
        <v>Nosack</v>
      </c>
      <c r="L30" s="916" cm="1">
        <f t="array" ref="L30">_xlfn.IFS($D30="", " ", _xlfn.XLOOKUP($D30, '⭐ SD-SUM-BBALL ⚾'!$F$2:$F$286,'⭐ SD-SUM-BBALL ⚾'!$X$2:$X$286)="", "TBA",_xlfn.XLOOKUP($D30, '⭐ SD-SUM-BBALL ⚾'!$F$2:$F$286,'⭐ SD-SUM-BBALL ⚾'!$X$2:$X$286)&gt;0, _xlfn.XLOOKUP($D30, '⭐ SD-SUM-BBALL ⚾'!$F$2:$F$286,'⭐ SD-SUM-BBALL ⚾'!$X$2:$X$286))</f>
        <v>615</v>
      </c>
      <c r="M30" s="293"/>
      <c r="N30" s="917" t="b">
        <v>1</v>
      </c>
      <c r="O30" s="917" t="b">
        <v>1</v>
      </c>
      <c r="P30" s="917" t="b">
        <v>1</v>
      </c>
      <c r="Q30" s="917" t="b">
        <v>1</v>
      </c>
      <c r="R30" s="917" t="b">
        <v>0</v>
      </c>
      <c r="S30" s="917" t="b">
        <v>1</v>
      </c>
      <c r="T30" s="917" t="b">
        <v>1</v>
      </c>
      <c r="U30" s="917" t="b">
        <v>1</v>
      </c>
      <c r="V30" s="917" t="b">
        <v>1</v>
      </c>
      <c r="W30" s="917" t="b">
        <v>0</v>
      </c>
      <c r="X30" s="917" t="b">
        <v>0</v>
      </c>
      <c r="Y30" s="917" t="b">
        <v>1</v>
      </c>
      <c r="Z30" s="917" t="b">
        <v>1</v>
      </c>
      <c r="AA30" s="917" t="b">
        <v>1</v>
      </c>
      <c r="AB30" s="917" t="b">
        <v>1</v>
      </c>
      <c r="AC30" s="917" t="b">
        <v>1</v>
      </c>
      <c r="AD30" s="917" t="b">
        <v>1</v>
      </c>
      <c r="AE30" s="917" t="b">
        <v>1</v>
      </c>
      <c r="AF30" s="917" t="b">
        <v>0</v>
      </c>
    </row>
    <row r="31" spans="1:32" s="915" customFormat="1">
      <c r="A31" s="915" t="str">
        <f>IF($D31="", "", _xlfn.XLOOKUP($D31, '⭐ SD-SUM-BBALL ⚾'!$F$2:$F$286, '⭐ SD-SUM-BBALL ⚾'!$A$2:$A$286))</f>
        <v>A-NEW</v>
      </c>
      <c r="B31" s="915" t="str">
        <f>IF($D31="", " ", _xlfn.XLOOKUP($D31, '⭐ SD-SUM-BBALL ⚾'!$F$2:$F$286, '⭐ SD-SUM-BBALL ⚾'!$C$2:$C$286))</f>
        <v>A-NEW</v>
      </c>
      <c r="C31" s="915" t="str">
        <f>IF($D31="", " ", _xlfn.XLOOKUP($D31, '⭐ SD-SUM-BBALL ⚾'!$F$2:$F$286, '⭐ SD-SUM-BBALL ⚾'!$E$2:$E$286))</f>
        <v>USBDSOC</v>
      </c>
      <c r="D31" s="915" t="s">
        <v>3059</v>
      </c>
      <c r="E31" s="915" t="str">
        <f>IF($D31="", " ", _xlfn.XLOOKUP($D31, '⭐ SD-SUM-BBALL ⚾'!$F$2:$F$286, '⭐ SD-SUM-BBALL ⚾'!$L$2:$L$286))</f>
        <v>joel.sofet@somersetacademytx.org</v>
      </c>
      <c r="F31" s="915" t="str" cm="1">
        <f t="array" ref="F31">_xlfn.IFS($D31="", " ", _xlfn.XLOOKUP($D31, '⭐ SD-SUM-BBALL ⚾'!$F$2:$F$286,'⭐ SD-SUM-BBALL ⚾'!$M$2:$M$286)="", "",_xlfn.XLOOKUP($D31, '⭐ SD-SUM-BBALL ⚾'!$F$2:$F$286,'⭐ SD-SUM-BBALL ⚾'!$M$2:$M$286)&gt;0, _xlfn.XLOOKUP($D31, '⭐ SD-SUM-BBALL ⚾'!$F$2:$F$286,'⭐ SD-SUM-BBALL ⚾'!$M$2:$M$286))</f>
        <v/>
      </c>
      <c r="G31" s="915" t="str" cm="1">
        <f t="array" ref="G31">_xlfn.IFS($D31="", " ", _xlfn.XLOOKUP($D31, '⭐ SD-SUM-BBALL ⚾'!$F$2:$F$286,'⭐ SD-SUM-BBALL ⚾'!$G$2:$G$286)="", "",_xlfn.XLOOKUP($D31, '⭐ SD-SUM-BBALL ⚾'!$F$2:$F$286,'⭐ SD-SUM-BBALL ⚾'!$G$2:$G$286)&gt;0, _xlfn.XLOOKUP($D31, '⭐ SD-SUM-BBALL ⚾'!$F$2:$F$286,'⭐ SD-SUM-BBALL ⚾'!$G$2:$G$286))</f>
        <v/>
      </c>
      <c r="H31" s="915" t="str">
        <f>IF($D31="", " ", _xlfn.XLOOKUP($D31, '⭐ SD-SUM-BBALL ⚾'!$F$2:$F$286, '⭐ SD-SUM-BBALL ⚾'!$AM$2:$AM$286))</f>
        <v>4802 Vance Jackson Rd San Antonio, TX 78230</v>
      </c>
      <c r="I31" s="915" t="str">
        <f>IF($D31="", " ", _xlfn.XLOOKUP($D31, '⭐ SD-SUM-BBALL ⚾'!$F$2:$F$286, '⭐ SD-SUM-BBALL ⚾'!$U$2:$U$286))</f>
        <v>210-383-4077</v>
      </c>
      <c r="J31" s="915" t="str">
        <f>IF($D31="", " ", _xlfn.XLOOKUP($D31, '⭐ SD-SUM-BBALL ⚾'!$F$2:$F$286, '⭐ SD-SUM-BBALL ⚾'!$N$2:$N$286))</f>
        <v>Joel</v>
      </c>
      <c r="K31" s="915" t="str">
        <f>IF($D31="", " ", _xlfn.XLOOKUP($D31, '⭐ SD-SUM-BBALL ⚾'!$F$2:$F$286, '⭐ SD-SUM-BBALL ⚾'!$O$2:$O$286))</f>
        <v>Sofet AD</v>
      </c>
      <c r="L31" s="916" cm="1">
        <f t="array" ref="L31">_xlfn.IFS($D31="", " ", _xlfn.XLOOKUP($D31, '⭐ SD-SUM-BBALL ⚾'!$F$2:$F$286,'⭐ SD-SUM-BBALL ⚾'!$X$2:$X$286)="", "TBA",_xlfn.XLOOKUP($D31, '⭐ SD-SUM-BBALL ⚾'!$F$2:$F$286,'⭐ SD-SUM-BBALL ⚾'!$X$2:$X$286)&gt;0, _xlfn.XLOOKUP($D31, '⭐ SD-SUM-BBALL ⚾'!$F$2:$F$286,'⭐ SD-SUM-BBALL ⚾'!$X$2:$X$286))</f>
        <v>615</v>
      </c>
      <c r="M31" s="293"/>
      <c r="N31" s="917" t="b">
        <v>1</v>
      </c>
      <c r="O31" s="917" t="b">
        <v>1</v>
      </c>
      <c r="P31" s="917" t="b">
        <v>1</v>
      </c>
      <c r="Q31" s="917" t="b">
        <v>1</v>
      </c>
      <c r="R31" s="917" t="b">
        <v>1</v>
      </c>
      <c r="S31" s="917" t="b">
        <v>1</v>
      </c>
      <c r="T31" s="917" t="b">
        <v>1</v>
      </c>
      <c r="U31" s="917" t="b">
        <v>1</v>
      </c>
      <c r="V31" s="917" t="b">
        <v>1</v>
      </c>
      <c r="W31" s="917" t="b">
        <v>0</v>
      </c>
      <c r="X31" s="917" t="b">
        <v>0</v>
      </c>
      <c r="Y31" s="917" t="b">
        <v>1</v>
      </c>
      <c r="Z31" s="917" t="b">
        <v>1</v>
      </c>
      <c r="AA31" s="917" t="b">
        <v>1</v>
      </c>
      <c r="AB31" s="917" t="b">
        <v>1</v>
      </c>
      <c r="AC31" s="917" t="b">
        <v>1</v>
      </c>
      <c r="AD31" s="917" t="b">
        <v>1</v>
      </c>
      <c r="AE31" s="917" t="b">
        <v>1</v>
      </c>
      <c r="AF31" s="917" t="b">
        <v>0</v>
      </c>
    </row>
    <row r="32" spans="1:32" s="915" customFormat="1">
      <c r="A32" s="915" t="str">
        <f>IF($D32="", "", _xlfn.XLOOKUP($D32, '⭐ SD-SUM-BBALL ⚾'!$F$2:$F$286, '⭐ SD-SUM-BBALL ⚾'!$A$2:$A$286))</f>
        <v>B-RET</v>
      </c>
      <c r="B32" s="915" t="str">
        <f>IF($D32="", " ", _xlfn.XLOOKUP($D32, '⭐ SD-SUM-BBALL ⚾'!$F$2:$F$286, '⭐ SD-SUM-BBALL ⚾'!$C$2:$C$286))</f>
        <v>C-2ND</v>
      </c>
      <c r="C32" s="915" t="str">
        <f>IF($D32="", " ", _xlfn.XLOOKUP($D32, '⭐ SD-SUM-BBALL ⚾'!$F$2:$F$286, '⭐ SD-SUM-BBALL ⚾'!$E$2:$E$286))</f>
        <v>USBDSGT</v>
      </c>
      <c r="D32" s="918" t="s">
        <v>3043</v>
      </c>
      <c r="E32" s="915" t="str">
        <f>IF($D32="", " ", _xlfn.XLOOKUP($D32, '⭐ SD-SUM-BBALL ⚾'!$F$2:$F$286, '⭐ SD-SUM-BBALL ⚾'!$L$2:$L$286))</f>
        <v>william.rodgers@nccvt.k12.de.us</v>
      </c>
      <c r="F32" s="915" t="str" cm="1">
        <f t="array" ref="F32">_xlfn.IFS($D32="", " ", _xlfn.XLOOKUP($D32, '⭐ SD-SUM-BBALL ⚾'!$F$2:$F$286,'⭐ SD-SUM-BBALL ⚾'!$M$2:$M$286)="", "",_xlfn.XLOOKUP($D32, '⭐ SD-SUM-BBALL ⚾'!$F$2:$F$286,'⭐ SD-SUM-BBALL ⚾'!$M$2:$M$286)&gt;0, _xlfn.XLOOKUP($D32, '⭐ SD-SUM-BBALL ⚾'!$F$2:$F$286,'⭐ SD-SUM-BBALL ⚾'!$M$2:$M$286))</f>
        <v/>
      </c>
      <c r="G32" s="915" t="str" cm="1">
        <f t="array" ref="G32">_xlfn.IFS($D32="", " ", _xlfn.XLOOKUP($D32, '⭐ SD-SUM-BBALL ⚾'!$F$2:$F$286,'⭐ SD-SUM-BBALL ⚾'!$G$2:$G$286)="", "",_xlfn.XLOOKUP($D32, '⭐ SD-SUM-BBALL ⚾'!$F$2:$F$286,'⭐ SD-SUM-BBALL ⚾'!$G$2:$G$286)&gt;0, _xlfn.XLOOKUP($D32, '⭐ SD-SUM-BBALL ⚾'!$F$2:$F$286,'⭐ SD-SUM-BBALL ⚾'!$G$2:$G$286))</f>
        <v/>
      </c>
      <c r="H32" s="915" t="str">
        <f>IF($D32="", " ", _xlfn.XLOOKUP($D32, '⭐ SD-SUM-BBALL ⚾'!$F$2:$F$286, '⭐ SD-SUM-BBALL ⚾'!$AM$2:$AM$286))</f>
        <v>555 Hyetts Corner Dr Middletown, DE 19709</v>
      </c>
      <c r="I32" s="915" t="str">
        <f>IF($D32="", " ", _xlfn.XLOOKUP($D32, '⭐ SD-SUM-BBALL ⚾'!$F$2:$F$286, '⭐ SD-SUM-BBALL ⚾'!$U$2:$U$286))</f>
        <v>302-650-8071</v>
      </c>
      <c r="J32" s="915" t="str">
        <f>IF($D32="", " ", _xlfn.XLOOKUP($D32, '⭐ SD-SUM-BBALL ⚾'!$F$2:$F$286, '⭐ SD-SUM-BBALL ⚾'!$N$2:$N$286))</f>
        <v>Jeff</v>
      </c>
      <c r="K32" s="915" t="str">
        <f>IF($D32="", " ", _xlfn.XLOOKUP($D32, '⭐ SD-SUM-BBALL ⚾'!$F$2:$F$286, '⭐ SD-SUM-BBALL ⚾'!$O$2:$O$286))</f>
        <v>Rodgers</v>
      </c>
      <c r="L32" s="916" cm="1">
        <f t="array" ref="L32">_xlfn.IFS($D32="", " ", _xlfn.XLOOKUP($D32, '⭐ SD-SUM-BBALL ⚾'!$F$2:$F$286,'⭐ SD-SUM-BBALL ⚾'!$X$2:$X$286)="", "TBA",_xlfn.XLOOKUP($D32, '⭐ SD-SUM-BBALL ⚾'!$F$2:$F$286,'⭐ SD-SUM-BBALL ⚾'!$X$2:$X$286)&gt;0, _xlfn.XLOOKUP($D32, '⭐ SD-SUM-BBALL ⚾'!$F$2:$F$286,'⭐ SD-SUM-BBALL ⚾'!$X$2:$X$286))</f>
        <v>615</v>
      </c>
      <c r="M32" s="293"/>
      <c r="N32" s="917" t="b">
        <v>1</v>
      </c>
      <c r="O32" s="917" t="b">
        <v>1</v>
      </c>
      <c r="P32" s="917" t="b">
        <v>1</v>
      </c>
      <c r="Q32" s="917" t="b">
        <v>1</v>
      </c>
      <c r="R32" s="917" t="b">
        <v>0</v>
      </c>
      <c r="S32" s="917" t="b">
        <v>1</v>
      </c>
      <c r="T32" s="917" t="b">
        <v>1</v>
      </c>
      <c r="U32" s="917" t="b">
        <v>1</v>
      </c>
      <c r="V32" s="917" t="b">
        <v>0</v>
      </c>
      <c r="W32" s="917" t="b">
        <v>0</v>
      </c>
      <c r="X32" s="917" t="b">
        <v>0</v>
      </c>
      <c r="Y32" s="917" t="b">
        <v>1</v>
      </c>
      <c r="Z32" s="917" t="b">
        <v>1</v>
      </c>
      <c r="AA32" s="917" t="b">
        <v>1</v>
      </c>
      <c r="AB32" s="917" t="b">
        <v>1</v>
      </c>
      <c r="AC32" s="917" t="b">
        <v>1</v>
      </c>
      <c r="AD32" s="917" t="b">
        <v>1</v>
      </c>
      <c r="AE32" s="917" t="b">
        <v>1</v>
      </c>
      <c r="AF32" s="917" t="b">
        <v>0</v>
      </c>
    </row>
    <row r="33" spans="1:32" s="915" customFormat="1">
      <c r="A33" s="915" t="str">
        <f>IF($D33="", "", _xlfn.XLOOKUP($D33, '⭐ SD-SUM-BBALL ⚾'!$F$2:$F$286, '⭐ SD-SUM-BBALL ⚾'!$A$2:$A$286))</f>
        <v>B-RET</v>
      </c>
      <c r="B33" s="915" t="str">
        <f>IF($D33="", " ", _xlfn.XLOOKUP($D33, '⭐ SD-SUM-BBALL ⚾'!$F$2:$F$286, '⭐ SD-SUM-BBALL ⚾'!$C$2:$C$286))</f>
        <v>C-2ND</v>
      </c>
      <c r="C33" s="915" t="str">
        <f>IF($D33="", " ", _xlfn.XLOOKUP($D33, '⭐ SD-SUM-BBALL ⚾'!$F$2:$F$286, '⭐ SD-SUM-BBALL ⚾'!$E$2:$E$286))</f>
        <v>USBDTA</v>
      </c>
      <c r="D33" s="918" t="s">
        <v>3083</v>
      </c>
      <c r="E33" s="915" t="str">
        <f>IF($D33="", " ", _xlfn.XLOOKUP($D33, '⭐ SD-SUM-BBALL ⚾'!$F$2:$F$286, '⭐ SD-SUM-BBALL ⚾'!$L$2:$L$286))</f>
        <v>dccoach@hotmail.com</v>
      </c>
      <c r="F33" s="915" t="str" cm="1">
        <f t="array" ref="F33">_xlfn.IFS($D33="", " ", _xlfn.XLOOKUP($D33, '⭐ SD-SUM-BBALL ⚾'!$F$2:$F$286,'⭐ SD-SUM-BBALL ⚾'!$M$2:$M$286)="", "",_xlfn.XLOOKUP($D33, '⭐ SD-SUM-BBALL ⚾'!$F$2:$F$286,'⭐ SD-SUM-BBALL ⚾'!$M$2:$M$286)&gt;0, _xlfn.XLOOKUP($D33, '⭐ SD-SUM-BBALL ⚾'!$F$2:$F$286,'⭐ SD-SUM-BBALL ⚾'!$M$2:$M$286))</f>
        <v/>
      </c>
      <c r="G33" s="915" t="str" cm="1">
        <f t="array" ref="G33">_xlfn.IFS($D33="", " ", _xlfn.XLOOKUP($D33, '⭐ SD-SUM-BBALL ⚾'!$F$2:$F$286,'⭐ SD-SUM-BBALL ⚾'!$G$2:$G$286)="", "",_xlfn.XLOOKUP($D33, '⭐ SD-SUM-BBALL ⚾'!$F$2:$F$286,'⭐ SD-SUM-BBALL ⚾'!$G$2:$G$286)&gt;0, _xlfn.XLOOKUP($D33, '⭐ SD-SUM-BBALL ⚾'!$F$2:$F$286,'⭐ SD-SUM-BBALL ⚾'!$G$2:$G$286))</f>
        <v/>
      </c>
      <c r="H33" s="915" t="str">
        <f>IF($D33="", " ", _xlfn.XLOOKUP($D33, '⭐ SD-SUM-BBALL ⚾'!$F$2:$F$286, '⭐ SD-SUM-BBALL ⚾'!$AM$2:$AM$286))</f>
        <v>600 E. Western Ave Lombard, IL 60148</v>
      </c>
      <c r="I33" s="915" t="str">
        <f>IF($D33="", " ", _xlfn.XLOOKUP($D33, '⭐ SD-SUM-BBALL ⚾'!$F$2:$F$286, '⭐ SD-SUM-BBALL ⚾'!$U$2:$U$286))</f>
        <v>630-334-7326</v>
      </c>
      <c r="J33" s="915" t="str">
        <f>IF($D33="", " ", _xlfn.XLOOKUP($D33, '⭐ SD-SUM-BBALL ⚾'!$F$2:$F$286, '⭐ SD-SUM-BBALL ⚾'!$N$2:$N$286))</f>
        <v>Sean</v>
      </c>
      <c r="K33" s="915" t="str">
        <f>IF($D33="", " ", _xlfn.XLOOKUP($D33, '⭐ SD-SUM-BBALL ⚾'!$F$2:$F$286, '⭐ SD-SUM-BBALL ⚾'!$O$2:$O$286))</f>
        <v>Bieterman</v>
      </c>
      <c r="L33" s="916" cm="1">
        <f t="array" ref="L33">_xlfn.IFS($D33="", " ", _xlfn.XLOOKUP($D33, '⭐ SD-SUM-BBALL ⚾'!$F$2:$F$286,'⭐ SD-SUM-BBALL ⚾'!$X$2:$X$286)="", "TBA",_xlfn.XLOOKUP($D33, '⭐ SD-SUM-BBALL ⚾'!$F$2:$F$286,'⭐ SD-SUM-BBALL ⚾'!$X$2:$X$286)&gt;0, _xlfn.XLOOKUP($D33, '⭐ SD-SUM-BBALL ⚾'!$F$2:$F$286,'⭐ SD-SUM-BBALL ⚾'!$X$2:$X$286))</f>
        <v>615</v>
      </c>
      <c r="M33" s="293"/>
      <c r="N33" s="917" t="b">
        <v>1</v>
      </c>
      <c r="O33" s="917" t="b">
        <v>1</v>
      </c>
      <c r="P33" s="917" t="b">
        <v>1</v>
      </c>
      <c r="Q33" s="917" t="b">
        <v>1</v>
      </c>
      <c r="R33" s="917" t="b">
        <v>0</v>
      </c>
      <c r="S33" s="917" t="b">
        <v>1</v>
      </c>
      <c r="T33" s="917" t="b">
        <v>1</v>
      </c>
      <c r="U33" s="917" t="b">
        <v>1</v>
      </c>
      <c r="V33" s="917" t="b">
        <v>0</v>
      </c>
      <c r="W33" s="917" t="b">
        <v>0</v>
      </c>
      <c r="X33" s="917" t="b">
        <v>0</v>
      </c>
      <c r="Y33" s="917" t="b">
        <v>1</v>
      </c>
      <c r="Z33" s="917" t="b">
        <v>1</v>
      </c>
      <c r="AA33" s="917" t="b">
        <v>1</v>
      </c>
      <c r="AB33" s="917" t="b">
        <v>1</v>
      </c>
      <c r="AC33" s="917" t="b">
        <v>1</v>
      </c>
      <c r="AD33" s="917" t="b">
        <v>1</v>
      </c>
      <c r="AE33" s="917" t="b">
        <v>1</v>
      </c>
      <c r="AF33" s="917" t="b">
        <v>0</v>
      </c>
    </row>
    <row r="34" spans="1:32" s="915" customFormat="1">
      <c r="A34" s="915" t="str">
        <f>IF($D34="", "", _xlfn.XLOOKUP($D34, '⭐ SD-SUM-BBALL ⚾'!$F$2:$F$286, '⭐ SD-SUM-BBALL ⚾'!$A$2:$A$286))</f>
        <v>B-RET</v>
      </c>
      <c r="B34" s="915" t="str">
        <f>IF($D34="", " ", _xlfn.XLOOKUP($D34, '⭐ SD-SUM-BBALL ⚾'!$F$2:$F$286, '⭐ SD-SUM-BBALL ⚾'!$C$2:$C$286))</f>
        <v>C-2ND</v>
      </c>
      <c r="C34" s="915" t="str">
        <f>IF($D34="", " ", _xlfn.XLOOKUP($D34, '⭐ SD-SUM-BBALL ⚾'!$F$2:$F$286, '⭐ SD-SUM-BBALL ⚾'!$E$2:$E$286))</f>
        <v>USBDSUT</v>
      </c>
      <c r="D34" s="918" t="s">
        <v>1451</v>
      </c>
      <c r="E34" s="915" t="str">
        <f>IF($D34="", " ", _xlfn.XLOOKUP($D34, '⭐ SD-SUM-BBALL ⚾'!$F$2:$F$286, '⭐ SD-SUM-BBALL ⚾'!$L$2:$L$286))</f>
        <v>speterson@sutterhigh.k12.ca.us</v>
      </c>
      <c r="F34" s="915" t="str" cm="1">
        <f t="array" ref="F34">_xlfn.IFS($D34="", " ", _xlfn.XLOOKUP($D34, '⭐ SD-SUM-BBALL ⚾'!$F$2:$F$286,'⭐ SD-SUM-BBALL ⚾'!$M$2:$M$286)="", "",_xlfn.XLOOKUP($D34, '⭐ SD-SUM-BBALL ⚾'!$F$2:$F$286,'⭐ SD-SUM-BBALL ⚾'!$M$2:$M$286)&gt;0, _xlfn.XLOOKUP($D34, '⭐ SD-SUM-BBALL ⚾'!$F$2:$F$286,'⭐ SD-SUM-BBALL ⚾'!$M$2:$M$286))</f>
        <v/>
      </c>
      <c r="G34" s="915" t="str" cm="1">
        <f t="array" ref="G34">_xlfn.IFS($D34="", " ", _xlfn.XLOOKUP($D34, '⭐ SD-SUM-BBALL ⚾'!$F$2:$F$286,'⭐ SD-SUM-BBALL ⚾'!$G$2:$G$286)="", "",_xlfn.XLOOKUP($D34, '⭐ SD-SUM-BBALL ⚾'!$F$2:$F$286,'⭐ SD-SUM-BBALL ⚾'!$G$2:$G$286)&gt;0, _xlfn.XLOOKUP($D34, '⭐ SD-SUM-BBALL ⚾'!$F$2:$F$286,'⭐ SD-SUM-BBALL ⚾'!$G$2:$G$286))</f>
        <v/>
      </c>
      <c r="H34" s="915" t="str">
        <f>IF($D34="", " ", _xlfn.XLOOKUP($D34, '⭐ SD-SUM-BBALL ⚾'!$F$2:$F$286, '⭐ SD-SUM-BBALL ⚾'!$AM$2:$AM$286))</f>
        <v>2665 Acacia Ave Sutter, CA 95982</v>
      </c>
      <c r="I34" s="915" t="str">
        <f>IF($D34="", " ", _xlfn.XLOOKUP($D34, '⭐ SD-SUM-BBALL ⚾'!$F$2:$F$286, '⭐ SD-SUM-BBALL ⚾'!$U$2:$U$286))</f>
        <v>530-300-6527</v>
      </c>
      <c r="J34" s="915" t="str">
        <f>IF($D34="", " ", _xlfn.XLOOKUP($D34, '⭐ SD-SUM-BBALL ⚾'!$F$2:$F$286, '⭐ SD-SUM-BBALL ⚾'!$N$2:$N$286))</f>
        <v>Stewart</v>
      </c>
      <c r="K34" s="915" t="str">
        <f>IF($D34="", " ", _xlfn.XLOOKUP($D34, '⭐ SD-SUM-BBALL ⚾'!$F$2:$F$286, '⭐ SD-SUM-BBALL ⚾'!$O$2:$O$286))</f>
        <v>Peterson</v>
      </c>
      <c r="L34" s="916" cm="1">
        <f t="array" ref="L34">_xlfn.IFS($D34="", " ", _xlfn.XLOOKUP($D34, '⭐ SD-SUM-BBALL ⚾'!$F$2:$F$286,'⭐ SD-SUM-BBALL ⚾'!$X$2:$X$286)="", "TBA",_xlfn.XLOOKUP($D34, '⭐ SD-SUM-BBALL ⚾'!$F$2:$F$286,'⭐ SD-SUM-BBALL ⚾'!$X$2:$X$286)&gt;0, _xlfn.XLOOKUP($D34, '⭐ SD-SUM-BBALL ⚾'!$F$2:$F$286,'⭐ SD-SUM-BBALL ⚾'!$X$2:$X$286))</f>
        <v>615</v>
      </c>
      <c r="M34" s="293"/>
      <c r="N34" s="917" t="b">
        <v>1</v>
      </c>
      <c r="O34" s="917" t="b">
        <v>1</v>
      </c>
      <c r="P34" s="917" t="b">
        <v>1</v>
      </c>
      <c r="Q34" s="917" t="b">
        <v>1</v>
      </c>
      <c r="R34" s="917" t="b">
        <v>0</v>
      </c>
      <c r="S34" s="917" t="b">
        <v>1</v>
      </c>
      <c r="T34" s="917" t="b">
        <v>1</v>
      </c>
      <c r="U34" s="917" t="b">
        <v>1</v>
      </c>
      <c r="V34" s="917" t="b">
        <v>1</v>
      </c>
      <c r="W34" s="917" t="b">
        <v>0</v>
      </c>
      <c r="X34" s="917" t="b">
        <v>0</v>
      </c>
      <c r="Y34" s="917" t="b">
        <v>1</v>
      </c>
      <c r="Z34" s="917" t="b">
        <v>1</v>
      </c>
      <c r="AA34" s="917" t="b">
        <v>1</v>
      </c>
      <c r="AB34" s="917" t="b">
        <v>1</v>
      </c>
      <c r="AC34" s="917" t="b">
        <v>1</v>
      </c>
      <c r="AD34" s="917" t="b">
        <v>1</v>
      </c>
      <c r="AE34" s="917" t="b">
        <v>1</v>
      </c>
      <c r="AF34" s="917" t="b">
        <v>0</v>
      </c>
    </row>
    <row r="35" spans="1:32" s="915" customFormat="1">
      <c r="A35" s="915" t="str">
        <f>IF($D35="", "", _xlfn.XLOOKUP($D35, '⭐ SD-SUM-BBALL ⚾'!$F$2:$F$286, '⭐ SD-SUM-BBALL ⚾'!$A$2:$A$286))</f>
        <v>V-ANDRE-RET</v>
      </c>
      <c r="B35" s="915" t="str">
        <f>IF($D35="", " ", _xlfn.XLOOKUP($D35, '⭐ SD-SUM-BBALL ⚾'!$F$2:$F$286, '⭐ SD-SUM-BBALL ⚾'!$C$2:$C$286))</f>
        <v>X-ANDRE</v>
      </c>
      <c r="C35" s="915" t="str">
        <f>IF($D35="", " ", _xlfn.XLOOKUP($D35, '⭐ SD-SUM-BBALL ⚾'!$F$2:$F$286, '⭐ SD-SUM-BBALL ⚾'!$E$2:$E$286))</f>
        <v>USBDUSAN</v>
      </c>
      <c r="D35" s="918" t="s">
        <v>3159</v>
      </c>
      <c r="E35" s="915" t="str">
        <f>IF($D35="", " ", _xlfn.XLOOKUP($D35, '⭐ SD-SUM-BBALL ⚾'!$F$2:$F$286, '⭐ SD-SUM-BBALL ⚾'!$L$2:$L$286))</f>
        <v>margiet907615@gmail.com</v>
      </c>
      <c r="F35" s="915" t="str" cm="1">
        <f t="array" ref="F35">_xlfn.IFS($D35="", " ", _xlfn.XLOOKUP($D35, '⭐ SD-SUM-BBALL ⚾'!$F$2:$F$286,'⭐ SD-SUM-BBALL ⚾'!$M$2:$M$286)="", "",_xlfn.XLOOKUP($D35, '⭐ SD-SUM-BBALL ⚾'!$F$2:$F$286,'⭐ SD-SUM-BBALL ⚾'!$M$2:$M$286)&gt;0, _xlfn.XLOOKUP($D35, '⭐ SD-SUM-BBALL ⚾'!$F$2:$F$286,'⭐ SD-SUM-BBALL ⚾'!$M$2:$M$286))</f>
        <v>berglundandrew@yahoo.com</v>
      </c>
      <c r="G35" s="915" t="str" cm="1">
        <f t="array" ref="G35">_xlfn.IFS($D35="", " ", _xlfn.XLOOKUP($D35, '⭐ SD-SUM-BBALL ⚾'!$F$2:$F$286,'⭐ SD-SUM-BBALL ⚾'!$G$2:$G$286)="", "",_xlfn.XLOOKUP($D35, '⭐ SD-SUM-BBALL ⚾'!$F$2:$F$286,'⭐ SD-SUM-BBALL ⚾'!$G$2:$G$286)&gt;0, _xlfn.XLOOKUP($D35, '⭐ SD-SUM-BBALL ⚾'!$F$2:$F$286,'⭐ SD-SUM-BBALL ⚾'!$G$2:$G$286))</f>
        <v>Dimond West LL Complex</v>
      </c>
      <c r="H35" s="915" t="str">
        <f>IF($D35="", " ", _xlfn.XLOOKUP($D35, '⭐ SD-SUM-BBALL ⚾'!$F$2:$F$286, '⭐ SD-SUM-BBALL ⚾'!$AM$2:$AM$286))</f>
        <v>9100 Jade St. Anchorage, AK 99502</v>
      </c>
      <c r="I35" s="915">
        <f>IF($D35="", " ", _xlfn.XLOOKUP($D35, '⭐ SD-SUM-BBALL ⚾'!$F$2:$F$286, '⭐ SD-SUM-BBALL ⚾'!$U$2:$U$286))</f>
        <v>0</v>
      </c>
      <c r="J35" s="915" t="str">
        <f>IF($D35="", " ", _xlfn.XLOOKUP($D35, '⭐ SD-SUM-BBALL ⚾'!$F$2:$F$286, '⭐ SD-SUM-BBALL ⚾'!$N$2:$N$286))</f>
        <v>Andre</v>
      </c>
      <c r="K35" s="915" t="str">
        <f>IF($D35="", " ", _xlfn.XLOOKUP($D35, '⭐ SD-SUM-BBALL ⚾'!$F$2:$F$286, '⭐ SD-SUM-BBALL ⚾'!$O$2:$O$286))</f>
        <v>Toliver</v>
      </c>
      <c r="L35" s="916" cm="1">
        <f t="array" ref="L35">_xlfn.IFS($D35="", " ", _xlfn.XLOOKUP($D35, '⭐ SD-SUM-BBALL ⚾'!$F$2:$F$286,'⭐ SD-SUM-BBALL ⚾'!$X$2:$X$286)="", "TBA",_xlfn.XLOOKUP($D35, '⭐ SD-SUM-BBALL ⚾'!$F$2:$F$286,'⭐ SD-SUM-BBALL ⚾'!$X$2:$X$286)&gt;0, _xlfn.XLOOKUP($D35, '⭐ SD-SUM-BBALL ⚾'!$F$2:$F$286,'⭐ SD-SUM-BBALL ⚾'!$X$2:$X$286))</f>
        <v>615</v>
      </c>
      <c r="M35" s="293"/>
      <c r="N35" s="917" t="b">
        <v>1</v>
      </c>
      <c r="O35" s="917" t="b">
        <v>1</v>
      </c>
      <c r="P35" s="917" t="b">
        <v>1</v>
      </c>
      <c r="Q35" s="917" t="b">
        <v>1</v>
      </c>
      <c r="R35" s="917" t="b">
        <v>1</v>
      </c>
      <c r="S35" s="917" t="b">
        <v>1</v>
      </c>
      <c r="T35" s="917" t="b">
        <v>1</v>
      </c>
      <c r="U35" s="917" t="b">
        <v>1</v>
      </c>
      <c r="V35" s="917" t="b">
        <v>0</v>
      </c>
      <c r="W35" s="917" t="b">
        <v>0</v>
      </c>
      <c r="X35" s="917" t="b">
        <v>0</v>
      </c>
      <c r="Y35" s="917" t="b">
        <v>1</v>
      </c>
      <c r="Z35" s="917" t="b">
        <v>1</v>
      </c>
      <c r="AA35" s="917" t="b">
        <v>1</v>
      </c>
      <c r="AB35" s="917" t="b">
        <v>1</v>
      </c>
      <c r="AC35" s="917" t="b">
        <v>1</v>
      </c>
      <c r="AD35" s="917" t="b">
        <v>1</v>
      </c>
      <c r="AE35" s="917" t="b">
        <v>1</v>
      </c>
      <c r="AF35" s="917" t="b">
        <v>1</v>
      </c>
    </row>
    <row r="36" spans="1:32" s="915" customFormat="1">
      <c r="A36" s="915" t="str">
        <f>IF($D36="", "", _xlfn.XLOOKUP($D36, '⭐ SD-SUM-BBALL ⚾'!$F$2:$F$286, '⭐ SD-SUM-BBALL ⚾'!$A$2:$A$286))</f>
        <v>A-NEW</v>
      </c>
      <c r="B36" s="915" t="str">
        <f>IF($D36="", " ", _xlfn.XLOOKUP($D36, '⭐ SD-SUM-BBALL ⚾'!$F$2:$F$286, '⭐ SD-SUM-BBALL ⚾'!$C$2:$C$286))</f>
        <v>A-NEW</v>
      </c>
      <c r="C36" s="915" t="str">
        <f>IF($D36="", " ", _xlfn.XLOOKUP($D36, '⭐ SD-SUM-BBALL ⚾'!$F$2:$F$286, '⭐ SD-SUM-BBALL ⚾'!$E$2:$E$286))</f>
        <v>USBDBAX</v>
      </c>
      <c r="D36" s="915" t="s">
        <v>2688</v>
      </c>
      <c r="E36" s="915" t="str">
        <f>IF($D36="", " ", _xlfn.XLOOKUP($D36, '⭐ SD-SUM-BBALL ⚾'!$F$2:$F$286, '⭐ SD-SUM-BBALL ⚾'!$L$2:$L$286))</f>
        <v>alex.haapajoki@minnesotanorth.edu</v>
      </c>
      <c r="F36" s="915" t="str" cm="1">
        <f t="array" ref="F36">_xlfn.IFS($D36="", " ", _xlfn.XLOOKUP($D36, '⭐ SD-SUM-BBALL ⚾'!$F$2:$F$286,'⭐ SD-SUM-BBALL ⚾'!$M$2:$M$286)="", "",_xlfn.XLOOKUP($D36, '⭐ SD-SUM-BBALL ⚾'!$F$2:$F$286,'⭐ SD-SUM-BBALL ⚾'!$M$2:$M$286)&gt;0, _xlfn.XLOOKUP($D36, '⭐ SD-SUM-BBALL ⚾'!$F$2:$F$286,'⭐ SD-SUM-BBALL ⚾'!$M$2:$M$286))</f>
        <v/>
      </c>
      <c r="G36" s="915" t="str" cm="1">
        <f t="array" ref="G36">_xlfn.IFS($D36="", " ", _xlfn.XLOOKUP($D36, '⭐ SD-SUM-BBALL ⚾'!$F$2:$F$286,'⭐ SD-SUM-BBALL ⚾'!$G$2:$G$286)="", "",_xlfn.XLOOKUP($D36, '⭐ SD-SUM-BBALL ⚾'!$F$2:$F$286,'⭐ SD-SUM-BBALL ⚾'!$G$2:$G$286)&gt;0, _xlfn.XLOOKUP($D36, '⭐ SD-SUM-BBALL ⚾'!$F$2:$F$286,'⭐ SD-SUM-BBALL ⚾'!$G$2:$G$286))</f>
        <v>Oscar Kristofferson Park</v>
      </c>
      <c r="H36" s="915" t="str">
        <f>IF($D36="", " ", _xlfn.XLOOKUP($D36, '⭐ SD-SUM-BBALL ⚾'!$F$2:$F$286, '⭐ SD-SUM-BBALL ⚾'!$AM$2:$AM$286))</f>
        <v>5672 Baxter Lions Rd. N. Baxter, MN 56425</v>
      </c>
      <c r="I36" s="915" t="str">
        <f>IF($D36="", " ", _xlfn.XLOOKUP($D36, '⭐ SD-SUM-BBALL ⚾'!$F$2:$F$286, '⭐ SD-SUM-BBALL ⚾'!$U$2:$U$286))</f>
        <v>218-839-7893</v>
      </c>
      <c r="J36" s="915" t="str">
        <f>IF($D36="", " ", _xlfn.XLOOKUP($D36, '⭐ SD-SUM-BBALL ⚾'!$F$2:$F$286, '⭐ SD-SUM-BBALL ⚾'!$N$2:$N$286))</f>
        <v>Alex</v>
      </c>
      <c r="K36" s="915" t="str">
        <f>IF($D36="", " ", _xlfn.XLOOKUP($D36, '⭐ SD-SUM-BBALL ⚾'!$F$2:$F$286, '⭐ SD-SUM-BBALL ⚾'!$O$2:$O$286))</f>
        <v>Haapajoki</v>
      </c>
      <c r="L36" s="916" cm="1">
        <f t="array" ref="L36">_xlfn.IFS($D36="", " ", _xlfn.XLOOKUP($D36, '⭐ SD-SUM-BBALL ⚾'!$F$2:$F$286,'⭐ SD-SUM-BBALL ⚾'!$X$2:$X$286)="", "TBA",_xlfn.XLOOKUP($D36, '⭐ SD-SUM-BBALL ⚾'!$F$2:$F$286,'⭐ SD-SUM-BBALL ⚾'!$X$2:$X$286)&gt;0, _xlfn.XLOOKUP($D36, '⭐ SD-SUM-BBALL ⚾'!$F$2:$F$286,'⭐ SD-SUM-BBALL ⚾'!$X$2:$X$286))</f>
        <v>615</v>
      </c>
      <c r="M36" s="293"/>
      <c r="N36" s="917" t="b">
        <v>1</v>
      </c>
      <c r="O36" s="917" t="b">
        <v>1</v>
      </c>
      <c r="P36" s="917" t="b">
        <v>1</v>
      </c>
      <c r="Q36" s="917" t="b">
        <v>1</v>
      </c>
      <c r="R36" s="917" t="b">
        <v>0</v>
      </c>
      <c r="S36" s="917" t="b">
        <v>1</v>
      </c>
      <c r="T36" s="917" t="b">
        <v>1</v>
      </c>
      <c r="U36" s="917" t="b">
        <v>1</v>
      </c>
      <c r="V36" s="917" t="b">
        <v>1</v>
      </c>
      <c r="W36" s="917" t="b">
        <v>0</v>
      </c>
      <c r="X36" s="917" t="b">
        <v>0</v>
      </c>
      <c r="Y36" s="917" t="b">
        <v>1</v>
      </c>
      <c r="Z36" s="917" t="b">
        <v>1</v>
      </c>
      <c r="AA36" s="917" t="b">
        <v>1</v>
      </c>
      <c r="AB36" s="917" t="b">
        <v>0</v>
      </c>
      <c r="AC36" s="917" t="b">
        <v>1</v>
      </c>
      <c r="AD36" s="917" t="b">
        <v>1</v>
      </c>
      <c r="AE36" s="917" t="b">
        <v>1</v>
      </c>
      <c r="AF36" s="917" t="b">
        <v>0</v>
      </c>
    </row>
    <row r="37" spans="1:32" s="915" customFormat="1">
      <c r="A37" s="915" t="str">
        <f>IF($D37="", "", _xlfn.XLOOKUP($D37, '⭐ SD-SUM-BBALL ⚾'!$F$2:$F$286, '⭐ SD-SUM-BBALL ⚾'!$A$2:$A$286))</f>
        <v>X-ERIC-RET</v>
      </c>
      <c r="B37" s="915" t="str">
        <f>IF($D37="", " ", _xlfn.XLOOKUP($D37, '⭐ SD-SUM-BBALL ⚾'!$F$2:$F$286, '⭐ SD-SUM-BBALL ⚾'!$C$2:$C$286))</f>
        <v>Y-ERIC</v>
      </c>
      <c r="C37" s="915" t="str">
        <f>IF($D37="", " ", _xlfn.XLOOKUP($D37, '⭐ SD-SUM-BBALL ⚾'!$F$2:$F$286, '⭐ SD-SUM-BBALL ⚾'!$E$2:$E$286))</f>
        <v>USBDZBEL</v>
      </c>
      <c r="D37" s="915" t="s">
        <v>3210</v>
      </c>
      <c r="E37" s="915" t="str">
        <f>IF($D37="", " ", _xlfn.XLOOKUP($D37, '⭐ SD-SUM-BBALL ⚾'!$F$2:$F$286, '⭐ SD-SUM-BBALL ⚾'!$L$2:$L$286))</f>
        <v>crossroadsbaseballseries@gmail.com</v>
      </c>
      <c r="F37" s="915" t="str" cm="1">
        <f t="array" ref="F37">_xlfn.IFS($D37="", " ", _xlfn.XLOOKUP($D37, '⭐ SD-SUM-BBALL ⚾'!$F$2:$F$286,'⭐ SD-SUM-BBALL ⚾'!$M$2:$M$286)="", "",_xlfn.XLOOKUP($D37, '⭐ SD-SUM-BBALL ⚾'!$F$2:$F$286,'⭐ SD-SUM-BBALL ⚾'!$M$2:$M$286)&gt;0, _xlfn.XLOOKUP($D37, '⭐ SD-SUM-BBALL ⚾'!$F$2:$F$286,'⭐ SD-SUM-BBALL ⚾'!$M$2:$M$286))</f>
        <v>rje5025@gmail.com</v>
      </c>
      <c r="G37" s="915" t="str" cm="1">
        <f t="array" ref="G37">_xlfn.IFS($D37="", " ", _xlfn.XLOOKUP($D37, '⭐ SD-SUM-BBALL ⚾'!$F$2:$F$286,'⭐ SD-SUM-BBALL ⚾'!$G$2:$G$286)="", "",_xlfn.XLOOKUP($D37, '⭐ SD-SUM-BBALL ⚾'!$F$2:$F$286,'⭐ SD-SUM-BBALL ⚾'!$G$2:$G$286)&gt;0, _xlfn.XLOOKUP($D37, '⭐ SD-SUM-BBALL ⚾'!$F$2:$F$286,'⭐ SD-SUM-BBALL ⚾'!$G$2:$G$286))</f>
        <v>Beast - North Carolina</v>
      </c>
      <c r="H37" s="915" t="str">
        <f>IF($D37="", " ", _xlfn.XLOOKUP($D37, '⭐ SD-SUM-BBALL ⚾'!$F$2:$F$286, '⭐ SD-SUM-BBALL ⚾'!$AM$2:$AM$286))</f>
        <v>181 Venture Dr. Belville, NC 28451</v>
      </c>
      <c r="I37" s="915" t="str">
        <f>IF($D37="", " ", _xlfn.XLOOKUP($D37, '⭐ SD-SUM-BBALL ⚾'!$F$2:$F$286, '⭐ SD-SUM-BBALL ⚾'!$U$2:$U$286))</f>
        <v>631-431-4837</v>
      </c>
      <c r="J37" s="915" t="str">
        <f>IF($D37="", " ", _xlfn.XLOOKUP($D37, '⭐ SD-SUM-BBALL ⚾'!$F$2:$F$286, '⭐ SD-SUM-BBALL ⚾'!$N$2:$N$286))</f>
        <v>Ruben</v>
      </c>
      <c r="K37" s="915" t="str">
        <f>IF($D37="", " ", _xlfn.XLOOKUP($D37, '⭐ SD-SUM-BBALL ⚾'!$F$2:$F$286, '⭐ SD-SUM-BBALL ⚾'!$O$2:$O$286))</f>
        <v>Echavarria</v>
      </c>
      <c r="L37" s="916" cm="1">
        <f t="array" ref="L37">_xlfn.IFS($D37="", " ", _xlfn.XLOOKUP($D37, '⭐ SD-SUM-BBALL ⚾'!$F$2:$F$286,'⭐ SD-SUM-BBALL ⚾'!$X$2:$X$286)="", "TBA",_xlfn.XLOOKUP($D37, '⭐ SD-SUM-BBALL ⚾'!$F$2:$F$286,'⭐ SD-SUM-BBALL ⚾'!$X$2:$X$286)&gt;0, _xlfn.XLOOKUP($D37, '⭐ SD-SUM-BBALL ⚾'!$F$2:$F$286,'⭐ SD-SUM-BBALL ⚾'!$X$2:$X$286))</f>
        <v>615</v>
      </c>
      <c r="M37" s="293"/>
      <c r="N37" s="917" t="b">
        <v>1</v>
      </c>
      <c r="O37" s="917" t="b">
        <v>1</v>
      </c>
      <c r="P37" s="917" t="b">
        <v>1</v>
      </c>
      <c r="Q37" s="917" t="b">
        <v>1</v>
      </c>
      <c r="R37" s="917" t="b">
        <v>0</v>
      </c>
      <c r="S37" s="917" t="b">
        <v>1</v>
      </c>
      <c r="T37" s="917" t="b">
        <v>1</v>
      </c>
      <c r="U37" s="917" t="b">
        <v>1</v>
      </c>
      <c r="V37" s="917" t="b">
        <v>1</v>
      </c>
      <c r="W37" s="917" t="b">
        <v>0</v>
      </c>
      <c r="X37" s="917" t="b">
        <v>0</v>
      </c>
      <c r="Y37" s="917" t="b">
        <v>1</v>
      </c>
      <c r="Z37" s="917" t="b">
        <v>1</v>
      </c>
      <c r="AA37" s="917" t="b">
        <v>1</v>
      </c>
      <c r="AB37" s="917" t="b">
        <v>1</v>
      </c>
      <c r="AC37" s="917" t="b">
        <v>1</v>
      </c>
      <c r="AD37" s="917" t="b">
        <v>1</v>
      </c>
      <c r="AE37" s="917" t="b">
        <v>1</v>
      </c>
      <c r="AF37" s="917" t="b">
        <v>0</v>
      </c>
    </row>
    <row r="38" spans="1:32" s="915" customFormat="1">
      <c r="A38" s="915" t="str">
        <f>IF($D38="", "", _xlfn.XLOOKUP($D38, '⭐ SD-SUM-BBALL ⚾'!$F$2:$F$286, '⭐ SD-SUM-BBALL ⚾'!$A$2:$A$286))</f>
        <v>X-ERIC-NEW</v>
      </c>
      <c r="B38" s="915" t="str">
        <f>IF($D38="", " ", _xlfn.XLOOKUP($D38, '⭐ SD-SUM-BBALL ⚾'!$F$2:$F$286, '⭐ SD-SUM-BBALL ⚾'!$C$2:$C$286))</f>
        <v>Y-ERIC</v>
      </c>
      <c r="C38" s="915" t="str">
        <f>IF($D38="", " ", _xlfn.XLOOKUP($D38, '⭐ SD-SUM-BBALL ⚾'!$F$2:$F$286, '⭐ SD-SUM-BBALL ⚾'!$E$2:$E$286))</f>
        <v>USBDZHUN</v>
      </c>
      <c r="D38" s="915" t="s">
        <v>3325</v>
      </c>
      <c r="E38" s="915" t="str">
        <f>IF($D38="", " ", _xlfn.XLOOKUP($D38, '⭐ SD-SUM-BBALL ⚾'!$F$2:$F$286, '⭐ SD-SUM-BBALL ⚾'!$L$2:$L$286))</f>
        <v>crossroadsbaseballseries@gmail.com</v>
      </c>
      <c r="F38" s="915" t="str" cm="1">
        <f t="array" ref="F38">_xlfn.IFS($D38="", " ", _xlfn.XLOOKUP($D38, '⭐ SD-SUM-BBALL ⚾'!$F$2:$F$286,'⭐ SD-SUM-BBALL ⚾'!$M$2:$M$286)="", "",_xlfn.XLOOKUP($D38, '⭐ SD-SUM-BBALL ⚾'!$F$2:$F$286,'⭐ SD-SUM-BBALL ⚾'!$M$2:$M$286)&gt;0, _xlfn.XLOOKUP($D38, '⭐ SD-SUM-BBALL ⚾'!$F$2:$F$286,'⭐ SD-SUM-BBALL ⚾'!$M$2:$M$286))</f>
        <v>ncg@nelsongord.com</v>
      </c>
      <c r="G38" s="915" t="str" cm="1">
        <f t="array" ref="G38">_xlfn.IFS($D38="", " ", _xlfn.XLOOKUP($D38, '⭐ SD-SUM-BBALL ⚾'!$F$2:$F$286,'⭐ SD-SUM-BBALL ⚾'!$G$2:$G$286)="", "",_xlfn.XLOOKUP($D38, '⭐ SD-SUM-BBALL ⚾'!$F$2:$F$286,'⭐ SD-SUM-BBALL ⚾'!$G$2:$G$286)&gt;0, _xlfn.XLOOKUP($D38, '⭐ SD-SUM-BBALL ⚾'!$F$2:$F$286,'⭐ SD-SUM-BBALL ⚾'!$G$2:$G$286))</f>
        <v>Tomaso Sports Park</v>
      </c>
      <c r="H38" s="915" t="str">
        <f>IF($D38="", " ", _xlfn.XLOOKUP($D38, '⭐ SD-SUM-BBALL ⚾'!$F$2:$F$286, '⭐ SD-SUM-BBALL ⚾'!$AM$2:$AM$286))</f>
        <v>11950 Ackman Rd Huntley, IL 60142</v>
      </c>
      <c r="I38" s="915" t="str">
        <f>IF($D38="", " ", _xlfn.XLOOKUP($D38, '⭐ SD-SUM-BBALL ⚾'!$F$2:$F$286, '⭐ SD-SUM-BBALL ⚾'!$U$2:$U$286))</f>
        <v>847-877-1117</v>
      </c>
      <c r="J38" s="915" t="str">
        <f>IF($D38="", " ", _xlfn.XLOOKUP($D38, '⭐ SD-SUM-BBALL ⚾'!$F$2:$F$286, '⭐ SD-SUM-BBALL ⚾'!$N$2:$N$286))</f>
        <v>Nelson</v>
      </c>
      <c r="K38" s="915" t="str">
        <f>IF($D38="", " ", _xlfn.XLOOKUP($D38, '⭐ SD-SUM-BBALL ⚾'!$F$2:$F$286, '⭐ SD-SUM-BBALL ⚾'!$O$2:$O$286))</f>
        <v>Gord</v>
      </c>
      <c r="L38" s="916" cm="1">
        <f t="array" ref="L38">_xlfn.IFS($D38="", " ", _xlfn.XLOOKUP($D38, '⭐ SD-SUM-BBALL ⚾'!$F$2:$F$286,'⭐ SD-SUM-BBALL ⚾'!$X$2:$X$286)="", "TBA",_xlfn.XLOOKUP($D38, '⭐ SD-SUM-BBALL ⚾'!$F$2:$F$286,'⭐ SD-SUM-BBALL ⚾'!$X$2:$X$286)&gt;0, _xlfn.XLOOKUP($D38, '⭐ SD-SUM-BBALL ⚾'!$F$2:$F$286,'⭐ SD-SUM-BBALL ⚾'!$X$2:$X$286))</f>
        <v>615</v>
      </c>
      <c r="M38" s="293"/>
      <c r="N38" s="917" t="b">
        <v>1</v>
      </c>
      <c r="O38" s="917" t="b">
        <v>1</v>
      </c>
      <c r="P38" s="917" t="b">
        <v>1</v>
      </c>
      <c r="Q38" s="917" t="b">
        <v>1</v>
      </c>
      <c r="R38" s="917" t="b">
        <v>0</v>
      </c>
      <c r="S38" s="917" t="b">
        <v>1</v>
      </c>
      <c r="T38" s="917" t="b">
        <v>1</v>
      </c>
      <c r="U38" s="917" t="b">
        <v>1</v>
      </c>
      <c r="V38" s="917" t="b">
        <v>1</v>
      </c>
      <c r="W38" s="917" t="b">
        <v>0</v>
      </c>
      <c r="X38" s="917" t="b">
        <v>0</v>
      </c>
      <c r="Y38" s="917" t="b">
        <v>1</v>
      </c>
      <c r="Z38" s="917" t="b">
        <v>1</v>
      </c>
      <c r="AA38" s="917" t="b">
        <v>1</v>
      </c>
      <c r="AB38" s="917" t="b">
        <v>0</v>
      </c>
      <c r="AC38" s="917" t="b">
        <v>1</v>
      </c>
      <c r="AD38" s="917" t="b">
        <v>1</v>
      </c>
      <c r="AE38" s="917" t="b">
        <v>1</v>
      </c>
      <c r="AF38" s="917" t="b">
        <v>0</v>
      </c>
    </row>
    <row r="39" spans="1:32" s="915" customFormat="1">
      <c r="A39" s="915" t="str">
        <f>IF($D39="", "", _xlfn.XLOOKUP($D39, '⭐ SD-SUM-BBALL ⚾'!$F$2:$F$286, '⭐ SD-SUM-BBALL ⚾'!$A$2:$A$286))</f>
        <v>V-ANDRE-RET</v>
      </c>
      <c r="B39" s="915" t="str">
        <f>IF($D39="", " ", _xlfn.XLOOKUP($D39, '⭐ SD-SUM-BBALL ⚾'!$F$2:$F$286, '⭐ SD-SUM-BBALL ⚾'!$C$2:$C$286))</f>
        <v>X-ANDRE</v>
      </c>
      <c r="C39" s="915" t="str">
        <f>IF($D39="", " ", _xlfn.XLOOKUP($D39, '⭐ SD-SUM-BBALL ⚾'!$F$2:$F$286, '⭐ SD-SUM-BBALL ⚾'!$E$2:$E$286))</f>
        <v>USBDLL</v>
      </c>
      <c r="D39" s="918" t="s">
        <v>2911</v>
      </c>
      <c r="E39" s="915" t="str">
        <f>IF($D39="", " ", _xlfn.XLOOKUP($D39, '⭐ SD-SUM-BBALL ⚾'!$F$2:$F$286, '⭐ SD-SUM-BBALL ⚾'!$L$2:$L$286))</f>
        <v>margiet907615@gmail.com</v>
      </c>
      <c r="F39" s="915" t="str" cm="1">
        <f t="array" ref="F39">_xlfn.IFS($D39="", " ", _xlfn.XLOOKUP($D39, '⭐ SD-SUM-BBALL ⚾'!$F$2:$F$286,'⭐ SD-SUM-BBALL ⚾'!$M$2:$M$286)="", "",_xlfn.XLOOKUP($D39, '⭐ SD-SUM-BBALL ⚾'!$F$2:$F$286,'⭐ SD-SUM-BBALL ⚾'!$M$2:$M$286)&gt;0, _xlfn.XLOOKUP($D39, '⭐ SD-SUM-BBALL ⚾'!$F$2:$F$286,'⭐ SD-SUM-BBALL ⚾'!$M$2:$M$286))</f>
        <v>Derrickgibson24@yahoo.com</v>
      </c>
      <c r="G39" s="915" t="str" cm="1">
        <f t="array" ref="G39">_xlfn.IFS($D39="", " ", _xlfn.XLOOKUP($D39, '⭐ SD-SUM-BBALL ⚾'!$F$2:$F$286,'⭐ SD-SUM-BBALL ⚾'!$G$2:$G$286)="", "",_xlfn.XLOOKUP($D39, '⭐ SD-SUM-BBALL ⚾'!$F$2:$F$286,'⭐ SD-SUM-BBALL ⚾'!$G$2:$G$286)&gt;0, _xlfn.XLOOKUP($D39, '⭐ SD-SUM-BBALL ⚾'!$F$2:$F$286,'⭐ SD-SUM-BBALL ⚾'!$G$2:$G$286))</f>
        <v>Hunt Fountain Park</v>
      </c>
      <c r="H39" s="915" t="str">
        <f>IF($D39="", " ", _xlfn.XLOOKUP($D39, '⭐ SD-SUM-BBALL ⚾'!$F$2:$F$286, '⭐ SD-SUM-BBALL ⚾'!$AM$2:$AM$286))</f>
        <v>2020 Duff Road Lakeland, FL 33810</v>
      </c>
      <c r="I39" s="915">
        <f>IF($D39="", " ", _xlfn.XLOOKUP($D39, '⭐ SD-SUM-BBALL ⚾'!$F$2:$F$286, '⭐ SD-SUM-BBALL ⚾'!$U$2:$U$286))</f>
        <v>0</v>
      </c>
      <c r="J39" s="915" t="str">
        <f>IF($D39="", " ", _xlfn.XLOOKUP($D39, '⭐ SD-SUM-BBALL ⚾'!$F$2:$F$286, '⭐ SD-SUM-BBALL ⚾'!$N$2:$N$286))</f>
        <v>Derrick</v>
      </c>
      <c r="K39" s="915" t="str">
        <f>IF($D39="", " ", _xlfn.XLOOKUP($D39, '⭐ SD-SUM-BBALL ⚾'!$F$2:$F$286, '⭐ SD-SUM-BBALL ⚾'!$O$2:$O$286))</f>
        <v>Gibson</v>
      </c>
      <c r="L39" s="916" cm="1">
        <f t="array" ref="L39">_xlfn.IFS($D39="", " ", _xlfn.XLOOKUP($D39, '⭐ SD-SUM-BBALL ⚾'!$F$2:$F$286,'⭐ SD-SUM-BBALL ⚾'!$X$2:$X$286)="", "TBA",_xlfn.XLOOKUP($D39, '⭐ SD-SUM-BBALL ⚾'!$F$2:$F$286,'⭐ SD-SUM-BBALL ⚾'!$X$2:$X$286)&gt;0, _xlfn.XLOOKUP($D39, '⭐ SD-SUM-BBALL ⚾'!$F$2:$F$286,'⭐ SD-SUM-BBALL ⚾'!$X$2:$X$286))</f>
        <v>615</v>
      </c>
      <c r="M39" s="293"/>
      <c r="N39" s="917" t="b">
        <v>1</v>
      </c>
      <c r="O39" s="917" t="b">
        <v>1</v>
      </c>
      <c r="P39" s="917" t="b">
        <v>1</v>
      </c>
      <c r="Q39" s="917" t="b">
        <v>1</v>
      </c>
      <c r="R39" s="917" t="b">
        <v>0</v>
      </c>
      <c r="S39" s="917" t="b">
        <v>1</v>
      </c>
      <c r="T39" s="917" t="b">
        <v>1</v>
      </c>
      <c r="U39" s="917" t="b">
        <v>1</v>
      </c>
      <c r="V39" s="917" t="b">
        <v>0</v>
      </c>
      <c r="W39" s="917" t="b">
        <v>0</v>
      </c>
      <c r="X39" s="917" t="b">
        <v>0</v>
      </c>
      <c r="Y39" s="917" t="b">
        <v>1</v>
      </c>
      <c r="Z39" s="917" t="b">
        <v>1</v>
      </c>
      <c r="AA39" s="917" t="b">
        <v>1</v>
      </c>
      <c r="AB39" s="917" t="b">
        <v>1</v>
      </c>
      <c r="AC39" s="917" t="b">
        <v>1</v>
      </c>
      <c r="AD39" s="917" t="b">
        <v>1</v>
      </c>
      <c r="AE39" s="917" t="b">
        <v>1</v>
      </c>
      <c r="AF39" s="917" t="b">
        <v>0</v>
      </c>
    </row>
    <row r="40" spans="1:32" s="915" customFormat="1">
      <c r="A40" s="915" t="str">
        <f>IF($D40="", "", _xlfn.XLOOKUP($D40, '⭐ SD-SUM-BBALL ⚾'!$F$2:$F$286, '⭐ SD-SUM-BBALL ⚾'!$A$2:$A$286))</f>
        <v>Z-OUT-LOW ENROLLMENT</v>
      </c>
      <c r="B40" s="915" t="str">
        <f>IF($D40="", " ", _xlfn.XLOOKUP($D40, '⭐ SD-SUM-BBALL ⚾'!$F$2:$F$286, '⭐ SD-SUM-BBALL ⚾'!$C$2:$C$286))</f>
        <v>Y-ERIC</v>
      </c>
      <c r="C40" s="915" t="str">
        <f>IF($D40="", " ", _xlfn.XLOOKUP($D40, '⭐ SD-SUM-BBALL ⚾'!$F$2:$F$286, '⭐ SD-SUM-BBALL ⚾'!$E$2:$E$286))</f>
        <v>USBDZLB</v>
      </c>
      <c r="D40" s="915" t="s">
        <v>3527</v>
      </c>
      <c r="E40" s="915" t="str">
        <f>IF($D40="", " ", _xlfn.XLOOKUP($D40, '⭐ SD-SUM-BBALL ⚾'!$F$2:$F$286, '⭐ SD-SUM-BBALL ⚾'!$L$2:$L$286))</f>
        <v>crossroadsbaseballseries@gmail.com</v>
      </c>
      <c r="F40" s="915" t="str" cm="1">
        <f t="array" ref="F40">_xlfn.IFS($D40="", " ", _xlfn.XLOOKUP($D40, '⭐ SD-SUM-BBALL ⚾'!$F$2:$F$286,'⭐ SD-SUM-BBALL ⚾'!$M$2:$M$286)="", "",_xlfn.XLOOKUP($D40, '⭐ SD-SUM-BBALL ⚾'!$F$2:$F$286,'⭐ SD-SUM-BBALL ⚾'!$M$2:$M$286)&gt;0, _xlfn.XLOOKUP($D40, '⭐ SD-SUM-BBALL ⚾'!$F$2:$F$286,'⭐ SD-SUM-BBALL ⚾'!$M$2:$M$286))</f>
        <v>ironandoilbaseball@gmail.com</v>
      </c>
      <c r="G40" s="915" t="str" cm="1">
        <f t="array" ref="G40">_xlfn.IFS($D40="", " ", _xlfn.XLOOKUP($D40, '⭐ SD-SUM-BBALL ⚾'!$F$2:$F$286,'⭐ SD-SUM-BBALL ⚾'!$G$2:$G$286)="", "",_xlfn.XLOOKUP($D40, '⭐ SD-SUM-BBALL ⚾'!$F$2:$F$286,'⭐ SD-SUM-BBALL ⚾'!$G$2:$G$286)&gt;0, _xlfn.XLOOKUP($D40, '⭐ SD-SUM-BBALL ⚾'!$F$2:$F$286,'⭐ SD-SUM-BBALL ⚾'!$G$2:$G$286))</f>
        <v>Kiski Area HS</v>
      </c>
      <c r="H40" s="915" t="str">
        <f>IF($D40="", " ", _xlfn.XLOOKUP($D40, '⭐ SD-SUM-BBALL ⚾'!$F$2:$F$286, '⭐ SD-SUM-BBALL ⚾'!$AM$2:$AM$286))</f>
        <v>240 Hyde Park Rd Leechburg, PA 15656</v>
      </c>
      <c r="I40" s="915" t="str">
        <f>IF($D40="", " ", _xlfn.XLOOKUP($D40, '⭐ SD-SUM-BBALL ⚾'!$F$2:$F$286, '⭐ SD-SUM-BBALL ⚾'!$U$2:$U$286))</f>
        <v>814-598-8691</v>
      </c>
      <c r="J40" s="915" t="str">
        <f>IF($D40="", " ", _xlfn.XLOOKUP($D40, '⭐ SD-SUM-BBALL ⚾'!$F$2:$F$286, '⭐ SD-SUM-BBALL ⚾'!$N$2:$N$286))</f>
        <v>Shawn</v>
      </c>
      <c r="K40" s="915" t="str">
        <f>IF($D40="", " ", _xlfn.XLOOKUP($D40, '⭐ SD-SUM-BBALL ⚾'!$F$2:$F$286, '⭐ SD-SUM-BBALL ⚾'!$O$2:$O$286))</f>
        <v>Manning</v>
      </c>
      <c r="L40" s="916" cm="1">
        <f t="array" ref="L40">_xlfn.IFS($D40="", " ", _xlfn.XLOOKUP($D40, '⭐ SD-SUM-BBALL ⚾'!$F$2:$F$286,'⭐ SD-SUM-BBALL ⚾'!$X$2:$X$286)="", "TBA",_xlfn.XLOOKUP($D40, '⭐ SD-SUM-BBALL ⚾'!$F$2:$F$286,'⭐ SD-SUM-BBALL ⚾'!$X$2:$X$286)&gt;0, _xlfn.XLOOKUP($D40, '⭐ SD-SUM-BBALL ⚾'!$F$2:$F$286,'⭐ SD-SUM-BBALL ⚾'!$X$2:$X$286))</f>
        <v>615</v>
      </c>
      <c r="M40" s="293"/>
      <c r="N40" s="917" t="b">
        <v>1</v>
      </c>
      <c r="O40" s="917" t="b">
        <v>1</v>
      </c>
      <c r="P40" s="917" t="b">
        <v>1</v>
      </c>
      <c r="Q40" s="917" t="b">
        <v>1</v>
      </c>
      <c r="R40" s="917" t="b">
        <v>0</v>
      </c>
      <c r="S40" s="917" t="b">
        <v>1</v>
      </c>
      <c r="T40" s="917" t="b">
        <v>1</v>
      </c>
      <c r="U40" s="917" t="b">
        <v>1</v>
      </c>
      <c r="V40" s="917" t="b">
        <v>1</v>
      </c>
      <c r="W40" s="917" t="b">
        <v>0</v>
      </c>
      <c r="X40" s="917" t="b">
        <v>0</v>
      </c>
      <c r="Y40" s="917" t="b">
        <v>1</v>
      </c>
      <c r="Z40" s="917" t="b">
        <v>1</v>
      </c>
      <c r="AA40" s="917" t="b">
        <v>1</v>
      </c>
      <c r="AB40" s="917" t="b">
        <v>0</v>
      </c>
      <c r="AC40" s="917" t="b">
        <v>0</v>
      </c>
      <c r="AD40" s="917" t="b">
        <v>0</v>
      </c>
      <c r="AE40" s="917" t="b">
        <v>0</v>
      </c>
      <c r="AF40" s="917" t="b">
        <v>0</v>
      </c>
    </row>
    <row r="41" spans="1:32" s="915" customFormat="1">
      <c r="A41" s="915" t="str">
        <f>IF($D41="", "", _xlfn.XLOOKUP($D41, '⭐ SD-SUM-BBALL ⚾'!$F$2:$F$286, '⭐ SD-SUM-BBALL ⚾'!$A$2:$A$286))</f>
        <v>B-RET</v>
      </c>
      <c r="B41" s="915" t="str">
        <f>IF($D41="", " ", _xlfn.XLOOKUP($D41, '⭐ SD-SUM-BBALL ⚾'!$F$2:$F$286, '⭐ SD-SUM-BBALL ⚾'!$C$2:$C$286))</f>
        <v>C-2ND</v>
      </c>
      <c r="C41" s="915" t="str">
        <f>IF($D41="", " ", _xlfn.XLOOKUP($D41, '⭐ SD-SUM-BBALL ⚾'!$F$2:$F$286, '⭐ SD-SUM-BBALL ⚾'!$E$2:$E$286))</f>
        <v>USBDUSLY</v>
      </c>
      <c r="D41" s="915" t="s">
        <v>1547</v>
      </c>
      <c r="E41" s="915" t="str">
        <f>IF($D41="", " ", _xlfn.XLOOKUP($D41, '⭐ SD-SUM-BBALL ⚾'!$F$2:$F$286, '⭐ SD-SUM-BBALL ⚾'!$L$2:$L$286))</f>
        <v>randy.tomlin@gmail.com</v>
      </c>
      <c r="F41" s="915" t="str" cm="1">
        <f t="array" ref="F41">_xlfn.IFS($D41="", " ", _xlfn.XLOOKUP($D41, '⭐ SD-SUM-BBALL ⚾'!$F$2:$F$286,'⭐ SD-SUM-BBALL ⚾'!$M$2:$M$286)="", "",_xlfn.XLOOKUP($D41, '⭐ SD-SUM-BBALL ⚾'!$F$2:$F$286,'⭐ SD-SUM-BBALL ⚾'!$M$2:$M$286)&gt;0, _xlfn.XLOOKUP($D41, '⭐ SD-SUM-BBALL ⚾'!$F$2:$F$286,'⭐ SD-SUM-BBALL ⚾'!$M$2:$M$286))</f>
        <v/>
      </c>
      <c r="G41" s="915" t="str" cm="1">
        <f t="array" ref="G41">_xlfn.IFS($D41="", " ", _xlfn.XLOOKUP($D41, '⭐ SD-SUM-BBALL ⚾'!$F$2:$F$286,'⭐ SD-SUM-BBALL ⚾'!$G$2:$G$286)="", "",_xlfn.XLOOKUP($D41, '⭐ SD-SUM-BBALL ⚾'!$F$2:$F$286,'⭐ SD-SUM-BBALL ⚾'!$G$2:$G$286)&gt;0, _xlfn.XLOOKUP($D41, '⭐ SD-SUM-BBALL ⚾'!$F$2:$F$286,'⭐ SD-SUM-BBALL ⚾'!$G$2:$G$286))</f>
        <v>Liberty Christian Academy</v>
      </c>
      <c r="H41" s="915" t="str">
        <f>IF($D41="", " ", _xlfn.XLOOKUP($D41, '⭐ SD-SUM-BBALL ⚾'!$F$2:$F$286, '⭐ SD-SUM-BBALL ⚾'!$AM$2:$AM$286))</f>
        <v>3701 Candlers Mountain Rd Lynchburg, VA 24502</v>
      </c>
      <c r="I41" s="915" t="str">
        <f>IF($D41="", " ", _xlfn.XLOOKUP($D41, '⭐ SD-SUM-BBALL ⚾'!$F$2:$F$286, '⭐ SD-SUM-BBALL ⚾'!$U$2:$U$286))</f>
        <v>434-941-8511</v>
      </c>
      <c r="J41" s="915" t="str">
        <f>IF($D41="", " ", _xlfn.XLOOKUP($D41, '⭐ SD-SUM-BBALL ⚾'!$F$2:$F$286, '⭐ SD-SUM-BBALL ⚾'!$N$2:$N$286))</f>
        <v>Randy</v>
      </c>
      <c r="K41" s="915" t="str">
        <f>IF($D41="", " ", _xlfn.XLOOKUP($D41, '⭐ SD-SUM-BBALL ⚾'!$F$2:$F$286, '⭐ SD-SUM-BBALL ⚾'!$O$2:$O$286))</f>
        <v>Tomlin</v>
      </c>
      <c r="L41" s="916" cm="1">
        <f t="array" ref="L41">_xlfn.IFS($D41="", " ", _xlfn.XLOOKUP($D41, '⭐ SD-SUM-BBALL ⚾'!$F$2:$F$286,'⭐ SD-SUM-BBALL ⚾'!$X$2:$X$286)="", "TBA",_xlfn.XLOOKUP($D41, '⭐ SD-SUM-BBALL ⚾'!$F$2:$F$286,'⭐ SD-SUM-BBALL ⚾'!$X$2:$X$286)&gt;0, _xlfn.XLOOKUP($D41, '⭐ SD-SUM-BBALL ⚾'!$F$2:$F$286,'⭐ SD-SUM-BBALL ⚾'!$X$2:$X$286))</f>
        <v>615</v>
      </c>
      <c r="M41" s="293"/>
      <c r="N41" s="917" t="b">
        <v>1</v>
      </c>
      <c r="O41" s="917" t="b">
        <v>1</v>
      </c>
      <c r="P41" s="917" t="b">
        <v>1</v>
      </c>
      <c r="Q41" s="917" t="b">
        <v>1</v>
      </c>
      <c r="R41" s="917" t="b">
        <v>0</v>
      </c>
      <c r="S41" s="917" t="b">
        <v>1</v>
      </c>
      <c r="T41" s="917" t="b">
        <v>1</v>
      </c>
      <c r="U41" s="917" t="b">
        <v>1</v>
      </c>
      <c r="V41" s="917" t="b">
        <v>0</v>
      </c>
      <c r="W41" s="917" t="b">
        <v>0</v>
      </c>
      <c r="X41" s="917" t="b">
        <v>0</v>
      </c>
      <c r="Y41" s="917" t="b">
        <v>1</v>
      </c>
      <c r="Z41" s="917" t="b">
        <v>1</v>
      </c>
      <c r="AA41" s="917" t="b">
        <v>1</v>
      </c>
      <c r="AB41" s="917" t="b">
        <v>1</v>
      </c>
      <c r="AC41" s="917" t="b">
        <v>1</v>
      </c>
      <c r="AD41" s="917" t="b">
        <v>1</v>
      </c>
      <c r="AE41" s="917" t="b">
        <v>1</v>
      </c>
      <c r="AF41" s="917" t="b">
        <v>0</v>
      </c>
    </row>
    <row r="42" spans="1:32" s="915" customFormat="1">
      <c r="A42" s="915" t="str">
        <f>IF($D42="", "", _xlfn.XLOOKUP($D42, '⭐ SD-SUM-BBALL ⚾'!$F$2:$F$286, '⭐ SD-SUM-BBALL ⚾'!$A$2:$A$286))</f>
        <v>V-ANDRE-RET</v>
      </c>
      <c r="B42" s="915" t="str">
        <f>IF($D42="", " ", _xlfn.XLOOKUP($D42, '⭐ SD-SUM-BBALL ⚾'!$F$2:$F$286, '⭐ SD-SUM-BBALL ⚾'!$C$2:$C$286))</f>
        <v>X-ANDRE</v>
      </c>
      <c r="C42" s="915" t="str">
        <f>IF($D42="", " ", _xlfn.XLOOKUP($D42, '⭐ SD-SUM-BBALL ⚾'!$F$2:$F$286, '⭐ SD-SUM-BBALL ⚾'!$E$2:$E$286))</f>
        <v>USBDSEA</v>
      </c>
      <c r="D42" s="918" t="s">
        <v>3039</v>
      </c>
      <c r="E42" s="915" t="str">
        <f>IF($D42="", " ", _xlfn.XLOOKUP($D42, '⭐ SD-SUM-BBALL ⚾'!$F$2:$F$286, '⭐ SD-SUM-BBALL ⚾'!$L$2:$L$286))</f>
        <v>margiet907615@gmail.com</v>
      </c>
      <c r="F42" s="915" t="str" cm="1">
        <f t="array" ref="F42">_xlfn.IFS($D42="", " ", _xlfn.XLOOKUP($D42, '⭐ SD-SUM-BBALL ⚾'!$F$2:$F$286,'⭐ SD-SUM-BBALL ⚾'!$M$2:$M$286)="", "",_xlfn.XLOOKUP($D42, '⭐ SD-SUM-BBALL ⚾'!$F$2:$F$286,'⭐ SD-SUM-BBALL ⚾'!$M$2:$M$286)&gt;0, _xlfn.XLOOKUP($D42, '⭐ SD-SUM-BBALL ⚾'!$F$2:$F$286,'⭐ SD-SUM-BBALL ⚾'!$M$2:$M$286))</f>
        <v>Just1swing@yahoo.com</v>
      </c>
      <c r="G42" s="915" t="str" cm="1">
        <f t="array" ref="G42">_xlfn.IFS($D42="", " ", _xlfn.XLOOKUP($D42, '⭐ SD-SUM-BBALL ⚾'!$F$2:$F$286,'⭐ SD-SUM-BBALL ⚾'!$G$2:$G$286)="", "",_xlfn.XLOOKUP($D42, '⭐ SD-SUM-BBALL ⚾'!$F$2:$F$286,'⭐ SD-SUM-BBALL ⚾'!$G$2:$G$286)&gt;0, _xlfn.XLOOKUP($D42, '⭐ SD-SUM-BBALL ⚾'!$F$2:$F$286,'⭐ SD-SUM-BBALL ⚾'!$G$2:$G$286))</f>
        <v>Nanticoke LL Baseball</v>
      </c>
      <c r="H42" s="915" t="str">
        <f>IF($D42="", " ", _xlfn.XLOOKUP($D42, '⭐ SD-SUM-BBALL ⚾'!$F$2:$F$286, '⭐ SD-SUM-BBALL ⚾'!$AM$2:$AM$286))</f>
        <v>101 Little League Dr Seaford, DE 19973</v>
      </c>
      <c r="I42" s="915">
        <f>IF($D42="", " ", _xlfn.XLOOKUP($D42, '⭐ SD-SUM-BBALL ⚾'!$F$2:$F$286, '⭐ SD-SUM-BBALL ⚾'!$U$2:$U$286))</f>
        <v>0</v>
      </c>
      <c r="J42" s="915" t="str">
        <f>IF($D42="", " ", _xlfn.XLOOKUP($D42, '⭐ SD-SUM-BBALL ⚾'!$F$2:$F$286, '⭐ SD-SUM-BBALL ⚾'!$N$2:$N$286))</f>
        <v>Stoney</v>
      </c>
      <c r="K42" s="915" t="str">
        <f>IF($D42="", " ", _xlfn.XLOOKUP($D42, '⭐ SD-SUM-BBALL ⚾'!$F$2:$F$286, '⭐ SD-SUM-BBALL ⚾'!$O$2:$O$286))</f>
        <v>Briggs</v>
      </c>
      <c r="L42" s="916" cm="1">
        <f t="array" ref="L42">_xlfn.IFS($D42="", " ", _xlfn.XLOOKUP($D42, '⭐ SD-SUM-BBALL ⚾'!$F$2:$F$286,'⭐ SD-SUM-BBALL ⚾'!$X$2:$X$286)="", "TBA",_xlfn.XLOOKUP($D42, '⭐ SD-SUM-BBALL ⚾'!$F$2:$F$286,'⭐ SD-SUM-BBALL ⚾'!$X$2:$X$286)&gt;0, _xlfn.XLOOKUP($D42, '⭐ SD-SUM-BBALL ⚾'!$F$2:$F$286,'⭐ SD-SUM-BBALL ⚾'!$X$2:$X$286))</f>
        <v>615</v>
      </c>
      <c r="M42" s="293"/>
      <c r="N42" s="917" t="b">
        <v>1</v>
      </c>
      <c r="O42" s="917" t="b">
        <v>1</v>
      </c>
      <c r="P42" s="917" t="b">
        <v>1</v>
      </c>
      <c r="Q42" s="917" t="b">
        <v>1</v>
      </c>
      <c r="R42" s="917" t="b">
        <v>0</v>
      </c>
      <c r="S42" s="917" t="b">
        <v>1</v>
      </c>
      <c r="T42" s="917" t="b">
        <v>1</v>
      </c>
      <c r="U42" s="917" t="b">
        <v>1</v>
      </c>
      <c r="V42" s="917" t="b">
        <v>0</v>
      </c>
      <c r="W42" s="917" t="b">
        <v>0</v>
      </c>
      <c r="X42" s="917" t="b">
        <v>0</v>
      </c>
      <c r="Y42" s="917" t="b">
        <v>1</v>
      </c>
      <c r="Z42" s="917" t="b">
        <v>1</v>
      </c>
      <c r="AA42" s="917" t="b">
        <v>1</v>
      </c>
      <c r="AB42" s="917" t="b">
        <v>1</v>
      </c>
      <c r="AC42" s="917" t="b">
        <v>1</v>
      </c>
      <c r="AD42" s="917" t="b">
        <v>1</v>
      </c>
      <c r="AE42" s="917" t="b">
        <v>1</v>
      </c>
      <c r="AF42" s="917" t="b">
        <v>0</v>
      </c>
    </row>
    <row r="43" spans="1:32" s="915" customFormat="1">
      <c r="A43" s="915" t="str">
        <f>IF($D43="", "", _xlfn.XLOOKUP($D43, '⭐ SD-SUM-BBALL ⚾'!$F$2:$F$286, '⭐ SD-SUM-BBALL ⚾'!$A$2:$A$286))</f>
        <v>B-RET</v>
      </c>
      <c r="B43" s="915" t="str">
        <f>IF($D43="", " ", _xlfn.XLOOKUP($D43, '⭐ SD-SUM-BBALL ⚾'!$F$2:$F$286, '⭐ SD-SUM-BBALL ⚾'!$C$2:$C$286))</f>
        <v>C-2ND</v>
      </c>
      <c r="C43" s="915" t="str">
        <f>IF($D43="", " ", _xlfn.XLOOKUP($D43, '⭐ SD-SUM-BBALL ⚾'!$F$2:$F$286, '⭐ SD-SUM-BBALL ⚾'!$E$2:$E$286))</f>
        <v>USBDSTC</v>
      </c>
      <c r="D43" s="915" t="s">
        <v>3076</v>
      </c>
      <c r="E43" s="915" t="str">
        <f>IF($D43="", " ", _xlfn.XLOOKUP($D43, '⭐ SD-SUM-BBALL ⚾'!$F$2:$F$286, '⭐ SD-SUM-BBALL ⚾'!$L$2:$L$286))</f>
        <v>owner.innerg@gmail.com</v>
      </c>
      <c r="F43" s="915" t="str" cm="1">
        <f t="array" ref="F43">_xlfn.IFS($D43="", " ", _xlfn.XLOOKUP($D43, '⭐ SD-SUM-BBALL ⚾'!$F$2:$F$286,'⭐ SD-SUM-BBALL ⚾'!$M$2:$M$286)="", "",_xlfn.XLOOKUP($D43, '⭐ SD-SUM-BBALL ⚾'!$F$2:$F$286,'⭐ SD-SUM-BBALL ⚾'!$M$2:$M$286)&gt;0, _xlfn.XLOOKUP($D43, '⭐ SD-SUM-BBALL ⚾'!$F$2:$F$286,'⭐ SD-SUM-BBALL ⚾'!$M$2:$M$286))</f>
        <v/>
      </c>
      <c r="G43" s="915" t="str" cm="1">
        <f t="array" ref="G43">_xlfn.IFS($D43="", " ", _xlfn.XLOOKUP($D43, '⭐ SD-SUM-BBALL ⚾'!$F$2:$F$286,'⭐ SD-SUM-BBALL ⚾'!$G$2:$G$286)="", "",_xlfn.XLOOKUP($D43, '⭐ SD-SUM-BBALL ⚾'!$F$2:$F$286,'⭐ SD-SUM-BBALL ⚾'!$G$2:$G$286)&gt;0, _xlfn.XLOOKUP($D43, '⭐ SD-SUM-BBALL ⚾'!$F$2:$F$286,'⭐ SD-SUM-BBALL ⚾'!$G$2:$G$286))</f>
        <v>Players Edge</v>
      </c>
      <c r="H43" s="915" t="str">
        <f>IF($D43="", " ", _xlfn.XLOOKUP($D43, '⭐ SD-SUM-BBALL ⚾'!$F$2:$F$286, '⭐ SD-SUM-BBALL ⚾'!$AM$2:$AM$286))</f>
        <v>3020 N. Highway 94 St. Charles, MO 63301</v>
      </c>
      <c r="I43" s="915" t="str">
        <f>IF($D43="", " ", _xlfn.XLOOKUP($D43, '⭐ SD-SUM-BBALL ⚾'!$F$2:$F$286, '⭐ SD-SUM-BBALL ⚾'!$U$2:$U$286))</f>
        <v>636-577-1933</v>
      </c>
      <c r="J43" s="915" t="str">
        <f>IF($D43="", " ", _xlfn.XLOOKUP($D43, '⭐ SD-SUM-BBALL ⚾'!$F$2:$F$286, '⭐ SD-SUM-BBALL ⚾'!$N$2:$N$286))</f>
        <v>Gerrion</v>
      </c>
      <c r="K43" s="915" t="str">
        <f>IF($D43="", " ", _xlfn.XLOOKUP($D43, '⭐ SD-SUM-BBALL ⚾'!$F$2:$F$286, '⭐ SD-SUM-BBALL ⚾'!$O$2:$O$286))</f>
        <v>Grim</v>
      </c>
      <c r="L43" s="916" cm="1">
        <f t="array" ref="L43">_xlfn.IFS($D43="", " ", _xlfn.XLOOKUP($D43, '⭐ SD-SUM-BBALL ⚾'!$F$2:$F$286,'⭐ SD-SUM-BBALL ⚾'!$X$2:$X$286)="", "TBA",_xlfn.XLOOKUP($D43, '⭐ SD-SUM-BBALL ⚾'!$F$2:$F$286,'⭐ SD-SUM-BBALL ⚾'!$X$2:$X$286)&gt;0, _xlfn.XLOOKUP($D43, '⭐ SD-SUM-BBALL ⚾'!$F$2:$F$286,'⭐ SD-SUM-BBALL ⚾'!$X$2:$X$286))</f>
        <v>615</v>
      </c>
      <c r="M43" s="293"/>
      <c r="N43" s="917" t="b">
        <v>1</v>
      </c>
      <c r="O43" s="917" t="b">
        <v>1</v>
      </c>
      <c r="P43" s="917" t="b">
        <v>1</v>
      </c>
      <c r="Q43" s="917" t="b">
        <v>1</v>
      </c>
      <c r="R43" s="917" t="b">
        <v>0</v>
      </c>
      <c r="S43" s="917" t="b">
        <v>1</v>
      </c>
      <c r="T43" s="917" t="b">
        <v>1</v>
      </c>
      <c r="U43" s="917" t="b">
        <v>1</v>
      </c>
      <c r="V43" s="917" t="b">
        <v>0</v>
      </c>
      <c r="W43" s="917" t="b">
        <v>0</v>
      </c>
      <c r="X43" s="917" t="b">
        <v>0</v>
      </c>
      <c r="Y43" s="917" t="b">
        <v>1</v>
      </c>
      <c r="Z43" s="917" t="b">
        <v>1</v>
      </c>
      <c r="AA43" s="917" t="b">
        <v>1</v>
      </c>
      <c r="AB43" s="917" t="b">
        <v>1</v>
      </c>
      <c r="AC43" s="917" t="b">
        <v>1</v>
      </c>
      <c r="AD43" s="917" t="b">
        <v>1</v>
      </c>
      <c r="AE43" s="917" t="b">
        <v>1</v>
      </c>
      <c r="AF43" s="917" t="b">
        <v>0</v>
      </c>
    </row>
    <row r="44" spans="1:32" s="915" customFormat="1">
      <c r="A44" s="915" t="str">
        <f>IF($D44="", "", _xlfn.XLOOKUP($D44, '⭐ SD-SUM-BBALL ⚾'!$F$2:$F$286, '⭐ SD-SUM-BBALL ⚾'!$A$2:$A$286))</f>
        <v>X-ERIC-RET</v>
      </c>
      <c r="B44" s="915" t="str">
        <f>IF($D44="", " ", _xlfn.XLOOKUP($D44, '⭐ SD-SUM-BBALL ⚾'!$F$2:$F$286, '⭐ SD-SUM-BBALL ⚾'!$C$2:$C$286))</f>
        <v>Y-ERIC</v>
      </c>
      <c r="C44" s="915" t="str">
        <f>IF($D44="", " ", _xlfn.XLOOKUP($D44, '⭐ SD-SUM-BBALL ⚾'!$F$2:$F$286, '⭐ SD-SUM-BBALL ⚾'!$E$2:$E$286))</f>
        <v>USBDZWEST</v>
      </c>
      <c r="D44" s="915" t="s">
        <v>3425</v>
      </c>
      <c r="E44" s="915" t="str">
        <f>IF($D44="", " ", _xlfn.XLOOKUP($D44, '⭐ SD-SUM-BBALL ⚾'!$F$2:$F$286, '⭐ SD-SUM-BBALL ⚾'!$L$2:$L$286))</f>
        <v>crossroadsbaseballseries@gmail.com</v>
      </c>
      <c r="F44" s="915" t="str" cm="1">
        <f t="array" ref="F44">_xlfn.IFS($D44="", " ", _xlfn.XLOOKUP($D44, '⭐ SD-SUM-BBALL ⚾'!$F$2:$F$286,'⭐ SD-SUM-BBALL ⚾'!$M$2:$M$286)="", "",_xlfn.XLOOKUP($D44, '⭐ SD-SUM-BBALL ⚾'!$F$2:$F$286,'⭐ SD-SUM-BBALL ⚾'!$M$2:$M$286)&gt;0, _xlfn.XLOOKUP($D44, '⭐ SD-SUM-BBALL ⚾'!$F$2:$F$286,'⭐ SD-SUM-BBALL ⚾'!$M$2:$M$286))</f>
        <v>connorg413@gmail.com</v>
      </c>
      <c r="G44" s="915" t="str" cm="1">
        <f t="array" ref="G44">_xlfn.IFS($D44="", " ", _xlfn.XLOOKUP($D44, '⭐ SD-SUM-BBALL ⚾'!$F$2:$F$286,'⭐ SD-SUM-BBALL ⚾'!$G$2:$G$286)="", "",_xlfn.XLOOKUP($D44, '⭐ SD-SUM-BBALL ⚾'!$F$2:$F$286,'⭐ SD-SUM-BBALL ⚾'!$G$2:$G$286)&gt;0, _xlfn.XLOOKUP($D44, '⭐ SD-SUM-BBALL ⚾'!$F$2:$F$286,'⭐ SD-SUM-BBALL ⚾'!$G$2:$G$286))</f>
        <v>Monon Fields</v>
      </c>
      <c r="H44" s="915" t="str">
        <f>IF($D44="", " ", _xlfn.XLOOKUP($D44, '⭐ SD-SUM-BBALL ⚾'!$F$2:$F$286, '⭐ SD-SUM-BBALL ⚾'!$AM$2:$AM$286))</f>
        <v>19400 Tomlinson Rd Westfield, IN 46074</v>
      </c>
      <c r="I44" s="915" t="str">
        <f>IF($D44="", " ", _xlfn.XLOOKUP($D44, '⭐ SD-SUM-BBALL ⚾'!$F$2:$F$286, '⭐ SD-SUM-BBALL ⚾'!$U$2:$U$286))</f>
        <v>317-625-7354</v>
      </c>
      <c r="J44" s="915" t="str">
        <f>IF($D44="", " ", _xlfn.XLOOKUP($D44, '⭐ SD-SUM-BBALL ⚾'!$F$2:$F$286, '⭐ SD-SUM-BBALL ⚾'!$N$2:$N$286))</f>
        <v>Connor</v>
      </c>
      <c r="K44" s="915" t="str">
        <f>IF($D44="", " ", _xlfn.XLOOKUP($D44, '⭐ SD-SUM-BBALL ⚾'!$F$2:$F$286, '⭐ SD-SUM-BBALL ⚾'!$O$2:$O$286))</f>
        <v>Gordon</v>
      </c>
      <c r="L44" s="916" cm="1">
        <f t="array" ref="L44">_xlfn.IFS($D44="", " ", _xlfn.XLOOKUP($D44, '⭐ SD-SUM-BBALL ⚾'!$F$2:$F$286,'⭐ SD-SUM-BBALL ⚾'!$X$2:$X$286)="", "TBA",_xlfn.XLOOKUP($D44, '⭐ SD-SUM-BBALL ⚾'!$F$2:$F$286,'⭐ SD-SUM-BBALL ⚾'!$X$2:$X$286)&gt;0, _xlfn.XLOOKUP($D44, '⭐ SD-SUM-BBALL ⚾'!$F$2:$F$286,'⭐ SD-SUM-BBALL ⚾'!$X$2:$X$286))</f>
        <v>615</v>
      </c>
      <c r="M44" s="293"/>
      <c r="N44" s="917" t="b">
        <v>1</v>
      </c>
      <c r="O44" s="917" t="b">
        <v>1</v>
      </c>
      <c r="P44" s="917" t="b">
        <v>1</v>
      </c>
      <c r="Q44" s="917" t="b">
        <v>1</v>
      </c>
      <c r="R44" s="917" t="b">
        <v>0</v>
      </c>
      <c r="S44" s="917" t="b">
        <v>1</v>
      </c>
      <c r="T44" s="917" t="b">
        <v>1</v>
      </c>
      <c r="U44" s="917" t="b">
        <v>1</v>
      </c>
      <c r="V44" s="917" t="b">
        <v>1</v>
      </c>
      <c r="W44" s="917" t="b">
        <v>0</v>
      </c>
      <c r="X44" s="917" t="b">
        <v>0</v>
      </c>
      <c r="Y44" s="917" t="b">
        <v>1</v>
      </c>
      <c r="Z44" s="917" t="b">
        <v>1</v>
      </c>
      <c r="AA44" s="917" t="b">
        <v>1</v>
      </c>
      <c r="AB44" s="917" t="b">
        <v>0</v>
      </c>
      <c r="AC44" s="917" t="b">
        <v>1</v>
      </c>
      <c r="AD44" s="917" t="b">
        <v>1</v>
      </c>
      <c r="AE44" s="917" t="b">
        <v>1</v>
      </c>
      <c r="AF44" s="917" t="b">
        <v>0</v>
      </c>
    </row>
    <row r="45" spans="1:32" s="915" customFormat="1">
      <c r="A45" s="915" t="str">
        <f>IF($D45="", "", _xlfn.XLOOKUP($D45, '⭐ SD-SUM-BBALL ⚾'!$F$2:$F$286, '⭐ SD-SUM-BBALL ⚾'!$A$2:$A$286))</f>
        <v>B-RET</v>
      </c>
      <c r="B45" s="915" t="str">
        <f>IF($D45="", " ", _xlfn.XLOOKUP($D45, '⭐ SD-SUM-BBALL ⚾'!$F$2:$F$286, '⭐ SD-SUM-BBALL ⚾'!$C$2:$C$286))</f>
        <v>C-2ND</v>
      </c>
      <c r="C45" s="915" t="str">
        <f>IF($D45="", " ", _xlfn.XLOOKUP($D45, '⭐ SD-SUM-BBALL ⚾'!$F$2:$F$286, '⭐ SD-SUM-BBALL ⚾'!$E$2:$E$286))</f>
        <v>USBDWM</v>
      </c>
      <c r="D45" s="915" t="s">
        <v>1665</v>
      </c>
      <c r="E45" s="915" t="str">
        <f>IF($D45="", " ", _xlfn.XLOOKUP($D45, '⭐ SD-SUM-BBALL ⚾'!$F$2:$F$286, '⭐ SD-SUM-BBALL ⚾'!$L$2:$L$286))</f>
        <v>dschone@laca.org</v>
      </c>
      <c r="F45" s="915" t="str" cm="1">
        <f t="array" ref="F45">_xlfn.IFS($D45="", " ", _xlfn.XLOOKUP($D45, '⭐ SD-SUM-BBALL ⚾'!$F$2:$F$286,'⭐ SD-SUM-BBALL ⚾'!$M$2:$M$286)="", "",_xlfn.XLOOKUP($D45, '⭐ SD-SUM-BBALL ⚾'!$F$2:$F$286,'⭐ SD-SUM-BBALL ⚾'!$M$2:$M$286)&gt;0, _xlfn.XLOOKUP($D45, '⭐ SD-SUM-BBALL ⚾'!$F$2:$F$286,'⭐ SD-SUM-BBALL ⚾'!$M$2:$M$286))</f>
        <v/>
      </c>
      <c r="G45" s="915" t="str" cm="1">
        <f t="array" ref="G45">_xlfn.IFS($D45="", " ", _xlfn.XLOOKUP($D45, '⭐ SD-SUM-BBALL ⚾'!$F$2:$F$286,'⭐ SD-SUM-BBALL ⚾'!$G$2:$G$286)="", "",_xlfn.XLOOKUP($D45, '⭐ SD-SUM-BBALL ⚾'!$F$2:$F$286,'⭐ SD-SUM-BBALL ⚾'!$G$2:$G$286)&gt;0, _xlfn.XLOOKUP($D45, '⭐ SD-SUM-BBALL ⚾'!$F$2:$F$286,'⭐ SD-SUM-BBALL ⚾'!$G$2:$G$286))</f>
        <v/>
      </c>
      <c r="H45" s="915" t="str">
        <f>IF($D45="", " ", _xlfn.XLOOKUP($D45, '⭐ SD-SUM-BBALL ⚾'!$F$2:$F$286, '⭐ SD-SUM-BBALL ⚾'!$AM$2:$AM$286))</f>
        <v>1954 Warrior Way SW Etna, OH 43062</v>
      </c>
      <c r="I45" s="915" t="str">
        <f>IF($D45="", " ", _xlfn.XLOOKUP($D45, '⭐ SD-SUM-BBALL ⚾'!$F$2:$F$286, '⭐ SD-SUM-BBALL ⚾'!$U$2:$U$286))</f>
        <v>614-207-1633</v>
      </c>
      <c r="J45" s="915" t="str">
        <f>IF($D45="", " ", _xlfn.XLOOKUP($D45, '⭐ SD-SUM-BBALL ⚾'!$F$2:$F$286, '⭐ SD-SUM-BBALL ⚾'!$N$2:$N$286))</f>
        <v>Don</v>
      </c>
      <c r="K45" s="915" t="str">
        <f>IF($D45="", " ", _xlfn.XLOOKUP($D45, '⭐ SD-SUM-BBALL ⚾'!$F$2:$F$286, '⭐ SD-SUM-BBALL ⚾'!$O$2:$O$286))</f>
        <v>Schone</v>
      </c>
      <c r="L45" s="916" cm="1">
        <f t="array" ref="L45">_xlfn.IFS($D45="", " ", _xlfn.XLOOKUP($D45, '⭐ SD-SUM-BBALL ⚾'!$F$2:$F$286,'⭐ SD-SUM-BBALL ⚾'!$X$2:$X$286)="", "TBA",_xlfn.XLOOKUP($D45, '⭐ SD-SUM-BBALL ⚾'!$F$2:$F$286,'⭐ SD-SUM-BBALL ⚾'!$X$2:$X$286)&gt;0, _xlfn.XLOOKUP($D45, '⭐ SD-SUM-BBALL ⚾'!$F$2:$F$286,'⭐ SD-SUM-BBALL ⚾'!$X$2:$X$286))</f>
        <v>615</v>
      </c>
      <c r="M45" s="293"/>
      <c r="N45" s="917" t="b">
        <v>1</v>
      </c>
      <c r="O45" s="917" t="b">
        <v>1</v>
      </c>
      <c r="P45" s="917" t="b">
        <v>1</v>
      </c>
      <c r="Q45" s="917" t="b">
        <v>1</v>
      </c>
      <c r="R45" s="917" t="b">
        <v>0</v>
      </c>
      <c r="S45" s="917" t="b">
        <v>1</v>
      </c>
      <c r="T45" s="917" t="b">
        <v>1</v>
      </c>
      <c r="U45" s="917" t="b">
        <v>1</v>
      </c>
      <c r="V45" s="917" t="b">
        <v>0</v>
      </c>
      <c r="W45" s="917" t="b">
        <v>0</v>
      </c>
      <c r="X45" s="917" t="b">
        <v>0</v>
      </c>
      <c r="Y45" s="917" t="b">
        <v>1</v>
      </c>
      <c r="Z45" s="917" t="b">
        <v>1</v>
      </c>
      <c r="AA45" s="917" t="b">
        <v>1</v>
      </c>
      <c r="AB45" s="917" t="b">
        <v>0</v>
      </c>
      <c r="AC45" s="917" t="b">
        <v>1</v>
      </c>
      <c r="AD45" s="917" t="b">
        <v>1</v>
      </c>
      <c r="AE45" s="917" t="b">
        <v>1</v>
      </c>
      <c r="AF45" s="917" t="b">
        <v>0</v>
      </c>
    </row>
    <row r="46" spans="1:32" s="293" customFormat="1">
      <c r="L46" s="478"/>
      <c r="N46" s="799" t="b">
        <v>0</v>
      </c>
      <c r="O46" s="799" t="b">
        <v>0</v>
      </c>
      <c r="P46" s="799" t="b">
        <v>0</v>
      </c>
      <c r="Q46" s="799" t="b">
        <v>0</v>
      </c>
      <c r="R46" s="799" t="b">
        <v>0</v>
      </c>
      <c r="S46" s="799" t="b">
        <v>0</v>
      </c>
      <c r="T46" s="799" t="b">
        <v>0</v>
      </c>
      <c r="U46" s="799" t="b">
        <v>0</v>
      </c>
      <c r="V46" s="799" t="b">
        <v>0</v>
      </c>
      <c r="W46" s="799" t="b">
        <v>0</v>
      </c>
      <c r="X46" s="799" t="b">
        <v>0</v>
      </c>
      <c r="Y46" s="799" t="b">
        <v>0</v>
      </c>
      <c r="Z46" s="799" t="b">
        <v>0</v>
      </c>
      <c r="AA46" s="799" t="b">
        <v>0</v>
      </c>
      <c r="AB46" s="799" t="b">
        <v>0</v>
      </c>
      <c r="AC46" s="799" t="b">
        <v>0</v>
      </c>
      <c r="AD46" s="799" t="b">
        <v>0</v>
      </c>
      <c r="AE46" s="799" t="b">
        <v>0</v>
      </c>
      <c r="AF46" s="799" t="b">
        <v>0</v>
      </c>
    </row>
    <row r="47" spans="1:32" s="915" customFormat="1">
      <c r="A47" s="915" t="str">
        <f>IF($D47="", "", _xlfn.XLOOKUP($D47, '⭐ SD-SUM-BBALL ⚾'!$F$2:$F$286, '⭐ SD-SUM-BBALL ⚾'!$A$2:$A$286))</f>
        <v>B-RET</v>
      </c>
      <c r="B47" s="915" t="str">
        <f>IF($D47="", " ", _xlfn.XLOOKUP($D47, '⭐ SD-SUM-BBALL ⚾'!$F$2:$F$286, '⭐ SD-SUM-BBALL ⚾'!$C$2:$C$286))</f>
        <v>D-RET</v>
      </c>
      <c r="C47" s="915" t="str">
        <f>IF($D47="", " ", _xlfn.XLOOKUP($D47, '⭐ SD-SUM-BBALL ⚾'!$F$2:$F$286, '⭐ SD-SUM-BBALL ⚾'!$E$2:$E$286))</f>
        <v>USBDBTJV</v>
      </c>
      <c r="D47" s="918" t="s">
        <v>2738</v>
      </c>
      <c r="E47" s="915" t="str">
        <f>IF($D47="", " ", _xlfn.XLOOKUP($D47, '⭐ SD-SUM-BBALL ⚾'!$F$2:$F$286, '⭐ SD-SUM-BBALL ⚾'!$L$2:$L$286))</f>
        <v>bernardo.otero@stjohns.k12.fl.us</v>
      </c>
      <c r="F47" s="915" t="str" cm="1">
        <f t="array" ref="F47">_xlfn.IFS($D47="", " ", _xlfn.XLOOKUP($D47, '⭐ SD-SUM-BBALL ⚾'!$F$2:$F$286,'⭐ SD-SUM-BBALL ⚾'!$M$2:$M$286)="", "",_xlfn.XLOOKUP($D47, '⭐ SD-SUM-BBALL ⚾'!$F$2:$F$286,'⭐ SD-SUM-BBALL ⚾'!$M$2:$M$286)&gt;0, _xlfn.XLOOKUP($D47, '⭐ SD-SUM-BBALL ⚾'!$F$2:$F$286,'⭐ SD-SUM-BBALL ⚾'!$M$2:$M$286))</f>
        <v/>
      </c>
      <c r="G47" s="915" t="str" cm="1">
        <f t="array" ref="G47">_xlfn.IFS($D47="", " ", _xlfn.XLOOKUP($D47, '⭐ SD-SUM-BBALL ⚾'!$F$2:$F$286,'⭐ SD-SUM-BBALL ⚾'!$G$2:$G$286)="", "",_xlfn.XLOOKUP($D47, '⭐ SD-SUM-BBALL ⚾'!$F$2:$F$286,'⭐ SD-SUM-BBALL ⚾'!$G$2:$G$286)&gt;0, _xlfn.XLOOKUP($D47, '⭐ SD-SUM-BBALL ⚾'!$F$2:$F$286,'⭐ SD-SUM-BBALL ⚾'!$G$2:$G$286))</f>
        <v/>
      </c>
      <c r="H47" s="915" t="str">
        <f>IF($D47="", " ", _xlfn.XLOOKUP($D47, '⭐ SD-SUM-BBALL ⚾'!$F$2:$F$286, '⭐ SD-SUM-BBALL ⚾'!$AM$2:$AM$286))</f>
        <v>7399 Longleaf Pine Pkwy St. Johns, FL 32259</v>
      </c>
      <c r="I47" s="915" t="str">
        <f>IF($D47="", " ", _xlfn.XLOOKUP($D47, '⭐ SD-SUM-BBALL ⚾'!$F$2:$F$286, '⭐ SD-SUM-BBALL ⚾'!$U$2:$U$286))</f>
        <v>904-525-9083</v>
      </c>
      <c r="J47" s="915" t="str">
        <f>IF($D47="", " ", _xlfn.XLOOKUP($D47, '⭐ SD-SUM-BBALL ⚾'!$F$2:$F$286, '⭐ SD-SUM-BBALL ⚾'!$N$2:$N$286))</f>
        <v>Bernardo</v>
      </c>
      <c r="K47" s="915" t="str">
        <f>IF($D47="", " ", _xlfn.XLOOKUP($D47, '⭐ SD-SUM-BBALL ⚾'!$F$2:$F$286, '⭐ SD-SUM-BBALL ⚾'!$O$2:$O$286))</f>
        <v>Otero</v>
      </c>
      <c r="L47" s="916" cm="1">
        <f t="array" ref="L47">_xlfn.IFS($D47="", " ", _xlfn.XLOOKUP($D47, '⭐ SD-SUM-BBALL ⚾'!$F$2:$F$286,'⭐ SD-SUM-BBALL ⚾'!$X$2:$X$286)="", "TBA",_xlfn.XLOOKUP($D47, '⭐ SD-SUM-BBALL ⚾'!$F$2:$F$286,'⭐ SD-SUM-BBALL ⚾'!$X$2:$X$286)&gt;0, _xlfn.XLOOKUP($D47, '⭐ SD-SUM-BBALL ⚾'!$F$2:$F$286,'⭐ SD-SUM-BBALL ⚾'!$X$2:$X$286))</f>
        <v>622</v>
      </c>
      <c r="M47" s="293"/>
      <c r="N47" s="917" t="b">
        <v>1</v>
      </c>
      <c r="O47" s="917" t="b">
        <v>1</v>
      </c>
      <c r="P47" s="917" t="b">
        <v>1</v>
      </c>
      <c r="Q47" s="917" t="b">
        <v>1</v>
      </c>
      <c r="R47" s="917" t="b">
        <v>0</v>
      </c>
      <c r="S47" s="917" t="b">
        <v>1</v>
      </c>
      <c r="T47" s="917" t="b">
        <v>1</v>
      </c>
      <c r="U47" s="917" t="b">
        <v>1</v>
      </c>
      <c r="V47" s="917" t="b">
        <v>0</v>
      </c>
      <c r="W47" s="917" t="b">
        <v>0</v>
      </c>
      <c r="X47" s="917" t="b">
        <v>0</v>
      </c>
      <c r="Y47" s="917" t="b">
        <v>1</v>
      </c>
      <c r="Z47" s="917" t="b">
        <v>1</v>
      </c>
      <c r="AA47" s="917" t="b">
        <v>1</v>
      </c>
      <c r="AB47" s="917" t="b">
        <v>0</v>
      </c>
      <c r="AC47" s="917" t="b">
        <v>0</v>
      </c>
      <c r="AD47" s="917" t="b">
        <v>0</v>
      </c>
      <c r="AE47" s="917" t="b">
        <v>0</v>
      </c>
      <c r="AF47" s="917" t="b">
        <v>0</v>
      </c>
    </row>
    <row r="48" spans="1:32" s="915" customFormat="1">
      <c r="A48" s="915" t="str">
        <f>IF($D48="", "", _xlfn.XLOOKUP($D48, '⭐ SD-SUM-BBALL ⚾'!$F$2:$F$286, '⭐ SD-SUM-BBALL ⚾'!$A$2:$A$286))</f>
        <v>Z-OUT-LOW ENROLLMENT</v>
      </c>
      <c r="B48" s="915" t="str">
        <f>IF($D48="", " ", _xlfn.XLOOKUP($D48, '⭐ SD-SUM-BBALL ⚾'!$F$2:$F$286, '⭐ SD-SUM-BBALL ⚾'!$C$2:$C$286))</f>
        <v>A-NEW</v>
      </c>
      <c r="C48" s="915" t="str">
        <f>IF($D48="", " ", _xlfn.XLOOKUP($D48, '⭐ SD-SUM-BBALL ⚾'!$F$2:$F$286, '⭐ SD-SUM-BBALL ⚾'!$E$2:$E$286))</f>
        <v>USBDBCP</v>
      </c>
      <c r="D48" s="915" t="s">
        <v>3453</v>
      </c>
      <c r="E48" s="915" t="str">
        <f>IF($D48="", " ", _xlfn.XLOOKUP($D48, '⭐ SD-SUM-BBALL ⚾'!$F$2:$F$286, '⭐ SD-SUM-BBALL ⚾'!$L$2:$L$286))</f>
        <v>johnwooden42@yahoo.com</v>
      </c>
      <c r="F48" s="915" t="str" cm="1">
        <f t="array" ref="F48">_xlfn.IFS($D48="", " ", _xlfn.XLOOKUP($D48, '⭐ SD-SUM-BBALL ⚾'!$F$2:$F$286,'⭐ SD-SUM-BBALL ⚾'!$M$2:$M$286)="", "",_xlfn.XLOOKUP($D48, '⭐ SD-SUM-BBALL ⚾'!$F$2:$F$286,'⭐ SD-SUM-BBALL ⚾'!$M$2:$M$286)&gt;0, _xlfn.XLOOKUP($D48, '⭐ SD-SUM-BBALL ⚾'!$F$2:$F$286,'⭐ SD-SUM-BBALL ⚾'!$M$2:$M$286))</f>
        <v/>
      </c>
      <c r="G48" s="915" t="str" cm="1">
        <f t="array" ref="G48">_xlfn.IFS($D48="", " ", _xlfn.XLOOKUP($D48, '⭐ SD-SUM-BBALL ⚾'!$F$2:$F$286,'⭐ SD-SUM-BBALL ⚾'!$G$2:$G$286)="", "",_xlfn.XLOOKUP($D48, '⭐ SD-SUM-BBALL ⚾'!$F$2:$F$286,'⭐ SD-SUM-BBALL ⚾'!$G$2:$G$286)&gt;0, _xlfn.XLOOKUP($D48, '⭐ SD-SUM-BBALL ⚾'!$F$2:$F$286,'⭐ SD-SUM-BBALL ⚾'!$G$2:$G$286))</f>
        <v>Hillside Commons</v>
      </c>
      <c r="H48" s="915" t="str">
        <f>IF($D48="", " ", _xlfn.XLOOKUP($D48, '⭐ SD-SUM-BBALL ⚾'!$F$2:$F$286, '⭐ SD-SUM-BBALL ⚾'!$AM$2:$AM$286))</f>
        <v>4950 Washington St. Hillside, IL 60162</v>
      </c>
      <c r="I48" s="915" t="str">
        <f>IF($D48="", " ", _xlfn.XLOOKUP($D48, '⭐ SD-SUM-BBALL ⚾'!$F$2:$F$286, '⭐ SD-SUM-BBALL ⚾'!$U$2:$U$286))</f>
        <v>708-270-2957</v>
      </c>
      <c r="J48" s="915" t="str">
        <f>IF($D48="", " ", _xlfn.XLOOKUP($D48, '⭐ SD-SUM-BBALL ⚾'!$F$2:$F$286, '⭐ SD-SUM-BBALL ⚾'!$N$2:$N$286))</f>
        <v>John</v>
      </c>
      <c r="K48" s="915" t="str">
        <f>IF($D48="", " ", _xlfn.XLOOKUP($D48, '⭐ SD-SUM-BBALL ⚾'!$F$2:$F$286, '⭐ SD-SUM-BBALL ⚾'!$O$2:$O$286))</f>
        <v>Wooden</v>
      </c>
      <c r="L48" s="916" t="str" cm="1">
        <f t="array" ref="L48">_xlfn.IFS($D48="", " ", _xlfn.XLOOKUP($D48, '⭐ SD-SUM-BBALL ⚾'!$F$2:$F$286,'⭐ SD-SUM-BBALL ⚾'!$X$2:$X$286)="", "TBA",_xlfn.XLOOKUP($D48, '⭐ SD-SUM-BBALL ⚾'!$F$2:$F$286,'⭐ SD-SUM-BBALL ⚾'!$X$2:$X$286)&gt;0, _xlfn.XLOOKUP($D48, '⭐ SD-SUM-BBALL ⚾'!$F$2:$F$286,'⭐ SD-SUM-BBALL ⚾'!$X$2:$X$286))</f>
        <v>TBA</v>
      </c>
      <c r="M48" s="293"/>
      <c r="N48" s="917" t="b">
        <v>1</v>
      </c>
      <c r="O48" s="917" t="b">
        <v>1</v>
      </c>
      <c r="P48" s="917" t="b">
        <v>1</v>
      </c>
      <c r="Q48" s="917" t="b">
        <v>1</v>
      </c>
      <c r="R48" s="917" t="b">
        <v>1</v>
      </c>
      <c r="S48" s="917" t="b">
        <v>1</v>
      </c>
      <c r="T48" s="917" t="b">
        <v>1</v>
      </c>
      <c r="U48" s="917" t="b">
        <v>1</v>
      </c>
      <c r="V48" s="917" t="b">
        <v>1</v>
      </c>
      <c r="W48" s="917" t="b">
        <v>0</v>
      </c>
      <c r="X48" s="917" t="b">
        <v>0</v>
      </c>
      <c r="Y48" s="917" t="b">
        <v>1</v>
      </c>
      <c r="Z48" s="917" t="b">
        <v>1</v>
      </c>
      <c r="AA48" s="917" t="b">
        <v>1</v>
      </c>
      <c r="AB48" s="917" t="b">
        <v>0</v>
      </c>
      <c r="AC48" s="917" t="b">
        <v>0</v>
      </c>
      <c r="AD48" s="917" t="b">
        <v>0</v>
      </c>
      <c r="AE48" s="917" t="b">
        <v>0</v>
      </c>
      <c r="AF48" s="917" t="b">
        <v>0</v>
      </c>
    </row>
    <row r="49" spans="1:32" s="915" customFormat="1">
      <c r="A49" s="915" t="str">
        <f>IF($D49="", "", _xlfn.XLOOKUP($D49, '⭐ SD-SUM-BBALL ⚾'!$F$2:$F$286, '⭐ SD-SUM-BBALL ⚾'!$A$2:$A$286))</f>
        <v>B-RET</v>
      </c>
      <c r="B49" s="915" t="str">
        <f>IF($D49="", " ", _xlfn.XLOOKUP($D49, '⭐ SD-SUM-BBALL ⚾'!$F$2:$F$286, '⭐ SD-SUM-BBALL ⚾'!$C$2:$C$286))</f>
        <v>D-RET</v>
      </c>
      <c r="C49" s="915" t="str">
        <f>IF($D49="", " ", _xlfn.XLOOKUP($D49, '⭐ SD-SUM-BBALL ⚾'!$F$2:$F$286, '⭐ SD-SUM-BBALL ⚾'!$E$2:$E$286))</f>
        <v>USBDCG</v>
      </c>
      <c r="D49" s="915" t="s">
        <v>617</v>
      </c>
      <c r="E49" s="915" t="str">
        <f>IF($D49="", " ", _xlfn.XLOOKUP($D49, '⭐ SD-SUM-BBALL ⚾'!$F$2:$F$286, '⭐ SD-SUM-BBALL ⚾'!$L$2:$L$286))</f>
        <v>mike.yocca@gcpsk12.org</v>
      </c>
      <c r="F49" s="915" t="str" cm="1">
        <f t="array" ref="F49">_xlfn.IFS($D49="", " ", _xlfn.XLOOKUP($D49, '⭐ SD-SUM-BBALL ⚾'!$F$2:$F$286,'⭐ SD-SUM-BBALL ⚾'!$M$2:$M$286)="", "",_xlfn.XLOOKUP($D49, '⭐ SD-SUM-BBALL ⚾'!$F$2:$F$286,'⭐ SD-SUM-BBALL ⚾'!$M$2:$M$286)&gt;0, _xlfn.XLOOKUP($D49, '⭐ SD-SUM-BBALL ⚾'!$F$2:$F$286,'⭐ SD-SUM-BBALL ⚾'!$M$2:$M$286))</f>
        <v/>
      </c>
      <c r="G49" s="915" t="str" cm="1">
        <f t="array" ref="G49">_xlfn.IFS($D49="", " ", _xlfn.XLOOKUP($D49, '⭐ SD-SUM-BBALL ⚾'!$F$2:$F$286,'⭐ SD-SUM-BBALL ⚾'!$G$2:$G$286)="", "",_xlfn.XLOOKUP($D49, '⭐ SD-SUM-BBALL ⚾'!$F$2:$F$286,'⭐ SD-SUM-BBALL ⚾'!$G$2:$G$286)&gt;0, _xlfn.XLOOKUP($D49, '⭐ SD-SUM-BBALL ⚾'!$F$2:$F$286,'⭐ SD-SUM-BBALL ⚾'!$G$2:$G$286))</f>
        <v/>
      </c>
      <c r="H49" s="915" t="str">
        <f>IF($D49="", " ", _xlfn.XLOOKUP($D49, '⭐ SD-SUM-BBALL ⚾'!$F$2:$F$286, '⭐ SD-SUM-BBALL ⚾'!$AM$2:$AM$286))</f>
        <v>564 W. Crogan St. Lawrenceville, GA 30046</v>
      </c>
      <c r="I49" s="915" t="str">
        <f>IF($D49="", " ", _xlfn.XLOOKUP($D49, '⭐ SD-SUM-BBALL ⚾'!$F$2:$F$286, '⭐ SD-SUM-BBALL ⚾'!$U$2:$U$286))</f>
        <v>`</v>
      </c>
      <c r="J49" s="915" t="str">
        <f>IF($D49="", " ", _xlfn.XLOOKUP($D49, '⭐ SD-SUM-BBALL ⚾'!$F$2:$F$286, '⭐ SD-SUM-BBALL ⚾'!$N$2:$N$286))</f>
        <v>Mike</v>
      </c>
      <c r="K49" s="915" t="str">
        <f>IF($D49="", " ", _xlfn.XLOOKUP($D49, '⭐ SD-SUM-BBALL ⚾'!$F$2:$F$286, '⭐ SD-SUM-BBALL ⚾'!$O$2:$O$286))</f>
        <v>Yocca</v>
      </c>
      <c r="L49" s="916" cm="1">
        <f t="array" ref="L49">_xlfn.IFS($D49="", " ", _xlfn.XLOOKUP($D49, '⭐ SD-SUM-BBALL ⚾'!$F$2:$F$286,'⭐ SD-SUM-BBALL ⚾'!$X$2:$X$286)="", "TBA",_xlfn.XLOOKUP($D49, '⭐ SD-SUM-BBALL ⚾'!$F$2:$F$286,'⭐ SD-SUM-BBALL ⚾'!$X$2:$X$286)&gt;0, _xlfn.XLOOKUP($D49, '⭐ SD-SUM-BBALL ⚾'!$F$2:$F$286,'⭐ SD-SUM-BBALL ⚾'!$X$2:$X$286))</f>
        <v>622</v>
      </c>
      <c r="M49" s="293"/>
      <c r="N49" s="917" t="b">
        <v>1</v>
      </c>
      <c r="O49" s="917" t="b">
        <v>1</v>
      </c>
      <c r="P49" s="917" t="b">
        <v>1</v>
      </c>
      <c r="Q49" s="917" t="b">
        <v>1</v>
      </c>
      <c r="R49" s="917" t="b">
        <v>0</v>
      </c>
      <c r="S49" s="917" t="b">
        <v>1</v>
      </c>
      <c r="T49" s="917" t="b">
        <v>1</v>
      </c>
      <c r="U49" s="917" t="b">
        <v>1</v>
      </c>
      <c r="V49" s="917" t="b">
        <v>0</v>
      </c>
      <c r="W49" s="917" t="b">
        <v>0</v>
      </c>
      <c r="X49" s="917" t="b">
        <v>0</v>
      </c>
      <c r="Y49" s="917" t="b">
        <v>1</v>
      </c>
      <c r="Z49" s="917" t="b">
        <v>1</v>
      </c>
      <c r="AA49" s="917" t="b">
        <v>1</v>
      </c>
      <c r="AB49" s="917" t="b">
        <v>1</v>
      </c>
      <c r="AC49" s="917" t="b">
        <v>0</v>
      </c>
      <c r="AD49" s="917" t="b">
        <v>0</v>
      </c>
      <c r="AE49" s="917" t="b">
        <v>0</v>
      </c>
      <c r="AF49" s="917" t="b">
        <v>0</v>
      </c>
    </row>
    <row r="50" spans="1:32" s="915" customFormat="1">
      <c r="A50" s="915" t="str">
        <f>IF($D50="", "", _xlfn.XLOOKUP($D50, '⭐ SD-SUM-BBALL ⚾'!$F$2:$F$286, '⭐ SD-SUM-BBALL ⚾'!$A$2:$A$286))</f>
        <v>A-NEW</v>
      </c>
      <c r="B50" s="915" t="str">
        <f>IF($D50="", " ", _xlfn.XLOOKUP($D50, '⭐ SD-SUM-BBALL ⚾'!$F$2:$F$286, '⭐ SD-SUM-BBALL ⚾'!$C$2:$C$286))</f>
        <v>C-2ND</v>
      </c>
      <c r="C50" s="915" t="str">
        <f>IF($D50="", " ", _xlfn.XLOOKUP($D50, '⭐ SD-SUM-BBALL ⚾'!$F$2:$F$286, '⭐ SD-SUM-BBALL ⚾'!$E$2:$E$286))</f>
        <v>USBDCCC</v>
      </c>
      <c r="D50" s="915" t="s">
        <v>2770</v>
      </c>
      <c r="E50" s="915" t="str">
        <f>IF($D50="", " ", _xlfn.XLOOKUP($D50, '⭐ SD-SUM-BBALL ⚾'!$F$2:$F$286, '⭐ SD-SUM-BBALL ⚾'!$L$2:$L$286))</f>
        <v>mbugarin@cccollege.edu</v>
      </c>
      <c r="F50" s="915" t="str" cm="1">
        <f t="array" ref="F50">_xlfn.IFS($D50="", " ", _xlfn.XLOOKUP($D50, '⭐ SD-SUM-BBALL ⚾'!$F$2:$F$286,'⭐ SD-SUM-BBALL ⚾'!$M$2:$M$286)="", "",_xlfn.XLOOKUP($D50, '⭐ SD-SUM-BBALL ⚾'!$F$2:$F$286,'⭐ SD-SUM-BBALL ⚾'!$M$2:$M$286)&gt;0, _xlfn.XLOOKUP($D50, '⭐ SD-SUM-BBALL ⚾'!$F$2:$F$286,'⭐ SD-SUM-BBALL ⚾'!$M$2:$M$286))</f>
        <v/>
      </c>
      <c r="G50" s="915" t="str" cm="1">
        <f t="array" ref="G50">_xlfn.IFS($D50="", " ", _xlfn.XLOOKUP($D50, '⭐ SD-SUM-BBALL ⚾'!$F$2:$F$286,'⭐ SD-SUM-BBALL ⚾'!$G$2:$G$286)="", "",_xlfn.XLOOKUP($D50, '⭐ SD-SUM-BBALL ⚾'!$F$2:$F$286,'⭐ SD-SUM-BBALL ⚾'!$G$2:$G$286)&gt;0, _xlfn.XLOOKUP($D50, '⭐ SD-SUM-BBALL ⚾'!$F$2:$F$286,'⭐ SD-SUM-BBALL ⚾'!$G$2:$G$286))</f>
        <v>The Packing House</v>
      </c>
      <c r="H50" s="915" t="str">
        <f>IF($D50="", " ", _xlfn.XLOOKUP($D50, '⭐ SD-SUM-BBALL ⚾'!$F$2:$F$286, '⭐ SD-SUM-BBALL ⚾'!$AM$2:$AM$286))</f>
        <v>27165 San Bernardino Ave Redlands, CA 92374</v>
      </c>
      <c r="I50" s="915" t="str">
        <f>IF($D50="", " ", _xlfn.XLOOKUP($D50, '⭐ SD-SUM-BBALL ⚾'!$F$2:$F$286, '⭐ SD-SUM-BBALL ⚾'!$U$2:$U$286))</f>
        <v>626-222-3588</v>
      </c>
      <c r="J50" s="915" t="str">
        <f>IF($D50="", " ", _xlfn.XLOOKUP($D50, '⭐ SD-SUM-BBALL ⚾'!$F$2:$F$286, '⭐ SD-SUM-BBALL ⚾'!$N$2:$N$286))</f>
        <v>Marcos</v>
      </c>
      <c r="K50" s="915" t="str">
        <f>IF($D50="", " ", _xlfn.XLOOKUP($D50, '⭐ SD-SUM-BBALL ⚾'!$F$2:$F$286, '⭐ SD-SUM-BBALL ⚾'!$O$2:$O$286))</f>
        <v>Bugarin</v>
      </c>
      <c r="L50" s="916" cm="1">
        <f t="array" ref="L50">_xlfn.IFS($D50="", " ", _xlfn.XLOOKUP($D50, '⭐ SD-SUM-BBALL ⚾'!$F$2:$F$286,'⭐ SD-SUM-BBALL ⚾'!$X$2:$X$286)="", "TBA",_xlfn.XLOOKUP($D50, '⭐ SD-SUM-BBALL ⚾'!$F$2:$F$286,'⭐ SD-SUM-BBALL ⚾'!$X$2:$X$286)&gt;0, _xlfn.XLOOKUP($D50, '⭐ SD-SUM-BBALL ⚾'!$F$2:$F$286,'⭐ SD-SUM-BBALL ⚾'!$X$2:$X$286))</f>
        <v>622</v>
      </c>
      <c r="M50" s="293"/>
      <c r="N50" s="917" t="b">
        <v>1</v>
      </c>
      <c r="O50" s="917" t="b">
        <v>1</v>
      </c>
      <c r="P50" s="917" t="b">
        <v>1</v>
      </c>
      <c r="Q50" s="917" t="b">
        <v>1</v>
      </c>
      <c r="R50" s="917" t="b">
        <v>0</v>
      </c>
      <c r="S50" s="917" t="b">
        <v>1</v>
      </c>
      <c r="T50" s="917" t="b">
        <v>1</v>
      </c>
      <c r="U50" s="917" t="b">
        <v>1</v>
      </c>
      <c r="V50" s="917" t="b">
        <v>0</v>
      </c>
      <c r="W50" s="917" t="b">
        <v>0</v>
      </c>
      <c r="X50" s="917" t="b">
        <v>0</v>
      </c>
      <c r="Y50" s="917" t="b">
        <v>1</v>
      </c>
      <c r="Z50" s="917" t="b">
        <v>1</v>
      </c>
      <c r="AA50" s="917" t="b">
        <v>1</v>
      </c>
      <c r="AB50" s="917" t="b">
        <v>1</v>
      </c>
      <c r="AC50" s="917" t="b">
        <v>0</v>
      </c>
      <c r="AD50" s="917" t="b">
        <v>0</v>
      </c>
      <c r="AE50" s="917" t="b">
        <v>0</v>
      </c>
      <c r="AF50" s="917" t="b">
        <v>0</v>
      </c>
    </row>
    <row r="51" spans="1:32" s="915" customFormat="1">
      <c r="A51" s="915" t="str">
        <f>IF($D51="", "", _xlfn.XLOOKUP($D51, '⭐ SD-SUM-BBALL ⚾'!$F$2:$F$286, '⭐ SD-SUM-BBALL ⚾'!$A$2:$A$286))</f>
        <v>B-RET</v>
      </c>
      <c r="B51" s="915" t="str">
        <f>IF($D51="", " ", _xlfn.XLOOKUP($D51, '⭐ SD-SUM-BBALL ⚾'!$F$2:$F$286, '⭐ SD-SUM-BBALL ⚾'!$C$2:$C$286))</f>
        <v>C-2ND</v>
      </c>
      <c r="C51" s="915" t="str">
        <f>IF($D51="", " ", _xlfn.XLOOKUP($D51, '⭐ SD-SUM-BBALL ⚾'!$F$2:$F$286, '⭐ SD-SUM-BBALL ⚾'!$E$2:$E$286))</f>
        <v>USBDDM</v>
      </c>
      <c r="D51" s="915" t="s">
        <v>688</v>
      </c>
      <c r="E51" s="915" t="str">
        <f>IF($D51="", " ", _xlfn.XLOOKUP($D51, '⭐ SD-SUM-BBALL ⚾'!$F$2:$F$286, '⭐ SD-SUM-BBALL ⚾'!$L$2:$L$286))</f>
        <v>hensmith@dallasisd.org</v>
      </c>
      <c r="F51" s="915" t="str" cm="1">
        <f t="array" ref="F51">_xlfn.IFS($D51="", " ", _xlfn.XLOOKUP($D51, '⭐ SD-SUM-BBALL ⚾'!$F$2:$F$286,'⭐ SD-SUM-BBALL ⚾'!$M$2:$M$286)="", "",_xlfn.XLOOKUP($D51, '⭐ SD-SUM-BBALL ⚾'!$F$2:$F$286,'⭐ SD-SUM-BBALL ⚾'!$M$2:$M$286)&gt;0, _xlfn.XLOOKUP($D51, '⭐ SD-SUM-BBALL ⚾'!$F$2:$F$286,'⭐ SD-SUM-BBALL ⚾'!$M$2:$M$286))</f>
        <v/>
      </c>
      <c r="G51" s="915" t="str" cm="1">
        <f t="array" ref="G51">_xlfn.IFS($D51="", " ", _xlfn.XLOOKUP($D51, '⭐ SD-SUM-BBALL ⚾'!$F$2:$F$286,'⭐ SD-SUM-BBALL ⚾'!$G$2:$G$286)="", "",_xlfn.XLOOKUP($D51, '⭐ SD-SUM-BBALL ⚾'!$F$2:$F$286,'⭐ SD-SUM-BBALL ⚾'!$G$2:$G$286)&gt;0, _xlfn.XLOOKUP($D51, '⭐ SD-SUM-BBALL ⚾'!$F$2:$F$286,'⭐ SD-SUM-BBALL ⚾'!$G$2:$G$286))</f>
        <v/>
      </c>
      <c r="H51" s="915" t="str">
        <f>IF($D51="", " ", _xlfn.XLOOKUP($D51, '⭐ SD-SUM-BBALL ⚾'!$F$2:$F$286, '⭐ SD-SUM-BBALL ⚾'!$AM$2:$AM$286))</f>
        <v>2355 Duncanville Rd Dallas, TX 75211</v>
      </c>
      <c r="I51" s="915" t="str">
        <f>IF($D51="", " ", _xlfn.XLOOKUP($D51, '⭐ SD-SUM-BBALL ⚾'!$F$2:$F$286, '⭐ SD-SUM-BBALL ⚾'!$U$2:$U$286))</f>
        <v>817-937-6549</v>
      </c>
      <c r="J51" s="915" t="str">
        <f>IF($D51="", " ", _xlfn.XLOOKUP($D51, '⭐ SD-SUM-BBALL ⚾'!$F$2:$F$286, '⭐ SD-SUM-BBALL ⚾'!$N$2:$N$286))</f>
        <v>Henry</v>
      </c>
      <c r="K51" s="915" t="str">
        <f>IF($D51="", " ", _xlfn.XLOOKUP($D51, '⭐ SD-SUM-BBALL ⚾'!$F$2:$F$286, '⭐ SD-SUM-BBALL ⚾'!$O$2:$O$286))</f>
        <v>Smith</v>
      </c>
      <c r="L51" s="916" cm="1">
        <f t="array" ref="L51">_xlfn.IFS($D51="", " ", _xlfn.XLOOKUP($D51, '⭐ SD-SUM-BBALL ⚾'!$F$2:$F$286,'⭐ SD-SUM-BBALL ⚾'!$X$2:$X$286)="", "TBA",_xlfn.XLOOKUP($D51, '⭐ SD-SUM-BBALL ⚾'!$F$2:$F$286,'⭐ SD-SUM-BBALL ⚾'!$X$2:$X$286)&gt;0, _xlfn.XLOOKUP($D51, '⭐ SD-SUM-BBALL ⚾'!$F$2:$F$286,'⭐ SD-SUM-BBALL ⚾'!$X$2:$X$286))</f>
        <v>622</v>
      </c>
      <c r="M51" s="293"/>
      <c r="N51" s="917" t="b">
        <v>1</v>
      </c>
      <c r="O51" s="917" t="b">
        <v>1</v>
      </c>
      <c r="P51" s="917" t="b">
        <v>1</v>
      </c>
      <c r="Q51" s="917" t="b">
        <v>1</v>
      </c>
      <c r="R51" s="917" t="b">
        <v>0</v>
      </c>
      <c r="S51" s="917" t="b">
        <v>1</v>
      </c>
      <c r="T51" s="917" t="b">
        <v>1</v>
      </c>
      <c r="U51" s="917" t="b">
        <v>1</v>
      </c>
      <c r="V51" s="917" t="b">
        <v>0</v>
      </c>
      <c r="W51" s="917" t="b">
        <v>0</v>
      </c>
      <c r="X51" s="917" t="b">
        <v>0</v>
      </c>
      <c r="Y51" s="917" t="b">
        <v>1</v>
      </c>
      <c r="Z51" s="917" t="b">
        <v>1</v>
      </c>
      <c r="AA51" s="917" t="b">
        <v>1</v>
      </c>
      <c r="AB51" s="917" t="b">
        <v>1</v>
      </c>
      <c r="AC51" s="917" t="b">
        <v>0</v>
      </c>
      <c r="AD51" s="917" t="b">
        <v>0</v>
      </c>
      <c r="AE51" s="917" t="b">
        <v>0</v>
      </c>
      <c r="AF51" s="917" t="b">
        <v>0</v>
      </c>
    </row>
    <row r="52" spans="1:32" s="915" customFormat="1">
      <c r="A52" s="915" t="str">
        <f>IF($D52="", "", _xlfn.XLOOKUP($D52, '⭐ SD-SUM-BBALL ⚾'!$F$2:$F$286, '⭐ SD-SUM-BBALL ⚾'!$A$2:$A$286))</f>
        <v>B-RET</v>
      </c>
      <c r="B52" s="915" t="str">
        <f>IF($D52="", " ", _xlfn.XLOOKUP($D52, '⭐ SD-SUM-BBALL ⚾'!$F$2:$F$286, '⭐ SD-SUM-BBALL ⚾'!$C$2:$C$286))</f>
        <v>C-2ND</v>
      </c>
      <c r="C52" s="915" t="str">
        <f>IF($D52="", " ", _xlfn.XLOOKUP($D52, '⭐ SD-SUM-BBALL ⚾'!$F$2:$F$286, '⭐ SD-SUM-BBALL ⚾'!$E$2:$E$286))</f>
        <v>USBDDG</v>
      </c>
      <c r="D52" s="915" t="s">
        <v>2825</v>
      </c>
      <c r="E52" s="915" t="str">
        <f>IF($D52="", " ", _xlfn.XLOOKUP($D52, '⭐ SD-SUM-BBALL ⚾'!$F$2:$F$286, '⭐ SD-SUM-BBALL ⚾'!$L$2:$L$286))</f>
        <v>david.griffin@pnw.edu</v>
      </c>
      <c r="F52" s="915" t="str" cm="1">
        <f t="array" ref="F52">_xlfn.IFS($D52="", " ", _xlfn.XLOOKUP($D52, '⭐ SD-SUM-BBALL ⚾'!$F$2:$F$286,'⭐ SD-SUM-BBALL ⚾'!$M$2:$M$286)="", "",_xlfn.XLOOKUP($D52, '⭐ SD-SUM-BBALL ⚾'!$F$2:$F$286,'⭐ SD-SUM-BBALL ⚾'!$M$2:$M$286)&gt;0, _xlfn.XLOOKUP($D52, '⭐ SD-SUM-BBALL ⚾'!$F$2:$F$286,'⭐ SD-SUM-BBALL ⚾'!$M$2:$M$286))</f>
        <v/>
      </c>
      <c r="G52" s="915" t="str" cm="1">
        <f t="array" ref="G52">_xlfn.IFS($D52="", " ", _xlfn.XLOOKUP($D52, '⭐ SD-SUM-BBALL ⚾'!$F$2:$F$286,'⭐ SD-SUM-BBALL ⚾'!$G$2:$G$286)="", "",_xlfn.XLOOKUP($D52, '⭐ SD-SUM-BBALL ⚾'!$F$2:$F$286,'⭐ SD-SUM-BBALL ⚾'!$G$2:$G$286)&gt;0, _xlfn.XLOOKUP($D52, '⭐ SD-SUM-BBALL ⚾'!$F$2:$F$286,'⭐ SD-SUM-BBALL ⚾'!$G$2:$G$286))</f>
        <v/>
      </c>
      <c r="H52" s="915" t="str">
        <f>IF($D52="", " ", _xlfn.XLOOKUP($D52, '⭐ SD-SUM-BBALL ⚾'!$F$2:$F$286, '⭐ SD-SUM-BBALL ⚾'!$AM$2:$AM$286))</f>
        <v>1200 W Main St Griffith, IN 46319</v>
      </c>
      <c r="I52" s="915" t="str">
        <f>IF($D52="", " ", _xlfn.XLOOKUP($D52, '⭐ SD-SUM-BBALL ⚾'!$F$2:$F$286, '⭐ SD-SUM-BBALL ⚾'!$U$2:$U$286))</f>
        <v>219-765-6242</v>
      </c>
      <c r="J52" s="915" t="str">
        <f>IF($D52="", " ", _xlfn.XLOOKUP($D52, '⭐ SD-SUM-BBALL ⚾'!$F$2:$F$286, '⭐ SD-SUM-BBALL ⚾'!$N$2:$N$286))</f>
        <v>Dave</v>
      </c>
      <c r="K52" s="915" t="str">
        <f>IF($D52="", " ", _xlfn.XLOOKUP($D52, '⭐ SD-SUM-BBALL ⚾'!$F$2:$F$286, '⭐ SD-SUM-BBALL ⚾'!$O$2:$O$286))</f>
        <v>Griffin</v>
      </c>
      <c r="L52" s="916" cm="1">
        <f t="array" ref="L52">_xlfn.IFS($D52="", " ", _xlfn.XLOOKUP($D52, '⭐ SD-SUM-BBALL ⚾'!$F$2:$F$286,'⭐ SD-SUM-BBALL ⚾'!$X$2:$X$286)="", "TBA",_xlfn.XLOOKUP($D52, '⭐ SD-SUM-BBALL ⚾'!$F$2:$F$286,'⭐ SD-SUM-BBALL ⚾'!$X$2:$X$286)&gt;0, _xlfn.XLOOKUP($D52, '⭐ SD-SUM-BBALL ⚾'!$F$2:$F$286,'⭐ SD-SUM-BBALL ⚾'!$X$2:$X$286))</f>
        <v>622</v>
      </c>
      <c r="M52" s="293"/>
      <c r="N52" s="917" t="b">
        <v>1</v>
      </c>
      <c r="O52" s="917" t="b">
        <v>1</v>
      </c>
      <c r="P52" s="917" t="b">
        <v>1</v>
      </c>
      <c r="Q52" s="917" t="b">
        <v>1</v>
      </c>
      <c r="R52" s="917" t="b">
        <v>0</v>
      </c>
      <c r="S52" s="917" t="b">
        <v>1</v>
      </c>
      <c r="T52" s="917" t="b">
        <v>1</v>
      </c>
      <c r="U52" s="917" t="b">
        <v>1</v>
      </c>
      <c r="V52" s="917" t="b">
        <v>0</v>
      </c>
      <c r="W52" s="917" t="b">
        <v>0</v>
      </c>
      <c r="X52" s="917" t="b">
        <v>0</v>
      </c>
      <c r="Y52" s="917" t="b">
        <v>1</v>
      </c>
      <c r="Z52" s="917" t="b">
        <v>1</v>
      </c>
      <c r="AA52" s="917" t="b">
        <v>1</v>
      </c>
      <c r="AB52" s="917" t="b">
        <v>1</v>
      </c>
      <c r="AC52" s="917" t="b">
        <v>0</v>
      </c>
      <c r="AD52" s="917" t="b">
        <v>0</v>
      </c>
      <c r="AE52" s="917" t="b">
        <v>0</v>
      </c>
      <c r="AF52" s="917" t="b">
        <v>0</v>
      </c>
    </row>
    <row r="53" spans="1:32" s="915" customFormat="1">
      <c r="A53" s="915" t="str">
        <f>IF($D53="", "", _xlfn.XLOOKUP($D53, '⭐ SD-SUM-BBALL ⚾'!$F$2:$F$286, '⭐ SD-SUM-BBALL ⚾'!$A$2:$A$286))</f>
        <v>A-NEW</v>
      </c>
      <c r="B53" s="915" t="str">
        <f>IF($D53="", " ", _xlfn.XLOOKUP($D53, '⭐ SD-SUM-BBALL ⚾'!$F$2:$F$286, '⭐ SD-SUM-BBALL ⚾'!$C$2:$C$286))</f>
        <v>C-2ND</v>
      </c>
      <c r="C53" s="915" t="str">
        <f>IF($D53="", " ", _xlfn.XLOOKUP($D53, '⭐ SD-SUM-BBALL ⚾'!$F$2:$F$286, '⭐ SD-SUM-BBALL ⚾'!$E$2:$E$286))</f>
        <v>USBDDCA</v>
      </c>
      <c r="D53" s="915" t="s">
        <v>126</v>
      </c>
      <c r="E53" s="915" t="str">
        <f>IF($D53="", " ", _xlfn.XLOOKUP($D53, '⭐ SD-SUM-BBALL ⚾'!$F$2:$F$286, '⭐ SD-SUM-BBALL ⚾'!$L$2:$L$286))</f>
        <v>jesse.russell@dcasac.org</v>
      </c>
      <c r="F53" s="915" t="str" cm="1">
        <f t="array" ref="F53">_xlfn.IFS($D53="", " ", _xlfn.XLOOKUP($D53, '⭐ SD-SUM-BBALL ⚾'!$F$2:$F$286,'⭐ SD-SUM-BBALL ⚾'!$M$2:$M$286)="", "",_xlfn.XLOOKUP($D53, '⭐ SD-SUM-BBALL ⚾'!$F$2:$F$286,'⭐ SD-SUM-BBALL ⚾'!$M$2:$M$286)&gt;0, _xlfn.XLOOKUP($D53, '⭐ SD-SUM-BBALL ⚾'!$F$2:$F$286,'⭐ SD-SUM-BBALL ⚾'!$M$2:$M$286))</f>
        <v/>
      </c>
      <c r="G53" s="915" t="str" cm="1">
        <f t="array" ref="G53">_xlfn.IFS($D53="", " ", _xlfn.XLOOKUP($D53, '⭐ SD-SUM-BBALL ⚾'!$F$2:$F$286,'⭐ SD-SUM-BBALL ⚾'!$G$2:$G$286)="", "",_xlfn.XLOOKUP($D53, '⭐ SD-SUM-BBALL ⚾'!$F$2:$F$286,'⭐ SD-SUM-BBALL ⚾'!$G$2:$G$286)&gt;0, _xlfn.XLOOKUP($D53, '⭐ SD-SUM-BBALL ⚾'!$F$2:$F$286,'⭐ SD-SUM-BBALL ⚾'!$G$2:$G$286))</f>
        <v/>
      </c>
      <c r="H53" s="915" t="str">
        <f>IF($D53="", " ", _xlfn.XLOOKUP($D53, '⭐ SD-SUM-BBALL ⚾'!$F$2:$F$286, '⭐ SD-SUM-BBALL ⚾'!$AM$2:$AM$286))</f>
        <v>3401 Mayhew Rd Sacramento, CA 95827</v>
      </c>
      <c r="I53" s="915" t="str">
        <f>IF($D53="", " ", _xlfn.XLOOKUP($D53, '⭐ SD-SUM-BBALL ⚾'!$F$2:$F$286, '⭐ SD-SUM-BBALL ⚾'!$U$2:$U$286))</f>
        <v>916-675-2526</v>
      </c>
      <c r="J53" s="915" t="str">
        <f>IF($D53="", " ", _xlfn.XLOOKUP($D53, '⭐ SD-SUM-BBALL ⚾'!$F$2:$F$286, '⭐ SD-SUM-BBALL ⚾'!$N$2:$N$286))</f>
        <v>Jesse</v>
      </c>
      <c r="K53" s="915" t="str">
        <f>IF($D53="", " ", _xlfn.XLOOKUP($D53, '⭐ SD-SUM-BBALL ⚾'!$F$2:$F$286, '⭐ SD-SUM-BBALL ⚾'!$O$2:$O$286))</f>
        <v>Russell</v>
      </c>
      <c r="L53" s="916" cm="1">
        <f t="array" ref="L53">_xlfn.IFS($D53="", " ", _xlfn.XLOOKUP($D53, '⭐ SD-SUM-BBALL ⚾'!$F$2:$F$286,'⭐ SD-SUM-BBALL ⚾'!$X$2:$X$286)="", "TBA",_xlfn.XLOOKUP($D53, '⭐ SD-SUM-BBALL ⚾'!$F$2:$F$286,'⭐ SD-SUM-BBALL ⚾'!$X$2:$X$286)&gt;0, _xlfn.XLOOKUP($D53, '⭐ SD-SUM-BBALL ⚾'!$F$2:$F$286,'⭐ SD-SUM-BBALL ⚾'!$X$2:$X$286))</f>
        <v>622</v>
      </c>
      <c r="M53" s="293"/>
      <c r="N53" s="917" t="b">
        <v>1</v>
      </c>
      <c r="O53" s="917" t="b">
        <v>1</v>
      </c>
      <c r="P53" s="917" t="b">
        <v>1</v>
      </c>
      <c r="Q53" s="917" t="b">
        <v>1</v>
      </c>
      <c r="R53" s="917" t="b">
        <v>0</v>
      </c>
      <c r="S53" s="917" t="b">
        <v>1</v>
      </c>
      <c r="T53" s="917" t="b">
        <v>1</v>
      </c>
      <c r="U53" s="917" t="b">
        <v>1</v>
      </c>
      <c r="V53" s="917" t="b">
        <v>1</v>
      </c>
      <c r="W53" s="917" t="b">
        <v>0</v>
      </c>
      <c r="X53" s="917" t="b">
        <v>0</v>
      </c>
      <c r="Y53" s="917" t="b">
        <v>1</v>
      </c>
      <c r="Z53" s="917" t="b">
        <v>1</v>
      </c>
      <c r="AA53" s="917" t="b">
        <v>1</v>
      </c>
      <c r="AB53" s="917" t="b">
        <v>1</v>
      </c>
      <c r="AC53" s="917" t="b">
        <v>0</v>
      </c>
      <c r="AD53" s="917" t="b">
        <v>0</v>
      </c>
      <c r="AE53" s="917" t="b">
        <v>0</v>
      </c>
      <c r="AF53" s="917" t="b">
        <v>0</v>
      </c>
    </row>
    <row r="54" spans="1:32" s="915" customFormat="1">
      <c r="A54" s="915" t="str">
        <f>IF($D54="", "", _xlfn.XLOOKUP($D54, '⭐ SD-SUM-BBALL ⚾'!$F$2:$F$286, '⭐ SD-SUM-BBALL ⚾'!$A$2:$A$286))</f>
        <v>B-RET</v>
      </c>
      <c r="B54" s="915" t="str">
        <f>IF($D54="", " ", _xlfn.XLOOKUP($D54, '⭐ SD-SUM-BBALL ⚾'!$F$2:$F$286, '⭐ SD-SUM-BBALL ⚾'!$C$2:$C$286))</f>
        <v>C-2ND</v>
      </c>
      <c r="C54" s="915" t="str">
        <f>IF($D54="", " ", _xlfn.XLOOKUP($D54, '⭐ SD-SUM-BBALL ⚾'!$F$2:$F$286, '⭐ SD-SUM-BBALL ⚾'!$E$2:$E$286))</f>
        <v>USBDGSG</v>
      </c>
      <c r="D54" s="915" t="s">
        <v>2865</v>
      </c>
      <c r="E54" s="915" t="str">
        <f>IF($D54="", " ", _xlfn.XLOOKUP($D54, '⭐ SD-SUM-BBALL ⚾'!$F$2:$F$286, '⭐ SD-SUM-BBALL ⚾'!$L$2:$L$286))</f>
        <v>billduby@gmail.com</v>
      </c>
      <c r="F54" s="915" t="str" cm="1">
        <f t="array" ref="F54">_xlfn.IFS($D54="", " ", _xlfn.XLOOKUP($D54, '⭐ SD-SUM-BBALL ⚾'!$F$2:$F$286,'⭐ SD-SUM-BBALL ⚾'!$M$2:$M$286)="", "",_xlfn.XLOOKUP($D54, '⭐ SD-SUM-BBALL ⚾'!$F$2:$F$286,'⭐ SD-SUM-BBALL ⚾'!$M$2:$M$286)&gt;0, _xlfn.XLOOKUP($D54, '⭐ SD-SUM-BBALL ⚾'!$F$2:$F$286,'⭐ SD-SUM-BBALL ⚾'!$M$2:$M$286))</f>
        <v/>
      </c>
      <c r="G54" s="915" t="str" cm="1">
        <f t="array" ref="G54">_xlfn.IFS($D54="", " ", _xlfn.XLOOKUP($D54, '⭐ SD-SUM-BBALL ⚾'!$F$2:$F$286,'⭐ SD-SUM-BBALL ⚾'!$G$2:$G$286)="", "",_xlfn.XLOOKUP($D54, '⭐ SD-SUM-BBALL ⚾'!$F$2:$F$286,'⭐ SD-SUM-BBALL ⚾'!$G$2:$G$286)&gt;0, _xlfn.XLOOKUP($D54, '⭐ SD-SUM-BBALL ⚾'!$F$2:$F$286,'⭐ SD-SUM-BBALL ⚾'!$G$2:$G$286))</f>
        <v>Golden State Grind Headquarters</v>
      </c>
      <c r="H54" s="915" t="str">
        <f>IF($D54="", " ", _xlfn.XLOOKUP($D54, '⭐ SD-SUM-BBALL ⚾'!$F$2:$F$286, '⭐ SD-SUM-BBALL ⚾'!$AM$2:$AM$286))</f>
        <v>1745 Arnold Industrial Way Concord, CA 94520</v>
      </c>
      <c r="I54" s="915" t="str">
        <f>IF($D54="", " ", _xlfn.XLOOKUP($D54, '⭐ SD-SUM-BBALL ⚾'!$F$2:$F$286, '⭐ SD-SUM-BBALL ⚾'!$U$2:$U$286))</f>
        <v>925-383-1819</v>
      </c>
      <c r="J54" s="915" t="str">
        <f>IF($D54="", " ", _xlfn.XLOOKUP($D54, '⭐ SD-SUM-BBALL ⚾'!$F$2:$F$286, '⭐ SD-SUM-BBALL ⚾'!$N$2:$N$286))</f>
        <v>Bill</v>
      </c>
      <c r="K54" s="915" t="str">
        <f>IF($D54="", " ", _xlfn.XLOOKUP($D54, '⭐ SD-SUM-BBALL ⚾'!$F$2:$F$286, '⭐ SD-SUM-BBALL ⚾'!$O$2:$O$286))</f>
        <v>Duby</v>
      </c>
      <c r="L54" s="916" cm="1">
        <f t="array" ref="L54">_xlfn.IFS($D54="", " ", _xlfn.XLOOKUP($D54, '⭐ SD-SUM-BBALL ⚾'!$F$2:$F$286,'⭐ SD-SUM-BBALL ⚾'!$X$2:$X$286)="", "TBA",_xlfn.XLOOKUP($D54, '⭐ SD-SUM-BBALL ⚾'!$F$2:$F$286,'⭐ SD-SUM-BBALL ⚾'!$X$2:$X$286)&gt;0, _xlfn.XLOOKUP($D54, '⭐ SD-SUM-BBALL ⚾'!$F$2:$F$286,'⭐ SD-SUM-BBALL ⚾'!$X$2:$X$286))</f>
        <v>622</v>
      </c>
      <c r="M54" s="293"/>
      <c r="N54" s="917" t="b">
        <v>1</v>
      </c>
      <c r="O54" s="917" t="b">
        <v>1</v>
      </c>
      <c r="P54" s="917" t="b">
        <v>1</v>
      </c>
      <c r="Q54" s="917" t="b">
        <v>1</v>
      </c>
      <c r="R54" s="917" t="b">
        <v>0</v>
      </c>
      <c r="S54" s="917" t="b">
        <v>1</v>
      </c>
      <c r="T54" s="917" t="b">
        <v>1</v>
      </c>
      <c r="U54" s="917" t="b">
        <v>1</v>
      </c>
      <c r="V54" s="917" t="b">
        <v>0</v>
      </c>
      <c r="W54" s="917" t="b">
        <v>0</v>
      </c>
      <c r="X54" s="917" t="b">
        <v>0</v>
      </c>
      <c r="Y54" s="917" t="b">
        <v>1</v>
      </c>
      <c r="Z54" s="917" t="b">
        <v>1</v>
      </c>
      <c r="AA54" s="917" t="b">
        <v>1</v>
      </c>
      <c r="AB54" s="917" t="b">
        <v>1</v>
      </c>
      <c r="AC54" s="917" t="b">
        <v>0</v>
      </c>
      <c r="AD54" s="917" t="b">
        <v>0</v>
      </c>
      <c r="AE54" s="917" t="b">
        <v>0</v>
      </c>
      <c r="AF54" s="917" t="b">
        <v>0</v>
      </c>
    </row>
    <row r="55" spans="1:32" s="915" customFormat="1">
      <c r="A55" s="915" t="str">
        <f>IF($D55="", "", _xlfn.XLOOKUP($D55, '⭐ SD-SUM-BBALL ⚾'!$F$2:$F$286, '⭐ SD-SUM-BBALL ⚾'!$A$2:$A$286))</f>
        <v>Z-OUT-LOW ENROLLMENT</v>
      </c>
      <c r="B55" s="915" t="str">
        <f>IF($D55="", " ", _xlfn.XLOOKUP($D55, '⭐ SD-SUM-BBALL ⚾'!$F$2:$F$286, '⭐ SD-SUM-BBALL ⚾'!$C$2:$C$286))</f>
        <v>A-NEW</v>
      </c>
      <c r="C55" s="915" t="str">
        <f>IF($D55="", " ", _xlfn.XLOOKUP($D55, '⭐ SD-SUM-BBALL ⚾'!$F$2:$F$286, '⭐ SD-SUM-BBALL ⚾'!$E$2:$E$286))</f>
        <v>USBDHCC</v>
      </c>
      <c r="D55" s="915" t="s">
        <v>3473</v>
      </c>
      <c r="E55" s="915" t="str">
        <f>IF($D55="", " ", _xlfn.XLOOKUP($D55, '⭐ SD-SUM-BBALL ⚾'!$F$2:$F$286, '⭐ SD-SUM-BBALL ⚾'!$L$2:$L$286))</f>
        <v>mjuarez@hillcountryschool.net</v>
      </c>
      <c r="F55" s="915" t="str" cm="1">
        <f t="array" ref="F55">_xlfn.IFS($D55="", " ", _xlfn.XLOOKUP($D55, '⭐ SD-SUM-BBALL ⚾'!$F$2:$F$286,'⭐ SD-SUM-BBALL ⚾'!$M$2:$M$286)="", "",_xlfn.XLOOKUP($D55, '⭐ SD-SUM-BBALL ⚾'!$F$2:$F$286,'⭐ SD-SUM-BBALL ⚾'!$M$2:$M$286)&gt;0, _xlfn.XLOOKUP($D55, '⭐ SD-SUM-BBALL ⚾'!$F$2:$F$286,'⭐ SD-SUM-BBALL ⚾'!$M$2:$M$286))</f>
        <v/>
      </c>
      <c r="G55" s="915" t="str" cm="1">
        <f t="array" ref="G55">_xlfn.IFS($D55="", " ", _xlfn.XLOOKUP($D55, '⭐ SD-SUM-BBALL ⚾'!$F$2:$F$286,'⭐ SD-SUM-BBALL ⚾'!$G$2:$G$286)="", "",_xlfn.XLOOKUP($D55, '⭐ SD-SUM-BBALL ⚾'!$F$2:$F$286,'⭐ SD-SUM-BBALL ⚾'!$G$2:$G$286)&gt;0, _xlfn.XLOOKUP($D55, '⭐ SD-SUM-BBALL ⚾'!$F$2:$F$286,'⭐ SD-SUM-BBALL ⚾'!$G$2:$G$286))</f>
        <v>Five Tool Park</v>
      </c>
      <c r="H55" s="915" t="str">
        <f>IF($D55="", " ", _xlfn.XLOOKUP($D55, '⭐ SD-SUM-BBALL ⚾'!$F$2:$F$286, '⭐ SD-SUM-BBALL ⚾'!$AM$2:$AM$286))</f>
        <v>605 Old Zorn Rd San Marcos, TX 78666</v>
      </c>
      <c r="I55" s="915" t="str">
        <f>IF($D55="", " ", _xlfn.XLOOKUP($D55, '⭐ SD-SUM-BBALL ⚾'!$F$2:$F$286, '⭐ SD-SUM-BBALL ⚾'!$U$2:$U$286))</f>
        <v>512-508-5961</v>
      </c>
      <c r="J55" s="915" t="str">
        <f>IF($D55="", " ", _xlfn.XLOOKUP($D55, '⭐ SD-SUM-BBALL ⚾'!$F$2:$F$286, '⭐ SD-SUM-BBALL ⚾'!$N$2:$N$286))</f>
        <v>Mark</v>
      </c>
      <c r="K55" s="915" t="str">
        <f>IF($D55="", " ", _xlfn.XLOOKUP($D55, '⭐ SD-SUM-BBALL ⚾'!$F$2:$F$286, '⭐ SD-SUM-BBALL ⚾'!$O$2:$O$286))</f>
        <v>Juarez</v>
      </c>
      <c r="L55" s="916" t="str" cm="1">
        <f t="array" ref="L55">_xlfn.IFS($D55="", " ", _xlfn.XLOOKUP($D55, '⭐ SD-SUM-BBALL ⚾'!$F$2:$F$286,'⭐ SD-SUM-BBALL ⚾'!$X$2:$X$286)="", "TBA",_xlfn.XLOOKUP($D55, '⭐ SD-SUM-BBALL ⚾'!$F$2:$F$286,'⭐ SD-SUM-BBALL ⚾'!$X$2:$X$286)&gt;0, _xlfn.XLOOKUP($D55, '⭐ SD-SUM-BBALL ⚾'!$F$2:$F$286,'⭐ SD-SUM-BBALL ⚾'!$X$2:$X$286))</f>
        <v>TBA</v>
      </c>
      <c r="M55" s="293"/>
      <c r="N55" s="917" t="b">
        <v>1</v>
      </c>
      <c r="O55" s="917" t="b">
        <v>1</v>
      </c>
      <c r="P55" s="917" t="b">
        <v>1</v>
      </c>
      <c r="Q55" s="917" t="b">
        <v>1</v>
      </c>
      <c r="R55" s="917" t="b">
        <v>1</v>
      </c>
      <c r="S55" s="917" t="b">
        <v>0</v>
      </c>
      <c r="T55" s="917" t="b">
        <v>1</v>
      </c>
      <c r="U55" s="917" t="b">
        <v>1</v>
      </c>
      <c r="V55" s="917" t="b">
        <v>0</v>
      </c>
      <c r="W55" s="917" t="b">
        <v>0</v>
      </c>
      <c r="X55" s="917" t="b">
        <v>0</v>
      </c>
      <c r="Y55" s="917" t="b">
        <v>1</v>
      </c>
      <c r="Z55" s="917" t="b">
        <v>1</v>
      </c>
      <c r="AA55" s="917" t="b">
        <v>1</v>
      </c>
      <c r="AB55" s="917" t="b">
        <v>0</v>
      </c>
      <c r="AC55" s="917" t="b">
        <v>0</v>
      </c>
      <c r="AD55" s="917" t="b">
        <v>0</v>
      </c>
      <c r="AE55" s="917" t="b">
        <v>0</v>
      </c>
      <c r="AF55" s="917" t="b">
        <v>0</v>
      </c>
    </row>
    <row r="56" spans="1:32" s="915" customFormat="1">
      <c r="A56" s="915" t="str">
        <f>IF($D56="", "", _xlfn.XLOOKUP($D56, '⭐ SD-SUM-BBALL ⚾'!$F$2:$F$286, '⭐ SD-SUM-BBALL ⚾'!$A$2:$A$286))</f>
        <v>X-ERIC-RET</v>
      </c>
      <c r="B56" s="915" t="str">
        <f>IF($D56="", " ", _xlfn.XLOOKUP($D56, '⭐ SD-SUM-BBALL ⚾'!$F$2:$F$286, '⭐ SD-SUM-BBALL ⚾'!$C$2:$C$286))</f>
        <v>Y-ERIC</v>
      </c>
      <c r="C56" s="915" t="str">
        <f>IF($D56="", " ", _xlfn.XLOOKUP($D56, '⭐ SD-SUM-BBALL ⚾'!$F$2:$F$286, '⭐ SD-SUM-BBALL ⚾'!$E$2:$E$286))</f>
        <v>USBDZHU</v>
      </c>
      <c r="D56" s="918" t="s">
        <v>3314</v>
      </c>
      <c r="E56" s="915" t="str">
        <f>IF($D56="", " ", _xlfn.XLOOKUP($D56, '⭐ SD-SUM-BBALL ⚾'!$F$2:$F$286, '⭐ SD-SUM-BBALL ⚾'!$L$2:$L$286))</f>
        <v>crossroadsbaseballseries@gmail.com</v>
      </c>
      <c r="F56" s="915" t="str" cm="1">
        <f t="array" ref="F56">_xlfn.IFS($D56="", " ", _xlfn.XLOOKUP($D56, '⭐ SD-SUM-BBALL ⚾'!$F$2:$F$286,'⭐ SD-SUM-BBALL ⚾'!$M$2:$M$286)="", "",_xlfn.XLOOKUP($D56, '⭐ SD-SUM-BBALL ⚾'!$F$2:$F$286,'⭐ SD-SUM-BBALL ⚾'!$M$2:$M$286)&gt;0, _xlfn.XLOOKUP($D56, '⭐ SD-SUM-BBALL ⚾'!$F$2:$F$286,'⭐ SD-SUM-BBALL ⚾'!$M$2:$M$286))</f>
        <v>jweaver@huntington.edu</v>
      </c>
      <c r="G56" s="915" t="str" cm="1">
        <f t="array" ref="G56">_xlfn.IFS($D56="", " ", _xlfn.XLOOKUP($D56, '⭐ SD-SUM-BBALL ⚾'!$F$2:$F$286,'⭐ SD-SUM-BBALL ⚾'!$G$2:$G$286)="", "",_xlfn.XLOOKUP($D56, '⭐ SD-SUM-BBALL ⚾'!$F$2:$F$286,'⭐ SD-SUM-BBALL ⚾'!$G$2:$G$286)&gt;0, _xlfn.XLOOKUP($D56, '⭐ SD-SUM-BBALL ⚾'!$F$2:$F$286,'⭐ SD-SUM-BBALL ⚾'!$G$2:$G$286))</f>
        <v/>
      </c>
      <c r="H56" s="915" t="str">
        <f>IF($D56="", " ", _xlfn.XLOOKUP($D56, '⭐ SD-SUM-BBALL ⚾'!$F$2:$F$286, '⭐ SD-SUM-BBALL ⚾'!$AM$2:$AM$286))</f>
        <v>2303 College Ave Huntington, IN 46750</v>
      </c>
      <c r="I56" s="915" t="str">
        <f>IF($D56="", " ", _xlfn.XLOOKUP($D56, '⭐ SD-SUM-BBALL ⚾'!$F$2:$F$286, '⭐ SD-SUM-BBALL ⚾'!$U$2:$U$286))</f>
        <v>260-350-7926</v>
      </c>
      <c r="J56" s="915" t="str">
        <f>IF($D56="", " ", _xlfn.XLOOKUP($D56, '⭐ SD-SUM-BBALL ⚾'!$F$2:$F$286, '⭐ SD-SUM-BBALL ⚾'!$N$2:$N$286))</f>
        <v>Jamar</v>
      </c>
      <c r="K56" s="915" t="str">
        <f>IF($D56="", " ", _xlfn.XLOOKUP($D56, '⭐ SD-SUM-BBALL ⚾'!$F$2:$F$286, '⭐ SD-SUM-BBALL ⚾'!$O$2:$O$286))</f>
        <v>Weaver</v>
      </c>
      <c r="L56" s="916" cm="1">
        <f t="array" ref="L56">_xlfn.IFS($D56="", " ", _xlfn.XLOOKUP($D56, '⭐ SD-SUM-BBALL ⚾'!$F$2:$F$286,'⭐ SD-SUM-BBALL ⚾'!$X$2:$X$286)="", "TBA",_xlfn.XLOOKUP($D56, '⭐ SD-SUM-BBALL ⚾'!$F$2:$F$286,'⭐ SD-SUM-BBALL ⚾'!$X$2:$X$286)&gt;0, _xlfn.XLOOKUP($D56, '⭐ SD-SUM-BBALL ⚾'!$F$2:$F$286,'⭐ SD-SUM-BBALL ⚾'!$X$2:$X$286))</f>
        <v>622</v>
      </c>
      <c r="M56" s="293"/>
      <c r="N56" s="917" t="b">
        <v>1</v>
      </c>
      <c r="O56" s="917" t="b">
        <v>1</v>
      </c>
      <c r="P56" s="917" t="b">
        <v>1</v>
      </c>
      <c r="Q56" s="917" t="b">
        <v>1</v>
      </c>
      <c r="R56" s="917" t="b">
        <v>0</v>
      </c>
      <c r="S56" s="917" t="b">
        <v>1</v>
      </c>
      <c r="T56" s="917" t="b">
        <v>1</v>
      </c>
      <c r="U56" s="917" t="b">
        <v>1</v>
      </c>
      <c r="V56" s="917" t="b">
        <v>1</v>
      </c>
      <c r="W56" s="917" t="b">
        <v>0</v>
      </c>
      <c r="X56" s="917" t="b">
        <v>0</v>
      </c>
      <c r="Y56" s="917" t="b">
        <v>1</v>
      </c>
      <c r="Z56" s="917" t="b">
        <v>1</v>
      </c>
      <c r="AA56" s="917" t="b">
        <v>1</v>
      </c>
      <c r="AB56" s="917" t="b">
        <v>0</v>
      </c>
      <c r="AC56" s="917" t="b">
        <v>0</v>
      </c>
      <c r="AD56" s="917" t="b">
        <v>0</v>
      </c>
      <c r="AE56" s="917" t="b">
        <v>0</v>
      </c>
      <c r="AF56" s="917" t="b">
        <v>0</v>
      </c>
    </row>
    <row r="57" spans="1:32" s="915" customFormat="1">
      <c r="A57" s="915" t="str">
        <f>IF($D57="", "", _xlfn.XLOOKUP($D57, '⭐ SD-SUM-BBALL ⚾'!$F$2:$F$286, '⭐ SD-SUM-BBALL ⚾'!$A$2:$A$286))</f>
        <v>A-NEW</v>
      </c>
      <c r="B57" s="915" t="str">
        <f>IF($D57="", " ", _xlfn.XLOOKUP($D57, '⭐ SD-SUM-BBALL ⚾'!$F$2:$F$286, '⭐ SD-SUM-BBALL ⚾'!$C$2:$C$286))</f>
        <v>C-2ND</v>
      </c>
      <c r="C57" s="915" t="str">
        <f>IF($D57="", " ", _xlfn.XLOOKUP($D57, '⭐ SD-SUM-BBALL ⚾'!$F$2:$F$286, '⭐ SD-SUM-BBALL ⚾'!$E$2:$E$286))</f>
        <v>USBDKAN</v>
      </c>
      <c r="D57" s="915" t="s">
        <v>203</v>
      </c>
      <c r="E57" s="915" t="str">
        <f>IF($D57="", " ", _xlfn.XLOOKUP($D57, '⭐ SD-SUM-BBALL ⚾'!$F$2:$F$286, '⭐ SD-SUM-BBALL ⚾'!$L$2:$L$286))</f>
        <v>bshafer@kcc.edu</v>
      </c>
      <c r="F57" s="915" t="str" cm="1">
        <f t="array" ref="F57">_xlfn.IFS($D57="", " ", _xlfn.XLOOKUP($D57, '⭐ SD-SUM-BBALL ⚾'!$F$2:$F$286,'⭐ SD-SUM-BBALL ⚾'!$M$2:$M$286)="", "",_xlfn.XLOOKUP($D57, '⭐ SD-SUM-BBALL ⚾'!$F$2:$F$286,'⭐ SD-SUM-BBALL ⚾'!$M$2:$M$286)&gt;0, _xlfn.XLOOKUP($D57, '⭐ SD-SUM-BBALL ⚾'!$F$2:$F$286,'⭐ SD-SUM-BBALL ⚾'!$M$2:$M$286))</f>
        <v/>
      </c>
      <c r="G57" s="915" t="str" cm="1">
        <f t="array" ref="G57">_xlfn.IFS($D57="", " ", _xlfn.XLOOKUP($D57, '⭐ SD-SUM-BBALL ⚾'!$F$2:$F$286,'⭐ SD-SUM-BBALL ⚾'!$G$2:$G$286)="", "",_xlfn.XLOOKUP($D57, '⭐ SD-SUM-BBALL ⚾'!$F$2:$F$286,'⭐ SD-SUM-BBALL ⚾'!$G$2:$G$286)&gt;0, _xlfn.XLOOKUP($D57, '⭐ SD-SUM-BBALL ⚾'!$F$2:$F$286,'⭐ SD-SUM-BBALL ⚾'!$G$2:$G$286))</f>
        <v/>
      </c>
      <c r="H57" s="915" t="str">
        <f>IF($D57="", " ", _xlfn.XLOOKUP($D57, '⭐ SD-SUM-BBALL ⚾'!$F$2:$F$286, '⭐ SD-SUM-BBALL ⚾'!$AM$2:$AM$286))</f>
        <v>100 College Dr Kankakee, IL 60901</v>
      </c>
      <c r="I57" s="915" t="str">
        <f>IF($D57="", " ", _xlfn.XLOOKUP($D57, '⭐ SD-SUM-BBALL ⚾'!$F$2:$F$286, '⭐ SD-SUM-BBALL ⚾'!$U$2:$U$286))</f>
        <v>815-370-5851</v>
      </c>
      <c r="J57" s="915" t="str">
        <f>IF($D57="", " ", _xlfn.XLOOKUP($D57, '⭐ SD-SUM-BBALL ⚾'!$F$2:$F$286, '⭐ SD-SUM-BBALL ⚾'!$N$2:$N$286))</f>
        <v>Bryce</v>
      </c>
      <c r="K57" s="915" t="str">
        <f>IF($D57="", " ", _xlfn.XLOOKUP($D57, '⭐ SD-SUM-BBALL ⚾'!$F$2:$F$286, '⭐ SD-SUM-BBALL ⚾'!$O$2:$O$286))</f>
        <v>Shafer</v>
      </c>
      <c r="L57" s="916" cm="1">
        <f t="array" ref="L57">_xlfn.IFS($D57="", " ", _xlfn.XLOOKUP($D57, '⭐ SD-SUM-BBALL ⚾'!$F$2:$F$286,'⭐ SD-SUM-BBALL ⚾'!$X$2:$X$286)="", "TBA",_xlfn.XLOOKUP($D57, '⭐ SD-SUM-BBALL ⚾'!$F$2:$F$286,'⭐ SD-SUM-BBALL ⚾'!$X$2:$X$286)&gt;0, _xlfn.XLOOKUP($D57, '⭐ SD-SUM-BBALL ⚾'!$F$2:$F$286,'⭐ SD-SUM-BBALL ⚾'!$X$2:$X$286))</f>
        <v>622</v>
      </c>
      <c r="M57" s="293"/>
      <c r="N57" s="917" t="b">
        <v>1</v>
      </c>
      <c r="O57" s="917" t="b">
        <v>1</v>
      </c>
      <c r="P57" s="917" t="b">
        <v>1</v>
      </c>
      <c r="Q57" s="917" t="b">
        <v>1</v>
      </c>
      <c r="R57" s="917" t="b">
        <v>0</v>
      </c>
      <c r="S57" s="917" t="b">
        <v>1</v>
      </c>
      <c r="T57" s="917" t="b">
        <v>1</v>
      </c>
      <c r="U57" s="917" t="b">
        <v>1</v>
      </c>
      <c r="V57" s="917" t="b">
        <v>0</v>
      </c>
      <c r="W57" s="917" t="b">
        <v>0</v>
      </c>
      <c r="X57" s="917" t="b">
        <v>0</v>
      </c>
      <c r="Y57" s="917" t="b">
        <v>1</v>
      </c>
      <c r="Z57" s="917" t="b">
        <v>1</v>
      </c>
      <c r="AA57" s="917" t="b">
        <v>1</v>
      </c>
      <c r="AB57" s="917" t="b">
        <v>1</v>
      </c>
      <c r="AC57" s="917" t="b">
        <v>0</v>
      </c>
      <c r="AD57" s="917" t="b">
        <v>0</v>
      </c>
      <c r="AE57" s="917" t="b">
        <v>0</v>
      </c>
      <c r="AF57" s="917" t="b">
        <v>0</v>
      </c>
    </row>
    <row r="58" spans="1:32" s="915" customFormat="1">
      <c r="A58" s="915" t="str">
        <f>IF($D58="", "", _xlfn.XLOOKUP($D58, '⭐ SD-SUM-BBALL ⚾'!$F$2:$F$286, '⭐ SD-SUM-BBALL ⚾'!$A$2:$A$286))</f>
        <v>A-NEW</v>
      </c>
      <c r="B58" s="915" t="str">
        <f>IF($D58="", " ", _xlfn.XLOOKUP($D58, '⭐ SD-SUM-BBALL ⚾'!$F$2:$F$286, '⭐ SD-SUM-BBALL ⚾'!$C$2:$C$286))</f>
        <v>A-NEW</v>
      </c>
      <c r="C58" s="915" t="str">
        <f>IF($D58="", " ", _xlfn.XLOOKUP($D58, '⭐ SD-SUM-BBALL ⚾'!$F$2:$F$286, '⭐ SD-SUM-BBALL ⚾'!$E$2:$E$286))</f>
        <v>USBDMCD</v>
      </c>
      <c r="D58" s="915" t="s">
        <v>2938</v>
      </c>
      <c r="E58" s="915" t="str">
        <f>IF($D58="", " ", _xlfn.XLOOKUP($D58, '⭐ SD-SUM-BBALL ⚾'!$F$2:$F$286, '⭐ SD-SUM-BBALL ⚾'!$L$2:$L$286))</f>
        <v>geraldpoleon@elcachargers.org</v>
      </c>
      <c r="F58" s="915" t="str" cm="1">
        <f t="array" ref="F58">_xlfn.IFS($D58="", " ", _xlfn.XLOOKUP($D58, '⭐ SD-SUM-BBALL ⚾'!$F$2:$F$286,'⭐ SD-SUM-BBALL ⚾'!$M$2:$M$286)="", "",_xlfn.XLOOKUP($D58, '⭐ SD-SUM-BBALL ⚾'!$F$2:$F$286,'⭐ SD-SUM-BBALL ⚾'!$M$2:$M$286)&gt;0, _xlfn.XLOOKUP($D58, '⭐ SD-SUM-BBALL ⚾'!$F$2:$F$286,'⭐ SD-SUM-BBALL ⚾'!$M$2:$M$286))</f>
        <v/>
      </c>
      <c r="G58" s="915" t="str" cm="1">
        <f t="array" ref="G58">_xlfn.IFS($D58="", " ", _xlfn.XLOOKUP($D58, '⭐ SD-SUM-BBALL ⚾'!$F$2:$F$286,'⭐ SD-SUM-BBALL ⚾'!$G$2:$G$286)="", "",_xlfn.XLOOKUP($D58, '⭐ SD-SUM-BBALL ⚾'!$F$2:$F$286,'⭐ SD-SUM-BBALL ⚾'!$G$2:$G$286)&gt;0, _xlfn.XLOOKUP($D58, '⭐ SD-SUM-BBALL ⚾'!$F$2:$F$286,'⭐ SD-SUM-BBALL ⚾'!$G$2:$G$286))</f>
        <v/>
      </c>
      <c r="H58" s="915" t="str">
        <f>IF($D58="", " ", _xlfn.XLOOKUP($D58, '⭐ SD-SUM-BBALL ⚾'!$F$2:$F$286, '⭐ SD-SUM-BBALL ⚾'!$AM$2:$AM$286))</f>
        <v>155 Postmaster Dr. McDonough, GA 30253</v>
      </c>
      <c r="I58" s="915" t="str">
        <f>IF($D58="", " ", _xlfn.XLOOKUP($D58, '⭐ SD-SUM-BBALL ⚾'!$F$2:$F$286, '⭐ SD-SUM-BBALL ⚾'!$U$2:$U$286))</f>
        <v>863-274-0715</v>
      </c>
      <c r="J58" s="915" t="str">
        <f>IF($D58="", " ", _xlfn.XLOOKUP($D58, '⭐ SD-SUM-BBALL ⚾'!$F$2:$F$286, '⭐ SD-SUM-BBALL ⚾'!$N$2:$N$286))</f>
        <v>Gerald</v>
      </c>
      <c r="K58" s="915" t="str">
        <f>IF($D58="", " ", _xlfn.XLOOKUP($D58, '⭐ SD-SUM-BBALL ⚾'!$F$2:$F$286, '⭐ SD-SUM-BBALL ⚾'!$O$2:$O$286))</f>
        <v>Poleon</v>
      </c>
      <c r="L58" s="916" cm="1">
        <f t="array" ref="L58">_xlfn.IFS($D58="", " ", _xlfn.XLOOKUP($D58, '⭐ SD-SUM-BBALL ⚾'!$F$2:$F$286,'⭐ SD-SUM-BBALL ⚾'!$X$2:$X$286)="", "TBA",_xlfn.XLOOKUP($D58, '⭐ SD-SUM-BBALL ⚾'!$F$2:$F$286,'⭐ SD-SUM-BBALL ⚾'!$X$2:$X$286)&gt;0, _xlfn.XLOOKUP($D58, '⭐ SD-SUM-BBALL ⚾'!$F$2:$F$286,'⭐ SD-SUM-BBALL ⚾'!$X$2:$X$286))</f>
        <v>622</v>
      </c>
      <c r="M58" s="293"/>
      <c r="N58" s="917" t="b">
        <v>1</v>
      </c>
      <c r="O58" s="917" t="b">
        <v>1</v>
      </c>
      <c r="P58" s="917" t="b">
        <v>1</v>
      </c>
      <c r="Q58" s="917" t="b">
        <v>1</v>
      </c>
      <c r="R58" s="917" t="b">
        <v>1</v>
      </c>
      <c r="S58" s="917" t="b">
        <v>1</v>
      </c>
      <c r="T58" s="917" t="b">
        <v>1</v>
      </c>
      <c r="U58" s="917" t="b">
        <v>1</v>
      </c>
      <c r="V58" s="917" t="b">
        <v>0</v>
      </c>
      <c r="W58" s="917" t="b">
        <v>0</v>
      </c>
      <c r="X58" s="917" t="b">
        <v>0</v>
      </c>
      <c r="Y58" s="917" t="b">
        <v>1</v>
      </c>
      <c r="Z58" s="917" t="b">
        <v>1</v>
      </c>
      <c r="AA58" s="917" t="b">
        <v>1</v>
      </c>
      <c r="AB58" s="917" t="b">
        <v>1</v>
      </c>
      <c r="AC58" s="917" t="b">
        <v>0</v>
      </c>
      <c r="AD58" s="917" t="b">
        <v>0</v>
      </c>
      <c r="AE58" s="917" t="b">
        <v>0</v>
      </c>
      <c r="AF58" s="917" t="b">
        <v>0</v>
      </c>
    </row>
    <row r="59" spans="1:32" s="915" customFormat="1">
      <c r="A59" s="915" t="str">
        <f>IF($D59="", "", _xlfn.XLOOKUP($D59, '⭐ SD-SUM-BBALL ⚾'!$F$2:$F$286, '⭐ SD-SUM-BBALL ⚾'!$A$2:$A$286))</f>
        <v>T-NICK-RET</v>
      </c>
      <c r="B59" s="915" t="str">
        <f>IF($D59="", " ", _xlfn.XLOOKUP($D59, '⭐ SD-SUM-BBALL ⚾'!$F$2:$F$286, '⭐ SD-SUM-BBALL ⚾'!$C$2:$C$286))</f>
        <v>T-NICK</v>
      </c>
      <c r="C59" s="915" t="str">
        <f>IF($D59="", " ", _xlfn.XLOOKUP($D59, '⭐ SD-SUM-BBALL ⚾'!$F$2:$F$286, '⭐ SD-SUM-BBALL ⚾'!$E$2:$E$286))</f>
        <v>USBDMER</v>
      </c>
      <c r="D59" s="918" t="s">
        <v>2943</v>
      </c>
      <c r="E59" s="915" t="str">
        <f>IF($D59="", " ", _xlfn.XLOOKUP($D59, '⭐ SD-SUM-BBALL ⚾'!$F$2:$F$286, '⭐ SD-SUM-BBALL ⚾'!$L$2:$L$286))</f>
        <v>pryschuk.n@monet.k12.ca.us</v>
      </c>
      <c r="F59" s="915" t="str" cm="1">
        <f t="array" ref="F59">_xlfn.IFS($D59="", " ", _xlfn.XLOOKUP($D59, '⭐ SD-SUM-BBALL ⚾'!$F$2:$F$286,'⭐ SD-SUM-BBALL ⚾'!$M$2:$M$286)="", "",_xlfn.XLOOKUP($D59, '⭐ SD-SUM-BBALL ⚾'!$F$2:$F$286,'⭐ SD-SUM-BBALL ⚾'!$M$2:$M$286)&gt;0, _xlfn.XLOOKUP($D59, '⭐ SD-SUM-BBALL ⚾'!$F$2:$F$286,'⭐ SD-SUM-BBALL ⚾'!$M$2:$M$286))</f>
        <v/>
      </c>
      <c r="G59" s="915" t="str" cm="1">
        <f t="array" ref="G59">_xlfn.IFS($D59="", " ", _xlfn.XLOOKUP($D59, '⭐ SD-SUM-BBALL ⚾'!$F$2:$F$286,'⭐ SD-SUM-BBALL ⚾'!$G$2:$G$286)="", "",_xlfn.XLOOKUP($D59, '⭐ SD-SUM-BBALL ⚾'!$F$2:$F$286,'⭐ SD-SUM-BBALL ⚾'!$G$2:$G$286)&gt;0, _xlfn.XLOOKUP($D59, '⭐ SD-SUM-BBALL ⚾'!$F$2:$F$286,'⭐ SD-SUM-BBALL ⚾'!$G$2:$G$286))</f>
        <v/>
      </c>
      <c r="H59" s="915" t="str">
        <f>IF($D59="", " ", _xlfn.XLOOKUP($D59, '⭐ SD-SUM-BBALL ⚾'!$F$2:$F$286, '⭐ SD-SUM-BBALL ⚾'!$AM$2:$AM$286))</f>
        <v>205 W. Olive Ave Merced, CA 95348</v>
      </c>
      <c r="I59" s="915" t="str">
        <f>IF($D59="", " ", _xlfn.XLOOKUP($D59, '⭐ SD-SUM-BBALL ⚾'!$F$2:$F$286, '⭐ SD-SUM-BBALL ⚾'!$U$2:$U$286))</f>
        <v>209-534-5354</v>
      </c>
      <c r="J59" s="915" t="str">
        <f>IF($D59="", " ", _xlfn.XLOOKUP($D59, '⭐ SD-SUM-BBALL ⚾'!$F$2:$F$286, '⭐ SD-SUM-BBALL ⚾'!$N$2:$N$286))</f>
        <v>Nick</v>
      </c>
      <c r="K59" s="915" t="str">
        <f>IF($D59="", " ", _xlfn.XLOOKUP($D59, '⭐ SD-SUM-BBALL ⚾'!$F$2:$F$286, '⭐ SD-SUM-BBALL ⚾'!$O$2:$O$286))</f>
        <v>Pryschuk</v>
      </c>
      <c r="L59" s="916" cm="1">
        <f t="array" ref="L59">_xlfn.IFS($D59="", " ", _xlfn.XLOOKUP($D59, '⭐ SD-SUM-BBALL ⚾'!$F$2:$F$286,'⭐ SD-SUM-BBALL ⚾'!$X$2:$X$286)="", "TBA",_xlfn.XLOOKUP($D59, '⭐ SD-SUM-BBALL ⚾'!$F$2:$F$286,'⭐ SD-SUM-BBALL ⚾'!$X$2:$X$286)&gt;0, _xlfn.XLOOKUP($D59, '⭐ SD-SUM-BBALL ⚾'!$F$2:$F$286,'⭐ SD-SUM-BBALL ⚾'!$X$2:$X$286))</f>
        <v>622</v>
      </c>
      <c r="M59" s="293"/>
      <c r="N59" s="917" t="b">
        <v>1</v>
      </c>
      <c r="O59" s="917" t="b">
        <v>1</v>
      </c>
      <c r="P59" s="917" t="b">
        <v>1</v>
      </c>
      <c r="Q59" s="917" t="b">
        <v>1</v>
      </c>
      <c r="R59" s="917" t="b">
        <v>0</v>
      </c>
      <c r="S59" s="917" t="b">
        <v>1</v>
      </c>
      <c r="T59" s="917" t="b">
        <v>1</v>
      </c>
      <c r="U59" s="917" t="b">
        <v>1</v>
      </c>
      <c r="V59" s="917" t="b">
        <v>0</v>
      </c>
      <c r="W59" s="917" t="b">
        <v>0</v>
      </c>
      <c r="X59" s="917" t="b">
        <v>0</v>
      </c>
      <c r="Y59" s="917" t="b">
        <v>1</v>
      </c>
      <c r="Z59" s="917" t="b">
        <v>1</v>
      </c>
      <c r="AA59" s="917" t="b">
        <v>1</v>
      </c>
      <c r="AB59" s="917" t="b">
        <v>1</v>
      </c>
      <c r="AC59" s="917" t="b">
        <v>0</v>
      </c>
      <c r="AD59" s="917" t="b">
        <v>0</v>
      </c>
      <c r="AE59" s="917" t="b">
        <v>0</v>
      </c>
      <c r="AF59" s="917" t="b">
        <v>0</v>
      </c>
    </row>
    <row r="60" spans="1:32" s="915" customFormat="1">
      <c r="A60" s="915" t="str">
        <f>IF($D60="", "", _xlfn.XLOOKUP($D60, '⭐ SD-SUM-BBALL ⚾'!$F$2:$F$286, '⭐ SD-SUM-BBALL ⚾'!$A$2:$A$286))</f>
        <v>B-RET</v>
      </c>
      <c r="B60" s="915" t="str">
        <f>IF($D60="", " ", _xlfn.XLOOKUP($D60, '⭐ SD-SUM-BBALL ⚾'!$F$2:$F$286, '⭐ SD-SUM-BBALL ⚾'!$C$2:$C$286))</f>
        <v>C-2ND</v>
      </c>
      <c r="C60" s="915" t="str">
        <f>IF($D60="", " ", _xlfn.XLOOKUP($D60, '⭐ SD-SUM-BBALL ⚾'!$F$2:$F$286, '⭐ SD-SUM-BBALL ⚾'!$E$2:$E$286))</f>
        <v>USBDMP</v>
      </c>
      <c r="D60" s="915" t="s">
        <v>1035</v>
      </c>
      <c r="E60" s="915" t="str">
        <f>IF($D60="", " ", _xlfn.XLOOKUP($D60, '⭐ SD-SUM-BBALL ⚾'!$F$2:$F$286, '⭐ SD-SUM-BBALL ⚾'!$L$2:$L$286))</f>
        <v>durk18@velocity.net</v>
      </c>
      <c r="F60" s="915" t="str" cm="1">
        <f t="array" ref="F60">_xlfn.IFS($D60="", " ", _xlfn.XLOOKUP($D60, '⭐ SD-SUM-BBALL ⚾'!$F$2:$F$286,'⭐ SD-SUM-BBALL ⚾'!$M$2:$M$286)="", "",_xlfn.XLOOKUP($D60, '⭐ SD-SUM-BBALL ⚾'!$F$2:$F$286,'⭐ SD-SUM-BBALL ⚾'!$M$2:$M$286)&gt;0, _xlfn.XLOOKUP($D60, '⭐ SD-SUM-BBALL ⚾'!$F$2:$F$286,'⭐ SD-SUM-BBALL ⚾'!$M$2:$M$286))</f>
        <v/>
      </c>
      <c r="G60" s="915" t="str" cm="1">
        <f t="array" ref="G60">_xlfn.IFS($D60="", " ", _xlfn.XLOOKUP($D60, '⭐ SD-SUM-BBALL ⚾'!$F$2:$F$286,'⭐ SD-SUM-BBALL ⚾'!$G$2:$G$286)="", "",_xlfn.XLOOKUP($D60, '⭐ SD-SUM-BBALL ⚾'!$F$2:$F$286,'⭐ SD-SUM-BBALL ⚾'!$G$2:$G$286)&gt;0, _xlfn.XLOOKUP($D60, '⭐ SD-SUM-BBALL ⚾'!$F$2:$F$286,'⭐ SD-SUM-BBALL ⚾'!$G$2:$G$286))</f>
        <v/>
      </c>
      <c r="H60" s="915" t="str">
        <f>IF($D60="", " ", _xlfn.XLOOKUP($D60, '⭐ SD-SUM-BBALL ⚾'!$F$2:$F$286, '⭐ SD-SUM-BBALL ⚾'!$AM$2:$AM$286))</f>
        <v>538 E Grandview Blvd Erie, PA 16504</v>
      </c>
      <c r="I60" s="915" t="str">
        <f>IF($D60="", " ", _xlfn.XLOOKUP($D60, '⭐ SD-SUM-BBALL ⚾'!$F$2:$F$286, '⭐ SD-SUM-BBALL ⚾'!$U$2:$U$286))</f>
        <v>814-860-4285</v>
      </c>
      <c r="J60" s="915" t="str">
        <f>IF($D60="", " ", _xlfn.XLOOKUP($D60, '⭐ SD-SUM-BBALL ⚾'!$F$2:$F$286, '⭐ SD-SUM-BBALL ⚾'!$N$2:$N$286))</f>
        <v>Randy</v>
      </c>
      <c r="K60" s="915" t="str">
        <f>IF($D60="", " ", _xlfn.XLOOKUP($D60, '⭐ SD-SUM-BBALL ⚾'!$F$2:$F$286, '⭐ SD-SUM-BBALL ⚾'!$O$2:$O$286))</f>
        <v>Durkoske</v>
      </c>
      <c r="L60" s="916" cm="1">
        <f t="array" ref="L60">_xlfn.IFS($D60="", " ", _xlfn.XLOOKUP($D60, '⭐ SD-SUM-BBALL ⚾'!$F$2:$F$286,'⭐ SD-SUM-BBALL ⚾'!$X$2:$X$286)="", "TBA",_xlfn.XLOOKUP($D60, '⭐ SD-SUM-BBALL ⚾'!$F$2:$F$286,'⭐ SD-SUM-BBALL ⚾'!$X$2:$X$286)&gt;0, _xlfn.XLOOKUP($D60, '⭐ SD-SUM-BBALL ⚾'!$F$2:$F$286,'⭐ SD-SUM-BBALL ⚾'!$X$2:$X$286))</f>
        <v>622</v>
      </c>
      <c r="M60" s="293"/>
      <c r="N60" s="917" t="b">
        <v>1</v>
      </c>
      <c r="O60" s="917" t="b">
        <v>1</v>
      </c>
      <c r="P60" s="917" t="b">
        <v>1</v>
      </c>
      <c r="Q60" s="917" t="b">
        <v>1</v>
      </c>
      <c r="R60" s="917" t="b">
        <v>0</v>
      </c>
      <c r="S60" s="917" t="b">
        <v>1</v>
      </c>
      <c r="T60" s="917" t="b">
        <v>1</v>
      </c>
      <c r="U60" s="917" t="b">
        <v>1</v>
      </c>
      <c r="V60" s="917" t="b">
        <v>0</v>
      </c>
      <c r="W60" s="917" t="b">
        <v>0</v>
      </c>
      <c r="X60" s="917" t="b">
        <v>0</v>
      </c>
      <c r="Y60" s="917" t="b">
        <v>1</v>
      </c>
      <c r="Z60" s="917" t="b">
        <v>1</v>
      </c>
      <c r="AA60" s="917" t="b">
        <v>1</v>
      </c>
      <c r="AB60" s="917" t="b">
        <v>1</v>
      </c>
      <c r="AC60" s="917" t="b">
        <v>0</v>
      </c>
      <c r="AD60" s="917" t="b">
        <v>0</v>
      </c>
      <c r="AE60" s="917" t="b">
        <v>0</v>
      </c>
      <c r="AF60" s="917" t="b">
        <v>0</v>
      </c>
    </row>
    <row r="61" spans="1:32" s="915" customFormat="1">
      <c r="A61" s="915" t="str">
        <f>IF($D61="", "", _xlfn.XLOOKUP($D61, '⭐ SD-SUM-BBALL ⚾'!$F$2:$F$286, '⭐ SD-SUM-BBALL ⚾'!$A$2:$A$286))</f>
        <v>A-NEW</v>
      </c>
      <c r="B61" s="915" t="str">
        <f>IF($D61="", " ", _xlfn.XLOOKUP($D61, '⭐ SD-SUM-BBALL ⚾'!$F$2:$F$286, '⭐ SD-SUM-BBALL ⚾'!$C$2:$C$286))</f>
        <v>A-NEW</v>
      </c>
      <c r="C61" s="915" t="str">
        <f>IF($D61="", " ", _xlfn.XLOOKUP($D61, '⭐ SD-SUM-BBALL ⚾'!$F$2:$F$286, '⭐ SD-SUM-BBALL ⚾'!$E$2:$E$286))</f>
        <v>USBDMOD</v>
      </c>
      <c r="D61" s="915" t="s">
        <v>2960</v>
      </c>
      <c r="E61" s="915" t="str">
        <f>IF($D61="", " ", _xlfn.XLOOKUP($D61, '⭐ SD-SUM-BBALL ⚾'!$F$2:$F$286, '⭐ SD-SUM-BBALL ⚾'!$L$2:$L$286))</f>
        <v>mattos_5@yahoo.com</v>
      </c>
      <c r="F61" s="915" t="str" cm="1">
        <f t="array" ref="F61">_xlfn.IFS($D61="", " ", _xlfn.XLOOKUP($D61, '⭐ SD-SUM-BBALL ⚾'!$F$2:$F$286,'⭐ SD-SUM-BBALL ⚾'!$M$2:$M$286)="", "",_xlfn.XLOOKUP($D61, '⭐ SD-SUM-BBALL ⚾'!$F$2:$F$286,'⭐ SD-SUM-BBALL ⚾'!$M$2:$M$286)&gt;0, _xlfn.XLOOKUP($D61, '⭐ SD-SUM-BBALL ⚾'!$F$2:$F$286,'⭐ SD-SUM-BBALL ⚾'!$M$2:$M$286))</f>
        <v/>
      </c>
      <c r="G61" s="915" t="str" cm="1">
        <f t="array" ref="G61">_xlfn.IFS($D61="", " ", _xlfn.XLOOKUP($D61, '⭐ SD-SUM-BBALL ⚾'!$F$2:$F$286,'⭐ SD-SUM-BBALL ⚾'!$G$2:$G$286)="", "",_xlfn.XLOOKUP($D61, '⭐ SD-SUM-BBALL ⚾'!$F$2:$F$286,'⭐ SD-SUM-BBALL ⚾'!$G$2:$G$286)&gt;0, _xlfn.XLOOKUP($D61, '⭐ SD-SUM-BBALL ⚾'!$F$2:$F$286,'⭐ SD-SUM-BBALL ⚾'!$G$2:$G$286))</f>
        <v/>
      </c>
      <c r="H61" s="915" t="str">
        <f>IF($D61="", " ", _xlfn.XLOOKUP($D61, '⭐ SD-SUM-BBALL ⚾'!$F$2:$F$286, '⭐ SD-SUM-BBALL ⚾'!$AM$2:$AM$286))</f>
        <v>18 H ST Modesto, CA 95351</v>
      </c>
      <c r="I61" s="915" t="str">
        <f>IF($D61="", " ", _xlfn.XLOOKUP($D61, '⭐ SD-SUM-BBALL ⚾'!$F$2:$F$286, '⭐ SD-SUM-BBALL ⚾'!$U$2:$U$286))</f>
        <v>209-480-6162</v>
      </c>
      <c r="J61" s="915" t="str">
        <f>IF($D61="", " ", _xlfn.XLOOKUP($D61, '⭐ SD-SUM-BBALL ⚾'!$F$2:$F$286, '⭐ SD-SUM-BBALL ⚾'!$N$2:$N$286))</f>
        <v>Dennis</v>
      </c>
      <c r="K61" s="915" t="str">
        <f>IF($D61="", " ", _xlfn.XLOOKUP($D61, '⭐ SD-SUM-BBALL ⚾'!$F$2:$F$286, '⭐ SD-SUM-BBALL ⚾'!$O$2:$O$286))</f>
        <v>Mattos</v>
      </c>
      <c r="L61" s="916" cm="1">
        <f t="array" ref="L61">_xlfn.IFS($D61="", " ", _xlfn.XLOOKUP($D61, '⭐ SD-SUM-BBALL ⚾'!$F$2:$F$286,'⭐ SD-SUM-BBALL ⚾'!$X$2:$X$286)="", "TBA",_xlfn.XLOOKUP($D61, '⭐ SD-SUM-BBALL ⚾'!$F$2:$F$286,'⭐ SD-SUM-BBALL ⚾'!$X$2:$X$286)&gt;0, _xlfn.XLOOKUP($D61, '⭐ SD-SUM-BBALL ⚾'!$F$2:$F$286,'⭐ SD-SUM-BBALL ⚾'!$X$2:$X$286))</f>
        <v>622</v>
      </c>
      <c r="M61" s="293"/>
      <c r="N61" s="917" t="b">
        <v>1</v>
      </c>
      <c r="O61" s="917" t="b">
        <v>1</v>
      </c>
      <c r="P61" s="917" t="b">
        <v>1</v>
      </c>
      <c r="Q61" s="917" t="b">
        <v>1</v>
      </c>
      <c r="R61" s="917" t="b">
        <v>1</v>
      </c>
      <c r="S61" s="917" t="b">
        <v>1</v>
      </c>
      <c r="T61" s="917" t="b">
        <v>1</v>
      </c>
      <c r="U61" s="917" t="b">
        <v>1</v>
      </c>
      <c r="V61" s="917" t="b">
        <v>1</v>
      </c>
      <c r="W61" s="917" t="b">
        <v>0</v>
      </c>
      <c r="X61" s="917" t="b">
        <v>0</v>
      </c>
      <c r="Y61" s="917" t="b">
        <v>1</v>
      </c>
      <c r="Z61" s="917" t="b">
        <v>1</v>
      </c>
      <c r="AA61" s="917" t="b">
        <v>1</v>
      </c>
      <c r="AB61" s="917" t="b">
        <v>1</v>
      </c>
      <c r="AC61" s="917" t="b">
        <v>0</v>
      </c>
      <c r="AD61" s="917" t="b">
        <v>0</v>
      </c>
      <c r="AE61" s="917" t="b">
        <v>0</v>
      </c>
      <c r="AF61" s="917" t="b">
        <v>0</v>
      </c>
    </row>
    <row r="62" spans="1:32" s="915" customFormat="1">
      <c r="A62" s="915" t="str">
        <f>IF($D62="", "", _xlfn.XLOOKUP($D62, '⭐ SD-SUM-BBALL ⚾'!$F$2:$F$286, '⭐ SD-SUM-BBALL ⚾'!$A$2:$A$286))</f>
        <v>B-RET</v>
      </c>
      <c r="B62" s="915" t="str">
        <f>IF($D62="", " ", _xlfn.XLOOKUP($D62, '⭐ SD-SUM-BBALL ⚾'!$F$2:$F$286, '⭐ SD-SUM-BBALL ⚾'!$C$2:$C$286))</f>
        <v>C-2ND</v>
      </c>
      <c r="C62" s="915" t="str">
        <f>IF($D62="", " ", _xlfn.XLOOKUP($D62, '⭐ SD-SUM-BBALL ⚾'!$F$2:$F$286, '⭐ SD-SUM-BBALL ⚾'!$E$2:$E$286))</f>
        <v>USBDMBC</v>
      </c>
      <c r="D62" s="915" t="s">
        <v>2924</v>
      </c>
      <c r="E62" s="915" t="str">
        <f>IF($D62="", " ", _xlfn.XLOOKUP($D62, '⭐ SD-SUM-BBALL ⚾'!$F$2:$F$286, '⭐ SD-SUM-BBALL ⚾'!$L$2:$L$286))</f>
        <v>eric.mcafee@mtbethelchristian.org</v>
      </c>
      <c r="F62" s="915" t="str" cm="1">
        <f t="array" ref="F62">_xlfn.IFS($D62="", " ", _xlfn.XLOOKUP($D62, '⭐ SD-SUM-BBALL ⚾'!$F$2:$F$286,'⭐ SD-SUM-BBALL ⚾'!$M$2:$M$286)="", "",_xlfn.XLOOKUP($D62, '⭐ SD-SUM-BBALL ⚾'!$F$2:$F$286,'⭐ SD-SUM-BBALL ⚾'!$M$2:$M$286)&gt;0, _xlfn.XLOOKUP($D62, '⭐ SD-SUM-BBALL ⚾'!$F$2:$F$286,'⭐ SD-SUM-BBALL ⚾'!$M$2:$M$286))</f>
        <v/>
      </c>
      <c r="G62" s="915" t="str" cm="1">
        <f t="array" ref="G62">_xlfn.IFS($D62="", " ", _xlfn.XLOOKUP($D62, '⭐ SD-SUM-BBALL ⚾'!$F$2:$F$286,'⭐ SD-SUM-BBALL ⚾'!$G$2:$G$286)="", "",_xlfn.XLOOKUP($D62, '⭐ SD-SUM-BBALL ⚾'!$F$2:$F$286,'⭐ SD-SUM-BBALL ⚾'!$G$2:$G$286)&gt;0, _xlfn.XLOOKUP($D62, '⭐ SD-SUM-BBALL ⚾'!$F$2:$F$286,'⭐ SD-SUM-BBALL ⚾'!$G$2:$G$286))</f>
        <v>Mt. Paran Sports Complex</v>
      </c>
      <c r="H62" s="915" t="str">
        <f>IF($D62="", " ", _xlfn.XLOOKUP($D62, '⭐ SD-SUM-BBALL ⚾'!$F$2:$F$286, '⭐ SD-SUM-BBALL ⚾'!$AM$2:$AM$286))</f>
        <v>1700 Allgood Road Marietta, GA 30062</v>
      </c>
      <c r="I62" s="915" t="str">
        <f>IF($D62="", " ", _xlfn.XLOOKUP($D62, '⭐ SD-SUM-BBALL ⚾'!$F$2:$F$286, '⭐ SD-SUM-BBALL ⚾'!$U$2:$U$286))</f>
        <v>770-905-7772</v>
      </c>
      <c r="J62" s="915" t="str">
        <f>IF($D62="", " ", _xlfn.XLOOKUP($D62, '⭐ SD-SUM-BBALL ⚾'!$F$2:$F$286, '⭐ SD-SUM-BBALL ⚾'!$N$2:$N$286))</f>
        <v>Eric</v>
      </c>
      <c r="K62" s="915" t="str">
        <f>IF($D62="", " ", _xlfn.XLOOKUP($D62, '⭐ SD-SUM-BBALL ⚾'!$F$2:$F$286, '⭐ SD-SUM-BBALL ⚾'!$O$2:$O$286))</f>
        <v>McAfee</v>
      </c>
      <c r="L62" s="916" cm="1">
        <f t="array" ref="L62">_xlfn.IFS($D62="", " ", _xlfn.XLOOKUP($D62, '⭐ SD-SUM-BBALL ⚾'!$F$2:$F$286,'⭐ SD-SUM-BBALL ⚾'!$X$2:$X$286)="", "TBA",_xlfn.XLOOKUP($D62, '⭐ SD-SUM-BBALL ⚾'!$F$2:$F$286,'⭐ SD-SUM-BBALL ⚾'!$X$2:$X$286)&gt;0, _xlfn.XLOOKUP($D62, '⭐ SD-SUM-BBALL ⚾'!$F$2:$F$286,'⭐ SD-SUM-BBALL ⚾'!$X$2:$X$286))</f>
        <v>622</v>
      </c>
      <c r="M62" s="293"/>
      <c r="N62" s="917" t="b">
        <v>1</v>
      </c>
      <c r="O62" s="917" t="b">
        <v>1</v>
      </c>
      <c r="P62" s="917" t="b">
        <v>1</v>
      </c>
      <c r="Q62" s="917" t="b">
        <v>1</v>
      </c>
      <c r="R62" s="917" t="b">
        <v>0</v>
      </c>
      <c r="S62" s="917" t="b">
        <v>1</v>
      </c>
      <c r="T62" s="917" t="b">
        <v>1</v>
      </c>
      <c r="U62" s="917" t="b">
        <v>1</v>
      </c>
      <c r="V62" s="917" t="b">
        <v>0</v>
      </c>
      <c r="W62" s="917" t="b">
        <v>0</v>
      </c>
      <c r="X62" s="917" t="b">
        <v>0</v>
      </c>
      <c r="Y62" s="917" t="b">
        <v>1</v>
      </c>
      <c r="Z62" s="917" t="b">
        <v>1</v>
      </c>
      <c r="AA62" s="917" t="b">
        <v>1</v>
      </c>
      <c r="AB62" s="917" t="b">
        <v>0</v>
      </c>
      <c r="AC62" s="917" t="b">
        <v>0</v>
      </c>
      <c r="AD62" s="917" t="b">
        <v>0</v>
      </c>
      <c r="AE62" s="917" t="b">
        <v>0</v>
      </c>
      <c r="AF62" s="917" t="b">
        <v>0</v>
      </c>
    </row>
    <row r="63" spans="1:32" s="915" customFormat="1">
      <c r="A63" s="915" t="str">
        <f>IF($D63="", "", _xlfn.XLOOKUP($D63, '⭐ SD-SUM-BBALL ⚾'!$F$2:$F$286, '⭐ SD-SUM-BBALL ⚾'!$A$2:$A$286))</f>
        <v>B-RET</v>
      </c>
      <c r="B63" s="915" t="str">
        <f>IF($D63="", " ", _xlfn.XLOOKUP($D63, '⭐ SD-SUM-BBALL ⚾'!$F$2:$F$286, '⭐ SD-SUM-BBALL ⚾'!$C$2:$C$286))</f>
        <v>D-RET</v>
      </c>
      <c r="C63" s="915" t="str">
        <f>IF($D63="", " ", _xlfn.XLOOKUP($D63, '⭐ SD-SUM-BBALL ⚾'!$F$2:$F$286, '⭐ SD-SUM-BBALL ⚾'!$E$2:$E$286))</f>
        <v>USBDOH</v>
      </c>
      <c r="D63" s="915" t="s">
        <v>2986</v>
      </c>
      <c r="E63" s="915" t="str">
        <f>IF($D63="", " ", _xlfn.XLOOKUP($D63, '⭐ SD-SUM-BBALL ⚾'!$F$2:$F$286, '⭐ SD-SUM-BBALL ⚾'!$L$2:$L$286))</f>
        <v>chardman@ohschools.org</v>
      </c>
      <c r="F63" s="915" t="str" cm="1">
        <f t="array" ref="F63">_xlfn.IFS($D63="", " ", _xlfn.XLOOKUP($D63, '⭐ SD-SUM-BBALL ⚾'!$F$2:$F$286,'⭐ SD-SUM-BBALL ⚾'!$M$2:$M$286)="", "",_xlfn.XLOOKUP($D63, '⭐ SD-SUM-BBALL ⚾'!$F$2:$F$286,'⭐ SD-SUM-BBALL ⚾'!$M$2:$M$286)&gt;0, _xlfn.XLOOKUP($D63, '⭐ SD-SUM-BBALL ⚾'!$F$2:$F$286,'⭐ SD-SUM-BBALL ⚾'!$M$2:$M$286))</f>
        <v/>
      </c>
      <c r="G63" s="915" t="str" cm="1">
        <f t="array" ref="G63">_xlfn.IFS($D63="", " ", _xlfn.XLOOKUP($D63, '⭐ SD-SUM-BBALL ⚾'!$F$2:$F$286,'⭐ SD-SUM-BBALL ⚾'!$G$2:$G$286)="", "",_xlfn.XLOOKUP($D63, '⭐ SD-SUM-BBALL ⚾'!$F$2:$F$286,'⭐ SD-SUM-BBALL ⚾'!$G$2:$G$286)&gt;0, _xlfn.XLOOKUP($D63, '⭐ SD-SUM-BBALL ⚾'!$F$2:$F$286,'⭐ SD-SUM-BBALL ⚾'!$G$2:$G$286))</f>
        <v/>
      </c>
      <c r="H63" s="915" t="str">
        <f>IF($D63="", " ", _xlfn.XLOOKUP($D63, '⭐ SD-SUM-BBALL ⚾'!$F$2:$F$286, '⭐ SD-SUM-BBALL ⚾'!$AM$2:$AM$286))</f>
        <v>2532 Evergreen Rd Toledo, OH 43606</v>
      </c>
      <c r="I63" s="915" t="str">
        <f>IF($D63="", " ", _xlfn.XLOOKUP($D63, '⭐ SD-SUM-BBALL ⚾'!$F$2:$F$286, '⭐ SD-SUM-BBALL ⚾'!$U$2:$U$286))</f>
        <v>419-410-8096</v>
      </c>
      <c r="J63" s="915" t="str">
        <f>IF($D63="", " ", _xlfn.XLOOKUP($D63, '⭐ SD-SUM-BBALL ⚾'!$F$2:$F$286, '⭐ SD-SUM-BBALL ⚾'!$N$2:$N$286))</f>
        <v>Chris</v>
      </c>
      <c r="K63" s="915" t="str">
        <f>IF($D63="", " ", _xlfn.XLOOKUP($D63, '⭐ SD-SUM-BBALL ⚾'!$F$2:$F$286, '⭐ SD-SUM-BBALL ⚾'!$O$2:$O$286))</f>
        <v>Hardman</v>
      </c>
      <c r="L63" s="916" cm="1">
        <f t="array" ref="L63">_xlfn.IFS($D63="", " ", _xlfn.XLOOKUP($D63, '⭐ SD-SUM-BBALL ⚾'!$F$2:$F$286,'⭐ SD-SUM-BBALL ⚾'!$X$2:$X$286)="", "TBA",_xlfn.XLOOKUP($D63, '⭐ SD-SUM-BBALL ⚾'!$F$2:$F$286,'⭐ SD-SUM-BBALL ⚾'!$X$2:$X$286)&gt;0, _xlfn.XLOOKUP($D63, '⭐ SD-SUM-BBALL ⚾'!$F$2:$F$286,'⭐ SD-SUM-BBALL ⚾'!$X$2:$X$286))</f>
        <v>622</v>
      </c>
      <c r="M63" s="293"/>
      <c r="N63" s="917" t="b">
        <v>1</v>
      </c>
      <c r="O63" s="917" t="b">
        <v>1</v>
      </c>
      <c r="P63" s="917" t="b">
        <v>1</v>
      </c>
      <c r="Q63" s="917" t="b">
        <v>1</v>
      </c>
      <c r="R63" s="917" t="b">
        <v>0</v>
      </c>
      <c r="S63" s="917" t="b">
        <v>1</v>
      </c>
      <c r="T63" s="917" t="b">
        <v>1</v>
      </c>
      <c r="U63" s="917" t="b">
        <v>1</v>
      </c>
      <c r="V63" s="917" t="b">
        <v>0</v>
      </c>
      <c r="W63" s="917" t="b">
        <v>0</v>
      </c>
      <c r="X63" s="917" t="b">
        <v>0</v>
      </c>
      <c r="Y63" s="917" t="b">
        <v>1</v>
      </c>
      <c r="Z63" s="917" t="b">
        <v>1</v>
      </c>
      <c r="AA63" s="917" t="b">
        <v>1</v>
      </c>
      <c r="AB63" s="917" t="b">
        <v>1</v>
      </c>
      <c r="AC63" s="917" t="b">
        <v>0</v>
      </c>
      <c r="AD63" s="917" t="b">
        <v>0</v>
      </c>
      <c r="AE63" s="917" t="b">
        <v>0</v>
      </c>
      <c r="AF63" s="917" t="b">
        <v>0</v>
      </c>
    </row>
    <row r="64" spans="1:32" s="915" customFormat="1">
      <c r="A64" s="915" t="str">
        <f>IF($D64="", "", _xlfn.XLOOKUP($D64, '⭐ SD-SUM-BBALL ⚾'!$F$2:$F$286, '⭐ SD-SUM-BBALL ⚾'!$A$2:$A$286))</f>
        <v>B-RET</v>
      </c>
      <c r="B64" s="915" t="str">
        <f>IF($D64="", " ", _xlfn.XLOOKUP($D64, '⭐ SD-SUM-BBALL ⚾'!$F$2:$F$286, '⭐ SD-SUM-BBALL ⚾'!$C$2:$C$286))</f>
        <v>C-2ND</v>
      </c>
      <c r="C64" s="915" t="str">
        <f>IF($D64="", " ", _xlfn.XLOOKUP($D64, '⭐ SD-SUM-BBALL ⚾'!$F$2:$F$286, '⭐ SD-SUM-BBALL ⚾'!$E$2:$E$286))</f>
        <v>USBDSMC</v>
      </c>
      <c r="D64" s="915" t="s">
        <v>1416</v>
      </c>
      <c r="E64" s="915" t="str">
        <f>IF($D64="", " ", _xlfn.XLOOKUP($D64, '⭐ SD-SUM-BBALL ⚾'!$F$2:$F$286, '⭐ SD-SUM-BBALL ⚾'!$L$2:$L$286))</f>
        <v>bfstratchko@smcm.edu</v>
      </c>
      <c r="F64" s="915" t="str" cm="1">
        <f t="array" ref="F64">_xlfn.IFS($D64="", " ", _xlfn.XLOOKUP($D64, '⭐ SD-SUM-BBALL ⚾'!$F$2:$F$286,'⭐ SD-SUM-BBALL ⚾'!$M$2:$M$286)="", "",_xlfn.XLOOKUP($D64, '⭐ SD-SUM-BBALL ⚾'!$F$2:$F$286,'⭐ SD-SUM-BBALL ⚾'!$M$2:$M$286)&gt;0, _xlfn.XLOOKUP($D64, '⭐ SD-SUM-BBALL ⚾'!$F$2:$F$286,'⭐ SD-SUM-BBALL ⚾'!$M$2:$M$286))</f>
        <v/>
      </c>
      <c r="G64" s="915" t="str" cm="1">
        <f t="array" ref="G64">_xlfn.IFS($D64="", " ", _xlfn.XLOOKUP($D64, '⭐ SD-SUM-BBALL ⚾'!$F$2:$F$286,'⭐ SD-SUM-BBALL ⚾'!$G$2:$G$286)="", "",_xlfn.XLOOKUP($D64, '⭐ SD-SUM-BBALL ⚾'!$F$2:$F$286,'⭐ SD-SUM-BBALL ⚾'!$G$2:$G$286)&gt;0, _xlfn.XLOOKUP($D64, '⭐ SD-SUM-BBALL ⚾'!$F$2:$F$286,'⭐ SD-SUM-BBALL ⚾'!$G$2:$G$286))</f>
        <v/>
      </c>
      <c r="H64" s="915" t="str">
        <f>IF($D64="", " ", _xlfn.XLOOKUP($D64, '⭐ SD-SUM-BBALL ⚾'!$F$2:$F$286, '⭐ SD-SUM-BBALL ⚾'!$AM$2:$AM$286))</f>
        <v>18952 E Fisher Rd St Mary's City, MD 20686</v>
      </c>
      <c r="I64" s="915" t="str">
        <f>IF($D64="", " ", _xlfn.XLOOKUP($D64, '⭐ SD-SUM-BBALL ⚾'!$F$2:$F$286, '⭐ SD-SUM-BBALL ⚾'!$U$2:$U$286))</f>
        <v>301-399-6960</v>
      </c>
      <c r="J64" s="915" t="str">
        <f>IF($D64="", " ", _xlfn.XLOOKUP($D64, '⭐ SD-SUM-BBALL ⚾'!$F$2:$F$286, '⭐ SD-SUM-BBALL ⚾'!$N$2:$N$286))</f>
        <v>Bernie</v>
      </c>
      <c r="K64" s="915" t="str">
        <f>IF($D64="", " ", _xlfn.XLOOKUP($D64, '⭐ SD-SUM-BBALL ⚾'!$F$2:$F$286, '⭐ SD-SUM-BBALL ⚾'!$O$2:$O$286))</f>
        <v>Stratchko</v>
      </c>
      <c r="L64" s="916" cm="1">
        <f t="array" ref="L64">_xlfn.IFS($D64="", " ", _xlfn.XLOOKUP($D64, '⭐ SD-SUM-BBALL ⚾'!$F$2:$F$286,'⭐ SD-SUM-BBALL ⚾'!$X$2:$X$286)="", "TBA",_xlfn.XLOOKUP($D64, '⭐ SD-SUM-BBALL ⚾'!$F$2:$F$286,'⭐ SD-SUM-BBALL ⚾'!$X$2:$X$286)&gt;0, _xlfn.XLOOKUP($D64, '⭐ SD-SUM-BBALL ⚾'!$F$2:$F$286,'⭐ SD-SUM-BBALL ⚾'!$X$2:$X$286))</f>
        <v>622</v>
      </c>
      <c r="M64" s="293"/>
      <c r="N64" s="917" t="b">
        <v>1</v>
      </c>
      <c r="O64" s="917" t="b">
        <v>1</v>
      </c>
      <c r="P64" s="917" t="b">
        <v>1</v>
      </c>
      <c r="Q64" s="917" t="b">
        <v>1</v>
      </c>
      <c r="R64" s="917" t="b">
        <v>0</v>
      </c>
      <c r="S64" s="917" t="b">
        <v>1</v>
      </c>
      <c r="T64" s="917" t="b">
        <v>1</v>
      </c>
      <c r="U64" s="917" t="b">
        <v>1</v>
      </c>
      <c r="V64" s="917" t="b">
        <v>0</v>
      </c>
      <c r="W64" s="917" t="b">
        <v>0</v>
      </c>
      <c r="X64" s="917" t="b">
        <v>0</v>
      </c>
      <c r="Y64" s="917" t="b">
        <v>1</v>
      </c>
      <c r="Z64" s="917" t="b">
        <v>1</v>
      </c>
      <c r="AA64" s="917" t="b">
        <v>1</v>
      </c>
      <c r="AB64" s="917" t="b">
        <v>0</v>
      </c>
      <c r="AC64" s="917" t="b">
        <v>0</v>
      </c>
      <c r="AD64" s="917" t="b">
        <v>0</v>
      </c>
      <c r="AE64" s="917" t="b">
        <v>0</v>
      </c>
      <c r="AF64" s="917" t="b">
        <v>0</v>
      </c>
    </row>
    <row r="65" spans="1:32" s="915" customFormat="1">
      <c r="A65" s="915" t="str">
        <f>IF($D65="", "", _xlfn.XLOOKUP($D65, '⭐ SD-SUM-BBALL ⚾'!$F$2:$F$286, '⭐ SD-SUM-BBALL ⚾'!$A$2:$A$286))</f>
        <v>X-ERIC-RET</v>
      </c>
      <c r="B65" s="915" t="str">
        <f>IF($D65="", " ", _xlfn.XLOOKUP($D65, '⭐ SD-SUM-BBALL ⚾'!$F$2:$F$286, '⭐ SD-SUM-BBALL ⚾'!$C$2:$C$286))</f>
        <v>Y-ERIC</v>
      </c>
      <c r="C65" s="915" t="str">
        <f>IF($D65="", " ", _xlfn.XLOOKUP($D65, '⭐ SD-SUM-BBALL ⚾'!$F$2:$F$286, '⭐ SD-SUM-BBALL ⚾'!$E$2:$E$286))</f>
        <v>USBDZRM</v>
      </c>
      <c r="D65" s="915" t="s">
        <v>3401</v>
      </c>
      <c r="E65" s="915" t="str">
        <f>IF($D65="", " ", _xlfn.XLOOKUP($D65, '⭐ SD-SUM-BBALL ⚾'!$F$2:$F$286, '⭐ SD-SUM-BBALL ⚾'!$L$2:$L$286))</f>
        <v>crossroadsbaseballseries@gmail.com</v>
      </c>
      <c r="F65" s="915" t="str" cm="1">
        <f t="array" ref="F65">_xlfn.IFS($D65="", " ", _xlfn.XLOOKUP($D65, '⭐ SD-SUM-BBALL ⚾'!$F$2:$F$286,'⭐ SD-SUM-BBALL ⚾'!$M$2:$M$286)="", "",_xlfn.XLOOKUP($D65, '⭐ SD-SUM-BBALL ⚾'!$F$2:$F$286,'⭐ SD-SUM-BBALL ⚾'!$M$2:$M$286)&gt;0, _xlfn.XLOOKUP($D65, '⭐ SD-SUM-BBALL ⚾'!$F$2:$F$286,'⭐ SD-SUM-BBALL ⚾'!$M$2:$M$286))</f>
        <v>ncg@nelsongord.com</v>
      </c>
      <c r="G65" s="915" t="str" cm="1">
        <f t="array" ref="G65">_xlfn.IFS($D65="", " ", _xlfn.XLOOKUP($D65, '⭐ SD-SUM-BBALL ⚾'!$F$2:$F$286,'⭐ SD-SUM-BBALL ⚾'!$G$2:$G$286)="", "",_xlfn.XLOOKUP($D65, '⭐ SD-SUM-BBALL ⚾'!$F$2:$F$286,'⭐ SD-SUM-BBALL ⚾'!$G$2:$G$286)&gt;0, _xlfn.XLOOKUP($D65, '⭐ SD-SUM-BBALL ⚾'!$F$2:$F$286,'⭐ SD-SUM-BBALL ⚾'!$G$2:$G$286))</f>
        <v>Rolling Meadows Community Center</v>
      </c>
      <c r="H65" s="915" t="str">
        <f>IF($D65="", " ", _xlfn.XLOOKUP($D65, '⭐ SD-SUM-BBALL ⚾'!$F$2:$F$286, '⭐ SD-SUM-BBALL ⚾'!$AM$2:$AM$286))</f>
        <v>3705 Pheasant Dr., #2634 Rolling Meadows, IL 60008</v>
      </c>
      <c r="I65" s="915" t="str">
        <f>IF($D65="", " ", _xlfn.XLOOKUP($D65, '⭐ SD-SUM-BBALL ⚾'!$F$2:$F$286, '⭐ SD-SUM-BBALL ⚾'!$U$2:$U$286))</f>
        <v>847-877-1117</v>
      </c>
      <c r="J65" s="915" t="str">
        <f>IF($D65="", " ", _xlfn.XLOOKUP($D65, '⭐ SD-SUM-BBALL ⚾'!$F$2:$F$286, '⭐ SD-SUM-BBALL ⚾'!$N$2:$N$286))</f>
        <v>Nelson</v>
      </c>
      <c r="K65" s="915" t="str">
        <f>IF($D65="", " ", _xlfn.XLOOKUP($D65, '⭐ SD-SUM-BBALL ⚾'!$F$2:$F$286, '⭐ SD-SUM-BBALL ⚾'!$O$2:$O$286))</f>
        <v>Gord</v>
      </c>
      <c r="L65" s="916" cm="1">
        <f t="array" ref="L65">_xlfn.IFS($D65="", " ", _xlfn.XLOOKUP($D65, '⭐ SD-SUM-BBALL ⚾'!$F$2:$F$286,'⭐ SD-SUM-BBALL ⚾'!$X$2:$X$286)="", "TBA",_xlfn.XLOOKUP($D65, '⭐ SD-SUM-BBALL ⚾'!$F$2:$F$286,'⭐ SD-SUM-BBALL ⚾'!$X$2:$X$286)&gt;0, _xlfn.XLOOKUP($D65, '⭐ SD-SUM-BBALL ⚾'!$F$2:$F$286,'⭐ SD-SUM-BBALL ⚾'!$X$2:$X$286))</f>
        <v>622</v>
      </c>
      <c r="M65" s="293"/>
      <c r="N65" s="917" t="b">
        <v>1</v>
      </c>
      <c r="O65" s="917" t="b">
        <v>1</v>
      </c>
      <c r="P65" s="917" t="b">
        <v>1</v>
      </c>
      <c r="Q65" s="917" t="b">
        <v>1</v>
      </c>
      <c r="R65" s="917" t="b">
        <v>0</v>
      </c>
      <c r="S65" s="917" t="b">
        <v>1</v>
      </c>
      <c r="T65" s="917" t="b">
        <v>1</v>
      </c>
      <c r="U65" s="917" t="b">
        <v>1</v>
      </c>
      <c r="V65" s="917" t="b">
        <v>1</v>
      </c>
      <c r="W65" s="917" t="b">
        <v>0</v>
      </c>
      <c r="X65" s="917" t="b">
        <v>0</v>
      </c>
      <c r="Y65" s="917" t="b">
        <v>1</v>
      </c>
      <c r="Z65" s="917" t="b">
        <v>1</v>
      </c>
      <c r="AA65" s="917" t="b">
        <v>1</v>
      </c>
      <c r="AB65" s="917" t="b">
        <v>0</v>
      </c>
      <c r="AC65" s="917" t="b">
        <v>0</v>
      </c>
      <c r="AD65" s="917" t="b">
        <v>0</v>
      </c>
      <c r="AE65" s="917" t="b">
        <v>0</v>
      </c>
      <c r="AF65" s="917" t="b">
        <v>0</v>
      </c>
    </row>
    <row r="66" spans="1:32" s="915" customFormat="1" ht="15.75">
      <c r="A66" s="915" t="str">
        <f>IF($D66="", "", _xlfn.XLOOKUP($D66, '⭐ SD-SUM-BBALL ⚾'!$F$2:$F$286, '⭐ SD-SUM-BBALL ⚾'!$A$2:$A$286))</f>
        <v>B-RET</v>
      </c>
      <c r="B66" s="915" t="str">
        <f>IF($D66="", " ", _xlfn.XLOOKUP($D66, '⭐ SD-SUM-BBALL ⚾'!$F$2:$F$286, '⭐ SD-SUM-BBALL ⚾'!$C$2:$C$286))</f>
        <v>C-2ND</v>
      </c>
      <c r="C66" s="915" t="str">
        <f>IF($D66="", " ", _xlfn.XLOOKUP($D66, '⭐ SD-SUM-BBALL ⚾'!$F$2:$F$286, '⭐ SD-SUM-BBALL ⚾'!$E$2:$E$286))</f>
        <v>USBDUBM</v>
      </c>
      <c r="D66" s="920" t="s">
        <v>3141</v>
      </c>
      <c r="E66" s="915" t="str">
        <f>IF($D66="", " ", _xlfn.XLOOKUP($D66, '⭐ SD-SUM-BBALL ⚾'!$F$2:$F$286, '⭐ SD-SUM-BBALL ⚾'!$L$2:$L$286))</f>
        <v>timerickson5@gmail.com</v>
      </c>
      <c r="F66" s="915" t="str" cm="1">
        <f t="array" ref="F66">_xlfn.IFS($D66="", " ", _xlfn.XLOOKUP($D66, '⭐ SD-SUM-BBALL ⚾'!$F$2:$F$286,'⭐ SD-SUM-BBALL ⚾'!$M$2:$M$286)="", "",_xlfn.XLOOKUP($D66, '⭐ SD-SUM-BBALL ⚾'!$F$2:$F$286,'⭐ SD-SUM-BBALL ⚾'!$M$2:$M$286)&gt;0, _xlfn.XLOOKUP($D66, '⭐ SD-SUM-BBALL ⚾'!$F$2:$F$286,'⭐ SD-SUM-BBALL ⚾'!$M$2:$M$286))</f>
        <v/>
      </c>
      <c r="G66" s="915" t="str" cm="1">
        <f t="array" ref="G66">_xlfn.IFS($D66="", " ", _xlfn.XLOOKUP($D66, '⭐ SD-SUM-BBALL ⚾'!$F$2:$F$286,'⭐ SD-SUM-BBALL ⚾'!$G$2:$G$286)="", "",_xlfn.XLOOKUP($D66, '⭐ SD-SUM-BBALL ⚾'!$F$2:$F$286,'⭐ SD-SUM-BBALL ⚾'!$G$2:$G$286)&gt;0, _xlfn.XLOOKUP($D66, '⭐ SD-SUM-BBALL ⚾'!$F$2:$F$286,'⭐ SD-SUM-BBALL ⚾'!$G$2:$G$286))</f>
        <v>Gene Kelly Fields</v>
      </c>
      <c r="H66" s="915" t="str">
        <f>IF($D66="", " ", _xlfn.XLOOKUP($D66, '⭐ SD-SUM-BBALL ⚾'!$F$2:$F$286, '⭐ SD-SUM-BBALL ⚾'!$AM$2:$AM$286))</f>
        <v>200 E. 104th St. Bloomington, MN 55420</v>
      </c>
      <c r="I66" s="915" t="str">
        <f>IF($D66="", " ", _xlfn.XLOOKUP($D66, '⭐ SD-SUM-BBALL ⚾'!$F$2:$F$286, '⭐ SD-SUM-BBALL ⚾'!$U$2:$U$286))</f>
        <v>952-451-2273</v>
      </c>
      <c r="J66" s="915" t="str">
        <f>IF($D66="", " ", _xlfn.XLOOKUP($D66, '⭐ SD-SUM-BBALL ⚾'!$F$2:$F$286, '⭐ SD-SUM-BBALL ⚾'!$N$2:$N$286))</f>
        <v>Tim</v>
      </c>
      <c r="K66" s="915" t="str">
        <f>IF($D66="", " ", _xlfn.XLOOKUP($D66, '⭐ SD-SUM-BBALL ⚾'!$F$2:$F$286, '⭐ SD-SUM-BBALL ⚾'!$O$2:$O$286))</f>
        <v>Erickson</v>
      </c>
      <c r="L66" s="916" cm="1">
        <f t="array" ref="L66">_xlfn.IFS($D66="", " ", _xlfn.XLOOKUP($D66, '⭐ SD-SUM-BBALL ⚾'!$F$2:$F$286,'⭐ SD-SUM-BBALL ⚾'!$X$2:$X$286)="", "TBA",_xlfn.XLOOKUP($D66, '⭐ SD-SUM-BBALL ⚾'!$F$2:$F$286,'⭐ SD-SUM-BBALL ⚾'!$X$2:$X$286)&gt;0, _xlfn.XLOOKUP($D66, '⭐ SD-SUM-BBALL ⚾'!$F$2:$F$286,'⭐ SD-SUM-BBALL ⚾'!$X$2:$X$286))</f>
        <v>622</v>
      </c>
      <c r="M66" s="293"/>
      <c r="N66" s="917" t="b">
        <v>1</v>
      </c>
      <c r="O66" s="917" t="b">
        <v>1</v>
      </c>
      <c r="P66" s="917" t="b">
        <v>1</v>
      </c>
      <c r="Q66" s="917" t="b">
        <v>1</v>
      </c>
      <c r="R66" s="917" t="b">
        <v>0</v>
      </c>
      <c r="S66" s="917" t="b">
        <v>1</v>
      </c>
      <c r="T66" s="917" t="b">
        <v>1</v>
      </c>
      <c r="U66" s="917" t="b">
        <v>1</v>
      </c>
      <c r="V66" s="917" t="b">
        <v>0</v>
      </c>
      <c r="W66" s="917" t="b">
        <v>0</v>
      </c>
      <c r="X66" s="917" t="b">
        <v>0</v>
      </c>
      <c r="Y66" s="917" t="b">
        <v>1</v>
      </c>
      <c r="Z66" s="917" t="b">
        <v>1</v>
      </c>
      <c r="AA66" s="917" t="b">
        <v>1</v>
      </c>
      <c r="AB66" s="917" t="b">
        <v>0</v>
      </c>
      <c r="AC66" s="917" t="b">
        <v>0</v>
      </c>
      <c r="AD66" s="917" t="b">
        <v>0</v>
      </c>
      <c r="AE66" s="917" t="b">
        <v>0</v>
      </c>
      <c r="AF66" s="917" t="b">
        <v>0</v>
      </c>
    </row>
    <row r="67" spans="1:32" s="915" customFormat="1">
      <c r="A67" s="915" t="str">
        <f>IF($D67="", "", _xlfn.XLOOKUP($D67, '⭐ SD-SUM-BBALL ⚾'!$F$2:$F$286, '⭐ SD-SUM-BBALL ⚾'!$A$2:$A$286))</f>
        <v>V-ANDRE-NEW</v>
      </c>
      <c r="B67" s="915" t="str">
        <f>IF($D67="", " ", _xlfn.XLOOKUP($D67, '⭐ SD-SUM-BBALL ⚾'!$F$2:$F$286, '⭐ SD-SUM-BBALL ⚾'!$C$2:$C$286))</f>
        <v>X-ANDRE</v>
      </c>
      <c r="C67" s="915" t="str">
        <f>IF($D67="", " ", _xlfn.XLOOKUP($D67, '⭐ SD-SUM-BBALL ⚾'!$F$2:$F$286, '⭐ SD-SUM-BBALL ⚾'!$E$2:$E$286))</f>
        <v>USBDWB</v>
      </c>
      <c r="D67" s="918" t="s">
        <v>3181</v>
      </c>
      <c r="E67" s="915" t="str">
        <f>IF($D67="", " ", _xlfn.XLOOKUP($D67, '⭐ SD-SUM-BBALL ⚾'!$F$2:$F$286, '⭐ SD-SUM-BBALL ⚾'!$L$2:$L$286))</f>
        <v>margiet907615@gmail.com</v>
      </c>
      <c r="F67" s="915" t="str" cm="1">
        <f t="array" ref="F67">_xlfn.IFS($D67="", " ", _xlfn.XLOOKUP($D67, '⭐ SD-SUM-BBALL ⚾'!$F$2:$F$286,'⭐ SD-SUM-BBALL ⚾'!$M$2:$M$286)="", "",_xlfn.XLOOKUP($D67, '⭐ SD-SUM-BBALL ⚾'!$F$2:$F$286,'⭐ SD-SUM-BBALL ⚾'!$M$2:$M$286)&gt;0, _xlfn.XLOOKUP($D67, '⭐ SD-SUM-BBALL ⚾'!$F$2:$F$286,'⭐ SD-SUM-BBALL ⚾'!$M$2:$M$286))</f>
        <v/>
      </c>
      <c r="G67" s="915" t="str" cm="1">
        <f t="array" ref="G67">_xlfn.IFS($D67="", " ", _xlfn.XLOOKUP($D67, '⭐ SD-SUM-BBALL ⚾'!$F$2:$F$286,'⭐ SD-SUM-BBALL ⚾'!$G$2:$G$286)="", "",_xlfn.XLOOKUP($D67, '⭐ SD-SUM-BBALL ⚾'!$F$2:$F$286,'⭐ SD-SUM-BBALL ⚾'!$G$2:$G$286)&gt;0, _xlfn.XLOOKUP($D67, '⭐ SD-SUM-BBALL ⚾'!$F$2:$F$286,'⭐ SD-SUM-BBALL ⚾'!$G$2:$G$286))</f>
        <v>Charlotte Little League Ball Park</v>
      </c>
      <c r="H67" s="915" t="str">
        <f>IF($D67="", " ", _xlfn.XLOOKUP($D67, '⭐ SD-SUM-BBALL ⚾'!$F$2:$F$286, '⭐ SD-SUM-BBALL ⚾'!$AM$2:$AM$286))</f>
        <v>100 Ball Park St Charlotte, TN 37036</v>
      </c>
      <c r="I67" s="915" t="str">
        <f>IF($D67="", " ", _xlfn.XLOOKUP($D67, '⭐ SD-SUM-BBALL ⚾'!$F$2:$F$286, '⭐ SD-SUM-BBALL ⚾'!$U$2:$U$286))</f>
        <v>907-382-9104</v>
      </c>
      <c r="J67" s="915" t="str">
        <f>IF($D67="", " ", _xlfn.XLOOKUP($D67, '⭐ SD-SUM-BBALL ⚾'!$F$2:$F$286, '⭐ SD-SUM-BBALL ⚾'!$N$2:$N$286))</f>
        <v>Andre</v>
      </c>
      <c r="K67" s="915" t="str">
        <f>IF($D67="", " ", _xlfn.XLOOKUP($D67, '⭐ SD-SUM-BBALL ⚾'!$F$2:$F$286, '⭐ SD-SUM-BBALL ⚾'!$O$2:$O$286))</f>
        <v>Toliver</v>
      </c>
      <c r="L67" s="916" cm="1">
        <f t="array" ref="L67">_xlfn.IFS($D67="", " ", _xlfn.XLOOKUP($D67, '⭐ SD-SUM-BBALL ⚾'!$F$2:$F$286,'⭐ SD-SUM-BBALL ⚾'!$X$2:$X$286)="", "TBA",_xlfn.XLOOKUP($D67, '⭐ SD-SUM-BBALL ⚾'!$F$2:$F$286,'⭐ SD-SUM-BBALL ⚾'!$X$2:$X$286)&gt;0, _xlfn.XLOOKUP($D67, '⭐ SD-SUM-BBALL ⚾'!$F$2:$F$286,'⭐ SD-SUM-BBALL ⚾'!$X$2:$X$286))</f>
        <v>622</v>
      </c>
      <c r="M67" s="293"/>
      <c r="N67" s="917" t="b">
        <v>1</v>
      </c>
      <c r="O67" s="917" t="b">
        <v>1</v>
      </c>
      <c r="P67" s="917" t="b">
        <v>1</v>
      </c>
      <c r="Q67" s="917" t="b">
        <v>1</v>
      </c>
      <c r="R67" s="917" t="b">
        <v>0</v>
      </c>
      <c r="S67" s="917" t="b">
        <v>1</v>
      </c>
      <c r="T67" s="917" t="b">
        <v>1</v>
      </c>
      <c r="U67" s="917" t="b">
        <v>1</v>
      </c>
      <c r="V67" s="917" t="b">
        <v>0</v>
      </c>
      <c r="W67" s="917" t="b">
        <v>0</v>
      </c>
      <c r="X67" s="917" t="b">
        <v>0</v>
      </c>
      <c r="Y67" s="917" t="b">
        <v>1</v>
      </c>
      <c r="Z67" s="917" t="b">
        <v>1</v>
      </c>
      <c r="AA67" s="917" t="b">
        <v>1</v>
      </c>
      <c r="AB67" s="917" t="b">
        <v>1</v>
      </c>
      <c r="AC67" s="917" t="b">
        <v>0</v>
      </c>
      <c r="AD67" s="917" t="b">
        <v>0</v>
      </c>
      <c r="AE67" s="917" t="b">
        <v>0</v>
      </c>
      <c r="AF67" s="917" t="b">
        <v>0</v>
      </c>
    </row>
    <row r="68" spans="1:32" s="915" customFormat="1">
      <c r="A68" s="915" t="str">
        <f>IF($D68="", "", _xlfn.XLOOKUP($D68, '⭐ SD-SUM-BBALL ⚾'!$F$2:$F$286, '⭐ SD-SUM-BBALL ⚾'!$A$2:$A$286))</f>
        <v>B-RET</v>
      </c>
      <c r="B68" s="915" t="str">
        <f>IF($D68="", " ", _xlfn.XLOOKUP($D68, '⭐ SD-SUM-BBALL ⚾'!$F$2:$F$286, '⭐ SD-SUM-BBALL ⚾'!$C$2:$C$286))</f>
        <v>D-RET</v>
      </c>
      <c r="C68" s="915" t="str">
        <f>IF($D68="", " ", _xlfn.XLOOKUP($D68, '⭐ SD-SUM-BBALL ⚾'!$F$2:$F$286, '⭐ SD-SUM-BBALL ⚾'!$E$2:$E$286))</f>
        <v>USBDWCH</v>
      </c>
      <c r="D68" s="915" t="s">
        <v>3187</v>
      </c>
      <c r="E68" s="915" t="str">
        <f>IF($D68="", " ", _xlfn.XLOOKUP($D68, '⭐ SD-SUM-BBALL ⚾'!$F$2:$F$286, '⭐ SD-SUM-BBALL ⚾'!$L$2:$L$286))</f>
        <v>brian.j.mohr13@gmail.com</v>
      </c>
      <c r="F68" s="915" t="str" cm="1">
        <f t="array" ref="F68">_xlfn.IFS($D68="", " ", _xlfn.XLOOKUP($D68, '⭐ SD-SUM-BBALL ⚾'!$F$2:$F$286,'⭐ SD-SUM-BBALL ⚾'!$M$2:$M$286)="", "",_xlfn.XLOOKUP($D68, '⭐ SD-SUM-BBALL ⚾'!$F$2:$F$286,'⭐ SD-SUM-BBALL ⚾'!$M$2:$M$286)&gt;0, _xlfn.XLOOKUP($D68, '⭐ SD-SUM-BBALL ⚾'!$F$2:$F$286,'⭐ SD-SUM-BBALL ⚾'!$M$2:$M$286))</f>
        <v/>
      </c>
      <c r="G68" s="915" t="str" cm="1">
        <f t="array" ref="G68">_xlfn.IFS($D68="", " ", _xlfn.XLOOKUP($D68, '⭐ SD-SUM-BBALL ⚾'!$F$2:$F$286,'⭐ SD-SUM-BBALL ⚾'!$G$2:$G$286)="", "",_xlfn.XLOOKUP($D68, '⭐ SD-SUM-BBALL ⚾'!$F$2:$F$286,'⭐ SD-SUM-BBALL ⚾'!$G$2:$G$286)&gt;0, _xlfn.XLOOKUP($D68, '⭐ SD-SUM-BBALL ⚾'!$F$2:$F$286,'⭐ SD-SUM-BBALL ⚾'!$G$2:$G$286))</f>
        <v>Worthington Christian HS</v>
      </c>
      <c r="H68" s="915" t="str">
        <f>IF($D68="", " ", _xlfn.XLOOKUP($D68, '⭐ SD-SUM-BBALL ⚾'!$F$2:$F$286, '⭐ SD-SUM-BBALL ⚾'!$AM$2:$AM$286))</f>
        <v>1485 Lazelle Rd. Worthington, OH 43081</v>
      </c>
      <c r="I68" s="915" t="str">
        <f>IF($D68="", " ", _xlfn.XLOOKUP($D68, '⭐ SD-SUM-BBALL ⚾'!$F$2:$F$286, '⭐ SD-SUM-BBALL ⚾'!$U$2:$U$286))</f>
        <v>614-432-2423</v>
      </c>
      <c r="J68" s="915" t="str">
        <f>IF($D68="", " ", _xlfn.XLOOKUP($D68, '⭐ SD-SUM-BBALL ⚾'!$F$2:$F$286, '⭐ SD-SUM-BBALL ⚾'!$N$2:$N$286))</f>
        <v>Brian</v>
      </c>
      <c r="K68" s="915" t="str">
        <f>IF($D68="", " ", _xlfn.XLOOKUP($D68, '⭐ SD-SUM-BBALL ⚾'!$F$2:$F$286, '⭐ SD-SUM-BBALL ⚾'!$O$2:$O$286))</f>
        <v>Mohr</v>
      </c>
      <c r="L68" s="916" cm="1">
        <f t="array" ref="L68">_xlfn.IFS($D68="", " ", _xlfn.XLOOKUP($D68, '⭐ SD-SUM-BBALL ⚾'!$F$2:$F$286,'⭐ SD-SUM-BBALL ⚾'!$X$2:$X$286)="", "TBA",_xlfn.XLOOKUP($D68, '⭐ SD-SUM-BBALL ⚾'!$F$2:$F$286,'⭐ SD-SUM-BBALL ⚾'!$X$2:$X$286)&gt;0, _xlfn.XLOOKUP($D68, '⭐ SD-SUM-BBALL ⚾'!$F$2:$F$286,'⭐ SD-SUM-BBALL ⚾'!$X$2:$X$286))</f>
        <v>622</v>
      </c>
      <c r="M68" s="293"/>
      <c r="N68" s="917" t="b">
        <v>1</v>
      </c>
      <c r="O68" s="917" t="b">
        <v>1</v>
      </c>
      <c r="P68" s="917" t="b">
        <v>1</v>
      </c>
      <c r="Q68" s="917" t="b">
        <v>1</v>
      </c>
      <c r="R68" s="917" t="b">
        <v>0</v>
      </c>
      <c r="S68" s="917" t="b">
        <v>1</v>
      </c>
      <c r="T68" s="917" t="b">
        <v>1</v>
      </c>
      <c r="U68" s="917" t="b">
        <v>1</v>
      </c>
      <c r="V68" s="917" t="b">
        <v>0</v>
      </c>
      <c r="W68" s="917" t="b">
        <v>0</v>
      </c>
      <c r="X68" s="917" t="b">
        <v>0</v>
      </c>
      <c r="Y68" s="917" t="b">
        <v>1</v>
      </c>
      <c r="Z68" s="917" t="b">
        <v>1</v>
      </c>
      <c r="AA68" s="917" t="b">
        <v>1</v>
      </c>
      <c r="AB68" s="917" t="b">
        <v>0</v>
      </c>
      <c r="AC68" s="917" t="b">
        <v>0</v>
      </c>
      <c r="AD68" s="917" t="b">
        <v>0</v>
      </c>
      <c r="AE68" s="917" t="b">
        <v>0</v>
      </c>
      <c r="AF68" s="917" t="b">
        <v>0</v>
      </c>
    </row>
    <row r="69" spans="1:32" s="915" customFormat="1">
      <c r="A69" s="915" t="str">
        <f>IF($D69="", "", _xlfn.XLOOKUP($D69, '⭐ SD-SUM-BBALL ⚾'!$F$2:$F$286, '⭐ SD-SUM-BBALL ⚾'!$A$2:$A$286))</f>
        <v>X-ERIC-RET</v>
      </c>
      <c r="B69" s="915" t="str">
        <f>IF($D69="", " ", _xlfn.XLOOKUP($D69, '⭐ SD-SUM-BBALL ⚾'!$F$2:$F$286, '⭐ SD-SUM-BBALL ⚾'!$C$2:$C$286))</f>
        <v>Y-ERIC</v>
      </c>
      <c r="C69" s="915" t="str">
        <f>IF($D69="", " ", _xlfn.XLOOKUP($D69, '⭐ SD-SUM-BBALL ⚾'!$F$2:$F$286, '⭐ SD-SUM-BBALL ⚾'!$E$2:$E$286))</f>
        <v>USBDZLIV</v>
      </c>
      <c r="D69" s="915" t="s">
        <v>3331</v>
      </c>
      <c r="E69" s="915" t="str">
        <f>IF($D69="", " ", _xlfn.XLOOKUP($D69, '⭐ SD-SUM-BBALL ⚾'!$F$2:$F$286, '⭐ SD-SUM-BBALL ⚾'!$L$2:$L$286))</f>
        <v>crossroadsbaseballseries@gmail.com</v>
      </c>
      <c r="F69" s="915" t="str" cm="1">
        <f t="array" ref="F69">_xlfn.IFS($D69="", " ", _xlfn.XLOOKUP($D69, '⭐ SD-SUM-BBALL ⚾'!$F$2:$F$286,'⭐ SD-SUM-BBALL ⚾'!$M$2:$M$286)="", "",_xlfn.XLOOKUP($D69, '⭐ SD-SUM-BBALL ⚾'!$F$2:$F$286,'⭐ SD-SUM-BBALL ⚾'!$M$2:$M$286)&gt;0, _xlfn.XLOOKUP($D69, '⭐ SD-SUM-BBALL ⚾'!$F$2:$F$286,'⭐ SD-SUM-BBALL ⚾'!$M$2:$M$286))</f>
        <v>rfay@schoolcraft.edu</v>
      </c>
      <c r="G69" s="915" t="str" cm="1">
        <f t="array" ref="G69">_xlfn.IFS($D69="", " ", _xlfn.XLOOKUP($D69, '⭐ SD-SUM-BBALL ⚾'!$F$2:$F$286,'⭐ SD-SUM-BBALL ⚾'!$G$2:$G$286)="", "",_xlfn.XLOOKUP($D69, '⭐ SD-SUM-BBALL ⚾'!$F$2:$F$286,'⭐ SD-SUM-BBALL ⚾'!$G$2:$G$286)&gt;0, _xlfn.XLOOKUP($D69, '⭐ SD-SUM-BBALL ⚾'!$F$2:$F$286,'⭐ SD-SUM-BBALL ⚾'!$G$2:$G$286))</f>
        <v>Trinity Elite Sports Dome</v>
      </c>
      <c r="H69" s="915" t="str">
        <f>IF($D69="", " ", _xlfn.XLOOKUP($D69, '⭐ SD-SUM-BBALL ⚾'!$F$2:$F$286, '⭐ SD-SUM-BBALL ⚾'!$AM$2:$AM$286))</f>
        <v>18600 Haggerty Rd Livonia, MI 48152</v>
      </c>
      <c r="I69" s="915" t="str">
        <f>IF($D69="", " ", _xlfn.XLOOKUP($D69, '⭐ SD-SUM-BBALL ⚾'!$F$2:$F$286, '⭐ SD-SUM-BBALL ⚾'!$U$2:$U$286))</f>
        <v>734-260-3266</v>
      </c>
      <c r="J69" s="915" t="str">
        <f>IF($D69="", " ", _xlfn.XLOOKUP($D69, '⭐ SD-SUM-BBALL ⚾'!$F$2:$F$286, '⭐ SD-SUM-BBALL ⚾'!$N$2:$N$286))</f>
        <v>Rob</v>
      </c>
      <c r="K69" s="915" t="str">
        <f>IF($D69="", " ", _xlfn.XLOOKUP($D69, '⭐ SD-SUM-BBALL ⚾'!$F$2:$F$286, '⭐ SD-SUM-BBALL ⚾'!$O$2:$O$286))</f>
        <v>Fay</v>
      </c>
      <c r="L69" s="916" cm="1">
        <f t="array" ref="L69">_xlfn.IFS($D69="", " ", _xlfn.XLOOKUP($D69, '⭐ SD-SUM-BBALL ⚾'!$F$2:$F$286,'⭐ SD-SUM-BBALL ⚾'!$X$2:$X$286)="", "TBA",_xlfn.XLOOKUP($D69, '⭐ SD-SUM-BBALL ⚾'!$F$2:$F$286,'⭐ SD-SUM-BBALL ⚾'!$X$2:$X$286)&gt;0, _xlfn.XLOOKUP($D69, '⭐ SD-SUM-BBALL ⚾'!$F$2:$F$286,'⭐ SD-SUM-BBALL ⚾'!$X$2:$X$286))</f>
        <v>622</v>
      </c>
      <c r="M69" s="293"/>
      <c r="N69" s="917" t="b">
        <v>1</v>
      </c>
      <c r="O69" s="917" t="b">
        <v>1</v>
      </c>
      <c r="P69" s="917" t="b">
        <v>1</v>
      </c>
      <c r="Q69" s="917" t="b">
        <v>1</v>
      </c>
      <c r="R69" s="917" t="b">
        <v>0</v>
      </c>
      <c r="S69" s="917" t="b">
        <v>1</v>
      </c>
      <c r="T69" s="917" t="b">
        <v>1</v>
      </c>
      <c r="U69" s="917" t="b">
        <v>1</v>
      </c>
      <c r="V69" s="917" t="b">
        <v>1</v>
      </c>
      <c r="W69" s="917" t="b">
        <v>0</v>
      </c>
      <c r="X69" s="917" t="b">
        <v>0</v>
      </c>
      <c r="Y69" s="917" t="b">
        <v>1</v>
      </c>
      <c r="Z69" s="917" t="b">
        <v>1</v>
      </c>
      <c r="AA69" s="917" t="b">
        <v>1</v>
      </c>
      <c r="AB69" s="917" t="b">
        <v>0</v>
      </c>
      <c r="AC69" s="917" t="b">
        <v>0</v>
      </c>
      <c r="AD69" s="917" t="b">
        <v>0</v>
      </c>
      <c r="AE69" s="917" t="b">
        <v>0</v>
      </c>
      <c r="AF69" s="917" t="b">
        <v>0</v>
      </c>
    </row>
    <row r="70" spans="1:32" s="915" customFormat="1">
      <c r="A70" s="915" t="str">
        <f>IF($D70="", "", _xlfn.XLOOKUP($D70, '⭐ SD-SUM-BBALL ⚾'!$F$2:$F$286, '⭐ SD-SUM-BBALL ⚾'!$A$2:$A$286))</f>
        <v>V-ANDRE-NEW</v>
      </c>
      <c r="B70" s="915" t="str">
        <f>IF($D70="", " ", _xlfn.XLOOKUP($D70, '⭐ SD-SUM-BBALL ⚾'!$F$2:$F$286, '⭐ SD-SUM-BBALL ⚾'!$C$2:$C$286))</f>
        <v>X-ANDRE</v>
      </c>
      <c r="C70" s="915" t="str">
        <f>IF($D70="", " ", _xlfn.XLOOKUP($D70, '⭐ SD-SUM-BBALL ⚾'!$F$2:$F$286, '⭐ SD-SUM-BBALL ⚾'!$E$2:$E$286))</f>
        <v>USBDCTN</v>
      </c>
      <c r="D70" s="915" t="s">
        <v>396</v>
      </c>
      <c r="E70" s="915" t="str">
        <f>IF($D70="", " ", _xlfn.XLOOKUP($D70, '⭐ SD-SUM-BBALL ⚾'!$F$2:$F$286, '⭐ SD-SUM-BBALL ⚾'!$L$2:$L$286))</f>
        <v>margiet907615@gmail.com</v>
      </c>
      <c r="F70" s="915" t="str" cm="1">
        <f t="array" ref="F70">_xlfn.IFS($D70="", " ", _xlfn.XLOOKUP($D70, '⭐ SD-SUM-BBALL ⚾'!$F$2:$F$286,'⭐ SD-SUM-BBALL ⚾'!$M$2:$M$286)="", "",_xlfn.XLOOKUP($D70, '⭐ SD-SUM-BBALL ⚾'!$F$2:$F$286,'⭐ SD-SUM-BBALL ⚾'!$M$2:$M$286)&gt;0, _xlfn.XLOOKUP($D70, '⭐ SD-SUM-BBALL ⚾'!$F$2:$F$286,'⭐ SD-SUM-BBALL ⚾'!$M$2:$M$286))</f>
        <v>berglundandrew@yahoo.com</v>
      </c>
      <c r="G70" s="915" t="str" cm="1">
        <f t="array" ref="G70">_xlfn.IFS($D70="", " ", _xlfn.XLOOKUP($D70, '⭐ SD-SUM-BBALL ⚾'!$F$2:$F$286,'⭐ SD-SUM-BBALL ⚾'!$G$2:$G$286)="", "",_xlfn.XLOOKUP($D70, '⭐ SD-SUM-BBALL ⚾'!$F$2:$F$286,'⭐ SD-SUM-BBALL ⚾'!$G$2:$G$286)&gt;0, _xlfn.XLOOKUP($D70, '⭐ SD-SUM-BBALL ⚾'!$F$2:$F$286,'⭐ SD-SUM-BBALL ⚾'!$G$2:$G$286))</f>
        <v>Zion Christian Academy</v>
      </c>
      <c r="H70" s="915" t="str">
        <f>IF($D70="", " ", _xlfn.XLOOKUP($D70, '⭐ SD-SUM-BBALL ⚾'!$F$2:$F$286, '⭐ SD-SUM-BBALL ⚾'!$AM$2:$AM$286))</f>
        <v>6901 Old Zion Rd. Columbia, TN 38401</v>
      </c>
      <c r="I70" s="915">
        <f>IF($D70="", " ", _xlfn.XLOOKUP($D70, '⭐ SD-SUM-BBALL ⚾'!$F$2:$F$286, '⭐ SD-SUM-BBALL ⚾'!$U$2:$U$286))</f>
        <v>0</v>
      </c>
      <c r="J70" s="915" t="str">
        <f>IF($D70="", " ", _xlfn.XLOOKUP($D70, '⭐ SD-SUM-BBALL ⚾'!$F$2:$F$286, '⭐ SD-SUM-BBALL ⚾'!$N$2:$N$286))</f>
        <v>Andy</v>
      </c>
      <c r="K70" s="915" t="str">
        <f>IF($D70="", " ", _xlfn.XLOOKUP($D70, '⭐ SD-SUM-BBALL ⚾'!$F$2:$F$286, '⭐ SD-SUM-BBALL ⚾'!$O$2:$O$286))</f>
        <v>Berglund</v>
      </c>
      <c r="L70" s="916" cm="1">
        <f t="array" ref="L70">_xlfn.IFS($D70="", " ", _xlfn.XLOOKUP($D70, '⭐ SD-SUM-BBALL ⚾'!$F$2:$F$286,'⭐ SD-SUM-BBALL ⚾'!$X$2:$X$286)="", "TBA",_xlfn.XLOOKUP($D70, '⭐ SD-SUM-BBALL ⚾'!$F$2:$F$286,'⭐ SD-SUM-BBALL ⚾'!$X$2:$X$286)&gt;0, _xlfn.XLOOKUP($D70, '⭐ SD-SUM-BBALL ⚾'!$F$2:$F$286,'⭐ SD-SUM-BBALL ⚾'!$X$2:$X$286))</f>
        <v>623</v>
      </c>
      <c r="M70" s="293"/>
      <c r="N70" s="917" t="b">
        <v>1</v>
      </c>
      <c r="O70" s="917" t="b">
        <v>1</v>
      </c>
      <c r="P70" s="917" t="b">
        <v>1</v>
      </c>
      <c r="Q70" s="917" t="b">
        <v>1</v>
      </c>
      <c r="R70" s="917" t="b">
        <v>1</v>
      </c>
      <c r="S70" s="917" t="b">
        <v>1</v>
      </c>
      <c r="T70" s="917" t="b">
        <v>1</v>
      </c>
      <c r="U70" s="917" t="b">
        <v>1</v>
      </c>
      <c r="V70" s="917" t="b">
        <v>0</v>
      </c>
      <c r="W70" s="917" t="b">
        <v>0</v>
      </c>
      <c r="X70" s="917" t="b">
        <v>0</v>
      </c>
      <c r="Y70" s="917" t="b">
        <v>1</v>
      </c>
      <c r="Z70" s="917" t="b">
        <v>1</v>
      </c>
      <c r="AA70" s="917" t="b">
        <v>1</v>
      </c>
      <c r="AB70" s="917" t="b">
        <v>1</v>
      </c>
      <c r="AC70" s="917" t="b">
        <v>0</v>
      </c>
      <c r="AD70" s="917" t="b">
        <v>0</v>
      </c>
      <c r="AE70" s="917" t="b">
        <v>0</v>
      </c>
      <c r="AF70" s="917" t="b">
        <v>0</v>
      </c>
    </row>
    <row r="71" spans="1:32" s="293" customFormat="1">
      <c r="L71" s="478"/>
      <c r="N71" s="799" t="b">
        <v>0</v>
      </c>
      <c r="O71" s="799" t="b">
        <v>0</v>
      </c>
      <c r="P71" s="799" t="b">
        <v>0</v>
      </c>
      <c r="Q71" s="799" t="b">
        <v>0</v>
      </c>
      <c r="R71" s="799" t="b">
        <v>0</v>
      </c>
      <c r="S71" s="799" t="b">
        <v>0</v>
      </c>
      <c r="T71" s="799" t="b">
        <v>0</v>
      </c>
      <c r="U71" s="799" t="b">
        <v>0</v>
      </c>
      <c r="V71" s="799" t="b">
        <v>0</v>
      </c>
      <c r="W71" s="799" t="b">
        <v>0</v>
      </c>
      <c r="X71" s="799" t="b">
        <v>0</v>
      </c>
      <c r="Y71" s="799" t="b">
        <v>0</v>
      </c>
      <c r="Z71" s="799" t="b">
        <v>0</v>
      </c>
      <c r="AA71" s="799" t="b">
        <v>0</v>
      </c>
      <c r="AB71" s="799" t="b">
        <v>0</v>
      </c>
      <c r="AC71" s="799" t="b">
        <v>0</v>
      </c>
      <c r="AD71" s="799" t="b">
        <v>0</v>
      </c>
      <c r="AE71" s="799" t="b">
        <v>0</v>
      </c>
      <c r="AF71" s="799" t="b">
        <v>0</v>
      </c>
    </row>
    <row r="72" spans="1:32" s="915" customFormat="1">
      <c r="A72" s="915" t="str">
        <f>IF($D72="", "", _xlfn.XLOOKUP($D72, '⭐ SD-SUM-BBALL ⚾'!$F$2:$F$286, '⭐ SD-SUM-BBALL ⚾'!$A$2:$A$286))</f>
        <v>B-RET</v>
      </c>
      <c r="B72" s="915" t="str">
        <f>IF($D72="", " ", _xlfn.XLOOKUP($D72, '⭐ SD-SUM-BBALL ⚾'!$F$2:$F$286, '⭐ SD-SUM-BBALL ⚾'!$C$2:$C$286))</f>
        <v>D-RET</v>
      </c>
      <c r="C72" s="915" t="str">
        <f>IF($D72="", " ", _xlfn.XLOOKUP($D72, '⭐ SD-SUM-BBALL ⚾'!$F$2:$F$286, '⭐ SD-SUM-BBALL ⚾'!$E$2:$E$286))</f>
        <v>USBDBTJV</v>
      </c>
      <c r="D72" s="918" t="s">
        <v>2749</v>
      </c>
      <c r="E72" s="915" t="str">
        <f>IF($D72="", " ", _xlfn.XLOOKUP($D72, '⭐ SD-SUM-BBALL ⚾'!$F$2:$F$286, '⭐ SD-SUM-BBALL ⚾'!$L$2:$L$286))</f>
        <v>bernardo.otero@stjohns.k12.fl.us</v>
      </c>
      <c r="F72" s="915" t="str" cm="1">
        <f t="array" ref="F72">_xlfn.IFS($D72="", " ", _xlfn.XLOOKUP($D72, '⭐ SD-SUM-BBALL ⚾'!$F$2:$F$286,'⭐ SD-SUM-BBALL ⚾'!$M$2:$M$286)="", "",_xlfn.XLOOKUP($D72, '⭐ SD-SUM-BBALL ⚾'!$F$2:$F$286,'⭐ SD-SUM-BBALL ⚾'!$M$2:$M$286)&gt;0, _xlfn.XLOOKUP($D72, '⭐ SD-SUM-BBALL ⚾'!$F$2:$F$286,'⭐ SD-SUM-BBALL ⚾'!$M$2:$M$286))</f>
        <v/>
      </c>
      <c r="G72" s="915" t="str" cm="1">
        <f t="array" ref="G72">_xlfn.IFS($D72="", " ", _xlfn.XLOOKUP($D72, '⭐ SD-SUM-BBALL ⚾'!$F$2:$F$286,'⭐ SD-SUM-BBALL ⚾'!$G$2:$G$286)="", "",_xlfn.XLOOKUP($D72, '⭐ SD-SUM-BBALL ⚾'!$F$2:$F$286,'⭐ SD-SUM-BBALL ⚾'!$G$2:$G$286)&gt;0, _xlfn.XLOOKUP($D72, '⭐ SD-SUM-BBALL ⚾'!$F$2:$F$286,'⭐ SD-SUM-BBALL ⚾'!$G$2:$G$286))</f>
        <v/>
      </c>
      <c r="H72" s="915" t="str">
        <f>IF($D72="", " ", _xlfn.XLOOKUP($D72, '⭐ SD-SUM-BBALL ⚾'!$F$2:$F$286, '⭐ SD-SUM-BBALL ⚾'!$AM$2:$AM$286))</f>
        <v>7399 Longleaf Pine Pkwy St. Johns, FL 32259</v>
      </c>
      <c r="I72" s="915" t="str">
        <f>IF($D72="", " ", _xlfn.XLOOKUP($D72, '⭐ SD-SUM-BBALL ⚾'!$F$2:$F$286, '⭐ SD-SUM-BBALL ⚾'!$U$2:$U$286))</f>
        <v>904-525-9083</v>
      </c>
      <c r="J72" s="915" t="str">
        <f>IF($D72="", " ", _xlfn.XLOOKUP($D72, '⭐ SD-SUM-BBALL ⚾'!$F$2:$F$286, '⭐ SD-SUM-BBALL ⚾'!$N$2:$N$286))</f>
        <v>Bernardo</v>
      </c>
      <c r="K72" s="915" t="str">
        <f>IF($D72="", " ", _xlfn.XLOOKUP($D72, '⭐ SD-SUM-BBALL ⚾'!$F$2:$F$286, '⭐ SD-SUM-BBALL ⚾'!$O$2:$O$286))</f>
        <v>Otero</v>
      </c>
      <c r="L72" s="916" cm="1">
        <f t="array" ref="L72">_xlfn.IFS($D72="", " ", _xlfn.XLOOKUP($D72, '⭐ SD-SUM-BBALL ⚾'!$F$2:$F$286,'⭐ SD-SUM-BBALL ⚾'!$X$2:$X$286)="", "TBA",_xlfn.XLOOKUP($D72, '⭐ SD-SUM-BBALL ⚾'!$F$2:$F$286,'⭐ SD-SUM-BBALL ⚾'!$X$2:$X$286)&gt;0, _xlfn.XLOOKUP($D72, '⭐ SD-SUM-BBALL ⚾'!$F$2:$F$286,'⭐ SD-SUM-BBALL ⚾'!$X$2:$X$286))</f>
        <v>629</v>
      </c>
      <c r="M72" s="293"/>
      <c r="N72" s="917" t="b">
        <v>1</v>
      </c>
      <c r="O72" s="917" t="b">
        <v>1</v>
      </c>
      <c r="P72" s="917" t="b">
        <v>1</v>
      </c>
      <c r="Q72" s="917" t="b">
        <v>1</v>
      </c>
      <c r="R72" s="917" t="b">
        <v>0</v>
      </c>
      <c r="S72" s="917" t="b">
        <v>1</v>
      </c>
      <c r="T72" s="917" t="b">
        <v>1</v>
      </c>
      <c r="U72" s="917" t="b">
        <v>1</v>
      </c>
      <c r="V72" s="917" t="b">
        <v>0</v>
      </c>
      <c r="W72" s="917" t="b">
        <v>0</v>
      </c>
      <c r="X72" s="917" t="b">
        <v>0</v>
      </c>
      <c r="Y72" s="917" t="b">
        <v>1</v>
      </c>
      <c r="Z72" s="917" t="b">
        <v>1</v>
      </c>
      <c r="AA72" s="917" t="b">
        <v>0</v>
      </c>
      <c r="AB72" s="917" t="b">
        <v>0</v>
      </c>
      <c r="AC72" s="917" t="b">
        <v>0</v>
      </c>
      <c r="AD72" s="917" t="b">
        <v>0</v>
      </c>
      <c r="AE72" s="917" t="b">
        <v>0</v>
      </c>
      <c r="AF72" s="917" t="b">
        <v>0</v>
      </c>
    </row>
    <row r="73" spans="1:32" s="915" customFormat="1">
      <c r="A73" s="915" t="str">
        <f>IF($D73="", "", _xlfn.XLOOKUP($D73, '⭐ SD-SUM-BBALL ⚾'!$F$2:$F$286, '⭐ SD-SUM-BBALL ⚾'!$A$2:$A$286))</f>
        <v>B-RET</v>
      </c>
      <c r="B73" s="915" t="str">
        <f>IF($D73="", " ", _xlfn.XLOOKUP($D73, '⭐ SD-SUM-BBALL ⚾'!$F$2:$F$286, '⭐ SD-SUM-BBALL ⚾'!$C$2:$C$286))</f>
        <v>D-RET</v>
      </c>
      <c r="C73" s="915" t="str">
        <f>IF($D73="", " ", _xlfn.XLOOKUP($D73, '⭐ SD-SUM-BBALL ⚾'!$F$2:$F$286, '⭐ SD-SUM-BBALL ⚾'!$E$2:$E$286))</f>
        <v>USBDCD</v>
      </c>
      <c r="D73" s="915" t="s">
        <v>1719</v>
      </c>
      <c r="E73" s="915" t="str">
        <f>IF($D73="", " ", _xlfn.XLOOKUP($D73, '⭐ SD-SUM-BBALL ⚾'!$F$2:$F$286, '⭐ SD-SUM-BBALL ⚾'!$L$2:$L$286))</f>
        <v>sdimatteo@collegeofthedesert.edu</v>
      </c>
      <c r="F73" s="915" t="str" cm="1">
        <f t="array" ref="F73">_xlfn.IFS($D73="", " ", _xlfn.XLOOKUP($D73, '⭐ SD-SUM-BBALL ⚾'!$F$2:$F$286,'⭐ SD-SUM-BBALL ⚾'!$M$2:$M$286)="", "",_xlfn.XLOOKUP($D73, '⭐ SD-SUM-BBALL ⚾'!$F$2:$F$286,'⭐ SD-SUM-BBALL ⚾'!$M$2:$M$286)&gt;0, _xlfn.XLOOKUP($D73, '⭐ SD-SUM-BBALL ⚾'!$F$2:$F$286,'⭐ SD-SUM-BBALL ⚾'!$M$2:$M$286))</f>
        <v/>
      </c>
      <c r="G73" s="915" t="str" cm="1">
        <f t="array" ref="G73">_xlfn.IFS($D73="", " ", _xlfn.XLOOKUP($D73, '⭐ SD-SUM-BBALL ⚾'!$F$2:$F$286,'⭐ SD-SUM-BBALL ⚾'!$G$2:$G$286)="", "",_xlfn.XLOOKUP($D73, '⭐ SD-SUM-BBALL ⚾'!$F$2:$F$286,'⭐ SD-SUM-BBALL ⚾'!$G$2:$G$286)&gt;0, _xlfn.XLOOKUP($D73, '⭐ SD-SUM-BBALL ⚾'!$F$2:$F$286,'⭐ SD-SUM-BBALL ⚾'!$G$2:$G$286))</f>
        <v/>
      </c>
      <c r="H73" s="915" t="str">
        <f>IF($D73="", " ", _xlfn.XLOOKUP($D73, '⭐ SD-SUM-BBALL ⚾'!$F$2:$F$286, '⭐ SD-SUM-BBALL ⚾'!$AM$2:$AM$286))</f>
        <v>43-500 Monterey Ave Palm Desert, CA 92260</v>
      </c>
      <c r="I73" s="915" t="str">
        <f>IF($D73="", " ", _xlfn.XLOOKUP($D73, '⭐ SD-SUM-BBALL ⚾'!$F$2:$F$286, '⭐ SD-SUM-BBALL ⚾'!$U$2:$U$286))</f>
        <v>724-622-7682</v>
      </c>
      <c r="J73" s="915" t="str">
        <f>IF($D73="", " ", _xlfn.XLOOKUP($D73, '⭐ SD-SUM-BBALL ⚾'!$F$2:$F$286, '⭐ SD-SUM-BBALL ⚾'!$N$2:$N$286))</f>
        <v>Sam</v>
      </c>
      <c r="K73" s="915" t="str">
        <f>IF($D73="", " ", _xlfn.XLOOKUP($D73, '⭐ SD-SUM-BBALL ⚾'!$F$2:$F$286, '⭐ SD-SUM-BBALL ⚾'!$O$2:$O$286))</f>
        <v>Dimatteo</v>
      </c>
      <c r="L73" s="916" cm="1">
        <f t="array" ref="L73">_xlfn.IFS($D73="", " ", _xlfn.XLOOKUP($D73, '⭐ SD-SUM-BBALL ⚾'!$F$2:$F$286,'⭐ SD-SUM-BBALL ⚾'!$X$2:$X$286)="", "TBA",_xlfn.XLOOKUP($D73, '⭐ SD-SUM-BBALL ⚾'!$F$2:$F$286,'⭐ SD-SUM-BBALL ⚾'!$X$2:$X$286)&gt;0, _xlfn.XLOOKUP($D73, '⭐ SD-SUM-BBALL ⚾'!$F$2:$F$286,'⭐ SD-SUM-BBALL ⚾'!$X$2:$X$286))</f>
        <v>629</v>
      </c>
      <c r="M73" s="293"/>
      <c r="N73" s="917" t="b">
        <v>1</v>
      </c>
      <c r="O73" s="917" t="b">
        <v>1</v>
      </c>
      <c r="P73" s="917" t="b">
        <v>1</v>
      </c>
      <c r="Q73" s="917" t="b">
        <v>1</v>
      </c>
      <c r="R73" s="917" t="b">
        <v>0</v>
      </c>
      <c r="S73" s="917" t="b">
        <v>1</v>
      </c>
      <c r="T73" s="917" t="b">
        <v>1</v>
      </c>
      <c r="U73" s="917" t="b">
        <v>1</v>
      </c>
      <c r="V73" s="917" t="b">
        <v>0</v>
      </c>
      <c r="W73" s="917" t="b">
        <v>0</v>
      </c>
      <c r="X73" s="917" t="b">
        <v>0</v>
      </c>
      <c r="Y73" s="917" t="b">
        <v>1</v>
      </c>
      <c r="Z73" s="917" t="b">
        <v>1</v>
      </c>
      <c r="AA73" s="917" t="b">
        <v>0</v>
      </c>
      <c r="AB73" s="917" t="b">
        <v>0</v>
      </c>
      <c r="AC73" s="917" t="b">
        <v>0</v>
      </c>
      <c r="AD73" s="917" t="b">
        <v>0</v>
      </c>
      <c r="AE73" s="917" t="b">
        <v>0</v>
      </c>
      <c r="AF73" s="917" t="b">
        <v>0</v>
      </c>
    </row>
    <row r="74" spans="1:32" s="915" customFormat="1">
      <c r="A74" s="915" t="str">
        <f>IF($D74="", "", _xlfn.XLOOKUP($D74, '⭐ SD-SUM-BBALL ⚾'!$F$2:$F$286, '⭐ SD-SUM-BBALL ⚾'!$A$2:$A$286))</f>
        <v>B-RET</v>
      </c>
      <c r="B74" s="915" t="str">
        <f>IF($D74="", " ", _xlfn.XLOOKUP($D74, '⭐ SD-SUM-BBALL ⚾'!$F$2:$F$286, '⭐ SD-SUM-BBALL ⚾'!$C$2:$C$286))</f>
        <v>C-2ND</v>
      </c>
      <c r="C74" s="915" t="str">
        <f>IF($D74="", " ", _xlfn.XLOOKUP($D74, '⭐ SD-SUM-BBALL ⚾'!$F$2:$F$286, '⭐ SD-SUM-BBALL ⚾'!$E$2:$E$286))</f>
        <v>USBDECN</v>
      </c>
      <c r="D74" s="915" t="s">
        <v>2832</v>
      </c>
      <c r="E74" s="915" t="str">
        <f>IF($D74="", " ", _xlfn.XLOOKUP($D74, '⭐ SD-SUM-BBALL ⚾'!$F$2:$F$286, '⭐ SD-SUM-BBALL ⚾'!$L$2:$L$286))</f>
        <v>bauth@ecc.edu</v>
      </c>
      <c r="F74" s="915" t="str" cm="1">
        <f t="array" ref="F74">_xlfn.IFS($D74="", " ", _xlfn.XLOOKUP($D74, '⭐ SD-SUM-BBALL ⚾'!$F$2:$F$286,'⭐ SD-SUM-BBALL ⚾'!$M$2:$M$286)="", "",_xlfn.XLOOKUP($D74, '⭐ SD-SUM-BBALL ⚾'!$F$2:$F$286,'⭐ SD-SUM-BBALL ⚾'!$M$2:$M$286)&gt;0, _xlfn.XLOOKUP($D74, '⭐ SD-SUM-BBALL ⚾'!$F$2:$F$286,'⭐ SD-SUM-BBALL ⚾'!$M$2:$M$286))</f>
        <v/>
      </c>
      <c r="G74" s="915" t="str" cm="1">
        <f t="array" ref="G74">_xlfn.IFS($D74="", " ", _xlfn.XLOOKUP($D74, '⭐ SD-SUM-BBALL ⚾'!$F$2:$F$286,'⭐ SD-SUM-BBALL ⚾'!$G$2:$G$286)="", "",_xlfn.XLOOKUP($D74, '⭐ SD-SUM-BBALL ⚾'!$F$2:$F$286,'⭐ SD-SUM-BBALL ⚾'!$G$2:$G$286)&gt;0, _xlfn.XLOOKUP($D74, '⭐ SD-SUM-BBALL ⚾'!$F$2:$F$286,'⭐ SD-SUM-BBALL ⚾'!$G$2:$G$286))</f>
        <v/>
      </c>
      <c r="H74" s="915" t="str">
        <f>IF($D74="", " ", _xlfn.XLOOKUP($D74, '⭐ SD-SUM-BBALL ⚾'!$F$2:$F$286, '⭐ SD-SUM-BBALL ⚾'!$AM$2:$AM$286))</f>
        <v>6205 Main St Buffalo, NY 14221</v>
      </c>
      <c r="I74" s="915" t="str">
        <f>IF($D74="", " ", _xlfn.XLOOKUP($D74, '⭐ SD-SUM-BBALL ⚾'!$F$2:$F$286, '⭐ SD-SUM-BBALL ⚾'!$U$2:$U$286))</f>
        <v>716-982-8618</v>
      </c>
      <c r="J74" s="915" t="str">
        <f>IF($D74="", " ", _xlfn.XLOOKUP($D74, '⭐ SD-SUM-BBALL ⚾'!$F$2:$F$286, '⭐ SD-SUM-BBALL ⚾'!$N$2:$N$286))</f>
        <v>Joe</v>
      </c>
      <c r="K74" s="915" t="str">
        <f>IF($D74="", " ", _xlfn.XLOOKUP($D74, '⭐ SD-SUM-BBALL ⚾'!$F$2:$F$286, '⭐ SD-SUM-BBALL ⚾'!$O$2:$O$286))</f>
        <v>Bauth</v>
      </c>
      <c r="L74" s="916" cm="1">
        <f t="array" ref="L74">_xlfn.IFS($D74="", " ", _xlfn.XLOOKUP($D74, '⭐ SD-SUM-BBALL ⚾'!$F$2:$F$286,'⭐ SD-SUM-BBALL ⚾'!$X$2:$X$286)="", "TBA",_xlfn.XLOOKUP($D74, '⭐ SD-SUM-BBALL ⚾'!$F$2:$F$286,'⭐ SD-SUM-BBALL ⚾'!$X$2:$X$286)&gt;0, _xlfn.XLOOKUP($D74, '⭐ SD-SUM-BBALL ⚾'!$F$2:$F$286,'⭐ SD-SUM-BBALL ⚾'!$X$2:$X$286))</f>
        <v>629</v>
      </c>
      <c r="M74" s="293"/>
      <c r="N74" s="917" t="b">
        <v>1</v>
      </c>
      <c r="O74" s="917" t="b">
        <v>1</v>
      </c>
      <c r="P74" s="917" t="b">
        <v>1</v>
      </c>
      <c r="Q74" s="917" t="b">
        <v>1</v>
      </c>
      <c r="R74" s="917" t="b">
        <v>0</v>
      </c>
      <c r="S74" s="917" t="b">
        <v>1</v>
      </c>
      <c r="T74" s="917" t="b">
        <v>1</v>
      </c>
      <c r="U74" s="917" t="b">
        <v>1</v>
      </c>
      <c r="V74" s="917" t="b">
        <v>0</v>
      </c>
      <c r="W74" s="917" t="b">
        <v>0</v>
      </c>
      <c r="X74" s="917" t="b">
        <v>0</v>
      </c>
      <c r="Y74" s="917" t="b">
        <v>1</v>
      </c>
      <c r="Z74" s="917" t="b">
        <v>1</v>
      </c>
      <c r="AA74" s="917" t="b">
        <v>0</v>
      </c>
      <c r="AB74" s="917" t="b">
        <v>0</v>
      </c>
      <c r="AC74" s="917" t="b">
        <v>0</v>
      </c>
      <c r="AD74" s="917" t="b">
        <v>0</v>
      </c>
      <c r="AE74" s="917" t="b">
        <v>0</v>
      </c>
      <c r="AF74" s="917" t="b">
        <v>0</v>
      </c>
    </row>
    <row r="75" spans="1:32" s="915" customFormat="1">
      <c r="A75" s="915" t="str">
        <f>IF($D75="", "", _xlfn.XLOOKUP($D75, '⭐ SD-SUM-BBALL ⚾'!$F$2:$F$286, '⭐ SD-SUM-BBALL ⚾'!$A$2:$A$286))</f>
        <v>A-NEW</v>
      </c>
      <c r="B75" s="915" t="str">
        <f>IF($D75="", " ", _xlfn.XLOOKUP($D75, '⭐ SD-SUM-BBALL ⚾'!$F$2:$F$286, '⭐ SD-SUM-BBALL ⚾'!$C$2:$C$286))</f>
        <v>A-NEW</v>
      </c>
      <c r="C75" s="915" t="str">
        <f>IF($D75="", " ", _xlfn.XLOOKUP($D75, '⭐ SD-SUM-BBALL ⚾'!$F$2:$F$286, '⭐ SD-SUM-BBALL ⚾'!$E$2:$E$286))</f>
        <v>USBDSTA</v>
      </c>
      <c r="D75" s="915" t="s">
        <v>3067</v>
      </c>
      <c r="E75" s="915" t="str">
        <f>IF($D75="", " ", _xlfn.XLOOKUP($D75, '⭐ SD-SUM-BBALL ⚾'!$F$2:$F$286, '⭐ SD-SUM-BBALL ⚾'!$L$2:$L$286))</f>
        <v>dionandre.josenberger@nkcschools.org</v>
      </c>
      <c r="F75" s="915" t="str" cm="1">
        <f t="array" ref="F75">_xlfn.IFS($D75="", " ", _xlfn.XLOOKUP($D75, '⭐ SD-SUM-BBALL ⚾'!$F$2:$F$286,'⭐ SD-SUM-BBALL ⚾'!$M$2:$M$286)="", "",_xlfn.XLOOKUP($D75, '⭐ SD-SUM-BBALL ⚾'!$F$2:$F$286,'⭐ SD-SUM-BBALL ⚾'!$M$2:$M$286)&gt;0, _xlfn.XLOOKUP($D75, '⭐ SD-SUM-BBALL ⚾'!$F$2:$F$286,'⭐ SD-SUM-BBALL ⚾'!$M$2:$M$286))</f>
        <v/>
      </c>
      <c r="G75" s="915" t="str" cm="1">
        <f t="array" ref="G75">_xlfn.IFS($D75="", " ", _xlfn.XLOOKUP($D75, '⭐ SD-SUM-BBALL ⚾'!$F$2:$F$286,'⭐ SD-SUM-BBALL ⚾'!$G$2:$G$286)="", "",_xlfn.XLOOKUP($D75, '⭐ SD-SUM-BBALL ⚾'!$F$2:$F$286,'⭐ SD-SUM-BBALL ⚾'!$G$2:$G$286)&gt;0, _xlfn.XLOOKUP($D75, '⭐ SD-SUM-BBALL ⚾'!$F$2:$F$286,'⭐ SD-SUM-BBALL ⚾'!$G$2:$G$286))</f>
        <v/>
      </c>
      <c r="H75" s="915" t="str">
        <f>IF($D75="", " ", _xlfn.XLOOKUP($D75, '⭐ SD-SUM-BBALL ⚾'!$F$2:$F$286, '⭐ SD-SUM-BBALL ⚾'!$AM$2:$AM$286))</f>
        <v>2800 NE Shoal Creek Pkwy Kansas City, MO 64156</v>
      </c>
      <c r="I75" s="915" t="str">
        <f>IF($D75="", " ", _xlfn.XLOOKUP($D75, '⭐ SD-SUM-BBALL ⚾'!$F$2:$F$286, '⭐ SD-SUM-BBALL ⚾'!$U$2:$U$286))</f>
        <v>816-602-4235</v>
      </c>
      <c r="J75" s="915" t="str">
        <f>IF($D75="", " ", _xlfn.XLOOKUP($D75, '⭐ SD-SUM-BBALL ⚾'!$F$2:$F$286, '⭐ SD-SUM-BBALL ⚾'!$N$2:$N$286))</f>
        <v>Dionandre</v>
      </c>
      <c r="K75" s="915" t="str">
        <f>IF($D75="", " ", _xlfn.XLOOKUP($D75, '⭐ SD-SUM-BBALL ⚾'!$F$2:$F$286, '⭐ SD-SUM-BBALL ⚾'!$O$2:$O$286))</f>
        <v>Josenberger</v>
      </c>
      <c r="L75" s="916" cm="1">
        <f t="array" ref="L75">_xlfn.IFS($D75="", " ", _xlfn.XLOOKUP($D75, '⭐ SD-SUM-BBALL ⚾'!$F$2:$F$286,'⭐ SD-SUM-BBALL ⚾'!$X$2:$X$286)="", "TBA",_xlfn.XLOOKUP($D75, '⭐ SD-SUM-BBALL ⚾'!$F$2:$F$286,'⭐ SD-SUM-BBALL ⚾'!$X$2:$X$286)&gt;0, _xlfn.XLOOKUP($D75, '⭐ SD-SUM-BBALL ⚾'!$F$2:$F$286,'⭐ SD-SUM-BBALL ⚾'!$X$2:$X$286))</f>
        <v>629</v>
      </c>
      <c r="M75" s="293"/>
      <c r="N75" s="917" t="b">
        <v>1</v>
      </c>
      <c r="O75" s="917" t="b">
        <v>1</v>
      </c>
      <c r="P75" s="917" t="b">
        <v>1</v>
      </c>
      <c r="Q75" s="917" t="b">
        <v>1</v>
      </c>
      <c r="R75" s="917" t="b">
        <v>1</v>
      </c>
      <c r="S75" s="917" t="b">
        <v>1</v>
      </c>
      <c r="T75" s="917" t="b">
        <v>1</v>
      </c>
      <c r="U75" s="917" t="b">
        <v>1</v>
      </c>
      <c r="V75" s="917" t="b">
        <v>0</v>
      </c>
      <c r="W75" s="917" t="b">
        <v>0</v>
      </c>
      <c r="X75" s="917" t="b">
        <v>0</v>
      </c>
      <c r="Y75" s="917" t="b">
        <v>1</v>
      </c>
      <c r="Z75" s="917" t="b">
        <v>1</v>
      </c>
      <c r="AA75" s="917" t="b">
        <v>0</v>
      </c>
      <c r="AB75" s="917" t="b">
        <v>0</v>
      </c>
      <c r="AC75" s="917" t="b">
        <v>0</v>
      </c>
      <c r="AD75" s="917" t="b">
        <v>0</v>
      </c>
      <c r="AE75" s="917" t="b">
        <v>0</v>
      </c>
      <c r="AF75" s="917" t="b">
        <v>0</v>
      </c>
    </row>
    <row r="76" spans="1:32" s="915" customFormat="1">
      <c r="A76" s="915" t="str">
        <f>IF($D76="", "", _xlfn.XLOOKUP($D76, '⭐ SD-SUM-BBALL ⚾'!$F$2:$F$286, '⭐ SD-SUM-BBALL ⚾'!$A$2:$A$286))</f>
        <v>B-RET</v>
      </c>
      <c r="B76" s="915" t="str">
        <f>IF($D76="", " ", _xlfn.XLOOKUP($D76, '⭐ SD-SUM-BBALL ⚾'!$F$2:$F$286, '⭐ SD-SUM-BBALL ⚾'!$C$2:$C$286))</f>
        <v>C-2ND</v>
      </c>
      <c r="C76" s="915" t="str">
        <f>IF($D76="", " ", _xlfn.XLOOKUP($D76, '⭐ SD-SUM-BBALL ⚾'!$F$2:$F$286, '⭐ SD-SUM-BBALL ⚾'!$E$2:$E$286))</f>
        <v>USBDSM</v>
      </c>
      <c r="D76" s="915" t="s">
        <v>1432</v>
      </c>
      <c r="E76" s="915" t="str">
        <f>IF($D76="", " ", _xlfn.XLOOKUP($D76, '⭐ SD-SUM-BBALL ⚾'!$F$2:$F$286, '⭐ SD-SUM-BBALL ⚾'!$L$2:$L$286))</f>
        <v>hoskibc@nv.ccsd.net</v>
      </c>
      <c r="F76" s="915" t="str" cm="1">
        <f t="array" ref="F76">_xlfn.IFS($D76="", " ", _xlfn.XLOOKUP($D76, '⭐ SD-SUM-BBALL ⚾'!$F$2:$F$286,'⭐ SD-SUM-BBALL ⚾'!$M$2:$M$286)="", "",_xlfn.XLOOKUP($D76, '⭐ SD-SUM-BBALL ⚾'!$F$2:$F$286,'⭐ SD-SUM-BBALL ⚾'!$M$2:$M$286)&gt;0, _xlfn.XLOOKUP($D76, '⭐ SD-SUM-BBALL ⚾'!$F$2:$F$286,'⭐ SD-SUM-BBALL ⚾'!$M$2:$M$286))</f>
        <v/>
      </c>
      <c r="G76" s="915" t="str" cm="1">
        <f t="array" ref="G76">_xlfn.IFS($D76="", " ", _xlfn.XLOOKUP($D76, '⭐ SD-SUM-BBALL ⚾'!$F$2:$F$286,'⭐ SD-SUM-BBALL ⚾'!$G$2:$G$286)="", "",_xlfn.XLOOKUP($D76, '⭐ SD-SUM-BBALL ⚾'!$F$2:$F$286,'⭐ SD-SUM-BBALL ⚾'!$G$2:$G$286)&gt;0, _xlfn.XLOOKUP($D76, '⭐ SD-SUM-BBALL ⚾'!$F$2:$F$286,'⭐ SD-SUM-BBALL ⚾'!$G$2:$G$286))</f>
        <v/>
      </c>
      <c r="H76" s="915" t="str">
        <f>IF($D76="", " ", _xlfn.XLOOKUP($D76, '⭐ SD-SUM-BBALL ⚾'!$F$2:$F$286, '⭐ SD-SUM-BBALL ⚾'!$AM$2:$AM$286))</f>
        <v>2575 Los Feliz St. Las Vegas, NV 89156</v>
      </c>
      <c r="I76" s="915" t="str">
        <f>IF($D76="", " ", _xlfn.XLOOKUP($D76, '⭐ SD-SUM-BBALL ⚾'!$F$2:$F$286, '⭐ SD-SUM-BBALL ⚾'!$U$2:$U$286))</f>
        <v>702-461-3088</v>
      </c>
      <c r="J76" s="915" t="str">
        <f>IF($D76="", " ", _xlfn.XLOOKUP($D76, '⭐ SD-SUM-BBALL ⚾'!$F$2:$F$286, '⭐ SD-SUM-BBALL ⚾'!$N$2:$N$286))</f>
        <v>Brady</v>
      </c>
      <c r="K76" s="915" t="str">
        <f>IF($D76="", " ", _xlfn.XLOOKUP($D76, '⭐ SD-SUM-BBALL ⚾'!$F$2:$F$286, '⭐ SD-SUM-BBALL ⚾'!$O$2:$O$286))</f>
        <v>Hoskins</v>
      </c>
      <c r="L76" s="916" cm="1">
        <f t="array" ref="L76">_xlfn.IFS($D76="", " ", _xlfn.XLOOKUP($D76, '⭐ SD-SUM-BBALL ⚾'!$F$2:$F$286,'⭐ SD-SUM-BBALL ⚾'!$X$2:$X$286)="", "TBA",_xlfn.XLOOKUP($D76, '⭐ SD-SUM-BBALL ⚾'!$F$2:$F$286,'⭐ SD-SUM-BBALL ⚾'!$X$2:$X$286)&gt;0, _xlfn.XLOOKUP($D76, '⭐ SD-SUM-BBALL ⚾'!$F$2:$F$286,'⭐ SD-SUM-BBALL ⚾'!$X$2:$X$286))</f>
        <v>629</v>
      </c>
      <c r="M76" s="293"/>
      <c r="N76" s="917" t="b">
        <v>1</v>
      </c>
      <c r="O76" s="917" t="b">
        <v>1</v>
      </c>
      <c r="P76" s="917" t="b">
        <v>1</v>
      </c>
      <c r="Q76" s="917" t="b">
        <v>1</v>
      </c>
      <c r="R76" s="917" t="b">
        <v>0</v>
      </c>
      <c r="S76" s="917" t="b">
        <v>1</v>
      </c>
      <c r="T76" s="917" t="b">
        <v>1</v>
      </c>
      <c r="U76" s="917" t="b">
        <v>1</v>
      </c>
      <c r="V76" s="917" t="b">
        <v>0</v>
      </c>
      <c r="W76" s="917" t="b">
        <v>0</v>
      </c>
      <c r="X76" s="917" t="b">
        <v>0</v>
      </c>
      <c r="Y76" s="917" t="b">
        <v>1</v>
      </c>
      <c r="Z76" s="917" t="b">
        <v>1</v>
      </c>
      <c r="AA76" s="917" t="b">
        <v>0</v>
      </c>
      <c r="AB76" s="917" t="b">
        <v>0</v>
      </c>
      <c r="AC76" s="917" t="b">
        <v>0</v>
      </c>
      <c r="AD76" s="917" t="b">
        <v>0</v>
      </c>
      <c r="AE76" s="917" t="b">
        <v>0</v>
      </c>
      <c r="AF76" s="917" t="b">
        <v>0</v>
      </c>
    </row>
    <row r="77" spans="1:32" s="915" customFormat="1">
      <c r="A77" s="915" t="str">
        <f>IF($D77="", "", _xlfn.XLOOKUP($D77, '⭐ SD-SUM-BBALL ⚾'!$F$2:$F$286, '⭐ SD-SUM-BBALL ⚾'!$A$2:$A$286))</f>
        <v>B-RET</v>
      </c>
      <c r="B77" s="915" t="str">
        <f>IF($D77="", " ", _xlfn.XLOOKUP($D77, '⭐ SD-SUM-BBALL ⚾'!$F$2:$F$286, '⭐ SD-SUM-BBALL ⚾'!$C$2:$C$286))</f>
        <v>C-2ND</v>
      </c>
      <c r="C77" s="915" t="str">
        <f>IF($D77="", " ", _xlfn.XLOOKUP($D77, '⭐ SD-SUM-BBALL ⚾'!$F$2:$F$286, '⭐ SD-SUM-BBALL ⚾'!$E$2:$E$286))</f>
        <v>USBDANP</v>
      </c>
      <c r="D77" s="915" t="s">
        <v>2670</v>
      </c>
      <c r="E77" s="915" t="str">
        <f>IF($D77="", " ", _xlfn.XLOOKUP($D77, '⭐ SD-SUM-BBALL ⚾'!$F$2:$F$286, '⭐ SD-SUM-BBALL ⚾'!$L$2:$L$286))</f>
        <v>thorobreedworkouts@gmail.com</v>
      </c>
      <c r="F77" s="915" t="str" cm="1">
        <f t="array" ref="F77">_xlfn.IFS($D77="", " ", _xlfn.XLOOKUP($D77, '⭐ SD-SUM-BBALL ⚾'!$F$2:$F$286,'⭐ SD-SUM-BBALL ⚾'!$M$2:$M$286)="", "",_xlfn.XLOOKUP($D77, '⭐ SD-SUM-BBALL ⚾'!$F$2:$F$286,'⭐ SD-SUM-BBALL ⚾'!$M$2:$M$286)&gt;0, _xlfn.XLOOKUP($D77, '⭐ SD-SUM-BBALL ⚾'!$F$2:$F$286,'⭐ SD-SUM-BBALL ⚾'!$M$2:$M$286))</f>
        <v/>
      </c>
      <c r="G77" s="915" t="str" cm="1">
        <f t="array" ref="G77">_xlfn.IFS($D77="", " ", _xlfn.XLOOKUP($D77, '⭐ SD-SUM-BBALL ⚾'!$F$2:$F$286,'⭐ SD-SUM-BBALL ⚾'!$G$2:$G$286)="", "",_xlfn.XLOOKUP($D77, '⭐ SD-SUM-BBALL ⚾'!$F$2:$F$286,'⭐ SD-SUM-BBALL ⚾'!$G$2:$G$286)&gt;0, _xlfn.XLOOKUP($D77, '⭐ SD-SUM-BBALL ⚾'!$F$2:$F$286,'⭐ SD-SUM-BBALL ⚾'!$G$2:$G$286))</f>
        <v>Harvest Bible Chapel</v>
      </c>
      <c r="H77" s="915" t="str">
        <f>IF($D77="", " ", _xlfn.XLOOKUP($D77, '⭐ SD-SUM-BBALL ⚾'!$F$2:$F$286, '⭐ SD-SUM-BBALL ⚾'!$AM$2:$AM$286))</f>
        <v>585 Old Oak Road Annapolis, MD 21144</v>
      </c>
      <c r="I77" s="915" t="str">
        <f>IF($D77="", " ", _xlfn.XLOOKUP($D77, '⭐ SD-SUM-BBALL ⚾'!$F$2:$F$286, '⭐ SD-SUM-BBALL ⚾'!$U$2:$U$286))</f>
        <v>410-946-7730</v>
      </c>
      <c r="J77" s="915" t="str">
        <f>IF($D77="", " ", _xlfn.XLOOKUP($D77, '⭐ SD-SUM-BBALL ⚾'!$F$2:$F$286, '⭐ SD-SUM-BBALL ⚾'!$N$2:$N$286))</f>
        <v>Derek</v>
      </c>
      <c r="K77" s="915" t="str">
        <f>IF($D77="", " ", _xlfn.XLOOKUP($D77, '⭐ SD-SUM-BBALL ⚾'!$F$2:$F$286, '⭐ SD-SUM-BBALL ⚾'!$O$2:$O$286))</f>
        <v>Dixon</v>
      </c>
      <c r="L77" s="916" cm="1">
        <f t="array" ref="L77">_xlfn.IFS($D77="", " ", _xlfn.XLOOKUP($D77, '⭐ SD-SUM-BBALL ⚾'!$F$2:$F$286,'⭐ SD-SUM-BBALL ⚾'!$X$2:$X$286)="", "TBA",_xlfn.XLOOKUP($D77, '⭐ SD-SUM-BBALL ⚾'!$F$2:$F$286,'⭐ SD-SUM-BBALL ⚾'!$X$2:$X$286)&gt;0, _xlfn.XLOOKUP($D77, '⭐ SD-SUM-BBALL ⚾'!$F$2:$F$286,'⭐ SD-SUM-BBALL ⚾'!$X$2:$X$286))</f>
        <v>629</v>
      </c>
      <c r="M77" s="293"/>
      <c r="N77" s="917" t="b">
        <v>1</v>
      </c>
      <c r="O77" s="917" t="b">
        <v>1</v>
      </c>
      <c r="P77" s="917" t="b">
        <v>1</v>
      </c>
      <c r="Q77" s="917" t="b">
        <v>1</v>
      </c>
      <c r="R77" s="917" t="b">
        <v>0</v>
      </c>
      <c r="S77" s="917" t="b">
        <v>1</v>
      </c>
      <c r="T77" s="917" t="b">
        <v>1</v>
      </c>
      <c r="U77" s="917" t="b">
        <v>1</v>
      </c>
      <c r="V77" s="917" t="b">
        <v>0</v>
      </c>
      <c r="W77" s="917" t="b">
        <v>0</v>
      </c>
      <c r="X77" s="917" t="b">
        <v>0</v>
      </c>
      <c r="Y77" s="917" t="b">
        <v>1</v>
      </c>
      <c r="Z77" s="917" t="b">
        <v>1</v>
      </c>
      <c r="AA77" s="917" t="b">
        <v>0</v>
      </c>
      <c r="AB77" s="917" t="b">
        <v>0</v>
      </c>
      <c r="AC77" s="917" t="b">
        <v>0</v>
      </c>
      <c r="AD77" s="917" t="b">
        <v>0</v>
      </c>
      <c r="AE77" s="917" t="b">
        <v>0</v>
      </c>
      <c r="AF77" s="917" t="b">
        <v>0</v>
      </c>
    </row>
    <row r="78" spans="1:32" s="915" customFormat="1">
      <c r="A78" s="915" t="str">
        <f>IF($D78="", "", _xlfn.XLOOKUP($D78, '⭐ SD-SUM-BBALL ⚾'!$F$2:$F$286, '⭐ SD-SUM-BBALL ⚾'!$A$2:$A$286))</f>
        <v>X-ERIC-RET</v>
      </c>
      <c r="B78" s="915" t="str">
        <f>IF($D78="", " ", _xlfn.XLOOKUP($D78, '⭐ SD-SUM-BBALL ⚾'!$F$2:$F$286, '⭐ SD-SUM-BBALL ⚾'!$C$2:$C$286))</f>
        <v>Y-ERIC</v>
      </c>
      <c r="C78" s="915" t="str">
        <f>IF($D78="", " ", _xlfn.XLOOKUP($D78, '⭐ SD-SUM-BBALL ⚾'!$F$2:$F$286, '⭐ SD-SUM-BBALL ⚾'!$E$2:$E$286))</f>
        <v>USBDZBUFG</v>
      </c>
      <c r="D78" s="915" t="s">
        <v>3242</v>
      </c>
      <c r="E78" s="915" t="str">
        <f>IF($D78="", " ", _xlfn.XLOOKUP($D78, '⭐ SD-SUM-BBALL ⚾'!$F$2:$F$286, '⭐ SD-SUM-BBALL ⚾'!$L$2:$L$286))</f>
        <v>crossroadsbaseballseries@gmail.com</v>
      </c>
      <c r="F78" s="915" t="str" cm="1">
        <f t="array" ref="F78">_xlfn.IFS($D78="", " ", _xlfn.XLOOKUP($D78, '⭐ SD-SUM-BBALL ⚾'!$F$2:$F$286,'⭐ SD-SUM-BBALL ⚾'!$M$2:$M$286)="", "",_xlfn.XLOOKUP($D78, '⭐ SD-SUM-BBALL ⚾'!$F$2:$F$286,'⭐ SD-SUM-BBALL ⚾'!$M$2:$M$286)&gt;0, _xlfn.XLOOKUP($D78, '⭐ SD-SUM-BBALL ⚾'!$F$2:$F$286,'⭐ SD-SUM-BBALL ⚾'!$M$2:$M$286))</f>
        <v>ncg@nelsongord.com</v>
      </c>
      <c r="G78" s="915" t="str" cm="1">
        <f t="array" ref="G78">_xlfn.IFS($D78="", " ", _xlfn.XLOOKUP($D78, '⭐ SD-SUM-BBALL ⚾'!$F$2:$F$286,'⭐ SD-SUM-BBALL ⚾'!$G$2:$G$286)="", "",_xlfn.XLOOKUP($D78, '⭐ SD-SUM-BBALL ⚾'!$F$2:$F$286,'⭐ SD-SUM-BBALL ⚾'!$G$2:$G$286)&gt;0, _xlfn.XLOOKUP($D78, '⭐ SD-SUM-BBALL ⚾'!$F$2:$F$286,'⭐ SD-SUM-BBALL ⚾'!$G$2:$G$286))</f>
        <v>Emmerich Park</v>
      </c>
      <c r="H78" s="915" t="str">
        <f>IF($D78="", " ", _xlfn.XLOOKUP($D78, '⭐ SD-SUM-BBALL ⚾'!$F$2:$F$286, '⭐ SD-SUM-BBALL ⚾'!$AM$2:$AM$286))</f>
        <v>150 Raupp Blvd Buffalo Grove, IL 60089</v>
      </c>
      <c r="I78" s="915" t="str">
        <f>IF($D78="", " ", _xlfn.XLOOKUP($D78, '⭐ SD-SUM-BBALL ⚾'!$F$2:$F$286, '⭐ SD-SUM-BBALL ⚾'!$U$2:$U$286))</f>
        <v>847-877-1117</v>
      </c>
      <c r="J78" s="915" t="str">
        <f>IF($D78="", " ", _xlfn.XLOOKUP($D78, '⭐ SD-SUM-BBALL ⚾'!$F$2:$F$286, '⭐ SD-SUM-BBALL ⚾'!$N$2:$N$286))</f>
        <v>Nelson</v>
      </c>
      <c r="K78" s="915" t="str">
        <f>IF($D78="", " ", _xlfn.XLOOKUP($D78, '⭐ SD-SUM-BBALL ⚾'!$F$2:$F$286, '⭐ SD-SUM-BBALL ⚾'!$O$2:$O$286))</f>
        <v>Gord</v>
      </c>
      <c r="L78" s="916" cm="1">
        <f t="array" ref="L78">_xlfn.IFS($D78="", " ", _xlfn.XLOOKUP($D78, '⭐ SD-SUM-BBALL ⚾'!$F$2:$F$286,'⭐ SD-SUM-BBALL ⚾'!$X$2:$X$286)="", "TBA",_xlfn.XLOOKUP($D78, '⭐ SD-SUM-BBALL ⚾'!$F$2:$F$286,'⭐ SD-SUM-BBALL ⚾'!$X$2:$X$286)&gt;0, _xlfn.XLOOKUP($D78, '⭐ SD-SUM-BBALL ⚾'!$F$2:$F$286,'⭐ SD-SUM-BBALL ⚾'!$X$2:$X$286))</f>
        <v>629</v>
      </c>
      <c r="M78" s="293"/>
      <c r="N78" s="917" t="b">
        <v>1</v>
      </c>
      <c r="O78" s="917" t="b">
        <v>1</v>
      </c>
      <c r="P78" s="917" t="b">
        <v>1</v>
      </c>
      <c r="Q78" s="917" t="b">
        <v>1</v>
      </c>
      <c r="R78" s="917" t="b">
        <v>0</v>
      </c>
      <c r="S78" s="917" t="b">
        <v>1</v>
      </c>
      <c r="T78" s="917" t="b">
        <v>1</v>
      </c>
      <c r="U78" s="917" t="b">
        <v>1</v>
      </c>
      <c r="V78" s="917" t="b">
        <v>1</v>
      </c>
      <c r="W78" s="917" t="b">
        <v>0</v>
      </c>
      <c r="X78" s="917" t="b">
        <v>0</v>
      </c>
      <c r="Y78" s="917" t="b">
        <v>1</v>
      </c>
      <c r="Z78" s="917" t="b">
        <v>1</v>
      </c>
      <c r="AA78" s="917" t="b">
        <v>0</v>
      </c>
      <c r="AB78" s="917" t="b">
        <v>0</v>
      </c>
      <c r="AC78" s="917" t="b">
        <v>0</v>
      </c>
      <c r="AD78" s="917" t="b">
        <v>0</v>
      </c>
      <c r="AE78" s="917" t="b">
        <v>0</v>
      </c>
      <c r="AF78" s="917" t="b">
        <v>0</v>
      </c>
    </row>
    <row r="79" spans="1:32" s="915" customFormat="1">
      <c r="A79" s="915" t="str">
        <f>IF($D79="", "", _xlfn.XLOOKUP($D79, '⭐ SD-SUM-BBALL ⚾'!$F$2:$F$286, '⭐ SD-SUM-BBALL ⚾'!$A$2:$A$286))</f>
        <v>X-ERIC-RET</v>
      </c>
      <c r="B79" s="915" t="str">
        <f>IF($D79="", " ", _xlfn.XLOOKUP($D79, '⭐ SD-SUM-BBALL ⚾'!$F$2:$F$286, '⭐ SD-SUM-BBALL ⚾'!$C$2:$C$286))</f>
        <v>Y-ERIC</v>
      </c>
      <c r="C79" s="915" t="str">
        <f>IF($D79="", " ", _xlfn.XLOOKUP($D79, '⭐ SD-SUM-BBALL ⚾'!$F$2:$F$286, '⭐ SD-SUM-BBALL ⚾'!$E$2:$E$286))</f>
        <v>USBDZBG</v>
      </c>
      <c r="D79" s="915" t="s">
        <v>3222</v>
      </c>
      <c r="E79" s="915" t="str">
        <f>IF($D79="", " ", _xlfn.XLOOKUP($D79, '⭐ SD-SUM-BBALL ⚾'!$F$2:$F$286, '⭐ SD-SUM-BBALL ⚾'!$L$2:$L$286))</f>
        <v>crossroadsbaseballseries@gmail.com</v>
      </c>
      <c r="F79" s="915" t="str" cm="1">
        <f t="array" ref="F79">_xlfn.IFS($D79="", " ", _xlfn.XLOOKUP($D79, '⭐ SD-SUM-BBALL ⚾'!$F$2:$F$286,'⭐ SD-SUM-BBALL ⚾'!$M$2:$M$286)="", "",_xlfn.XLOOKUP($D79, '⭐ SD-SUM-BBALL ⚾'!$F$2:$F$286,'⭐ SD-SUM-BBALL ⚾'!$M$2:$M$286)&gt;0, _xlfn.XLOOKUP($D79, '⭐ SD-SUM-BBALL ⚾'!$F$2:$F$286,'⭐ SD-SUM-BBALL ⚾'!$M$2:$M$286))</f>
        <v>ironandoilbaseball@gmail.com</v>
      </c>
      <c r="G79" s="915" t="str" cm="1">
        <f t="array" ref="G79">_xlfn.IFS($D79="", " ", _xlfn.XLOOKUP($D79, '⭐ SD-SUM-BBALL ⚾'!$F$2:$F$286,'⭐ SD-SUM-BBALL ⚾'!$G$2:$G$286)="", "",_xlfn.XLOOKUP($D79, '⭐ SD-SUM-BBALL ⚾'!$F$2:$F$286,'⭐ SD-SUM-BBALL ⚾'!$G$2:$G$286)&gt;0, _xlfn.XLOOKUP($D79, '⭐ SD-SUM-BBALL ⚾'!$F$2:$F$286,'⭐ SD-SUM-BBALL ⚾'!$G$2:$G$286))</f>
        <v>Pullman Park</v>
      </c>
      <c r="H79" s="915" t="str">
        <f>IF($D79="", " ", _xlfn.XLOOKUP($D79, '⭐ SD-SUM-BBALL ⚾'!$F$2:$F$286, '⭐ SD-SUM-BBALL ⚾'!$AM$2:$AM$286))</f>
        <v>100 Pullman Park Pl. Butler, PA 16001</v>
      </c>
      <c r="I79" s="915" t="str">
        <f>IF($D79="", " ", _xlfn.XLOOKUP($D79, '⭐ SD-SUM-BBALL ⚾'!$F$2:$F$286, '⭐ SD-SUM-BBALL ⚾'!$U$2:$U$286))</f>
        <v>814-598-8691</v>
      </c>
      <c r="J79" s="915" t="str">
        <f>IF($D79="", " ", _xlfn.XLOOKUP($D79, '⭐ SD-SUM-BBALL ⚾'!$F$2:$F$286, '⭐ SD-SUM-BBALL ⚾'!$N$2:$N$286))</f>
        <v>Shawn</v>
      </c>
      <c r="K79" s="915" t="str">
        <f>IF($D79="", " ", _xlfn.XLOOKUP($D79, '⭐ SD-SUM-BBALL ⚾'!$F$2:$F$286, '⭐ SD-SUM-BBALL ⚾'!$O$2:$O$286))</f>
        <v>Manning</v>
      </c>
      <c r="L79" s="916" cm="1">
        <f t="array" ref="L79">_xlfn.IFS($D79="", " ", _xlfn.XLOOKUP($D79, '⭐ SD-SUM-BBALL ⚾'!$F$2:$F$286,'⭐ SD-SUM-BBALL ⚾'!$X$2:$X$286)="", "TBA",_xlfn.XLOOKUP($D79, '⭐ SD-SUM-BBALL ⚾'!$F$2:$F$286,'⭐ SD-SUM-BBALL ⚾'!$X$2:$X$286)&gt;0, _xlfn.XLOOKUP($D79, '⭐ SD-SUM-BBALL ⚾'!$F$2:$F$286,'⭐ SD-SUM-BBALL ⚾'!$X$2:$X$286))</f>
        <v>629</v>
      </c>
      <c r="M79" s="293"/>
      <c r="N79" s="917" t="b">
        <v>1</v>
      </c>
      <c r="O79" s="917" t="b">
        <v>1</v>
      </c>
      <c r="P79" s="917" t="b">
        <v>1</v>
      </c>
      <c r="Q79" s="917" t="b">
        <v>1</v>
      </c>
      <c r="R79" s="917" t="b">
        <v>0</v>
      </c>
      <c r="S79" s="917" t="b">
        <v>1</v>
      </c>
      <c r="T79" s="917" t="b">
        <v>1</v>
      </c>
      <c r="U79" s="917" t="b">
        <v>1</v>
      </c>
      <c r="V79" s="917" t="b">
        <v>1</v>
      </c>
      <c r="W79" s="917" t="b">
        <v>0</v>
      </c>
      <c r="X79" s="917" t="b">
        <v>0</v>
      </c>
      <c r="Y79" s="917" t="b">
        <v>1</v>
      </c>
      <c r="Z79" s="917" t="b">
        <v>1</v>
      </c>
      <c r="AA79" s="917" t="b">
        <v>0</v>
      </c>
      <c r="AB79" s="917" t="b">
        <v>0</v>
      </c>
      <c r="AC79" s="917" t="b">
        <v>0</v>
      </c>
      <c r="AD79" s="917" t="b">
        <v>0</v>
      </c>
      <c r="AE79" s="917" t="b">
        <v>0</v>
      </c>
      <c r="AF79" s="917" t="b">
        <v>0</v>
      </c>
    </row>
    <row r="80" spans="1:32" s="293" customFormat="1">
      <c r="L80" s="478"/>
      <c r="N80" s="799" t="b">
        <v>0</v>
      </c>
      <c r="O80" s="799" t="b">
        <v>0</v>
      </c>
      <c r="P80" s="799" t="b">
        <v>0</v>
      </c>
      <c r="Q80" s="799" t="b">
        <v>0</v>
      </c>
      <c r="R80" s="799" t="b">
        <v>0</v>
      </c>
      <c r="S80" s="799" t="b">
        <v>0</v>
      </c>
      <c r="T80" s="799" t="b">
        <v>0</v>
      </c>
      <c r="U80" s="799" t="b">
        <v>0</v>
      </c>
      <c r="V80" s="799" t="b">
        <v>0</v>
      </c>
      <c r="W80" s="799" t="b">
        <v>0</v>
      </c>
      <c r="X80" s="799" t="b">
        <v>0</v>
      </c>
      <c r="Y80" s="799" t="b">
        <v>0</v>
      </c>
      <c r="Z80" s="799" t="b">
        <v>0</v>
      </c>
      <c r="AA80" s="799" t="b">
        <v>0</v>
      </c>
      <c r="AB80" s="799" t="b">
        <v>0</v>
      </c>
      <c r="AC80" s="799" t="b">
        <v>0</v>
      </c>
      <c r="AD80" s="799" t="b">
        <v>0</v>
      </c>
      <c r="AE80" s="799" t="b">
        <v>0</v>
      </c>
      <c r="AF80" s="799" t="b">
        <v>0</v>
      </c>
    </row>
    <row r="81" spans="1:32">
      <c r="A81" s="471" t="str">
        <f>IF($D81="", "", _xlfn.XLOOKUP($D81, '⭐ SD-SUM-BBALL ⚾'!$F$2:$F$286, '⭐ SD-SUM-BBALL ⚾'!$A$2:$A$286))</f>
        <v>B-RET</v>
      </c>
      <c r="B81" s="471" t="str">
        <f>IF($D81="", " ", _xlfn.XLOOKUP($D81, '⭐ SD-SUM-BBALL ⚾'!$F$2:$F$286, '⭐ SD-SUM-BBALL ⚾'!$C$2:$C$286))</f>
        <v>C-2ND</v>
      </c>
      <c r="C81" s="471" t="str">
        <f>IF($D81="", " ", _xlfn.XLOOKUP($D81, '⭐ SD-SUM-BBALL ⚾'!$F$2:$F$286, '⭐ SD-SUM-BBALL ⚾'!$E$2:$E$286))</f>
        <v>USBDDRY</v>
      </c>
      <c r="D81" s="471" t="s">
        <v>2828</v>
      </c>
      <c r="E81" s="471" t="str">
        <f>IF($D81="", " ", _xlfn.XLOOKUP($D81, '⭐ SD-SUM-BBALL ⚾'!$F$2:$F$286, '⭐ SD-SUM-BBALL ⚾'!$L$2:$L$286))</f>
        <v>jpascarella75@live.com</v>
      </c>
      <c r="F81" s="471" t="str" cm="1">
        <f t="array" ref="F81">_xlfn.IFS($D81="", " ", _xlfn.XLOOKUP($D81, '⭐ SD-SUM-BBALL ⚾'!$F$2:$F$286,'⭐ SD-SUM-BBALL ⚾'!$M$2:$M$286)="", "",_xlfn.XLOOKUP($D81, '⭐ SD-SUM-BBALL ⚾'!$F$2:$F$286,'⭐ SD-SUM-BBALL ⚾'!$M$2:$M$286)&gt;0, _xlfn.XLOOKUP($D81, '⭐ SD-SUM-BBALL ⚾'!$F$2:$F$286,'⭐ SD-SUM-BBALL ⚾'!$M$2:$M$286))</f>
        <v/>
      </c>
      <c r="G81" s="471" t="str" cm="1">
        <f t="array" ref="G81">_xlfn.IFS($D81="", " ", _xlfn.XLOOKUP($D81, '⭐ SD-SUM-BBALL ⚾'!$F$2:$F$286,'⭐ SD-SUM-BBALL ⚾'!$G$2:$G$286)="", "",_xlfn.XLOOKUP($D81, '⭐ SD-SUM-BBALL ⚾'!$F$2:$F$286,'⭐ SD-SUM-BBALL ⚾'!$G$2:$G$286)&gt;0, _xlfn.XLOOKUP($D81, '⭐ SD-SUM-BBALL ⚾'!$F$2:$F$286,'⭐ SD-SUM-BBALL ⚾'!$G$2:$G$286))</f>
        <v/>
      </c>
      <c r="H81" s="471" t="str">
        <f>IF($D81="", " ", _xlfn.XLOOKUP($D81, '⭐ SD-SUM-BBALL ⚾'!$F$2:$F$286, '⭐ SD-SUM-BBALL ⚾'!$AM$2:$AM$286))</f>
        <v>118 Freeville Rd Dryden, NY 13053</v>
      </c>
      <c r="I81" s="471" t="str">
        <f>IF($D81="", " ", _xlfn.XLOOKUP($D81, '⭐ SD-SUM-BBALL ⚾'!$F$2:$F$286, '⭐ SD-SUM-BBALL ⚾'!$U$2:$U$286))</f>
        <v>607-339-9432</v>
      </c>
      <c r="J81" s="471" t="str">
        <f>IF($D81="", " ", _xlfn.XLOOKUP($D81, '⭐ SD-SUM-BBALL ⚾'!$F$2:$F$286, '⭐ SD-SUM-BBALL ⚾'!$N$2:$N$286))</f>
        <v>John</v>
      </c>
      <c r="K81" s="471" t="str">
        <f>IF($D81="", " ", _xlfn.XLOOKUP($D81, '⭐ SD-SUM-BBALL ⚾'!$F$2:$F$286, '⭐ SD-SUM-BBALL ⚾'!$O$2:$O$286))</f>
        <v>Pascarella</v>
      </c>
      <c r="L81" s="468" cm="1">
        <f t="array" ref="L81">_xlfn.IFS($D81="", " ", _xlfn.XLOOKUP($D81, '⭐ SD-SUM-BBALL ⚾'!$F$2:$F$286,'⭐ SD-SUM-BBALL ⚾'!$X$2:$X$286)="", "TBA",_xlfn.XLOOKUP($D81, '⭐ SD-SUM-BBALL ⚾'!$F$2:$F$286,'⭐ SD-SUM-BBALL ⚾'!$X$2:$X$286)&gt;0, _xlfn.XLOOKUP($D81, '⭐ SD-SUM-BBALL ⚾'!$F$2:$F$286,'⭐ SD-SUM-BBALL ⚾'!$X$2:$X$286))</f>
        <v>706</v>
      </c>
      <c r="N81" s="773" t="b">
        <v>1</v>
      </c>
      <c r="O81" s="773" t="b">
        <v>1</v>
      </c>
      <c r="P81" s="773" t="b">
        <v>1</v>
      </c>
      <c r="Q81" s="773" t="b">
        <v>1</v>
      </c>
      <c r="R81" s="773" t="b">
        <v>0</v>
      </c>
      <c r="S81" s="773" t="b">
        <v>1</v>
      </c>
      <c r="T81" s="773" t="b">
        <v>1</v>
      </c>
      <c r="U81" s="773" t="b">
        <v>1</v>
      </c>
      <c r="V81" s="773" t="b">
        <v>0</v>
      </c>
      <c r="W81" s="773" t="b">
        <v>0</v>
      </c>
      <c r="X81" s="773" t="b">
        <v>0</v>
      </c>
      <c r="Y81" s="773" t="b">
        <v>1</v>
      </c>
      <c r="Z81" s="773" t="b">
        <v>1</v>
      </c>
      <c r="AA81" s="773" t="b">
        <v>0</v>
      </c>
      <c r="AB81" s="773" t="b">
        <v>0</v>
      </c>
      <c r="AC81" s="773" t="b">
        <v>0</v>
      </c>
      <c r="AD81" s="773" t="b">
        <v>0</v>
      </c>
      <c r="AE81" s="773" t="b">
        <v>0</v>
      </c>
      <c r="AF81" s="773" t="b">
        <v>0</v>
      </c>
    </row>
    <row r="82" spans="1:32">
      <c r="A82" s="471" t="str">
        <f>IF($D82="", "", _xlfn.XLOOKUP($D82, '⭐ SD-SUM-BBALL ⚾'!$F$2:$F$286, '⭐ SD-SUM-BBALL ⚾'!$A$2:$A$286))</f>
        <v>B-RET</v>
      </c>
      <c r="B82" s="471" t="str">
        <f>IF($D82="", " ", _xlfn.XLOOKUP($D82, '⭐ SD-SUM-BBALL ⚾'!$F$2:$F$286, '⭐ SD-SUM-BBALL ⚾'!$C$2:$C$286))</f>
        <v>C-2ND</v>
      </c>
      <c r="C82" s="471" t="str">
        <f>IF($D82="", " ", _xlfn.XLOOKUP($D82, '⭐ SD-SUM-BBALL ⚾'!$F$2:$F$286, '⭐ SD-SUM-BBALL ⚾'!$E$2:$E$286))</f>
        <v>USBDFLC</v>
      </c>
      <c r="D82" s="471" t="s">
        <v>803</v>
      </c>
      <c r="E82" s="471" t="str">
        <f>IF($D82="", " ", _xlfn.XLOOKUP($D82, '⭐ SD-SUM-BBALL ⚾'!$F$2:$F$286, '⭐ SD-SUM-BBALL ⚾'!$L$2:$L$286))</f>
        <v>james.angora14@gmail.com</v>
      </c>
      <c r="F82" s="471" t="str" cm="1">
        <f t="array" ref="F82">_xlfn.IFS($D82="", " ", _xlfn.XLOOKUP($D82, '⭐ SD-SUM-BBALL ⚾'!$F$2:$F$286,'⭐ SD-SUM-BBALL ⚾'!$M$2:$M$286)="", "",_xlfn.XLOOKUP($D82, '⭐ SD-SUM-BBALL ⚾'!$F$2:$F$286,'⭐ SD-SUM-BBALL ⚾'!$M$2:$M$286)&gt;0, _xlfn.XLOOKUP($D82, '⭐ SD-SUM-BBALL ⚾'!$F$2:$F$286,'⭐ SD-SUM-BBALL ⚾'!$M$2:$M$286))</f>
        <v/>
      </c>
      <c r="G82" s="471" t="str" cm="1">
        <f t="array" ref="G82">_xlfn.IFS($D82="", " ", _xlfn.XLOOKUP($D82, '⭐ SD-SUM-BBALL ⚾'!$F$2:$F$286,'⭐ SD-SUM-BBALL ⚾'!$G$2:$G$286)="", "",_xlfn.XLOOKUP($D82, '⭐ SD-SUM-BBALL ⚾'!$F$2:$F$286,'⭐ SD-SUM-BBALL ⚾'!$G$2:$G$286)&gt;0, _xlfn.XLOOKUP($D82, '⭐ SD-SUM-BBALL ⚾'!$F$2:$F$286,'⭐ SD-SUM-BBALL ⚾'!$G$2:$G$286))</f>
        <v/>
      </c>
      <c r="H82" s="471" t="str">
        <f>IF($D82="", " ", _xlfn.XLOOKUP($D82, '⭐ SD-SUM-BBALL ⚾'!$F$2:$F$286, '⭐ SD-SUM-BBALL ⚾'!$AM$2:$AM$286))</f>
        <v>3325 Marvin Sands Dr Canandaigua, NY 14424</v>
      </c>
      <c r="I82" s="471" t="str">
        <f>IF($D82="", " ", _xlfn.XLOOKUP($D82, '⭐ SD-SUM-BBALL ⚾'!$F$2:$F$286, '⭐ SD-SUM-BBALL ⚾'!$U$2:$U$286))</f>
        <v>585-315-5112</v>
      </c>
      <c r="J82" s="471" t="str">
        <f>IF($D82="", " ", _xlfn.XLOOKUP($D82, '⭐ SD-SUM-BBALL ⚾'!$F$2:$F$286, '⭐ SD-SUM-BBALL ⚾'!$N$2:$N$286))</f>
        <v>JT</v>
      </c>
      <c r="K82" s="471" t="str">
        <f>IF($D82="", " ", _xlfn.XLOOKUP($D82, '⭐ SD-SUM-BBALL ⚾'!$F$2:$F$286, '⭐ SD-SUM-BBALL ⚾'!$O$2:$O$286))</f>
        <v>Angora</v>
      </c>
      <c r="L82" s="468" cm="1">
        <f t="array" ref="L82">_xlfn.IFS($D82="", " ", _xlfn.XLOOKUP($D82, '⭐ SD-SUM-BBALL ⚾'!$F$2:$F$286,'⭐ SD-SUM-BBALL ⚾'!$X$2:$X$286)="", "TBA",_xlfn.XLOOKUP($D82, '⭐ SD-SUM-BBALL ⚾'!$F$2:$F$286,'⭐ SD-SUM-BBALL ⚾'!$X$2:$X$286)&gt;0, _xlfn.XLOOKUP($D82, '⭐ SD-SUM-BBALL ⚾'!$F$2:$F$286,'⭐ SD-SUM-BBALL ⚾'!$X$2:$X$286))</f>
        <v>706</v>
      </c>
      <c r="N82" s="773" t="b">
        <v>1</v>
      </c>
      <c r="O82" s="773" t="b">
        <v>1</v>
      </c>
      <c r="P82" s="773" t="b">
        <v>1</v>
      </c>
      <c r="Q82" s="773" t="b">
        <v>1</v>
      </c>
      <c r="R82" s="773" t="b">
        <v>0</v>
      </c>
      <c r="S82" s="773" t="b">
        <v>1</v>
      </c>
      <c r="T82" s="773" t="b">
        <v>1</v>
      </c>
      <c r="U82" s="773" t="b">
        <v>1</v>
      </c>
      <c r="V82" s="773" t="b">
        <v>0</v>
      </c>
      <c r="W82" s="773" t="b">
        <v>0</v>
      </c>
      <c r="X82" s="773" t="b">
        <v>0</v>
      </c>
      <c r="Y82" s="773" t="b">
        <v>1</v>
      </c>
      <c r="Z82" s="773" t="b">
        <v>1</v>
      </c>
      <c r="AA82" s="773" t="b">
        <v>0</v>
      </c>
      <c r="AB82" s="773" t="b">
        <v>0</v>
      </c>
      <c r="AC82" s="773" t="b">
        <v>0</v>
      </c>
      <c r="AD82" s="773" t="b">
        <v>0</v>
      </c>
      <c r="AE82" s="773" t="b">
        <v>0</v>
      </c>
      <c r="AF82" s="773" t="b">
        <v>0</v>
      </c>
    </row>
    <row r="83" spans="1:32">
      <c r="A83" s="471" t="str">
        <f>IF($D83="", "", _xlfn.XLOOKUP($D83, '⭐ SD-SUM-BBALL ⚾'!$F$2:$F$286, '⭐ SD-SUM-BBALL ⚾'!$A$2:$A$286))</f>
        <v>B-RET</v>
      </c>
      <c r="B83" s="471" t="str">
        <f>IF($D83="", " ", _xlfn.XLOOKUP($D83, '⭐ SD-SUM-BBALL ⚾'!$F$2:$F$286, '⭐ SD-SUM-BBALL ⚾'!$C$2:$C$286))</f>
        <v>C-3RD</v>
      </c>
      <c r="C83" s="471" t="str">
        <f>IF($D83="", " ", _xlfn.XLOOKUP($D83, '⭐ SD-SUM-BBALL ⚾'!$F$2:$F$286, '⭐ SD-SUM-BBALL ⚾'!$E$2:$E$286))</f>
        <v>USBDGSG</v>
      </c>
      <c r="D83" s="471" t="s">
        <v>2870</v>
      </c>
      <c r="E83" s="471" t="str">
        <f>IF($D83="", " ", _xlfn.XLOOKUP($D83, '⭐ SD-SUM-BBALL ⚾'!$F$2:$F$286, '⭐ SD-SUM-BBALL ⚾'!$L$2:$L$286))</f>
        <v>billduby@gmail.com</v>
      </c>
      <c r="F83" s="471" t="str" cm="1">
        <f t="array" ref="F83">_xlfn.IFS($D83="", " ", _xlfn.XLOOKUP($D83, '⭐ SD-SUM-BBALL ⚾'!$F$2:$F$286,'⭐ SD-SUM-BBALL ⚾'!$M$2:$M$286)="", "",_xlfn.XLOOKUP($D83, '⭐ SD-SUM-BBALL ⚾'!$F$2:$F$286,'⭐ SD-SUM-BBALL ⚾'!$M$2:$M$286)&gt;0, _xlfn.XLOOKUP($D83, '⭐ SD-SUM-BBALL ⚾'!$F$2:$F$286,'⭐ SD-SUM-BBALL ⚾'!$M$2:$M$286))</f>
        <v/>
      </c>
      <c r="G83" s="471" t="str" cm="1">
        <f t="array" ref="G83">_xlfn.IFS($D83="", " ", _xlfn.XLOOKUP($D83, '⭐ SD-SUM-BBALL ⚾'!$F$2:$F$286,'⭐ SD-SUM-BBALL ⚾'!$G$2:$G$286)="", "",_xlfn.XLOOKUP($D83, '⭐ SD-SUM-BBALL ⚾'!$F$2:$F$286,'⭐ SD-SUM-BBALL ⚾'!$G$2:$G$286)&gt;0, _xlfn.XLOOKUP($D83, '⭐ SD-SUM-BBALL ⚾'!$F$2:$F$286,'⭐ SD-SUM-BBALL ⚾'!$G$2:$G$286))</f>
        <v>Golden State Grind Headquarters</v>
      </c>
      <c r="H83" s="471" t="str">
        <f>IF($D83="", " ", _xlfn.XLOOKUP($D83, '⭐ SD-SUM-BBALL ⚾'!$F$2:$F$286, '⭐ SD-SUM-BBALL ⚾'!$AM$2:$AM$286))</f>
        <v>1745 Arnold Industrial Way Concord, CA 94520</v>
      </c>
      <c r="I83" s="471" t="str">
        <f>IF($D83="", " ", _xlfn.XLOOKUP($D83, '⭐ SD-SUM-BBALL ⚾'!$F$2:$F$286, '⭐ SD-SUM-BBALL ⚾'!$U$2:$U$286))</f>
        <v>925-383-1819</v>
      </c>
      <c r="J83" s="471" t="str">
        <f>IF($D83="", " ", _xlfn.XLOOKUP($D83, '⭐ SD-SUM-BBALL ⚾'!$F$2:$F$286, '⭐ SD-SUM-BBALL ⚾'!$N$2:$N$286))</f>
        <v>Bill</v>
      </c>
      <c r="K83" s="471" t="str">
        <f>IF($D83="", " ", _xlfn.XLOOKUP($D83, '⭐ SD-SUM-BBALL ⚾'!$F$2:$F$286, '⭐ SD-SUM-BBALL ⚾'!$O$2:$O$286))</f>
        <v>Duby</v>
      </c>
      <c r="L83" s="468" cm="1">
        <f t="array" ref="L83">_xlfn.IFS($D83="", " ", _xlfn.XLOOKUP($D83, '⭐ SD-SUM-BBALL ⚾'!$F$2:$F$286,'⭐ SD-SUM-BBALL ⚾'!$X$2:$X$286)="", "TBA",_xlfn.XLOOKUP($D83, '⭐ SD-SUM-BBALL ⚾'!$F$2:$F$286,'⭐ SD-SUM-BBALL ⚾'!$X$2:$X$286)&gt;0, _xlfn.XLOOKUP($D83, '⭐ SD-SUM-BBALL ⚾'!$F$2:$F$286,'⭐ SD-SUM-BBALL ⚾'!$X$2:$X$286))</f>
        <v>706</v>
      </c>
      <c r="N83" s="773" t="b">
        <v>1</v>
      </c>
      <c r="O83" s="773" t="b">
        <v>1</v>
      </c>
      <c r="P83" s="773" t="b">
        <v>1</v>
      </c>
      <c r="Q83" s="773" t="b">
        <v>1</v>
      </c>
      <c r="R83" s="773" t="b">
        <v>0</v>
      </c>
      <c r="S83" s="773" t="b">
        <v>1</v>
      </c>
      <c r="T83" s="773" t="b">
        <v>1</v>
      </c>
      <c r="U83" s="773" t="b">
        <v>1</v>
      </c>
      <c r="V83" s="773" t="b">
        <v>0</v>
      </c>
      <c r="W83" s="773" t="b">
        <v>0</v>
      </c>
      <c r="X83" s="773" t="b">
        <v>0</v>
      </c>
      <c r="Y83" s="773" t="b">
        <v>1</v>
      </c>
      <c r="Z83" s="773" t="b">
        <v>1</v>
      </c>
      <c r="AA83" s="773" t="b">
        <v>0</v>
      </c>
      <c r="AB83" s="773" t="b">
        <v>0</v>
      </c>
      <c r="AC83" s="773" t="b">
        <v>0</v>
      </c>
      <c r="AD83" s="773" t="b">
        <v>0</v>
      </c>
      <c r="AE83" s="773" t="b">
        <v>0</v>
      </c>
      <c r="AF83" s="773" t="b">
        <v>0</v>
      </c>
    </row>
    <row r="84" spans="1:32">
      <c r="A84" s="314" t="str">
        <f>IF($D84="", "", _xlfn.XLOOKUP($D84, '⭐ SD-SUM-BBALL ⚾'!$F$2:$F$286, '⭐ SD-SUM-BBALL ⚾'!$A$2:$A$286))</f>
        <v>A-NEW</v>
      </c>
      <c r="B84" s="314" t="str">
        <f>IF($D84="", " ", _xlfn.XLOOKUP($D84, '⭐ SD-SUM-BBALL ⚾'!$F$2:$F$286, '⭐ SD-SUM-BBALL ⚾'!$C$2:$C$286))</f>
        <v>A-NEW</v>
      </c>
      <c r="C84" s="314" t="str">
        <f>IF($D84="", " ", _xlfn.XLOOKUP($D84, '⭐ SD-SUM-BBALL ⚾'!$F$2:$F$286, '⭐ SD-SUM-BBALL ⚾'!$E$2:$E$286))</f>
        <v>USBDHOO</v>
      </c>
      <c r="D84" s="314" t="s">
        <v>2900</v>
      </c>
      <c r="E84" s="314" t="str">
        <f>IF($D84="", " ", _xlfn.XLOOKUP($D84, '⭐ SD-SUM-BBALL ⚾'!$F$2:$F$286, '⭐ SD-SUM-BBALL ⚾'!$L$2:$L$286))</f>
        <v>david.Jones2@fresnounified.org</v>
      </c>
      <c r="F84" s="314" t="str" cm="1">
        <f t="array" ref="F84">_xlfn.IFS($D84="", " ", _xlfn.XLOOKUP($D84, '⭐ SD-SUM-BBALL ⚾'!$F$2:$F$286,'⭐ SD-SUM-BBALL ⚾'!$M$2:$M$286)="", "",_xlfn.XLOOKUP($D84, '⭐ SD-SUM-BBALL ⚾'!$F$2:$F$286,'⭐ SD-SUM-BBALL ⚾'!$M$2:$M$286)&gt;0, _xlfn.XLOOKUP($D84, '⭐ SD-SUM-BBALL ⚾'!$F$2:$F$286,'⭐ SD-SUM-BBALL ⚾'!$M$2:$M$286))</f>
        <v/>
      </c>
      <c r="G84" s="314" t="str" cm="1">
        <f t="array" ref="G84">_xlfn.IFS($D84="", " ", _xlfn.XLOOKUP($D84, '⭐ SD-SUM-BBALL ⚾'!$F$2:$F$286,'⭐ SD-SUM-BBALL ⚾'!$G$2:$G$286)="", "",_xlfn.XLOOKUP($D84, '⭐ SD-SUM-BBALL ⚾'!$F$2:$F$286,'⭐ SD-SUM-BBALL ⚾'!$G$2:$G$286)&gt;0, _xlfn.XLOOKUP($D84, '⭐ SD-SUM-BBALL ⚾'!$F$2:$F$286,'⭐ SD-SUM-BBALL ⚾'!$G$2:$G$286))</f>
        <v/>
      </c>
      <c r="H84" s="314" t="str">
        <f>IF($D84="", " ", _xlfn.XLOOKUP($D84, '⭐ SD-SUM-BBALL ⚾'!$F$2:$F$286, '⭐ SD-SUM-BBALL ⚾'!$AM$2:$AM$286))</f>
        <v>5550 N 1st St Fresno, CA 93710</v>
      </c>
      <c r="I84" s="314" t="str">
        <f>IF($D84="", " ", _xlfn.XLOOKUP($D84, '⭐ SD-SUM-BBALL ⚾'!$F$2:$F$286, '⭐ SD-SUM-BBALL ⚾'!$U$2:$U$286))</f>
        <v>559-265-2971</v>
      </c>
      <c r="J84" s="314" t="str">
        <f>IF($D84="", " ", _xlfn.XLOOKUP($D84, '⭐ SD-SUM-BBALL ⚾'!$F$2:$F$286, '⭐ SD-SUM-BBALL ⚾'!$N$2:$N$286))</f>
        <v>David</v>
      </c>
      <c r="K84" s="314" t="str">
        <f>IF($D84="", " ", _xlfn.XLOOKUP($D84, '⭐ SD-SUM-BBALL ⚾'!$F$2:$F$286, '⭐ SD-SUM-BBALL ⚾'!$O$2:$O$286))</f>
        <v>Jones</v>
      </c>
      <c r="L84" s="505" cm="1">
        <f t="array" ref="L84">_xlfn.IFS($D84="", " ", _xlfn.XLOOKUP($D84, '⭐ SD-SUM-BBALL ⚾'!$F$2:$F$286,'⭐ SD-SUM-BBALL ⚾'!$X$2:$X$286)="", "TBA",_xlfn.XLOOKUP($D84, '⭐ SD-SUM-BBALL ⚾'!$F$2:$F$286,'⭐ SD-SUM-BBALL ⚾'!$X$2:$X$286)&gt;0, _xlfn.XLOOKUP($D84, '⭐ SD-SUM-BBALL ⚾'!$F$2:$F$286,'⭐ SD-SUM-BBALL ⚾'!$X$2:$X$286))</f>
        <v>706</v>
      </c>
      <c r="N84" s="774" t="b">
        <v>1</v>
      </c>
      <c r="O84" s="774" t="b">
        <v>1</v>
      </c>
      <c r="P84" s="774" t="b">
        <v>1</v>
      </c>
      <c r="Q84" s="774" t="b">
        <v>1</v>
      </c>
      <c r="R84" s="774" t="b">
        <v>1</v>
      </c>
      <c r="S84" s="774" t="b">
        <v>1</v>
      </c>
      <c r="T84" s="774" t="b">
        <v>1</v>
      </c>
      <c r="U84" s="774" t="b">
        <v>1</v>
      </c>
      <c r="V84" s="774" t="b">
        <v>1</v>
      </c>
      <c r="W84" s="774" t="b">
        <v>0</v>
      </c>
      <c r="X84" s="774" t="b">
        <v>0</v>
      </c>
      <c r="Y84" s="774" t="b">
        <v>1</v>
      </c>
      <c r="Z84" s="774" t="b">
        <v>1</v>
      </c>
      <c r="AA84" s="774" t="b">
        <v>0</v>
      </c>
      <c r="AB84" s="774" t="b">
        <v>0</v>
      </c>
      <c r="AC84" s="774" t="b">
        <v>0</v>
      </c>
      <c r="AD84" s="774" t="b">
        <v>0</v>
      </c>
      <c r="AE84" s="774" t="b">
        <v>0</v>
      </c>
      <c r="AF84" s="774" t="b">
        <v>0</v>
      </c>
    </row>
    <row r="85" spans="1:32">
      <c r="A85" s="471" t="str">
        <f>IF($D85="", "", _xlfn.XLOOKUP($D85, '⭐ SD-SUM-BBALL ⚾'!$F$2:$F$286, '⭐ SD-SUM-BBALL ⚾'!$A$2:$A$286))</f>
        <v>B-RET</v>
      </c>
      <c r="B85" s="471" t="str">
        <f>IF($D85="", " ", _xlfn.XLOOKUP($D85, '⭐ SD-SUM-BBALL ⚾'!$F$2:$F$286, '⭐ SD-SUM-BBALL ⚾'!$C$2:$C$286))</f>
        <v>D-RET</v>
      </c>
      <c r="C85" s="471" t="str">
        <f>IF($D85="", " ", _xlfn.XLOOKUP($D85, '⭐ SD-SUM-BBALL ⚾'!$F$2:$F$286, '⭐ SD-SUM-BBALL ⚾'!$E$2:$E$286))</f>
        <v>USBDMCCH</v>
      </c>
      <c r="D85" s="471" t="s">
        <v>2929</v>
      </c>
      <c r="E85" s="471" t="str">
        <f>IF($D85="", " ", _xlfn.XLOOKUP($D85, '⭐ SD-SUM-BBALL ⚾'!$F$2:$F$286, '⭐ SD-SUM-BBALL ⚾'!$L$2:$L$286))</f>
        <v>mattschmidt20@yahoo.com</v>
      </c>
      <c r="F85" s="471" t="str" cm="1">
        <f t="array" ref="F85">_xlfn.IFS($D85="", " ", _xlfn.XLOOKUP($D85, '⭐ SD-SUM-BBALL ⚾'!$F$2:$F$286,'⭐ SD-SUM-BBALL ⚾'!$M$2:$M$286)="", "",_xlfn.XLOOKUP($D85, '⭐ SD-SUM-BBALL ⚾'!$F$2:$F$286,'⭐ SD-SUM-BBALL ⚾'!$M$2:$M$286)&gt;0, _xlfn.XLOOKUP($D85, '⭐ SD-SUM-BBALL ⚾'!$F$2:$F$286,'⭐ SD-SUM-BBALL ⚾'!$M$2:$M$286))</f>
        <v/>
      </c>
      <c r="G85" s="471" t="str" cm="1">
        <f t="array" ref="G85">_xlfn.IFS($D85="", " ", _xlfn.XLOOKUP($D85, '⭐ SD-SUM-BBALL ⚾'!$F$2:$F$286,'⭐ SD-SUM-BBALL ⚾'!$G$2:$G$286)="", "",_xlfn.XLOOKUP($D85, '⭐ SD-SUM-BBALL ⚾'!$F$2:$F$286,'⭐ SD-SUM-BBALL ⚾'!$G$2:$G$286)&gt;0, _xlfn.XLOOKUP($D85, '⭐ SD-SUM-BBALL ⚾'!$F$2:$F$286,'⭐ SD-SUM-BBALL ⚾'!$G$2:$G$286))</f>
        <v/>
      </c>
      <c r="H85" s="471" t="str">
        <f>IF($D85="", " ", _xlfn.XLOOKUP($D85, '⭐ SD-SUM-BBALL ⚾'!$F$2:$F$286, '⭐ SD-SUM-BBALL ⚾'!$AM$2:$AM$286))</f>
        <v>1001 McHenry Ave Woodstock, IL 60098</v>
      </c>
      <c r="I85" s="471" t="str">
        <f>IF($D85="", " ", _xlfn.XLOOKUP($D85, '⭐ SD-SUM-BBALL ⚾'!$F$2:$F$286, '⭐ SD-SUM-BBALL ⚾'!$U$2:$U$286))</f>
        <v>847-664-9962</v>
      </c>
      <c r="J85" s="471" t="str">
        <f>IF($D85="", " ", _xlfn.XLOOKUP($D85, '⭐ SD-SUM-BBALL ⚾'!$F$2:$F$286, '⭐ SD-SUM-BBALL ⚾'!$N$2:$N$286))</f>
        <v>Matt</v>
      </c>
      <c r="K85" s="471" t="str">
        <f>IF($D85="", " ", _xlfn.XLOOKUP($D85, '⭐ SD-SUM-BBALL ⚾'!$F$2:$F$286, '⭐ SD-SUM-BBALL ⚾'!$O$2:$O$286))</f>
        <v>Schmidt</v>
      </c>
      <c r="L85" s="468" cm="1">
        <f t="array" ref="L85">_xlfn.IFS($D85="", " ", _xlfn.XLOOKUP($D85, '⭐ SD-SUM-BBALL ⚾'!$F$2:$F$286,'⭐ SD-SUM-BBALL ⚾'!$X$2:$X$286)="", "TBA",_xlfn.XLOOKUP($D85, '⭐ SD-SUM-BBALL ⚾'!$F$2:$F$286,'⭐ SD-SUM-BBALL ⚾'!$X$2:$X$286)&gt;0, _xlfn.XLOOKUP($D85, '⭐ SD-SUM-BBALL ⚾'!$F$2:$F$286,'⭐ SD-SUM-BBALL ⚾'!$X$2:$X$286))</f>
        <v>706</v>
      </c>
      <c r="N85" s="773" t="b">
        <v>1</v>
      </c>
      <c r="O85" s="773" t="b">
        <v>1</v>
      </c>
      <c r="P85" s="773" t="b">
        <v>1</v>
      </c>
      <c r="Q85" s="773" t="b">
        <v>1</v>
      </c>
      <c r="R85" s="773" t="b">
        <v>0</v>
      </c>
      <c r="S85" s="773" t="b">
        <v>1</v>
      </c>
      <c r="T85" s="773" t="b">
        <v>1</v>
      </c>
      <c r="U85" s="773" t="b">
        <v>1</v>
      </c>
      <c r="V85" s="773" t="b">
        <v>0</v>
      </c>
      <c r="W85" s="773" t="b">
        <v>0</v>
      </c>
      <c r="X85" s="773" t="b">
        <v>0</v>
      </c>
      <c r="Y85" s="773" t="b">
        <v>1</v>
      </c>
      <c r="Z85" s="773" t="b">
        <v>1</v>
      </c>
      <c r="AA85" s="773" t="b">
        <v>0</v>
      </c>
      <c r="AB85" s="773" t="b">
        <v>0</v>
      </c>
      <c r="AC85" s="773" t="b">
        <v>0</v>
      </c>
      <c r="AD85" s="773" t="b">
        <v>0</v>
      </c>
      <c r="AE85" s="773" t="b">
        <v>0</v>
      </c>
      <c r="AF85" s="773" t="b">
        <v>0</v>
      </c>
    </row>
    <row r="86" spans="1:32">
      <c r="A86" s="471" t="str">
        <f>IF($D86="", "", _xlfn.XLOOKUP($D86, '⭐ SD-SUM-BBALL ⚾'!$F$2:$F$286, '⭐ SD-SUM-BBALL ⚾'!$A$2:$A$286))</f>
        <v>B-RET</v>
      </c>
      <c r="B86" s="471" t="str">
        <f>IF($D86="", " ", _xlfn.XLOOKUP($D86, '⭐ SD-SUM-BBALL ⚾'!$F$2:$F$286, '⭐ SD-SUM-BBALL ⚾'!$C$2:$C$286))</f>
        <v>A-NEW</v>
      </c>
      <c r="C86" s="471" t="str">
        <f>IF($D86="", " ", _xlfn.XLOOKUP($D86, '⭐ SD-SUM-BBALL ⚾'!$F$2:$F$286, '⭐ SD-SUM-BBALL ⚾'!$E$2:$E$286))</f>
        <v>USBDND</v>
      </c>
      <c r="D86" s="471" t="s">
        <v>1126</v>
      </c>
      <c r="E86" s="471" t="str">
        <f>IF($D86="", " ", _xlfn.XLOOKUP($D86, '⭐ SD-SUM-BBALL ⚾'!$F$2:$F$286, '⭐ SD-SUM-BBALL ⚾'!$L$2:$L$286))</f>
        <v>mbedics@ndcrusaders.org</v>
      </c>
      <c r="F86" s="471" t="str" cm="1">
        <f t="array" ref="F86">_xlfn.IFS($D86="", " ", _xlfn.XLOOKUP($D86, '⭐ SD-SUM-BBALL ⚾'!$F$2:$F$286,'⭐ SD-SUM-BBALL ⚾'!$M$2:$M$286)="", "",_xlfn.XLOOKUP($D86, '⭐ SD-SUM-BBALL ⚾'!$F$2:$F$286,'⭐ SD-SUM-BBALL ⚾'!$M$2:$M$286)&gt;0, _xlfn.XLOOKUP($D86, '⭐ SD-SUM-BBALL ⚾'!$F$2:$F$286,'⭐ SD-SUM-BBALL ⚾'!$M$2:$M$286))</f>
        <v/>
      </c>
      <c r="G86" s="471" t="str" cm="1">
        <f t="array" ref="G86">_xlfn.IFS($D86="", " ", _xlfn.XLOOKUP($D86, '⭐ SD-SUM-BBALL ⚾'!$F$2:$F$286,'⭐ SD-SUM-BBALL ⚾'!$G$2:$G$286)="", "",_xlfn.XLOOKUP($D86, '⭐ SD-SUM-BBALL ⚾'!$F$2:$F$286,'⭐ SD-SUM-BBALL ⚾'!$G$2:$G$286)&gt;0, _xlfn.XLOOKUP($D86, '⭐ SD-SUM-BBALL ⚾'!$F$2:$F$286,'⭐ SD-SUM-BBALL ⚾'!$G$2:$G$286))</f>
        <v/>
      </c>
      <c r="H86" s="471" t="str">
        <f>IF($D86="", " ", _xlfn.XLOOKUP($D86, '⭐ SD-SUM-BBALL ⚾'!$F$2:$F$286, '⭐ SD-SUM-BBALL ⚾'!$AM$2:$AM$286))</f>
        <v>3417 Church Rd Easton, PA 18045</v>
      </c>
      <c r="I86" s="471" t="str">
        <f>IF($D86="", " ", _xlfn.XLOOKUP($D86, '⭐ SD-SUM-BBALL ⚾'!$F$2:$F$286, '⭐ SD-SUM-BBALL ⚾'!$U$2:$U$286))</f>
        <v>610-217-1065</v>
      </c>
      <c r="J86" s="471" t="str">
        <f>IF($D86="", " ", _xlfn.XLOOKUP($D86, '⭐ SD-SUM-BBALL ⚾'!$F$2:$F$286, '⭐ SD-SUM-BBALL ⚾'!$N$2:$N$286))</f>
        <v>Mike</v>
      </c>
      <c r="K86" s="471" t="str">
        <f>IF($D86="", " ", _xlfn.XLOOKUP($D86, '⭐ SD-SUM-BBALL ⚾'!$F$2:$F$286, '⭐ SD-SUM-BBALL ⚾'!$O$2:$O$286))</f>
        <v>Bedics</v>
      </c>
      <c r="L86" s="468" cm="1">
        <f t="array" ref="L86">_xlfn.IFS($D86="", " ", _xlfn.XLOOKUP($D86, '⭐ SD-SUM-BBALL ⚾'!$F$2:$F$286,'⭐ SD-SUM-BBALL ⚾'!$X$2:$X$286)="", "TBA",_xlfn.XLOOKUP($D86, '⭐ SD-SUM-BBALL ⚾'!$F$2:$F$286,'⭐ SD-SUM-BBALL ⚾'!$X$2:$X$286)&gt;0, _xlfn.XLOOKUP($D86, '⭐ SD-SUM-BBALL ⚾'!$F$2:$F$286,'⭐ SD-SUM-BBALL ⚾'!$X$2:$X$286))</f>
        <v>706</v>
      </c>
      <c r="N86" s="773" t="b">
        <v>1</v>
      </c>
      <c r="O86" s="773" t="b">
        <v>1</v>
      </c>
      <c r="P86" s="773" t="b">
        <v>1</v>
      </c>
      <c r="Q86" s="773" t="b">
        <v>1</v>
      </c>
      <c r="R86" s="773" t="b">
        <v>1</v>
      </c>
      <c r="S86" s="773" t="b">
        <v>1</v>
      </c>
      <c r="T86" s="773" t="b">
        <v>1</v>
      </c>
      <c r="U86" s="773" t="b">
        <v>1</v>
      </c>
      <c r="V86" s="773" t="b">
        <v>0</v>
      </c>
      <c r="W86" s="773" t="b">
        <v>0</v>
      </c>
      <c r="X86" s="773" t="b">
        <v>0</v>
      </c>
      <c r="Y86" s="773" t="b">
        <v>1</v>
      </c>
      <c r="Z86" s="773" t="b">
        <v>1</v>
      </c>
      <c r="AA86" s="773" t="b">
        <v>0</v>
      </c>
      <c r="AB86" s="773" t="b">
        <v>0</v>
      </c>
      <c r="AC86" s="773" t="b">
        <v>0</v>
      </c>
      <c r="AD86" s="773" t="b">
        <v>0</v>
      </c>
      <c r="AE86" s="773" t="b">
        <v>0</v>
      </c>
      <c r="AF86" s="773" t="b">
        <v>0</v>
      </c>
    </row>
    <row r="87" spans="1:32">
      <c r="A87" s="642" t="str">
        <f>IF($D87="", "", _xlfn.XLOOKUP($D87, '⭐ SD-SUM-BBALL ⚾'!$F$2:$F$286, '⭐ SD-SUM-BBALL ⚾'!$A$2:$A$286))</f>
        <v>X-ERIC-RET</v>
      </c>
      <c r="B87" s="642" t="str">
        <f>IF($D87="", " ", _xlfn.XLOOKUP($D87, '⭐ SD-SUM-BBALL ⚾'!$F$2:$F$286, '⭐ SD-SUM-BBALL ⚾'!$C$2:$C$286))</f>
        <v>Y-ERIC</v>
      </c>
      <c r="C87" s="642" t="str">
        <f>IF($D87="", " ", _xlfn.XLOOKUP($D87, '⭐ SD-SUM-BBALL ⚾'!$F$2:$F$286, '⭐ SD-SUM-BBALL ⚾'!$E$2:$E$286))</f>
        <v>USBDZPHS</v>
      </c>
      <c r="D87" s="649" t="s">
        <v>3370</v>
      </c>
      <c r="E87" s="642" t="str">
        <f>IF($D87="", " ", _xlfn.XLOOKUP($D87, '⭐ SD-SUM-BBALL ⚾'!$F$2:$F$286, '⭐ SD-SUM-BBALL ⚾'!$L$2:$L$286))</f>
        <v>crossroadsbaseballseries@gmail.com</v>
      </c>
      <c r="F87" s="642" t="str" cm="1">
        <f t="array" ref="F87">_xlfn.IFS($D87="", " ", _xlfn.XLOOKUP($D87, '⭐ SD-SUM-BBALL ⚾'!$F$2:$F$286,'⭐ SD-SUM-BBALL ⚾'!$M$2:$M$286)="", "",_xlfn.XLOOKUP($D87, '⭐ SD-SUM-BBALL ⚾'!$F$2:$F$286,'⭐ SD-SUM-BBALL ⚾'!$M$2:$M$286)&gt;0, _xlfn.XLOOKUP($D87, '⭐ SD-SUM-BBALL ⚾'!$F$2:$F$286,'⭐ SD-SUM-BBALL ⚾'!$M$2:$M$286))</f>
        <v>mvosburgh@smcsc.com</v>
      </c>
      <c r="G87" s="642" t="str" cm="1">
        <f t="array" ref="G87">_xlfn.IFS($D87="", " ", _xlfn.XLOOKUP($D87, '⭐ SD-SUM-BBALL ⚾'!$F$2:$F$286,'⭐ SD-SUM-BBALL ⚾'!$G$2:$G$286)="", "",_xlfn.XLOOKUP($D87, '⭐ SD-SUM-BBALL ⚾'!$F$2:$F$286,'⭐ SD-SUM-BBALL ⚾'!$G$2:$G$286)&gt;0, _xlfn.XLOOKUP($D87, '⭐ SD-SUM-BBALL ⚾'!$F$2:$F$286,'⭐ SD-SUM-BBALL ⚾'!$G$2:$G$286))</f>
        <v/>
      </c>
      <c r="H87" s="642" t="str">
        <f>IF($D87="", " ", _xlfn.XLOOKUP($D87, '⭐ SD-SUM-BBALL ⚾'!$F$2:$F$286, '⭐ SD-SUM-BBALL ⚾'!$AM$2:$AM$286))</f>
        <v>1 Arabian Dr. Pendleton, IN 46064</v>
      </c>
      <c r="I87" s="642" t="str">
        <f>IF($D87="", " ", _xlfn.XLOOKUP($D87, '⭐ SD-SUM-BBALL ⚾'!$F$2:$F$286, '⭐ SD-SUM-BBALL ⚾'!$U$2:$U$286))</f>
        <v>765-714-4582</v>
      </c>
      <c r="J87" s="642" t="str">
        <f>IF($D87="", " ", _xlfn.XLOOKUP($D87, '⭐ SD-SUM-BBALL ⚾'!$F$2:$F$286, '⭐ SD-SUM-BBALL ⚾'!$N$2:$N$286))</f>
        <v>Matt</v>
      </c>
      <c r="K87" s="642" t="str">
        <f>IF($D87="", " ", _xlfn.XLOOKUP($D87, '⭐ SD-SUM-BBALL ⚾'!$F$2:$F$286, '⭐ SD-SUM-BBALL ⚾'!$O$2:$O$286))</f>
        <v>Vosburgh</v>
      </c>
      <c r="L87" s="641" cm="1">
        <f t="array" ref="L87">_xlfn.IFS($D87="", " ", _xlfn.XLOOKUP($D87, '⭐ SD-SUM-BBALL ⚾'!$F$2:$F$286,'⭐ SD-SUM-BBALL ⚾'!$X$2:$X$286)="", "TBA",_xlfn.XLOOKUP($D87, '⭐ SD-SUM-BBALL ⚾'!$F$2:$F$286,'⭐ SD-SUM-BBALL ⚾'!$X$2:$X$286)&gt;0, _xlfn.XLOOKUP($D87, '⭐ SD-SUM-BBALL ⚾'!$F$2:$F$286,'⭐ SD-SUM-BBALL ⚾'!$X$2:$X$286))</f>
        <v>706</v>
      </c>
      <c r="N87" s="771" t="b">
        <v>1</v>
      </c>
      <c r="O87" s="771" t="b">
        <v>1</v>
      </c>
      <c r="P87" s="771" t="b">
        <v>1</v>
      </c>
      <c r="Q87" s="771" t="b">
        <v>1</v>
      </c>
      <c r="R87" s="771" t="b">
        <v>0</v>
      </c>
      <c r="S87" s="771" t="b">
        <v>1</v>
      </c>
      <c r="T87" s="771" t="b">
        <v>1</v>
      </c>
      <c r="U87" s="771" t="b">
        <v>1</v>
      </c>
      <c r="V87" s="771" t="b">
        <v>1</v>
      </c>
      <c r="W87" s="771" t="b">
        <v>0</v>
      </c>
      <c r="X87" s="771" t="b">
        <v>0</v>
      </c>
      <c r="Y87" s="771" t="b">
        <v>1</v>
      </c>
      <c r="Z87" s="771" t="b">
        <v>1</v>
      </c>
      <c r="AA87" s="771" t="b">
        <v>0</v>
      </c>
      <c r="AB87" s="771" t="b">
        <v>0</v>
      </c>
      <c r="AC87" s="771" t="b">
        <v>0</v>
      </c>
      <c r="AD87" s="771" t="b">
        <v>0</v>
      </c>
      <c r="AE87" s="771" t="b">
        <v>0</v>
      </c>
      <c r="AF87" s="771" t="b">
        <v>0</v>
      </c>
    </row>
    <row r="88" spans="1:32">
      <c r="A88" s="314" t="str">
        <f>IF($D88="", "", _xlfn.XLOOKUP($D88, '⭐ SD-SUM-BBALL ⚾'!$F$2:$F$286, '⭐ SD-SUM-BBALL ⚾'!$A$2:$A$286))</f>
        <v>A-NEW</v>
      </c>
      <c r="B88" s="314" t="str">
        <f>IF($D88="", " ", _xlfn.XLOOKUP($D88, '⭐ SD-SUM-BBALL ⚾'!$F$2:$F$286, '⭐ SD-SUM-BBALL ⚾'!$C$2:$C$286))</f>
        <v>A-NEW</v>
      </c>
      <c r="C88" s="314" t="str">
        <f>IF($D88="", " ", _xlfn.XLOOKUP($D88, '⭐ SD-SUM-BBALL ⚾'!$F$2:$F$286, '⭐ SD-SUM-BBALL ⚾'!$E$2:$E$286))</f>
        <v>USBDPP</v>
      </c>
      <c r="D88" s="314" t="s">
        <v>2997</v>
      </c>
      <c r="E88" s="314" t="str">
        <f>IF($D88="", " ", _xlfn.XLOOKUP($D88, '⭐ SD-SUM-BBALL ⚾'!$F$2:$F$286, '⭐ SD-SUM-BBALL ⚾'!$L$2:$L$286))</f>
        <v>dbaker@pphs.purdue.edu</v>
      </c>
      <c r="F88" s="314" t="str" cm="1">
        <f t="array" ref="F88">_xlfn.IFS($D88="", " ", _xlfn.XLOOKUP($D88, '⭐ SD-SUM-BBALL ⚾'!$F$2:$F$286,'⭐ SD-SUM-BBALL ⚾'!$M$2:$M$286)="", "",_xlfn.XLOOKUP($D88, '⭐ SD-SUM-BBALL ⚾'!$F$2:$F$286,'⭐ SD-SUM-BBALL ⚾'!$M$2:$M$286)&gt;0, _xlfn.XLOOKUP($D88, '⭐ SD-SUM-BBALL ⚾'!$F$2:$F$286,'⭐ SD-SUM-BBALL ⚾'!$M$2:$M$286))</f>
        <v/>
      </c>
      <c r="G88" s="314" t="str" cm="1">
        <f t="array" ref="G88">_xlfn.IFS($D88="", " ", _xlfn.XLOOKUP($D88, '⭐ SD-SUM-BBALL ⚾'!$F$2:$F$286,'⭐ SD-SUM-BBALL ⚾'!$G$2:$G$286)="", "",_xlfn.XLOOKUP($D88, '⭐ SD-SUM-BBALL ⚾'!$F$2:$F$286,'⭐ SD-SUM-BBALL ⚾'!$G$2:$G$286)&gt;0, _xlfn.XLOOKUP($D88, '⭐ SD-SUM-BBALL ⚾'!$F$2:$F$286,'⭐ SD-SUM-BBALL ⚾'!$G$2:$G$286))</f>
        <v>Forest Manor Park</v>
      </c>
      <c r="H88" s="314" t="str">
        <f>IF($D88="", " ", _xlfn.XLOOKUP($D88, '⭐ SD-SUM-BBALL ⚾'!$F$2:$F$286, '⭐ SD-SUM-BBALL ⚾'!$AM$2:$AM$286))</f>
        <v>2000 Forest Manor Ave Indianapolis, IN 46218</v>
      </c>
      <c r="I88" s="314" t="str">
        <f>IF($D88="", " ", _xlfn.XLOOKUP($D88, '⭐ SD-SUM-BBALL ⚾'!$F$2:$F$286, '⭐ SD-SUM-BBALL ⚾'!$U$2:$U$286))</f>
        <v>210-996-4695</v>
      </c>
      <c r="J88" s="314" t="str">
        <f>IF($D88="", " ", _xlfn.XLOOKUP($D88, '⭐ SD-SUM-BBALL ⚾'!$F$2:$F$286, '⭐ SD-SUM-BBALL ⚾'!$N$2:$N$286))</f>
        <v>Donald</v>
      </c>
      <c r="K88" s="314" t="str">
        <f>IF($D88="", " ", _xlfn.XLOOKUP($D88, '⭐ SD-SUM-BBALL ⚾'!$F$2:$F$286, '⭐ SD-SUM-BBALL ⚾'!$O$2:$O$286))</f>
        <v>Baker</v>
      </c>
      <c r="L88" s="505" cm="1">
        <f t="array" ref="L88">_xlfn.IFS($D88="", " ", _xlfn.XLOOKUP($D88, '⭐ SD-SUM-BBALL ⚾'!$F$2:$F$286,'⭐ SD-SUM-BBALL ⚾'!$X$2:$X$286)="", "TBA",_xlfn.XLOOKUP($D88, '⭐ SD-SUM-BBALL ⚾'!$F$2:$F$286,'⭐ SD-SUM-BBALL ⚾'!$X$2:$X$286)&gt;0, _xlfn.XLOOKUP($D88, '⭐ SD-SUM-BBALL ⚾'!$F$2:$F$286,'⭐ SD-SUM-BBALL ⚾'!$X$2:$X$286))</f>
        <v>706</v>
      </c>
      <c r="N88" s="774" t="b">
        <v>1</v>
      </c>
      <c r="O88" s="774" t="b">
        <v>1</v>
      </c>
      <c r="P88" s="774" t="b">
        <v>1</v>
      </c>
      <c r="Q88" s="774" t="b">
        <v>1</v>
      </c>
      <c r="R88" s="774" t="b">
        <v>1</v>
      </c>
      <c r="S88" s="774" t="b">
        <v>1</v>
      </c>
      <c r="T88" s="774" t="b">
        <v>1</v>
      </c>
      <c r="U88" s="774" t="b">
        <v>1</v>
      </c>
      <c r="V88" s="774" t="b">
        <v>1</v>
      </c>
      <c r="W88" s="774" t="b">
        <v>0</v>
      </c>
      <c r="X88" s="774" t="b">
        <v>0</v>
      </c>
      <c r="Y88" s="774" t="b">
        <v>1</v>
      </c>
      <c r="Z88" s="774" t="b">
        <v>1</v>
      </c>
      <c r="AA88" s="774" t="b">
        <v>0</v>
      </c>
      <c r="AB88" s="774" t="b">
        <v>0</v>
      </c>
      <c r="AC88" s="774" t="b">
        <v>0</v>
      </c>
      <c r="AD88" s="774" t="b">
        <v>0</v>
      </c>
      <c r="AE88" s="774" t="b">
        <v>0</v>
      </c>
      <c r="AF88" s="774" t="b">
        <v>0</v>
      </c>
    </row>
    <row r="89" spans="1:32">
      <c r="A89" s="471" t="str">
        <f>IF($D89="", "", _xlfn.XLOOKUP($D89, '⭐ SD-SUM-BBALL ⚾'!$F$2:$F$286, '⭐ SD-SUM-BBALL ⚾'!$A$2:$A$286))</f>
        <v>B-RET</v>
      </c>
      <c r="B89" s="471" t="str">
        <f>IF($D89="", " ", _xlfn.XLOOKUP($D89, '⭐ SD-SUM-BBALL ⚾'!$F$2:$F$286, '⭐ SD-SUM-BBALL ⚾'!$C$2:$C$286))</f>
        <v>C-2ND</v>
      </c>
      <c r="C89" s="471" t="str">
        <f>IF($D89="", " ", _xlfn.XLOOKUP($D89, '⭐ SD-SUM-BBALL ⚾'!$F$2:$F$286, '⭐ SD-SUM-BBALL ⚾'!$E$2:$E$286))</f>
        <v>USBDSDC</v>
      </c>
      <c r="D89" s="471" t="s">
        <v>3035</v>
      </c>
      <c r="E89" s="471" t="str">
        <f>IF($D89="", " ", _xlfn.XLOOKUP($D89, '⭐ SD-SUM-BBALL ⚾'!$F$2:$F$286, '⭐ SD-SUM-BBALL ⚾'!$L$2:$L$286))</f>
        <v>cbrown@sdccd.edu</v>
      </c>
      <c r="F89" s="471" t="str" cm="1">
        <f t="array" ref="F89">_xlfn.IFS($D89="", " ", _xlfn.XLOOKUP($D89, '⭐ SD-SUM-BBALL ⚾'!$F$2:$F$286,'⭐ SD-SUM-BBALL ⚾'!$M$2:$M$286)="", "",_xlfn.XLOOKUP($D89, '⭐ SD-SUM-BBALL ⚾'!$F$2:$F$286,'⭐ SD-SUM-BBALL ⚾'!$M$2:$M$286)&gt;0, _xlfn.XLOOKUP($D89, '⭐ SD-SUM-BBALL ⚾'!$F$2:$F$286,'⭐ SD-SUM-BBALL ⚾'!$M$2:$M$286))</f>
        <v/>
      </c>
      <c r="G89" s="471" t="str" cm="1">
        <f t="array" ref="G89">_xlfn.IFS($D89="", " ", _xlfn.XLOOKUP($D89, '⭐ SD-SUM-BBALL ⚾'!$F$2:$F$286,'⭐ SD-SUM-BBALL ⚾'!$G$2:$G$286)="", "",_xlfn.XLOOKUP($D89, '⭐ SD-SUM-BBALL ⚾'!$F$2:$F$286,'⭐ SD-SUM-BBALL ⚾'!$G$2:$G$286)&gt;0, _xlfn.XLOOKUP($D89, '⭐ SD-SUM-BBALL ⚾'!$F$2:$F$286,'⭐ SD-SUM-BBALL ⚾'!$G$2:$G$286))</f>
        <v>Morley Field</v>
      </c>
      <c r="H89" s="471" t="str">
        <f>IF($D89="", " ", _xlfn.XLOOKUP($D89, '⭐ SD-SUM-BBALL ⚾'!$F$2:$F$286, '⭐ SD-SUM-BBALL ⚾'!$AM$2:$AM$286))</f>
        <v>2221 Morley Field Dr San Diego, CA 92104</v>
      </c>
      <c r="I89" s="471" t="str">
        <f>IF($D89="", " ", _xlfn.XLOOKUP($D89, '⭐ SD-SUM-BBALL ⚾'!$F$2:$F$286, '⭐ SD-SUM-BBALL ⚾'!$U$2:$U$286))</f>
        <v>619-212-0928</v>
      </c>
      <c r="J89" s="471" t="str">
        <f>IF($D89="", " ", _xlfn.XLOOKUP($D89, '⭐ SD-SUM-BBALL ⚾'!$F$2:$F$286, '⭐ SD-SUM-BBALL ⚾'!$N$2:$N$286))</f>
        <v>Chris</v>
      </c>
      <c r="K89" s="471" t="str">
        <f>IF($D89="", " ", _xlfn.XLOOKUP($D89, '⭐ SD-SUM-BBALL ⚾'!$F$2:$F$286, '⭐ SD-SUM-BBALL ⚾'!$O$2:$O$286))</f>
        <v>Brown</v>
      </c>
      <c r="L89" s="468" cm="1">
        <f t="array" ref="L89">_xlfn.IFS($D89="", " ", _xlfn.XLOOKUP($D89, '⭐ SD-SUM-BBALL ⚾'!$F$2:$F$286,'⭐ SD-SUM-BBALL ⚾'!$X$2:$X$286)="", "TBA",_xlfn.XLOOKUP($D89, '⭐ SD-SUM-BBALL ⚾'!$F$2:$F$286,'⭐ SD-SUM-BBALL ⚾'!$X$2:$X$286)&gt;0, _xlfn.XLOOKUP($D89, '⭐ SD-SUM-BBALL ⚾'!$F$2:$F$286,'⭐ SD-SUM-BBALL ⚾'!$X$2:$X$286))</f>
        <v>706</v>
      </c>
      <c r="N89" s="773" t="b">
        <v>1</v>
      </c>
      <c r="O89" s="773" t="b">
        <v>1</v>
      </c>
      <c r="P89" s="773" t="b">
        <v>1</v>
      </c>
      <c r="Q89" s="773" t="b">
        <v>1</v>
      </c>
      <c r="R89" s="773" t="b">
        <v>0</v>
      </c>
      <c r="S89" s="773" t="b">
        <v>1</v>
      </c>
      <c r="T89" s="773" t="b">
        <v>1</v>
      </c>
      <c r="U89" s="773" t="b">
        <v>1</v>
      </c>
      <c r="V89" s="773" t="b">
        <v>0</v>
      </c>
      <c r="W89" s="773" t="b">
        <v>0</v>
      </c>
      <c r="X89" s="773" t="b">
        <v>0</v>
      </c>
      <c r="Y89" s="773" t="b">
        <v>1</v>
      </c>
      <c r="Z89" s="773" t="b">
        <v>1</v>
      </c>
      <c r="AA89" s="773" t="b">
        <v>0</v>
      </c>
      <c r="AB89" s="773" t="b">
        <v>0</v>
      </c>
      <c r="AC89" s="773" t="b">
        <v>0</v>
      </c>
      <c r="AD89" s="773" t="b">
        <v>0</v>
      </c>
      <c r="AE89" s="773" t="b">
        <v>0</v>
      </c>
      <c r="AF89" s="773" t="b">
        <v>0</v>
      </c>
    </row>
    <row r="90" spans="1:32">
      <c r="A90" s="314" t="str">
        <f>IF($D90="", "", _xlfn.XLOOKUP($D90, '⭐ SD-SUM-BBALL ⚾'!$F$2:$F$286, '⭐ SD-SUM-BBALL ⚾'!$A$2:$A$286))</f>
        <v>A-NEW</v>
      </c>
      <c r="B90" s="314" t="str">
        <f>IF($D90="", " ", _xlfn.XLOOKUP($D90, '⭐ SD-SUM-BBALL ⚾'!$F$2:$F$286, '⭐ SD-SUM-BBALL ⚾'!$C$2:$C$286))</f>
        <v>C-2ND</v>
      </c>
      <c r="C90" s="314" t="str">
        <f>IF($D90="", " ", _xlfn.XLOOKUP($D90, '⭐ SD-SUM-BBALL ⚾'!$F$2:$F$286, '⭐ SD-SUM-BBALL ⚾'!$E$2:$E$286))</f>
        <v>USBDSC</v>
      </c>
      <c r="D90" s="314" t="s">
        <v>2235</v>
      </c>
      <c r="E90" s="314" t="str">
        <f>IF($D90="", " ", _xlfn.XLOOKUP($D90, '⭐ SD-SUM-BBALL ⚾'!$F$2:$F$286, '⭐ SD-SUM-BBALL ⚾'!$L$2:$L$286))</f>
        <v>schsbaseball@d49.org</v>
      </c>
      <c r="F90" s="314" t="str" cm="1">
        <f t="array" ref="F90">_xlfn.IFS($D90="", " ", _xlfn.XLOOKUP($D90, '⭐ SD-SUM-BBALL ⚾'!$F$2:$F$286,'⭐ SD-SUM-BBALL ⚾'!$M$2:$M$286)="", "",_xlfn.XLOOKUP($D90, '⭐ SD-SUM-BBALL ⚾'!$F$2:$F$286,'⭐ SD-SUM-BBALL ⚾'!$M$2:$M$286)&gt;0, _xlfn.XLOOKUP($D90, '⭐ SD-SUM-BBALL ⚾'!$F$2:$F$286,'⭐ SD-SUM-BBALL ⚾'!$M$2:$M$286))</f>
        <v/>
      </c>
      <c r="G90" s="314" t="str" cm="1">
        <f t="array" ref="G90">_xlfn.IFS($D90="", " ", _xlfn.XLOOKUP($D90, '⭐ SD-SUM-BBALL ⚾'!$F$2:$F$286,'⭐ SD-SUM-BBALL ⚾'!$G$2:$G$286)="", "",_xlfn.XLOOKUP($D90, '⭐ SD-SUM-BBALL ⚾'!$F$2:$F$286,'⭐ SD-SUM-BBALL ⚾'!$G$2:$G$286)&gt;0, _xlfn.XLOOKUP($D90, '⭐ SD-SUM-BBALL ⚾'!$F$2:$F$286,'⭐ SD-SUM-BBALL ⚾'!$G$2:$G$286))</f>
        <v/>
      </c>
      <c r="H90" s="314" t="str">
        <f>IF($D90="", " ", _xlfn.XLOOKUP($D90, '⭐ SD-SUM-BBALL ⚾'!$F$2:$F$286, '⭐ SD-SUM-BBALL ⚾'!$AM$2:$AM$286))</f>
        <v>7005 N Carefree Colorado Springs, CO 80922</v>
      </c>
      <c r="I90" s="314" t="str">
        <f>IF($D90="", " ", _xlfn.XLOOKUP($D90, '⭐ SD-SUM-BBALL ⚾'!$F$2:$F$286, '⭐ SD-SUM-BBALL ⚾'!$U$2:$U$286))</f>
        <v>440-574-1645</v>
      </c>
      <c r="J90" s="314" t="str">
        <f>IF($D90="", " ", _xlfn.XLOOKUP($D90, '⭐ SD-SUM-BBALL ⚾'!$F$2:$F$286, '⭐ SD-SUM-BBALL ⚾'!$N$2:$N$286))</f>
        <v>Dominic</v>
      </c>
      <c r="K90" s="314" t="str">
        <f>IF($D90="", " ", _xlfn.XLOOKUP($D90, '⭐ SD-SUM-BBALL ⚾'!$F$2:$F$286, '⭐ SD-SUM-BBALL ⚾'!$O$2:$O$286))</f>
        <v>San Felippo</v>
      </c>
      <c r="L90" s="505" cm="1">
        <f t="array" ref="L90">_xlfn.IFS($D90="", " ", _xlfn.XLOOKUP($D90, '⭐ SD-SUM-BBALL ⚾'!$F$2:$F$286,'⭐ SD-SUM-BBALL ⚾'!$X$2:$X$286)="", "TBA",_xlfn.XLOOKUP($D90, '⭐ SD-SUM-BBALL ⚾'!$F$2:$F$286,'⭐ SD-SUM-BBALL ⚾'!$X$2:$X$286)&gt;0, _xlfn.XLOOKUP($D90, '⭐ SD-SUM-BBALL ⚾'!$F$2:$F$286,'⭐ SD-SUM-BBALL ⚾'!$X$2:$X$286))</f>
        <v>706</v>
      </c>
      <c r="N90" s="774" t="b">
        <v>1</v>
      </c>
      <c r="O90" s="774" t="b">
        <v>1</v>
      </c>
      <c r="P90" s="774" t="b">
        <v>1</v>
      </c>
      <c r="Q90" s="774" t="b">
        <v>1</v>
      </c>
      <c r="R90" s="774" t="b">
        <v>1</v>
      </c>
      <c r="S90" s="774" t="b">
        <v>1</v>
      </c>
      <c r="T90" s="774" t="b">
        <v>1</v>
      </c>
      <c r="U90" s="774" t="b">
        <v>1</v>
      </c>
      <c r="V90" s="774" t="b">
        <v>1</v>
      </c>
      <c r="W90" s="774" t="b">
        <v>0</v>
      </c>
      <c r="X90" s="774" t="b">
        <v>0</v>
      </c>
      <c r="Y90" s="774" t="b">
        <v>1</v>
      </c>
      <c r="Z90" s="774" t="b">
        <v>1</v>
      </c>
      <c r="AA90" s="774" t="b">
        <v>0</v>
      </c>
      <c r="AB90" s="774" t="b">
        <v>0</v>
      </c>
      <c r="AC90" s="774" t="b">
        <v>0</v>
      </c>
      <c r="AD90" s="774" t="b">
        <v>0</v>
      </c>
      <c r="AE90" s="774" t="b">
        <v>0</v>
      </c>
      <c r="AF90" s="774" t="b">
        <v>0</v>
      </c>
    </row>
    <row r="91" spans="1:32">
      <c r="A91" s="471" t="str">
        <f>IF($D91="", "", _xlfn.XLOOKUP($D91, '⭐ SD-SUM-BBALL ⚾'!$F$2:$F$286, '⭐ SD-SUM-BBALL ⚾'!$A$2:$A$286))</f>
        <v>B-RET</v>
      </c>
      <c r="B91" s="471" t="str">
        <f>IF($D91="", " ", _xlfn.XLOOKUP($D91, '⭐ SD-SUM-BBALL ⚾'!$F$2:$F$286, '⭐ SD-SUM-BBALL ⚾'!$C$2:$C$286))</f>
        <v>C-3RD</v>
      </c>
      <c r="C91" s="471" t="str">
        <f>IF($D91="", " ", _xlfn.XLOOKUP($D91, '⭐ SD-SUM-BBALL ⚾'!$F$2:$F$286, '⭐ SD-SUM-BBALL ⚾'!$E$2:$E$286))</f>
        <v>USBDSGT</v>
      </c>
      <c r="D91" s="470" t="s">
        <v>3046</v>
      </c>
      <c r="E91" s="471" t="str">
        <f>IF($D91="", " ", _xlfn.XLOOKUP($D91, '⭐ SD-SUM-BBALL ⚾'!$F$2:$F$286, '⭐ SD-SUM-BBALL ⚾'!$L$2:$L$286))</f>
        <v>william.rodgers@nccvt.k12.de.us</v>
      </c>
      <c r="F91" s="471" t="str" cm="1">
        <f t="array" ref="F91">_xlfn.IFS($D91="", " ", _xlfn.XLOOKUP($D91, '⭐ SD-SUM-BBALL ⚾'!$F$2:$F$286,'⭐ SD-SUM-BBALL ⚾'!$M$2:$M$286)="", "",_xlfn.XLOOKUP($D91, '⭐ SD-SUM-BBALL ⚾'!$F$2:$F$286,'⭐ SD-SUM-BBALL ⚾'!$M$2:$M$286)&gt;0, _xlfn.XLOOKUP($D91, '⭐ SD-SUM-BBALL ⚾'!$F$2:$F$286,'⭐ SD-SUM-BBALL ⚾'!$M$2:$M$286))</f>
        <v/>
      </c>
      <c r="G91" s="471" t="str" cm="1">
        <f t="array" ref="G91">_xlfn.IFS($D91="", " ", _xlfn.XLOOKUP($D91, '⭐ SD-SUM-BBALL ⚾'!$F$2:$F$286,'⭐ SD-SUM-BBALL ⚾'!$G$2:$G$286)="", "",_xlfn.XLOOKUP($D91, '⭐ SD-SUM-BBALL ⚾'!$F$2:$F$286,'⭐ SD-SUM-BBALL ⚾'!$G$2:$G$286)&gt;0, _xlfn.XLOOKUP($D91, '⭐ SD-SUM-BBALL ⚾'!$F$2:$F$286,'⭐ SD-SUM-BBALL ⚾'!$G$2:$G$286))</f>
        <v/>
      </c>
      <c r="H91" s="471" t="str">
        <f>IF($D91="", " ", _xlfn.XLOOKUP($D91, '⭐ SD-SUM-BBALL ⚾'!$F$2:$F$286, '⭐ SD-SUM-BBALL ⚾'!$AM$2:$AM$286))</f>
        <v>555 Hyetts Corner Dr Middletown, DE 19709</v>
      </c>
      <c r="I91" s="471" t="str">
        <f>IF($D91="", " ", _xlfn.XLOOKUP($D91, '⭐ SD-SUM-BBALL ⚾'!$F$2:$F$286, '⭐ SD-SUM-BBALL ⚾'!$U$2:$U$286))</f>
        <v>302-650-8071</v>
      </c>
      <c r="J91" s="471" t="str">
        <f>IF($D91="", " ", _xlfn.XLOOKUP($D91, '⭐ SD-SUM-BBALL ⚾'!$F$2:$F$286, '⭐ SD-SUM-BBALL ⚾'!$N$2:$N$286))</f>
        <v>Jeff</v>
      </c>
      <c r="K91" s="471" t="str">
        <f>IF($D91="", " ", _xlfn.XLOOKUP($D91, '⭐ SD-SUM-BBALL ⚾'!$F$2:$F$286, '⭐ SD-SUM-BBALL ⚾'!$O$2:$O$286))</f>
        <v>Rodgers</v>
      </c>
      <c r="L91" s="468" cm="1">
        <f t="array" ref="L91">_xlfn.IFS($D91="", " ", _xlfn.XLOOKUP($D91, '⭐ SD-SUM-BBALL ⚾'!$F$2:$F$286,'⭐ SD-SUM-BBALL ⚾'!$X$2:$X$286)="", "TBA",_xlfn.XLOOKUP($D91, '⭐ SD-SUM-BBALL ⚾'!$F$2:$F$286,'⭐ SD-SUM-BBALL ⚾'!$X$2:$X$286)&gt;0, _xlfn.XLOOKUP($D91, '⭐ SD-SUM-BBALL ⚾'!$F$2:$F$286,'⭐ SD-SUM-BBALL ⚾'!$X$2:$X$286))</f>
        <v>706</v>
      </c>
      <c r="N91" s="773" t="b">
        <v>1</v>
      </c>
      <c r="O91" s="773" t="b">
        <v>1</v>
      </c>
      <c r="P91" s="773" t="b">
        <v>1</v>
      </c>
      <c r="Q91" s="773" t="b">
        <v>1</v>
      </c>
      <c r="R91" s="773" t="b">
        <v>0</v>
      </c>
      <c r="S91" s="773" t="b">
        <v>1</v>
      </c>
      <c r="T91" s="773" t="b">
        <v>1</v>
      </c>
      <c r="U91" s="773" t="b">
        <v>1</v>
      </c>
      <c r="V91" s="773" t="b">
        <v>0</v>
      </c>
      <c r="W91" s="773" t="b">
        <v>0</v>
      </c>
      <c r="X91" s="773" t="b">
        <v>0</v>
      </c>
      <c r="Y91" s="773" t="b">
        <v>1</v>
      </c>
      <c r="Z91" s="773" t="b">
        <v>1</v>
      </c>
      <c r="AA91" s="773" t="b">
        <v>0</v>
      </c>
      <c r="AB91" s="773" t="b">
        <v>0</v>
      </c>
      <c r="AC91" s="773" t="b">
        <v>0</v>
      </c>
      <c r="AD91" s="773" t="b">
        <v>0</v>
      </c>
      <c r="AE91" s="773" t="b">
        <v>0</v>
      </c>
      <c r="AF91" s="773" t="b">
        <v>0</v>
      </c>
    </row>
    <row r="92" spans="1:32">
      <c r="A92" s="314" t="str">
        <f>IF($D92="", "", _xlfn.XLOOKUP($D92, '⭐ SD-SUM-BBALL ⚾'!$F$2:$F$286, '⭐ SD-SUM-BBALL ⚾'!$A$2:$A$286))</f>
        <v>A-NEW</v>
      </c>
      <c r="B92" s="314" t="str">
        <f>IF($D92="", " ", _xlfn.XLOOKUP($D92, '⭐ SD-SUM-BBALL ⚾'!$F$2:$F$286, '⭐ SD-SUM-BBALL ⚾'!$C$2:$C$286))</f>
        <v>A-NEW</v>
      </c>
      <c r="C92" s="314" t="str">
        <f>IF($D92="", " ", _xlfn.XLOOKUP($D92, '⭐ SD-SUM-BBALL ⚾'!$F$2:$F$286, '⭐ SD-SUM-BBALL ⚾'!$E$2:$E$286))</f>
        <v>USBDUPK</v>
      </c>
      <c r="D92" s="314" t="s">
        <v>3150</v>
      </c>
      <c r="E92" s="314" t="str">
        <f>IF($D92="", " ", _xlfn.XLOOKUP($D92, '⭐ SD-SUM-BBALL ⚾'!$F$2:$F$286, '⭐ SD-SUM-BBALL ⚾'!$L$2:$L$286))</f>
        <v>robert_saeger@merck.com</v>
      </c>
      <c r="F92" s="314" t="str" cm="1">
        <f t="array" ref="F92">_xlfn.IFS($D92="", " ", _xlfn.XLOOKUP($D92, '⭐ SD-SUM-BBALL ⚾'!$F$2:$F$286,'⭐ SD-SUM-BBALL ⚾'!$M$2:$M$286)="", "",_xlfn.XLOOKUP($D92, '⭐ SD-SUM-BBALL ⚾'!$F$2:$F$286,'⭐ SD-SUM-BBALL ⚾'!$M$2:$M$286)&gt;0, _xlfn.XLOOKUP($D92, '⭐ SD-SUM-BBALL ⚾'!$F$2:$F$286,'⭐ SD-SUM-BBALL ⚾'!$M$2:$M$286))</f>
        <v/>
      </c>
      <c r="G92" s="314" t="str" cm="1">
        <f t="array" ref="G92">_xlfn.IFS($D92="", " ", _xlfn.XLOOKUP($D92, '⭐ SD-SUM-BBALL ⚾'!$F$2:$F$286,'⭐ SD-SUM-BBALL ⚾'!$G$2:$G$286)="", "",_xlfn.XLOOKUP($D92, '⭐ SD-SUM-BBALL ⚾'!$F$2:$F$286,'⭐ SD-SUM-BBALL ⚾'!$G$2:$G$286)&gt;0, _xlfn.XLOOKUP($D92, '⭐ SD-SUM-BBALL ⚾'!$F$2:$F$286,'⭐ SD-SUM-BBALL ⚾'!$G$2:$G$286))</f>
        <v>Upper Perk Youth Baseball Association Kistler-Bitting Fields</v>
      </c>
      <c r="H92" s="314" t="str">
        <f>IF($D92="", " ", _xlfn.XLOOKUP($D92, '⭐ SD-SUM-BBALL ⚾'!$F$2:$F$286, '⭐ SD-SUM-BBALL ⚾'!$AM$2:$AM$286))</f>
        <v>1348 Tagart Road East Greenville, PA 18041</v>
      </c>
      <c r="I92" s="314" t="str">
        <f>IF($D92="", " ", _xlfn.XLOOKUP($D92, '⭐ SD-SUM-BBALL ⚾'!$F$2:$F$286, '⭐ SD-SUM-BBALL ⚾'!$U$2:$U$286))</f>
        <v>267-566-5004</v>
      </c>
      <c r="J92" s="314" t="str">
        <f>IF($D92="", " ", _xlfn.XLOOKUP($D92, '⭐ SD-SUM-BBALL ⚾'!$F$2:$F$286, '⭐ SD-SUM-BBALL ⚾'!$N$2:$N$286))</f>
        <v>Bobby</v>
      </c>
      <c r="K92" s="314" t="str">
        <f>IF($D92="", " ", _xlfn.XLOOKUP($D92, '⭐ SD-SUM-BBALL ⚾'!$F$2:$F$286, '⭐ SD-SUM-BBALL ⚾'!$O$2:$O$286))</f>
        <v>Saeger</v>
      </c>
      <c r="L92" s="505" cm="1">
        <f t="array" ref="L92">_xlfn.IFS($D92="", " ", _xlfn.XLOOKUP($D92, '⭐ SD-SUM-BBALL ⚾'!$F$2:$F$286,'⭐ SD-SUM-BBALL ⚾'!$X$2:$X$286)="", "TBA",_xlfn.XLOOKUP($D92, '⭐ SD-SUM-BBALL ⚾'!$F$2:$F$286,'⭐ SD-SUM-BBALL ⚾'!$X$2:$X$286)&gt;0, _xlfn.XLOOKUP($D92, '⭐ SD-SUM-BBALL ⚾'!$F$2:$F$286,'⭐ SD-SUM-BBALL ⚾'!$X$2:$X$286))</f>
        <v>706</v>
      </c>
      <c r="N92" s="774" t="b">
        <v>1</v>
      </c>
      <c r="O92" s="774" t="b">
        <v>1</v>
      </c>
      <c r="P92" s="774" t="b">
        <v>1</v>
      </c>
      <c r="Q92" s="774" t="b">
        <v>1</v>
      </c>
      <c r="R92" s="774" t="b">
        <v>1</v>
      </c>
      <c r="S92" s="774" t="b">
        <v>1</v>
      </c>
      <c r="T92" s="774" t="b">
        <v>1</v>
      </c>
      <c r="U92" s="774" t="b">
        <v>1</v>
      </c>
      <c r="V92" s="774" t="b">
        <v>0</v>
      </c>
      <c r="W92" s="774" t="b">
        <v>0</v>
      </c>
      <c r="X92" s="774" t="b">
        <v>0</v>
      </c>
      <c r="Y92" s="774" t="b">
        <v>1</v>
      </c>
      <c r="Z92" s="774" t="b">
        <v>1</v>
      </c>
      <c r="AA92" s="774" t="b">
        <v>0</v>
      </c>
      <c r="AB92" s="774" t="b">
        <v>0</v>
      </c>
      <c r="AC92" s="774" t="b">
        <v>0</v>
      </c>
      <c r="AD92" s="774" t="b">
        <v>0</v>
      </c>
      <c r="AE92" s="774" t="b">
        <v>0</v>
      </c>
      <c r="AF92" s="774" t="b">
        <v>0</v>
      </c>
    </row>
    <row r="93" spans="1:32">
      <c r="A93" s="642" t="str">
        <f>IF($D93="", "", _xlfn.XLOOKUP($D93, '⭐ SD-SUM-BBALL ⚾'!$F$2:$F$286, '⭐ SD-SUM-BBALL ⚾'!$A$2:$A$286))</f>
        <v>X-ERIC-RET</v>
      </c>
      <c r="B93" s="642" t="str">
        <f>IF($D93="", " ", _xlfn.XLOOKUP($D93, '⭐ SD-SUM-BBALL ⚾'!$F$2:$F$286, '⭐ SD-SUM-BBALL ⚾'!$C$2:$C$286))</f>
        <v>Y-ERIC</v>
      </c>
      <c r="C93" s="642" t="str">
        <f>IF($D93="", " ", _xlfn.XLOOKUP($D93, '⭐ SD-SUM-BBALL ⚾'!$F$2:$F$286, '⭐ SD-SUM-BBALL ⚾'!$E$2:$E$286))</f>
        <v>USBDZADD</v>
      </c>
      <c r="D93" s="642" t="s">
        <v>3197</v>
      </c>
      <c r="E93" s="642" t="str">
        <f>IF($D93="", " ", _xlfn.XLOOKUP($D93, '⭐ SD-SUM-BBALL ⚾'!$F$2:$F$286, '⭐ SD-SUM-BBALL ⚾'!$L$2:$L$286))</f>
        <v>crossroadsbaseballseries@gmail.com</v>
      </c>
      <c r="F93" s="642" t="str" cm="1">
        <f t="array" ref="F93">_xlfn.IFS($D93="", " ", _xlfn.XLOOKUP($D93, '⭐ SD-SUM-BBALL ⚾'!$F$2:$F$286,'⭐ SD-SUM-BBALL ⚾'!$M$2:$M$286)="", "",_xlfn.XLOOKUP($D93, '⭐ SD-SUM-BBALL ⚾'!$F$2:$F$286,'⭐ SD-SUM-BBALL ⚾'!$M$2:$M$286)&gt;0, _xlfn.XLOOKUP($D93, '⭐ SD-SUM-BBALL ⚾'!$F$2:$F$286,'⭐ SD-SUM-BBALL ⚾'!$M$2:$M$286))</f>
        <v>ncg@nelsongord.com</v>
      </c>
      <c r="G93" s="642" t="str" cm="1">
        <f t="array" ref="G93">_xlfn.IFS($D93="", " ", _xlfn.XLOOKUP($D93, '⭐ SD-SUM-BBALL ⚾'!$F$2:$F$286,'⭐ SD-SUM-BBALL ⚾'!$G$2:$G$286)="", "",_xlfn.XLOOKUP($D93, '⭐ SD-SUM-BBALL ⚾'!$F$2:$F$286,'⭐ SD-SUM-BBALL ⚾'!$G$2:$G$286)&gt;0, _xlfn.XLOOKUP($D93, '⭐ SD-SUM-BBALL ⚾'!$F$2:$F$286,'⭐ SD-SUM-BBALL ⚾'!$G$2:$G$286))</f>
        <v>Centennial Park</v>
      </c>
      <c r="H93" s="642" t="str">
        <f>IF($D93="", " ", _xlfn.XLOOKUP($D93, '⭐ SD-SUM-BBALL ⚾'!$F$2:$F$286, '⭐ SD-SUM-BBALL ⚾'!$AM$2:$AM$286))</f>
        <v>975 N. Rohlwing Rd. Addison, IL 60101</v>
      </c>
      <c r="I93" s="642" t="str">
        <f>IF($D93="", " ", _xlfn.XLOOKUP($D93, '⭐ SD-SUM-BBALL ⚾'!$F$2:$F$286, '⭐ SD-SUM-BBALL ⚾'!$U$2:$U$286))</f>
        <v>847-877-1117</v>
      </c>
      <c r="J93" s="642" t="str">
        <f>IF($D93="", " ", _xlfn.XLOOKUP($D93, '⭐ SD-SUM-BBALL ⚾'!$F$2:$F$286, '⭐ SD-SUM-BBALL ⚾'!$N$2:$N$286))</f>
        <v>Nelson</v>
      </c>
      <c r="K93" s="642" t="str">
        <f>IF($D93="", " ", _xlfn.XLOOKUP($D93, '⭐ SD-SUM-BBALL ⚾'!$F$2:$F$286, '⭐ SD-SUM-BBALL ⚾'!$O$2:$O$286))</f>
        <v>Gord</v>
      </c>
      <c r="L93" s="641" cm="1">
        <f t="array" ref="L93">_xlfn.IFS($D93="", " ", _xlfn.XLOOKUP($D93, '⭐ SD-SUM-BBALL ⚾'!$F$2:$F$286,'⭐ SD-SUM-BBALL ⚾'!$X$2:$X$286)="", "TBA",_xlfn.XLOOKUP($D93, '⭐ SD-SUM-BBALL ⚾'!$F$2:$F$286,'⭐ SD-SUM-BBALL ⚾'!$X$2:$X$286)&gt;0, _xlfn.XLOOKUP($D93, '⭐ SD-SUM-BBALL ⚾'!$F$2:$F$286,'⭐ SD-SUM-BBALL ⚾'!$X$2:$X$286))</f>
        <v>706</v>
      </c>
      <c r="N93" s="771" t="b">
        <v>1</v>
      </c>
      <c r="O93" s="771" t="b">
        <v>1</v>
      </c>
      <c r="P93" s="771" t="b">
        <v>1</v>
      </c>
      <c r="Q93" s="771" t="b">
        <v>1</v>
      </c>
      <c r="R93" s="771" t="b">
        <v>0</v>
      </c>
      <c r="S93" s="771" t="b">
        <v>1</v>
      </c>
      <c r="T93" s="771" t="b">
        <v>1</v>
      </c>
      <c r="U93" s="771" t="b">
        <v>1</v>
      </c>
      <c r="V93" s="771" t="b">
        <v>1</v>
      </c>
      <c r="W93" s="771" t="b">
        <v>0</v>
      </c>
      <c r="X93" s="771" t="b">
        <v>0</v>
      </c>
      <c r="Y93" s="771" t="b">
        <v>1</v>
      </c>
      <c r="Z93" s="771" t="b">
        <v>1</v>
      </c>
      <c r="AA93" s="771" t="b">
        <v>0</v>
      </c>
      <c r="AB93" s="771" t="b">
        <v>0</v>
      </c>
      <c r="AC93" s="771" t="b">
        <v>0</v>
      </c>
      <c r="AD93" s="771" t="b">
        <v>0</v>
      </c>
      <c r="AE93" s="771" t="b">
        <v>0</v>
      </c>
      <c r="AF93" s="771" t="b">
        <v>0</v>
      </c>
    </row>
    <row r="94" spans="1:32">
      <c r="A94" s="471" t="str">
        <f>IF($D94="", "", _xlfn.XLOOKUP($D94, '⭐ SD-SUM-BBALL ⚾'!$F$2:$F$286, '⭐ SD-SUM-BBALL ⚾'!$A$2:$A$286))</f>
        <v>B-RET</v>
      </c>
      <c r="B94" s="471" t="str">
        <f>IF($D94="", " ", _xlfn.XLOOKUP($D94, '⭐ SD-SUM-BBALL ⚾'!$F$2:$F$286, '⭐ SD-SUM-BBALL ⚾'!$C$2:$C$286))</f>
        <v>A-NEW</v>
      </c>
      <c r="C94" s="471" t="str">
        <f>IF($D94="", " ", _xlfn.XLOOKUP($D94, '⭐ SD-SUM-BBALL ⚾'!$F$2:$F$286, '⭐ SD-SUM-BBALL ⚾'!$E$2:$E$286))</f>
        <v>USBDPROC</v>
      </c>
      <c r="D94" s="471" t="s">
        <v>3005</v>
      </c>
      <c r="E94" s="471" t="str">
        <f>IF($D94="", " ", _xlfn.XLOOKUP($D94, '⭐ SD-SUM-BBALL ⚾'!$F$2:$F$286, '⭐ SD-SUM-BBALL ⚾'!$L$2:$L$286))</f>
        <v>duluthdukes@gmail.com</v>
      </c>
      <c r="F94" s="471" t="str" cm="1">
        <f t="array" ref="F94">_xlfn.IFS($D94="", " ", _xlfn.XLOOKUP($D94, '⭐ SD-SUM-BBALL ⚾'!$F$2:$F$286,'⭐ SD-SUM-BBALL ⚾'!$M$2:$M$286)="", "",_xlfn.XLOOKUP($D94, '⭐ SD-SUM-BBALL ⚾'!$F$2:$F$286,'⭐ SD-SUM-BBALL ⚾'!$M$2:$M$286)&gt;0, _xlfn.XLOOKUP($D94, '⭐ SD-SUM-BBALL ⚾'!$F$2:$F$286,'⭐ SD-SUM-BBALL ⚾'!$M$2:$M$286))</f>
        <v/>
      </c>
      <c r="G94" s="471" t="str" cm="1">
        <f t="array" ref="G94">_xlfn.IFS($D94="", " ", _xlfn.XLOOKUP($D94, '⭐ SD-SUM-BBALL ⚾'!$F$2:$F$286,'⭐ SD-SUM-BBALL ⚾'!$G$2:$G$286)="", "",_xlfn.XLOOKUP($D94, '⭐ SD-SUM-BBALL ⚾'!$F$2:$F$286,'⭐ SD-SUM-BBALL ⚾'!$G$2:$G$286)&gt;0, _xlfn.XLOOKUP($D94, '⭐ SD-SUM-BBALL ⚾'!$F$2:$F$286,'⭐ SD-SUM-BBALL ⚾'!$G$2:$G$286))</f>
        <v>Lake Park Athletic Complex</v>
      </c>
      <c r="H94" s="471" t="str">
        <f>IF($D94="", " ", _xlfn.XLOOKUP($D94, '⭐ SD-SUM-BBALL ⚾'!$F$2:$F$286, '⭐ SD-SUM-BBALL ⚾'!$AM$2:$AM$286))</f>
        <v>3525 Riley Rd Duluth, MN 55803</v>
      </c>
      <c r="I94" s="471" t="str">
        <f>IF($D94="", " ", _xlfn.XLOOKUP($D94, '⭐ SD-SUM-BBALL ⚾'!$F$2:$F$286, '⭐ SD-SUM-BBALL ⚾'!$U$2:$U$286))</f>
        <v>218-606-2285</v>
      </c>
      <c r="J94" s="471" t="str">
        <f>IF($D94="", " ", _xlfn.XLOOKUP($D94, '⭐ SD-SUM-BBALL ⚾'!$F$2:$F$286, '⭐ SD-SUM-BBALL ⚾'!$N$2:$N$286))</f>
        <v>Anthony</v>
      </c>
      <c r="K94" s="471" t="str">
        <f>IF($D94="", " ", _xlfn.XLOOKUP($D94, '⭐ SD-SUM-BBALL ⚾'!$F$2:$F$286, '⭐ SD-SUM-BBALL ⚾'!$O$2:$O$286))</f>
        <v>Bush</v>
      </c>
      <c r="L94" s="468" cm="1">
        <f t="array" ref="L94">_xlfn.IFS($D94="", " ", _xlfn.XLOOKUP($D94, '⭐ SD-SUM-BBALL ⚾'!$F$2:$F$286,'⭐ SD-SUM-BBALL ⚾'!$X$2:$X$286)="", "TBA",_xlfn.XLOOKUP($D94, '⭐ SD-SUM-BBALL ⚾'!$F$2:$F$286,'⭐ SD-SUM-BBALL ⚾'!$X$2:$X$286)&gt;0, _xlfn.XLOOKUP($D94, '⭐ SD-SUM-BBALL ⚾'!$F$2:$F$286,'⭐ SD-SUM-BBALL ⚾'!$X$2:$X$286))</f>
        <v>706</v>
      </c>
      <c r="N94" s="773" t="b">
        <v>1</v>
      </c>
      <c r="O94" s="773" t="b">
        <v>1</v>
      </c>
      <c r="P94" s="773" t="b">
        <v>1</v>
      </c>
      <c r="Q94" s="773" t="b">
        <v>1</v>
      </c>
      <c r="R94" s="773" t="b">
        <v>1</v>
      </c>
      <c r="S94" s="773" t="b">
        <v>0</v>
      </c>
      <c r="T94" s="773" t="b">
        <v>1</v>
      </c>
      <c r="U94" s="773" t="b">
        <v>1</v>
      </c>
      <c r="V94" s="773" t="b">
        <v>0</v>
      </c>
      <c r="W94" s="773" t="b">
        <v>0</v>
      </c>
      <c r="X94" s="773" t="b">
        <v>0</v>
      </c>
      <c r="Y94" s="773" t="b">
        <v>1</v>
      </c>
      <c r="Z94" s="773" t="b">
        <v>1</v>
      </c>
      <c r="AA94" s="773" t="b">
        <v>0</v>
      </c>
      <c r="AB94" s="773" t="b">
        <v>0</v>
      </c>
      <c r="AC94" s="773" t="b">
        <v>0</v>
      </c>
      <c r="AD94" s="773" t="b">
        <v>0</v>
      </c>
      <c r="AE94" s="773" t="b">
        <v>0</v>
      </c>
      <c r="AF94" s="773" t="b">
        <v>0</v>
      </c>
    </row>
    <row r="95" spans="1:32">
      <c r="A95" s="642" t="str">
        <f>IF($D95="", "", _xlfn.XLOOKUP($D95, '⭐ SD-SUM-BBALL ⚾'!$F$2:$F$286, '⭐ SD-SUM-BBALL ⚾'!$A$2:$A$286))</f>
        <v>X-ERIC-RET</v>
      </c>
      <c r="B95" s="642" t="str">
        <f>IF($D95="", " ", _xlfn.XLOOKUP($D95, '⭐ SD-SUM-BBALL ⚾'!$F$2:$F$286, '⭐ SD-SUM-BBALL ⚾'!$C$2:$C$286))</f>
        <v>Y-ERIC</v>
      </c>
      <c r="C95" s="642" t="str">
        <f>IF($D95="", " ", _xlfn.XLOOKUP($D95, '⭐ SD-SUM-BBALL ⚾'!$F$2:$F$286, '⭐ SD-SUM-BBALL ⚾'!$E$2:$E$286))</f>
        <v>USBDZNM</v>
      </c>
      <c r="D95" s="649" t="s">
        <v>3359</v>
      </c>
      <c r="E95" s="642" t="str">
        <f>IF($D95="", " ", _xlfn.XLOOKUP($D95, '⭐ SD-SUM-BBALL ⚾'!$F$2:$F$286, '⭐ SD-SUM-BBALL ⚾'!$L$2:$L$286))</f>
        <v>crossroadsbaseballseries@gmail.com</v>
      </c>
      <c r="F95" s="642" t="str" cm="1">
        <f t="array" ref="F95">_xlfn.IFS($D95="", " ", _xlfn.XLOOKUP($D95, '⭐ SD-SUM-BBALL ⚾'!$F$2:$F$286,'⭐ SD-SUM-BBALL ⚾'!$M$2:$M$286)="", "",_xlfn.XLOOKUP($D95, '⭐ SD-SUM-BBALL ⚾'!$F$2:$F$286,'⭐ SD-SUM-BBALL ⚾'!$M$2:$M$286)&gt;0, _xlfn.XLOOKUP($D95, '⭐ SD-SUM-BBALL ⚾'!$F$2:$F$286,'⭐ SD-SUM-BBALL ⚾'!$M$2:$M$286))</f>
        <v>gbeemer50@gmail.com</v>
      </c>
      <c r="G95" s="642" t="str" cm="1">
        <f t="array" ref="G95">_xlfn.IFS($D95="", " ", _xlfn.XLOOKUP($D95, '⭐ SD-SUM-BBALL ⚾'!$F$2:$F$286,'⭐ SD-SUM-BBALL ⚾'!$G$2:$G$286)="", "",_xlfn.XLOOKUP($D95, '⭐ SD-SUM-BBALL ⚾'!$F$2:$F$286,'⭐ SD-SUM-BBALL ⚾'!$G$2:$G$286)&gt;0, _xlfn.XLOOKUP($D95, '⭐ SD-SUM-BBALL ⚾'!$F$2:$F$286,'⭐ SD-SUM-BBALL ⚾'!$G$2:$G$286))</f>
        <v>Centennial Park</v>
      </c>
      <c r="H95" s="642" t="str">
        <f>IF($D95="", " ", _xlfn.XLOOKUP($D95, '⭐ SD-SUM-BBALL ⚾'!$F$2:$F$286, '⭐ SD-SUM-BBALL ⚾'!$AM$2:$AM$286))</f>
        <v>323 Union Blvd Clayton, OH 45322</v>
      </c>
      <c r="I95" s="642" t="str">
        <f>IF($D95="", " ", _xlfn.XLOOKUP($D95, '⭐ SD-SUM-BBALL ⚾'!$F$2:$F$286, '⭐ SD-SUM-BBALL ⚾'!$U$2:$U$286))</f>
        <v>937-307-7988</v>
      </c>
      <c r="J95" s="642" t="str">
        <f>IF($D95="", " ", _xlfn.XLOOKUP($D95, '⭐ SD-SUM-BBALL ⚾'!$F$2:$F$286, '⭐ SD-SUM-BBALL ⚾'!$N$2:$N$286))</f>
        <v>Gregg</v>
      </c>
      <c r="K95" s="642" t="str">
        <f>IF($D95="", " ", _xlfn.XLOOKUP($D95, '⭐ SD-SUM-BBALL ⚾'!$F$2:$F$286, '⭐ SD-SUM-BBALL ⚾'!$O$2:$O$286))</f>
        <v>Beemer</v>
      </c>
      <c r="L95" s="641" cm="1">
        <f t="array" ref="L95">_xlfn.IFS($D95="", " ", _xlfn.XLOOKUP($D95, '⭐ SD-SUM-BBALL ⚾'!$F$2:$F$286,'⭐ SD-SUM-BBALL ⚾'!$X$2:$X$286)="", "TBA",_xlfn.XLOOKUP($D95, '⭐ SD-SUM-BBALL ⚾'!$F$2:$F$286,'⭐ SD-SUM-BBALL ⚾'!$X$2:$X$286)&gt;0, _xlfn.XLOOKUP($D95, '⭐ SD-SUM-BBALL ⚾'!$F$2:$F$286,'⭐ SD-SUM-BBALL ⚾'!$X$2:$X$286))</f>
        <v>706</v>
      </c>
      <c r="N95" s="771" t="b">
        <v>1</v>
      </c>
      <c r="O95" s="771" t="b">
        <v>1</v>
      </c>
      <c r="P95" s="771" t="b">
        <v>1</v>
      </c>
      <c r="Q95" s="771" t="b">
        <v>1</v>
      </c>
      <c r="R95" s="771" t="b">
        <v>0</v>
      </c>
      <c r="S95" s="771" t="b">
        <v>1</v>
      </c>
      <c r="T95" s="771" t="b">
        <v>1</v>
      </c>
      <c r="U95" s="771" t="b">
        <v>1</v>
      </c>
      <c r="V95" s="771" t="b">
        <v>1</v>
      </c>
      <c r="W95" s="771" t="b">
        <v>0</v>
      </c>
      <c r="X95" s="771" t="b">
        <v>0</v>
      </c>
      <c r="Y95" s="771" t="b">
        <v>1</v>
      </c>
      <c r="Z95" s="771" t="b">
        <v>1</v>
      </c>
      <c r="AA95" s="771" t="b">
        <v>0</v>
      </c>
      <c r="AB95" s="771" t="b">
        <v>0</v>
      </c>
      <c r="AC95" s="771" t="b">
        <v>0</v>
      </c>
      <c r="AD95" s="771" t="b">
        <v>0</v>
      </c>
      <c r="AE95" s="771" t="b">
        <v>0</v>
      </c>
      <c r="AF95" s="771" t="b">
        <v>0</v>
      </c>
    </row>
    <row r="96" spans="1:32">
      <c r="A96" s="568" t="str">
        <f>IF($D96="", "", _xlfn.XLOOKUP($D96, '⭐ SD-SUM-BBALL ⚾'!$F$2:$F$286, '⭐ SD-SUM-BBALL ⚾'!$A$2:$A$286))</f>
        <v>V-ANDRE-RET</v>
      </c>
      <c r="B96" s="568" t="str">
        <f>IF($D96="", " ", _xlfn.XLOOKUP($D96, '⭐ SD-SUM-BBALL ⚾'!$F$2:$F$286, '⭐ SD-SUM-BBALL ⚾'!$C$2:$C$286))</f>
        <v>X-ANDRE</v>
      </c>
      <c r="C96" s="568" t="str">
        <f>IF($D96="", " ", _xlfn.XLOOKUP($D96, '⭐ SD-SUM-BBALL ⚾'!$F$2:$F$286, '⭐ SD-SUM-BBALL ⚾'!$E$2:$E$286))</f>
        <v>USBDGT</v>
      </c>
      <c r="D96" s="566" t="s">
        <v>2872</v>
      </c>
      <c r="E96" s="568" t="str">
        <f>IF($D96="", " ", _xlfn.XLOOKUP($D96, '⭐ SD-SUM-BBALL ⚾'!$F$2:$F$286, '⭐ SD-SUM-BBALL ⚾'!$L$2:$L$286))</f>
        <v>margiet907615@gmail.com</v>
      </c>
      <c r="F96" s="568" t="str" cm="1">
        <f t="array" ref="F96">_xlfn.IFS($D96="", " ", _xlfn.XLOOKUP($D96, '⭐ SD-SUM-BBALL ⚾'!$F$2:$F$286,'⭐ SD-SUM-BBALL ⚾'!$M$2:$M$286)="", "",_xlfn.XLOOKUP($D96, '⭐ SD-SUM-BBALL ⚾'!$F$2:$F$286,'⭐ SD-SUM-BBALL ⚾'!$M$2:$M$286)&gt;0, _xlfn.XLOOKUP($D96, '⭐ SD-SUM-BBALL ⚾'!$F$2:$F$286,'⭐ SD-SUM-BBALL ⚾'!$M$2:$M$286))</f>
        <v>Just1swing@yahoo.com</v>
      </c>
      <c r="G96" s="568" t="str" cm="1">
        <f t="array" ref="G96">_xlfn.IFS($D96="", " ", _xlfn.XLOOKUP($D96, '⭐ SD-SUM-BBALL ⚾'!$F$2:$F$286,'⭐ SD-SUM-BBALL ⚾'!$G$2:$G$286)="", "",_xlfn.XLOOKUP($D96, '⭐ SD-SUM-BBALL ⚾'!$F$2:$F$286,'⭐ SD-SUM-BBALL ⚾'!$G$2:$G$286)&gt;0, _xlfn.XLOOKUP($D96, '⭐ SD-SUM-BBALL ⚾'!$F$2:$F$286,'⭐ SD-SUM-BBALL ⚾'!$G$2:$G$286))</f>
        <v>Sports at the Beach</v>
      </c>
      <c r="H96" s="568" t="str">
        <f>IF($D96="", " ", _xlfn.XLOOKUP($D96, '⭐ SD-SUM-BBALL ⚾'!$F$2:$F$286, '⭐ SD-SUM-BBALL ⚾'!$AM$2:$AM$286))</f>
        <v>22518 Lewes Georgetown Hwy Georgetown, DE 19947</v>
      </c>
      <c r="I96" s="568">
        <f>IF($D96="", " ", _xlfn.XLOOKUP($D96, '⭐ SD-SUM-BBALL ⚾'!$F$2:$F$286, '⭐ SD-SUM-BBALL ⚾'!$U$2:$U$286))</f>
        <v>0</v>
      </c>
      <c r="J96" s="568" t="str">
        <f>IF($D96="", " ", _xlfn.XLOOKUP($D96, '⭐ SD-SUM-BBALL ⚾'!$F$2:$F$286, '⭐ SD-SUM-BBALL ⚾'!$N$2:$N$286))</f>
        <v>Stoney</v>
      </c>
      <c r="K96" s="568" t="str">
        <f>IF($D96="", " ", _xlfn.XLOOKUP($D96, '⭐ SD-SUM-BBALL ⚾'!$F$2:$F$286, '⭐ SD-SUM-BBALL ⚾'!$O$2:$O$286))</f>
        <v>Briggs</v>
      </c>
      <c r="L96" s="563" cm="1">
        <f t="array" ref="L96">_xlfn.IFS($D96="", " ", _xlfn.XLOOKUP($D96, '⭐ SD-SUM-BBALL ⚾'!$F$2:$F$286,'⭐ SD-SUM-BBALL ⚾'!$X$2:$X$286)="", "TBA",_xlfn.XLOOKUP($D96, '⭐ SD-SUM-BBALL ⚾'!$F$2:$F$286,'⭐ SD-SUM-BBALL ⚾'!$X$2:$X$286)&gt;0, _xlfn.XLOOKUP($D96, '⭐ SD-SUM-BBALL ⚾'!$F$2:$F$286,'⭐ SD-SUM-BBALL ⚾'!$X$2:$X$286))</f>
        <v>706</v>
      </c>
      <c r="N96" s="772" t="b">
        <v>1</v>
      </c>
      <c r="O96" s="772" t="b">
        <v>1</v>
      </c>
      <c r="P96" s="772" t="b">
        <v>1</v>
      </c>
      <c r="Q96" s="772" t="b">
        <v>1</v>
      </c>
      <c r="R96" s="772" t="b">
        <v>0</v>
      </c>
      <c r="S96" s="772" t="b">
        <v>1</v>
      </c>
      <c r="T96" s="772" t="b">
        <v>1</v>
      </c>
      <c r="U96" s="772" t="b">
        <v>1</v>
      </c>
      <c r="V96" s="772" t="b">
        <v>0</v>
      </c>
      <c r="W96" s="772" t="b">
        <v>0</v>
      </c>
      <c r="X96" s="772" t="b">
        <v>0</v>
      </c>
      <c r="Y96" s="772" t="b">
        <v>1</v>
      </c>
      <c r="Z96" s="772" t="b">
        <v>1</v>
      </c>
      <c r="AA96" s="772" t="b">
        <v>0</v>
      </c>
      <c r="AB96" s="772" t="b">
        <v>0</v>
      </c>
      <c r="AC96" s="772" t="b">
        <v>0</v>
      </c>
      <c r="AD96" s="772" t="b">
        <v>0</v>
      </c>
      <c r="AE96" s="772" t="b">
        <v>0</v>
      </c>
      <c r="AF96" s="772" t="b">
        <v>0</v>
      </c>
    </row>
    <row r="97" spans="1:32">
      <c r="A97" s="642" t="str">
        <f>IF($D97="", "", _xlfn.XLOOKUP($D97, '⭐ SD-SUM-BBALL ⚾'!$F$2:$F$286, '⭐ SD-SUM-BBALL ⚾'!$A$2:$A$286))</f>
        <v>X-ERIC-RET</v>
      </c>
      <c r="B97" s="642" t="str">
        <f>IF($D97="", " ", _xlfn.XLOOKUP($D97, '⭐ SD-SUM-BBALL ⚾'!$F$2:$F$286, '⭐ SD-SUM-BBALL ⚾'!$C$2:$C$286))</f>
        <v>Y-ERIC</v>
      </c>
      <c r="C97" s="642" t="str">
        <f>IF($D97="", " ", _xlfn.XLOOKUP($D97, '⭐ SD-SUM-BBALL ⚾'!$F$2:$F$286, '⭐ SD-SUM-BBALL ⚾'!$E$2:$E$286))</f>
        <v>USBDZLIV</v>
      </c>
      <c r="D97" s="642" t="s">
        <v>3342</v>
      </c>
      <c r="E97" s="642" t="str">
        <f>IF($D97="", " ", _xlfn.XLOOKUP($D97, '⭐ SD-SUM-BBALL ⚾'!$F$2:$F$286, '⭐ SD-SUM-BBALL ⚾'!$L$2:$L$286))</f>
        <v>crossroadsbaseballseries@gmail.com</v>
      </c>
      <c r="F97" s="642" t="str" cm="1">
        <f t="array" ref="F97">_xlfn.IFS($D97="", " ", _xlfn.XLOOKUP($D97, '⭐ SD-SUM-BBALL ⚾'!$F$2:$F$286,'⭐ SD-SUM-BBALL ⚾'!$M$2:$M$286)="", "",_xlfn.XLOOKUP($D97, '⭐ SD-SUM-BBALL ⚾'!$F$2:$F$286,'⭐ SD-SUM-BBALL ⚾'!$M$2:$M$286)&gt;0, _xlfn.XLOOKUP($D97, '⭐ SD-SUM-BBALL ⚾'!$F$2:$F$286,'⭐ SD-SUM-BBALL ⚾'!$M$2:$M$286))</f>
        <v>rfay@schoolcraft.edu</v>
      </c>
      <c r="G97" s="642" t="str" cm="1">
        <f t="array" ref="G97">_xlfn.IFS($D97="", " ", _xlfn.XLOOKUP($D97, '⭐ SD-SUM-BBALL ⚾'!$F$2:$F$286,'⭐ SD-SUM-BBALL ⚾'!$G$2:$G$286)="", "",_xlfn.XLOOKUP($D97, '⭐ SD-SUM-BBALL ⚾'!$F$2:$F$286,'⭐ SD-SUM-BBALL ⚾'!$G$2:$G$286)&gt;0, _xlfn.XLOOKUP($D97, '⭐ SD-SUM-BBALL ⚾'!$F$2:$F$286,'⭐ SD-SUM-BBALL ⚾'!$G$2:$G$286))</f>
        <v>Trinity Elite Sports Dome</v>
      </c>
      <c r="H97" s="642" t="str">
        <f>IF($D97="", " ", _xlfn.XLOOKUP($D97, '⭐ SD-SUM-BBALL ⚾'!$F$2:$F$286, '⭐ SD-SUM-BBALL ⚾'!$AM$2:$AM$286))</f>
        <v>18600 Haggerty Rd Livonia, MI 48152</v>
      </c>
      <c r="I97" s="642" t="str">
        <f>IF($D97="", " ", _xlfn.XLOOKUP($D97, '⭐ SD-SUM-BBALL ⚾'!$F$2:$F$286, '⭐ SD-SUM-BBALL ⚾'!$U$2:$U$286))</f>
        <v>734-260-3266</v>
      </c>
      <c r="J97" s="642" t="str">
        <f>IF($D97="", " ", _xlfn.XLOOKUP($D97, '⭐ SD-SUM-BBALL ⚾'!$F$2:$F$286, '⭐ SD-SUM-BBALL ⚾'!$N$2:$N$286))</f>
        <v>Rob</v>
      </c>
      <c r="K97" s="642" t="str">
        <f>IF($D97="", " ", _xlfn.XLOOKUP($D97, '⭐ SD-SUM-BBALL ⚾'!$F$2:$F$286, '⭐ SD-SUM-BBALL ⚾'!$O$2:$O$286))</f>
        <v>Fay</v>
      </c>
      <c r="L97" s="641" cm="1">
        <f t="array" ref="L97">_xlfn.IFS($D97="", " ", _xlfn.XLOOKUP($D97, '⭐ SD-SUM-BBALL ⚾'!$F$2:$F$286,'⭐ SD-SUM-BBALL ⚾'!$X$2:$X$286)="", "TBA",_xlfn.XLOOKUP($D97, '⭐ SD-SUM-BBALL ⚾'!$F$2:$F$286,'⭐ SD-SUM-BBALL ⚾'!$X$2:$X$286)&gt;0, _xlfn.XLOOKUP($D97, '⭐ SD-SUM-BBALL ⚾'!$F$2:$F$286,'⭐ SD-SUM-BBALL ⚾'!$X$2:$X$286))</f>
        <v>706</v>
      </c>
      <c r="N97" s="771" t="b">
        <v>1</v>
      </c>
      <c r="O97" s="771" t="b">
        <v>1</v>
      </c>
      <c r="P97" s="771" t="b">
        <v>1</v>
      </c>
      <c r="Q97" s="771" t="b">
        <v>1</v>
      </c>
      <c r="R97" s="771" t="b">
        <v>0</v>
      </c>
      <c r="S97" s="771" t="b">
        <v>1</v>
      </c>
      <c r="T97" s="771" t="b">
        <v>1</v>
      </c>
      <c r="U97" s="771" t="b">
        <v>1</v>
      </c>
      <c r="V97" s="771" t="b">
        <v>1</v>
      </c>
      <c r="W97" s="771" t="b">
        <v>0</v>
      </c>
      <c r="X97" s="771" t="b">
        <v>0</v>
      </c>
      <c r="Y97" s="771" t="b">
        <v>1</v>
      </c>
      <c r="Z97" s="771" t="b">
        <v>1</v>
      </c>
      <c r="AA97" s="771" t="b">
        <v>0</v>
      </c>
      <c r="AB97" s="771" t="b">
        <v>0</v>
      </c>
      <c r="AC97" s="771" t="b">
        <v>0</v>
      </c>
      <c r="AD97" s="771" t="b">
        <v>0</v>
      </c>
      <c r="AE97" s="771" t="b">
        <v>0</v>
      </c>
      <c r="AF97" s="771" t="b">
        <v>0</v>
      </c>
    </row>
    <row r="98" spans="1:32">
      <c r="A98" s="642" t="str">
        <f>IF($D98="", "", _xlfn.XLOOKUP($D98, '⭐ SD-SUM-BBALL ⚾'!$F$2:$F$286, '⭐ SD-SUM-BBALL ⚾'!$A$2:$A$286))</f>
        <v>X-ERIC-RET</v>
      </c>
      <c r="B98" s="642" t="str">
        <f>IF($D98="", " ", _xlfn.XLOOKUP($D98, '⭐ SD-SUM-BBALL ⚾'!$F$2:$F$286, '⭐ SD-SUM-BBALL ⚾'!$C$2:$C$286))</f>
        <v>Y-ERIC</v>
      </c>
      <c r="C98" s="642" t="str">
        <f>IF($D98="", " ", _xlfn.XLOOKUP($D98, '⭐ SD-SUM-BBALL ⚾'!$F$2:$F$286, '⭐ SD-SUM-BBALL ⚾'!$E$2:$E$286))</f>
        <v>USBDZPIT</v>
      </c>
      <c r="D98" s="642" t="s">
        <v>3379</v>
      </c>
      <c r="E98" s="642" t="str">
        <f>IF($D98="", " ", _xlfn.XLOOKUP($D98, '⭐ SD-SUM-BBALL ⚾'!$F$2:$F$286, '⭐ SD-SUM-BBALL ⚾'!$L$2:$L$286))</f>
        <v>crossroadsbaseballseries@gmail.com</v>
      </c>
      <c r="F98" s="642" t="str" cm="1">
        <f t="array" ref="F98">_xlfn.IFS($D98="", " ", _xlfn.XLOOKUP($D98, '⭐ SD-SUM-BBALL ⚾'!$F$2:$F$286,'⭐ SD-SUM-BBALL ⚾'!$M$2:$M$286)="", "",_xlfn.XLOOKUP($D98, '⭐ SD-SUM-BBALL ⚾'!$F$2:$F$286,'⭐ SD-SUM-BBALL ⚾'!$M$2:$M$286)&gt;0, _xlfn.XLOOKUP($D98, '⭐ SD-SUM-BBALL ⚾'!$F$2:$F$286,'⭐ SD-SUM-BBALL ⚾'!$M$2:$M$286))</f>
        <v>tjones@rawlingstigers.com</v>
      </c>
      <c r="G98" s="642" t="str" cm="1">
        <f t="array" ref="G98">_xlfn.IFS($D98="", " ", _xlfn.XLOOKUP($D98, '⭐ SD-SUM-BBALL ⚾'!$F$2:$F$286,'⭐ SD-SUM-BBALL ⚾'!$G$2:$G$286)="", "",_xlfn.XLOOKUP($D98, '⭐ SD-SUM-BBALL ⚾'!$F$2:$F$286,'⭐ SD-SUM-BBALL ⚾'!$G$2:$G$286)&gt;0, _xlfn.XLOOKUP($D98, '⭐ SD-SUM-BBALL ⚾'!$F$2:$F$286,'⭐ SD-SUM-BBALL ⚾'!$G$2:$G$286))</f>
        <v>Friendship Park</v>
      </c>
      <c r="H98" s="642" t="str">
        <f>IF($D98="", " ", _xlfn.XLOOKUP($D98, '⭐ SD-SUM-BBALL ⚾'!$F$2:$F$286, '⭐ SD-SUM-BBALL ⚾'!$AM$2:$AM$286))</f>
        <v>1340 Hunter Road Verona, PA 15247</v>
      </c>
      <c r="I98" s="642" t="str">
        <f>IF($D98="", " ", _xlfn.XLOOKUP($D98, '⭐ SD-SUM-BBALL ⚾'!$F$2:$F$286, '⭐ SD-SUM-BBALL ⚾'!$U$2:$U$286))</f>
        <v>412-889-4899</v>
      </c>
      <c r="J98" s="642" t="str">
        <f>IF($D98="", " ", _xlfn.XLOOKUP($D98, '⭐ SD-SUM-BBALL ⚾'!$F$2:$F$286, '⭐ SD-SUM-BBALL ⚾'!$N$2:$N$286))</f>
        <v>Tim</v>
      </c>
      <c r="K98" s="642" t="str">
        <f>IF($D98="", " ", _xlfn.XLOOKUP($D98, '⭐ SD-SUM-BBALL ⚾'!$F$2:$F$286, '⭐ SD-SUM-BBALL ⚾'!$O$2:$O$286))</f>
        <v>Jones</v>
      </c>
      <c r="L98" s="641" cm="1">
        <f t="array" ref="L98">_xlfn.IFS($D98="", " ", _xlfn.XLOOKUP($D98, '⭐ SD-SUM-BBALL ⚾'!$F$2:$F$286,'⭐ SD-SUM-BBALL ⚾'!$X$2:$X$286)="", "TBA",_xlfn.XLOOKUP($D98, '⭐ SD-SUM-BBALL ⚾'!$F$2:$F$286,'⭐ SD-SUM-BBALL ⚾'!$X$2:$X$286)&gt;0, _xlfn.XLOOKUP($D98, '⭐ SD-SUM-BBALL ⚾'!$F$2:$F$286,'⭐ SD-SUM-BBALL ⚾'!$X$2:$X$286))</f>
        <v>706</v>
      </c>
      <c r="N98" s="771" t="b">
        <v>1</v>
      </c>
      <c r="O98" s="771" t="b">
        <v>1</v>
      </c>
      <c r="P98" s="771" t="b">
        <v>1</v>
      </c>
      <c r="Q98" s="771" t="b">
        <v>1</v>
      </c>
      <c r="R98" s="771" t="b">
        <v>0</v>
      </c>
      <c r="S98" s="771" t="b">
        <v>1</v>
      </c>
      <c r="T98" s="771" t="b">
        <v>1</v>
      </c>
      <c r="U98" s="771" t="b">
        <v>1</v>
      </c>
      <c r="V98" s="771" t="b">
        <v>1</v>
      </c>
      <c r="W98" s="771" t="b">
        <v>0</v>
      </c>
      <c r="X98" s="771" t="b">
        <v>0</v>
      </c>
      <c r="Y98" s="771" t="b">
        <v>1</v>
      </c>
      <c r="Z98" s="771" t="b">
        <v>1</v>
      </c>
      <c r="AA98" s="771" t="b">
        <v>0</v>
      </c>
      <c r="AB98" s="771" t="b">
        <v>0</v>
      </c>
      <c r="AC98" s="771" t="b">
        <v>0</v>
      </c>
      <c r="AD98" s="771" t="b">
        <v>0</v>
      </c>
      <c r="AE98" s="771" t="b">
        <v>0</v>
      </c>
      <c r="AF98" s="771" t="b">
        <v>0</v>
      </c>
    </row>
    <row r="99" spans="1:32">
      <c r="A99" s="568" t="str">
        <f>IF($D99="", "", _xlfn.XLOOKUP($D99, '⭐ SD-SUM-BBALL ⚾'!$F$2:$F$286, '⭐ SD-SUM-BBALL ⚾'!$A$2:$A$286))</f>
        <v>V-ANDRE-NEW</v>
      </c>
      <c r="B99" s="568" t="str">
        <f>IF($D99="", " ", _xlfn.XLOOKUP($D99, '⭐ SD-SUM-BBALL ⚾'!$F$2:$F$286, '⭐ SD-SUM-BBALL ⚾'!$C$2:$C$286))</f>
        <v>X-ANDRE</v>
      </c>
      <c r="C99" s="568" t="str">
        <f>IF($D99="", " ", _xlfn.XLOOKUP($D99, '⭐ SD-SUM-BBALL ⚾'!$F$2:$F$286, '⭐ SD-SUM-BBALL ⚾'!$E$2:$E$286))</f>
        <v>USBDTAC</v>
      </c>
      <c r="D99" s="566" t="s">
        <v>3086</v>
      </c>
      <c r="E99" s="568" t="str">
        <f>IF($D99="", " ", _xlfn.XLOOKUP($D99, '⭐ SD-SUM-BBALL ⚾'!$F$2:$F$286, '⭐ SD-SUM-BBALL ⚾'!$L$2:$L$286))</f>
        <v>margiet907615@gmail.com</v>
      </c>
      <c r="F99" s="568" t="str" cm="1">
        <f t="array" ref="F99">_xlfn.IFS($D99="", " ", _xlfn.XLOOKUP($D99, '⭐ SD-SUM-BBALL ⚾'!$F$2:$F$286,'⭐ SD-SUM-BBALL ⚾'!$M$2:$M$286)="", "",_xlfn.XLOOKUP($D99, '⭐ SD-SUM-BBALL ⚾'!$F$2:$F$286,'⭐ SD-SUM-BBALL ⚾'!$M$2:$M$286)&gt;0, _xlfn.XLOOKUP($D99, '⭐ SD-SUM-BBALL ⚾'!$F$2:$F$286,'⭐ SD-SUM-BBALL ⚾'!$M$2:$M$286))</f>
        <v>antoinemcleod@yahoo.com</v>
      </c>
      <c r="G99" s="568" t="str" cm="1">
        <f t="array" ref="G99">_xlfn.IFS($D99="", " ", _xlfn.XLOOKUP($D99, '⭐ SD-SUM-BBALL ⚾'!$F$2:$F$286,'⭐ SD-SUM-BBALL ⚾'!$G$2:$G$286)="", "",_xlfn.XLOOKUP($D99, '⭐ SD-SUM-BBALL ⚾'!$F$2:$F$286,'⭐ SD-SUM-BBALL ⚾'!$G$2:$G$286)&gt;0, _xlfn.XLOOKUP($D99, '⭐ SD-SUM-BBALL ⚾'!$F$2:$F$286,'⭐ SD-SUM-BBALL ⚾'!$G$2:$G$286))</f>
        <v>Puyallup Recreation Center</v>
      </c>
      <c r="H99" s="568" t="str">
        <f>IF($D99="", " ", _xlfn.XLOOKUP($D99, '⭐ SD-SUM-BBALL ⚾'!$F$2:$F$286, '⭐ SD-SUM-BBALL ⚾'!$AM$2:$AM$286))</f>
        <v>808 Valley Ave NW Puyallup, WA 98371</v>
      </c>
      <c r="I99" s="568">
        <f>IF($D99="", " ", _xlfn.XLOOKUP($D99, '⭐ SD-SUM-BBALL ⚾'!$F$2:$F$286, '⭐ SD-SUM-BBALL ⚾'!$U$2:$U$286))</f>
        <v>0</v>
      </c>
      <c r="J99" s="568" t="str">
        <f>IF($D99="", " ", _xlfn.XLOOKUP($D99, '⭐ SD-SUM-BBALL ⚾'!$F$2:$F$286, '⭐ SD-SUM-BBALL ⚾'!$N$2:$N$286))</f>
        <v>Antoine</v>
      </c>
      <c r="K99" s="568" t="str">
        <f>IF($D99="", " ", _xlfn.XLOOKUP($D99, '⭐ SD-SUM-BBALL ⚾'!$F$2:$F$286, '⭐ SD-SUM-BBALL ⚾'!$O$2:$O$286))</f>
        <v>Mcleod</v>
      </c>
      <c r="L99" s="563" cm="1">
        <f t="array" ref="L99">_xlfn.IFS($D99="", " ", _xlfn.XLOOKUP($D99, '⭐ SD-SUM-BBALL ⚾'!$F$2:$F$286,'⭐ SD-SUM-BBALL ⚾'!$X$2:$X$286)="", "TBA",_xlfn.XLOOKUP($D99, '⭐ SD-SUM-BBALL ⚾'!$F$2:$F$286,'⭐ SD-SUM-BBALL ⚾'!$X$2:$X$286)&gt;0, _xlfn.XLOOKUP($D99, '⭐ SD-SUM-BBALL ⚾'!$F$2:$F$286,'⭐ SD-SUM-BBALL ⚾'!$X$2:$X$286))</f>
        <v>706</v>
      </c>
      <c r="N99" s="772" t="b">
        <v>1</v>
      </c>
      <c r="O99" s="772" t="b">
        <v>1</v>
      </c>
      <c r="P99" s="772" t="b">
        <v>1</v>
      </c>
      <c r="Q99" s="772" t="b">
        <v>1</v>
      </c>
      <c r="R99" s="772" t="b">
        <v>1</v>
      </c>
      <c r="S99" s="772" t="b">
        <v>1</v>
      </c>
      <c r="T99" s="772" t="b">
        <v>1</v>
      </c>
      <c r="U99" s="772" t="b">
        <v>1</v>
      </c>
      <c r="V99" s="772" t="b">
        <v>0</v>
      </c>
      <c r="W99" s="772" t="b">
        <v>0</v>
      </c>
      <c r="X99" s="772" t="b">
        <v>0</v>
      </c>
      <c r="Y99" s="772" t="b">
        <v>1</v>
      </c>
      <c r="Z99" s="772" t="b">
        <v>1</v>
      </c>
      <c r="AA99" s="772" t="b">
        <v>0</v>
      </c>
      <c r="AB99" s="772" t="b">
        <v>0</v>
      </c>
      <c r="AC99" s="772" t="b">
        <v>0</v>
      </c>
      <c r="AD99" s="772" t="b">
        <v>0</v>
      </c>
      <c r="AE99" s="772" t="b">
        <v>0</v>
      </c>
      <c r="AF99" s="772" t="b">
        <v>0</v>
      </c>
    </row>
    <row r="100" spans="1:32">
      <c r="A100" s="471" t="str">
        <f>IF($D100="", "", _xlfn.XLOOKUP($D100, '⭐ SD-SUM-BBALL ⚾'!$F$2:$F$286, '⭐ SD-SUM-BBALL ⚾'!$A$2:$A$286))</f>
        <v>B-RET</v>
      </c>
      <c r="B100" s="471" t="str">
        <f>IF($D100="", " ", _xlfn.XLOOKUP($D100, '⭐ SD-SUM-BBALL ⚾'!$F$2:$F$286, '⭐ SD-SUM-BBALL ⚾'!$C$2:$C$286))</f>
        <v>C-2ND</v>
      </c>
      <c r="C100" s="471" t="str">
        <f>IF($D100="", " ", _xlfn.XLOOKUP($D100, '⭐ SD-SUM-BBALL ⚾'!$F$2:$F$286, '⭐ SD-SUM-BBALL ⚾'!$E$2:$E$286))</f>
        <v>USBDFBA</v>
      </c>
      <c r="D100" s="471" t="s">
        <v>2849</v>
      </c>
      <c r="E100" s="471" t="str">
        <f>IF($D100="", " ", _xlfn.XLOOKUP($D100, '⭐ SD-SUM-BBALL ⚾'!$F$2:$F$286, '⭐ SD-SUM-BBALL ⚾'!$L$2:$L$286))</f>
        <v>ezr239@psu.edu</v>
      </c>
      <c r="F100" s="471" t="str" cm="1">
        <f t="array" ref="F100">_xlfn.IFS($D100="", " ", _xlfn.XLOOKUP($D100, '⭐ SD-SUM-BBALL ⚾'!$F$2:$F$286,'⭐ SD-SUM-BBALL ⚾'!$M$2:$M$286)="", "",_xlfn.XLOOKUP($D100, '⭐ SD-SUM-BBALL ⚾'!$F$2:$F$286,'⭐ SD-SUM-BBALL ⚾'!$M$2:$M$286)&gt;0, _xlfn.XLOOKUP($D100, '⭐ SD-SUM-BBALL ⚾'!$F$2:$F$286,'⭐ SD-SUM-BBALL ⚾'!$M$2:$M$286))</f>
        <v/>
      </c>
      <c r="G100" s="471" t="str" cm="1">
        <f t="array" ref="G100">_xlfn.IFS($D100="", " ", _xlfn.XLOOKUP($D100, '⭐ SD-SUM-BBALL ⚾'!$F$2:$F$286,'⭐ SD-SUM-BBALL ⚾'!$G$2:$G$286)="", "",_xlfn.XLOOKUP($D100, '⭐ SD-SUM-BBALL ⚾'!$F$2:$F$286,'⭐ SD-SUM-BBALL ⚾'!$G$2:$G$286)&gt;0, _xlfn.XLOOKUP($D100, '⭐ SD-SUM-BBALL ⚾'!$F$2:$F$286,'⭐ SD-SUM-BBALL ⚾'!$G$2:$G$286))</f>
        <v>Hutchison Park</v>
      </c>
      <c r="H100" s="471" t="str">
        <f>IF($D100="", " ", _xlfn.XLOOKUP($D100, '⭐ SD-SUM-BBALL ⚾'!$F$2:$F$286, '⭐ SD-SUM-BBALL ⚾'!$AM$2:$AM$286))</f>
        <v>68 Reservoir Rd. Hopwood, PA 15401</v>
      </c>
      <c r="I100" s="471" t="str">
        <f>IF($D100="", " ", _xlfn.XLOOKUP($D100, '⭐ SD-SUM-BBALL ⚾'!$F$2:$F$286, '⭐ SD-SUM-BBALL ⚾'!$U$2:$U$286))</f>
        <v>412-596-3515</v>
      </c>
      <c r="J100" s="471" t="str">
        <f>IF($D100="", " ", _xlfn.XLOOKUP($D100, '⭐ SD-SUM-BBALL ⚾'!$F$2:$F$286, '⭐ SD-SUM-BBALL ⚾'!$N$2:$N$286))</f>
        <v>Ryan</v>
      </c>
      <c r="K100" s="471" t="str">
        <f>IF($D100="", " ", _xlfn.XLOOKUP($D100, '⭐ SD-SUM-BBALL ⚾'!$F$2:$F$286, '⭐ SD-SUM-BBALL ⚾'!$O$2:$O$286))</f>
        <v>Encapera</v>
      </c>
      <c r="L100" s="468" cm="1">
        <f t="array" ref="L100">_xlfn.IFS($D100="", " ", _xlfn.XLOOKUP($D100, '⭐ SD-SUM-BBALL ⚾'!$F$2:$F$286,'⭐ SD-SUM-BBALL ⚾'!$X$2:$X$286)="", "TBA",_xlfn.XLOOKUP($D100, '⭐ SD-SUM-BBALL ⚾'!$F$2:$F$286,'⭐ SD-SUM-BBALL ⚾'!$X$2:$X$286)&gt;0, _xlfn.XLOOKUP($D100, '⭐ SD-SUM-BBALL ⚾'!$F$2:$F$286,'⭐ SD-SUM-BBALL ⚾'!$X$2:$X$286))</f>
        <v>706</v>
      </c>
      <c r="N100" s="773" t="b">
        <v>1</v>
      </c>
      <c r="O100" s="773" t="b">
        <v>1</v>
      </c>
      <c r="P100" s="773" t="b">
        <v>1</v>
      </c>
      <c r="Q100" s="773" t="b">
        <v>1</v>
      </c>
      <c r="R100" s="773" t="b">
        <v>0</v>
      </c>
      <c r="S100" s="773" t="b">
        <v>1</v>
      </c>
      <c r="T100" s="773" t="b">
        <v>1</v>
      </c>
      <c r="U100" s="773" t="b">
        <v>1</v>
      </c>
      <c r="V100" s="773" t="b">
        <v>0</v>
      </c>
      <c r="W100" s="773" t="b">
        <v>0</v>
      </c>
      <c r="X100" s="773" t="b">
        <v>0</v>
      </c>
      <c r="Y100" s="773" t="b">
        <v>1</v>
      </c>
      <c r="Z100" s="773" t="b">
        <v>1</v>
      </c>
      <c r="AA100" s="773" t="b">
        <v>0</v>
      </c>
      <c r="AB100" s="773" t="b">
        <v>0</v>
      </c>
      <c r="AC100" s="773" t="b">
        <v>0</v>
      </c>
      <c r="AD100" s="773" t="b">
        <v>0</v>
      </c>
      <c r="AE100" s="773" t="b">
        <v>0</v>
      </c>
      <c r="AF100" s="773" t="b">
        <v>0</v>
      </c>
    </row>
    <row r="101" spans="1:32">
      <c r="A101" s="314" t="str">
        <f>IF($D101="", "", _xlfn.XLOOKUP($D101, '⭐ SD-SUM-BBALL ⚾'!$F$2:$F$286, '⭐ SD-SUM-BBALL ⚾'!$A$2:$A$286))</f>
        <v>A-NEW</v>
      </c>
      <c r="B101" s="314" t="str">
        <f>IF($D101="", " ", _xlfn.XLOOKUP($D101, '⭐ SD-SUM-BBALL ⚾'!$F$2:$F$286, '⭐ SD-SUM-BBALL ⚾'!$C$2:$C$286))</f>
        <v>C-2ND</v>
      </c>
      <c r="C101" s="314" t="str">
        <f>IF($D101="", " ", _xlfn.XLOOKUP($D101, '⭐ SD-SUM-BBALL ⚾'!$F$2:$F$286, '⭐ SD-SUM-BBALL ⚾'!$E$2:$E$286))</f>
        <v>USBDVSU</v>
      </c>
      <c r="D101" s="314" t="s">
        <v>3177</v>
      </c>
      <c r="E101" s="314" t="str">
        <f>IF($D101="", " ", _xlfn.XLOOKUP($D101, '⭐ SD-SUM-BBALL ⚾'!$F$2:$F$286, '⭐ SD-SUM-BBALL ⚾'!$L$2:$L$286))</f>
        <v>cameron.curler@vermontstate.edu</v>
      </c>
      <c r="F101" s="314" t="str" cm="1">
        <f t="array" ref="F101">_xlfn.IFS($D101="", " ", _xlfn.XLOOKUP($D101, '⭐ SD-SUM-BBALL ⚾'!$F$2:$F$286,'⭐ SD-SUM-BBALL ⚾'!$M$2:$M$286)="", "",_xlfn.XLOOKUP($D101, '⭐ SD-SUM-BBALL ⚾'!$F$2:$F$286,'⭐ SD-SUM-BBALL ⚾'!$M$2:$M$286)&gt;0, _xlfn.XLOOKUP($D101, '⭐ SD-SUM-BBALL ⚾'!$F$2:$F$286,'⭐ SD-SUM-BBALL ⚾'!$M$2:$M$286))</f>
        <v/>
      </c>
      <c r="G101" s="314" t="str" cm="1">
        <f t="array" ref="G101">_xlfn.IFS($D101="", " ", _xlfn.XLOOKUP($D101, '⭐ SD-SUM-BBALL ⚾'!$F$2:$F$286,'⭐ SD-SUM-BBALL ⚾'!$G$2:$G$286)="", "",_xlfn.XLOOKUP($D101, '⭐ SD-SUM-BBALL ⚾'!$F$2:$F$286,'⭐ SD-SUM-BBALL ⚾'!$G$2:$G$286)&gt;0, _xlfn.XLOOKUP($D101, '⭐ SD-SUM-BBALL ⚾'!$F$2:$F$286,'⭐ SD-SUM-BBALL ⚾'!$G$2:$G$286))</f>
        <v>Skip Pound Baseball Complex</v>
      </c>
      <c r="H101" s="314" t="str">
        <f>IF($D101="", " ", _xlfn.XLOOKUP($D101, '⭐ SD-SUM-BBALL ⚾'!$F$2:$F$286, '⭐ SD-SUM-BBALL ⚾'!$AM$2:$AM$286))</f>
        <v>1001 College Rd Lyndonville, VT 5851</v>
      </c>
      <c r="I101" s="314" t="str">
        <f>IF($D101="", " ", _xlfn.XLOOKUP($D101, '⭐ SD-SUM-BBALL ⚾'!$F$2:$F$286, '⭐ SD-SUM-BBALL ⚾'!$U$2:$U$286))</f>
        <v>802-345-2641</v>
      </c>
      <c r="J101" s="314" t="str">
        <f>IF($D101="", " ", _xlfn.XLOOKUP($D101, '⭐ SD-SUM-BBALL ⚾'!$F$2:$F$286, '⭐ SD-SUM-BBALL ⚾'!$N$2:$N$286))</f>
        <v>Cameron</v>
      </c>
      <c r="K101" s="314" t="str">
        <f>IF($D101="", " ", _xlfn.XLOOKUP($D101, '⭐ SD-SUM-BBALL ⚾'!$F$2:$F$286, '⭐ SD-SUM-BBALL ⚾'!$O$2:$O$286))</f>
        <v>Curler</v>
      </c>
      <c r="L101" s="505" cm="1">
        <f t="array" ref="L101">_xlfn.IFS($D101="", " ", _xlfn.XLOOKUP($D101, '⭐ SD-SUM-BBALL ⚾'!$F$2:$F$286,'⭐ SD-SUM-BBALL ⚾'!$X$2:$X$286)="", "TBA",_xlfn.XLOOKUP($D101, '⭐ SD-SUM-BBALL ⚾'!$F$2:$F$286,'⭐ SD-SUM-BBALL ⚾'!$X$2:$X$286)&gt;0, _xlfn.XLOOKUP($D101, '⭐ SD-SUM-BBALL ⚾'!$F$2:$F$286,'⭐ SD-SUM-BBALL ⚾'!$X$2:$X$286))</f>
        <v>706</v>
      </c>
      <c r="N101" s="774" t="b">
        <v>1</v>
      </c>
      <c r="O101" s="774" t="b">
        <v>1</v>
      </c>
      <c r="P101" s="774" t="b">
        <v>1</v>
      </c>
      <c r="Q101" s="774" t="b">
        <v>0</v>
      </c>
      <c r="R101" s="774" t="b">
        <v>1</v>
      </c>
      <c r="S101" s="774" t="b">
        <v>1</v>
      </c>
      <c r="T101" s="774" t="b">
        <v>1</v>
      </c>
      <c r="U101" s="774" t="b">
        <v>1</v>
      </c>
      <c r="V101" s="774" t="b">
        <v>0</v>
      </c>
      <c r="W101" s="774" t="b">
        <v>0</v>
      </c>
      <c r="X101" s="774" t="b">
        <v>0</v>
      </c>
      <c r="Y101" s="774" t="b">
        <v>1</v>
      </c>
      <c r="Z101" s="774" t="b">
        <v>1</v>
      </c>
      <c r="AA101" s="774" t="b">
        <v>0</v>
      </c>
      <c r="AB101" s="774" t="b">
        <v>0</v>
      </c>
      <c r="AC101" s="774" t="b">
        <v>0</v>
      </c>
      <c r="AD101" s="774" t="b">
        <v>0</v>
      </c>
      <c r="AE101" s="774" t="b">
        <v>0</v>
      </c>
      <c r="AF101" s="774" t="b">
        <v>0</v>
      </c>
    </row>
    <row r="102" spans="1:32">
      <c r="A102" s="673" t="str">
        <f>IF($D102="", "", _xlfn.XLOOKUP($D102, '⭐ SD-SUM-BBALL ⚾'!$F$2:$F$286, '⭐ SD-SUM-BBALL ⚾'!$A$2:$A$286))</f>
        <v>T-NICK-RET</v>
      </c>
      <c r="B102" s="673" t="str">
        <f>IF($D102="", " ", _xlfn.XLOOKUP($D102, '⭐ SD-SUM-BBALL ⚾'!$F$2:$F$286, '⭐ SD-SUM-BBALL ⚾'!$C$2:$C$286))</f>
        <v>T-NICK</v>
      </c>
      <c r="C102" s="673" t="str">
        <f>IF($D102="", " ", _xlfn.XLOOKUP($D102, '⭐ SD-SUM-BBALL ⚾'!$F$2:$F$286, '⭐ SD-SUM-BBALL ⚾'!$E$2:$E$286))</f>
        <v>USBDJOH</v>
      </c>
      <c r="D102" s="671" t="s">
        <v>2906</v>
      </c>
      <c r="E102" s="673" t="str">
        <f>IF($D102="", " ", _xlfn.XLOOKUP($D102, '⭐ SD-SUM-BBALL ⚾'!$F$2:$F$286, '⭐ SD-SUM-BBALL ⚾'!$L$2:$L$286))</f>
        <v>pryschuk.n@monet.k12.ca.us</v>
      </c>
      <c r="F102" s="673" t="str" cm="1">
        <f t="array" ref="F102">_xlfn.IFS($D102="", " ", _xlfn.XLOOKUP($D102, '⭐ SD-SUM-BBALL ⚾'!$F$2:$F$286,'⭐ SD-SUM-BBALL ⚾'!$M$2:$M$286)="", "",_xlfn.XLOOKUP($D102, '⭐ SD-SUM-BBALL ⚾'!$F$2:$F$286,'⭐ SD-SUM-BBALL ⚾'!$M$2:$M$286)&gt;0, _xlfn.XLOOKUP($D102, '⭐ SD-SUM-BBALL ⚾'!$F$2:$F$286,'⭐ SD-SUM-BBALL ⚾'!$M$2:$M$286))</f>
        <v/>
      </c>
      <c r="G102" s="673" t="str" cm="1">
        <f t="array" ref="G102">_xlfn.IFS($D102="", " ", _xlfn.XLOOKUP($D102, '⭐ SD-SUM-BBALL ⚾'!$F$2:$F$286,'⭐ SD-SUM-BBALL ⚾'!$G$2:$G$286)="", "",_xlfn.XLOOKUP($D102, '⭐ SD-SUM-BBALL ⚾'!$F$2:$F$286,'⭐ SD-SUM-BBALL ⚾'!$G$2:$G$286)&gt;0, _xlfn.XLOOKUP($D102, '⭐ SD-SUM-BBALL ⚾'!$F$2:$F$286,'⭐ SD-SUM-BBALL ⚾'!$G$2:$G$286))</f>
        <v/>
      </c>
      <c r="H102" s="673" t="str">
        <f>IF($D102="", " ", _xlfn.XLOOKUP($D102, '⭐ SD-SUM-BBALL ⚾'!$F$2:$F$286, '⭐ SD-SUM-BBALL ⚾'!$AM$2:$AM$286))</f>
        <v>641 Norseman Dr Modesto, CA 95357</v>
      </c>
      <c r="I102" s="673" t="str">
        <f>IF($D102="", " ", _xlfn.XLOOKUP($D102, '⭐ SD-SUM-BBALL ⚾'!$F$2:$F$286, '⭐ SD-SUM-BBALL ⚾'!$U$2:$U$286))</f>
        <v>209-534-5354</v>
      </c>
      <c r="J102" s="673" t="str">
        <f>IF($D102="", " ", _xlfn.XLOOKUP($D102, '⭐ SD-SUM-BBALL ⚾'!$F$2:$F$286, '⭐ SD-SUM-BBALL ⚾'!$N$2:$N$286))</f>
        <v>Nick</v>
      </c>
      <c r="K102" s="673" t="str">
        <f>IF($D102="", " ", _xlfn.XLOOKUP($D102, '⭐ SD-SUM-BBALL ⚾'!$F$2:$F$286, '⭐ SD-SUM-BBALL ⚾'!$O$2:$O$286))</f>
        <v>Pryschuk</v>
      </c>
      <c r="L102" s="670" cm="1">
        <f t="array" ref="L102">_xlfn.IFS($D102="", " ", _xlfn.XLOOKUP($D102, '⭐ SD-SUM-BBALL ⚾'!$F$2:$F$286,'⭐ SD-SUM-BBALL ⚾'!$X$2:$X$286)="", "TBA",_xlfn.XLOOKUP($D102, '⭐ SD-SUM-BBALL ⚾'!$F$2:$F$286,'⭐ SD-SUM-BBALL ⚾'!$X$2:$X$286)&gt;0, _xlfn.XLOOKUP($D102, '⭐ SD-SUM-BBALL ⚾'!$F$2:$F$286,'⭐ SD-SUM-BBALL ⚾'!$X$2:$X$286))</f>
        <v>707</v>
      </c>
      <c r="N102" s="775" t="b">
        <v>1</v>
      </c>
      <c r="O102" s="775" t="b">
        <v>1</v>
      </c>
      <c r="P102" s="775" t="b">
        <v>1</v>
      </c>
      <c r="Q102" s="775" t="b">
        <v>1</v>
      </c>
      <c r="R102" s="775" t="b">
        <v>0</v>
      </c>
      <c r="S102" s="775" t="b">
        <v>1</v>
      </c>
      <c r="T102" s="775" t="b">
        <v>1</v>
      </c>
      <c r="U102" s="775" t="b">
        <v>1</v>
      </c>
      <c r="V102" s="775" t="b">
        <v>0</v>
      </c>
      <c r="W102" s="775" t="b">
        <v>0</v>
      </c>
      <c r="X102" s="775" t="b">
        <v>0</v>
      </c>
      <c r="Y102" s="775" t="b">
        <v>1</v>
      </c>
      <c r="Z102" s="775" t="b">
        <v>1</v>
      </c>
      <c r="AA102" s="775" t="b">
        <v>0</v>
      </c>
      <c r="AB102" s="775" t="b">
        <v>0</v>
      </c>
      <c r="AC102" s="775" t="b">
        <v>0</v>
      </c>
      <c r="AD102" s="775" t="b">
        <v>0</v>
      </c>
      <c r="AE102" s="775" t="b">
        <v>0</v>
      </c>
      <c r="AF102" s="775" t="b">
        <v>0</v>
      </c>
    </row>
    <row r="103" spans="1:32" s="293" customFormat="1">
      <c r="D103" s="540"/>
      <c r="L103" s="478"/>
      <c r="N103" s="799" t="b">
        <v>0</v>
      </c>
      <c r="O103" s="799" t="b">
        <v>0</v>
      </c>
      <c r="P103" s="799" t="b">
        <v>0</v>
      </c>
      <c r="Q103" s="799" t="b">
        <v>0</v>
      </c>
      <c r="R103" s="799" t="b">
        <v>0</v>
      </c>
      <c r="S103" s="799" t="b">
        <v>0</v>
      </c>
      <c r="T103" s="799" t="b">
        <v>0</v>
      </c>
      <c r="U103" s="799" t="b">
        <v>0</v>
      </c>
      <c r="V103" s="799" t="b">
        <v>0</v>
      </c>
      <c r="W103" s="799" t="b">
        <v>0</v>
      </c>
      <c r="X103" s="799" t="b">
        <v>0</v>
      </c>
      <c r="Y103" s="799" t="b">
        <v>0</v>
      </c>
      <c r="Z103" s="799" t="b">
        <v>0</v>
      </c>
      <c r="AA103" s="799" t="b">
        <v>0</v>
      </c>
      <c r="AB103" s="799" t="b">
        <v>0</v>
      </c>
      <c r="AC103" s="799" t="b">
        <v>0</v>
      </c>
      <c r="AD103" s="799" t="b">
        <v>0</v>
      </c>
      <c r="AE103" s="799" t="b">
        <v>0</v>
      </c>
      <c r="AF103" s="799" t="b">
        <v>0</v>
      </c>
    </row>
    <row r="104" spans="1:32" s="456" customFormat="1">
      <c r="A104" s="456" t="str">
        <f>IF($D104="", "", _xlfn.XLOOKUP($D104, '⭐ SD-SUM-BBALL ⚾'!$F$2:$F$286, '⭐ SD-SUM-BBALL ⚾'!$A$2:$A$286))</f>
        <v>Z-OUT-LOW ENROLLMENT</v>
      </c>
      <c r="B104" s="456" t="str">
        <f>IF($D104="", " ", _xlfn.XLOOKUP($D104, '⭐ SD-SUM-BBALL ⚾'!$F$2:$F$286, '⭐ SD-SUM-BBALL ⚾'!$C$2:$C$286))</f>
        <v>A-NEW</v>
      </c>
      <c r="C104" s="456" t="str">
        <f>IF($D104="", " ", _xlfn.XLOOKUP($D104, '⭐ SD-SUM-BBALL ⚾'!$F$2:$F$286, '⭐ SD-SUM-BBALL ⚾'!$E$2:$E$286))</f>
        <v>USBDBWS</v>
      </c>
      <c r="D104" s="456" t="s">
        <v>3444</v>
      </c>
      <c r="E104" s="456" t="str">
        <f>IF($D104="", " ", _xlfn.XLOOKUP($D104, '⭐ SD-SUM-BBALL ⚾'!$F$2:$F$286, '⭐ SD-SUM-BBALL ⚾'!$L$2:$L$286))</f>
        <v>338898@dadeschools.net</v>
      </c>
      <c r="F104" s="456" t="str" cm="1">
        <f t="array" ref="F104">_xlfn.IFS($D104="", " ", _xlfn.XLOOKUP($D104, '⭐ SD-SUM-BBALL ⚾'!$F$2:$F$286,'⭐ SD-SUM-BBALL ⚾'!$M$2:$M$286)="", "",_xlfn.XLOOKUP($D104, '⭐ SD-SUM-BBALL ⚾'!$F$2:$F$286,'⭐ SD-SUM-BBALL ⚾'!$M$2:$M$286)&gt;0, _xlfn.XLOOKUP($D104, '⭐ SD-SUM-BBALL ⚾'!$F$2:$F$286,'⭐ SD-SUM-BBALL ⚾'!$M$2:$M$286))</f>
        <v/>
      </c>
      <c r="G104" s="456" t="str" cm="1">
        <f t="array" ref="G104">_xlfn.IFS($D104="", " ", _xlfn.XLOOKUP($D104, '⭐ SD-SUM-BBALL ⚾'!$F$2:$F$286,'⭐ SD-SUM-BBALL ⚾'!$G$2:$G$286)="", "",_xlfn.XLOOKUP($D104, '⭐ SD-SUM-BBALL ⚾'!$F$2:$F$286,'⭐ SD-SUM-BBALL ⚾'!$G$2:$G$286)&gt;0, _xlfn.XLOOKUP($D104, '⭐ SD-SUM-BBALL ⚾'!$F$2:$F$286,'⭐ SD-SUM-BBALL ⚾'!$G$2:$G$286))</f>
        <v/>
      </c>
      <c r="H104" s="456" t="str">
        <f>IF($D104="", " ", _xlfn.XLOOKUP($D104, '⭐ SD-SUM-BBALL ⚾'!$F$2:$F$286, '⭐ SD-SUM-BBALL ⚾'!$AM$2:$AM$286))</f>
        <v>1200 NW 6th Ave Miami, FL 33136</v>
      </c>
      <c r="I104" s="456" t="str">
        <f>IF($D104="", " ", _xlfn.XLOOKUP($D104, '⭐ SD-SUM-BBALL ⚾'!$F$2:$F$286, '⭐ SD-SUM-BBALL ⚾'!$U$2:$U$286))</f>
        <v>786-200-8008</v>
      </c>
      <c r="J104" s="456" t="str">
        <f>IF($D104="", " ", _xlfn.XLOOKUP($D104, '⭐ SD-SUM-BBALL ⚾'!$F$2:$F$286, '⭐ SD-SUM-BBALL ⚾'!$N$2:$N$286))</f>
        <v>Jorge</v>
      </c>
      <c r="K104" s="456" t="str">
        <f>IF($D104="", " ", _xlfn.XLOOKUP($D104, '⭐ SD-SUM-BBALL ⚾'!$F$2:$F$286, '⭐ SD-SUM-BBALL ⚾'!$O$2:$O$286))</f>
        <v>Carbonell</v>
      </c>
      <c r="L104" s="454" cm="1">
        <f t="array" ref="L104">_xlfn.IFS($D104="", " ", _xlfn.XLOOKUP($D104, '⭐ SD-SUM-BBALL ⚾'!$F$2:$F$286,'⭐ SD-SUM-BBALL ⚾'!$X$2:$X$286)="", "TBA",_xlfn.XLOOKUP($D104, '⭐ SD-SUM-BBALL ⚾'!$F$2:$F$286,'⭐ SD-SUM-BBALL ⚾'!$X$2:$X$286)&gt;0, _xlfn.XLOOKUP($D104, '⭐ SD-SUM-BBALL ⚾'!$F$2:$F$286,'⭐ SD-SUM-BBALL ⚾'!$X$2:$X$286))</f>
        <v>713</v>
      </c>
      <c r="N104" s="778" t="b">
        <v>1</v>
      </c>
      <c r="O104" s="778" t="b">
        <v>1</v>
      </c>
      <c r="P104" s="778" t="b">
        <v>1</v>
      </c>
      <c r="Q104" s="778" t="b">
        <v>1</v>
      </c>
      <c r="R104" s="778" t="b">
        <v>1</v>
      </c>
      <c r="S104" s="778" t="b">
        <v>0</v>
      </c>
      <c r="T104" s="778" t="b">
        <v>1</v>
      </c>
      <c r="U104" s="778" t="b">
        <v>1</v>
      </c>
      <c r="V104" s="778" t="b">
        <v>1</v>
      </c>
      <c r="W104" s="778" t="b">
        <v>0</v>
      </c>
      <c r="X104" s="778" t="b">
        <v>0</v>
      </c>
      <c r="Y104" s="778" t="b">
        <v>1</v>
      </c>
      <c r="Z104" s="778" t="b">
        <v>1</v>
      </c>
      <c r="AA104" s="778" t="b">
        <v>0</v>
      </c>
      <c r="AB104" s="778" t="b">
        <v>0</v>
      </c>
      <c r="AC104" s="778" t="b">
        <v>0</v>
      </c>
      <c r="AD104" s="778" t="b">
        <v>0</v>
      </c>
      <c r="AE104" s="778" t="b">
        <v>0</v>
      </c>
      <c r="AF104" s="778" t="b">
        <v>0</v>
      </c>
    </row>
    <row r="105" spans="1:32">
      <c r="A105" s="314" t="str">
        <f>IF($D105="", "", _xlfn.XLOOKUP($D105, '⭐ SD-SUM-BBALL ⚾'!$F$2:$F$286, '⭐ SD-SUM-BBALL ⚾'!$A$2:$A$286))</f>
        <v>A-NEW</v>
      </c>
      <c r="B105" s="314" t="str">
        <f>IF($D105="", " ", _xlfn.XLOOKUP($D105, '⭐ SD-SUM-BBALL ⚾'!$F$2:$F$286, '⭐ SD-SUM-BBALL ⚾'!$C$2:$C$286))</f>
        <v>A-NEW</v>
      </c>
      <c r="C105" s="314" t="str">
        <f>IF($D105="", " ", _xlfn.XLOOKUP($D105, '⭐ SD-SUM-BBALL ⚾'!$F$2:$F$286, '⭐ SD-SUM-BBALL ⚾'!$E$2:$E$286))</f>
        <v>USBDBCS</v>
      </c>
      <c r="D105" s="314" t="s">
        <v>2714</v>
      </c>
      <c r="E105" s="314" t="str">
        <f>IF($D105="", " ", _xlfn.XLOOKUP($D105, '⭐ SD-SUM-BBALL ⚾'!$F$2:$F$286, '⭐ SD-SUM-BBALL ⚾'!$L$2:$L$286))</f>
        <v>cbollinger@brentwoodchristian.org</v>
      </c>
      <c r="F105" s="314" t="str" cm="1">
        <f t="array" ref="F105">_xlfn.IFS($D105="", " ", _xlfn.XLOOKUP($D105, '⭐ SD-SUM-BBALL ⚾'!$F$2:$F$286,'⭐ SD-SUM-BBALL ⚾'!$M$2:$M$286)="", "",_xlfn.XLOOKUP($D105, '⭐ SD-SUM-BBALL ⚾'!$F$2:$F$286,'⭐ SD-SUM-BBALL ⚾'!$M$2:$M$286)&gt;0, _xlfn.XLOOKUP($D105, '⭐ SD-SUM-BBALL ⚾'!$F$2:$F$286,'⭐ SD-SUM-BBALL ⚾'!$M$2:$M$286))</f>
        <v/>
      </c>
      <c r="G105" s="314" t="str" cm="1">
        <f t="array" ref="G105">_xlfn.IFS($D105="", " ", _xlfn.XLOOKUP($D105, '⭐ SD-SUM-BBALL ⚾'!$F$2:$F$286,'⭐ SD-SUM-BBALL ⚾'!$G$2:$G$286)="", "",_xlfn.XLOOKUP($D105, '⭐ SD-SUM-BBALL ⚾'!$F$2:$F$286,'⭐ SD-SUM-BBALL ⚾'!$G$2:$G$286)&gt;0, _xlfn.XLOOKUP($D105, '⭐ SD-SUM-BBALL ⚾'!$F$2:$F$286,'⭐ SD-SUM-BBALL ⚾'!$G$2:$G$286))</f>
        <v/>
      </c>
      <c r="H105" s="314" t="str">
        <f>IF($D105="", " ", _xlfn.XLOOKUP($D105, '⭐ SD-SUM-BBALL ⚾'!$F$2:$F$286, '⭐ SD-SUM-BBALL ⚾'!$AM$2:$AM$286))</f>
        <v>11908 N Lamar Blvd Austin, TX 78753</v>
      </c>
      <c r="I105" s="314" t="str">
        <f>IF($D105="", " ", _xlfn.XLOOKUP($D105, '⭐ SD-SUM-BBALL ⚾'!$F$2:$F$286, '⭐ SD-SUM-BBALL ⚾'!$U$2:$U$286))</f>
        <v>512-835-5983</v>
      </c>
      <c r="J105" s="314" t="str">
        <f>IF($D105="", " ", _xlfn.XLOOKUP($D105, '⭐ SD-SUM-BBALL ⚾'!$F$2:$F$286, '⭐ SD-SUM-BBALL ⚾'!$N$2:$N$286))</f>
        <v>Charles</v>
      </c>
      <c r="K105" s="314" t="str">
        <f>IF($D105="", " ", _xlfn.XLOOKUP($D105, '⭐ SD-SUM-BBALL ⚾'!$F$2:$F$286, '⭐ SD-SUM-BBALL ⚾'!$O$2:$O$286))</f>
        <v>Bollinger</v>
      </c>
      <c r="L105" s="505" cm="1">
        <f t="array" ref="L105">_xlfn.IFS($D105="", " ", _xlfn.XLOOKUP($D105, '⭐ SD-SUM-BBALL ⚾'!$F$2:$F$286,'⭐ SD-SUM-BBALL ⚾'!$X$2:$X$286)="", "TBA",_xlfn.XLOOKUP($D105, '⭐ SD-SUM-BBALL ⚾'!$F$2:$F$286,'⭐ SD-SUM-BBALL ⚾'!$X$2:$X$286)&gt;0, _xlfn.XLOOKUP($D105, '⭐ SD-SUM-BBALL ⚾'!$F$2:$F$286,'⭐ SD-SUM-BBALL ⚾'!$X$2:$X$286))</f>
        <v>713</v>
      </c>
      <c r="N105" s="774" t="b">
        <v>1</v>
      </c>
      <c r="O105" s="774" t="b">
        <v>1</v>
      </c>
      <c r="P105" s="774" t="b">
        <v>1</v>
      </c>
      <c r="Q105" s="774" t="b">
        <v>1</v>
      </c>
      <c r="R105" s="774" t="b">
        <v>1</v>
      </c>
      <c r="S105" s="774" t="b">
        <v>1</v>
      </c>
      <c r="T105" s="774" t="b">
        <v>1</v>
      </c>
      <c r="U105" s="774" t="b">
        <v>1</v>
      </c>
      <c r="V105" s="774" t="b">
        <v>1</v>
      </c>
      <c r="W105" s="774" t="b">
        <v>0</v>
      </c>
      <c r="X105" s="774" t="b">
        <v>0</v>
      </c>
      <c r="Y105" s="774" t="b">
        <v>1</v>
      </c>
      <c r="Z105" s="774" t="b">
        <v>1</v>
      </c>
      <c r="AA105" s="774" t="b">
        <v>0</v>
      </c>
      <c r="AB105" s="774" t="b">
        <v>0</v>
      </c>
      <c r="AC105" s="774" t="b">
        <v>0</v>
      </c>
      <c r="AD105" s="774" t="b">
        <v>0</v>
      </c>
      <c r="AE105" s="774" t="b">
        <v>0</v>
      </c>
      <c r="AF105" s="774" t="b">
        <v>0</v>
      </c>
    </row>
    <row r="106" spans="1:32">
      <c r="A106" s="642" t="str">
        <f>IF($D106="", "", _xlfn.XLOOKUP($D106, '⭐ SD-SUM-BBALL ⚾'!$F$2:$F$286, '⭐ SD-SUM-BBALL ⚾'!$A$2:$A$286))</f>
        <v>X-ERIC-RET</v>
      </c>
      <c r="B106" s="642" t="str">
        <f>IF($D106="", " ", _xlfn.XLOOKUP($D106, '⭐ SD-SUM-BBALL ⚾'!$F$2:$F$286, '⭐ SD-SUM-BBALL ⚾'!$C$2:$C$286))</f>
        <v>Y-ERIC</v>
      </c>
      <c r="C106" s="642" t="str">
        <f>IF($D106="", " ", _xlfn.XLOOKUP($D106, '⭐ SD-SUM-BBALL ⚾'!$F$2:$F$286, '⭐ SD-SUM-BBALL ⚾'!$E$2:$E$286))</f>
        <v>USBDZBS</v>
      </c>
      <c r="D106" s="649" t="s">
        <v>3232</v>
      </c>
      <c r="E106" s="642" t="str">
        <f>IF($D106="", " ", _xlfn.XLOOKUP($D106, '⭐ SD-SUM-BBALL ⚾'!$F$2:$F$286, '⭐ SD-SUM-BBALL ⚾'!$L$2:$L$286))</f>
        <v>crossroadsbaseballseries@gmail.com</v>
      </c>
      <c r="F106" s="642" t="str" cm="1">
        <f t="array" ref="F106">_xlfn.IFS($D106="", " ", _xlfn.XLOOKUP($D106, '⭐ SD-SUM-BBALL ⚾'!$F$2:$F$286,'⭐ SD-SUM-BBALL ⚾'!$M$2:$M$286)="", "",_xlfn.XLOOKUP($D106, '⭐ SD-SUM-BBALL ⚾'!$F$2:$F$286,'⭐ SD-SUM-BBALL ⚾'!$M$2:$M$286)&gt;0, _xlfn.XLOOKUP($D106, '⭐ SD-SUM-BBALL ⚾'!$F$2:$F$286,'⭐ SD-SUM-BBALL ⚾'!$M$2:$M$286))</f>
        <v>erik.hagen@fayette.kyschools.us</v>
      </c>
      <c r="G106" s="642" t="str" cm="1">
        <f t="array" ref="G106">_xlfn.IFS($D106="", " ", _xlfn.XLOOKUP($D106, '⭐ SD-SUM-BBALL ⚾'!$F$2:$F$286,'⭐ SD-SUM-BBALL ⚾'!$G$2:$G$286)="", "",_xlfn.XLOOKUP($D106, '⭐ SD-SUM-BBALL ⚾'!$F$2:$F$286,'⭐ SD-SUM-BBALL ⚾'!$G$2:$G$286)&gt;0, _xlfn.XLOOKUP($D106, '⭐ SD-SUM-BBALL ⚾'!$F$2:$F$286,'⭐ SD-SUM-BBALL ⚾'!$G$2:$G$286))</f>
        <v/>
      </c>
      <c r="H106" s="642" t="str">
        <f>IF($D106="", " ", _xlfn.XLOOKUP($D106, '⭐ SD-SUM-BBALL ⚾'!$F$2:$F$286, '⭐ SD-SUM-BBALL ⚾'!$AM$2:$AM$286))</f>
        <v>201 Eastin Rd. Lexington, KY 40505</v>
      </c>
      <c r="I106" s="642" t="str">
        <f>IF($D106="", " ", _xlfn.XLOOKUP($D106, '⭐ SD-SUM-BBALL ⚾'!$F$2:$F$286, '⭐ SD-SUM-BBALL ⚾'!$U$2:$U$286))</f>
        <v>859-509-9111</v>
      </c>
      <c r="J106" s="642" t="str">
        <f>IF($D106="", " ", _xlfn.XLOOKUP($D106, '⭐ SD-SUM-BBALL ⚾'!$F$2:$F$286, '⭐ SD-SUM-BBALL ⚾'!$N$2:$N$286))</f>
        <v>Erik</v>
      </c>
      <c r="K106" s="642" t="str">
        <f>IF($D106="", " ", _xlfn.XLOOKUP($D106, '⭐ SD-SUM-BBALL ⚾'!$F$2:$F$286, '⭐ SD-SUM-BBALL ⚾'!$O$2:$O$286))</f>
        <v>Hagen</v>
      </c>
      <c r="L106" s="641" cm="1">
        <f t="array" ref="L106">_xlfn.IFS($D106="", " ", _xlfn.XLOOKUP($D106, '⭐ SD-SUM-BBALL ⚾'!$F$2:$F$286,'⭐ SD-SUM-BBALL ⚾'!$X$2:$X$286)="", "TBA",_xlfn.XLOOKUP($D106, '⭐ SD-SUM-BBALL ⚾'!$F$2:$F$286,'⭐ SD-SUM-BBALL ⚾'!$X$2:$X$286)&gt;0, _xlfn.XLOOKUP($D106, '⭐ SD-SUM-BBALL ⚾'!$F$2:$F$286,'⭐ SD-SUM-BBALL ⚾'!$X$2:$X$286))</f>
        <v>713</v>
      </c>
      <c r="N106" s="771" t="b">
        <v>1</v>
      </c>
      <c r="O106" s="771" t="b">
        <v>1</v>
      </c>
      <c r="P106" s="771" t="b">
        <v>1</v>
      </c>
      <c r="Q106" s="771" t="b">
        <v>1</v>
      </c>
      <c r="R106" s="771" t="b">
        <v>0</v>
      </c>
      <c r="S106" s="771" t="b">
        <v>1</v>
      </c>
      <c r="T106" s="771" t="b">
        <v>1</v>
      </c>
      <c r="U106" s="771" t="b">
        <v>1</v>
      </c>
      <c r="V106" s="771" t="b">
        <v>1</v>
      </c>
      <c r="W106" s="771" t="b">
        <v>0</v>
      </c>
      <c r="X106" s="771" t="b">
        <v>0</v>
      </c>
      <c r="Y106" s="771" t="b">
        <v>1</v>
      </c>
      <c r="Z106" s="771" t="b">
        <v>1</v>
      </c>
      <c r="AA106" s="771" t="b">
        <v>0</v>
      </c>
      <c r="AB106" s="771" t="b">
        <v>0</v>
      </c>
      <c r="AC106" s="771" t="b">
        <v>0</v>
      </c>
      <c r="AD106" s="771" t="b">
        <v>0</v>
      </c>
      <c r="AE106" s="771" t="b">
        <v>0</v>
      </c>
      <c r="AF106" s="771" t="b">
        <v>0</v>
      </c>
    </row>
    <row r="107" spans="1:32">
      <c r="A107" s="471" t="str">
        <f>IF($D107="", "", _xlfn.XLOOKUP($D107, '⭐ SD-SUM-BBALL ⚾'!$F$2:$F$286, '⭐ SD-SUM-BBALL ⚾'!$A$2:$A$286))</f>
        <v>B-RET</v>
      </c>
      <c r="B107" s="471" t="str">
        <f>IF($D107="", " ", _xlfn.XLOOKUP($D107, '⭐ SD-SUM-BBALL ⚾'!$F$2:$F$286, '⭐ SD-SUM-BBALL ⚾'!$C$2:$C$286))</f>
        <v>C-2ND</v>
      </c>
      <c r="C107" s="471" t="str">
        <f>IF($D107="", " ", _xlfn.XLOOKUP($D107, '⭐ SD-SUM-BBALL ⚾'!$F$2:$F$286, '⭐ SD-SUM-BBALL ⚾'!$E$2:$E$286))</f>
        <v>USBDCAP</v>
      </c>
      <c r="D107" s="471" t="s">
        <v>608</v>
      </c>
      <c r="E107" s="471" t="str">
        <f>IF($D107="", " ", _xlfn.XLOOKUP($D107, '⭐ SD-SUM-BBALL ⚾'!$F$2:$F$286, '⭐ SD-SUM-BBALL ⚾'!$L$2:$L$286))</f>
        <v>nisalazar@sfps.k12.nm.us</v>
      </c>
      <c r="F107" s="471" t="str" cm="1">
        <f t="array" ref="F107">_xlfn.IFS($D107="", " ", _xlfn.XLOOKUP($D107, '⭐ SD-SUM-BBALL ⚾'!$F$2:$F$286,'⭐ SD-SUM-BBALL ⚾'!$M$2:$M$286)="", "",_xlfn.XLOOKUP($D107, '⭐ SD-SUM-BBALL ⚾'!$F$2:$F$286,'⭐ SD-SUM-BBALL ⚾'!$M$2:$M$286)&gt;0, _xlfn.XLOOKUP($D107, '⭐ SD-SUM-BBALL ⚾'!$F$2:$F$286,'⭐ SD-SUM-BBALL ⚾'!$M$2:$M$286))</f>
        <v/>
      </c>
      <c r="G107" s="471" t="str" cm="1">
        <f t="array" ref="G107">_xlfn.IFS($D107="", " ", _xlfn.XLOOKUP($D107, '⭐ SD-SUM-BBALL ⚾'!$F$2:$F$286,'⭐ SD-SUM-BBALL ⚾'!$G$2:$G$286)="", "",_xlfn.XLOOKUP($D107, '⭐ SD-SUM-BBALL ⚾'!$F$2:$F$286,'⭐ SD-SUM-BBALL ⚾'!$G$2:$G$286)&gt;0, _xlfn.XLOOKUP($D107, '⭐ SD-SUM-BBALL ⚾'!$F$2:$F$286,'⭐ SD-SUM-BBALL ⚾'!$G$2:$G$286))</f>
        <v/>
      </c>
      <c r="H107" s="471" t="str">
        <f>IF($D107="", " ", _xlfn.XLOOKUP($D107, '⭐ SD-SUM-BBALL ⚾'!$F$2:$F$286, '⭐ SD-SUM-BBALL ⚾'!$AM$2:$AM$286))</f>
        <v>4851 Paseo Del Sol Santa Fe, NM 87507</v>
      </c>
      <c r="I107" s="471" t="str">
        <f>IF($D107="", " ", _xlfn.XLOOKUP($D107, '⭐ SD-SUM-BBALL ⚾'!$F$2:$F$286, '⭐ SD-SUM-BBALL ⚾'!$U$2:$U$286))</f>
        <v>505-492-6247</v>
      </c>
      <c r="J107" s="471" t="str">
        <f>IF($D107="", " ", _xlfn.XLOOKUP($D107, '⭐ SD-SUM-BBALL ⚾'!$F$2:$F$286, '⭐ SD-SUM-BBALL ⚾'!$N$2:$N$286))</f>
        <v>Nick</v>
      </c>
      <c r="K107" s="471" t="str">
        <f>IF($D107="", " ", _xlfn.XLOOKUP($D107, '⭐ SD-SUM-BBALL ⚾'!$F$2:$F$286, '⭐ SD-SUM-BBALL ⚾'!$O$2:$O$286))</f>
        <v>Salazar</v>
      </c>
      <c r="L107" s="468" cm="1">
        <f t="array" ref="L107">_xlfn.IFS($D107="", " ", _xlfn.XLOOKUP($D107, '⭐ SD-SUM-BBALL ⚾'!$F$2:$F$286,'⭐ SD-SUM-BBALL ⚾'!$X$2:$X$286)="", "TBA",_xlfn.XLOOKUP($D107, '⭐ SD-SUM-BBALL ⚾'!$F$2:$F$286,'⭐ SD-SUM-BBALL ⚾'!$X$2:$X$286)&gt;0, _xlfn.XLOOKUP($D107, '⭐ SD-SUM-BBALL ⚾'!$F$2:$F$286,'⭐ SD-SUM-BBALL ⚾'!$X$2:$X$286))</f>
        <v>713</v>
      </c>
      <c r="N107" s="773" t="b">
        <v>1</v>
      </c>
      <c r="O107" s="773" t="b">
        <v>1</v>
      </c>
      <c r="P107" s="773" t="b">
        <v>1</v>
      </c>
      <c r="Q107" s="773" t="b">
        <v>1</v>
      </c>
      <c r="R107" s="773" t="b">
        <v>0</v>
      </c>
      <c r="S107" s="773" t="b">
        <v>1</v>
      </c>
      <c r="T107" s="773" t="b">
        <v>1</v>
      </c>
      <c r="U107" s="773" t="b">
        <v>1</v>
      </c>
      <c r="V107" s="773" t="b">
        <v>0</v>
      </c>
      <c r="W107" s="773" t="b">
        <v>0</v>
      </c>
      <c r="X107" s="773" t="b">
        <v>0</v>
      </c>
      <c r="Y107" s="773" t="b">
        <v>1</v>
      </c>
      <c r="Z107" s="773" t="b">
        <v>1</v>
      </c>
      <c r="AA107" s="773" t="b">
        <v>0</v>
      </c>
      <c r="AB107" s="773" t="b">
        <v>0</v>
      </c>
      <c r="AC107" s="773" t="b">
        <v>0</v>
      </c>
      <c r="AD107" s="773" t="b">
        <v>0</v>
      </c>
      <c r="AE107" s="773" t="b">
        <v>0</v>
      </c>
      <c r="AF107" s="773" t="b">
        <v>0</v>
      </c>
    </row>
    <row r="108" spans="1:32">
      <c r="A108" s="642" t="str">
        <f>IF($D108="", "", _xlfn.XLOOKUP($D108, '⭐ SD-SUM-BBALL ⚾'!$F$2:$F$286, '⭐ SD-SUM-BBALL ⚾'!$A$2:$A$286))</f>
        <v>X-ERIC-RET</v>
      </c>
      <c r="B108" s="642" t="str">
        <f>IF($D108="", " ", _xlfn.XLOOKUP($D108, '⭐ SD-SUM-BBALL ⚾'!$F$2:$F$286, '⭐ SD-SUM-BBALL ⚾'!$C$2:$C$286))</f>
        <v>Y-ERIC</v>
      </c>
      <c r="C108" s="642" t="str">
        <f>IF($D108="", " ", _xlfn.XLOOKUP($D108, '⭐ SD-SUM-BBALL ⚾'!$F$2:$F$286, '⭐ SD-SUM-BBALL ⚾'!$E$2:$E$286))</f>
        <v>USBDZDCH</v>
      </c>
      <c r="D108" s="649" t="s">
        <v>3267</v>
      </c>
      <c r="E108" s="642" t="str">
        <f>IF($D108="", " ", _xlfn.XLOOKUP($D108, '⭐ SD-SUM-BBALL ⚾'!$F$2:$F$286, '⭐ SD-SUM-BBALL ⚾'!$L$2:$L$286))</f>
        <v>crossroadsbaseballseries@gmail.com</v>
      </c>
      <c r="F108" s="642" t="str" cm="1">
        <f t="array" ref="F108">_xlfn.IFS($D108="", " ", _xlfn.XLOOKUP($D108, '⭐ SD-SUM-BBALL ⚾'!$F$2:$F$286,'⭐ SD-SUM-BBALL ⚾'!$M$2:$M$286)="", "",_xlfn.XLOOKUP($D108, '⭐ SD-SUM-BBALL ⚾'!$F$2:$F$286,'⭐ SD-SUM-BBALL ⚾'!$M$2:$M$286)&gt;0, _xlfn.XLOOKUP($D108, '⭐ SD-SUM-BBALL ⚾'!$F$2:$F$286,'⭐ SD-SUM-BBALL ⚾'!$M$2:$M$286))</f>
        <v>swinkelseth@decaturproud.org</v>
      </c>
      <c r="G108" s="642" t="str" cm="1">
        <f t="array" ref="G108">_xlfn.IFS($D108="", " ", _xlfn.XLOOKUP($D108, '⭐ SD-SUM-BBALL ⚾'!$F$2:$F$286,'⭐ SD-SUM-BBALL ⚾'!$G$2:$G$286)="", "",_xlfn.XLOOKUP($D108, '⭐ SD-SUM-BBALL ⚾'!$F$2:$F$286,'⭐ SD-SUM-BBALL ⚾'!$G$2:$G$286)&gt;0, _xlfn.XLOOKUP($D108, '⭐ SD-SUM-BBALL ⚾'!$F$2:$F$286,'⭐ SD-SUM-BBALL ⚾'!$G$2:$G$286))</f>
        <v/>
      </c>
      <c r="H108" s="642" t="str">
        <f>IF($D108="", " ", _xlfn.XLOOKUP($D108, '⭐ SD-SUM-BBALL ⚾'!$F$2:$F$286, '⭐ SD-SUM-BBALL ⚾'!$AM$2:$AM$286))</f>
        <v>5251 Kentucky Ave Indianapolis, IN 46221</v>
      </c>
      <c r="I108" s="642" t="str">
        <f>IF($D108="", " ", _xlfn.XLOOKUP($D108, '⭐ SD-SUM-BBALL ⚾'!$F$2:$F$286, '⭐ SD-SUM-BBALL ⚾'!$U$2:$U$286))</f>
        <v>734-635-2458</v>
      </c>
      <c r="J108" s="642" t="str">
        <f>IF($D108="", " ", _xlfn.XLOOKUP($D108, '⭐ SD-SUM-BBALL ⚾'!$F$2:$F$286, '⭐ SD-SUM-BBALL ⚾'!$N$2:$N$286))</f>
        <v>Sean</v>
      </c>
      <c r="K108" s="642" t="str">
        <f>IF($D108="", " ", _xlfn.XLOOKUP($D108, '⭐ SD-SUM-BBALL ⚾'!$F$2:$F$286, '⭐ SD-SUM-BBALL ⚾'!$O$2:$O$286))</f>
        <v>Winkelseth</v>
      </c>
      <c r="L108" s="641" cm="1">
        <f t="array" ref="L108">_xlfn.IFS($D108="", " ", _xlfn.XLOOKUP($D108, '⭐ SD-SUM-BBALL ⚾'!$F$2:$F$286,'⭐ SD-SUM-BBALL ⚾'!$X$2:$X$286)="", "TBA",_xlfn.XLOOKUP($D108, '⭐ SD-SUM-BBALL ⚾'!$F$2:$F$286,'⭐ SD-SUM-BBALL ⚾'!$X$2:$X$286)&gt;0, _xlfn.XLOOKUP($D108, '⭐ SD-SUM-BBALL ⚾'!$F$2:$F$286,'⭐ SD-SUM-BBALL ⚾'!$X$2:$X$286))</f>
        <v>713</v>
      </c>
      <c r="N108" s="771" t="b">
        <v>1</v>
      </c>
      <c r="O108" s="771" t="b">
        <v>1</v>
      </c>
      <c r="P108" s="771" t="b">
        <v>1</v>
      </c>
      <c r="Q108" s="771" t="b">
        <v>1</v>
      </c>
      <c r="R108" s="771" t="b">
        <v>0</v>
      </c>
      <c r="S108" s="771" t="b">
        <v>1</v>
      </c>
      <c r="T108" s="771" t="b">
        <v>1</v>
      </c>
      <c r="U108" s="771" t="b">
        <v>1</v>
      </c>
      <c r="V108" s="771" t="b">
        <v>1</v>
      </c>
      <c r="W108" s="771" t="b">
        <v>0</v>
      </c>
      <c r="X108" s="771" t="b">
        <v>0</v>
      </c>
      <c r="Y108" s="771" t="b">
        <v>1</v>
      </c>
      <c r="Z108" s="771" t="b">
        <v>1</v>
      </c>
      <c r="AA108" s="771" t="b">
        <v>0</v>
      </c>
      <c r="AB108" s="771" t="b">
        <v>0</v>
      </c>
      <c r="AC108" s="771" t="b">
        <v>0</v>
      </c>
      <c r="AD108" s="771" t="b">
        <v>0</v>
      </c>
      <c r="AE108" s="771" t="b">
        <v>0</v>
      </c>
      <c r="AF108" s="771" t="b">
        <v>0</v>
      </c>
    </row>
    <row r="109" spans="1:32">
      <c r="A109" s="314" t="str">
        <f>IF($D109="", "", _xlfn.XLOOKUP($D109, '⭐ SD-SUM-BBALL ⚾'!$F$2:$F$286, '⭐ SD-SUM-BBALL ⚾'!$A$2:$A$286))</f>
        <v>A-NEW</v>
      </c>
      <c r="B109" s="314" t="str">
        <f>IF($D109="", " ", _xlfn.XLOOKUP($D109, '⭐ SD-SUM-BBALL ⚾'!$F$2:$F$286, '⭐ SD-SUM-BBALL ⚾'!$C$2:$C$286))</f>
        <v>A-NEW</v>
      </c>
      <c r="C109" s="314" t="str">
        <f>IF($D109="", " ", _xlfn.XLOOKUP($D109, '⭐ SD-SUM-BBALL ⚾'!$F$2:$F$286, '⭐ SD-SUM-BBALL ⚾'!$E$2:$E$286))</f>
        <v>USBDHCC</v>
      </c>
      <c r="D109" s="314" t="s">
        <v>2884</v>
      </c>
      <c r="E109" s="314" t="str">
        <f>IF($D109="", " ", _xlfn.XLOOKUP($D109, '⭐ SD-SUM-BBALL ⚾'!$F$2:$F$286, '⭐ SD-SUM-BBALL ⚾'!$L$2:$L$286))</f>
        <v>mjuarez@hillcountryschool.net</v>
      </c>
      <c r="F109" s="314" t="str" cm="1">
        <f t="array" ref="F109">_xlfn.IFS($D109="", " ", _xlfn.XLOOKUP($D109, '⭐ SD-SUM-BBALL ⚾'!$F$2:$F$286,'⭐ SD-SUM-BBALL ⚾'!$M$2:$M$286)="", "",_xlfn.XLOOKUP($D109, '⭐ SD-SUM-BBALL ⚾'!$F$2:$F$286,'⭐ SD-SUM-BBALL ⚾'!$M$2:$M$286)&gt;0, _xlfn.XLOOKUP($D109, '⭐ SD-SUM-BBALL ⚾'!$F$2:$F$286,'⭐ SD-SUM-BBALL ⚾'!$M$2:$M$286))</f>
        <v/>
      </c>
      <c r="G109" s="314" t="str" cm="1">
        <f t="array" ref="G109">_xlfn.IFS($D109="", " ", _xlfn.XLOOKUP($D109, '⭐ SD-SUM-BBALL ⚾'!$F$2:$F$286,'⭐ SD-SUM-BBALL ⚾'!$G$2:$G$286)="", "",_xlfn.XLOOKUP($D109, '⭐ SD-SUM-BBALL ⚾'!$F$2:$F$286,'⭐ SD-SUM-BBALL ⚾'!$G$2:$G$286)&gt;0, _xlfn.XLOOKUP($D109, '⭐ SD-SUM-BBALL ⚾'!$F$2:$F$286,'⭐ SD-SUM-BBALL ⚾'!$G$2:$G$286))</f>
        <v>Five Tool Park</v>
      </c>
      <c r="H109" s="314" t="str">
        <f>IF($D109="", " ", _xlfn.XLOOKUP($D109, '⭐ SD-SUM-BBALL ⚾'!$F$2:$F$286, '⭐ SD-SUM-BBALL ⚾'!$AM$2:$AM$286))</f>
        <v>605 Old Zorn Rd San Marcos, TX 78666</v>
      </c>
      <c r="I109" s="314" t="str">
        <f>IF($D109="", " ", _xlfn.XLOOKUP($D109, '⭐ SD-SUM-BBALL ⚾'!$F$2:$F$286, '⭐ SD-SUM-BBALL ⚾'!$U$2:$U$286))</f>
        <v>512-508-5961</v>
      </c>
      <c r="J109" s="314" t="str">
        <f>IF($D109="", " ", _xlfn.XLOOKUP($D109, '⭐ SD-SUM-BBALL ⚾'!$F$2:$F$286, '⭐ SD-SUM-BBALL ⚾'!$N$2:$N$286))</f>
        <v>Mark</v>
      </c>
      <c r="K109" s="314" t="str">
        <f>IF($D109="", " ", _xlfn.XLOOKUP($D109, '⭐ SD-SUM-BBALL ⚾'!$F$2:$F$286, '⭐ SD-SUM-BBALL ⚾'!$O$2:$O$286))</f>
        <v>Juarez</v>
      </c>
      <c r="L109" s="505" cm="1">
        <f t="array" ref="L109">_xlfn.IFS($D109="", " ", _xlfn.XLOOKUP($D109, '⭐ SD-SUM-BBALL ⚾'!$F$2:$F$286,'⭐ SD-SUM-BBALL ⚾'!$X$2:$X$286)="", "TBA",_xlfn.XLOOKUP($D109, '⭐ SD-SUM-BBALL ⚾'!$F$2:$F$286,'⭐ SD-SUM-BBALL ⚾'!$X$2:$X$286)&gt;0, _xlfn.XLOOKUP($D109, '⭐ SD-SUM-BBALL ⚾'!$F$2:$F$286,'⭐ SD-SUM-BBALL ⚾'!$X$2:$X$286))</f>
        <v>713</v>
      </c>
      <c r="N109" s="774" t="b">
        <v>1</v>
      </c>
      <c r="O109" s="774" t="b">
        <v>1</v>
      </c>
      <c r="P109" s="774" t="b">
        <v>1</v>
      </c>
      <c r="Q109" s="774" t="b">
        <v>1</v>
      </c>
      <c r="R109" s="774" t="b">
        <v>1</v>
      </c>
      <c r="S109" s="776" t="b">
        <v>0</v>
      </c>
      <c r="T109" s="774" t="b">
        <v>1</v>
      </c>
      <c r="U109" s="774" t="b">
        <v>1</v>
      </c>
      <c r="V109" s="774" t="b">
        <v>0</v>
      </c>
      <c r="W109" s="774" t="b">
        <v>0</v>
      </c>
      <c r="X109" s="774" t="b">
        <v>0</v>
      </c>
      <c r="Y109" s="774" t="b">
        <v>1</v>
      </c>
      <c r="Z109" s="774" t="b">
        <v>1</v>
      </c>
      <c r="AA109" s="774" t="b">
        <v>0</v>
      </c>
      <c r="AB109" s="774" t="b">
        <v>0</v>
      </c>
      <c r="AC109" s="774" t="b">
        <v>0</v>
      </c>
      <c r="AD109" s="774" t="b">
        <v>0</v>
      </c>
      <c r="AE109" s="774" t="b">
        <v>0</v>
      </c>
      <c r="AF109" s="774" t="b">
        <v>0</v>
      </c>
    </row>
    <row r="110" spans="1:32">
      <c r="A110" s="471" t="str">
        <f>IF($D110="", "", _xlfn.XLOOKUP($D110, '⭐ SD-SUM-BBALL ⚾'!$F$2:$F$286, '⭐ SD-SUM-BBALL ⚾'!$A$2:$A$286))</f>
        <v>B-RET</v>
      </c>
      <c r="B110" s="471" t="str">
        <f>IF($D110="", " ", _xlfn.XLOOKUP($D110, '⭐ SD-SUM-BBALL ⚾'!$F$2:$F$286, '⭐ SD-SUM-BBALL ⚾'!$C$2:$C$286))</f>
        <v>C-3RD</v>
      </c>
      <c r="C110" s="471" t="str">
        <f>IF($D110="", " ", _xlfn.XLOOKUP($D110, '⭐ SD-SUM-BBALL ⚾'!$F$2:$F$286, '⭐ SD-SUM-BBALL ⚾'!$E$2:$E$286))</f>
        <v>USBDMJ</v>
      </c>
      <c r="D110" s="469" t="s">
        <v>2956</v>
      </c>
      <c r="E110" s="471" t="str">
        <f>IF($D110="", " ", _xlfn.XLOOKUP($D110, '⭐ SD-SUM-BBALL ⚾'!$F$2:$F$286, '⭐ SD-SUM-BBALL ⚾'!$L$2:$L$286))</f>
        <v>cha100@madison-schools.com</v>
      </c>
      <c r="F110" s="471" t="str" cm="1">
        <f t="array" ref="F110">_xlfn.IFS($D110="", " ", _xlfn.XLOOKUP($D110, '⭐ SD-SUM-BBALL ⚾'!$F$2:$F$286,'⭐ SD-SUM-BBALL ⚾'!$M$2:$M$286)="", "",_xlfn.XLOOKUP($D110, '⭐ SD-SUM-BBALL ⚾'!$F$2:$F$286,'⭐ SD-SUM-BBALL ⚾'!$M$2:$M$286)&gt;0, _xlfn.XLOOKUP($D110, '⭐ SD-SUM-BBALL ⚾'!$F$2:$F$286,'⭐ SD-SUM-BBALL ⚾'!$M$2:$M$286))</f>
        <v/>
      </c>
      <c r="G110" s="471" t="str" cm="1">
        <f t="array" ref="G110">_xlfn.IFS($D110="", " ", _xlfn.XLOOKUP($D110, '⭐ SD-SUM-BBALL ⚾'!$F$2:$F$286,'⭐ SD-SUM-BBALL ⚾'!$G$2:$G$286)="", "",_xlfn.XLOOKUP($D110, '⭐ SD-SUM-BBALL ⚾'!$F$2:$F$286,'⭐ SD-SUM-BBALL ⚾'!$G$2:$G$286)&gt;0, _xlfn.XLOOKUP($D110, '⭐ SD-SUM-BBALL ⚾'!$F$2:$F$286,'⭐ SD-SUM-BBALL ⚾'!$G$2:$G$286))</f>
        <v>SPI</v>
      </c>
      <c r="H110" s="471" t="str">
        <f>IF($D110="", " ", _xlfn.XLOOKUP($D110, '⭐ SD-SUM-BBALL ⚾'!$F$2:$F$286, '⭐ SD-SUM-BBALL ⚾'!$AM$2:$AM$286))</f>
        <v>214 Parkway East Madison, MS 39110</v>
      </c>
      <c r="I110" s="471" t="str">
        <f>IF($D110="", " ", _xlfn.XLOOKUP($D110, '⭐ SD-SUM-BBALL ⚾'!$F$2:$F$286, '⭐ SD-SUM-BBALL ⚾'!$U$2:$U$286))</f>
        <v>601-606-0377</v>
      </c>
      <c r="J110" s="471" t="str">
        <f>IF($D110="", " ", _xlfn.XLOOKUP($D110, '⭐ SD-SUM-BBALL ⚾'!$F$2:$F$286, '⭐ SD-SUM-BBALL ⚾'!$N$2:$N$286))</f>
        <v>Eddie</v>
      </c>
      <c r="K110" s="471" t="str">
        <f>IF($D110="", " ", _xlfn.XLOOKUP($D110, '⭐ SD-SUM-BBALL ⚾'!$F$2:$F$286, '⭐ SD-SUM-BBALL ⚾'!$O$2:$O$286))</f>
        <v>Easley</v>
      </c>
      <c r="L110" s="468" cm="1">
        <f t="array" ref="L110">_xlfn.IFS($D110="", " ", _xlfn.XLOOKUP($D110, '⭐ SD-SUM-BBALL ⚾'!$F$2:$F$286,'⭐ SD-SUM-BBALL ⚾'!$X$2:$X$286)="", "TBA",_xlfn.XLOOKUP($D110, '⭐ SD-SUM-BBALL ⚾'!$F$2:$F$286,'⭐ SD-SUM-BBALL ⚾'!$X$2:$X$286)&gt;0, _xlfn.XLOOKUP($D110, '⭐ SD-SUM-BBALL ⚾'!$F$2:$F$286,'⭐ SD-SUM-BBALL ⚾'!$X$2:$X$286))</f>
        <v>713</v>
      </c>
      <c r="N110" s="773" t="b">
        <v>1</v>
      </c>
      <c r="O110" s="773" t="b">
        <v>1</v>
      </c>
      <c r="P110" s="773" t="b">
        <v>1</v>
      </c>
      <c r="Q110" s="773" t="b">
        <v>1</v>
      </c>
      <c r="R110" s="773" t="b">
        <v>0</v>
      </c>
      <c r="S110" s="773" t="b">
        <v>1</v>
      </c>
      <c r="T110" s="773" t="b">
        <v>1</v>
      </c>
      <c r="U110" s="773" t="b">
        <v>1</v>
      </c>
      <c r="V110" s="773" t="b">
        <v>0</v>
      </c>
      <c r="W110" s="773" t="b">
        <v>0</v>
      </c>
      <c r="X110" s="773" t="b">
        <v>0</v>
      </c>
      <c r="Y110" s="773" t="b">
        <v>1</v>
      </c>
      <c r="Z110" s="773" t="b">
        <v>1</v>
      </c>
      <c r="AA110" s="773" t="b">
        <v>0</v>
      </c>
      <c r="AB110" s="773" t="b">
        <v>0</v>
      </c>
      <c r="AC110" s="773" t="b">
        <v>0</v>
      </c>
      <c r="AD110" s="773" t="b">
        <v>0</v>
      </c>
      <c r="AE110" s="773" t="b">
        <v>0</v>
      </c>
      <c r="AF110" s="773" t="b">
        <v>0</v>
      </c>
    </row>
    <row r="111" spans="1:32">
      <c r="A111" s="471" t="str">
        <f>IF($D111="", "", _xlfn.XLOOKUP($D111, '⭐ SD-SUM-BBALL ⚾'!$F$2:$F$286, '⭐ SD-SUM-BBALL ⚾'!$A$2:$A$286))</f>
        <v>Z-OUT-LOW ENROLLMENT</v>
      </c>
      <c r="B111" s="471" t="str">
        <f>IF($D111="", " ", _xlfn.XLOOKUP($D111, '⭐ SD-SUM-BBALL ⚾'!$F$2:$F$286, '⭐ SD-SUM-BBALL ⚾'!$C$2:$C$286))</f>
        <v>C-3RD</v>
      </c>
      <c r="C111" s="471" t="str">
        <f>IF($D111="", " ", _xlfn.XLOOKUP($D111, '⭐ SD-SUM-BBALL ⚾'!$F$2:$F$286, '⭐ SD-SUM-BBALL ⚾'!$E$2:$E$286))</f>
        <v>USBDMES</v>
      </c>
      <c r="D111" s="471" t="s">
        <v>3476</v>
      </c>
      <c r="E111" s="471" t="str">
        <f>IF($D111="", " ", _xlfn.XLOOKUP($D111, '⭐ SD-SUM-BBALL ⚾'!$F$2:$F$286, '⭐ SD-SUM-BBALL ⚾'!$L$2:$L$286))</f>
        <v>tcirelli@mesacc.edu</v>
      </c>
      <c r="F111" s="471" t="str" cm="1">
        <f t="array" ref="F111">_xlfn.IFS($D111="", " ", _xlfn.XLOOKUP($D111, '⭐ SD-SUM-BBALL ⚾'!$F$2:$F$286,'⭐ SD-SUM-BBALL ⚾'!$M$2:$M$286)="", "",_xlfn.XLOOKUP($D111, '⭐ SD-SUM-BBALL ⚾'!$F$2:$F$286,'⭐ SD-SUM-BBALL ⚾'!$M$2:$M$286)&gt;0, _xlfn.XLOOKUP($D111, '⭐ SD-SUM-BBALL ⚾'!$F$2:$F$286,'⭐ SD-SUM-BBALL ⚾'!$M$2:$M$286))</f>
        <v/>
      </c>
      <c r="G111" s="471" t="str" cm="1">
        <f t="array" ref="G111">_xlfn.IFS($D111="", " ", _xlfn.XLOOKUP($D111, '⭐ SD-SUM-BBALL ⚾'!$F$2:$F$286,'⭐ SD-SUM-BBALL ⚾'!$G$2:$G$286)="", "",_xlfn.XLOOKUP($D111, '⭐ SD-SUM-BBALL ⚾'!$F$2:$F$286,'⭐ SD-SUM-BBALL ⚾'!$G$2:$G$286)&gt;0, _xlfn.XLOOKUP($D111, '⭐ SD-SUM-BBALL ⚾'!$F$2:$F$286,'⭐ SD-SUM-BBALL ⚾'!$G$2:$G$286))</f>
        <v/>
      </c>
      <c r="H111" s="471" t="str">
        <f>IF($D111="", " ", _xlfn.XLOOKUP($D111, '⭐ SD-SUM-BBALL ⚾'!$F$2:$F$286, '⭐ SD-SUM-BBALL ⚾'!$AM$2:$AM$286))</f>
        <v>1833 W Southern Mesa, AZ 85202</v>
      </c>
      <c r="I111" s="471" t="str">
        <f>IF($D111="", " ", _xlfn.XLOOKUP($D111, '⭐ SD-SUM-BBALL ⚾'!$F$2:$F$286, '⭐ SD-SUM-BBALL ⚾'!$U$2:$U$286))</f>
        <v>480-296-8959</v>
      </c>
      <c r="J111" s="471" t="str">
        <f>IF($D111="", " ", _xlfn.XLOOKUP($D111, '⭐ SD-SUM-BBALL ⚾'!$F$2:$F$286, '⭐ SD-SUM-BBALL ⚾'!$N$2:$N$286))</f>
        <v>Tony</v>
      </c>
      <c r="K111" s="471" t="str">
        <f>IF($D111="", " ", _xlfn.XLOOKUP($D111, '⭐ SD-SUM-BBALL ⚾'!$F$2:$F$286, '⭐ SD-SUM-BBALL ⚾'!$O$2:$O$286))</f>
        <v>Cirelli</v>
      </c>
      <c r="L111" s="468" cm="1">
        <f t="array" ref="L111">_xlfn.IFS($D111="", " ", _xlfn.XLOOKUP($D111, '⭐ SD-SUM-BBALL ⚾'!$F$2:$F$286,'⭐ SD-SUM-BBALL ⚾'!$X$2:$X$286)="", "TBA",_xlfn.XLOOKUP($D111, '⭐ SD-SUM-BBALL ⚾'!$F$2:$F$286,'⭐ SD-SUM-BBALL ⚾'!$X$2:$X$286)&gt;0, _xlfn.XLOOKUP($D111, '⭐ SD-SUM-BBALL ⚾'!$F$2:$F$286,'⭐ SD-SUM-BBALL ⚾'!$X$2:$X$286))</f>
        <v>713</v>
      </c>
      <c r="N111" s="773" t="b">
        <v>1</v>
      </c>
      <c r="O111" s="773" t="b">
        <v>1</v>
      </c>
      <c r="P111" s="773" t="b">
        <v>1</v>
      </c>
      <c r="Q111" s="773" t="b">
        <v>1</v>
      </c>
      <c r="R111" s="773" t="b">
        <v>0</v>
      </c>
      <c r="S111" s="773" t="b">
        <v>1</v>
      </c>
      <c r="T111" s="773" t="b">
        <v>1</v>
      </c>
      <c r="U111" s="773" t="b">
        <v>1</v>
      </c>
      <c r="V111" s="773" t="b">
        <v>0</v>
      </c>
      <c r="W111" s="773" t="b">
        <v>0</v>
      </c>
      <c r="X111" s="773" t="b">
        <v>0</v>
      </c>
      <c r="Y111" s="773" t="b">
        <v>1</v>
      </c>
      <c r="Z111" s="773" t="b">
        <v>1</v>
      </c>
      <c r="AA111" s="773" t="b">
        <v>0</v>
      </c>
      <c r="AB111" s="773" t="b">
        <v>0</v>
      </c>
      <c r="AC111" s="773" t="b">
        <v>0</v>
      </c>
      <c r="AD111" s="773" t="b">
        <v>0</v>
      </c>
      <c r="AE111" s="773" t="b">
        <v>0</v>
      </c>
      <c r="AF111" s="773" t="b">
        <v>0</v>
      </c>
    </row>
    <row r="112" spans="1:32">
      <c r="A112" s="314" t="str">
        <f>IF($D112="", "", _xlfn.XLOOKUP($D112, '⭐ SD-SUM-BBALL ⚾'!$F$2:$F$286, '⭐ SD-SUM-BBALL ⚾'!$A$2:$A$286))</f>
        <v>A-NEW</v>
      </c>
      <c r="B112" s="314" t="str">
        <f>IF($D112="", " ", _xlfn.XLOOKUP($D112, '⭐ SD-SUM-BBALL ⚾'!$F$2:$F$286, '⭐ SD-SUM-BBALL ⚾'!$C$2:$C$286))</f>
        <v>C-2ND</v>
      </c>
      <c r="C112" s="314" t="str">
        <f>IF($D112="", " ", _xlfn.XLOOKUP($D112, '⭐ SD-SUM-BBALL ⚾'!$F$2:$F$286, '⭐ SD-SUM-BBALL ⚾'!$E$2:$E$286))</f>
        <v>USBDMFS</v>
      </c>
      <c r="D112" s="314" t="s">
        <v>226</v>
      </c>
      <c r="E112" s="314" t="str">
        <f>IF($D112="", " ", _xlfn.XLOOKUP($D112, '⭐ SD-SUM-BBALL ⚾'!$F$2:$F$286, '⭐ SD-SUM-BBALL ⚾'!$L$2:$L$286))</f>
        <v>jspencerlinzie@mfriends.org</v>
      </c>
      <c r="F112" s="314" t="str" cm="1">
        <f t="array" ref="F112">_xlfn.IFS($D112="", " ", _xlfn.XLOOKUP($D112, '⭐ SD-SUM-BBALL ⚾'!$F$2:$F$286,'⭐ SD-SUM-BBALL ⚾'!$M$2:$M$286)="", "",_xlfn.XLOOKUP($D112, '⭐ SD-SUM-BBALL ⚾'!$F$2:$F$286,'⭐ SD-SUM-BBALL ⚾'!$M$2:$M$286)&gt;0, _xlfn.XLOOKUP($D112, '⭐ SD-SUM-BBALL ⚾'!$F$2:$F$286,'⭐ SD-SUM-BBALL ⚾'!$M$2:$M$286))</f>
        <v/>
      </c>
      <c r="G112" s="314" t="str" cm="1">
        <f t="array" ref="G112">_xlfn.IFS($D112="", " ", _xlfn.XLOOKUP($D112, '⭐ SD-SUM-BBALL ⚾'!$F$2:$F$286,'⭐ SD-SUM-BBALL ⚾'!$G$2:$G$286)="", "",_xlfn.XLOOKUP($D112, '⭐ SD-SUM-BBALL ⚾'!$F$2:$F$286,'⭐ SD-SUM-BBALL ⚾'!$G$2:$G$286)&gt;0, _xlfn.XLOOKUP($D112, '⭐ SD-SUM-BBALL ⚾'!$F$2:$F$286,'⭐ SD-SUM-BBALL ⚾'!$G$2:$G$286))</f>
        <v/>
      </c>
      <c r="H112" s="314" t="str">
        <f>IF($D112="", " ", _xlfn.XLOOKUP($D112, '⭐ SD-SUM-BBALL ⚾'!$F$2:$F$286, '⭐ SD-SUM-BBALL ⚾'!$AM$2:$AM$286))</f>
        <v>110 E. Main St Moorestown, NJ 08057</v>
      </c>
      <c r="I112" s="314" t="str">
        <f>IF($D112="", " ", _xlfn.XLOOKUP($D112, '⭐ SD-SUM-BBALL ⚾'!$F$2:$F$286, '⭐ SD-SUM-BBALL ⚾'!$U$2:$U$286))</f>
        <v>609-902-7762</v>
      </c>
      <c r="J112" s="314" t="str">
        <f>IF($D112="", " ", _xlfn.XLOOKUP($D112, '⭐ SD-SUM-BBALL ⚾'!$F$2:$F$286, '⭐ SD-SUM-BBALL ⚾'!$N$2:$N$286))</f>
        <v>Justin</v>
      </c>
      <c r="K112" s="314" t="str">
        <f>IF($D112="", " ", _xlfn.XLOOKUP($D112, '⭐ SD-SUM-BBALL ⚾'!$F$2:$F$286, '⭐ SD-SUM-BBALL ⚾'!$O$2:$O$286))</f>
        <v>Spencer-Linzie</v>
      </c>
      <c r="L112" s="505" cm="1">
        <f t="array" ref="L112">_xlfn.IFS($D112="", " ", _xlfn.XLOOKUP($D112, '⭐ SD-SUM-BBALL ⚾'!$F$2:$F$286,'⭐ SD-SUM-BBALL ⚾'!$X$2:$X$286)="", "TBA",_xlfn.XLOOKUP($D112, '⭐ SD-SUM-BBALL ⚾'!$F$2:$F$286,'⭐ SD-SUM-BBALL ⚾'!$X$2:$X$286)&gt;0, _xlfn.XLOOKUP($D112, '⭐ SD-SUM-BBALL ⚾'!$F$2:$F$286,'⭐ SD-SUM-BBALL ⚾'!$X$2:$X$286))</f>
        <v>713</v>
      </c>
      <c r="N112" s="774" t="b">
        <v>1</v>
      </c>
      <c r="O112" s="774" t="b">
        <v>1</v>
      </c>
      <c r="P112" s="774" t="b">
        <v>1</v>
      </c>
      <c r="Q112" s="774" t="b">
        <v>1</v>
      </c>
      <c r="R112" s="774" t="b">
        <v>0</v>
      </c>
      <c r="S112" s="774" t="b">
        <v>1</v>
      </c>
      <c r="T112" s="774" t="b">
        <v>1</v>
      </c>
      <c r="U112" s="774" t="b">
        <v>1</v>
      </c>
      <c r="V112" s="774" t="b">
        <v>1</v>
      </c>
      <c r="W112" s="774" t="b">
        <v>0</v>
      </c>
      <c r="X112" s="774" t="b">
        <v>0</v>
      </c>
      <c r="Y112" s="774" t="b">
        <v>1</v>
      </c>
      <c r="Z112" s="774" t="b">
        <v>1</v>
      </c>
      <c r="AA112" s="774" t="b">
        <v>0</v>
      </c>
      <c r="AB112" s="774" t="b">
        <v>0</v>
      </c>
      <c r="AC112" s="774" t="b">
        <v>0</v>
      </c>
      <c r="AD112" s="774" t="b">
        <v>0</v>
      </c>
      <c r="AE112" s="774" t="b">
        <v>0</v>
      </c>
      <c r="AF112" s="774" t="b">
        <v>0</v>
      </c>
    </row>
    <row r="113" spans="1:139">
      <c r="A113" s="314" t="str">
        <f>IF($D113="", "", _xlfn.XLOOKUP($D113, '⭐ SD-SUM-BBALL ⚾'!$F$2:$F$286, '⭐ SD-SUM-BBALL ⚾'!$A$2:$A$286))</f>
        <v>A-NEW</v>
      </c>
      <c r="B113" s="314" t="str">
        <f>IF($D113="", " ", _xlfn.XLOOKUP($D113, '⭐ SD-SUM-BBALL ⚾'!$F$2:$F$286, '⭐ SD-SUM-BBALL ⚾'!$C$2:$C$286))</f>
        <v>C-2ND</v>
      </c>
      <c r="C113" s="314" t="str">
        <f>IF($D113="", " ", _xlfn.XLOOKUP($D113, '⭐ SD-SUM-BBALL ⚾'!$F$2:$F$286, '⭐ SD-SUM-BBALL ⚾'!$E$2:$E$286))</f>
        <v>USBDMOP</v>
      </c>
      <c r="D113" s="314" t="s">
        <v>239</v>
      </c>
      <c r="E113" s="314" t="str">
        <f>IF($D113="", " ", _xlfn.XLOOKUP($D113, '⭐ SD-SUM-BBALL ⚾'!$F$2:$F$286, '⭐ SD-SUM-BBALL ⚾'!$L$2:$L$286))</f>
        <v>moorparkbsbl@gmail.com</v>
      </c>
      <c r="F113" s="314" t="str" cm="1">
        <f t="array" ref="F113">_xlfn.IFS($D113="", " ", _xlfn.XLOOKUP($D113, '⭐ SD-SUM-BBALL ⚾'!$F$2:$F$286,'⭐ SD-SUM-BBALL ⚾'!$M$2:$M$286)="", "",_xlfn.XLOOKUP($D113, '⭐ SD-SUM-BBALL ⚾'!$F$2:$F$286,'⭐ SD-SUM-BBALL ⚾'!$M$2:$M$286)&gt;0, _xlfn.XLOOKUP($D113, '⭐ SD-SUM-BBALL ⚾'!$F$2:$F$286,'⭐ SD-SUM-BBALL ⚾'!$M$2:$M$286))</f>
        <v/>
      </c>
      <c r="G113" s="314" t="str" cm="1">
        <f t="array" ref="G113">_xlfn.IFS($D113="", " ", _xlfn.XLOOKUP($D113, '⭐ SD-SUM-BBALL ⚾'!$F$2:$F$286,'⭐ SD-SUM-BBALL ⚾'!$G$2:$G$286)="", "",_xlfn.XLOOKUP($D113, '⭐ SD-SUM-BBALL ⚾'!$F$2:$F$286,'⭐ SD-SUM-BBALL ⚾'!$G$2:$G$286)&gt;0, _xlfn.XLOOKUP($D113, '⭐ SD-SUM-BBALL ⚾'!$F$2:$F$286,'⭐ SD-SUM-BBALL ⚾'!$G$2:$G$286))</f>
        <v/>
      </c>
      <c r="H113" s="314" t="str">
        <f>IF($D113="", " ", _xlfn.XLOOKUP($D113, '⭐ SD-SUM-BBALL ⚾'!$F$2:$F$286, '⭐ SD-SUM-BBALL ⚾'!$AM$2:$AM$286))</f>
        <v>4500 Tierra Rejada Rd Moorpark, CA 93021</v>
      </c>
      <c r="I113" s="314" t="str">
        <f>IF($D113="", " ", _xlfn.XLOOKUP($D113, '⭐ SD-SUM-BBALL ⚾'!$F$2:$F$286, '⭐ SD-SUM-BBALL ⚾'!$U$2:$U$286))</f>
        <v>805-390-7193</v>
      </c>
      <c r="J113" s="314" t="str">
        <f>IF($D113="", " ", _xlfn.XLOOKUP($D113, '⭐ SD-SUM-BBALL ⚾'!$F$2:$F$286, '⭐ SD-SUM-BBALL ⚾'!$N$2:$N$286))</f>
        <v>Aaron</v>
      </c>
      <c r="K113" s="314" t="str">
        <f>IF($D113="", " ", _xlfn.XLOOKUP($D113, '⭐ SD-SUM-BBALL ⚾'!$F$2:$F$286, '⭐ SD-SUM-BBALL ⚾'!$O$2:$O$286))</f>
        <v>Garcia</v>
      </c>
      <c r="L113" s="505" cm="1">
        <f t="array" ref="L113">_xlfn.IFS($D113="", " ", _xlfn.XLOOKUP($D113, '⭐ SD-SUM-BBALL ⚾'!$F$2:$F$286,'⭐ SD-SUM-BBALL ⚾'!$X$2:$X$286)="", "TBA",_xlfn.XLOOKUP($D113, '⭐ SD-SUM-BBALL ⚾'!$F$2:$F$286,'⭐ SD-SUM-BBALL ⚾'!$X$2:$X$286)&gt;0, _xlfn.XLOOKUP($D113, '⭐ SD-SUM-BBALL ⚾'!$F$2:$F$286,'⭐ SD-SUM-BBALL ⚾'!$X$2:$X$286))</f>
        <v>713</v>
      </c>
      <c r="N113" s="774" t="b">
        <v>1</v>
      </c>
      <c r="O113" s="774" t="b">
        <v>1</v>
      </c>
      <c r="P113" s="774" t="b">
        <v>1</v>
      </c>
      <c r="Q113" s="774" t="b">
        <v>1</v>
      </c>
      <c r="R113" s="774" t="b">
        <v>0</v>
      </c>
      <c r="S113" s="774" t="b">
        <v>1</v>
      </c>
      <c r="T113" s="774" t="b">
        <v>1</v>
      </c>
      <c r="U113" s="774" t="b">
        <v>1</v>
      </c>
      <c r="V113" s="774" t="b">
        <v>0</v>
      </c>
      <c r="W113" s="774" t="b">
        <v>0</v>
      </c>
      <c r="X113" s="774" t="b">
        <v>0</v>
      </c>
      <c r="Y113" s="774" t="b">
        <v>1</v>
      </c>
      <c r="Z113" s="774" t="b">
        <v>1</v>
      </c>
      <c r="AA113" s="774" t="b">
        <v>0</v>
      </c>
      <c r="AB113" s="774" t="b">
        <v>0</v>
      </c>
      <c r="AC113" s="774" t="b">
        <v>0</v>
      </c>
      <c r="AD113" s="774" t="b">
        <v>0</v>
      </c>
      <c r="AE113" s="774" t="b">
        <v>0</v>
      </c>
      <c r="AF113" s="774" t="b">
        <v>0</v>
      </c>
    </row>
    <row r="114" spans="1:139" s="456" customFormat="1">
      <c r="A114" s="456" t="str">
        <f>IF($D114="", "", _xlfn.XLOOKUP($D114, '⭐ SD-SUM-BBALL ⚾'!$F$2:$F$286, '⭐ SD-SUM-BBALL ⚾'!$A$2:$A$286))</f>
        <v>Z-OUT-LOW ENROLLMENT</v>
      </c>
      <c r="B114" s="456" t="str">
        <f>IF($D114="", " ", _xlfn.XLOOKUP($D114, '⭐ SD-SUM-BBALL ⚾'!$F$2:$F$286, '⭐ SD-SUM-BBALL ⚾'!$C$2:$C$286))</f>
        <v>C-3RD</v>
      </c>
      <c r="C114" s="456" t="str">
        <f>IF($D114="", " ", _xlfn.XLOOKUP($D114, '⭐ SD-SUM-BBALL ⚾'!$F$2:$F$286, '⭐ SD-SUM-BBALL ⚾'!$E$2:$E$286))</f>
        <v>USBDRICH</v>
      </c>
      <c r="D114" s="456" t="s">
        <v>3478</v>
      </c>
      <c r="E114" s="456" t="str">
        <f>IF($D114="", " ", _xlfn.XLOOKUP($D114, '⭐ SD-SUM-BBALL ⚾'!$F$2:$F$286, '⭐ SD-SUM-BBALL ⚾'!$L$2:$L$286))</f>
        <v>michael_dunne@att.net</v>
      </c>
      <c r="F114" s="456" t="str" cm="1">
        <f t="array" ref="F114">_xlfn.IFS($D114="", " ", _xlfn.XLOOKUP($D114, '⭐ SD-SUM-BBALL ⚾'!$F$2:$F$286,'⭐ SD-SUM-BBALL ⚾'!$M$2:$M$286)="", "",_xlfn.XLOOKUP($D114, '⭐ SD-SUM-BBALL ⚾'!$F$2:$F$286,'⭐ SD-SUM-BBALL ⚾'!$M$2:$M$286)&gt;0, _xlfn.XLOOKUP($D114, '⭐ SD-SUM-BBALL ⚾'!$F$2:$F$286,'⭐ SD-SUM-BBALL ⚾'!$M$2:$M$286))</f>
        <v/>
      </c>
      <c r="G114" s="456" t="str" cm="1">
        <f t="array" ref="G114">_xlfn.IFS($D114="", " ", _xlfn.XLOOKUP($D114, '⭐ SD-SUM-BBALL ⚾'!$F$2:$F$286,'⭐ SD-SUM-BBALL ⚾'!$G$2:$G$286)="", "",_xlfn.XLOOKUP($D114, '⭐ SD-SUM-BBALL ⚾'!$F$2:$F$286,'⭐ SD-SUM-BBALL ⚾'!$G$2:$G$286)&gt;0, _xlfn.XLOOKUP($D114, '⭐ SD-SUM-BBALL ⚾'!$F$2:$F$286,'⭐ SD-SUM-BBALL ⚾'!$G$2:$G$286))</f>
        <v/>
      </c>
      <c r="H114" s="456" t="str">
        <f>IF($D114="", " ", _xlfn.XLOOKUP($D114, '⭐ SD-SUM-BBALL ⚾'!$F$2:$F$286, '⭐ SD-SUM-BBALL ⚾'!$AM$2:$AM$286))</f>
        <v>6301 N University Peoria, IL 61614</v>
      </c>
      <c r="I114" s="456" t="str">
        <f>IF($D114="", " ", _xlfn.XLOOKUP($D114, '⭐ SD-SUM-BBALL ⚾'!$F$2:$F$286, '⭐ SD-SUM-BBALL ⚾'!$U$2:$U$286))</f>
        <v>309-427-0849</v>
      </c>
      <c r="J114" s="456" t="str">
        <f>IF($D114="", " ", _xlfn.XLOOKUP($D114, '⭐ SD-SUM-BBALL ⚾'!$F$2:$F$286, '⭐ SD-SUM-BBALL ⚾'!$N$2:$N$286))</f>
        <v>Mike</v>
      </c>
      <c r="K114" s="456" t="str">
        <f>IF($D114="", " ", _xlfn.XLOOKUP($D114, '⭐ SD-SUM-BBALL ⚾'!$F$2:$F$286, '⭐ SD-SUM-BBALL ⚾'!$O$2:$O$286))</f>
        <v>Dunne</v>
      </c>
      <c r="L114" s="454" cm="1">
        <f t="array" ref="L114">_xlfn.IFS($D114="", " ", _xlfn.XLOOKUP($D114, '⭐ SD-SUM-BBALL ⚾'!$F$2:$F$286,'⭐ SD-SUM-BBALL ⚾'!$X$2:$X$286)="", "TBA",_xlfn.XLOOKUP($D114, '⭐ SD-SUM-BBALL ⚾'!$F$2:$F$286,'⭐ SD-SUM-BBALL ⚾'!$X$2:$X$286)&gt;0, _xlfn.XLOOKUP($D114, '⭐ SD-SUM-BBALL ⚾'!$F$2:$F$286,'⭐ SD-SUM-BBALL ⚾'!$X$2:$X$286))</f>
        <v>713</v>
      </c>
      <c r="N114" s="778" t="b">
        <v>1</v>
      </c>
      <c r="O114" s="778" t="b">
        <v>1</v>
      </c>
      <c r="P114" s="778" t="b">
        <v>1</v>
      </c>
      <c r="Q114" s="778" t="b">
        <v>1</v>
      </c>
      <c r="R114" s="778" t="b">
        <v>0</v>
      </c>
      <c r="S114" s="778" t="b">
        <v>1</v>
      </c>
      <c r="T114" s="778" t="b">
        <v>0</v>
      </c>
      <c r="U114" s="778" t="b">
        <v>0</v>
      </c>
      <c r="V114" s="778" t="b">
        <v>0</v>
      </c>
      <c r="W114" s="778" t="b">
        <v>0</v>
      </c>
      <c r="X114" s="778" t="b">
        <v>0</v>
      </c>
      <c r="Y114" s="778" t="b">
        <v>1</v>
      </c>
      <c r="Z114" s="778" t="b">
        <v>1</v>
      </c>
      <c r="AA114" s="778" t="b">
        <v>0</v>
      </c>
      <c r="AB114" s="778" t="b">
        <v>0</v>
      </c>
      <c r="AC114" s="778" t="b">
        <v>0</v>
      </c>
      <c r="AD114" s="778" t="b">
        <v>0</v>
      </c>
      <c r="AE114" s="778" t="b">
        <v>0</v>
      </c>
      <c r="AF114" s="778" t="b">
        <v>0</v>
      </c>
    </row>
    <row r="115" spans="1:139">
      <c r="A115" s="471" t="str">
        <f>IF($D115="", "", _xlfn.XLOOKUP($D115, '⭐ SD-SUM-BBALL ⚾'!$F$2:$F$286, '⭐ SD-SUM-BBALL ⚾'!$A$2:$A$286))</f>
        <v>B-RET</v>
      </c>
      <c r="B115" s="471" t="str">
        <f>IF($D115="", " ", _xlfn.XLOOKUP($D115, '⭐ SD-SUM-BBALL ⚾'!$F$2:$F$286, '⭐ SD-SUM-BBALL ⚾'!$C$2:$C$286))</f>
        <v>C-2ND</v>
      </c>
      <c r="C115" s="471" t="str">
        <f>IF($D115="", " ", _xlfn.XLOOKUP($D115, '⭐ SD-SUM-BBALL ⚾'!$F$2:$F$286, '⭐ SD-SUM-BBALL ⚾'!$E$2:$E$286))</f>
        <v>USBDSMP</v>
      </c>
      <c r="D115" s="471" t="s">
        <v>1352</v>
      </c>
      <c r="E115" s="471" t="str">
        <f>IF($D115="", " ", _xlfn.XLOOKUP($D115, '⭐ SD-SUM-BBALL ⚾'!$F$2:$F$286, '⭐ SD-SUM-BBALL ⚾'!$L$2:$L$286))</f>
        <v>wkessel@simpsonu.edu</v>
      </c>
      <c r="F115" s="471" t="str" cm="1">
        <f t="array" ref="F115">_xlfn.IFS($D115="", " ", _xlfn.XLOOKUP($D115, '⭐ SD-SUM-BBALL ⚾'!$F$2:$F$286,'⭐ SD-SUM-BBALL ⚾'!$M$2:$M$286)="", "",_xlfn.XLOOKUP($D115, '⭐ SD-SUM-BBALL ⚾'!$F$2:$F$286,'⭐ SD-SUM-BBALL ⚾'!$M$2:$M$286)&gt;0, _xlfn.XLOOKUP($D115, '⭐ SD-SUM-BBALL ⚾'!$F$2:$F$286,'⭐ SD-SUM-BBALL ⚾'!$M$2:$M$286))</f>
        <v/>
      </c>
      <c r="G115" s="471" t="str" cm="1">
        <f t="array" ref="G115">_xlfn.IFS($D115="", " ", _xlfn.XLOOKUP($D115, '⭐ SD-SUM-BBALL ⚾'!$F$2:$F$286,'⭐ SD-SUM-BBALL ⚾'!$G$2:$G$286)="", "",_xlfn.XLOOKUP($D115, '⭐ SD-SUM-BBALL ⚾'!$F$2:$F$286,'⭐ SD-SUM-BBALL ⚾'!$G$2:$G$286)&gt;0, _xlfn.XLOOKUP($D115, '⭐ SD-SUM-BBALL ⚾'!$F$2:$F$286,'⭐ SD-SUM-BBALL ⚾'!$G$2:$G$286))</f>
        <v/>
      </c>
      <c r="H115" s="471" t="str">
        <f>IF($D115="", " ", _xlfn.XLOOKUP($D115, '⭐ SD-SUM-BBALL ⚾'!$F$2:$F$286, '⭐ SD-SUM-BBALL ⚾'!$AM$2:$AM$286))</f>
        <v>2211 College View Dr Redding, CA 96003</v>
      </c>
      <c r="I115" s="471" t="str">
        <f>IF($D115="", " ", _xlfn.XLOOKUP($D115, '⭐ SD-SUM-BBALL ⚾'!$F$2:$F$286, '⭐ SD-SUM-BBALL ⚾'!$U$2:$U$286))</f>
        <v>206-799-1423</v>
      </c>
      <c r="J115" s="471" t="str">
        <f>IF($D115="", " ", _xlfn.XLOOKUP($D115, '⭐ SD-SUM-BBALL ⚾'!$F$2:$F$286, '⭐ SD-SUM-BBALL ⚾'!$N$2:$N$286))</f>
        <v>Wilson</v>
      </c>
      <c r="K115" s="471" t="str">
        <f>IF($D115="", " ", _xlfn.XLOOKUP($D115, '⭐ SD-SUM-BBALL ⚾'!$F$2:$F$286, '⭐ SD-SUM-BBALL ⚾'!$O$2:$O$286))</f>
        <v>Kessel</v>
      </c>
      <c r="L115" s="468" cm="1">
        <f t="array" ref="L115">_xlfn.IFS($D115="", " ", _xlfn.XLOOKUP($D115, '⭐ SD-SUM-BBALL ⚾'!$F$2:$F$286,'⭐ SD-SUM-BBALL ⚾'!$X$2:$X$286)="", "TBA",_xlfn.XLOOKUP($D115, '⭐ SD-SUM-BBALL ⚾'!$F$2:$F$286,'⭐ SD-SUM-BBALL ⚾'!$X$2:$X$286)&gt;0, _xlfn.XLOOKUP($D115, '⭐ SD-SUM-BBALL ⚾'!$F$2:$F$286,'⭐ SD-SUM-BBALL ⚾'!$X$2:$X$286))</f>
        <v>713</v>
      </c>
      <c r="N115" s="773" t="b">
        <v>1</v>
      </c>
      <c r="O115" s="773" t="b">
        <v>1</v>
      </c>
      <c r="P115" s="773" t="b">
        <v>1</v>
      </c>
      <c r="Q115" s="773" t="b">
        <v>1</v>
      </c>
      <c r="R115" s="773" t="b">
        <v>0</v>
      </c>
      <c r="S115" s="773" t="b">
        <v>1</v>
      </c>
      <c r="T115" s="773" t="b">
        <v>1</v>
      </c>
      <c r="U115" s="773" t="b">
        <v>1</v>
      </c>
      <c r="V115" s="773" t="b">
        <v>0</v>
      </c>
      <c r="W115" s="773" t="b">
        <v>0</v>
      </c>
      <c r="X115" s="773" t="b">
        <v>0</v>
      </c>
      <c r="Y115" s="773" t="b">
        <v>1</v>
      </c>
      <c r="Z115" s="773" t="b">
        <v>1</v>
      </c>
      <c r="AA115" s="773" t="b">
        <v>0</v>
      </c>
      <c r="AB115" s="773" t="b">
        <v>0</v>
      </c>
      <c r="AC115" s="773" t="b">
        <v>0</v>
      </c>
      <c r="AD115" s="773" t="b">
        <v>0</v>
      </c>
      <c r="AE115" s="773" t="b">
        <v>0</v>
      </c>
      <c r="AF115" s="773" t="b">
        <v>0</v>
      </c>
    </row>
    <row r="116" spans="1:139" s="456" customFormat="1">
      <c r="A116" s="456" t="str">
        <f>IF($D116="", "", _xlfn.XLOOKUP($D116, '⭐ SD-SUM-BBALL ⚾'!$F$2:$F$286, '⭐ SD-SUM-BBALL ⚾'!$A$2:$A$286))</f>
        <v>Z-OUT-LOW ENROLLMENT</v>
      </c>
      <c r="B116" s="456" t="str">
        <f>IF($D116="", " ", _xlfn.XLOOKUP($D116, '⭐ SD-SUM-BBALL ⚾'!$F$2:$F$286, '⭐ SD-SUM-BBALL ⚾'!$C$2:$C$286))</f>
        <v>A-NEW</v>
      </c>
      <c r="C116" s="456" t="str">
        <f>IF($D116="", " ", _xlfn.XLOOKUP($D116, '⭐ SD-SUM-BBALL ⚾'!$F$2:$F$286, '⭐ SD-SUM-BBALL ⚾'!$E$2:$E$286))</f>
        <v>USBDSCL</v>
      </c>
      <c r="D116" s="456" t="s">
        <v>3480</v>
      </c>
      <c r="E116" s="456" t="str">
        <f>IF($D116="", " ", _xlfn.XLOOKUP($D116, '⭐ SD-SUM-BBALL ⚾'!$F$2:$F$286, '⭐ SD-SUM-BBALL ⚾'!$L$2:$L$286))</f>
        <v>legaut@dallasisd.org</v>
      </c>
      <c r="F116" s="456" t="str" cm="1">
        <f t="array" ref="F116">_xlfn.IFS($D116="", " ", _xlfn.XLOOKUP($D116, '⭐ SD-SUM-BBALL ⚾'!$F$2:$F$286,'⭐ SD-SUM-BBALL ⚾'!$M$2:$M$286)="", "",_xlfn.XLOOKUP($D116, '⭐ SD-SUM-BBALL ⚾'!$F$2:$F$286,'⭐ SD-SUM-BBALL ⚾'!$M$2:$M$286)&gt;0, _xlfn.XLOOKUP($D116, '⭐ SD-SUM-BBALL ⚾'!$F$2:$F$286,'⭐ SD-SUM-BBALL ⚾'!$M$2:$M$286))</f>
        <v/>
      </c>
      <c r="G116" s="456" t="str" cm="1">
        <f t="array" ref="G116">_xlfn.IFS($D116="", " ", _xlfn.XLOOKUP($D116, '⭐ SD-SUM-BBALL ⚾'!$F$2:$F$286,'⭐ SD-SUM-BBALL ⚾'!$G$2:$G$286)="", "",_xlfn.XLOOKUP($D116, '⭐ SD-SUM-BBALL ⚾'!$F$2:$F$286,'⭐ SD-SUM-BBALL ⚾'!$G$2:$G$286)&gt;0, _xlfn.XLOOKUP($D116, '⭐ SD-SUM-BBALL ⚾'!$F$2:$F$286,'⭐ SD-SUM-BBALL ⚾'!$G$2:$G$286))</f>
        <v/>
      </c>
      <c r="H116" s="456" t="str">
        <f>IF($D116="", " ", _xlfn.XLOOKUP($D116, '⭐ SD-SUM-BBALL ⚾'!$F$2:$F$286, '⭐ SD-SUM-BBALL ⚾'!$AM$2:$AM$286))</f>
        <v>2445 E. Ledbetter Dr. Dallas, TX 75216</v>
      </c>
      <c r="I116" s="456" t="str">
        <f>IF($D116="", " ", _xlfn.XLOOKUP($D116, '⭐ SD-SUM-BBALL ⚾'!$F$2:$F$286, '⭐ SD-SUM-BBALL ⚾'!$U$2:$U$286))</f>
        <v>972-815-6666</v>
      </c>
      <c r="J116" s="456" t="str">
        <f>IF($D116="", " ", _xlfn.XLOOKUP($D116, '⭐ SD-SUM-BBALL ⚾'!$F$2:$F$286, '⭐ SD-SUM-BBALL ⚾'!$N$2:$N$286))</f>
        <v>LD</v>
      </c>
      <c r="K116" s="456" t="str">
        <f>IF($D116="", " ", _xlfn.XLOOKUP($D116, '⭐ SD-SUM-BBALL ⚾'!$F$2:$F$286, '⭐ SD-SUM-BBALL ⚾'!$O$2:$O$286))</f>
        <v>Gaut</v>
      </c>
      <c r="L116" s="454" cm="1">
        <f t="array" ref="L116">_xlfn.IFS($D116="", " ", _xlfn.XLOOKUP($D116, '⭐ SD-SUM-BBALL ⚾'!$F$2:$F$286,'⭐ SD-SUM-BBALL ⚾'!$X$2:$X$286)="", "TBA",_xlfn.XLOOKUP($D116, '⭐ SD-SUM-BBALL ⚾'!$F$2:$F$286,'⭐ SD-SUM-BBALL ⚾'!$X$2:$X$286)&gt;0, _xlfn.XLOOKUP($D116, '⭐ SD-SUM-BBALL ⚾'!$F$2:$F$286,'⭐ SD-SUM-BBALL ⚾'!$X$2:$X$286))</f>
        <v>713</v>
      </c>
      <c r="N116" s="778" t="b">
        <v>1</v>
      </c>
      <c r="O116" s="778" t="b">
        <v>1</v>
      </c>
      <c r="P116" s="778" t="b">
        <v>1</v>
      </c>
      <c r="Q116" s="778" t="b">
        <v>1</v>
      </c>
      <c r="R116" s="778" t="b">
        <v>1</v>
      </c>
      <c r="S116" s="778" t="b">
        <v>1</v>
      </c>
      <c r="T116" s="778" t="b">
        <v>0</v>
      </c>
      <c r="U116" s="778" t="b">
        <v>0</v>
      </c>
      <c r="V116" s="778" t="b">
        <v>0</v>
      </c>
      <c r="W116" s="778" t="b">
        <v>0</v>
      </c>
      <c r="X116" s="778" t="b">
        <v>0</v>
      </c>
      <c r="Y116" s="778" t="b">
        <v>0</v>
      </c>
      <c r="Z116" s="778" t="b">
        <v>1</v>
      </c>
      <c r="AA116" s="778" t="b">
        <v>0</v>
      </c>
      <c r="AB116" s="778" t="b">
        <v>0</v>
      </c>
      <c r="AC116" s="778" t="b">
        <v>0</v>
      </c>
      <c r="AD116" s="778" t="b">
        <v>0</v>
      </c>
      <c r="AE116" s="778" t="b">
        <v>0</v>
      </c>
      <c r="AF116" s="778" t="b">
        <v>0</v>
      </c>
    </row>
    <row r="117" spans="1:139" s="456" customFormat="1">
      <c r="A117" s="456" t="str">
        <f>IF($D117="", "", _xlfn.XLOOKUP($D117, '⭐ SD-SUM-BBALL ⚾'!$F$2:$F$286, '⭐ SD-SUM-BBALL ⚾'!$A$2:$A$286))</f>
        <v>Z-OUT-LOW ENROLLMENT</v>
      </c>
      <c r="B117" s="456" t="str">
        <f>IF($D117="", " ", _xlfn.XLOOKUP($D117, '⭐ SD-SUM-BBALL ⚾'!$F$2:$F$286, '⭐ SD-SUM-BBALL ⚾'!$C$2:$C$286))</f>
        <v>C-2ND</v>
      </c>
      <c r="C117" s="456" t="str">
        <f>IF($D117="", " ", _xlfn.XLOOKUP($D117, '⭐ SD-SUM-BBALL ⚾'!$F$2:$F$286, '⭐ SD-SUM-BBALL ⚾'!$E$2:$E$286))</f>
        <v>USBDSF</v>
      </c>
      <c r="D117" s="456" t="s">
        <v>1392</v>
      </c>
      <c r="E117" s="456" t="str">
        <f>IF($D117="", " ", _xlfn.XLOOKUP($D117, '⭐ SD-SUM-BBALL ⚾'!$F$2:$F$286, '⭐ SD-SUM-BBALL ⚾'!$L$2:$L$286))</f>
        <v>tomaichanthony@gmail.com</v>
      </c>
      <c r="F117" s="456" t="str" cm="1">
        <f t="array" ref="F117">_xlfn.IFS($D117="", " ", _xlfn.XLOOKUP($D117, '⭐ SD-SUM-BBALL ⚾'!$F$2:$F$286,'⭐ SD-SUM-BBALL ⚾'!$M$2:$M$286)="", "",_xlfn.XLOOKUP($D117, '⭐ SD-SUM-BBALL ⚾'!$F$2:$F$286,'⭐ SD-SUM-BBALL ⚾'!$M$2:$M$286)&gt;0, _xlfn.XLOOKUP($D117, '⭐ SD-SUM-BBALL ⚾'!$F$2:$F$286,'⭐ SD-SUM-BBALL ⚾'!$M$2:$M$286))</f>
        <v/>
      </c>
      <c r="G117" s="456" t="str" cm="1">
        <f t="array" ref="G117">_xlfn.IFS($D117="", " ", _xlfn.XLOOKUP($D117, '⭐ SD-SUM-BBALL ⚾'!$F$2:$F$286,'⭐ SD-SUM-BBALL ⚾'!$G$2:$G$286)="", "",_xlfn.XLOOKUP($D117, '⭐ SD-SUM-BBALL ⚾'!$F$2:$F$286,'⭐ SD-SUM-BBALL ⚾'!$G$2:$G$286)&gt;0, _xlfn.XLOOKUP($D117, '⭐ SD-SUM-BBALL ⚾'!$F$2:$F$286,'⭐ SD-SUM-BBALL ⚾'!$G$2:$G$286))</f>
        <v/>
      </c>
      <c r="H117" s="456" t="str">
        <f>IF($D117="", " ", _xlfn.XLOOKUP($D117, '⭐ SD-SUM-BBALL ⚾'!$F$2:$F$286, '⭐ SD-SUM-BBALL ⚾'!$AM$2:$AM$286))</f>
        <v>4225 S. Lake Dr. St. Francis, WI 53225</v>
      </c>
      <c r="I117" s="456" t="str">
        <f>IF($D117="", " ", _xlfn.XLOOKUP($D117, '⭐ SD-SUM-BBALL ⚾'!$F$2:$F$286, '⭐ SD-SUM-BBALL ⚾'!$U$2:$U$286))</f>
        <v>262-902-8389</v>
      </c>
      <c r="J117" s="456" t="str">
        <f>IF($D117="", " ", _xlfn.XLOOKUP($D117, '⭐ SD-SUM-BBALL ⚾'!$F$2:$F$286, '⭐ SD-SUM-BBALL ⚾'!$N$2:$N$286))</f>
        <v>Anthony</v>
      </c>
      <c r="K117" s="456" t="str">
        <f>IF($D117="", " ", _xlfn.XLOOKUP($D117, '⭐ SD-SUM-BBALL ⚾'!$F$2:$F$286, '⭐ SD-SUM-BBALL ⚾'!$O$2:$O$286))</f>
        <v>Tomaich</v>
      </c>
      <c r="L117" s="454" cm="1">
        <f t="array" ref="L117">_xlfn.IFS($D117="", " ", _xlfn.XLOOKUP($D117, '⭐ SD-SUM-BBALL ⚾'!$F$2:$F$286,'⭐ SD-SUM-BBALL ⚾'!$X$2:$X$286)="", "TBA",_xlfn.XLOOKUP($D117, '⭐ SD-SUM-BBALL ⚾'!$F$2:$F$286,'⭐ SD-SUM-BBALL ⚾'!$X$2:$X$286)&gt;0, _xlfn.XLOOKUP($D117, '⭐ SD-SUM-BBALL ⚾'!$F$2:$F$286,'⭐ SD-SUM-BBALL ⚾'!$X$2:$X$286))</f>
        <v>713</v>
      </c>
      <c r="N117" s="778" t="b">
        <v>1</v>
      </c>
      <c r="O117" s="778" t="b">
        <v>1</v>
      </c>
      <c r="P117" s="778" t="b">
        <v>1</v>
      </c>
      <c r="Q117" s="778" t="b">
        <v>1</v>
      </c>
      <c r="R117" s="778" t="b">
        <v>1</v>
      </c>
      <c r="S117" s="778" t="b">
        <v>1</v>
      </c>
      <c r="T117" s="778" t="b">
        <v>0</v>
      </c>
      <c r="U117" s="778" t="b">
        <v>0</v>
      </c>
      <c r="V117" s="778" t="b">
        <v>0</v>
      </c>
      <c r="W117" s="778" t="b">
        <v>0</v>
      </c>
      <c r="X117" s="778" t="b">
        <v>0</v>
      </c>
      <c r="Y117" s="778" t="b">
        <v>1</v>
      </c>
      <c r="Z117" s="778" t="b">
        <v>1</v>
      </c>
      <c r="AA117" s="778" t="b">
        <v>0</v>
      </c>
      <c r="AB117" s="778" t="b">
        <v>0</v>
      </c>
      <c r="AC117" s="778" t="b">
        <v>0</v>
      </c>
      <c r="AD117" s="778" t="b">
        <v>0</v>
      </c>
      <c r="AE117" s="778" t="b">
        <v>0</v>
      </c>
      <c r="AF117" s="778" t="b">
        <v>0</v>
      </c>
    </row>
    <row r="118" spans="1:139">
      <c r="A118" s="314" t="str">
        <f>IF($D118="", "", _xlfn.XLOOKUP($D118, '⭐ SD-SUM-BBALL ⚾'!$F$2:$F$286, '⭐ SD-SUM-BBALL ⚾'!$A$2:$A$286))</f>
        <v>A-NEW</v>
      </c>
      <c r="B118" s="314" t="str">
        <f>IF($D118="", " ", _xlfn.XLOOKUP($D118, '⭐ SD-SUM-BBALL ⚾'!$F$2:$F$286, '⭐ SD-SUM-BBALL ⚾'!$C$2:$C$286))</f>
        <v>A-NEW</v>
      </c>
      <c r="C118" s="314" t="str">
        <f>IF($D118="", " ", _xlfn.XLOOKUP($D118, '⭐ SD-SUM-BBALL ⚾'!$F$2:$F$286, '⭐ SD-SUM-BBALL ⚾'!$E$2:$E$286))</f>
        <v>USBDTWV</v>
      </c>
      <c r="D118" s="314" t="s">
        <v>3134</v>
      </c>
      <c r="E118" s="314" t="str">
        <f>IF($D118="", " ", _xlfn.XLOOKUP($D118, '⭐ SD-SUM-BBALL ⚾'!$F$2:$F$286, '⭐ SD-SUM-BBALL ⚾'!$L$2:$L$286))</f>
        <v>jesse.brown2112@gmail.com</v>
      </c>
      <c r="F118" s="314" t="str" cm="1">
        <f t="array" ref="F118">_xlfn.IFS($D118="", " ", _xlfn.XLOOKUP($D118, '⭐ SD-SUM-BBALL ⚾'!$F$2:$F$286,'⭐ SD-SUM-BBALL ⚾'!$M$2:$M$286)="", "",_xlfn.XLOOKUP($D118, '⭐ SD-SUM-BBALL ⚾'!$F$2:$F$286,'⭐ SD-SUM-BBALL ⚾'!$M$2:$M$286)&gt;0, _xlfn.XLOOKUP($D118, '⭐ SD-SUM-BBALL ⚾'!$F$2:$F$286,'⭐ SD-SUM-BBALL ⚾'!$M$2:$M$286))</f>
        <v/>
      </c>
      <c r="G118" s="314" t="str" cm="1">
        <f t="array" ref="G118">_xlfn.IFS($D118="", " ", _xlfn.XLOOKUP($D118, '⭐ SD-SUM-BBALL ⚾'!$F$2:$F$286,'⭐ SD-SUM-BBALL ⚾'!$G$2:$G$286)="", "",_xlfn.XLOOKUP($D118, '⭐ SD-SUM-BBALL ⚾'!$F$2:$F$286,'⭐ SD-SUM-BBALL ⚾'!$G$2:$G$286)&gt;0, _xlfn.XLOOKUP($D118, '⭐ SD-SUM-BBALL ⚾'!$F$2:$F$286,'⭐ SD-SUM-BBALL ⚾'!$G$2:$G$286))</f>
        <v/>
      </c>
      <c r="H118" s="314" t="str">
        <f>IF($D118="", " ", _xlfn.XLOOKUP($D118, '⭐ SD-SUM-BBALL ⚾'!$F$2:$F$286, '⭐ SD-SUM-BBALL ⚾'!$AM$2:$AM$286))</f>
        <v>100 Education Dr West Alexandria, OH 45381</v>
      </c>
      <c r="I118" s="314" t="str">
        <f>IF($D118="", " ", _xlfn.XLOOKUP($D118, '⭐ SD-SUM-BBALL ⚾'!$F$2:$F$286, '⭐ SD-SUM-BBALL ⚾'!$U$2:$U$286))</f>
        <v>937-581-6343</v>
      </c>
      <c r="J118" s="314" t="str">
        <f>IF($D118="", " ", _xlfn.XLOOKUP($D118, '⭐ SD-SUM-BBALL ⚾'!$F$2:$F$286, '⭐ SD-SUM-BBALL ⚾'!$N$2:$N$286))</f>
        <v>Jesse</v>
      </c>
      <c r="K118" s="314" t="str">
        <f>IF($D118="", " ", _xlfn.XLOOKUP($D118, '⭐ SD-SUM-BBALL ⚾'!$F$2:$F$286, '⭐ SD-SUM-BBALL ⚾'!$O$2:$O$286))</f>
        <v>Brown</v>
      </c>
      <c r="L118" s="505" cm="1">
        <f t="array" ref="L118">_xlfn.IFS($D118="", " ", _xlfn.XLOOKUP($D118, '⭐ SD-SUM-BBALL ⚾'!$F$2:$F$286,'⭐ SD-SUM-BBALL ⚾'!$X$2:$X$286)="", "TBA",_xlfn.XLOOKUP($D118, '⭐ SD-SUM-BBALL ⚾'!$F$2:$F$286,'⭐ SD-SUM-BBALL ⚾'!$X$2:$X$286)&gt;0, _xlfn.XLOOKUP($D118, '⭐ SD-SUM-BBALL ⚾'!$F$2:$F$286,'⭐ SD-SUM-BBALL ⚾'!$X$2:$X$286))</f>
        <v>713</v>
      </c>
      <c r="N118" s="774" t="b">
        <v>1</v>
      </c>
      <c r="O118" s="774" t="b">
        <v>1</v>
      </c>
      <c r="P118" s="774" t="b">
        <v>1</v>
      </c>
      <c r="Q118" s="774" t="b">
        <v>1</v>
      </c>
      <c r="R118" s="774" t="b">
        <v>1</v>
      </c>
      <c r="S118" s="776" t="b">
        <v>0</v>
      </c>
      <c r="T118" s="774" t="b">
        <v>1</v>
      </c>
      <c r="U118" s="774" t="b">
        <v>1</v>
      </c>
      <c r="V118" s="774" t="b">
        <v>1</v>
      </c>
      <c r="W118" s="774" t="b">
        <v>0</v>
      </c>
      <c r="X118" s="774" t="b">
        <v>0</v>
      </c>
      <c r="Y118" s="774" t="b">
        <v>1</v>
      </c>
      <c r="Z118" s="774" t="b">
        <v>1</v>
      </c>
      <c r="AA118" s="774" t="b">
        <v>0</v>
      </c>
      <c r="AB118" s="774" t="b">
        <v>0</v>
      </c>
      <c r="AC118" s="774" t="b">
        <v>0</v>
      </c>
      <c r="AD118" s="774" t="b">
        <v>0</v>
      </c>
      <c r="AE118" s="774" t="b">
        <v>0</v>
      </c>
      <c r="AF118" s="774" t="b">
        <v>0</v>
      </c>
    </row>
    <row r="119" spans="1:139">
      <c r="A119" s="471" t="str">
        <f>IF($D119="", "", _xlfn.XLOOKUP($D119, '⭐ SD-SUM-BBALL ⚾'!$F$2:$F$286, '⭐ SD-SUM-BBALL ⚾'!$A$2:$A$286))</f>
        <v>B-RET</v>
      </c>
      <c r="B119" s="471" t="str">
        <f>IF($D119="", " ", _xlfn.XLOOKUP($D119, '⭐ SD-SUM-BBALL ⚾'!$F$2:$F$286, '⭐ SD-SUM-BBALL ⚾'!$C$2:$C$286))</f>
        <v>C-2ND</v>
      </c>
      <c r="C119" s="471" t="str">
        <f>IF($D119="", " ", _xlfn.XLOOKUP($D119, '⭐ SD-SUM-BBALL ⚾'!$F$2:$F$286, '⭐ SD-SUM-BBALL ⚾'!$E$2:$E$286))</f>
        <v>USBDUPG</v>
      </c>
      <c r="D119" s="471" t="s">
        <v>1492</v>
      </c>
      <c r="E119" s="471" t="str">
        <f>IF($D119="", " ", _xlfn.XLOOKUP($D119, '⭐ SD-SUM-BBALL ⚾'!$F$2:$F$286, '⭐ SD-SUM-BBALL ⚾'!$L$2:$L$286))</f>
        <v>sga10@pitt.edu</v>
      </c>
      <c r="F119" s="471" t="str" cm="1">
        <f t="array" ref="F119">_xlfn.IFS($D119="", " ", _xlfn.XLOOKUP($D119, '⭐ SD-SUM-BBALL ⚾'!$F$2:$F$286,'⭐ SD-SUM-BBALL ⚾'!$M$2:$M$286)="", "",_xlfn.XLOOKUP($D119, '⭐ SD-SUM-BBALL ⚾'!$F$2:$F$286,'⭐ SD-SUM-BBALL ⚾'!$M$2:$M$286)&gt;0, _xlfn.XLOOKUP($D119, '⭐ SD-SUM-BBALL ⚾'!$F$2:$F$286,'⭐ SD-SUM-BBALL ⚾'!$M$2:$M$286))</f>
        <v/>
      </c>
      <c r="G119" s="471" t="str" cm="1">
        <f t="array" ref="G119">_xlfn.IFS($D119="", " ", _xlfn.XLOOKUP($D119, '⭐ SD-SUM-BBALL ⚾'!$F$2:$F$286,'⭐ SD-SUM-BBALL ⚾'!$G$2:$G$286)="", "",_xlfn.XLOOKUP($D119, '⭐ SD-SUM-BBALL ⚾'!$F$2:$F$286,'⭐ SD-SUM-BBALL ⚾'!$G$2:$G$286)&gt;0, _xlfn.XLOOKUP($D119, '⭐ SD-SUM-BBALL ⚾'!$F$2:$F$286,'⭐ SD-SUM-BBALL ⚾'!$G$2:$G$286))</f>
        <v/>
      </c>
      <c r="H119" s="471" t="str">
        <f>IF($D119="", " ", _xlfn.XLOOKUP($D119, '⭐ SD-SUM-BBALL ⚾'!$F$2:$F$286, '⭐ SD-SUM-BBALL ⚾'!$AM$2:$AM$286))</f>
        <v>150 Finoli Dr Greensburg, PA 15601</v>
      </c>
      <c r="I119" s="471" t="str">
        <f>IF($D119="", " ", _xlfn.XLOOKUP($D119, '⭐ SD-SUM-BBALL ⚾'!$F$2:$F$286, '⭐ SD-SUM-BBALL ⚾'!$U$2:$U$286))</f>
        <v>724-205-8629</v>
      </c>
      <c r="J119" s="471" t="str">
        <f>IF($D119="", " ", _xlfn.XLOOKUP($D119, '⭐ SD-SUM-BBALL ⚾'!$F$2:$F$286, '⭐ SD-SUM-BBALL ⚾'!$N$2:$N$286))</f>
        <v>Scott</v>
      </c>
      <c r="K119" s="471" t="str">
        <f>IF($D119="", " ", _xlfn.XLOOKUP($D119, '⭐ SD-SUM-BBALL ⚾'!$F$2:$F$286, '⭐ SD-SUM-BBALL ⚾'!$O$2:$O$286))</f>
        <v>Adams</v>
      </c>
      <c r="L119" s="468" cm="1">
        <f t="array" ref="L119">_xlfn.IFS($D119="", " ", _xlfn.XLOOKUP($D119, '⭐ SD-SUM-BBALL ⚾'!$F$2:$F$286,'⭐ SD-SUM-BBALL ⚾'!$X$2:$X$286)="", "TBA",_xlfn.XLOOKUP($D119, '⭐ SD-SUM-BBALL ⚾'!$F$2:$F$286,'⭐ SD-SUM-BBALL ⚾'!$X$2:$X$286)&gt;0, _xlfn.XLOOKUP($D119, '⭐ SD-SUM-BBALL ⚾'!$F$2:$F$286,'⭐ SD-SUM-BBALL ⚾'!$X$2:$X$286))</f>
        <v>713</v>
      </c>
      <c r="N119" s="773" t="b">
        <v>1</v>
      </c>
      <c r="O119" s="773" t="b">
        <v>1</v>
      </c>
      <c r="P119" s="773" t="b">
        <v>1</v>
      </c>
      <c r="Q119" s="773" t="b">
        <v>1</v>
      </c>
      <c r="R119" s="773" t="b">
        <v>0</v>
      </c>
      <c r="S119" s="773" t="b">
        <v>0</v>
      </c>
      <c r="T119" s="773" t="b">
        <v>1</v>
      </c>
      <c r="U119" s="773" t="b">
        <v>1</v>
      </c>
      <c r="V119" s="773" t="b">
        <v>0</v>
      </c>
      <c r="W119" s="773" t="b">
        <v>0</v>
      </c>
      <c r="X119" s="773" t="b">
        <v>0</v>
      </c>
      <c r="Y119" s="773" t="b">
        <v>1</v>
      </c>
      <c r="Z119" s="773" t="b">
        <v>1</v>
      </c>
      <c r="AA119" s="773" t="b">
        <v>0</v>
      </c>
      <c r="AB119" s="773" t="b">
        <v>0</v>
      </c>
      <c r="AC119" s="773" t="b">
        <v>0</v>
      </c>
      <c r="AD119" s="773" t="b">
        <v>0</v>
      </c>
      <c r="AE119" s="773" t="b">
        <v>0</v>
      </c>
      <c r="AF119" s="773" t="b">
        <v>0</v>
      </c>
    </row>
    <row r="120" spans="1:139">
      <c r="A120" s="471" t="str">
        <f>IF($D120="", "", _xlfn.XLOOKUP($D120, '⭐ SD-SUM-BBALL ⚾'!$F$2:$F$286, '⭐ SD-SUM-BBALL ⚾'!$A$2:$A$286))</f>
        <v>O-ROGER-RET</v>
      </c>
      <c r="B120" s="471" t="str">
        <f>IF($D120="", " ", _xlfn.XLOOKUP($D120, '⭐ SD-SUM-BBALL ⚾'!$F$2:$F$286, '⭐ SD-SUM-BBALL ⚾'!$C$2:$C$286))</f>
        <v>O-ROGER</v>
      </c>
      <c r="C120" s="471" t="str">
        <f>IF($D120="", " ", _xlfn.XLOOKUP($D120, '⭐ SD-SUM-BBALL ⚾'!$F$2:$F$286, '⭐ SD-SUM-BBALL ⚾'!$E$2:$E$286))</f>
        <v>USBDBAY</v>
      </c>
      <c r="D120" s="470" t="s">
        <v>2696</v>
      </c>
      <c r="E120" s="471" t="str">
        <f>IF($D120="", " ", _xlfn.XLOOKUP($D120, '⭐ SD-SUM-BBALL ⚾'!$F$2:$F$286, '⭐ SD-SUM-BBALL ⚾'!$L$2:$L$286))</f>
        <v>info@pegsbaseball.com</v>
      </c>
      <c r="F120" s="471" t="str" cm="1">
        <f t="array" ref="F120">_xlfn.IFS($D120="", " ", _xlfn.XLOOKUP($D120, '⭐ SD-SUM-BBALL ⚾'!$F$2:$F$286,'⭐ SD-SUM-BBALL ⚾'!$M$2:$M$286)="", "",_xlfn.XLOOKUP($D120, '⭐ SD-SUM-BBALL ⚾'!$F$2:$F$286,'⭐ SD-SUM-BBALL ⚾'!$M$2:$M$286)&gt;0, _xlfn.XLOOKUP($D120, '⭐ SD-SUM-BBALL ⚾'!$F$2:$F$286,'⭐ SD-SUM-BBALL ⚾'!$M$2:$M$286))</f>
        <v/>
      </c>
      <c r="G120" s="471" t="str" cm="1">
        <f t="array" ref="G120">_xlfn.IFS($D120="", " ", _xlfn.XLOOKUP($D120, '⭐ SD-SUM-BBALL ⚾'!$F$2:$F$286,'⭐ SD-SUM-BBALL ⚾'!$G$2:$G$286)="", "",_xlfn.XLOOKUP($D120, '⭐ SD-SUM-BBALL ⚾'!$F$2:$F$286,'⭐ SD-SUM-BBALL ⚾'!$G$2:$G$286)&gt;0, _xlfn.XLOOKUP($D120, '⭐ SD-SUM-BBALL ⚾'!$F$2:$F$286,'⭐ SD-SUM-BBALL ⚾'!$G$2:$G$286))</f>
        <v>Crocheron Park</v>
      </c>
      <c r="H120" s="471" t="str">
        <f>IF($D120="", " ", _xlfn.XLOOKUP($D120, '⭐ SD-SUM-BBALL ⚾'!$F$2:$F$286, '⭐ SD-SUM-BBALL ⚾'!$AM$2:$AM$286))</f>
        <v>214-41 34th Ave Bayside, NY 11361</v>
      </c>
      <c r="I120" s="471" t="str">
        <f>IF($D120="", " ", _xlfn.XLOOKUP($D120, '⭐ SD-SUM-BBALL ⚾'!$F$2:$F$286, '⭐ SD-SUM-BBALL ⚾'!$U$2:$U$286))</f>
        <v>347-992-1736</v>
      </c>
      <c r="J120" s="471" t="str">
        <f>IF($D120="", " ", _xlfn.XLOOKUP($D120, '⭐ SD-SUM-BBALL ⚾'!$F$2:$F$286, '⭐ SD-SUM-BBALL ⚾'!$N$2:$N$286))</f>
        <v>Roger</v>
      </c>
      <c r="K120" s="471" t="str">
        <f>IF($D120="", " ", _xlfn.XLOOKUP($D120, '⭐ SD-SUM-BBALL ⚾'!$F$2:$F$286, '⭐ SD-SUM-BBALL ⚾'!$O$2:$O$286))</f>
        <v>Mischel</v>
      </c>
      <c r="L120" s="468" cm="1">
        <f t="array" ref="L120">_xlfn.IFS($D120="", " ", _xlfn.XLOOKUP($D120, '⭐ SD-SUM-BBALL ⚾'!$F$2:$F$286,'⭐ SD-SUM-BBALL ⚾'!$X$2:$X$286)="", "TBA",_xlfn.XLOOKUP($D120, '⭐ SD-SUM-BBALL ⚾'!$F$2:$F$286,'⭐ SD-SUM-BBALL ⚾'!$X$2:$X$286)&gt;0, _xlfn.XLOOKUP($D120, '⭐ SD-SUM-BBALL ⚾'!$F$2:$F$286,'⭐ SD-SUM-BBALL ⚾'!$X$2:$X$286))</f>
        <v>713</v>
      </c>
      <c r="N120" s="773" t="b">
        <v>1</v>
      </c>
      <c r="O120" s="773" t="b">
        <v>1</v>
      </c>
      <c r="P120" s="773" t="b">
        <v>1</v>
      </c>
      <c r="Q120" s="773" t="b">
        <v>1</v>
      </c>
      <c r="R120" s="773" t="b">
        <v>0</v>
      </c>
      <c r="S120" s="773" t="b">
        <v>1</v>
      </c>
      <c r="T120" s="773" t="b">
        <v>0</v>
      </c>
      <c r="U120" s="773" t="b">
        <v>0</v>
      </c>
      <c r="V120" s="773" t="b">
        <v>0</v>
      </c>
      <c r="W120" s="773" t="b">
        <v>0</v>
      </c>
      <c r="X120" s="773" t="b">
        <v>0</v>
      </c>
      <c r="Y120" s="773" t="b">
        <v>0</v>
      </c>
      <c r="Z120" s="773" t="b">
        <v>1</v>
      </c>
      <c r="AA120" s="773" t="b">
        <v>0</v>
      </c>
      <c r="AB120" s="773" t="b">
        <v>0</v>
      </c>
      <c r="AC120" s="773" t="b">
        <v>0</v>
      </c>
      <c r="AD120" s="773" t="b">
        <v>0</v>
      </c>
      <c r="AE120" s="773" t="b">
        <v>0</v>
      </c>
      <c r="AF120" s="773" t="b">
        <v>0</v>
      </c>
      <c r="AG120" s="471"/>
      <c r="AH120" s="471"/>
      <c r="AI120" s="471"/>
      <c r="AJ120" s="471"/>
      <c r="AK120" s="471"/>
      <c r="AL120" s="471"/>
      <c r="AM120" s="471"/>
      <c r="AN120" s="471"/>
      <c r="AO120" s="471"/>
      <c r="AP120" s="471"/>
      <c r="AQ120" s="471"/>
      <c r="AR120" s="471"/>
      <c r="AS120" s="471"/>
      <c r="AT120" s="471"/>
      <c r="AU120" s="471"/>
      <c r="AV120" s="471"/>
      <c r="AW120" s="471"/>
      <c r="AX120" s="471"/>
      <c r="AY120" s="471"/>
      <c r="AZ120" s="471"/>
      <c r="BA120" s="471"/>
      <c r="BB120" s="471"/>
      <c r="BC120" s="471"/>
      <c r="BD120" s="471"/>
      <c r="BE120" s="471"/>
      <c r="BF120" s="471"/>
      <c r="BG120" s="471"/>
      <c r="BH120" s="471"/>
      <c r="BI120" s="471"/>
      <c r="BJ120" s="471"/>
      <c r="BK120" s="471"/>
      <c r="BL120" s="471"/>
      <c r="BM120" s="471"/>
      <c r="BN120" s="471"/>
      <c r="BO120" s="471"/>
      <c r="BP120" s="471"/>
      <c r="BQ120" s="471"/>
      <c r="BR120" s="471"/>
      <c r="BS120" s="471"/>
      <c r="BT120" s="471"/>
      <c r="BU120" s="471"/>
      <c r="BV120" s="471"/>
      <c r="BW120" s="471"/>
      <c r="BX120" s="471"/>
      <c r="BY120" s="471"/>
      <c r="BZ120" s="471"/>
      <c r="CA120" s="471"/>
      <c r="CB120" s="471"/>
      <c r="CC120" s="471"/>
      <c r="CD120" s="471"/>
      <c r="CE120" s="471"/>
      <c r="CF120" s="471"/>
      <c r="CG120" s="471"/>
      <c r="CH120" s="471"/>
      <c r="CI120" s="471"/>
      <c r="CJ120" s="471"/>
      <c r="CK120" s="471"/>
      <c r="CL120" s="471"/>
      <c r="CM120" s="471"/>
      <c r="CN120" s="471"/>
      <c r="CO120" s="471"/>
      <c r="CP120" s="471"/>
      <c r="CQ120" s="471"/>
      <c r="CR120" s="471"/>
      <c r="CS120" s="471"/>
      <c r="CT120" s="471"/>
      <c r="CU120" s="471"/>
      <c r="CV120" s="471"/>
      <c r="CW120" s="471"/>
      <c r="CX120" s="471"/>
      <c r="CY120" s="471"/>
      <c r="CZ120" s="471"/>
      <c r="DA120" s="471"/>
      <c r="DB120" s="471"/>
      <c r="DC120" s="471"/>
      <c r="DD120" s="471"/>
      <c r="DE120" s="471"/>
      <c r="DF120" s="471"/>
      <c r="DG120" s="471"/>
      <c r="DH120" s="471"/>
      <c r="DI120" s="471"/>
      <c r="DJ120" s="471"/>
      <c r="DK120" s="471"/>
      <c r="DL120" s="471"/>
      <c r="DM120" s="471"/>
      <c r="DN120" s="471"/>
      <c r="DO120" s="471"/>
      <c r="DP120" s="471"/>
      <c r="DQ120" s="471"/>
      <c r="DR120" s="471"/>
      <c r="DS120" s="471"/>
      <c r="DT120" s="471"/>
      <c r="DU120" s="471"/>
      <c r="DV120" s="471"/>
      <c r="DW120" s="471"/>
      <c r="DX120" s="471"/>
      <c r="DY120" s="471"/>
      <c r="DZ120" s="471"/>
      <c r="EA120" s="471"/>
      <c r="EB120" s="471"/>
      <c r="EC120" s="471"/>
      <c r="ED120" s="471"/>
      <c r="EE120" s="471"/>
      <c r="EF120" s="471"/>
      <c r="EG120" s="471"/>
      <c r="EH120" s="471"/>
      <c r="EI120" s="471"/>
    </row>
    <row r="121" spans="1:139">
      <c r="A121" s="568" t="str">
        <f>IF($D121="", "", _xlfn.XLOOKUP($D121, '⭐ SD-SUM-BBALL ⚾'!$F$2:$F$286, '⭐ SD-SUM-BBALL ⚾'!$A$2:$A$286))</f>
        <v>V-ANDRE-NEW</v>
      </c>
      <c r="B121" s="568" t="str">
        <f>IF($D121="", " ", _xlfn.XLOOKUP($D121, '⭐ SD-SUM-BBALL ⚾'!$F$2:$F$286, '⭐ SD-SUM-BBALL ⚾'!$C$2:$C$286))</f>
        <v>X-ANDRE</v>
      </c>
      <c r="C121" s="568" t="str">
        <f>IF($D121="", " ", _xlfn.XLOOKUP($D121, '⭐ SD-SUM-BBALL ⚾'!$F$2:$F$286, '⭐ SD-SUM-BBALL ⚾'!$E$2:$E$286))</f>
        <v>USBDCV</v>
      </c>
      <c r="D121" s="568" t="s">
        <v>2813</v>
      </c>
      <c r="E121" s="568" t="str">
        <f>IF($D121="", " ", _xlfn.XLOOKUP($D121, '⭐ SD-SUM-BBALL ⚾'!$F$2:$F$286, '⭐ SD-SUM-BBALL ⚾'!$L$2:$L$286))</f>
        <v>margiet907615@gmail.com</v>
      </c>
      <c r="F121" s="568" t="str" cm="1">
        <f t="array" ref="F121">_xlfn.IFS($D121="", " ", _xlfn.XLOOKUP($D121, '⭐ SD-SUM-BBALL ⚾'!$F$2:$F$286,'⭐ SD-SUM-BBALL ⚾'!$M$2:$M$286)="", "",_xlfn.XLOOKUP($D121, '⭐ SD-SUM-BBALL ⚾'!$F$2:$F$286,'⭐ SD-SUM-BBALL ⚾'!$M$2:$M$286)&gt;0, _xlfn.XLOOKUP($D121, '⭐ SD-SUM-BBALL ⚾'!$F$2:$F$286,'⭐ SD-SUM-BBALL ⚾'!$M$2:$M$286))</f>
        <v>Joselsilva19@yahoo.com</v>
      </c>
      <c r="G121" s="568" t="str" cm="1">
        <f t="array" ref="G121">_xlfn.IFS($D121="", " ", _xlfn.XLOOKUP($D121, '⭐ SD-SUM-BBALL ⚾'!$F$2:$F$286,'⭐ SD-SUM-BBALL ⚾'!$G$2:$G$286)="", "",_xlfn.XLOOKUP($D121, '⭐ SD-SUM-BBALL ⚾'!$F$2:$F$286,'⭐ SD-SUM-BBALL ⚾'!$G$2:$G$286)&gt;0, _xlfn.XLOOKUP($D121, '⭐ SD-SUM-BBALL ⚾'!$F$2:$F$286,'⭐ SD-SUM-BBALL ⚾'!$G$2:$G$286))</f>
        <v>Los Del Flow Batting Cages</v>
      </c>
      <c r="H121" s="568" t="str">
        <f>IF($D121="", " ", _xlfn.XLOOKUP($D121, '⭐ SD-SUM-BBALL ⚾'!$F$2:$F$286, '⭐ SD-SUM-BBALL ⚾'!$AM$2:$AM$286))</f>
        <v>549 E. Naples St. Chula Vista, CA 91911</v>
      </c>
      <c r="I121" s="568">
        <f>IF($D121="", " ", _xlfn.XLOOKUP($D121, '⭐ SD-SUM-BBALL ⚾'!$F$2:$F$286, '⭐ SD-SUM-BBALL ⚾'!$U$2:$U$286))</f>
        <v>0</v>
      </c>
      <c r="J121" s="568" t="str">
        <f>IF($D121="", " ", _xlfn.XLOOKUP($D121, '⭐ SD-SUM-BBALL ⚾'!$F$2:$F$286, '⭐ SD-SUM-BBALL ⚾'!$N$2:$N$286))</f>
        <v>Jose</v>
      </c>
      <c r="K121" s="568" t="str">
        <f>IF($D121="", " ", _xlfn.XLOOKUP($D121, '⭐ SD-SUM-BBALL ⚾'!$F$2:$F$286, '⭐ SD-SUM-BBALL ⚾'!$O$2:$O$286))</f>
        <v>Silva</v>
      </c>
      <c r="L121" s="563" cm="1">
        <f t="array" ref="L121">_xlfn.IFS($D121="", " ", _xlfn.XLOOKUP($D121, '⭐ SD-SUM-BBALL ⚾'!$F$2:$F$286,'⭐ SD-SUM-BBALL ⚾'!$X$2:$X$286)="", "TBA",_xlfn.XLOOKUP($D121, '⭐ SD-SUM-BBALL ⚾'!$F$2:$F$286,'⭐ SD-SUM-BBALL ⚾'!$X$2:$X$286)&gt;0, _xlfn.XLOOKUP($D121, '⭐ SD-SUM-BBALL ⚾'!$F$2:$F$286,'⭐ SD-SUM-BBALL ⚾'!$X$2:$X$286))</f>
        <v>713</v>
      </c>
      <c r="N121" s="772" t="b">
        <v>1</v>
      </c>
      <c r="O121" s="772" t="b">
        <v>1</v>
      </c>
      <c r="P121" s="772" t="b">
        <v>1</v>
      </c>
      <c r="Q121" s="772" t="b">
        <v>1</v>
      </c>
      <c r="R121" s="772" t="b">
        <v>1</v>
      </c>
      <c r="S121" s="772" t="b">
        <v>1</v>
      </c>
      <c r="T121" s="772" t="b">
        <v>1</v>
      </c>
      <c r="U121" s="772" t="b">
        <v>1</v>
      </c>
      <c r="V121" s="772" t="b">
        <v>1</v>
      </c>
      <c r="W121" s="772" t="b">
        <v>0</v>
      </c>
      <c r="X121" s="772" t="b">
        <v>0</v>
      </c>
      <c r="Y121" s="772" t="b">
        <v>1</v>
      </c>
      <c r="Z121" s="772" t="b">
        <v>1</v>
      </c>
      <c r="AA121" s="772" t="b">
        <v>0</v>
      </c>
      <c r="AB121" s="772" t="b">
        <v>0</v>
      </c>
      <c r="AC121" s="772" t="b">
        <v>0</v>
      </c>
      <c r="AD121" s="772" t="b">
        <v>0</v>
      </c>
      <c r="AE121" s="772" t="b">
        <v>0</v>
      </c>
      <c r="AF121" s="772" t="b">
        <v>0</v>
      </c>
    </row>
    <row r="122" spans="1:139">
      <c r="A122" s="568" t="str">
        <f>IF($D122="", "", _xlfn.XLOOKUP($D122, '⭐ SD-SUM-BBALL ⚾'!$F$2:$F$286, '⭐ SD-SUM-BBALL ⚾'!$A$2:$A$286))</f>
        <v>V-ANDRE-RET</v>
      </c>
      <c r="B122" s="568" t="str">
        <f>IF($D122="", " ", _xlfn.XLOOKUP($D122, '⭐ SD-SUM-BBALL ⚾'!$F$2:$F$286, '⭐ SD-SUM-BBALL ⚾'!$C$2:$C$286))</f>
        <v>X-ANDRE</v>
      </c>
      <c r="C122" s="568" t="str">
        <f>IF($D122="", " ", _xlfn.XLOOKUP($D122, '⭐ SD-SUM-BBALL ⚾'!$F$2:$F$286, '⭐ SD-SUM-BBALL ⚾'!$E$2:$E$286))</f>
        <v>USBDCNT</v>
      </c>
      <c r="D122" s="566" t="s">
        <v>2798</v>
      </c>
      <c r="E122" s="568" t="str">
        <f>IF($D122="", " ", _xlfn.XLOOKUP($D122, '⭐ SD-SUM-BBALL ⚾'!$F$2:$F$286, '⭐ SD-SUM-BBALL ⚾'!$L$2:$L$286))</f>
        <v>margiet907615@gmail.com</v>
      </c>
      <c r="F122" s="568" t="str" cm="1">
        <f t="array" ref="F122">_xlfn.IFS($D122="", " ", _xlfn.XLOOKUP($D122, '⭐ SD-SUM-BBALL ⚾'!$F$2:$F$286,'⭐ SD-SUM-BBALL ⚾'!$M$2:$M$286)="", "",_xlfn.XLOOKUP($D122, '⭐ SD-SUM-BBALL ⚾'!$F$2:$F$286,'⭐ SD-SUM-BBALL ⚾'!$M$2:$M$286)&gt;0, _xlfn.XLOOKUP($D122, '⭐ SD-SUM-BBALL ⚾'!$F$2:$F$286,'⭐ SD-SUM-BBALL ⚾'!$M$2:$M$286))</f>
        <v/>
      </c>
      <c r="G122" s="568" t="str" cm="1">
        <f t="array" ref="G122">_xlfn.IFS($D122="", " ", _xlfn.XLOOKUP($D122, '⭐ SD-SUM-BBALL ⚾'!$F$2:$F$286,'⭐ SD-SUM-BBALL ⚾'!$G$2:$G$286)="", "",_xlfn.XLOOKUP($D122, '⭐ SD-SUM-BBALL ⚾'!$F$2:$F$286,'⭐ SD-SUM-BBALL ⚾'!$G$2:$G$286)&gt;0, _xlfn.XLOOKUP($D122, '⭐ SD-SUM-BBALL ⚾'!$F$2:$F$286,'⭐ SD-SUM-BBALL ⚾'!$G$2:$G$286))</f>
        <v>Fly Park</v>
      </c>
      <c r="H122" s="568" t="str">
        <f>IF($D122="", " ", _xlfn.XLOOKUP($D122, '⭐ SD-SUM-BBALL ⚾'!$F$2:$F$286, '⭐ SD-SUM-BBALL ⚾'!$AM$2:$AM$286))</f>
        <v>3620 N. Chapel Rd. Franklin, TN 37067</v>
      </c>
      <c r="I122" s="568" t="str">
        <f>IF($D122="", " ", _xlfn.XLOOKUP($D122, '⭐ SD-SUM-BBALL ⚾'!$F$2:$F$286, '⭐ SD-SUM-BBALL ⚾'!$U$2:$U$286))</f>
        <v>907-382-9104</v>
      </c>
      <c r="J122" s="568" t="str">
        <f>IF($D122="", " ", _xlfn.XLOOKUP($D122, '⭐ SD-SUM-BBALL ⚾'!$F$2:$F$286, '⭐ SD-SUM-BBALL ⚾'!$N$2:$N$286))</f>
        <v>Andre</v>
      </c>
      <c r="K122" s="568" t="str">
        <f>IF($D122="", " ", _xlfn.XLOOKUP($D122, '⭐ SD-SUM-BBALL ⚾'!$F$2:$F$286, '⭐ SD-SUM-BBALL ⚾'!$O$2:$O$286))</f>
        <v>Toliver</v>
      </c>
      <c r="L122" s="563" cm="1">
        <f t="array" ref="L122">_xlfn.IFS($D122="", " ", _xlfn.XLOOKUP($D122, '⭐ SD-SUM-BBALL ⚾'!$F$2:$F$286,'⭐ SD-SUM-BBALL ⚾'!$X$2:$X$286)="", "TBA",_xlfn.XLOOKUP($D122, '⭐ SD-SUM-BBALL ⚾'!$F$2:$F$286,'⭐ SD-SUM-BBALL ⚾'!$X$2:$X$286)&gt;0, _xlfn.XLOOKUP($D122, '⭐ SD-SUM-BBALL ⚾'!$F$2:$F$286,'⭐ SD-SUM-BBALL ⚾'!$X$2:$X$286))</f>
        <v>713</v>
      </c>
      <c r="N122" s="772" t="b">
        <v>1</v>
      </c>
      <c r="O122" s="772" t="b">
        <v>1</v>
      </c>
      <c r="P122" s="772" t="b">
        <v>1</v>
      </c>
      <c r="Q122" s="772" t="b">
        <v>1</v>
      </c>
      <c r="R122" s="772" t="b">
        <v>0</v>
      </c>
      <c r="S122" s="772" t="b">
        <v>1</v>
      </c>
      <c r="T122" s="772" t="b">
        <v>1</v>
      </c>
      <c r="U122" s="772" t="b">
        <v>1</v>
      </c>
      <c r="V122" s="772" t="b">
        <v>0</v>
      </c>
      <c r="W122" s="772" t="b">
        <v>0</v>
      </c>
      <c r="X122" s="772" t="b">
        <v>0</v>
      </c>
      <c r="Y122" s="772" t="b">
        <v>1</v>
      </c>
      <c r="Z122" s="772" t="b">
        <v>1</v>
      </c>
      <c r="AA122" s="772" t="b">
        <v>0</v>
      </c>
      <c r="AB122" s="772" t="b">
        <v>0</v>
      </c>
      <c r="AC122" s="772" t="b">
        <v>0</v>
      </c>
      <c r="AD122" s="772" t="b">
        <v>0</v>
      </c>
      <c r="AE122" s="772" t="b">
        <v>0</v>
      </c>
      <c r="AF122" s="772" t="b">
        <v>0</v>
      </c>
    </row>
    <row r="123" spans="1:139">
      <c r="A123" s="568" t="str">
        <f>IF($D123="", "", _xlfn.XLOOKUP($D123, '⭐ SD-SUM-BBALL ⚾'!$F$2:$F$286, '⭐ SD-SUM-BBALL ⚾'!$A$2:$A$286))</f>
        <v>V-ANDRE-RET</v>
      </c>
      <c r="B123" s="568" t="str">
        <f>IF($D123="", " ", _xlfn.XLOOKUP($D123, '⭐ SD-SUM-BBALL ⚾'!$F$2:$F$286, '⭐ SD-SUM-BBALL ⚾'!$C$2:$C$286))</f>
        <v>X-ANDRE</v>
      </c>
      <c r="C123" s="568" t="str">
        <f>IF($D123="", " ", _xlfn.XLOOKUP($D123, '⭐ SD-SUM-BBALL ⚾'!$F$2:$F$286, '⭐ SD-SUM-BBALL ⚾'!$E$2:$E$286))</f>
        <v>USBDLL</v>
      </c>
      <c r="D123" s="566" t="s">
        <v>2921</v>
      </c>
      <c r="E123" s="568" t="str">
        <f>IF($D123="", " ", _xlfn.XLOOKUP($D123, '⭐ SD-SUM-BBALL ⚾'!$F$2:$F$286, '⭐ SD-SUM-BBALL ⚾'!$L$2:$L$286))</f>
        <v>margiet907615@gmail.com</v>
      </c>
      <c r="F123" s="568" t="str" cm="1">
        <f t="array" ref="F123">_xlfn.IFS($D123="", " ", _xlfn.XLOOKUP($D123, '⭐ SD-SUM-BBALL ⚾'!$F$2:$F$286,'⭐ SD-SUM-BBALL ⚾'!$M$2:$M$286)="", "",_xlfn.XLOOKUP($D123, '⭐ SD-SUM-BBALL ⚾'!$F$2:$F$286,'⭐ SD-SUM-BBALL ⚾'!$M$2:$M$286)&gt;0, _xlfn.XLOOKUP($D123, '⭐ SD-SUM-BBALL ⚾'!$F$2:$F$286,'⭐ SD-SUM-BBALL ⚾'!$M$2:$M$286))</f>
        <v>Derrickgibson24@yahoo.com</v>
      </c>
      <c r="G123" s="568" t="str" cm="1">
        <f t="array" ref="G123">_xlfn.IFS($D123="", " ", _xlfn.XLOOKUP($D123, '⭐ SD-SUM-BBALL ⚾'!$F$2:$F$286,'⭐ SD-SUM-BBALL ⚾'!$G$2:$G$286)="", "",_xlfn.XLOOKUP($D123, '⭐ SD-SUM-BBALL ⚾'!$F$2:$F$286,'⭐ SD-SUM-BBALL ⚾'!$G$2:$G$286)&gt;0, _xlfn.XLOOKUP($D123, '⭐ SD-SUM-BBALL ⚾'!$F$2:$F$286,'⭐ SD-SUM-BBALL ⚾'!$G$2:$G$286))</f>
        <v>Highlands Babe Ruth Baseball Complex</v>
      </c>
      <c r="H123" s="568" t="str">
        <f>IF($D123="", " ", _xlfn.XLOOKUP($D123, '⭐ SD-SUM-BBALL ⚾'!$F$2:$F$286, '⭐ SD-SUM-BBALL ⚾'!$AM$2:$AM$286))</f>
        <v>3930 Ball Park Rd. Lakeland, FL 33812</v>
      </c>
      <c r="I123" s="568">
        <f>IF($D123="", " ", _xlfn.XLOOKUP($D123, '⭐ SD-SUM-BBALL ⚾'!$F$2:$F$286, '⭐ SD-SUM-BBALL ⚾'!$U$2:$U$286))</f>
        <v>0</v>
      </c>
      <c r="J123" s="568" t="str">
        <f>IF($D123="", " ", _xlfn.XLOOKUP($D123, '⭐ SD-SUM-BBALL ⚾'!$F$2:$F$286, '⭐ SD-SUM-BBALL ⚾'!$N$2:$N$286))</f>
        <v>Derrick</v>
      </c>
      <c r="K123" s="568" t="str">
        <f>IF($D123="", " ", _xlfn.XLOOKUP($D123, '⭐ SD-SUM-BBALL ⚾'!$F$2:$F$286, '⭐ SD-SUM-BBALL ⚾'!$O$2:$O$286))</f>
        <v>Gibson</v>
      </c>
      <c r="L123" s="563" cm="1">
        <f t="array" ref="L123">_xlfn.IFS($D123="", " ", _xlfn.XLOOKUP($D123, '⭐ SD-SUM-BBALL ⚾'!$F$2:$F$286,'⭐ SD-SUM-BBALL ⚾'!$X$2:$X$286)="", "TBA",_xlfn.XLOOKUP($D123, '⭐ SD-SUM-BBALL ⚾'!$F$2:$F$286,'⭐ SD-SUM-BBALL ⚾'!$X$2:$X$286)&gt;0, _xlfn.XLOOKUP($D123, '⭐ SD-SUM-BBALL ⚾'!$F$2:$F$286,'⭐ SD-SUM-BBALL ⚾'!$X$2:$X$286))</f>
        <v>713</v>
      </c>
      <c r="N123" s="772" t="b">
        <v>1</v>
      </c>
      <c r="O123" s="772" t="b">
        <v>1</v>
      </c>
      <c r="P123" s="772" t="b">
        <v>1</v>
      </c>
      <c r="Q123" s="772" t="b">
        <v>1</v>
      </c>
      <c r="R123" s="772" t="b">
        <v>0</v>
      </c>
      <c r="S123" s="772" t="b">
        <v>1</v>
      </c>
      <c r="T123" s="772" t="b">
        <v>1</v>
      </c>
      <c r="U123" s="772" t="b">
        <v>1</v>
      </c>
      <c r="V123" s="772" t="b">
        <v>0</v>
      </c>
      <c r="W123" s="772" t="b">
        <v>0</v>
      </c>
      <c r="X123" s="772" t="b">
        <v>0</v>
      </c>
      <c r="Y123" s="772" t="b">
        <v>1</v>
      </c>
      <c r="Z123" s="772" t="b">
        <v>1</v>
      </c>
      <c r="AA123" s="772" t="b">
        <v>0</v>
      </c>
      <c r="AB123" s="772" t="b">
        <v>0</v>
      </c>
      <c r="AC123" s="772" t="b">
        <v>0</v>
      </c>
      <c r="AD123" s="772" t="b">
        <v>0</v>
      </c>
      <c r="AE123" s="772" t="b">
        <v>0</v>
      </c>
      <c r="AF123" s="772" t="b">
        <v>0</v>
      </c>
    </row>
    <row r="124" spans="1:139">
      <c r="A124" s="642" t="str">
        <f>IF($D124="", "", _xlfn.XLOOKUP($D124, '⭐ SD-SUM-BBALL ⚾'!$F$2:$F$286, '⭐ SD-SUM-BBALL ⚾'!$A$2:$A$286))</f>
        <v>X-ERIC-RET</v>
      </c>
      <c r="B124" s="642" t="str">
        <f>IF($D124="", " ", _xlfn.XLOOKUP($D124, '⭐ SD-SUM-BBALL ⚾'!$F$2:$F$286, '⭐ SD-SUM-BBALL ⚾'!$C$2:$C$286))</f>
        <v>Y-ERIC</v>
      </c>
      <c r="C124" s="642" t="str">
        <f>IF($D124="", " ", _xlfn.XLOOKUP($D124, '⭐ SD-SUM-BBALL ⚾'!$F$2:$F$286, '⭐ SD-SUM-BBALL ⚾'!$E$2:$E$286))</f>
        <v>USBDZELK</v>
      </c>
      <c r="D124" s="642" t="s">
        <v>3275</v>
      </c>
      <c r="E124" s="642" t="str">
        <f>IF($D124="", " ", _xlfn.XLOOKUP($D124, '⭐ SD-SUM-BBALL ⚾'!$F$2:$F$286, '⭐ SD-SUM-BBALL ⚾'!$L$2:$L$286))</f>
        <v>crossroadsbaseballseries@gmail.com</v>
      </c>
      <c r="F124" s="642" t="str" cm="1">
        <f t="array" ref="F124">_xlfn.IFS($D124="", " ", _xlfn.XLOOKUP($D124, '⭐ SD-SUM-BBALL ⚾'!$F$2:$F$286,'⭐ SD-SUM-BBALL ⚾'!$M$2:$M$286)="", "",_xlfn.XLOOKUP($D124, '⭐ SD-SUM-BBALL ⚾'!$F$2:$F$286,'⭐ SD-SUM-BBALL ⚾'!$M$2:$M$286)&gt;0, _xlfn.XLOOKUP($D124, '⭐ SD-SUM-BBALL ⚾'!$F$2:$F$286,'⭐ SD-SUM-BBALL ⚾'!$M$2:$M$286))</f>
        <v>Blondellbrian@gmail.com</v>
      </c>
      <c r="G124" s="642" t="str" cm="1">
        <f t="array" ref="G124">_xlfn.IFS($D124="", " ", _xlfn.XLOOKUP($D124, '⭐ SD-SUM-BBALL ⚾'!$F$2:$F$286,'⭐ SD-SUM-BBALL ⚾'!$G$2:$G$286)="", "",_xlfn.XLOOKUP($D124, '⭐ SD-SUM-BBALL ⚾'!$F$2:$F$286,'⭐ SD-SUM-BBALL ⚾'!$G$2:$G$286)&gt;0, _xlfn.XLOOKUP($D124, '⭐ SD-SUM-BBALL ⚾'!$F$2:$F$286,'⭐ SD-SUM-BBALL ⚾'!$G$2:$G$286))</f>
        <v>Penn Park</v>
      </c>
      <c r="H124" s="642" t="str">
        <f>IF($D124="", " ", _xlfn.XLOOKUP($D124, '⭐ SD-SUM-BBALL ⚾'!$F$2:$F$286, '⭐ SD-SUM-BBALL ⚾'!$AM$2:$AM$286))</f>
        <v>500 Grand Blvd Osceola, IN 46561</v>
      </c>
      <c r="I124" s="642" t="str">
        <f>IF($D124="", " ", _xlfn.XLOOKUP($D124, '⭐ SD-SUM-BBALL ⚾'!$F$2:$F$286, '⭐ SD-SUM-BBALL ⚾'!$U$2:$U$286))</f>
        <v>574-310-3924</v>
      </c>
      <c r="J124" s="642" t="str">
        <f>IF($D124="", " ", _xlfn.XLOOKUP($D124, '⭐ SD-SUM-BBALL ⚾'!$F$2:$F$286, '⭐ SD-SUM-BBALL ⚾'!$N$2:$N$286))</f>
        <v>Brian</v>
      </c>
      <c r="K124" s="642" t="str">
        <f>IF($D124="", " ", _xlfn.XLOOKUP($D124, '⭐ SD-SUM-BBALL ⚾'!$F$2:$F$286, '⭐ SD-SUM-BBALL ⚾'!$O$2:$O$286))</f>
        <v>Blondell</v>
      </c>
      <c r="L124" s="641" cm="1">
        <f t="array" ref="L124">_xlfn.IFS($D124="", " ", _xlfn.XLOOKUP($D124, '⭐ SD-SUM-BBALL ⚾'!$F$2:$F$286,'⭐ SD-SUM-BBALL ⚾'!$X$2:$X$286)="", "TBA",_xlfn.XLOOKUP($D124, '⭐ SD-SUM-BBALL ⚾'!$F$2:$F$286,'⭐ SD-SUM-BBALL ⚾'!$X$2:$X$286)&gt;0, _xlfn.XLOOKUP($D124, '⭐ SD-SUM-BBALL ⚾'!$F$2:$F$286,'⭐ SD-SUM-BBALL ⚾'!$X$2:$X$286))</f>
        <v>713</v>
      </c>
      <c r="N124" s="771" t="b">
        <v>1</v>
      </c>
      <c r="O124" s="771" t="b">
        <v>1</v>
      </c>
      <c r="P124" s="771" t="b">
        <v>1</v>
      </c>
      <c r="Q124" s="771" t="b">
        <v>1</v>
      </c>
      <c r="R124" s="771" t="b">
        <v>0</v>
      </c>
      <c r="S124" s="771" t="b">
        <v>1</v>
      </c>
      <c r="T124" s="771" t="b">
        <v>1</v>
      </c>
      <c r="U124" s="771" t="b">
        <v>1</v>
      </c>
      <c r="V124" s="771" t="b">
        <v>1</v>
      </c>
      <c r="W124" s="771" t="b">
        <v>0</v>
      </c>
      <c r="X124" s="771" t="b">
        <v>0</v>
      </c>
      <c r="Y124" s="771" t="b">
        <v>1</v>
      </c>
      <c r="Z124" s="771" t="b">
        <v>1</v>
      </c>
      <c r="AA124" s="771" t="b">
        <v>0</v>
      </c>
      <c r="AB124" s="771" t="b">
        <v>0</v>
      </c>
      <c r="AC124" s="771" t="b">
        <v>0</v>
      </c>
      <c r="AD124" s="771" t="b">
        <v>0</v>
      </c>
      <c r="AE124" s="771" t="b">
        <v>0</v>
      </c>
      <c r="AF124" s="771" t="b">
        <v>0</v>
      </c>
    </row>
    <row r="125" spans="1:139">
      <c r="A125" s="642" t="str">
        <f>IF($D125="", "", _xlfn.XLOOKUP($D125, '⭐ SD-SUM-BBALL ⚾'!$F$2:$F$286, '⭐ SD-SUM-BBALL ⚾'!$A$2:$A$286))</f>
        <v>X-ERIC-RET</v>
      </c>
      <c r="B125" s="642" t="str">
        <f>IF($D125="", " ", _xlfn.XLOOKUP($D125, '⭐ SD-SUM-BBALL ⚾'!$F$2:$F$286, '⭐ SD-SUM-BBALL ⚾'!$C$2:$C$286))</f>
        <v>Y-ERIC</v>
      </c>
      <c r="C125" s="642" t="str">
        <f>IF($D125="", " ", _xlfn.XLOOKUP($D125, '⭐ SD-SUM-BBALL ⚾'!$F$2:$F$286, '⭐ SD-SUM-BBALL ⚾'!$E$2:$E$286))</f>
        <v>USBDZPAL</v>
      </c>
      <c r="D125" s="642" t="s">
        <v>3364</v>
      </c>
      <c r="E125" s="642" t="str">
        <f>IF($D125="", " ", _xlfn.XLOOKUP($D125, '⭐ SD-SUM-BBALL ⚾'!$F$2:$F$286, '⭐ SD-SUM-BBALL ⚾'!$L$2:$L$286))</f>
        <v>crossroadsbaseballseries@gmail.com</v>
      </c>
      <c r="F125" s="642" t="str" cm="1">
        <f t="array" ref="F125">_xlfn.IFS($D125="", " ", _xlfn.XLOOKUP($D125, '⭐ SD-SUM-BBALL ⚾'!$F$2:$F$286,'⭐ SD-SUM-BBALL ⚾'!$M$2:$M$286)="", "",_xlfn.XLOOKUP($D125, '⭐ SD-SUM-BBALL ⚾'!$F$2:$F$286,'⭐ SD-SUM-BBALL ⚾'!$M$2:$M$286)&gt;0, _xlfn.XLOOKUP($D125, '⭐ SD-SUM-BBALL ⚾'!$F$2:$F$286,'⭐ SD-SUM-BBALL ⚾'!$M$2:$M$286))</f>
        <v>ncg@nelsongord.com</v>
      </c>
      <c r="G125" s="642" t="str" cm="1">
        <f t="array" ref="G125">_xlfn.IFS($D125="", " ", _xlfn.XLOOKUP($D125, '⭐ SD-SUM-BBALL ⚾'!$F$2:$F$286,'⭐ SD-SUM-BBALL ⚾'!$G$2:$G$286)="", "",_xlfn.XLOOKUP($D125, '⭐ SD-SUM-BBALL ⚾'!$F$2:$F$286,'⭐ SD-SUM-BBALL ⚾'!$G$2:$G$286)&gt;0, _xlfn.XLOOKUP($D125, '⭐ SD-SUM-BBALL ⚾'!$F$2:$F$286,'⭐ SD-SUM-BBALL ⚾'!$G$2:$G$286))</f>
        <v>The Softball Field</v>
      </c>
      <c r="H125" s="642" t="str">
        <f>IF($D125="", " ", _xlfn.XLOOKUP($D125, '⭐ SD-SUM-BBALL ⚾'!$F$2:$F$286, '⭐ SD-SUM-BBALL ⚾'!$AM$2:$AM$286))</f>
        <v>445 N. Benton St. Palatine, IL 60067</v>
      </c>
      <c r="I125" s="642" t="str">
        <f>IF($D125="", " ", _xlfn.XLOOKUP($D125, '⭐ SD-SUM-BBALL ⚾'!$F$2:$F$286, '⭐ SD-SUM-BBALL ⚾'!$U$2:$U$286))</f>
        <v>847-877-1117</v>
      </c>
      <c r="J125" s="642" t="str">
        <f>IF($D125="", " ", _xlfn.XLOOKUP($D125, '⭐ SD-SUM-BBALL ⚾'!$F$2:$F$286, '⭐ SD-SUM-BBALL ⚾'!$N$2:$N$286))</f>
        <v>Nelson</v>
      </c>
      <c r="K125" s="642" t="str">
        <f>IF($D125="", " ", _xlfn.XLOOKUP($D125, '⭐ SD-SUM-BBALL ⚾'!$F$2:$F$286, '⭐ SD-SUM-BBALL ⚾'!$O$2:$O$286))</f>
        <v>Gord</v>
      </c>
      <c r="L125" s="641" cm="1">
        <f t="array" ref="L125">_xlfn.IFS($D125="", " ", _xlfn.XLOOKUP($D125, '⭐ SD-SUM-BBALL ⚾'!$F$2:$F$286,'⭐ SD-SUM-BBALL ⚾'!$X$2:$X$286)="", "TBA",_xlfn.XLOOKUP($D125, '⭐ SD-SUM-BBALL ⚾'!$F$2:$F$286,'⭐ SD-SUM-BBALL ⚾'!$X$2:$X$286)&gt;0, _xlfn.XLOOKUP($D125, '⭐ SD-SUM-BBALL ⚾'!$F$2:$F$286,'⭐ SD-SUM-BBALL ⚾'!$X$2:$X$286))</f>
        <v>713</v>
      </c>
      <c r="N125" s="771" t="b">
        <v>1</v>
      </c>
      <c r="O125" s="771" t="b">
        <v>1</v>
      </c>
      <c r="P125" s="771" t="b">
        <v>1</v>
      </c>
      <c r="Q125" s="771" t="b">
        <v>1</v>
      </c>
      <c r="R125" s="771" t="b">
        <v>0</v>
      </c>
      <c r="S125" s="771" t="b">
        <v>1</v>
      </c>
      <c r="T125" s="771" t="b">
        <v>1</v>
      </c>
      <c r="U125" s="771" t="b">
        <v>1</v>
      </c>
      <c r="V125" s="771" t="b">
        <v>1</v>
      </c>
      <c r="W125" s="771" t="b">
        <v>0</v>
      </c>
      <c r="X125" s="771" t="b">
        <v>0</v>
      </c>
      <c r="Y125" s="771" t="b">
        <v>1</v>
      </c>
      <c r="Z125" s="771" t="b">
        <v>1</v>
      </c>
      <c r="AA125" s="771" t="b">
        <v>0</v>
      </c>
      <c r="AB125" s="771" t="b">
        <v>0</v>
      </c>
      <c r="AC125" s="771" t="b">
        <v>0</v>
      </c>
      <c r="AD125" s="771" t="b">
        <v>0</v>
      </c>
      <c r="AE125" s="771" t="b">
        <v>0</v>
      </c>
      <c r="AF125" s="771" t="b">
        <v>0</v>
      </c>
    </row>
    <row r="126" spans="1:139">
      <c r="A126" s="471" t="str">
        <f>IF($D126="", "", _xlfn.XLOOKUP($D126, '⭐ SD-SUM-BBALL ⚾'!$F$2:$F$286, '⭐ SD-SUM-BBALL ⚾'!$A$2:$A$286))</f>
        <v>B-RET</v>
      </c>
      <c r="B126" s="471" t="str">
        <f>IF($D126="", " ", _xlfn.XLOOKUP($D126, '⭐ SD-SUM-BBALL ⚾'!$F$2:$F$286, '⭐ SD-SUM-BBALL ⚾'!$C$2:$C$286))</f>
        <v>D-RET</v>
      </c>
      <c r="C126" s="471" t="str">
        <f>IF($D126="", " ", _xlfn.XLOOKUP($D126, '⭐ SD-SUM-BBALL ⚾'!$F$2:$F$286, '⭐ SD-SUM-BBALL ⚾'!$E$2:$E$286))</f>
        <v>USBDTCA</v>
      </c>
      <c r="D126" s="471" t="s">
        <v>3097</v>
      </c>
      <c r="E126" s="471" t="str">
        <f>IF($D126="", " ", _xlfn.XLOOKUP($D126, '⭐ SD-SUM-BBALL ⚾'!$F$2:$F$286, '⭐ SD-SUM-BBALL ⚾'!$L$2:$L$286))</f>
        <v>jwisnewski@dccs.org</v>
      </c>
      <c r="F126" s="471" t="str" cm="1">
        <f t="array" ref="F126">_xlfn.IFS($D126="", " ", _xlfn.XLOOKUP($D126, '⭐ SD-SUM-BBALL ⚾'!$F$2:$F$286,'⭐ SD-SUM-BBALL ⚾'!$M$2:$M$286)="", "",_xlfn.XLOOKUP($D126, '⭐ SD-SUM-BBALL ⚾'!$F$2:$F$286,'⭐ SD-SUM-BBALL ⚾'!$M$2:$M$286)&gt;0, _xlfn.XLOOKUP($D126, '⭐ SD-SUM-BBALL ⚾'!$F$2:$F$286,'⭐ SD-SUM-BBALL ⚾'!$M$2:$M$286))</f>
        <v>e</v>
      </c>
      <c r="G126" s="471" t="str" cm="1">
        <f t="array" ref="G126">_xlfn.IFS($D126="", " ", _xlfn.XLOOKUP($D126, '⭐ SD-SUM-BBALL ⚾'!$F$2:$F$286,'⭐ SD-SUM-BBALL ⚾'!$G$2:$G$286)="", "",_xlfn.XLOOKUP($D126, '⭐ SD-SUM-BBALL ⚾'!$F$2:$F$286,'⭐ SD-SUM-BBALL ⚾'!$G$2:$G$286)&gt;0, _xlfn.XLOOKUP($D126, '⭐ SD-SUM-BBALL ⚾'!$F$2:$F$286,'⭐ SD-SUM-BBALL ⚾'!$G$2:$G$286))</f>
        <v>The Christian Academy</v>
      </c>
      <c r="H126" s="471" t="str">
        <f>IF($D126="", " ", _xlfn.XLOOKUP($D126, '⭐ SD-SUM-BBALL ⚾'!$F$2:$F$286, '⭐ SD-SUM-BBALL ⚾'!$AM$2:$AM$286))</f>
        <v>4301 Chandler Dr. Brookhaven, PA 19015</v>
      </c>
      <c r="I126" s="471" t="str">
        <f>IF($D126="", " ", _xlfn.XLOOKUP($D126, '⭐ SD-SUM-BBALL ⚾'!$F$2:$F$286, '⭐ SD-SUM-BBALL ⚾'!$U$2:$U$286))</f>
        <v>610-357-5881</v>
      </c>
      <c r="J126" s="471" t="str">
        <f>IF($D126="", " ", _xlfn.XLOOKUP($D126, '⭐ SD-SUM-BBALL ⚾'!$F$2:$F$286, '⭐ SD-SUM-BBALL ⚾'!$N$2:$N$286))</f>
        <v>Jeff</v>
      </c>
      <c r="K126" s="471" t="str">
        <f>IF($D126="", " ", _xlfn.XLOOKUP($D126, '⭐ SD-SUM-BBALL ⚾'!$F$2:$F$286, '⭐ SD-SUM-BBALL ⚾'!$O$2:$O$286))</f>
        <v>Wisnewski</v>
      </c>
      <c r="L126" s="468" cm="1">
        <f t="array" ref="L126">_xlfn.IFS($D126="", " ", _xlfn.XLOOKUP($D126, '⭐ SD-SUM-BBALL ⚾'!$F$2:$F$286,'⭐ SD-SUM-BBALL ⚾'!$X$2:$X$286)="", "TBA",_xlfn.XLOOKUP($D126, '⭐ SD-SUM-BBALL ⚾'!$F$2:$F$286,'⭐ SD-SUM-BBALL ⚾'!$X$2:$X$286)&gt;0, _xlfn.XLOOKUP($D126, '⭐ SD-SUM-BBALL ⚾'!$F$2:$F$286,'⭐ SD-SUM-BBALL ⚾'!$X$2:$X$286))</f>
        <v>713</v>
      </c>
      <c r="N126" s="773" t="b">
        <v>1</v>
      </c>
      <c r="O126" s="773" t="b">
        <v>1</v>
      </c>
      <c r="P126" s="773" t="b">
        <v>1</v>
      </c>
      <c r="Q126" s="773" t="b">
        <v>1</v>
      </c>
      <c r="R126" s="773" t="b">
        <v>0</v>
      </c>
      <c r="S126" s="773" t="b">
        <v>1</v>
      </c>
      <c r="T126" s="773" t="b">
        <v>1</v>
      </c>
      <c r="U126" s="773" t="b">
        <v>1</v>
      </c>
      <c r="V126" s="773" t="b">
        <v>0</v>
      </c>
      <c r="W126" s="773" t="b">
        <v>0</v>
      </c>
      <c r="X126" s="773" t="b">
        <v>0</v>
      </c>
      <c r="Y126" s="773" t="b">
        <v>1</v>
      </c>
      <c r="Z126" s="773" t="b">
        <v>1</v>
      </c>
      <c r="AA126" s="773" t="b">
        <v>0</v>
      </c>
      <c r="AB126" s="773" t="b">
        <v>0</v>
      </c>
      <c r="AC126" s="773" t="b">
        <v>0</v>
      </c>
      <c r="AD126" s="773" t="b">
        <v>0</v>
      </c>
      <c r="AE126" s="773" t="b">
        <v>0</v>
      </c>
      <c r="AF126" s="773" t="b">
        <v>0</v>
      </c>
    </row>
    <row r="127" spans="1:139" s="456" customFormat="1">
      <c r="A127" s="456" t="str">
        <f>IF($D127="", "", _xlfn.XLOOKUP($D127, '⭐ SD-SUM-BBALL ⚾'!$F$2:$F$286, '⭐ SD-SUM-BBALL ⚾'!$A$2:$A$286))</f>
        <v>Z-OUT-LOW ENROLLMENT</v>
      </c>
      <c r="B127" s="456" t="str">
        <f>IF($D127="", " ", _xlfn.XLOOKUP($D127, '⭐ SD-SUM-BBALL ⚾'!$F$2:$F$286, '⭐ SD-SUM-BBALL ⚾'!$C$2:$C$286))</f>
        <v>A-NEW</v>
      </c>
      <c r="C127" s="456" t="str">
        <f>IF($D127="", " ", _xlfn.XLOOKUP($D127, '⭐ SD-SUM-BBALL ⚾'!$F$2:$F$286, '⭐ SD-SUM-BBALL ⚾'!$E$2:$E$286))</f>
        <v>USBDPIT</v>
      </c>
      <c r="D127" s="456" t="s">
        <v>3538</v>
      </c>
      <c r="E127" s="456" t="str">
        <f>IF($D127="", " ", _xlfn.XLOOKUP($D127, '⭐ SD-SUM-BBALL ⚾'!$F$2:$F$286, '⭐ SD-SUM-BBALL ⚾'!$L$2:$L$286))</f>
        <v>ezr239@psu.edu</v>
      </c>
      <c r="F127" s="456" t="str" cm="1">
        <f t="array" ref="F127">_xlfn.IFS($D127="", " ", _xlfn.XLOOKUP($D127, '⭐ SD-SUM-BBALL ⚾'!$F$2:$F$286,'⭐ SD-SUM-BBALL ⚾'!$M$2:$M$286)="", "",_xlfn.XLOOKUP($D127, '⭐ SD-SUM-BBALL ⚾'!$F$2:$F$286,'⭐ SD-SUM-BBALL ⚾'!$M$2:$M$286)&gt;0, _xlfn.XLOOKUP($D127, '⭐ SD-SUM-BBALL ⚾'!$F$2:$F$286,'⭐ SD-SUM-BBALL ⚾'!$M$2:$M$286))</f>
        <v/>
      </c>
      <c r="G127" s="456" t="str" cm="1">
        <f t="array" ref="G127">_xlfn.IFS($D127="", " ", _xlfn.XLOOKUP($D127, '⭐ SD-SUM-BBALL ⚾'!$F$2:$F$286,'⭐ SD-SUM-BBALL ⚾'!$G$2:$G$286)="", "",_xlfn.XLOOKUP($D127, '⭐ SD-SUM-BBALL ⚾'!$F$2:$F$286,'⭐ SD-SUM-BBALL ⚾'!$G$2:$G$286)&gt;0, _xlfn.XLOOKUP($D127, '⭐ SD-SUM-BBALL ⚾'!$F$2:$F$286,'⭐ SD-SUM-BBALL ⚾'!$G$2:$G$286))</f>
        <v>UMPC All-American Park</v>
      </c>
      <c r="H127" s="456" t="str">
        <f>IF($D127="", " ", _xlfn.XLOOKUP($D127, '⭐ SD-SUM-BBALL ⚾'!$F$2:$F$286, '⭐ SD-SUM-BBALL ⚾'!$AM$2:$AM$286))</f>
        <v>28 Stewart Station Trafford, PA 15085</v>
      </c>
      <c r="I127" s="456" t="str">
        <f>IF($D127="", " ", _xlfn.XLOOKUP($D127, '⭐ SD-SUM-BBALL ⚾'!$F$2:$F$286, '⭐ SD-SUM-BBALL ⚾'!$U$2:$U$286))</f>
        <v>412-596-3515</v>
      </c>
      <c r="J127" s="456" t="str">
        <f>IF($D127="", " ", _xlfn.XLOOKUP($D127, '⭐ SD-SUM-BBALL ⚾'!$F$2:$F$286, '⭐ SD-SUM-BBALL ⚾'!$N$2:$N$286))</f>
        <v>Ryan</v>
      </c>
      <c r="K127" s="456" t="str">
        <f>IF($D127="", " ", _xlfn.XLOOKUP($D127, '⭐ SD-SUM-BBALL ⚾'!$F$2:$F$286, '⭐ SD-SUM-BBALL ⚾'!$O$2:$O$286))</f>
        <v>Encapera</v>
      </c>
      <c r="L127" s="454" cm="1">
        <f t="array" ref="L127">_xlfn.IFS($D127="", " ", _xlfn.XLOOKUP($D127, '⭐ SD-SUM-BBALL ⚾'!$F$2:$F$286,'⭐ SD-SUM-BBALL ⚾'!$X$2:$X$286)="", "TBA",_xlfn.XLOOKUP($D127, '⭐ SD-SUM-BBALL ⚾'!$F$2:$F$286,'⭐ SD-SUM-BBALL ⚾'!$X$2:$X$286)&gt;0, _xlfn.XLOOKUP($D127, '⭐ SD-SUM-BBALL ⚾'!$F$2:$F$286,'⭐ SD-SUM-BBALL ⚾'!$X$2:$X$286))</f>
        <v>713</v>
      </c>
      <c r="N127" s="778" t="b">
        <v>1</v>
      </c>
      <c r="O127" s="778" t="b">
        <v>1</v>
      </c>
      <c r="P127" s="778" t="b">
        <v>1</v>
      </c>
      <c r="Q127" s="778" t="b">
        <v>1</v>
      </c>
      <c r="R127" s="778" t="b">
        <v>0</v>
      </c>
      <c r="S127" s="778" t="b">
        <v>1</v>
      </c>
      <c r="T127" s="778" t="b">
        <v>1</v>
      </c>
      <c r="U127" s="778" t="b">
        <v>1</v>
      </c>
      <c r="V127" s="778" t="b">
        <v>0</v>
      </c>
      <c r="W127" s="778" t="b">
        <v>0</v>
      </c>
      <c r="X127" s="778" t="b">
        <v>0</v>
      </c>
      <c r="Y127" s="778" t="b">
        <v>1</v>
      </c>
      <c r="Z127" s="778" t="b">
        <v>1</v>
      </c>
      <c r="AA127" s="778" t="b">
        <v>0</v>
      </c>
      <c r="AB127" s="778" t="b">
        <v>0</v>
      </c>
      <c r="AC127" s="778" t="b">
        <v>0</v>
      </c>
      <c r="AD127" s="778" t="b">
        <v>0</v>
      </c>
      <c r="AE127" s="778" t="b">
        <v>0</v>
      </c>
      <c r="AF127" s="778" t="b">
        <v>0</v>
      </c>
    </row>
    <row r="128" spans="1:139" s="293" customFormat="1">
      <c r="L128" s="478"/>
      <c r="N128" s="799" t="b">
        <v>0</v>
      </c>
      <c r="O128" s="799" t="b">
        <v>0</v>
      </c>
      <c r="P128" s="799" t="b">
        <v>0</v>
      </c>
      <c r="Q128" s="799" t="b">
        <v>0</v>
      </c>
      <c r="R128" s="799" t="b">
        <v>0</v>
      </c>
      <c r="S128" s="799" t="b">
        <v>0</v>
      </c>
      <c r="T128" s="799" t="b">
        <v>0</v>
      </c>
      <c r="U128" s="799" t="b">
        <v>0</v>
      </c>
      <c r="V128" s="799" t="b">
        <v>0</v>
      </c>
      <c r="W128" s="799" t="b">
        <v>0</v>
      </c>
      <c r="X128" s="799" t="b">
        <v>0</v>
      </c>
      <c r="Y128" s="799" t="b">
        <v>0</v>
      </c>
      <c r="Z128" s="799" t="b">
        <v>0</v>
      </c>
      <c r="AA128" s="799" t="b">
        <v>0</v>
      </c>
      <c r="AB128" s="799" t="b">
        <v>0</v>
      </c>
      <c r="AC128" s="799" t="b">
        <v>0</v>
      </c>
      <c r="AD128" s="799" t="b">
        <v>0</v>
      </c>
      <c r="AE128" s="799" t="b">
        <v>0</v>
      </c>
      <c r="AF128" s="799" t="b">
        <v>0</v>
      </c>
    </row>
    <row r="129" spans="1:32">
      <c r="A129" s="471" t="str">
        <f>IF($D129="", "", _xlfn.XLOOKUP($D129, '⭐ SD-SUM-BBALL ⚾'!$F$2:$F$286, '⭐ SD-SUM-BBALL ⚾'!$A$2:$A$286))</f>
        <v>B-RET</v>
      </c>
      <c r="B129" s="471" t="str">
        <f>IF($D129="", " ", _xlfn.XLOOKUP($D129, '⭐ SD-SUM-BBALL ⚾'!$F$2:$F$286, '⭐ SD-SUM-BBALL ⚾'!$C$2:$C$286))</f>
        <v>C-3RD</v>
      </c>
      <c r="C129" s="471" t="str">
        <f>IF($D129="", " ", _xlfn.XLOOKUP($D129, '⭐ SD-SUM-BBALL ⚾'!$F$2:$F$286, '⭐ SD-SUM-BBALL ⚾'!$E$2:$E$286))</f>
        <v>USBDBBA</v>
      </c>
      <c r="D129" s="471" t="s">
        <v>2704</v>
      </c>
      <c r="E129" s="471" t="str">
        <f>IF($D129="", " ", _xlfn.XLOOKUP($D129, '⭐ SD-SUM-BBALL ⚾'!$F$2:$F$286, '⭐ SD-SUM-BBALL ⚾'!$L$2:$L$286))</f>
        <v>chris.cosentino5@gmail.com</v>
      </c>
      <c r="F129" s="471" t="str" cm="1">
        <f t="array" ref="F129">_xlfn.IFS($D129="", " ", _xlfn.XLOOKUP($D129, '⭐ SD-SUM-BBALL ⚾'!$F$2:$F$286,'⭐ SD-SUM-BBALL ⚾'!$M$2:$M$286)="", "",_xlfn.XLOOKUP($D129, '⭐ SD-SUM-BBALL ⚾'!$F$2:$F$286,'⭐ SD-SUM-BBALL ⚾'!$M$2:$M$286)&gt;0, _xlfn.XLOOKUP($D129, '⭐ SD-SUM-BBALL ⚾'!$F$2:$F$286,'⭐ SD-SUM-BBALL ⚾'!$M$2:$M$286))</f>
        <v/>
      </c>
      <c r="G129" s="471" t="str" cm="1">
        <f t="array" ref="G129">_xlfn.IFS($D129="", " ", _xlfn.XLOOKUP($D129, '⭐ SD-SUM-BBALL ⚾'!$F$2:$F$286,'⭐ SD-SUM-BBALL ⚾'!$G$2:$G$286)="", "",_xlfn.XLOOKUP($D129, '⭐ SD-SUM-BBALL ⚾'!$F$2:$F$286,'⭐ SD-SUM-BBALL ⚾'!$G$2:$G$286)&gt;0, _xlfn.XLOOKUP($D129, '⭐ SD-SUM-BBALL ⚾'!$F$2:$F$286,'⭐ SD-SUM-BBALL ⚾'!$G$2:$G$286))</f>
        <v>Boardman HS</v>
      </c>
      <c r="H129" s="471" t="str">
        <f>IF($D129="", " ", _xlfn.XLOOKUP($D129, '⭐ SD-SUM-BBALL ⚾'!$F$2:$F$286, '⭐ SD-SUM-BBALL ⚾'!$AM$2:$AM$286))</f>
        <v>7777 Glenwood Ave Boardman, OH 44512</v>
      </c>
      <c r="I129" s="471" t="str">
        <f>IF($D129="", " ", _xlfn.XLOOKUP($D129, '⭐ SD-SUM-BBALL ⚾'!$F$2:$F$286, '⭐ SD-SUM-BBALL ⚾'!$U$2:$U$286))</f>
        <v>330-502-3367</v>
      </c>
      <c r="J129" s="471" t="str">
        <f>IF($D129="", " ", _xlfn.XLOOKUP($D129, '⭐ SD-SUM-BBALL ⚾'!$F$2:$F$286, '⭐ SD-SUM-BBALL ⚾'!$N$2:$N$286))</f>
        <v>Chris</v>
      </c>
      <c r="K129" s="471" t="str">
        <f>IF($D129="", " ", _xlfn.XLOOKUP($D129, '⭐ SD-SUM-BBALL ⚾'!$F$2:$F$286, '⭐ SD-SUM-BBALL ⚾'!$O$2:$O$286))</f>
        <v>Cosentino</v>
      </c>
      <c r="L129" s="468" cm="1">
        <f t="array" ref="L129">_xlfn.IFS($D129="", " ", _xlfn.XLOOKUP($D129, '⭐ SD-SUM-BBALL ⚾'!$F$2:$F$286,'⭐ SD-SUM-BBALL ⚾'!$X$2:$X$286)="", "TBA",_xlfn.XLOOKUP($D129, '⭐ SD-SUM-BBALL ⚾'!$F$2:$F$286,'⭐ SD-SUM-BBALL ⚾'!$X$2:$X$286)&gt;0, _xlfn.XLOOKUP($D129, '⭐ SD-SUM-BBALL ⚾'!$F$2:$F$286,'⭐ SD-SUM-BBALL ⚾'!$X$2:$X$286))</f>
        <v>720</v>
      </c>
      <c r="N129" s="773" t="b">
        <v>1</v>
      </c>
      <c r="O129" s="773" t="b">
        <v>1</v>
      </c>
      <c r="P129" s="773" t="b">
        <v>1</v>
      </c>
      <c r="Q129" s="773" t="b">
        <v>1</v>
      </c>
      <c r="R129" s="773" t="b">
        <v>0</v>
      </c>
      <c r="S129" s="773" t="b">
        <v>1</v>
      </c>
      <c r="T129" s="773" t="b">
        <v>1</v>
      </c>
      <c r="U129" s="773" t="b">
        <v>1</v>
      </c>
      <c r="V129" s="773" t="b">
        <v>0</v>
      </c>
      <c r="W129" s="773" t="b">
        <v>0</v>
      </c>
      <c r="X129" s="773" t="b">
        <v>0</v>
      </c>
      <c r="Y129" s="773" t="b">
        <v>1</v>
      </c>
      <c r="Z129" s="773" t="b">
        <v>1</v>
      </c>
      <c r="AA129" s="773" t="b">
        <v>0</v>
      </c>
      <c r="AB129" s="773" t="b">
        <v>0</v>
      </c>
      <c r="AC129" s="773" t="b">
        <v>0</v>
      </c>
      <c r="AD129" s="773" t="b">
        <v>0</v>
      </c>
      <c r="AE129" s="773" t="b">
        <v>0</v>
      </c>
      <c r="AF129" s="773" t="b">
        <v>0</v>
      </c>
    </row>
    <row r="130" spans="1:32">
      <c r="A130" s="471" t="str">
        <f>IF($D130="", "", _xlfn.XLOOKUP($D130, '⭐ SD-SUM-BBALL ⚾'!$F$2:$F$286, '⭐ SD-SUM-BBALL ⚾'!$A$2:$A$286))</f>
        <v>B-RET</v>
      </c>
      <c r="B130" s="471" t="str">
        <f>IF($D130="", " ", _xlfn.XLOOKUP($D130, '⭐ SD-SUM-BBALL ⚾'!$F$2:$F$286, '⭐ SD-SUM-BBALL ⚾'!$C$2:$C$286))</f>
        <v>D-RET</v>
      </c>
      <c r="C130" s="471" t="str">
        <f>IF($D130="", " ", _xlfn.XLOOKUP($D130, '⭐ SD-SUM-BBALL ⚾'!$F$2:$F$286, '⭐ SD-SUM-BBALL ⚾'!$E$2:$E$286))</f>
        <v>USBDBTJV</v>
      </c>
      <c r="D130" s="470" t="s">
        <v>2750</v>
      </c>
      <c r="E130" s="471" t="str">
        <f>IF($D130="", " ", _xlfn.XLOOKUP($D130, '⭐ SD-SUM-BBALL ⚾'!$F$2:$F$286, '⭐ SD-SUM-BBALL ⚾'!$L$2:$L$286))</f>
        <v>bernardo.otero@stjohns.k12.fl.us</v>
      </c>
      <c r="F130" s="471" t="str" cm="1">
        <f t="array" ref="F130">_xlfn.IFS($D130="", " ", _xlfn.XLOOKUP($D130, '⭐ SD-SUM-BBALL ⚾'!$F$2:$F$286,'⭐ SD-SUM-BBALL ⚾'!$M$2:$M$286)="", "",_xlfn.XLOOKUP($D130, '⭐ SD-SUM-BBALL ⚾'!$F$2:$F$286,'⭐ SD-SUM-BBALL ⚾'!$M$2:$M$286)&gt;0, _xlfn.XLOOKUP($D130, '⭐ SD-SUM-BBALL ⚾'!$F$2:$F$286,'⭐ SD-SUM-BBALL ⚾'!$M$2:$M$286))</f>
        <v/>
      </c>
      <c r="G130" s="471" t="str" cm="1">
        <f t="array" ref="G130">_xlfn.IFS($D130="", " ", _xlfn.XLOOKUP($D130, '⭐ SD-SUM-BBALL ⚾'!$F$2:$F$286,'⭐ SD-SUM-BBALL ⚾'!$G$2:$G$286)="", "",_xlfn.XLOOKUP($D130, '⭐ SD-SUM-BBALL ⚾'!$F$2:$F$286,'⭐ SD-SUM-BBALL ⚾'!$G$2:$G$286)&gt;0, _xlfn.XLOOKUP($D130, '⭐ SD-SUM-BBALL ⚾'!$F$2:$F$286,'⭐ SD-SUM-BBALL ⚾'!$G$2:$G$286))</f>
        <v/>
      </c>
      <c r="H130" s="471" t="str">
        <f>IF($D130="", " ", _xlfn.XLOOKUP($D130, '⭐ SD-SUM-BBALL ⚾'!$F$2:$F$286, '⭐ SD-SUM-BBALL ⚾'!$AM$2:$AM$286))</f>
        <v>7399 Longleaf Pine Pkwy St. Johns, FL 32259</v>
      </c>
      <c r="I130" s="471" t="str">
        <f>IF($D130="", " ", _xlfn.XLOOKUP($D130, '⭐ SD-SUM-BBALL ⚾'!$F$2:$F$286, '⭐ SD-SUM-BBALL ⚾'!$U$2:$U$286))</f>
        <v>904-525-9083</v>
      </c>
      <c r="J130" s="471" t="str">
        <f>IF($D130="", " ", _xlfn.XLOOKUP($D130, '⭐ SD-SUM-BBALL ⚾'!$F$2:$F$286, '⭐ SD-SUM-BBALL ⚾'!$N$2:$N$286))</f>
        <v>Bernardo</v>
      </c>
      <c r="K130" s="471" t="str">
        <f>IF($D130="", " ", _xlfn.XLOOKUP($D130, '⭐ SD-SUM-BBALL ⚾'!$F$2:$F$286, '⭐ SD-SUM-BBALL ⚾'!$O$2:$O$286))</f>
        <v>Otero</v>
      </c>
      <c r="L130" s="468" cm="1">
        <f t="array" ref="L130">_xlfn.IFS($D130="", " ", _xlfn.XLOOKUP($D130, '⭐ SD-SUM-BBALL ⚾'!$F$2:$F$286,'⭐ SD-SUM-BBALL ⚾'!$X$2:$X$286)="", "TBA",_xlfn.XLOOKUP($D130, '⭐ SD-SUM-BBALL ⚾'!$F$2:$F$286,'⭐ SD-SUM-BBALL ⚾'!$X$2:$X$286)&gt;0, _xlfn.XLOOKUP($D130, '⭐ SD-SUM-BBALL ⚾'!$F$2:$F$286,'⭐ SD-SUM-BBALL ⚾'!$X$2:$X$286))</f>
        <v>720</v>
      </c>
      <c r="N130" s="773" t="b">
        <v>1</v>
      </c>
      <c r="O130" s="773" t="b">
        <v>1</v>
      </c>
      <c r="P130" s="773" t="b">
        <v>1</v>
      </c>
      <c r="Q130" s="773" t="b">
        <v>1</v>
      </c>
      <c r="R130" s="773" t="b">
        <v>0</v>
      </c>
      <c r="S130" s="773" t="b">
        <v>1</v>
      </c>
      <c r="T130" s="773" t="b">
        <v>1</v>
      </c>
      <c r="U130" s="773" t="b">
        <v>1</v>
      </c>
      <c r="V130" s="773" t="b">
        <v>0</v>
      </c>
      <c r="W130" s="773" t="b">
        <v>0</v>
      </c>
      <c r="X130" s="773" t="b">
        <v>0</v>
      </c>
      <c r="Y130" s="773" t="b">
        <v>1</v>
      </c>
      <c r="Z130" s="773" t="b">
        <v>1</v>
      </c>
      <c r="AA130" s="773" t="b">
        <v>0</v>
      </c>
      <c r="AB130" s="773" t="b">
        <v>0</v>
      </c>
      <c r="AC130" s="773" t="b">
        <v>0</v>
      </c>
      <c r="AD130" s="773" t="b">
        <v>0</v>
      </c>
      <c r="AE130" s="773" t="b">
        <v>0</v>
      </c>
      <c r="AF130" s="773" t="b">
        <v>0</v>
      </c>
    </row>
    <row r="131" spans="1:32">
      <c r="A131" s="314" t="str">
        <f>IF($D131="", "", _xlfn.XLOOKUP($D131, '⭐ SD-SUM-BBALL ⚾'!$F$2:$F$286, '⭐ SD-SUM-BBALL ⚾'!$A$2:$A$286))</f>
        <v>A-NEW</v>
      </c>
      <c r="B131" s="314" t="str">
        <f>IF($D131="", " ", _xlfn.XLOOKUP($D131, '⭐ SD-SUM-BBALL ⚾'!$F$2:$F$286, '⭐ SD-SUM-BBALL ⚾'!$C$2:$C$286))</f>
        <v>C-2ND</v>
      </c>
      <c r="C131" s="314" t="str">
        <f>IF($D131="", " ", _xlfn.XLOOKUP($D131, '⭐ SD-SUM-BBALL ⚾'!$F$2:$F$286, '⭐ SD-SUM-BBALL ⚾'!$E$2:$E$286))</f>
        <v>USBDCCC</v>
      </c>
      <c r="D131" s="314" t="s">
        <v>2772</v>
      </c>
      <c r="E131" s="314" t="str">
        <f>IF($D131="", " ", _xlfn.XLOOKUP($D131, '⭐ SD-SUM-BBALL ⚾'!$F$2:$F$286, '⭐ SD-SUM-BBALL ⚾'!$L$2:$L$286))</f>
        <v>mbugarin@cccollege.edu</v>
      </c>
      <c r="F131" s="314" t="str" cm="1">
        <f t="array" ref="F131">_xlfn.IFS($D131="", " ", _xlfn.XLOOKUP($D131, '⭐ SD-SUM-BBALL ⚾'!$F$2:$F$286,'⭐ SD-SUM-BBALL ⚾'!$M$2:$M$286)="", "",_xlfn.XLOOKUP($D131, '⭐ SD-SUM-BBALL ⚾'!$F$2:$F$286,'⭐ SD-SUM-BBALL ⚾'!$M$2:$M$286)&gt;0, _xlfn.XLOOKUP($D131, '⭐ SD-SUM-BBALL ⚾'!$F$2:$F$286,'⭐ SD-SUM-BBALL ⚾'!$M$2:$M$286))</f>
        <v/>
      </c>
      <c r="G131" s="314" t="str" cm="1">
        <f t="array" ref="G131">_xlfn.IFS($D131="", " ", _xlfn.XLOOKUP($D131, '⭐ SD-SUM-BBALL ⚾'!$F$2:$F$286,'⭐ SD-SUM-BBALL ⚾'!$G$2:$G$286)="", "",_xlfn.XLOOKUP($D131, '⭐ SD-SUM-BBALL ⚾'!$F$2:$F$286,'⭐ SD-SUM-BBALL ⚾'!$G$2:$G$286)&gt;0, _xlfn.XLOOKUP($D131, '⭐ SD-SUM-BBALL ⚾'!$F$2:$F$286,'⭐ SD-SUM-BBALL ⚾'!$G$2:$G$286))</f>
        <v>The Packing House</v>
      </c>
      <c r="H131" s="314" t="str">
        <f>IF($D131="", " ", _xlfn.XLOOKUP($D131, '⭐ SD-SUM-BBALL ⚾'!$F$2:$F$286, '⭐ SD-SUM-BBALL ⚾'!$AM$2:$AM$286))</f>
        <v>27165 San Bernardino Ave Redlands, CA 92374</v>
      </c>
      <c r="I131" s="314" t="str">
        <f>IF($D131="", " ", _xlfn.XLOOKUP($D131, '⭐ SD-SUM-BBALL ⚾'!$F$2:$F$286, '⭐ SD-SUM-BBALL ⚾'!$U$2:$U$286))</f>
        <v>626-222-3588</v>
      </c>
      <c r="J131" s="314" t="str">
        <f>IF($D131="", " ", _xlfn.XLOOKUP($D131, '⭐ SD-SUM-BBALL ⚾'!$F$2:$F$286, '⭐ SD-SUM-BBALL ⚾'!$N$2:$N$286))</f>
        <v>Marcos</v>
      </c>
      <c r="K131" s="314" t="str">
        <f>IF($D131="", " ", _xlfn.XLOOKUP($D131, '⭐ SD-SUM-BBALL ⚾'!$F$2:$F$286, '⭐ SD-SUM-BBALL ⚾'!$O$2:$O$286))</f>
        <v>Bugarin</v>
      </c>
      <c r="L131" s="505" cm="1">
        <f t="array" ref="L131">_xlfn.IFS($D131="", " ", _xlfn.XLOOKUP($D131, '⭐ SD-SUM-BBALL ⚾'!$F$2:$F$286,'⭐ SD-SUM-BBALL ⚾'!$X$2:$X$286)="", "TBA",_xlfn.XLOOKUP($D131, '⭐ SD-SUM-BBALL ⚾'!$F$2:$F$286,'⭐ SD-SUM-BBALL ⚾'!$X$2:$X$286)&gt;0, _xlfn.XLOOKUP($D131, '⭐ SD-SUM-BBALL ⚾'!$F$2:$F$286,'⭐ SD-SUM-BBALL ⚾'!$X$2:$X$286))</f>
        <v>720</v>
      </c>
      <c r="N131" s="774" t="b">
        <v>1</v>
      </c>
      <c r="O131" s="774" t="b">
        <v>1</v>
      </c>
      <c r="P131" s="774" t="b">
        <v>1</v>
      </c>
      <c r="Q131" s="774" t="b">
        <v>1</v>
      </c>
      <c r="R131" s="774" t="b">
        <v>0</v>
      </c>
      <c r="S131" s="774" t="b">
        <v>1</v>
      </c>
      <c r="T131" s="774" t="b">
        <v>1</v>
      </c>
      <c r="U131" s="774" t="b">
        <v>1</v>
      </c>
      <c r="V131" s="774" t="b">
        <v>0</v>
      </c>
      <c r="W131" s="774" t="b">
        <v>0</v>
      </c>
      <c r="X131" s="774" t="b">
        <v>0</v>
      </c>
      <c r="Y131" s="774" t="b">
        <v>1</v>
      </c>
      <c r="Z131" s="774" t="b">
        <v>1</v>
      </c>
      <c r="AA131" s="774" t="b">
        <v>0</v>
      </c>
      <c r="AB131" s="774" t="b">
        <v>0</v>
      </c>
      <c r="AC131" s="774" t="b">
        <v>0</v>
      </c>
      <c r="AD131" s="774" t="b">
        <v>0</v>
      </c>
      <c r="AE131" s="774" t="b">
        <v>0</v>
      </c>
      <c r="AF131" s="774" t="b">
        <v>0</v>
      </c>
    </row>
    <row r="132" spans="1:32">
      <c r="A132" s="314" t="str">
        <f>IF($D132="", "", _xlfn.XLOOKUP($D132, '⭐ SD-SUM-BBALL ⚾'!$F$2:$F$286, '⭐ SD-SUM-BBALL ⚾'!$A$2:$A$286))</f>
        <v>A-NEW</v>
      </c>
      <c r="B132" s="314" t="str">
        <f>IF($D132="", " ", _xlfn.XLOOKUP($D132, '⭐ SD-SUM-BBALL ⚾'!$F$2:$F$286, '⭐ SD-SUM-BBALL ⚾'!$C$2:$C$286))</f>
        <v>A-NEW</v>
      </c>
      <c r="C132" s="314" t="str">
        <f>IF($D132="", " ", _xlfn.XLOOKUP($D132, '⭐ SD-SUM-BBALL ⚾'!$F$2:$F$286, '⭐ SD-SUM-BBALL ⚾'!$E$2:$E$286))</f>
        <v>USBDELC</v>
      </c>
      <c r="D132" s="314" t="s">
        <v>2840</v>
      </c>
      <c r="E132" s="314" t="str">
        <f>IF($D132="", " ", _xlfn.XLOOKUP($D132, '⭐ SD-SUM-BBALL ⚾'!$F$2:$F$286, '⭐ SD-SUM-BBALL ⚾'!$L$2:$L$286))</f>
        <v>geraldpoleon@elcachargers.org</v>
      </c>
      <c r="F132" s="314" t="str" cm="1">
        <f t="array" ref="F132">_xlfn.IFS($D132="", " ", _xlfn.XLOOKUP($D132, '⭐ SD-SUM-BBALL ⚾'!$F$2:$F$286,'⭐ SD-SUM-BBALL ⚾'!$M$2:$M$286)="", "",_xlfn.XLOOKUP($D132, '⭐ SD-SUM-BBALL ⚾'!$F$2:$F$286,'⭐ SD-SUM-BBALL ⚾'!$M$2:$M$286)&gt;0, _xlfn.XLOOKUP($D132, '⭐ SD-SUM-BBALL ⚾'!$F$2:$F$286,'⭐ SD-SUM-BBALL ⚾'!$M$2:$M$286))</f>
        <v/>
      </c>
      <c r="G132" s="314" t="str" cm="1">
        <f t="array" ref="G132">_xlfn.IFS($D132="", " ", _xlfn.XLOOKUP($D132, '⭐ SD-SUM-BBALL ⚾'!$F$2:$F$286,'⭐ SD-SUM-BBALL ⚾'!$G$2:$G$286)="", "",_xlfn.XLOOKUP($D132, '⭐ SD-SUM-BBALL ⚾'!$F$2:$F$286,'⭐ SD-SUM-BBALL ⚾'!$G$2:$G$286)&gt;0, _xlfn.XLOOKUP($D132, '⭐ SD-SUM-BBALL ⚾'!$F$2:$F$286,'⭐ SD-SUM-BBALL ⚾'!$G$2:$G$286))</f>
        <v/>
      </c>
      <c r="H132" s="314" t="str">
        <f>IF($D132="", " ", _xlfn.XLOOKUP($D132, '⭐ SD-SUM-BBALL ⚾'!$F$2:$F$286, '⭐ SD-SUM-BBALL ⚾'!$AM$2:$AM$286))</f>
        <v>2400 GA-42 N. McDonough, GA 30253</v>
      </c>
      <c r="I132" s="314" t="str">
        <f>IF($D132="", " ", _xlfn.XLOOKUP($D132, '⭐ SD-SUM-BBALL ⚾'!$F$2:$F$286, '⭐ SD-SUM-BBALL ⚾'!$U$2:$U$286))</f>
        <v>863-274-0715</v>
      </c>
      <c r="J132" s="314" t="str">
        <f>IF($D132="", " ", _xlfn.XLOOKUP($D132, '⭐ SD-SUM-BBALL ⚾'!$F$2:$F$286, '⭐ SD-SUM-BBALL ⚾'!$N$2:$N$286))</f>
        <v>Gerald</v>
      </c>
      <c r="K132" s="314" t="str">
        <f>IF($D132="", " ", _xlfn.XLOOKUP($D132, '⭐ SD-SUM-BBALL ⚾'!$F$2:$F$286, '⭐ SD-SUM-BBALL ⚾'!$O$2:$O$286))</f>
        <v>Poleon</v>
      </c>
      <c r="L132" s="505" cm="1">
        <f t="array" ref="L132">_xlfn.IFS($D132="", " ", _xlfn.XLOOKUP($D132, '⭐ SD-SUM-BBALL ⚾'!$F$2:$F$286,'⭐ SD-SUM-BBALL ⚾'!$X$2:$X$286)="", "TBA",_xlfn.XLOOKUP($D132, '⭐ SD-SUM-BBALL ⚾'!$F$2:$F$286,'⭐ SD-SUM-BBALL ⚾'!$X$2:$X$286)&gt;0, _xlfn.XLOOKUP($D132, '⭐ SD-SUM-BBALL ⚾'!$F$2:$F$286,'⭐ SD-SUM-BBALL ⚾'!$X$2:$X$286))</f>
        <v>720</v>
      </c>
      <c r="N132" s="774" t="b">
        <v>1</v>
      </c>
      <c r="O132" s="774" t="b">
        <v>1</v>
      </c>
      <c r="P132" s="774" t="b">
        <v>1</v>
      </c>
      <c r="Q132" s="774" t="b">
        <v>1</v>
      </c>
      <c r="R132" s="774" t="b">
        <v>0</v>
      </c>
      <c r="S132" s="774" t="b">
        <v>1</v>
      </c>
      <c r="T132" s="774" t="b">
        <v>0</v>
      </c>
      <c r="U132" s="774" t="b">
        <v>0</v>
      </c>
      <c r="V132" s="774" t="b">
        <v>0</v>
      </c>
      <c r="W132" s="774" t="b">
        <v>0</v>
      </c>
      <c r="X132" s="774" t="b">
        <v>0</v>
      </c>
      <c r="Y132" s="774" t="b">
        <v>0</v>
      </c>
      <c r="Z132" s="774" t="b">
        <v>1</v>
      </c>
      <c r="AA132" s="774" t="b">
        <v>0</v>
      </c>
      <c r="AB132" s="774" t="b">
        <v>0</v>
      </c>
      <c r="AC132" s="774" t="b">
        <v>0</v>
      </c>
      <c r="AD132" s="774" t="b">
        <v>0</v>
      </c>
      <c r="AE132" s="774" t="b">
        <v>0</v>
      </c>
      <c r="AF132" s="774" t="b">
        <v>0</v>
      </c>
    </row>
    <row r="133" spans="1:32">
      <c r="A133" s="642" t="str">
        <f>IF($D133="", "", _xlfn.XLOOKUP($D133, '⭐ SD-SUM-BBALL ⚾'!$F$2:$F$286, '⭐ SD-SUM-BBALL ⚾'!$A$2:$A$286))</f>
        <v>X-ERIC-RET</v>
      </c>
      <c r="B133" s="642" t="str">
        <f>IF($D133="", " ", _xlfn.XLOOKUP($D133, '⭐ SD-SUM-BBALL ⚾'!$F$2:$F$286, '⭐ SD-SUM-BBALL ⚾'!$C$2:$C$286))</f>
        <v>Y-ERIC</v>
      </c>
      <c r="C133" s="642" t="str">
        <f>IF($D133="", " ", _xlfn.XLOOKUP($D133, '⭐ SD-SUM-BBALL ⚾'!$F$2:$F$286, '⭐ SD-SUM-BBALL ⚾'!$E$2:$E$286))</f>
        <v>USBDZFC</v>
      </c>
      <c r="D133" s="649" t="s">
        <v>3285</v>
      </c>
      <c r="E133" s="642" t="str">
        <f>IF($D133="", " ", _xlfn.XLOOKUP($D133, '⭐ SD-SUM-BBALL ⚾'!$F$2:$F$286, '⭐ SD-SUM-BBALL ⚾'!$L$2:$L$286))</f>
        <v>crossroadsbaseballseries@gmail.com</v>
      </c>
      <c r="F133" s="642" t="str" cm="1">
        <f t="array" ref="F133">_xlfn.IFS($D133="", " ", _xlfn.XLOOKUP($D133, '⭐ SD-SUM-BBALL ⚾'!$F$2:$F$286,'⭐ SD-SUM-BBALL ⚾'!$M$2:$M$286)="", "",_xlfn.XLOOKUP($D133, '⭐ SD-SUM-BBALL ⚾'!$F$2:$F$286,'⭐ SD-SUM-BBALL ⚾'!$M$2:$M$286)&gt;0, _xlfn.XLOOKUP($D133, '⭐ SD-SUM-BBALL ⚾'!$F$2:$F$286,'⭐ SD-SUM-BBALL ⚾'!$M$2:$M$286))</f>
        <v>lmarshall@franklincollege.edu</v>
      </c>
      <c r="G133" s="642" t="str" cm="1">
        <f t="array" ref="G133">_xlfn.IFS($D133="", " ", _xlfn.XLOOKUP($D133, '⭐ SD-SUM-BBALL ⚾'!$F$2:$F$286,'⭐ SD-SUM-BBALL ⚾'!$G$2:$G$286)="", "",_xlfn.XLOOKUP($D133, '⭐ SD-SUM-BBALL ⚾'!$F$2:$F$286,'⭐ SD-SUM-BBALL ⚾'!$G$2:$G$286)&gt;0, _xlfn.XLOOKUP($D133, '⭐ SD-SUM-BBALL ⚾'!$F$2:$F$286,'⭐ SD-SUM-BBALL ⚾'!$G$2:$G$286))</f>
        <v>Grizzly Park</v>
      </c>
      <c r="H133" s="642" t="str">
        <f>IF($D133="", " ", _xlfn.XLOOKUP($D133, '⭐ SD-SUM-BBALL ⚾'!$F$2:$F$286, '⭐ SD-SUM-BBALL ⚾'!$AM$2:$AM$286))</f>
        <v>1220 Park Avenue Franklin, IN 46131</v>
      </c>
      <c r="I133" s="642" t="str">
        <f>IF($D133="", " ", _xlfn.XLOOKUP($D133, '⭐ SD-SUM-BBALL ⚾'!$F$2:$F$286, '⭐ SD-SUM-BBALL ⚾'!$U$2:$U$286))</f>
        <v>317-514-3713</v>
      </c>
      <c r="J133" s="642" t="str">
        <f>IF($D133="", " ", _xlfn.XLOOKUP($D133, '⭐ SD-SUM-BBALL ⚾'!$F$2:$F$286, '⭐ SD-SUM-BBALL ⚾'!$N$2:$N$286))</f>
        <v>Lance</v>
      </c>
      <c r="K133" s="642" t="str">
        <f>IF($D133="", " ", _xlfn.XLOOKUP($D133, '⭐ SD-SUM-BBALL ⚾'!$F$2:$F$286, '⭐ SD-SUM-BBALL ⚾'!$O$2:$O$286))</f>
        <v>Marshall</v>
      </c>
      <c r="L133" s="641" cm="1">
        <f t="array" ref="L133">_xlfn.IFS($D133="", " ", _xlfn.XLOOKUP($D133, '⭐ SD-SUM-BBALL ⚾'!$F$2:$F$286,'⭐ SD-SUM-BBALL ⚾'!$X$2:$X$286)="", "TBA",_xlfn.XLOOKUP($D133, '⭐ SD-SUM-BBALL ⚾'!$F$2:$F$286,'⭐ SD-SUM-BBALL ⚾'!$X$2:$X$286)&gt;0, _xlfn.XLOOKUP($D133, '⭐ SD-SUM-BBALL ⚾'!$F$2:$F$286,'⭐ SD-SUM-BBALL ⚾'!$X$2:$X$286))</f>
        <v>720</v>
      </c>
      <c r="N133" s="771" t="b">
        <v>1</v>
      </c>
      <c r="O133" s="771" t="b">
        <v>1</v>
      </c>
      <c r="P133" s="771" t="b">
        <v>1</v>
      </c>
      <c r="Q133" s="771" t="b">
        <v>1</v>
      </c>
      <c r="R133" s="771" t="b">
        <v>0</v>
      </c>
      <c r="S133" s="771" t="b">
        <v>1</v>
      </c>
      <c r="T133" s="771" t="b">
        <v>1</v>
      </c>
      <c r="U133" s="771" t="b">
        <v>1</v>
      </c>
      <c r="V133" s="771" t="b">
        <v>1</v>
      </c>
      <c r="W133" s="771" t="b">
        <v>0</v>
      </c>
      <c r="X133" s="771" t="b">
        <v>0</v>
      </c>
      <c r="Y133" s="771" t="b">
        <v>1</v>
      </c>
      <c r="Z133" s="771" t="b">
        <v>1</v>
      </c>
      <c r="AA133" s="771" t="b">
        <v>0</v>
      </c>
      <c r="AB133" s="771" t="b">
        <v>0</v>
      </c>
      <c r="AC133" s="771" t="b">
        <v>0</v>
      </c>
      <c r="AD133" s="771" t="b">
        <v>0</v>
      </c>
      <c r="AE133" s="771" t="b">
        <v>0</v>
      </c>
      <c r="AF133" s="771" t="b">
        <v>0</v>
      </c>
    </row>
    <row r="134" spans="1:32">
      <c r="A134" s="471" t="str">
        <f>IF($D134="", "", _xlfn.XLOOKUP($D134, '⭐ SD-SUM-BBALL ⚾'!$F$2:$F$286, '⭐ SD-SUM-BBALL ⚾'!$A$2:$A$286))</f>
        <v>B-RET</v>
      </c>
      <c r="B134" s="471" t="str">
        <f>IF($D134="", " ", _xlfn.XLOOKUP($D134, '⭐ SD-SUM-BBALL ⚾'!$F$2:$F$286, '⭐ SD-SUM-BBALL ⚾'!$C$2:$C$286))</f>
        <v>C-3RD</v>
      </c>
      <c r="C134" s="471" t="str">
        <f>IF($D134="", " ", _xlfn.XLOOKUP($D134, '⭐ SD-SUM-BBALL ⚾'!$F$2:$F$286, '⭐ SD-SUM-BBALL ⚾'!$E$2:$E$286))</f>
        <v>USBDGCC</v>
      </c>
      <c r="D134" s="471" t="s">
        <v>2859</v>
      </c>
      <c r="E134" s="471" t="str">
        <f>IF($D134="", " ", _xlfn.XLOOKUP($D134, '⭐ SD-SUM-BBALL ⚾'!$F$2:$F$286, '⭐ SD-SUM-BBALL ⚾'!$L$2:$L$286))</f>
        <v>ssherman@genesee.edu</v>
      </c>
      <c r="F134" s="471" t="str" cm="1">
        <f t="array" ref="F134">_xlfn.IFS($D134="", " ", _xlfn.XLOOKUP($D134, '⭐ SD-SUM-BBALL ⚾'!$F$2:$F$286,'⭐ SD-SUM-BBALL ⚾'!$M$2:$M$286)="", "",_xlfn.XLOOKUP($D134, '⭐ SD-SUM-BBALL ⚾'!$F$2:$F$286,'⭐ SD-SUM-BBALL ⚾'!$M$2:$M$286)&gt;0, _xlfn.XLOOKUP($D134, '⭐ SD-SUM-BBALL ⚾'!$F$2:$F$286,'⭐ SD-SUM-BBALL ⚾'!$M$2:$M$286))</f>
        <v/>
      </c>
      <c r="G134" s="471" t="str" cm="1">
        <f t="array" ref="G134">_xlfn.IFS($D134="", " ", _xlfn.XLOOKUP($D134, '⭐ SD-SUM-BBALL ⚾'!$F$2:$F$286,'⭐ SD-SUM-BBALL ⚾'!$G$2:$G$286)="", "",_xlfn.XLOOKUP($D134, '⭐ SD-SUM-BBALL ⚾'!$F$2:$F$286,'⭐ SD-SUM-BBALL ⚾'!$G$2:$G$286)&gt;0, _xlfn.XLOOKUP($D134, '⭐ SD-SUM-BBALL ⚾'!$F$2:$F$286,'⭐ SD-SUM-BBALL ⚾'!$G$2:$G$286))</f>
        <v/>
      </c>
      <c r="H134" s="471" t="str">
        <f>IF($D134="", " ", _xlfn.XLOOKUP($D134, '⭐ SD-SUM-BBALL ⚾'!$F$2:$F$286, '⭐ SD-SUM-BBALL ⚾'!$AM$2:$AM$286))</f>
        <v>1 College Rd Batavia, NY 14020</v>
      </c>
      <c r="I134" s="471" t="str">
        <f>IF($D134="", " ", _xlfn.XLOOKUP($D134, '⭐ SD-SUM-BBALL ⚾'!$F$2:$F$286, '⭐ SD-SUM-BBALL ⚾'!$U$2:$U$286))</f>
        <v>585-350-9397</v>
      </c>
      <c r="J134" s="471" t="str">
        <f>IF($D134="", " ", _xlfn.XLOOKUP($D134, '⭐ SD-SUM-BBALL ⚾'!$F$2:$F$286, '⭐ SD-SUM-BBALL ⚾'!$N$2:$N$286))</f>
        <v>Skip</v>
      </c>
      <c r="K134" s="471" t="str">
        <f>IF($D134="", " ", _xlfn.XLOOKUP($D134, '⭐ SD-SUM-BBALL ⚾'!$F$2:$F$286, '⭐ SD-SUM-BBALL ⚾'!$O$2:$O$286))</f>
        <v>Sherman</v>
      </c>
      <c r="L134" s="468" cm="1">
        <f t="array" ref="L134">_xlfn.IFS($D134="", " ", _xlfn.XLOOKUP($D134, '⭐ SD-SUM-BBALL ⚾'!$F$2:$F$286,'⭐ SD-SUM-BBALL ⚾'!$X$2:$X$286)="", "TBA",_xlfn.XLOOKUP($D134, '⭐ SD-SUM-BBALL ⚾'!$F$2:$F$286,'⭐ SD-SUM-BBALL ⚾'!$X$2:$X$286)&gt;0, _xlfn.XLOOKUP($D134, '⭐ SD-SUM-BBALL ⚾'!$F$2:$F$286,'⭐ SD-SUM-BBALL ⚾'!$X$2:$X$286))</f>
        <v>720</v>
      </c>
      <c r="N134" s="773" t="b">
        <v>1</v>
      </c>
      <c r="O134" s="773" t="b">
        <v>1</v>
      </c>
      <c r="P134" s="773" t="b">
        <v>1</v>
      </c>
      <c r="Q134" s="773" t="b">
        <v>1</v>
      </c>
      <c r="R134" s="773" t="b">
        <v>0</v>
      </c>
      <c r="S134" s="773" t="b">
        <v>1</v>
      </c>
      <c r="T134" s="773" t="b">
        <v>1</v>
      </c>
      <c r="U134" s="773" t="b">
        <v>1</v>
      </c>
      <c r="V134" s="773" t="b">
        <v>0</v>
      </c>
      <c r="W134" s="773" t="b">
        <v>0</v>
      </c>
      <c r="X134" s="773" t="b">
        <v>0</v>
      </c>
      <c r="Y134" s="773" t="b">
        <v>1</v>
      </c>
      <c r="Z134" s="773" t="b">
        <v>1</v>
      </c>
      <c r="AA134" s="773" t="b">
        <v>0</v>
      </c>
      <c r="AB134" s="773" t="b">
        <v>0</v>
      </c>
      <c r="AC134" s="773" t="b">
        <v>0</v>
      </c>
      <c r="AD134" s="773" t="b">
        <v>0</v>
      </c>
      <c r="AE134" s="773" t="b">
        <v>0</v>
      </c>
      <c r="AF134" s="773" t="b">
        <v>0</v>
      </c>
    </row>
    <row r="135" spans="1:32">
      <c r="A135" s="471" t="str">
        <f>IF($D135="", "", _xlfn.XLOOKUP($D135, '⭐ SD-SUM-BBALL ⚾'!$F$2:$F$286, '⭐ SD-SUM-BBALL ⚾'!$A$2:$A$286))</f>
        <v>B-RET</v>
      </c>
      <c r="B135" s="471" t="str">
        <f>IF($D135="", " ", _xlfn.XLOOKUP($D135, '⭐ SD-SUM-BBALL ⚾'!$F$2:$F$286, '⭐ SD-SUM-BBALL ⚾'!$C$2:$C$286))</f>
        <v>C-2ND</v>
      </c>
      <c r="C135" s="471" t="str">
        <f>IF($D135="", " ", _xlfn.XLOOKUP($D135, '⭐ SD-SUM-BBALL ⚾'!$F$2:$F$286, '⭐ SD-SUM-BBALL ⚾'!$E$2:$E$286))</f>
        <v>USBDGCU</v>
      </c>
      <c r="D135" s="470" t="s">
        <v>884</v>
      </c>
      <c r="E135" s="471" t="str">
        <f>IF($D135="", " ", _xlfn.XLOOKUP($D135, '⭐ SD-SUM-BBALL ⚾'!$F$2:$F$286, '⭐ SD-SUM-BBALL ⚾'!$L$2:$L$286))</f>
        <v>afreeman@georgian.edu</v>
      </c>
      <c r="F135" s="471" t="str" cm="1">
        <f t="array" ref="F135">_xlfn.IFS($D135="", " ", _xlfn.XLOOKUP($D135, '⭐ SD-SUM-BBALL ⚾'!$F$2:$F$286,'⭐ SD-SUM-BBALL ⚾'!$M$2:$M$286)="", "",_xlfn.XLOOKUP($D135, '⭐ SD-SUM-BBALL ⚾'!$F$2:$F$286,'⭐ SD-SUM-BBALL ⚾'!$M$2:$M$286)&gt;0, _xlfn.XLOOKUP($D135, '⭐ SD-SUM-BBALL ⚾'!$F$2:$F$286,'⭐ SD-SUM-BBALL ⚾'!$M$2:$M$286))</f>
        <v/>
      </c>
      <c r="G135" s="471" t="str" cm="1">
        <f t="array" ref="G135">_xlfn.IFS($D135="", " ", _xlfn.XLOOKUP($D135, '⭐ SD-SUM-BBALL ⚾'!$F$2:$F$286,'⭐ SD-SUM-BBALL ⚾'!$G$2:$G$286)="", "",_xlfn.XLOOKUP($D135, '⭐ SD-SUM-BBALL ⚾'!$F$2:$F$286,'⭐ SD-SUM-BBALL ⚾'!$G$2:$G$286)&gt;0, _xlfn.XLOOKUP($D135, '⭐ SD-SUM-BBALL ⚾'!$F$2:$F$286,'⭐ SD-SUM-BBALL ⚾'!$G$2:$G$286))</f>
        <v/>
      </c>
      <c r="H135" s="471" t="str">
        <f>IF($D135="", " ", _xlfn.XLOOKUP($D135, '⭐ SD-SUM-BBALL ⚾'!$F$2:$F$286, '⭐ SD-SUM-BBALL ⚾'!$AM$2:$AM$286))</f>
        <v>900 Lakewood Ave Lakewood, NJ 8701</v>
      </c>
      <c r="I135" s="471" t="str">
        <f>IF($D135="", " ", _xlfn.XLOOKUP($D135, '⭐ SD-SUM-BBALL ⚾'!$F$2:$F$286, '⭐ SD-SUM-BBALL ⚾'!$U$2:$U$286))</f>
        <v>207-939-2867</v>
      </c>
      <c r="J135" s="471" t="str">
        <f>IF($D135="", " ", _xlfn.XLOOKUP($D135, '⭐ SD-SUM-BBALL ⚾'!$F$2:$F$286, '⭐ SD-SUM-BBALL ⚾'!$N$2:$N$286))</f>
        <v>Arlan</v>
      </c>
      <c r="K135" s="471" t="str">
        <f>IF($D135="", " ", _xlfn.XLOOKUP($D135, '⭐ SD-SUM-BBALL ⚾'!$F$2:$F$286, '⭐ SD-SUM-BBALL ⚾'!$O$2:$O$286))</f>
        <v>Freeman</v>
      </c>
      <c r="L135" s="468" cm="1">
        <f t="array" ref="L135">_xlfn.IFS($D135="", " ", _xlfn.XLOOKUP($D135, '⭐ SD-SUM-BBALL ⚾'!$F$2:$F$286,'⭐ SD-SUM-BBALL ⚾'!$X$2:$X$286)="", "TBA",_xlfn.XLOOKUP($D135, '⭐ SD-SUM-BBALL ⚾'!$F$2:$F$286,'⭐ SD-SUM-BBALL ⚾'!$X$2:$X$286)&gt;0, _xlfn.XLOOKUP($D135, '⭐ SD-SUM-BBALL ⚾'!$F$2:$F$286,'⭐ SD-SUM-BBALL ⚾'!$X$2:$X$286))</f>
        <v>720</v>
      </c>
      <c r="N135" s="773" t="b">
        <v>1</v>
      </c>
      <c r="O135" s="773" t="b">
        <v>1</v>
      </c>
      <c r="P135" s="773" t="b">
        <v>1</v>
      </c>
      <c r="Q135" s="773" t="b">
        <v>1</v>
      </c>
      <c r="R135" s="773" t="b">
        <v>0</v>
      </c>
      <c r="S135" s="773" t="b">
        <v>1</v>
      </c>
      <c r="T135" s="773" t="b">
        <v>1</v>
      </c>
      <c r="U135" s="773" t="b">
        <v>1</v>
      </c>
      <c r="V135" s="773" t="b">
        <v>1</v>
      </c>
      <c r="W135" s="773" t="b">
        <v>0</v>
      </c>
      <c r="X135" s="773" t="b">
        <v>0</v>
      </c>
      <c r="Y135" s="773" t="b">
        <v>1</v>
      </c>
      <c r="Z135" s="773" t="b">
        <v>1</v>
      </c>
      <c r="AA135" s="773" t="b">
        <v>0</v>
      </c>
      <c r="AB135" s="773" t="b">
        <v>0</v>
      </c>
      <c r="AC135" s="773" t="b">
        <v>0</v>
      </c>
      <c r="AD135" s="773" t="b">
        <v>0</v>
      </c>
      <c r="AE135" s="773" t="b">
        <v>0</v>
      </c>
      <c r="AF135" s="773" t="b">
        <v>0</v>
      </c>
    </row>
    <row r="136" spans="1:32">
      <c r="A136" s="471" t="str">
        <f>IF($D136="", "", _xlfn.XLOOKUP($D136, '⭐ SD-SUM-BBALL ⚾'!$F$2:$F$286, '⭐ SD-SUM-BBALL ⚾'!$A$2:$A$286))</f>
        <v>B-RET</v>
      </c>
      <c r="B136" s="471" t="str">
        <f>IF($D136="", " ", _xlfn.XLOOKUP($D136, '⭐ SD-SUM-BBALL ⚾'!$F$2:$F$286, '⭐ SD-SUM-BBALL ⚾'!$C$2:$C$286))</f>
        <v>C-2ND</v>
      </c>
      <c r="C136" s="471" t="str">
        <f>IF($D136="", " ", _xlfn.XLOOKUP($D136, '⭐ SD-SUM-BBALL ⚾'!$F$2:$F$286, '⭐ SD-SUM-BBALL ⚾'!$E$2:$E$286))</f>
        <v>USBDGSC</v>
      </c>
      <c r="D136" s="471" t="s">
        <v>897</v>
      </c>
      <c r="E136" s="471" t="str">
        <f>IF($D136="", " ", _xlfn.XLOOKUP($D136, '⭐ SD-SUM-BBALL ⚾'!$F$2:$F$286, '⭐ SD-SUM-BBALL ⚾'!$L$2:$L$286))</f>
        <v>spiropsaltis@aol.com</v>
      </c>
      <c r="F136" s="471" t="str" cm="1">
        <f t="array" ref="F136">_xlfn.IFS($D136="", " ", _xlfn.XLOOKUP($D136, '⭐ SD-SUM-BBALL ⚾'!$F$2:$F$286,'⭐ SD-SUM-BBALL ⚾'!$M$2:$M$286)="", "",_xlfn.XLOOKUP($D136, '⭐ SD-SUM-BBALL ⚾'!$F$2:$F$286,'⭐ SD-SUM-BBALL ⚾'!$M$2:$M$286)&gt;0, _xlfn.XLOOKUP($D136, '⭐ SD-SUM-BBALL ⚾'!$F$2:$F$286,'⭐ SD-SUM-BBALL ⚾'!$M$2:$M$286))</f>
        <v/>
      </c>
      <c r="G136" s="471" t="str" cm="1">
        <f t="array" ref="G136">_xlfn.IFS($D136="", " ", _xlfn.XLOOKUP($D136, '⭐ SD-SUM-BBALL ⚾'!$F$2:$F$286,'⭐ SD-SUM-BBALL ⚾'!$G$2:$G$286)="", "",_xlfn.XLOOKUP($D136, '⭐ SD-SUM-BBALL ⚾'!$F$2:$F$286,'⭐ SD-SUM-BBALL ⚾'!$G$2:$G$286)&gt;0, _xlfn.XLOOKUP($D136, '⭐ SD-SUM-BBALL ⚾'!$F$2:$F$286,'⭐ SD-SUM-BBALL ⚾'!$G$2:$G$286))</f>
        <v/>
      </c>
      <c r="H136" s="471" t="str">
        <f>IF($D136="", " ", _xlfn.XLOOKUP($D136, '⭐ SD-SUM-BBALL ⚾'!$F$2:$F$286, '⭐ SD-SUM-BBALL ⚾'!$AM$2:$AM$286))</f>
        <v>2200 Fern Lane Glendale, CA 91208</v>
      </c>
      <c r="I136" s="471" t="str">
        <f>IF($D136="", " ", _xlfn.XLOOKUP($D136, '⭐ SD-SUM-BBALL ⚾'!$F$2:$F$286, '⭐ SD-SUM-BBALL ⚾'!$U$2:$U$286))</f>
        <v>818-253-6503</v>
      </c>
      <c r="J136" s="471" t="str">
        <f>IF($D136="", " ", _xlfn.XLOOKUP($D136, '⭐ SD-SUM-BBALL ⚾'!$F$2:$F$286, '⭐ SD-SUM-BBALL ⚾'!$N$2:$N$286))</f>
        <v>Spiro</v>
      </c>
      <c r="K136" s="471" t="str">
        <f>IF($D136="", " ", _xlfn.XLOOKUP($D136, '⭐ SD-SUM-BBALL ⚾'!$F$2:$F$286, '⭐ SD-SUM-BBALL ⚾'!$O$2:$O$286))</f>
        <v>Psaltis</v>
      </c>
      <c r="L136" s="468" cm="1">
        <f t="array" ref="L136">_xlfn.IFS($D136="", " ", _xlfn.XLOOKUP($D136, '⭐ SD-SUM-BBALL ⚾'!$F$2:$F$286,'⭐ SD-SUM-BBALL ⚾'!$X$2:$X$286)="", "TBA",_xlfn.XLOOKUP($D136, '⭐ SD-SUM-BBALL ⚾'!$F$2:$F$286,'⭐ SD-SUM-BBALL ⚾'!$X$2:$X$286)&gt;0, _xlfn.XLOOKUP($D136, '⭐ SD-SUM-BBALL ⚾'!$F$2:$F$286,'⭐ SD-SUM-BBALL ⚾'!$X$2:$X$286))</f>
        <v>720</v>
      </c>
      <c r="N136" s="773" t="b">
        <v>1</v>
      </c>
      <c r="O136" s="773" t="b">
        <v>1</v>
      </c>
      <c r="P136" s="773" t="b">
        <v>1</v>
      </c>
      <c r="Q136" s="773" t="b">
        <v>1</v>
      </c>
      <c r="R136" s="773" t="b">
        <v>0</v>
      </c>
      <c r="S136" s="773" t="b">
        <v>1</v>
      </c>
      <c r="T136" s="773" t="b">
        <v>1</v>
      </c>
      <c r="U136" s="773" t="b">
        <v>1</v>
      </c>
      <c r="V136" s="773" t="b">
        <v>1</v>
      </c>
      <c r="W136" s="773" t="b">
        <v>0</v>
      </c>
      <c r="X136" s="773" t="b">
        <v>0</v>
      </c>
      <c r="Y136" s="773" t="b">
        <v>1</v>
      </c>
      <c r="Z136" s="773" t="b">
        <v>1</v>
      </c>
      <c r="AA136" s="773" t="b">
        <v>0</v>
      </c>
      <c r="AB136" s="773" t="b">
        <v>0</v>
      </c>
      <c r="AC136" s="773" t="b">
        <v>0</v>
      </c>
      <c r="AD136" s="773" t="b">
        <v>0</v>
      </c>
      <c r="AE136" s="773" t="b">
        <v>0</v>
      </c>
      <c r="AF136" s="773" t="b">
        <v>0</v>
      </c>
    </row>
    <row r="137" spans="1:32">
      <c r="A137" s="471" t="str">
        <f>IF($D137="", "", _xlfn.XLOOKUP($D137, '⭐ SD-SUM-BBALL ⚾'!$F$2:$F$286, '⭐ SD-SUM-BBALL ⚾'!$A$2:$A$286))</f>
        <v>B-RET</v>
      </c>
      <c r="B137" s="471" t="str">
        <f>IF($D137="", " ", _xlfn.XLOOKUP($D137, '⭐ SD-SUM-BBALL ⚾'!$F$2:$F$286, '⭐ SD-SUM-BBALL ⚾'!$C$2:$C$286))</f>
        <v>C-3RD</v>
      </c>
      <c r="C137" s="471" t="str">
        <f>IF($D137="", " ", _xlfn.XLOOKUP($D137, '⭐ SD-SUM-BBALL ⚾'!$F$2:$F$286, '⭐ SD-SUM-BBALL ⚾'!$E$2:$E$286))</f>
        <v>USBDMBC</v>
      </c>
      <c r="D137" s="471" t="s">
        <v>2927</v>
      </c>
      <c r="E137" s="471" t="str">
        <f>IF($D137="", " ", _xlfn.XLOOKUP($D137, '⭐ SD-SUM-BBALL ⚾'!$F$2:$F$286, '⭐ SD-SUM-BBALL ⚾'!$L$2:$L$286))</f>
        <v>eric.mcafee@mtbethelchristian.org</v>
      </c>
      <c r="F137" s="471" t="str" cm="1">
        <f t="array" ref="F137">_xlfn.IFS($D137="", " ", _xlfn.XLOOKUP($D137, '⭐ SD-SUM-BBALL ⚾'!$F$2:$F$286,'⭐ SD-SUM-BBALL ⚾'!$M$2:$M$286)="", "",_xlfn.XLOOKUP($D137, '⭐ SD-SUM-BBALL ⚾'!$F$2:$F$286,'⭐ SD-SUM-BBALL ⚾'!$M$2:$M$286)&gt;0, _xlfn.XLOOKUP($D137, '⭐ SD-SUM-BBALL ⚾'!$F$2:$F$286,'⭐ SD-SUM-BBALL ⚾'!$M$2:$M$286))</f>
        <v/>
      </c>
      <c r="G137" s="471" t="str" cm="1">
        <f t="array" ref="G137">_xlfn.IFS($D137="", " ", _xlfn.XLOOKUP($D137, '⭐ SD-SUM-BBALL ⚾'!$F$2:$F$286,'⭐ SD-SUM-BBALL ⚾'!$G$2:$G$286)="", "",_xlfn.XLOOKUP($D137, '⭐ SD-SUM-BBALL ⚾'!$F$2:$F$286,'⭐ SD-SUM-BBALL ⚾'!$G$2:$G$286)&gt;0, _xlfn.XLOOKUP($D137, '⭐ SD-SUM-BBALL ⚾'!$F$2:$F$286,'⭐ SD-SUM-BBALL ⚾'!$G$2:$G$286))</f>
        <v>Mt. Paran Sports Complex</v>
      </c>
      <c r="H137" s="471" t="str">
        <f>IF($D137="", " ", _xlfn.XLOOKUP($D137, '⭐ SD-SUM-BBALL ⚾'!$F$2:$F$286, '⭐ SD-SUM-BBALL ⚾'!$AM$2:$AM$286))</f>
        <v>1700 Allgood Road Marietta, GA 30062</v>
      </c>
      <c r="I137" s="471" t="str">
        <f>IF($D137="", " ", _xlfn.XLOOKUP($D137, '⭐ SD-SUM-BBALL ⚾'!$F$2:$F$286, '⭐ SD-SUM-BBALL ⚾'!$U$2:$U$286))</f>
        <v>770-905-7772</v>
      </c>
      <c r="J137" s="471" t="str">
        <f>IF($D137="", " ", _xlfn.XLOOKUP($D137, '⭐ SD-SUM-BBALL ⚾'!$F$2:$F$286, '⭐ SD-SUM-BBALL ⚾'!$N$2:$N$286))</f>
        <v>Eric</v>
      </c>
      <c r="K137" s="471" t="str">
        <f>IF($D137="", " ", _xlfn.XLOOKUP($D137, '⭐ SD-SUM-BBALL ⚾'!$F$2:$F$286, '⭐ SD-SUM-BBALL ⚾'!$O$2:$O$286))</f>
        <v>McAfee</v>
      </c>
      <c r="L137" s="468" cm="1">
        <f t="array" ref="L137">_xlfn.IFS($D137="", " ", _xlfn.XLOOKUP($D137, '⭐ SD-SUM-BBALL ⚾'!$F$2:$F$286,'⭐ SD-SUM-BBALL ⚾'!$X$2:$X$286)="", "TBA",_xlfn.XLOOKUP($D137, '⭐ SD-SUM-BBALL ⚾'!$F$2:$F$286,'⭐ SD-SUM-BBALL ⚾'!$X$2:$X$286)&gt;0, _xlfn.XLOOKUP($D137, '⭐ SD-SUM-BBALL ⚾'!$F$2:$F$286,'⭐ SD-SUM-BBALL ⚾'!$X$2:$X$286))</f>
        <v>720</v>
      </c>
      <c r="N137" s="773" t="b">
        <v>1</v>
      </c>
      <c r="O137" s="773" t="b">
        <v>1</v>
      </c>
      <c r="P137" s="773" t="b">
        <v>1</v>
      </c>
      <c r="Q137" s="773" t="b">
        <v>1</v>
      </c>
      <c r="R137" s="773" t="b">
        <v>0</v>
      </c>
      <c r="S137" s="773" t="b">
        <v>1</v>
      </c>
      <c r="T137" s="773" t="b">
        <v>1</v>
      </c>
      <c r="U137" s="773" t="b">
        <v>1</v>
      </c>
      <c r="V137" s="773" t="b">
        <v>0</v>
      </c>
      <c r="W137" s="773" t="b">
        <v>0</v>
      </c>
      <c r="X137" s="773" t="b">
        <v>0</v>
      </c>
      <c r="Y137" s="773" t="b">
        <v>1</v>
      </c>
      <c r="Z137" s="773" t="b">
        <v>1</v>
      </c>
      <c r="AA137" s="773" t="b">
        <v>0</v>
      </c>
      <c r="AB137" s="773" t="b">
        <v>0</v>
      </c>
      <c r="AC137" s="773" t="b">
        <v>0</v>
      </c>
      <c r="AD137" s="773" t="b">
        <v>0</v>
      </c>
      <c r="AE137" s="773" t="b">
        <v>0</v>
      </c>
      <c r="AF137" s="773" t="b">
        <v>0</v>
      </c>
    </row>
    <row r="138" spans="1:32">
      <c r="A138" s="314" t="str">
        <f>IF($D138="", "", _xlfn.XLOOKUP($D138, '⭐ SD-SUM-BBALL ⚾'!$F$2:$F$286, '⭐ SD-SUM-BBALL ⚾'!$A$2:$A$286))</f>
        <v>A-NEW</v>
      </c>
      <c r="B138" s="314" t="str">
        <f>IF($D138="", " ", _xlfn.XLOOKUP($D138, '⭐ SD-SUM-BBALL ⚾'!$F$2:$F$286, '⭐ SD-SUM-BBALL ⚾'!$C$2:$C$286))</f>
        <v>A-NEW</v>
      </c>
      <c r="C138" s="314" t="str">
        <f>IF($D138="", " ", _xlfn.XLOOKUP($D138, '⭐ SD-SUM-BBALL ⚾'!$F$2:$F$286, '⭐ SD-SUM-BBALL ⚾'!$E$2:$E$286))</f>
        <v>USBDNEW</v>
      </c>
      <c r="D138" s="314" t="s">
        <v>2975</v>
      </c>
      <c r="E138" s="314" t="str">
        <f>IF($D138="", " ", _xlfn.XLOOKUP($D138, '⭐ SD-SUM-BBALL ⚾'!$F$2:$F$286, '⭐ SD-SUM-BBALL ⚾'!$L$2:$L$286))</f>
        <v>jordan.delvin@newton.k12.ga.us</v>
      </c>
      <c r="F138" s="314" t="str" cm="1">
        <f t="array" ref="F138">_xlfn.IFS($D138="", " ", _xlfn.XLOOKUP($D138, '⭐ SD-SUM-BBALL ⚾'!$F$2:$F$286,'⭐ SD-SUM-BBALL ⚾'!$M$2:$M$286)="", "",_xlfn.XLOOKUP($D138, '⭐ SD-SUM-BBALL ⚾'!$F$2:$F$286,'⭐ SD-SUM-BBALL ⚾'!$M$2:$M$286)&gt;0, _xlfn.XLOOKUP($D138, '⭐ SD-SUM-BBALL ⚾'!$F$2:$F$286,'⭐ SD-SUM-BBALL ⚾'!$M$2:$M$286))</f>
        <v/>
      </c>
      <c r="G138" s="314" t="str" cm="1">
        <f t="array" ref="G138">_xlfn.IFS($D138="", " ", _xlfn.XLOOKUP($D138, '⭐ SD-SUM-BBALL ⚾'!$F$2:$F$286,'⭐ SD-SUM-BBALL ⚾'!$G$2:$G$286)="", "",_xlfn.XLOOKUP($D138, '⭐ SD-SUM-BBALL ⚾'!$F$2:$F$286,'⭐ SD-SUM-BBALL ⚾'!$G$2:$G$286)&gt;0, _xlfn.XLOOKUP($D138, '⭐ SD-SUM-BBALL ⚾'!$F$2:$F$286,'⭐ SD-SUM-BBALL ⚾'!$G$2:$G$286))</f>
        <v/>
      </c>
      <c r="H138" s="314" t="str">
        <f>IF($D138="", " ", _xlfn.XLOOKUP($D138, '⭐ SD-SUM-BBALL ⚾'!$F$2:$F$286, '⭐ SD-SUM-BBALL ⚾'!$AM$2:$AM$286))</f>
        <v>1 Ram Way Covington, GA 30014</v>
      </c>
      <c r="I138" s="314" t="str">
        <f>IF($D138="", " ", _xlfn.XLOOKUP($D138, '⭐ SD-SUM-BBALL ⚾'!$F$2:$F$286, '⭐ SD-SUM-BBALL ⚾'!$U$2:$U$286))</f>
        <v>706-601-3612</v>
      </c>
      <c r="J138" s="314" t="str">
        <f>IF($D138="", " ", _xlfn.XLOOKUP($D138, '⭐ SD-SUM-BBALL ⚾'!$F$2:$F$286, '⭐ SD-SUM-BBALL ⚾'!$N$2:$N$286))</f>
        <v>Delvin</v>
      </c>
      <c r="K138" s="314" t="str">
        <f>IF($D138="", " ", _xlfn.XLOOKUP($D138, '⭐ SD-SUM-BBALL ⚾'!$F$2:$F$286, '⭐ SD-SUM-BBALL ⚾'!$O$2:$O$286))</f>
        <v>Jordan</v>
      </c>
      <c r="L138" s="505" cm="1">
        <f t="array" ref="L138">_xlfn.IFS($D138="", " ", _xlfn.XLOOKUP($D138, '⭐ SD-SUM-BBALL ⚾'!$F$2:$F$286,'⭐ SD-SUM-BBALL ⚾'!$X$2:$X$286)="", "TBA",_xlfn.XLOOKUP($D138, '⭐ SD-SUM-BBALL ⚾'!$F$2:$F$286,'⭐ SD-SUM-BBALL ⚾'!$X$2:$X$286)&gt;0, _xlfn.XLOOKUP($D138, '⭐ SD-SUM-BBALL ⚾'!$F$2:$F$286,'⭐ SD-SUM-BBALL ⚾'!$X$2:$X$286))</f>
        <v>720</v>
      </c>
      <c r="N138" s="774" t="b">
        <v>1</v>
      </c>
      <c r="O138" s="774" t="b">
        <v>1</v>
      </c>
      <c r="P138" s="774" t="b">
        <v>1</v>
      </c>
      <c r="Q138" s="774" t="b">
        <v>1</v>
      </c>
      <c r="R138" s="774" t="b">
        <v>1</v>
      </c>
      <c r="S138" s="774" t="b">
        <v>1</v>
      </c>
      <c r="T138" s="774" t="b">
        <v>1</v>
      </c>
      <c r="U138" s="774" t="b">
        <v>1</v>
      </c>
      <c r="V138" s="774" t="b">
        <v>0</v>
      </c>
      <c r="W138" s="774" t="b">
        <v>0</v>
      </c>
      <c r="X138" s="774" t="b">
        <v>0</v>
      </c>
      <c r="Y138" s="774" t="b">
        <v>1</v>
      </c>
      <c r="Z138" s="774" t="b">
        <v>1</v>
      </c>
      <c r="AA138" s="774" t="b">
        <v>0</v>
      </c>
      <c r="AB138" s="774" t="b">
        <v>0</v>
      </c>
      <c r="AC138" s="774" t="b">
        <v>0</v>
      </c>
      <c r="AD138" s="774" t="b">
        <v>0</v>
      </c>
      <c r="AE138" s="774" t="b">
        <v>0</v>
      </c>
      <c r="AF138" s="774" t="b">
        <v>0</v>
      </c>
    </row>
    <row r="139" spans="1:32">
      <c r="A139" s="471" t="str">
        <f>IF($D139="", "", _xlfn.XLOOKUP($D139, '⭐ SD-SUM-BBALL ⚾'!$F$2:$F$286, '⭐ SD-SUM-BBALL ⚾'!$A$2:$A$286))</f>
        <v>B-RET</v>
      </c>
      <c r="B139" s="471" t="str">
        <f>IF($D139="", " ", _xlfn.XLOOKUP($D139, '⭐ SD-SUM-BBALL ⚾'!$F$2:$F$286, '⭐ SD-SUM-BBALL ⚾'!$C$2:$C$286))</f>
        <v>C-3RD</v>
      </c>
      <c r="C139" s="471" t="str">
        <f>IF($D139="", " ", _xlfn.XLOOKUP($D139, '⭐ SD-SUM-BBALL ⚾'!$F$2:$F$286, '⭐ SD-SUM-BBALL ⚾'!$E$2:$E$286))</f>
        <v>USBDSDC</v>
      </c>
      <c r="D139" s="471" t="s">
        <v>3037</v>
      </c>
      <c r="E139" s="471" t="str">
        <f>IF($D139="", " ", _xlfn.XLOOKUP($D139, '⭐ SD-SUM-BBALL ⚾'!$F$2:$F$286, '⭐ SD-SUM-BBALL ⚾'!$L$2:$L$286))</f>
        <v>cbrown@sdccd.edu</v>
      </c>
      <c r="F139" s="471" t="str" cm="1">
        <f t="array" ref="F139">_xlfn.IFS($D139="", " ", _xlfn.XLOOKUP($D139, '⭐ SD-SUM-BBALL ⚾'!$F$2:$F$286,'⭐ SD-SUM-BBALL ⚾'!$M$2:$M$286)="", "",_xlfn.XLOOKUP($D139, '⭐ SD-SUM-BBALL ⚾'!$F$2:$F$286,'⭐ SD-SUM-BBALL ⚾'!$M$2:$M$286)&gt;0, _xlfn.XLOOKUP($D139, '⭐ SD-SUM-BBALL ⚾'!$F$2:$F$286,'⭐ SD-SUM-BBALL ⚾'!$M$2:$M$286))</f>
        <v/>
      </c>
      <c r="G139" s="471" t="str" cm="1">
        <f t="array" ref="G139">_xlfn.IFS($D139="", " ", _xlfn.XLOOKUP($D139, '⭐ SD-SUM-BBALL ⚾'!$F$2:$F$286,'⭐ SD-SUM-BBALL ⚾'!$G$2:$G$286)="", "",_xlfn.XLOOKUP($D139, '⭐ SD-SUM-BBALL ⚾'!$F$2:$F$286,'⭐ SD-SUM-BBALL ⚾'!$G$2:$G$286)&gt;0, _xlfn.XLOOKUP($D139, '⭐ SD-SUM-BBALL ⚾'!$F$2:$F$286,'⭐ SD-SUM-BBALL ⚾'!$G$2:$G$286))</f>
        <v>Morley Field</v>
      </c>
      <c r="H139" s="471" t="str">
        <f>IF($D139="", " ", _xlfn.XLOOKUP($D139, '⭐ SD-SUM-BBALL ⚾'!$F$2:$F$286, '⭐ SD-SUM-BBALL ⚾'!$AM$2:$AM$286))</f>
        <v>2221 Morley Field Dr San Diego, CA 92104</v>
      </c>
      <c r="I139" s="471" t="str">
        <f>IF($D139="", " ", _xlfn.XLOOKUP($D139, '⭐ SD-SUM-BBALL ⚾'!$F$2:$F$286, '⭐ SD-SUM-BBALL ⚾'!$U$2:$U$286))</f>
        <v>619-212-0928</v>
      </c>
      <c r="J139" s="471" t="str">
        <f>IF($D139="", " ", _xlfn.XLOOKUP($D139, '⭐ SD-SUM-BBALL ⚾'!$F$2:$F$286, '⭐ SD-SUM-BBALL ⚾'!$N$2:$N$286))</f>
        <v>Chris</v>
      </c>
      <c r="K139" s="471" t="str">
        <f>IF($D139="", " ", _xlfn.XLOOKUP($D139, '⭐ SD-SUM-BBALL ⚾'!$F$2:$F$286, '⭐ SD-SUM-BBALL ⚾'!$O$2:$O$286))</f>
        <v>Brown</v>
      </c>
      <c r="L139" s="468" cm="1">
        <f t="array" ref="L139">_xlfn.IFS($D139="", " ", _xlfn.XLOOKUP($D139, '⭐ SD-SUM-BBALL ⚾'!$F$2:$F$286,'⭐ SD-SUM-BBALL ⚾'!$X$2:$X$286)="", "TBA",_xlfn.XLOOKUP($D139, '⭐ SD-SUM-BBALL ⚾'!$F$2:$F$286,'⭐ SD-SUM-BBALL ⚾'!$X$2:$X$286)&gt;0, _xlfn.XLOOKUP($D139, '⭐ SD-SUM-BBALL ⚾'!$F$2:$F$286,'⭐ SD-SUM-BBALL ⚾'!$X$2:$X$286))</f>
        <v>720</v>
      </c>
      <c r="N139" s="773" t="b">
        <v>1</v>
      </c>
      <c r="O139" s="773" t="b">
        <v>1</v>
      </c>
      <c r="P139" s="773" t="b">
        <v>1</v>
      </c>
      <c r="Q139" s="773" t="b">
        <v>0</v>
      </c>
      <c r="R139" s="773" t="b">
        <v>0</v>
      </c>
      <c r="S139" s="773" t="b">
        <v>1</v>
      </c>
      <c r="T139" s="773" t="b">
        <v>1</v>
      </c>
      <c r="U139" s="773" t="b">
        <v>1</v>
      </c>
      <c r="V139" s="773" t="b">
        <v>0</v>
      </c>
      <c r="W139" s="773" t="b">
        <v>0</v>
      </c>
      <c r="X139" s="773" t="b">
        <v>0</v>
      </c>
      <c r="Y139" s="773" t="b">
        <v>1</v>
      </c>
      <c r="Z139" s="773" t="b">
        <v>1</v>
      </c>
      <c r="AA139" s="773" t="b">
        <v>0</v>
      </c>
      <c r="AB139" s="773" t="b">
        <v>0</v>
      </c>
      <c r="AC139" s="773" t="b">
        <v>0</v>
      </c>
      <c r="AD139" s="773" t="b">
        <v>0</v>
      </c>
      <c r="AE139" s="773" t="b">
        <v>0</v>
      </c>
      <c r="AF139" s="773" t="b">
        <v>0</v>
      </c>
    </row>
    <row r="140" spans="1:32">
      <c r="A140" s="471" t="str">
        <f>IF($D140="", "", _xlfn.XLOOKUP($D140, '⭐ SD-SUM-BBALL ⚾'!$F$2:$F$286, '⭐ SD-SUM-BBALL ⚾'!$A$2:$A$286))</f>
        <v>B-RET</v>
      </c>
      <c r="B140" s="471" t="str">
        <f>IF($D140="", " ", _xlfn.XLOOKUP($D140, '⭐ SD-SUM-BBALL ⚾'!$F$2:$F$286, '⭐ SD-SUM-BBALL ⚾'!$C$2:$C$286))</f>
        <v>C-2ND</v>
      </c>
      <c r="C140" s="471" t="str">
        <f>IF($D140="", " ", _xlfn.XLOOKUP($D140, '⭐ SD-SUM-BBALL ⚾'!$F$2:$F$286, '⭐ SD-SUM-BBALL ⚾'!$E$2:$E$286))</f>
        <v>USBDTU</v>
      </c>
      <c r="D140" s="471" t="s">
        <v>1473</v>
      </c>
      <c r="E140" s="471" t="str">
        <f>IF($D140="", " ", _xlfn.XLOOKUP($D140, '⭐ SD-SUM-BBALL ⚾'!$F$2:$F$286, '⭐ SD-SUM-BBALL ⚾'!$L$2:$L$286))</f>
        <v>bspect2@students.towson.edu</v>
      </c>
      <c r="F140" s="471" t="str" cm="1">
        <f t="array" ref="F140">_xlfn.IFS($D140="", " ", _xlfn.XLOOKUP($D140, '⭐ SD-SUM-BBALL ⚾'!$F$2:$F$286,'⭐ SD-SUM-BBALL ⚾'!$M$2:$M$286)="", "",_xlfn.XLOOKUP($D140, '⭐ SD-SUM-BBALL ⚾'!$F$2:$F$286,'⭐ SD-SUM-BBALL ⚾'!$M$2:$M$286)&gt;0, _xlfn.XLOOKUP($D140, '⭐ SD-SUM-BBALL ⚾'!$F$2:$F$286,'⭐ SD-SUM-BBALL ⚾'!$M$2:$M$286))</f>
        <v/>
      </c>
      <c r="G140" s="471" t="str" cm="1">
        <f t="array" ref="G140">_xlfn.IFS($D140="", " ", _xlfn.XLOOKUP($D140, '⭐ SD-SUM-BBALL ⚾'!$F$2:$F$286,'⭐ SD-SUM-BBALL ⚾'!$G$2:$G$286)="", "",_xlfn.XLOOKUP($D140, '⭐ SD-SUM-BBALL ⚾'!$F$2:$F$286,'⭐ SD-SUM-BBALL ⚾'!$G$2:$G$286)&gt;0, _xlfn.XLOOKUP($D140, '⭐ SD-SUM-BBALL ⚾'!$F$2:$F$286,'⭐ SD-SUM-BBALL ⚾'!$G$2:$G$286))</f>
        <v>John B. Schuerholz Park</v>
      </c>
      <c r="H140" s="471" t="str">
        <f>IF($D140="", " ", _xlfn.XLOOKUP($D140, '⭐ SD-SUM-BBALL ⚾'!$F$2:$F$286, '⭐ SD-SUM-BBALL ⚾'!$AM$2:$AM$286))</f>
        <v>Osler Dr. Towson, MD 21204</v>
      </c>
      <c r="I140" s="471" t="str">
        <f>IF($D140="", " ", _xlfn.XLOOKUP($D140, '⭐ SD-SUM-BBALL ⚾'!$F$2:$F$286, '⭐ SD-SUM-BBALL ⚾'!$U$2:$U$286))</f>
        <v>240-409-6068</v>
      </c>
      <c r="J140" s="471" t="str">
        <f>IF($D140="", " ", _xlfn.XLOOKUP($D140, '⭐ SD-SUM-BBALL ⚾'!$F$2:$F$286, '⭐ SD-SUM-BBALL ⚾'!$N$2:$N$286))</f>
        <v>Ben</v>
      </c>
      <c r="K140" s="471" t="str">
        <f>IF($D140="", " ", _xlfn.XLOOKUP($D140, '⭐ SD-SUM-BBALL ⚾'!$F$2:$F$286, '⭐ SD-SUM-BBALL ⚾'!$O$2:$O$286))</f>
        <v>Spector</v>
      </c>
      <c r="L140" s="468" cm="1">
        <f t="array" ref="L140">_xlfn.IFS($D140="", " ", _xlfn.XLOOKUP($D140, '⭐ SD-SUM-BBALL ⚾'!$F$2:$F$286,'⭐ SD-SUM-BBALL ⚾'!$X$2:$X$286)="", "TBA",_xlfn.XLOOKUP($D140, '⭐ SD-SUM-BBALL ⚾'!$F$2:$F$286,'⭐ SD-SUM-BBALL ⚾'!$X$2:$X$286)&gt;0, _xlfn.XLOOKUP($D140, '⭐ SD-SUM-BBALL ⚾'!$F$2:$F$286,'⭐ SD-SUM-BBALL ⚾'!$X$2:$X$286))</f>
        <v>720</v>
      </c>
      <c r="N140" s="773" t="b">
        <v>1</v>
      </c>
      <c r="O140" s="773" t="b">
        <v>1</v>
      </c>
      <c r="P140" s="773" t="b">
        <v>1</v>
      </c>
      <c r="Q140" s="773" t="b">
        <v>1</v>
      </c>
      <c r="R140" s="773" t="b">
        <v>0</v>
      </c>
      <c r="S140" s="773" t="b">
        <v>1</v>
      </c>
      <c r="T140" s="773" t="b">
        <v>1</v>
      </c>
      <c r="U140" s="773" t="b">
        <v>1</v>
      </c>
      <c r="V140" s="773" t="b">
        <v>0</v>
      </c>
      <c r="W140" s="773" t="b">
        <v>0</v>
      </c>
      <c r="X140" s="773" t="b">
        <v>0</v>
      </c>
      <c r="Y140" s="773" t="b">
        <v>1</v>
      </c>
      <c r="Z140" s="773" t="b">
        <v>1</v>
      </c>
      <c r="AA140" s="773" t="b">
        <v>0</v>
      </c>
      <c r="AB140" s="773" t="b">
        <v>0</v>
      </c>
      <c r="AC140" s="773" t="b">
        <v>0</v>
      </c>
      <c r="AD140" s="773" t="b">
        <v>0</v>
      </c>
      <c r="AE140" s="773" t="b">
        <v>0</v>
      </c>
      <c r="AF140" s="773" t="b">
        <v>0</v>
      </c>
    </row>
    <row r="141" spans="1:32" ht="15.75">
      <c r="A141" s="471" t="str">
        <f>IF($D141="", "", _xlfn.XLOOKUP($D141, '⭐ SD-SUM-BBALL ⚾'!$F$2:$F$286, '⭐ SD-SUM-BBALL ⚾'!$A$2:$A$286))</f>
        <v>B-RET</v>
      </c>
      <c r="B141" s="471" t="str">
        <f>IF($D141="", " ", _xlfn.XLOOKUP($D141, '⭐ SD-SUM-BBALL ⚾'!$F$2:$F$286, '⭐ SD-SUM-BBALL ⚾'!$C$2:$C$286))</f>
        <v>C-3RD</v>
      </c>
      <c r="C141" s="471" t="str">
        <f>IF($D141="", " ", _xlfn.XLOOKUP($D141, '⭐ SD-SUM-BBALL ⚾'!$F$2:$F$286, '⭐ SD-SUM-BBALL ⚾'!$E$2:$E$286))</f>
        <v>USBDUBM</v>
      </c>
      <c r="D141" s="777" t="s">
        <v>3145</v>
      </c>
      <c r="E141" s="471" t="str">
        <f>IF($D141="", " ", _xlfn.XLOOKUP($D141, '⭐ SD-SUM-BBALL ⚾'!$F$2:$F$286, '⭐ SD-SUM-BBALL ⚾'!$L$2:$L$286))</f>
        <v>timerickson5@gmail.com</v>
      </c>
      <c r="F141" s="471" t="str" cm="1">
        <f t="array" ref="F141">_xlfn.IFS($D141="", " ", _xlfn.XLOOKUP($D141, '⭐ SD-SUM-BBALL ⚾'!$F$2:$F$286,'⭐ SD-SUM-BBALL ⚾'!$M$2:$M$286)="", "",_xlfn.XLOOKUP($D141, '⭐ SD-SUM-BBALL ⚾'!$F$2:$F$286,'⭐ SD-SUM-BBALL ⚾'!$M$2:$M$286)&gt;0, _xlfn.XLOOKUP($D141, '⭐ SD-SUM-BBALL ⚾'!$F$2:$F$286,'⭐ SD-SUM-BBALL ⚾'!$M$2:$M$286))</f>
        <v/>
      </c>
      <c r="G141" s="471" t="str" cm="1">
        <f t="array" ref="G141">_xlfn.IFS($D141="", " ", _xlfn.XLOOKUP($D141, '⭐ SD-SUM-BBALL ⚾'!$F$2:$F$286,'⭐ SD-SUM-BBALL ⚾'!$G$2:$G$286)="", "",_xlfn.XLOOKUP($D141, '⭐ SD-SUM-BBALL ⚾'!$F$2:$F$286,'⭐ SD-SUM-BBALL ⚾'!$G$2:$G$286)&gt;0, _xlfn.XLOOKUP($D141, '⭐ SD-SUM-BBALL ⚾'!$F$2:$F$286,'⭐ SD-SUM-BBALL ⚾'!$G$2:$G$286))</f>
        <v>Gene Kelly Fields</v>
      </c>
      <c r="H141" s="471" t="str">
        <f>IF($D141="", " ", _xlfn.XLOOKUP($D141, '⭐ SD-SUM-BBALL ⚾'!$F$2:$F$286, '⭐ SD-SUM-BBALL ⚾'!$AM$2:$AM$286))</f>
        <v>200 E. 104th St. Bloomington, MN 55420</v>
      </c>
      <c r="I141" s="471" t="str">
        <f>IF($D141="", " ", _xlfn.XLOOKUP($D141, '⭐ SD-SUM-BBALL ⚾'!$F$2:$F$286, '⭐ SD-SUM-BBALL ⚾'!$U$2:$U$286))</f>
        <v>952-451-2273</v>
      </c>
      <c r="J141" s="471" t="str">
        <f>IF($D141="", " ", _xlfn.XLOOKUP($D141, '⭐ SD-SUM-BBALL ⚾'!$F$2:$F$286, '⭐ SD-SUM-BBALL ⚾'!$N$2:$N$286))</f>
        <v>Tim</v>
      </c>
      <c r="K141" s="471" t="str">
        <f>IF($D141="", " ", _xlfn.XLOOKUP($D141, '⭐ SD-SUM-BBALL ⚾'!$F$2:$F$286, '⭐ SD-SUM-BBALL ⚾'!$O$2:$O$286))</f>
        <v>Erickson</v>
      </c>
      <c r="L141" s="468" cm="1">
        <f t="array" ref="L141">_xlfn.IFS($D141="", " ", _xlfn.XLOOKUP($D141, '⭐ SD-SUM-BBALL ⚾'!$F$2:$F$286,'⭐ SD-SUM-BBALL ⚾'!$X$2:$X$286)="", "TBA",_xlfn.XLOOKUP($D141, '⭐ SD-SUM-BBALL ⚾'!$F$2:$F$286,'⭐ SD-SUM-BBALL ⚾'!$X$2:$X$286)&gt;0, _xlfn.XLOOKUP($D141, '⭐ SD-SUM-BBALL ⚾'!$F$2:$F$286,'⭐ SD-SUM-BBALL ⚾'!$X$2:$X$286))</f>
        <v>720</v>
      </c>
      <c r="N141" s="773" t="b">
        <v>1</v>
      </c>
      <c r="O141" s="773" t="b">
        <v>1</v>
      </c>
      <c r="P141" s="773" t="b">
        <v>1</v>
      </c>
      <c r="Q141" s="773" t="b">
        <v>1</v>
      </c>
      <c r="R141" s="773" t="b">
        <v>0</v>
      </c>
      <c r="S141" s="773" t="b">
        <v>1</v>
      </c>
      <c r="T141" s="773" t="b">
        <v>1</v>
      </c>
      <c r="U141" s="773" t="b">
        <v>1</v>
      </c>
      <c r="V141" s="773" t="b">
        <v>0</v>
      </c>
      <c r="W141" s="773" t="b">
        <v>0</v>
      </c>
      <c r="X141" s="773" t="b">
        <v>0</v>
      </c>
      <c r="Y141" s="773" t="b">
        <v>1</v>
      </c>
      <c r="Z141" s="773" t="b">
        <v>1</v>
      </c>
      <c r="AA141" s="773" t="b">
        <v>0</v>
      </c>
      <c r="AB141" s="773" t="b">
        <v>0</v>
      </c>
      <c r="AC141" s="773" t="b">
        <v>0</v>
      </c>
      <c r="AD141" s="773" t="b">
        <v>0</v>
      </c>
      <c r="AE141" s="773" t="b">
        <v>0</v>
      </c>
      <c r="AF141" s="773" t="b">
        <v>0</v>
      </c>
    </row>
    <row r="142" spans="1:32">
      <c r="A142" s="642" t="str">
        <f>IF($D142="", "", _xlfn.XLOOKUP($D142, '⭐ SD-SUM-BBALL ⚾'!$F$2:$F$286, '⭐ SD-SUM-BBALL ⚾'!$A$2:$A$286))</f>
        <v>X-ERIC-RET</v>
      </c>
      <c r="B142" s="642" t="str">
        <f>IF($D142="", " ", _xlfn.XLOOKUP($D142, '⭐ SD-SUM-BBALL ⚾'!$F$2:$F$286, '⭐ SD-SUM-BBALL ⚾'!$C$2:$C$286))</f>
        <v>Y-ERIC</v>
      </c>
      <c r="C142" s="642" t="str">
        <f>IF($D142="", " ", _xlfn.XLOOKUP($D142, '⭐ SD-SUM-BBALL ⚾'!$F$2:$F$286, '⭐ SD-SUM-BBALL ⚾'!$E$2:$E$286))</f>
        <v>USBDZFI</v>
      </c>
      <c r="D142" s="642" t="s">
        <v>3291</v>
      </c>
      <c r="E142" s="642" t="str">
        <f>IF($D142="", " ", _xlfn.XLOOKUP($D142, '⭐ SD-SUM-BBALL ⚾'!$F$2:$F$286, '⭐ SD-SUM-BBALL ⚾'!$L$2:$L$286))</f>
        <v>crossroadsbaseballseries@gmail.com</v>
      </c>
      <c r="F142" s="642" t="str" cm="1">
        <f t="array" ref="F142">_xlfn.IFS($D142="", " ", _xlfn.XLOOKUP($D142, '⭐ SD-SUM-BBALL ⚾'!$F$2:$F$286,'⭐ SD-SUM-BBALL ⚾'!$M$2:$M$286)="", "",_xlfn.XLOOKUP($D142, '⭐ SD-SUM-BBALL ⚾'!$F$2:$F$286,'⭐ SD-SUM-BBALL ⚾'!$M$2:$M$286)&gt;0, _xlfn.XLOOKUP($D142, '⭐ SD-SUM-BBALL ⚾'!$F$2:$F$286,'⭐ SD-SUM-BBALL ⚾'!$M$2:$M$286))</f>
        <v>koryseitz11@gmail.com</v>
      </c>
      <c r="G142" s="642" t="str" cm="1">
        <f t="array" ref="G142">_xlfn.IFS($D142="", " ", _xlfn.XLOOKUP($D142, '⭐ SD-SUM-BBALL ⚾'!$F$2:$F$286,'⭐ SD-SUM-BBALL ⚾'!$G$2:$G$286)="", "",_xlfn.XLOOKUP($D142, '⭐ SD-SUM-BBALL ⚾'!$F$2:$F$286,'⭐ SD-SUM-BBALL ⚾'!$G$2:$G$286)&gt;0, _xlfn.XLOOKUP($D142, '⭐ SD-SUM-BBALL ⚾'!$F$2:$F$286,'⭐ SD-SUM-BBALL ⚾'!$G$2:$G$286))</f>
        <v>Hamilton Southeastern-Olio Fields</v>
      </c>
      <c r="H142" s="642" t="str">
        <f>IF($D142="", " ", _xlfn.XLOOKUP($D142, '⭐ SD-SUM-BBALL ⚾'!$F$2:$F$286, '⭐ SD-SUM-BBALL ⚾'!$AM$2:$AM$286))</f>
        <v>14181 126th St. Fishers, IN 46037</v>
      </c>
      <c r="I142" s="642" t="str">
        <f>IF($D142="", " ", _xlfn.XLOOKUP($D142, '⭐ SD-SUM-BBALL ⚾'!$F$2:$F$286, '⭐ SD-SUM-BBALL ⚾'!$U$2:$U$286))</f>
        <v>317-727-5483</v>
      </c>
      <c r="J142" s="642" t="str">
        <f>IF($D142="", " ", _xlfn.XLOOKUP($D142, '⭐ SD-SUM-BBALL ⚾'!$F$2:$F$286, '⭐ SD-SUM-BBALL ⚾'!$N$2:$N$286))</f>
        <v>Kory</v>
      </c>
      <c r="K142" s="642" t="str">
        <f>IF($D142="", " ", _xlfn.XLOOKUP($D142, '⭐ SD-SUM-BBALL ⚾'!$F$2:$F$286, '⭐ SD-SUM-BBALL ⚾'!$O$2:$O$286))</f>
        <v>Seitz</v>
      </c>
      <c r="L142" s="641" cm="1">
        <f t="array" ref="L142">_xlfn.IFS($D142="", " ", _xlfn.XLOOKUP($D142, '⭐ SD-SUM-BBALL ⚾'!$F$2:$F$286,'⭐ SD-SUM-BBALL ⚾'!$X$2:$X$286)="", "TBA",_xlfn.XLOOKUP($D142, '⭐ SD-SUM-BBALL ⚾'!$F$2:$F$286,'⭐ SD-SUM-BBALL ⚾'!$X$2:$X$286)&gt;0, _xlfn.XLOOKUP($D142, '⭐ SD-SUM-BBALL ⚾'!$F$2:$F$286,'⭐ SD-SUM-BBALL ⚾'!$X$2:$X$286))</f>
        <v>720</v>
      </c>
      <c r="N142" s="771" t="b">
        <v>1</v>
      </c>
      <c r="O142" s="771" t="b">
        <v>1</v>
      </c>
      <c r="P142" s="771" t="b">
        <v>1</v>
      </c>
      <c r="Q142" s="771" t="b">
        <v>1</v>
      </c>
      <c r="R142" s="771" t="b">
        <v>0</v>
      </c>
      <c r="S142" s="771" t="b">
        <v>1</v>
      </c>
      <c r="T142" s="771" t="b">
        <v>1</v>
      </c>
      <c r="U142" s="771" t="b">
        <v>1</v>
      </c>
      <c r="V142" s="771" t="b">
        <v>1</v>
      </c>
      <c r="W142" s="771" t="b">
        <v>0</v>
      </c>
      <c r="X142" s="771" t="b">
        <v>0</v>
      </c>
      <c r="Y142" s="771" t="b">
        <v>1</v>
      </c>
      <c r="Z142" s="771" t="b">
        <v>1</v>
      </c>
      <c r="AA142" s="771" t="b">
        <v>0</v>
      </c>
      <c r="AB142" s="771" t="b">
        <v>0</v>
      </c>
      <c r="AC142" s="771" t="b">
        <v>0</v>
      </c>
      <c r="AD142" s="771" t="b">
        <v>0</v>
      </c>
      <c r="AE142" s="771" t="b">
        <v>0</v>
      </c>
      <c r="AF142" s="771" t="b">
        <v>0</v>
      </c>
    </row>
    <row r="143" spans="1:32" s="456" customFormat="1">
      <c r="A143" s="456" t="str">
        <f>IF($D143="", "", _xlfn.XLOOKUP($D143, '⭐ SD-SUM-BBALL ⚾'!$F$2:$F$286, '⭐ SD-SUM-BBALL ⚾'!$A$2:$A$286))</f>
        <v>Z-OUT-LOW ENROLLMENT</v>
      </c>
      <c r="B143" s="456" t="str">
        <f>IF($D143="", " ", _xlfn.XLOOKUP($D143, '⭐ SD-SUM-BBALL ⚾'!$F$2:$F$286, '⭐ SD-SUM-BBALL ⚾'!$C$2:$C$286))</f>
        <v>O-ROGER</v>
      </c>
      <c r="C143" s="456" t="str">
        <f>IF($D143="", " ", _xlfn.XLOOKUP($D143, '⭐ SD-SUM-BBALL ⚾'!$F$2:$F$286, '⭐ SD-SUM-BBALL ⚾'!$E$2:$E$286))</f>
        <v>USBDCPF</v>
      </c>
      <c r="D143" s="456" t="s">
        <v>3519</v>
      </c>
      <c r="E143" s="456" t="str">
        <f>IF($D143="", " ", _xlfn.XLOOKUP($D143, '⭐ SD-SUM-BBALL ⚾'!$F$2:$F$286, '⭐ SD-SUM-BBALL ⚾'!$L$2:$L$286))</f>
        <v>info@pegsbaseball.com</v>
      </c>
      <c r="F143" s="456" t="str" cm="1">
        <f t="array" ref="F143">_xlfn.IFS($D143="", " ", _xlfn.XLOOKUP($D143, '⭐ SD-SUM-BBALL ⚾'!$F$2:$F$286,'⭐ SD-SUM-BBALL ⚾'!$M$2:$M$286)="", "",_xlfn.XLOOKUP($D143, '⭐ SD-SUM-BBALL ⚾'!$F$2:$F$286,'⭐ SD-SUM-BBALL ⚾'!$M$2:$M$286)&gt;0, _xlfn.XLOOKUP($D143, '⭐ SD-SUM-BBALL ⚾'!$F$2:$F$286,'⭐ SD-SUM-BBALL ⚾'!$M$2:$M$286))</f>
        <v/>
      </c>
      <c r="G143" s="456" t="str" cm="1">
        <f t="array" ref="G143">_xlfn.IFS($D143="", " ", _xlfn.XLOOKUP($D143, '⭐ SD-SUM-BBALL ⚾'!$F$2:$F$286,'⭐ SD-SUM-BBALL ⚾'!$G$2:$G$286)="", "",_xlfn.XLOOKUP($D143, '⭐ SD-SUM-BBALL ⚾'!$F$2:$F$286,'⭐ SD-SUM-BBALL ⚾'!$G$2:$G$286)&gt;0, _xlfn.XLOOKUP($D143, '⭐ SD-SUM-BBALL ⚾'!$F$2:$F$286,'⭐ SD-SUM-BBALL ⚾'!$G$2:$G$286))</f>
        <v/>
      </c>
      <c r="H143" s="456" t="str">
        <f>IF($D143="", " ", _xlfn.XLOOKUP($D143, '⭐ SD-SUM-BBALL ⚾'!$F$2:$F$286, '⭐ SD-SUM-BBALL ⚾'!$AM$2:$AM$286))</f>
        <v>25079 Ulmer St. College Point, NY 11354</v>
      </c>
      <c r="I143" s="456" t="str">
        <f>IF($D143="", " ", _xlfn.XLOOKUP($D143, '⭐ SD-SUM-BBALL ⚾'!$F$2:$F$286, '⭐ SD-SUM-BBALL ⚾'!$U$2:$U$286))</f>
        <v>347-992-1736</v>
      </c>
      <c r="J143" s="456" t="str">
        <f>IF($D143="", " ", _xlfn.XLOOKUP($D143, '⭐ SD-SUM-BBALL ⚾'!$F$2:$F$286, '⭐ SD-SUM-BBALL ⚾'!$N$2:$N$286))</f>
        <v>Roger</v>
      </c>
      <c r="K143" s="456" t="str">
        <f>IF($D143="", " ", _xlfn.XLOOKUP($D143, '⭐ SD-SUM-BBALL ⚾'!$F$2:$F$286, '⭐ SD-SUM-BBALL ⚾'!$O$2:$O$286))</f>
        <v>Mischel</v>
      </c>
      <c r="L143" s="454" t="str" cm="1">
        <f t="array" ref="L143">_xlfn.IFS($D143="", " ", _xlfn.XLOOKUP($D143, '⭐ SD-SUM-BBALL ⚾'!$F$2:$F$286,'⭐ SD-SUM-BBALL ⚾'!$X$2:$X$286)="", "TBA",_xlfn.XLOOKUP($D143, '⭐ SD-SUM-BBALL ⚾'!$F$2:$F$286,'⭐ SD-SUM-BBALL ⚾'!$X$2:$X$286)&gt;0, _xlfn.XLOOKUP($D143, '⭐ SD-SUM-BBALL ⚾'!$F$2:$F$286,'⭐ SD-SUM-BBALL ⚾'!$X$2:$X$286))</f>
        <v>TBA</v>
      </c>
      <c r="N143" s="778" t="b">
        <v>1</v>
      </c>
      <c r="O143" s="778" t="b">
        <v>1</v>
      </c>
      <c r="P143" s="778" t="b">
        <v>1</v>
      </c>
      <c r="Q143" s="778" t="b">
        <v>1</v>
      </c>
      <c r="R143" s="778" t="b">
        <v>0</v>
      </c>
      <c r="S143" s="778" t="b">
        <v>1</v>
      </c>
      <c r="T143" s="778" t="b">
        <v>0</v>
      </c>
      <c r="U143" s="778" t="b">
        <v>0</v>
      </c>
      <c r="V143" s="778" t="b">
        <v>0</v>
      </c>
      <c r="W143" s="778" t="b">
        <v>0</v>
      </c>
      <c r="X143" s="778" t="b">
        <v>0</v>
      </c>
      <c r="Y143" s="778" t="b">
        <v>0</v>
      </c>
      <c r="Z143" s="778" t="b">
        <v>1</v>
      </c>
      <c r="AA143" s="778" t="b">
        <v>0</v>
      </c>
      <c r="AB143" s="778" t="b">
        <v>0</v>
      </c>
      <c r="AC143" s="778" t="b">
        <v>0</v>
      </c>
      <c r="AD143" s="778" t="b">
        <v>0</v>
      </c>
      <c r="AE143" s="778" t="b">
        <v>0</v>
      </c>
      <c r="AF143" s="778" t="b">
        <v>0</v>
      </c>
    </row>
    <row r="144" spans="1:32">
      <c r="A144" s="568" t="str">
        <f>IF($D144="", "", _xlfn.XLOOKUP($D144, '⭐ SD-SUM-BBALL ⚾'!$F$2:$F$286, '⭐ SD-SUM-BBALL ⚾'!$A$2:$A$286))</f>
        <v>V-ANDRE-RET</v>
      </c>
      <c r="B144" s="568" t="str">
        <f>IF($D144="", " ", _xlfn.XLOOKUP($D144, '⭐ SD-SUM-BBALL ⚾'!$F$2:$F$286, '⭐ SD-SUM-BBALL ⚾'!$C$2:$C$286))</f>
        <v>X-ANDRE</v>
      </c>
      <c r="C144" s="568" t="str">
        <f>IF($D144="", " ", _xlfn.XLOOKUP($D144, '⭐ SD-SUM-BBALL ⚾'!$F$2:$F$286, '⭐ SD-SUM-BBALL ⚾'!$E$2:$E$286))</f>
        <v>USBDGT</v>
      </c>
      <c r="D144" s="566" t="s">
        <v>2882</v>
      </c>
      <c r="E144" s="568" t="str">
        <f>IF($D144="", " ", _xlfn.XLOOKUP($D144, '⭐ SD-SUM-BBALL ⚾'!$F$2:$F$286, '⭐ SD-SUM-BBALL ⚾'!$L$2:$L$286))</f>
        <v>margiet907615@gmail.com</v>
      </c>
      <c r="F144" s="568" t="str" cm="1">
        <f t="array" ref="F144">_xlfn.IFS($D144="", " ", _xlfn.XLOOKUP($D144, '⭐ SD-SUM-BBALL ⚾'!$F$2:$F$286,'⭐ SD-SUM-BBALL ⚾'!$M$2:$M$286)="", "",_xlfn.XLOOKUP($D144, '⭐ SD-SUM-BBALL ⚾'!$F$2:$F$286,'⭐ SD-SUM-BBALL ⚾'!$M$2:$M$286)&gt;0, _xlfn.XLOOKUP($D144, '⭐ SD-SUM-BBALL ⚾'!$F$2:$F$286,'⭐ SD-SUM-BBALL ⚾'!$M$2:$M$286))</f>
        <v>Just1swing@yahoo.com</v>
      </c>
      <c r="G144" s="568" t="str" cm="1">
        <f t="array" ref="G144">_xlfn.IFS($D144="", " ", _xlfn.XLOOKUP($D144, '⭐ SD-SUM-BBALL ⚾'!$F$2:$F$286,'⭐ SD-SUM-BBALL ⚾'!$G$2:$G$286)="", "",_xlfn.XLOOKUP($D144, '⭐ SD-SUM-BBALL ⚾'!$F$2:$F$286,'⭐ SD-SUM-BBALL ⚾'!$G$2:$G$286)&gt;0, _xlfn.XLOOKUP($D144, '⭐ SD-SUM-BBALL ⚾'!$F$2:$F$286,'⭐ SD-SUM-BBALL ⚾'!$G$2:$G$286))</f>
        <v>Sports at the Beach</v>
      </c>
      <c r="H144" s="568" t="str">
        <f>IF($D144="", " ", _xlfn.XLOOKUP($D144, '⭐ SD-SUM-BBALL ⚾'!$F$2:$F$286, '⭐ SD-SUM-BBALL ⚾'!$AM$2:$AM$286))</f>
        <v>22518 Lewes Georgetown Hwy Georgetown, DE 19947</v>
      </c>
      <c r="I144" s="568">
        <f>IF($D144="", " ", _xlfn.XLOOKUP($D144, '⭐ SD-SUM-BBALL ⚾'!$F$2:$F$286, '⭐ SD-SUM-BBALL ⚾'!$U$2:$U$286))</f>
        <v>0</v>
      </c>
      <c r="J144" s="568" t="str">
        <f>IF($D144="", " ", _xlfn.XLOOKUP($D144, '⭐ SD-SUM-BBALL ⚾'!$F$2:$F$286, '⭐ SD-SUM-BBALL ⚾'!$N$2:$N$286))</f>
        <v>Stoney</v>
      </c>
      <c r="K144" s="568" t="str">
        <f>IF($D144="", " ", _xlfn.XLOOKUP($D144, '⭐ SD-SUM-BBALL ⚾'!$F$2:$F$286, '⭐ SD-SUM-BBALL ⚾'!$O$2:$O$286))</f>
        <v>Briggs</v>
      </c>
      <c r="L144" s="563" cm="1">
        <f t="array" ref="L144">_xlfn.IFS($D144="", " ", _xlfn.XLOOKUP($D144, '⭐ SD-SUM-BBALL ⚾'!$F$2:$F$286,'⭐ SD-SUM-BBALL ⚾'!$X$2:$X$286)="", "TBA",_xlfn.XLOOKUP($D144, '⭐ SD-SUM-BBALL ⚾'!$F$2:$F$286,'⭐ SD-SUM-BBALL ⚾'!$X$2:$X$286)&gt;0, _xlfn.XLOOKUP($D144, '⭐ SD-SUM-BBALL ⚾'!$F$2:$F$286,'⭐ SD-SUM-BBALL ⚾'!$X$2:$X$286))</f>
        <v>720</v>
      </c>
      <c r="N144" s="772" t="b">
        <v>1</v>
      </c>
      <c r="O144" s="772" t="b">
        <v>1</v>
      </c>
      <c r="P144" s="772" t="b">
        <v>1</v>
      </c>
      <c r="Q144" s="772" t="b">
        <v>1</v>
      </c>
      <c r="R144" s="772" t="b">
        <v>0</v>
      </c>
      <c r="S144" s="772" t="b">
        <v>1</v>
      </c>
      <c r="T144" s="772" t="b">
        <v>1</v>
      </c>
      <c r="U144" s="772" t="b">
        <v>1</v>
      </c>
      <c r="V144" s="772" t="b">
        <v>0</v>
      </c>
      <c r="W144" s="772" t="b">
        <v>0</v>
      </c>
      <c r="X144" s="772" t="b">
        <v>0</v>
      </c>
      <c r="Y144" s="772" t="b">
        <v>1</v>
      </c>
      <c r="Z144" s="772" t="b">
        <v>1</v>
      </c>
      <c r="AA144" s="772" t="b">
        <v>0</v>
      </c>
      <c r="AB144" s="772" t="b">
        <v>0</v>
      </c>
      <c r="AC144" s="772" t="b">
        <v>0</v>
      </c>
      <c r="AD144" s="772" t="b">
        <v>0</v>
      </c>
      <c r="AE144" s="772" t="b">
        <v>0</v>
      </c>
      <c r="AF144" s="772" t="b">
        <v>0</v>
      </c>
    </row>
    <row r="145" spans="1:32">
      <c r="A145" s="642" t="str">
        <f>IF($D145="", "", _xlfn.XLOOKUP($D145, '⭐ SD-SUM-BBALL ⚾'!$F$2:$F$286, '⭐ SD-SUM-BBALL ⚾'!$A$2:$A$286))</f>
        <v>X-ERIC-RET</v>
      </c>
      <c r="B145" s="642" t="str">
        <f>IF($D145="", " ", _xlfn.XLOOKUP($D145, '⭐ SD-SUM-BBALL ⚾'!$F$2:$F$286, '⭐ SD-SUM-BBALL ⚾'!$C$2:$C$286))</f>
        <v>Y-ERIC</v>
      </c>
      <c r="C145" s="642" t="str">
        <f>IF($D145="", " ", _xlfn.XLOOKUP($D145, '⭐ SD-SUM-BBALL ⚾'!$F$2:$F$286, '⭐ SD-SUM-BBALL ⚾'!$E$2:$E$286))</f>
        <v>USBDZGR</v>
      </c>
      <c r="D145" s="642" t="s">
        <v>3303</v>
      </c>
      <c r="E145" s="642" t="str">
        <f>IF($D145="", " ", _xlfn.XLOOKUP($D145, '⭐ SD-SUM-BBALL ⚾'!$F$2:$F$286, '⭐ SD-SUM-BBALL ⚾'!$L$2:$L$286))</f>
        <v>crossroadsbaseballseries@gmail.com</v>
      </c>
      <c r="F145" s="642" t="str" cm="1">
        <f t="array" ref="F145">_xlfn.IFS($D145="", " ", _xlfn.XLOOKUP($D145, '⭐ SD-SUM-BBALL ⚾'!$F$2:$F$286,'⭐ SD-SUM-BBALL ⚾'!$M$2:$M$286)="", "",_xlfn.XLOOKUP($D145, '⭐ SD-SUM-BBALL ⚾'!$F$2:$F$286,'⭐ SD-SUM-BBALL ⚾'!$M$2:$M$286)&gt;0, _xlfn.XLOOKUP($D145, '⭐ SD-SUM-BBALL ⚾'!$F$2:$F$286,'⭐ SD-SUM-BBALL ⚾'!$M$2:$M$286))</f>
        <v>gbeemer50@gmail.com</v>
      </c>
      <c r="G145" s="642" t="str" cm="1">
        <f t="array" ref="G145">_xlfn.IFS($D145="", " ", _xlfn.XLOOKUP($D145, '⭐ SD-SUM-BBALL ⚾'!$F$2:$F$286,'⭐ SD-SUM-BBALL ⚾'!$G$2:$G$286)="", "",_xlfn.XLOOKUP($D145, '⭐ SD-SUM-BBALL ⚾'!$F$2:$F$286,'⭐ SD-SUM-BBALL ⚾'!$G$2:$G$286)&gt;0, _xlfn.XLOOKUP($D145, '⭐ SD-SUM-BBALL ⚾'!$F$2:$F$286,'⭐ SD-SUM-BBALL ⚾'!$G$2:$G$286))</f>
        <v>Western Little League</v>
      </c>
      <c r="H145" s="642" t="str">
        <f>IF($D145="", " ", _xlfn.XLOOKUP($D145, '⭐ SD-SUM-BBALL ⚾'!$F$2:$F$286, '⭐ SD-SUM-BBALL ⚾'!$AM$2:$AM$286))</f>
        <v>2550 Burritt St. NW Grand Rapids, MI 49504</v>
      </c>
      <c r="I145" s="642" t="str">
        <f>IF($D145="", " ", _xlfn.XLOOKUP($D145, '⭐ SD-SUM-BBALL ⚾'!$F$2:$F$286, '⭐ SD-SUM-BBALL ⚾'!$U$2:$U$286))</f>
        <v>937-307-7988</v>
      </c>
      <c r="J145" s="642" t="str">
        <f>IF($D145="", " ", _xlfn.XLOOKUP($D145, '⭐ SD-SUM-BBALL ⚾'!$F$2:$F$286, '⭐ SD-SUM-BBALL ⚾'!$N$2:$N$286))</f>
        <v>Gregg</v>
      </c>
      <c r="K145" s="642" t="str">
        <f>IF($D145="", " ", _xlfn.XLOOKUP($D145, '⭐ SD-SUM-BBALL ⚾'!$F$2:$F$286, '⭐ SD-SUM-BBALL ⚾'!$O$2:$O$286))</f>
        <v>Beemer</v>
      </c>
      <c r="L145" s="641" cm="1">
        <f t="array" ref="L145">_xlfn.IFS($D145="", " ", _xlfn.XLOOKUP($D145, '⭐ SD-SUM-BBALL ⚾'!$F$2:$F$286,'⭐ SD-SUM-BBALL ⚾'!$X$2:$X$286)="", "TBA",_xlfn.XLOOKUP($D145, '⭐ SD-SUM-BBALL ⚾'!$F$2:$F$286,'⭐ SD-SUM-BBALL ⚾'!$X$2:$X$286)&gt;0, _xlfn.XLOOKUP($D145, '⭐ SD-SUM-BBALL ⚾'!$F$2:$F$286,'⭐ SD-SUM-BBALL ⚾'!$X$2:$X$286))</f>
        <v>720</v>
      </c>
      <c r="N145" s="771" t="b">
        <v>1</v>
      </c>
      <c r="O145" s="771" t="b">
        <v>1</v>
      </c>
      <c r="P145" s="771" t="b">
        <v>1</v>
      </c>
      <c r="Q145" s="771" t="b">
        <v>1</v>
      </c>
      <c r="R145" s="771" t="b">
        <v>0</v>
      </c>
      <c r="S145" s="771" t="b">
        <v>1</v>
      </c>
      <c r="T145" s="771" t="b">
        <v>1</v>
      </c>
      <c r="U145" s="771" t="b">
        <v>1</v>
      </c>
      <c r="V145" s="771" t="b">
        <v>1</v>
      </c>
      <c r="W145" s="771" t="b">
        <v>0</v>
      </c>
      <c r="X145" s="771" t="b">
        <v>0</v>
      </c>
      <c r="Y145" s="771" t="b">
        <v>1</v>
      </c>
      <c r="Z145" s="771" t="b">
        <v>1</v>
      </c>
      <c r="AA145" s="771" t="b">
        <v>0</v>
      </c>
      <c r="AB145" s="771" t="b">
        <v>0</v>
      </c>
      <c r="AC145" s="771" t="b">
        <v>0</v>
      </c>
      <c r="AD145" s="771" t="b">
        <v>0</v>
      </c>
      <c r="AE145" s="771" t="b">
        <v>0</v>
      </c>
      <c r="AF145" s="771" t="b">
        <v>0</v>
      </c>
    </row>
    <row r="146" spans="1:32">
      <c r="A146" s="568" t="str">
        <f>IF($D146="", "", _xlfn.XLOOKUP($D146, '⭐ SD-SUM-BBALL ⚾'!$F$2:$F$286, '⭐ SD-SUM-BBALL ⚾'!$A$2:$A$286))</f>
        <v>V-ANDRE-RET</v>
      </c>
      <c r="B146" s="568" t="str">
        <f>IF($D146="", " ", _xlfn.XLOOKUP($D146, '⭐ SD-SUM-BBALL ⚾'!$F$2:$F$286, '⭐ SD-SUM-BBALL ⚾'!$C$2:$C$286))</f>
        <v>X-ANDRE</v>
      </c>
      <c r="C146" s="568" t="str">
        <f>IF($D146="", " ", _xlfn.XLOOKUP($D146, '⭐ SD-SUM-BBALL ⚾'!$F$2:$F$286, '⭐ SD-SUM-BBALL ⚾'!$E$2:$E$286))</f>
        <v>USBDHEN</v>
      </c>
      <c r="D146" s="566" t="s">
        <v>2894</v>
      </c>
      <c r="E146" s="568" t="str">
        <f>IF($D146="", " ", _xlfn.XLOOKUP($D146, '⭐ SD-SUM-BBALL ⚾'!$F$2:$F$286, '⭐ SD-SUM-BBALL ⚾'!$L$2:$L$286))</f>
        <v>margiet907615@gmail.com</v>
      </c>
      <c r="F146" s="568" t="str" cm="1">
        <f t="array" ref="F146">_xlfn.IFS($D146="", " ", _xlfn.XLOOKUP($D146, '⭐ SD-SUM-BBALL ⚾'!$F$2:$F$286,'⭐ SD-SUM-BBALL ⚾'!$M$2:$M$286)="", "",_xlfn.XLOOKUP($D146, '⭐ SD-SUM-BBALL ⚾'!$F$2:$F$286,'⭐ SD-SUM-BBALL ⚾'!$M$2:$M$286)&gt;0, _xlfn.XLOOKUP($D146, '⭐ SD-SUM-BBALL ⚾'!$F$2:$F$286,'⭐ SD-SUM-BBALL ⚾'!$M$2:$M$286))</f>
        <v/>
      </c>
      <c r="G146" s="568" t="str" cm="1">
        <f t="array" ref="G146">_xlfn.IFS($D146="", " ", _xlfn.XLOOKUP($D146, '⭐ SD-SUM-BBALL ⚾'!$F$2:$F$286,'⭐ SD-SUM-BBALL ⚾'!$G$2:$G$286)="", "",_xlfn.XLOOKUP($D146, '⭐ SD-SUM-BBALL ⚾'!$F$2:$F$286,'⭐ SD-SUM-BBALL ⚾'!$G$2:$G$286)&gt;0, _xlfn.XLOOKUP($D146, '⭐ SD-SUM-BBALL ⚾'!$F$2:$F$286,'⭐ SD-SUM-BBALL ⚾'!$G$2:$G$286))</f>
        <v>Drake Creeks Park</v>
      </c>
      <c r="H146" s="568" t="str">
        <f>IF($D146="", " ", _xlfn.XLOOKUP($D146, '⭐ SD-SUM-BBALL ⚾'!$F$2:$F$286, '⭐ SD-SUM-BBALL ⚾'!$AM$2:$AM$286))</f>
        <v>120 E. Main St Hendersonville, TN 37075</v>
      </c>
      <c r="I146" s="568" t="str">
        <f>IF($D146="", " ", _xlfn.XLOOKUP($D146, '⭐ SD-SUM-BBALL ⚾'!$F$2:$F$286, '⭐ SD-SUM-BBALL ⚾'!$U$2:$U$286))</f>
        <v>907-382-9104</v>
      </c>
      <c r="J146" s="568" t="str">
        <f>IF($D146="", " ", _xlfn.XLOOKUP($D146, '⭐ SD-SUM-BBALL ⚾'!$F$2:$F$286, '⭐ SD-SUM-BBALL ⚾'!$N$2:$N$286))</f>
        <v>Andre</v>
      </c>
      <c r="K146" s="568" t="str">
        <f>IF($D146="", " ", _xlfn.XLOOKUP($D146, '⭐ SD-SUM-BBALL ⚾'!$F$2:$F$286, '⭐ SD-SUM-BBALL ⚾'!$O$2:$O$286))</f>
        <v>Toliver</v>
      </c>
      <c r="L146" s="563" cm="1">
        <f t="array" ref="L146">_xlfn.IFS($D146="", " ", _xlfn.XLOOKUP($D146, '⭐ SD-SUM-BBALL ⚾'!$F$2:$F$286,'⭐ SD-SUM-BBALL ⚾'!$X$2:$X$286)="", "TBA",_xlfn.XLOOKUP($D146, '⭐ SD-SUM-BBALL ⚾'!$F$2:$F$286,'⭐ SD-SUM-BBALL ⚾'!$X$2:$X$286)&gt;0, _xlfn.XLOOKUP($D146, '⭐ SD-SUM-BBALL ⚾'!$F$2:$F$286,'⭐ SD-SUM-BBALL ⚾'!$X$2:$X$286))</f>
        <v>720</v>
      </c>
      <c r="N146" s="772" t="b">
        <v>1</v>
      </c>
      <c r="O146" s="772" t="b">
        <v>1</v>
      </c>
      <c r="P146" s="772" t="b">
        <v>1</v>
      </c>
      <c r="Q146" s="772" t="b">
        <v>1</v>
      </c>
      <c r="R146" s="772" t="b">
        <v>0</v>
      </c>
      <c r="S146" s="772" t="b">
        <v>1</v>
      </c>
      <c r="T146" s="772" t="b">
        <v>1</v>
      </c>
      <c r="U146" s="772" t="b">
        <v>1</v>
      </c>
      <c r="V146" s="772" t="b">
        <v>0</v>
      </c>
      <c r="W146" s="772" t="b">
        <v>0</v>
      </c>
      <c r="X146" s="772" t="b">
        <v>0</v>
      </c>
      <c r="Y146" s="772" t="b">
        <v>1</v>
      </c>
      <c r="Z146" s="772" t="b">
        <v>1</v>
      </c>
      <c r="AA146" s="772" t="b">
        <v>0</v>
      </c>
      <c r="AB146" s="772" t="b">
        <v>0</v>
      </c>
      <c r="AC146" s="772" t="b">
        <v>0</v>
      </c>
      <c r="AD146" s="772" t="b">
        <v>0</v>
      </c>
      <c r="AE146" s="772" t="b">
        <v>0</v>
      </c>
      <c r="AF146" s="772" t="b">
        <v>0</v>
      </c>
    </row>
    <row r="147" spans="1:32">
      <c r="A147" s="642" t="str">
        <f>IF($D147="", "", _xlfn.XLOOKUP($D147, '⭐ SD-SUM-BBALL ⚾'!$F$2:$F$286, '⭐ SD-SUM-BBALL ⚾'!$A$2:$A$286))</f>
        <v>X-ERIC-NEW</v>
      </c>
      <c r="B147" s="642" t="str">
        <f>IF($D147="", " ", _xlfn.XLOOKUP($D147, '⭐ SD-SUM-BBALL ⚾'!$F$2:$F$286, '⭐ SD-SUM-BBALL ⚾'!$C$2:$C$286))</f>
        <v>Y-ERIC</v>
      </c>
      <c r="C147" s="642" t="str">
        <f>IF($D147="", " ", _xlfn.XLOOKUP($D147, '⭐ SD-SUM-BBALL ⚾'!$F$2:$F$286, '⭐ SD-SUM-BBALL ⚾'!$E$2:$E$286))</f>
        <v>USBDZMP</v>
      </c>
      <c r="D147" s="642" t="s">
        <v>3353</v>
      </c>
      <c r="E147" s="642" t="str">
        <f>IF($D147="", " ", _xlfn.XLOOKUP($D147, '⭐ SD-SUM-BBALL ⚾'!$F$2:$F$286, '⭐ SD-SUM-BBALL ⚾'!$L$2:$L$286))</f>
        <v>crossroadsbaseballseries@gmail.com</v>
      </c>
      <c r="F147" s="642" t="str" cm="1">
        <f t="array" ref="F147">_xlfn.IFS($D147="", " ", _xlfn.XLOOKUP($D147, '⭐ SD-SUM-BBALL ⚾'!$F$2:$F$286,'⭐ SD-SUM-BBALL ⚾'!$M$2:$M$286)="", "",_xlfn.XLOOKUP($D147, '⭐ SD-SUM-BBALL ⚾'!$F$2:$F$286,'⭐ SD-SUM-BBALL ⚾'!$M$2:$M$286)&gt;0, _xlfn.XLOOKUP($D147, '⭐ SD-SUM-BBALL ⚾'!$F$2:$F$286,'⭐ SD-SUM-BBALL ⚾'!$M$2:$M$286))</f>
        <v>ncg@nelsongord.com</v>
      </c>
      <c r="G147" s="642" t="str" cm="1">
        <f t="array" ref="G147">_xlfn.IFS($D147="", " ", _xlfn.XLOOKUP($D147, '⭐ SD-SUM-BBALL ⚾'!$F$2:$F$286,'⭐ SD-SUM-BBALL ⚾'!$G$2:$G$286)="", "",_xlfn.XLOOKUP($D147, '⭐ SD-SUM-BBALL ⚾'!$F$2:$F$286,'⭐ SD-SUM-BBALL ⚾'!$G$2:$G$286)&gt;0, _xlfn.XLOOKUP($D147, '⭐ SD-SUM-BBALL ⚾'!$F$2:$F$286,'⭐ SD-SUM-BBALL ⚾'!$G$2:$G$286))</f>
        <v>Meadows Park</v>
      </c>
      <c r="H147" s="642" t="str">
        <f>IF($D147="", " ", _xlfn.XLOOKUP($D147, '⭐ SD-SUM-BBALL ⚾'!$F$2:$F$286, '⭐ SD-SUM-BBALL ⚾'!$AM$2:$AM$286))</f>
        <v>1401 W. Gregory St. Mount Prospect, IL 60056</v>
      </c>
      <c r="I147" s="642" t="str">
        <f>IF($D147="", " ", _xlfn.XLOOKUP($D147, '⭐ SD-SUM-BBALL ⚾'!$F$2:$F$286, '⭐ SD-SUM-BBALL ⚾'!$U$2:$U$286))</f>
        <v>847-877-1117</v>
      </c>
      <c r="J147" s="642" t="str">
        <f>IF($D147="", " ", _xlfn.XLOOKUP($D147, '⭐ SD-SUM-BBALL ⚾'!$F$2:$F$286, '⭐ SD-SUM-BBALL ⚾'!$N$2:$N$286))</f>
        <v>Nelson</v>
      </c>
      <c r="K147" s="642" t="str">
        <f>IF($D147="", " ", _xlfn.XLOOKUP($D147, '⭐ SD-SUM-BBALL ⚾'!$F$2:$F$286, '⭐ SD-SUM-BBALL ⚾'!$O$2:$O$286))</f>
        <v>Gord</v>
      </c>
      <c r="L147" s="641" cm="1">
        <f t="array" ref="L147">_xlfn.IFS($D147="", " ", _xlfn.XLOOKUP($D147, '⭐ SD-SUM-BBALL ⚾'!$F$2:$F$286,'⭐ SD-SUM-BBALL ⚾'!$X$2:$X$286)="", "TBA",_xlfn.XLOOKUP($D147, '⭐ SD-SUM-BBALL ⚾'!$F$2:$F$286,'⭐ SD-SUM-BBALL ⚾'!$X$2:$X$286)&gt;0, _xlfn.XLOOKUP($D147, '⭐ SD-SUM-BBALL ⚾'!$F$2:$F$286,'⭐ SD-SUM-BBALL ⚾'!$X$2:$X$286))</f>
        <v>720</v>
      </c>
      <c r="N147" s="771" t="b">
        <v>1</v>
      </c>
      <c r="O147" s="771" t="b">
        <v>1</v>
      </c>
      <c r="P147" s="771" t="b">
        <v>1</v>
      </c>
      <c r="Q147" s="771" t="b">
        <v>1</v>
      </c>
      <c r="R147" s="771" t="b">
        <v>0</v>
      </c>
      <c r="S147" s="771" t="b">
        <v>1</v>
      </c>
      <c r="T147" s="771" t="b">
        <v>1</v>
      </c>
      <c r="U147" s="771" t="b">
        <v>1</v>
      </c>
      <c r="V147" s="771" t="b">
        <v>1</v>
      </c>
      <c r="W147" s="771" t="b">
        <v>0</v>
      </c>
      <c r="X147" s="771" t="b">
        <v>0</v>
      </c>
      <c r="Y147" s="771" t="b">
        <v>1</v>
      </c>
      <c r="Z147" s="771" t="b">
        <v>1</v>
      </c>
      <c r="AA147" s="771" t="b">
        <v>0</v>
      </c>
      <c r="AB147" s="771" t="b">
        <v>0</v>
      </c>
      <c r="AC147" s="771" t="b">
        <v>0</v>
      </c>
      <c r="AD147" s="771" t="b">
        <v>0</v>
      </c>
      <c r="AE147" s="771" t="b">
        <v>0</v>
      </c>
      <c r="AF147" s="771" t="b">
        <v>0</v>
      </c>
    </row>
    <row r="148" spans="1:32">
      <c r="A148" s="471" t="str">
        <f>IF($D148="", "", _xlfn.XLOOKUP($D148, '⭐ SD-SUM-BBALL ⚾'!$F$2:$F$286, '⭐ SD-SUM-BBALL ⚾'!$A$2:$A$286))</f>
        <v>B-RET</v>
      </c>
      <c r="B148" s="471" t="str">
        <f>IF($D148="", " ", _xlfn.XLOOKUP($D148, '⭐ SD-SUM-BBALL ⚾'!$F$2:$F$286, '⭐ SD-SUM-BBALL ⚾'!$C$2:$C$286))</f>
        <v>C-2ND</v>
      </c>
      <c r="C148" s="471" t="str">
        <f>IF($D148="", " ", _xlfn.XLOOKUP($D148, '⭐ SD-SUM-BBALL ⚾'!$F$2:$F$286, '⭐ SD-SUM-BBALL ⚾'!$E$2:$E$286))</f>
        <v>USBDBMC</v>
      </c>
      <c r="D148" s="471" t="s">
        <v>2733</v>
      </c>
      <c r="E148" s="471" t="str">
        <f>IF($D148="", " ", _xlfn.XLOOKUP($D148, '⭐ SD-SUM-BBALL ⚾'!$F$2:$F$286, '⭐ SD-SUM-BBALL ⚾'!$L$2:$L$286))</f>
        <v>dejaioliver90@gmail.com</v>
      </c>
      <c r="F148" s="471" t="str" cm="1">
        <f t="array" ref="F148">_xlfn.IFS($D148="", " ", _xlfn.XLOOKUP($D148, '⭐ SD-SUM-BBALL ⚾'!$F$2:$F$286,'⭐ SD-SUM-BBALL ⚾'!$M$2:$M$286)="", "",_xlfn.XLOOKUP($D148, '⭐ SD-SUM-BBALL ⚾'!$F$2:$F$286,'⭐ SD-SUM-BBALL ⚾'!$M$2:$M$286)&gt;0, _xlfn.XLOOKUP($D148, '⭐ SD-SUM-BBALL ⚾'!$F$2:$F$286,'⭐ SD-SUM-BBALL ⚾'!$M$2:$M$286))</f>
        <v/>
      </c>
      <c r="G148" s="471" t="str" cm="1">
        <f t="array" ref="G148">_xlfn.IFS($D148="", " ", _xlfn.XLOOKUP($D148, '⭐ SD-SUM-BBALL ⚾'!$F$2:$F$286,'⭐ SD-SUM-BBALL ⚾'!$G$2:$G$286)="", "",_xlfn.XLOOKUP($D148, '⭐ SD-SUM-BBALL ⚾'!$F$2:$F$286,'⭐ SD-SUM-BBALL ⚾'!$G$2:$G$286)&gt;0, _xlfn.XLOOKUP($D148, '⭐ SD-SUM-BBALL ⚾'!$F$2:$F$286,'⭐ SD-SUM-BBALL ⚾'!$G$2:$G$286))</f>
        <v>Conway Little League</v>
      </c>
      <c r="H148" s="471" t="str">
        <f>IF($D148="", " ", _xlfn.XLOOKUP($D148, '⭐ SD-SUM-BBALL ⚾'!$F$2:$F$286, '⭐ SD-SUM-BBALL ⚾'!$AM$2:$AM$286))</f>
        <v>4400 Kennedy Ave Orlando, FL 32812</v>
      </c>
      <c r="I148" s="471" t="str">
        <f>IF($D148="", " ", _xlfn.XLOOKUP($D148, '⭐ SD-SUM-BBALL ⚾'!$F$2:$F$286, '⭐ SD-SUM-BBALL ⚾'!$U$2:$U$286))</f>
        <v>407-947-1881</v>
      </c>
      <c r="J148" s="471" t="str">
        <f>IF($D148="", " ", _xlfn.XLOOKUP($D148, '⭐ SD-SUM-BBALL ⚾'!$F$2:$F$286, '⭐ SD-SUM-BBALL ⚾'!$N$2:$N$286))</f>
        <v>Dejai</v>
      </c>
      <c r="K148" s="471" t="str">
        <f>IF($D148="", " ", _xlfn.XLOOKUP($D148, '⭐ SD-SUM-BBALL ⚾'!$F$2:$F$286, '⭐ SD-SUM-BBALL ⚾'!$O$2:$O$286))</f>
        <v>Oliver</v>
      </c>
      <c r="L148" s="468" cm="1">
        <f t="array" ref="L148">_xlfn.IFS($D148="", " ", _xlfn.XLOOKUP($D148, '⭐ SD-SUM-BBALL ⚾'!$F$2:$F$286,'⭐ SD-SUM-BBALL ⚾'!$X$2:$X$286)="", "TBA",_xlfn.XLOOKUP($D148, '⭐ SD-SUM-BBALL ⚾'!$F$2:$F$286,'⭐ SD-SUM-BBALL ⚾'!$X$2:$X$286)&gt;0, _xlfn.XLOOKUP($D148, '⭐ SD-SUM-BBALL ⚾'!$F$2:$F$286,'⭐ SD-SUM-BBALL ⚾'!$X$2:$X$286))</f>
        <v>720</v>
      </c>
      <c r="N148" s="773" t="b">
        <v>1</v>
      </c>
      <c r="O148" s="773" t="b">
        <v>1</v>
      </c>
      <c r="P148" s="773" t="b">
        <v>0</v>
      </c>
      <c r="Q148" s="773" t="b">
        <v>1</v>
      </c>
      <c r="R148" s="773" t="b">
        <v>0</v>
      </c>
      <c r="S148" s="773" t="b">
        <v>1</v>
      </c>
      <c r="T148" s="773" t="b">
        <v>1</v>
      </c>
      <c r="U148" s="773" t="b">
        <v>1</v>
      </c>
      <c r="V148" s="773" t="b">
        <v>0</v>
      </c>
      <c r="W148" s="773" t="b">
        <v>0</v>
      </c>
      <c r="X148" s="773" t="b">
        <v>0</v>
      </c>
      <c r="Y148" s="773" t="b">
        <v>1</v>
      </c>
      <c r="Z148" s="773" t="b">
        <v>1</v>
      </c>
      <c r="AA148" s="773" t="b">
        <v>0</v>
      </c>
      <c r="AB148" s="773" t="b">
        <v>0</v>
      </c>
      <c r="AC148" s="773" t="b">
        <v>0</v>
      </c>
      <c r="AD148" s="773" t="b">
        <v>0</v>
      </c>
      <c r="AE148" s="773" t="b">
        <v>0</v>
      </c>
      <c r="AF148" s="773" t="b">
        <v>0</v>
      </c>
    </row>
    <row r="149" spans="1:32">
      <c r="A149" s="471" t="str">
        <f>IF($D149="", "", _xlfn.XLOOKUP($D149, '⭐ SD-SUM-BBALL ⚾'!$F$2:$F$286, '⭐ SD-SUM-BBALL ⚾'!$A$2:$A$286))</f>
        <v>B-RET</v>
      </c>
      <c r="B149" s="471" t="str">
        <f>IF($D149="", " ", _xlfn.XLOOKUP($D149, '⭐ SD-SUM-BBALL ⚾'!$F$2:$F$286, '⭐ SD-SUM-BBALL ⚾'!$C$2:$C$286))</f>
        <v>C-3RD</v>
      </c>
      <c r="C149" s="471" t="str">
        <f>IF($D149="", " ", _xlfn.XLOOKUP($D149, '⭐ SD-SUM-BBALL ⚾'!$F$2:$F$286, '⭐ SD-SUM-BBALL ⚾'!$E$2:$E$286))</f>
        <v>USBDSTC</v>
      </c>
      <c r="D149" s="471" t="s">
        <v>3081</v>
      </c>
      <c r="E149" s="471" t="str">
        <f>IF($D149="", " ", _xlfn.XLOOKUP($D149, '⭐ SD-SUM-BBALL ⚾'!$F$2:$F$286, '⭐ SD-SUM-BBALL ⚾'!$L$2:$L$286))</f>
        <v>owner.innerg@gmail.com</v>
      </c>
      <c r="F149" s="471" t="str" cm="1">
        <f t="array" ref="F149">_xlfn.IFS($D149="", " ", _xlfn.XLOOKUP($D149, '⭐ SD-SUM-BBALL ⚾'!$F$2:$F$286,'⭐ SD-SUM-BBALL ⚾'!$M$2:$M$286)="", "",_xlfn.XLOOKUP($D149, '⭐ SD-SUM-BBALL ⚾'!$F$2:$F$286,'⭐ SD-SUM-BBALL ⚾'!$M$2:$M$286)&gt;0, _xlfn.XLOOKUP($D149, '⭐ SD-SUM-BBALL ⚾'!$F$2:$F$286,'⭐ SD-SUM-BBALL ⚾'!$M$2:$M$286))</f>
        <v/>
      </c>
      <c r="G149" s="471" t="str" cm="1">
        <f t="array" ref="G149">_xlfn.IFS($D149="", " ", _xlfn.XLOOKUP($D149, '⭐ SD-SUM-BBALL ⚾'!$F$2:$F$286,'⭐ SD-SUM-BBALL ⚾'!$G$2:$G$286)="", "",_xlfn.XLOOKUP($D149, '⭐ SD-SUM-BBALL ⚾'!$F$2:$F$286,'⭐ SD-SUM-BBALL ⚾'!$G$2:$G$286)&gt;0, _xlfn.XLOOKUP($D149, '⭐ SD-SUM-BBALL ⚾'!$F$2:$F$286,'⭐ SD-SUM-BBALL ⚾'!$G$2:$G$286))</f>
        <v>Players Edge</v>
      </c>
      <c r="H149" s="471" t="str">
        <f>IF($D149="", " ", _xlfn.XLOOKUP($D149, '⭐ SD-SUM-BBALL ⚾'!$F$2:$F$286, '⭐ SD-SUM-BBALL ⚾'!$AM$2:$AM$286))</f>
        <v>3020 N. Highway 94 St. Charles, MO 63301</v>
      </c>
      <c r="I149" s="471" t="str">
        <f>IF($D149="", " ", _xlfn.XLOOKUP($D149, '⭐ SD-SUM-BBALL ⚾'!$F$2:$F$286, '⭐ SD-SUM-BBALL ⚾'!$U$2:$U$286))</f>
        <v>636-577-1933</v>
      </c>
      <c r="J149" s="471" t="str">
        <f>IF($D149="", " ", _xlfn.XLOOKUP($D149, '⭐ SD-SUM-BBALL ⚾'!$F$2:$F$286, '⭐ SD-SUM-BBALL ⚾'!$N$2:$N$286))</f>
        <v>Gerrion</v>
      </c>
      <c r="K149" s="471" t="str">
        <f>IF($D149="", " ", _xlfn.XLOOKUP($D149, '⭐ SD-SUM-BBALL ⚾'!$F$2:$F$286, '⭐ SD-SUM-BBALL ⚾'!$O$2:$O$286))</f>
        <v>Grim</v>
      </c>
      <c r="L149" s="468" cm="1">
        <f t="array" ref="L149">_xlfn.IFS($D149="", " ", _xlfn.XLOOKUP($D149, '⭐ SD-SUM-BBALL ⚾'!$F$2:$F$286,'⭐ SD-SUM-BBALL ⚾'!$X$2:$X$286)="", "TBA",_xlfn.XLOOKUP($D149, '⭐ SD-SUM-BBALL ⚾'!$F$2:$F$286,'⭐ SD-SUM-BBALL ⚾'!$X$2:$X$286)&gt;0, _xlfn.XLOOKUP($D149, '⭐ SD-SUM-BBALL ⚾'!$F$2:$F$286,'⭐ SD-SUM-BBALL ⚾'!$X$2:$X$286))</f>
        <v>720</v>
      </c>
      <c r="N149" s="773" t="b">
        <v>1</v>
      </c>
      <c r="O149" s="773" t="b">
        <v>1</v>
      </c>
      <c r="P149" s="773" t="b">
        <v>1</v>
      </c>
      <c r="Q149" s="773" t="b">
        <v>1</v>
      </c>
      <c r="R149" s="773" t="b">
        <v>0</v>
      </c>
      <c r="S149" s="773" t="b">
        <v>1</v>
      </c>
      <c r="T149" s="773" t="b">
        <v>1</v>
      </c>
      <c r="U149" s="773" t="b">
        <v>1</v>
      </c>
      <c r="V149" s="773" t="b">
        <v>0</v>
      </c>
      <c r="W149" s="773" t="b">
        <v>0</v>
      </c>
      <c r="X149" s="773" t="b">
        <v>0</v>
      </c>
      <c r="Y149" s="773" t="b">
        <v>1</v>
      </c>
      <c r="Z149" s="773" t="b">
        <v>1</v>
      </c>
      <c r="AA149" s="773" t="b">
        <v>0</v>
      </c>
      <c r="AB149" s="773" t="b">
        <v>0</v>
      </c>
      <c r="AC149" s="773" t="b">
        <v>0</v>
      </c>
      <c r="AD149" s="773" t="b">
        <v>0</v>
      </c>
      <c r="AE149" s="773" t="b">
        <v>0</v>
      </c>
      <c r="AF149" s="773" t="b">
        <v>0</v>
      </c>
    </row>
    <row r="150" spans="1:32">
      <c r="A150" s="642" t="str">
        <f>IF($D150="", "", _xlfn.XLOOKUP($D150, '⭐ SD-SUM-BBALL ⚾'!$F$2:$F$286, '⭐ SD-SUM-BBALL ⚾'!$A$2:$A$286))</f>
        <v>X-ERIC-RET</v>
      </c>
      <c r="B150" s="642" t="str">
        <f>IF($D150="", " ", _xlfn.XLOOKUP($D150, '⭐ SD-SUM-BBALL ⚾'!$F$2:$F$286, '⭐ SD-SUM-BBALL ⚾'!$C$2:$C$286))</f>
        <v>Y-ERIC</v>
      </c>
      <c r="C150" s="642" t="str">
        <f>IF($D150="", " ", _xlfn.XLOOKUP($D150, '⭐ SD-SUM-BBALL ⚾'!$F$2:$F$286, '⭐ SD-SUM-BBALL ⚾'!$E$2:$E$286))</f>
        <v>USBDZWBA</v>
      </c>
      <c r="D150" s="642" t="s">
        <v>3417</v>
      </c>
      <c r="E150" s="642" t="str">
        <f>IF($D150="", " ", _xlfn.XLOOKUP($D150, '⭐ SD-SUM-BBALL ⚾'!$F$2:$F$286, '⭐ SD-SUM-BBALL ⚾'!$L$2:$L$286))</f>
        <v>crossroadsbaseballseries@gmail.com</v>
      </c>
      <c r="F150" s="642" t="str" cm="1">
        <f t="array" ref="F150">_xlfn.IFS($D150="", " ", _xlfn.XLOOKUP($D150, '⭐ SD-SUM-BBALL ⚾'!$F$2:$F$286,'⭐ SD-SUM-BBALL ⚾'!$M$2:$M$286)="", "",_xlfn.XLOOKUP($D150, '⭐ SD-SUM-BBALL ⚾'!$F$2:$F$286,'⭐ SD-SUM-BBALL ⚾'!$M$2:$M$286)&gt;0, _xlfn.XLOOKUP($D150, '⭐ SD-SUM-BBALL ⚾'!$F$2:$F$286,'⭐ SD-SUM-BBALL ⚾'!$M$2:$M$286))</f>
        <v>nephebus@gmail.com</v>
      </c>
      <c r="G150" s="642" t="str" cm="1">
        <f t="array" ref="G150">_xlfn.IFS($D150="", " ", _xlfn.XLOOKUP($D150, '⭐ SD-SUM-BBALL ⚾'!$F$2:$F$286,'⭐ SD-SUM-BBALL ⚾'!$G$2:$G$286)="", "",_xlfn.XLOOKUP($D150, '⭐ SD-SUM-BBALL ⚾'!$F$2:$F$286,'⭐ SD-SUM-BBALL ⚾'!$G$2:$G$286)&gt;0, _xlfn.XLOOKUP($D150, '⭐ SD-SUM-BBALL ⚾'!$F$2:$F$286,'⭐ SD-SUM-BBALL ⚾'!$G$2:$G$286))</f>
        <v/>
      </c>
      <c r="H150" s="642" t="str">
        <f>IF($D150="", " ", _xlfn.XLOOKUP($D150, '⭐ SD-SUM-BBALL ⚾'!$F$2:$F$286, '⭐ SD-SUM-BBALL ⚾'!$AM$2:$AM$286))</f>
        <v>1701 Freeman St. Fort Wayne, IN 46802</v>
      </c>
      <c r="I150" s="642">
        <f>IF($D150="", " ", _xlfn.XLOOKUP($D150, '⭐ SD-SUM-BBALL ⚾'!$F$2:$F$286, '⭐ SD-SUM-BBALL ⚾'!$U$2:$U$286))</f>
        <v>0</v>
      </c>
      <c r="J150" s="642" t="str">
        <f>IF($D150="", " ", _xlfn.XLOOKUP($D150, '⭐ SD-SUM-BBALL ⚾'!$F$2:$F$286, '⭐ SD-SUM-BBALL ⚾'!$N$2:$N$286))</f>
        <v>Newell</v>
      </c>
      <c r="K150" s="642" t="str">
        <f>IF($D150="", " ", _xlfn.XLOOKUP($D150, '⭐ SD-SUM-BBALL ⚾'!$F$2:$F$286, '⭐ SD-SUM-BBALL ⚾'!$O$2:$O$286))</f>
        <v>Phebus</v>
      </c>
      <c r="L150" s="641" cm="1">
        <f t="array" ref="L150">_xlfn.IFS($D150="", " ", _xlfn.XLOOKUP($D150, '⭐ SD-SUM-BBALL ⚾'!$F$2:$F$286,'⭐ SD-SUM-BBALL ⚾'!$X$2:$X$286)="", "TBA",_xlfn.XLOOKUP($D150, '⭐ SD-SUM-BBALL ⚾'!$F$2:$F$286,'⭐ SD-SUM-BBALL ⚾'!$X$2:$X$286)&gt;0, _xlfn.XLOOKUP($D150, '⭐ SD-SUM-BBALL ⚾'!$F$2:$F$286,'⭐ SD-SUM-BBALL ⚾'!$X$2:$X$286))</f>
        <v>720</v>
      </c>
      <c r="N150" s="771" t="b">
        <v>1</v>
      </c>
      <c r="O150" s="771" t="b">
        <v>1</v>
      </c>
      <c r="P150" s="771" t="b">
        <v>1</v>
      </c>
      <c r="Q150" s="771" t="b">
        <v>1</v>
      </c>
      <c r="R150" s="771" t="b">
        <v>1</v>
      </c>
      <c r="S150" s="771" t="b">
        <v>1</v>
      </c>
      <c r="T150" s="771" t="b">
        <v>1</v>
      </c>
      <c r="U150" s="771" t="b">
        <v>1</v>
      </c>
      <c r="V150" s="771" t="b">
        <v>1</v>
      </c>
      <c r="W150" s="771" t="b">
        <v>0</v>
      </c>
      <c r="X150" s="771" t="b">
        <v>0</v>
      </c>
      <c r="Y150" s="771" t="b">
        <v>1</v>
      </c>
      <c r="Z150" s="771" t="b">
        <v>1</v>
      </c>
      <c r="AA150" s="771" t="b">
        <v>0</v>
      </c>
      <c r="AB150" s="771" t="b">
        <v>0</v>
      </c>
      <c r="AC150" s="771" t="b">
        <v>0</v>
      </c>
      <c r="AD150" s="771" t="b">
        <v>0</v>
      </c>
      <c r="AE150" s="771" t="b">
        <v>0</v>
      </c>
      <c r="AF150" s="771" t="b">
        <v>0</v>
      </c>
    </row>
    <row r="151" spans="1:32" s="293" customFormat="1">
      <c r="L151" s="478"/>
      <c r="N151" s="799" t="b">
        <v>0</v>
      </c>
      <c r="O151" s="799" t="b">
        <v>0</v>
      </c>
      <c r="P151" s="799" t="b">
        <v>0</v>
      </c>
      <c r="Q151" s="799" t="b">
        <v>0</v>
      </c>
      <c r="R151" s="799" t="b">
        <v>0</v>
      </c>
      <c r="S151" s="799" t="b">
        <v>0</v>
      </c>
      <c r="T151" s="799" t="b">
        <v>0</v>
      </c>
      <c r="U151" s="799" t="b">
        <v>0</v>
      </c>
      <c r="V151" s="799" t="b">
        <v>0</v>
      </c>
      <c r="W151" s="799" t="b">
        <v>0</v>
      </c>
      <c r="X151" s="799" t="b">
        <v>0</v>
      </c>
      <c r="Y151" s="799" t="b">
        <v>0</v>
      </c>
      <c r="Z151" s="799" t="b">
        <v>0</v>
      </c>
      <c r="AA151" s="799" t="b">
        <v>0</v>
      </c>
      <c r="AB151" s="799" t="b">
        <v>0</v>
      </c>
      <c r="AC151" s="799" t="b">
        <v>0</v>
      </c>
      <c r="AD151" s="799" t="b">
        <v>0</v>
      </c>
      <c r="AE151" s="799" t="b">
        <v>0</v>
      </c>
      <c r="AF151" s="799" t="b">
        <v>0</v>
      </c>
    </row>
    <row r="152" spans="1:32">
      <c r="A152" s="314" t="str">
        <f>IF($D152="", "", _xlfn.XLOOKUP($D152, '⭐ SD-SUM-BBALL ⚾'!$F$2:$F$286, '⭐ SD-SUM-BBALL ⚾'!$A$2:$A$286))</f>
        <v>A-NEW</v>
      </c>
      <c r="B152" s="314" t="str">
        <f>IF($D152="", " ", _xlfn.XLOOKUP($D152, '⭐ SD-SUM-BBALL ⚾'!$F$2:$F$286, '⭐ SD-SUM-BBALL ⚾'!$C$2:$C$286))</f>
        <v>A-NEW</v>
      </c>
      <c r="C152" s="314" t="str">
        <f>IF($D152="", " ", _xlfn.XLOOKUP($D152, '⭐ SD-SUM-BBALL ⚾'!$F$2:$F$286, '⭐ SD-SUM-BBALL ⚾'!$E$2:$E$286))</f>
        <v>USBDBAST</v>
      </c>
      <c r="D152" s="314" t="s">
        <v>2680</v>
      </c>
      <c r="E152" s="314" t="str">
        <f>IF($D152="", " ", _xlfn.XLOOKUP($D152, '⭐ SD-SUM-BBALL ⚾'!$F$2:$F$286, '⭐ SD-SUM-BBALL ⚾'!$L$2:$L$286))</f>
        <v>dcarrillo@bisdtx.org</v>
      </c>
      <c r="F152" s="314" t="str" cm="1">
        <f t="array" ref="F152">_xlfn.IFS($D152="", " ", _xlfn.XLOOKUP($D152, '⭐ SD-SUM-BBALL ⚾'!$F$2:$F$286,'⭐ SD-SUM-BBALL ⚾'!$M$2:$M$286)="", "",_xlfn.XLOOKUP($D152, '⭐ SD-SUM-BBALL ⚾'!$F$2:$F$286,'⭐ SD-SUM-BBALL ⚾'!$M$2:$M$286)&gt;0, _xlfn.XLOOKUP($D152, '⭐ SD-SUM-BBALL ⚾'!$F$2:$F$286,'⭐ SD-SUM-BBALL ⚾'!$M$2:$M$286))</f>
        <v/>
      </c>
      <c r="G152" s="314" t="str" cm="1">
        <f t="array" ref="G152">_xlfn.IFS($D152="", " ", _xlfn.XLOOKUP($D152, '⭐ SD-SUM-BBALL ⚾'!$F$2:$F$286,'⭐ SD-SUM-BBALL ⚾'!$G$2:$G$286)="", "",_xlfn.XLOOKUP($D152, '⭐ SD-SUM-BBALL ⚾'!$F$2:$F$286,'⭐ SD-SUM-BBALL ⚾'!$G$2:$G$286)&gt;0, _xlfn.XLOOKUP($D152, '⭐ SD-SUM-BBALL ⚾'!$F$2:$F$286,'⭐ SD-SUM-BBALL ⚾'!$G$2:$G$286))</f>
        <v/>
      </c>
      <c r="H152" s="314" t="str">
        <f>IF($D152="", " ", _xlfn.XLOOKUP($D152, '⭐ SD-SUM-BBALL ⚾'!$F$2:$F$286, '⭐ SD-SUM-BBALL ⚾'!$AM$2:$AM$286))</f>
        <v>1155 Lovers Lane Bastrop, TX 78602</v>
      </c>
      <c r="I152" s="314" t="str">
        <f>IF($D152="", " ", _xlfn.XLOOKUP($D152, '⭐ SD-SUM-BBALL ⚾'!$F$2:$F$286, '⭐ SD-SUM-BBALL ⚾'!$U$2:$U$286))</f>
        <v>432-934-4674</v>
      </c>
      <c r="J152" s="314" t="str">
        <f>IF($D152="", " ", _xlfn.XLOOKUP($D152, '⭐ SD-SUM-BBALL ⚾'!$F$2:$F$286, '⭐ SD-SUM-BBALL ⚾'!$N$2:$N$286))</f>
        <v>Daniel</v>
      </c>
      <c r="K152" s="314" t="str">
        <f>IF($D152="", " ", _xlfn.XLOOKUP($D152, '⭐ SD-SUM-BBALL ⚾'!$F$2:$F$286, '⭐ SD-SUM-BBALL ⚾'!$O$2:$O$286))</f>
        <v>Carrillo</v>
      </c>
      <c r="L152" s="505" cm="1">
        <f t="array" ref="L152">_xlfn.IFS($D152="", " ", _xlfn.XLOOKUP($D152, '⭐ SD-SUM-BBALL ⚾'!$F$2:$F$286,'⭐ SD-SUM-BBALL ⚾'!$X$2:$X$286)="", "TBA",_xlfn.XLOOKUP($D152, '⭐ SD-SUM-BBALL ⚾'!$F$2:$F$286,'⭐ SD-SUM-BBALL ⚾'!$X$2:$X$286)&gt;0, _xlfn.XLOOKUP($D152, '⭐ SD-SUM-BBALL ⚾'!$F$2:$F$286,'⭐ SD-SUM-BBALL ⚾'!$X$2:$X$286))</f>
        <v>727</v>
      </c>
      <c r="N152" s="774" t="b">
        <v>1</v>
      </c>
      <c r="O152" s="774" t="b">
        <v>1</v>
      </c>
      <c r="P152" s="774" t="b">
        <v>1</v>
      </c>
      <c r="Q152" s="774" t="b">
        <v>0</v>
      </c>
      <c r="R152" s="774" t="b">
        <v>1</v>
      </c>
      <c r="S152" s="774" t="b">
        <v>1</v>
      </c>
      <c r="T152" s="774" t="b">
        <v>1</v>
      </c>
      <c r="U152" s="774" t="b">
        <v>1</v>
      </c>
      <c r="V152" s="774" t="b">
        <v>0</v>
      </c>
      <c r="W152" s="774" t="b">
        <v>0</v>
      </c>
      <c r="X152" s="774" t="b">
        <v>0</v>
      </c>
      <c r="Y152" s="774" t="b">
        <v>1</v>
      </c>
      <c r="Z152" s="774" t="b">
        <v>1</v>
      </c>
      <c r="AA152" s="774" t="b">
        <v>0</v>
      </c>
      <c r="AB152" s="774" t="b">
        <v>0</v>
      </c>
      <c r="AC152" s="774" t="b">
        <v>0</v>
      </c>
      <c r="AD152" s="774" t="b">
        <v>0</v>
      </c>
      <c r="AE152" s="774" t="b">
        <v>0</v>
      </c>
      <c r="AF152" s="774" t="b">
        <v>0</v>
      </c>
    </row>
    <row r="153" spans="1:32">
      <c r="A153" s="471" t="str">
        <f>IF($D153="", "", _xlfn.XLOOKUP($D153, '⭐ SD-SUM-BBALL ⚾'!$F$2:$F$286, '⭐ SD-SUM-BBALL ⚾'!$A$2:$A$286))</f>
        <v>B-RET</v>
      </c>
      <c r="B153" s="471" t="str">
        <f>IF($D153="", " ", _xlfn.XLOOKUP($D153, '⭐ SD-SUM-BBALL ⚾'!$F$2:$F$286, '⭐ SD-SUM-BBALL ⚾'!$C$2:$C$286))</f>
        <v>C-2ND</v>
      </c>
      <c r="C153" s="471" t="str">
        <f>IF($D153="", " ", _xlfn.XLOOKUP($D153, '⭐ SD-SUM-BBALL ⚾'!$F$2:$F$286, '⭐ SD-SUM-BBALL ⚾'!$E$2:$E$286))</f>
        <v>USBDCSH</v>
      </c>
      <c r="D153" s="471" t="s">
        <v>2801</v>
      </c>
      <c r="E153" s="471" t="str">
        <f>IF($D153="", " ", _xlfn.XLOOKUP($D153, '⭐ SD-SUM-BBALL ⚾'!$F$2:$F$286, '⭐ SD-SUM-BBALL ⚾'!$L$2:$L$286))</f>
        <v>dsifuentes@cshm.org</v>
      </c>
      <c r="F153" s="471" t="str" cm="1">
        <f t="array" ref="F153">_xlfn.IFS($D153="", " ", _xlfn.XLOOKUP($D153, '⭐ SD-SUM-BBALL ⚾'!$F$2:$F$286,'⭐ SD-SUM-BBALL ⚾'!$M$2:$M$286)="", "",_xlfn.XLOOKUP($D153, '⭐ SD-SUM-BBALL ⚾'!$F$2:$F$286,'⭐ SD-SUM-BBALL ⚾'!$M$2:$M$286)&gt;0, _xlfn.XLOOKUP($D153, '⭐ SD-SUM-BBALL ⚾'!$F$2:$F$286,'⭐ SD-SUM-BBALL ⚾'!$M$2:$M$286))</f>
        <v/>
      </c>
      <c r="G153" s="471" t="str" cm="1">
        <f t="array" ref="G153">_xlfn.IFS($D153="", " ", _xlfn.XLOOKUP($D153, '⭐ SD-SUM-BBALL ⚾'!$F$2:$F$286,'⭐ SD-SUM-BBALL ⚾'!$G$2:$G$286)="", "",_xlfn.XLOOKUP($D153, '⭐ SD-SUM-BBALL ⚾'!$F$2:$F$286,'⭐ SD-SUM-BBALL ⚾'!$G$2:$G$286)&gt;0, _xlfn.XLOOKUP($D153, '⭐ SD-SUM-BBALL ⚾'!$F$2:$F$286,'⭐ SD-SUM-BBALL ⚾'!$G$2:$G$286))</f>
        <v/>
      </c>
      <c r="H153" s="471" t="str">
        <f>IF($D153="", " ", _xlfn.XLOOKUP($D153, '⭐ SD-SUM-BBALL ⚾'!$F$2:$F$286, '⭐ SD-SUM-BBALL ⚾'!$AM$2:$AM$286))</f>
        <v>329 N Garfield Ave Montebello, CA 90640</v>
      </c>
      <c r="I153" s="471" t="str">
        <f>IF($D153="", " ", _xlfn.XLOOKUP($D153, '⭐ SD-SUM-BBALL ⚾'!$F$2:$F$286, '⭐ SD-SUM-BBALL ⚾'!$U$2:$U$286))</f>
        <v>626-297-3323</v>
      </c>
      <c r="J153" s="471" t="str">
        <f>IF($D153="", " ", _xlfn.XLOOKUP($D153, '⭐ SD-SUM-BBALL ⚾'!$F$2:$F$286, '⭐ SD-SUM-BBALL ⚾'!$N$2:$N$286))</f>
        <v>David</v>
      </c>
      <c r="K153" s="471" t="str">
        <f>IF($D153="", " ", _xlfn.XLOOKUP($D153, '⭐ SD-SUM-BBALL ⚾'!$F$2:$F$286, '⭐ SD-SUM-BBALL ⚾'!$O$2:$O$286))</f>
        <v>Sifuentes</v>
      </c>
      <c r="L153" s="468" cm="1">
        <f t="array" ref="L153">_xlfn.IFS($D153="", " ", _xlfn.XLOOKUP($D153, '⭐ SD-SUM-BBALL ⚾'!$F$2:$F$286,'⭐ SD-SUM-BBALL ⚾'!$X$2:$X$286)="", "TBA",_xlfn.XLOOKUP($D153, '⭐ SD-SUM-BBALL ⚾'!$F$2:$F$286,'⭐ SD-SUM-BBALL ⚾'!$X$2:$X$286)&gt;0, _xlfn.XLOOKUP($D153, '⭐ SD-SUM-BBALL ⚾'!$F$2:$F$286,'⭐ SD-SUM-BBALL ⚾'!$X$2:$X$286))</f>
        <v>727</v>
      </c>
      <c r="N153" s="773" t="b">
        <v>1</v>
      </c>
      <c r="O153" s="773" t="b">
        <v>1</v>
      </c>
      <c r="P153" s="773" t="b">
        <v>1</v>
      </c>
      <c r="Q153" s="773" t="b">
        <v>1</v>
      </c>
      <c r="R153" s="773" t="b">
        <v>1</v>
      </c>
      <c r="S153" s="773" t="b">
        <v>1</v>
      </c>
      <c r="T153" s="773" t="b">
        <v>1</v>
      </c>
      <c r="U153" s="773" t="b">
        <v>1</v>
      </c>
      <c r="V153" s="773" t="b">
        <v>0</v>
      </c>
      <c r="W153" s="773" t="b">
        <v>0</v>
      </c>
      <c r="X153" s="773" t="b">
        <v>0</v>
      </c>
      <c r="Y153" s="773" t="b">
        <v>1</v>
      </c>
      <c r="Z153" s="773" t="b">
        <v>1</v>
      </c>
      <c r="AA153" s="773" t="b">
        <v>0</v>
      </c>
      <c r="AB153" s="773" t="b">
        <v>0</v>
      </c>
      <c r="AC153" s="773" t="b">
        <v>0</v>
      </c>
      <c r="AD153" s="773" t="b">
        <v>0</v>
      </c>
      <c r="AE153" s="773" t="b">
        <v>0</v>
      </c>
      <c r="AF153" s="773" t="b">
        <v>0</v>
      </c>
    </row>
    <row r="154" spans="1:32">
      <c r="A154" s="314" t="str">
        <f>IF($D154="", "", _xlfn.XLOOKUP($D154, '⭐ SD-SUM-BBALL ⚾'!$F$2:$F$286, '⭐ SD-SUM-BBALL ⚾'!$A$2:$A$286))</f>
        <v>A-NEW</v>
      </c>
      <c r="B154" s="314" t="str">
        <f>IF($D154="", " ", _xlfn.XLOOKUP($D154, '⭐ SD-SUM-BBALL ⚾'!$F$2:$F$286, '⭐ SD-SUM-BBALL ⚾'!$C$2:$C$286))</f>
        <v>C-2ND</v>
      </c>
      <c r="C154" s="314" t="str">
        <f>IF($D154="", " ", _xlfn.XLOOKUP($D154, '⭐ SD-SUM-BBALL ⚾'!$F$2:$F$286, '⭐ SD-SUM-BBALL ⚾'!$E$2:$E$286))</f>
        <v>USBDCIC</v>
      </c>
      <c r="D154" s="314" t="s">
        <v>2782</v>
      </c>
      <c r="E154" s="314" t="str">
        <f>IF($D154="", " ", _xlfn.XLOOKUP($D154, '⭐ SD-SUM-BBALL ⚾'!$F$2:$F$286, '⭐ SD-SUM-BBALL ⚾'!$L$2:$L$286))</f>
        <v>asmith@citruscollege.edu</v>
      </c>
      <c r="F154" s="314" t="str" cm="1">
        <f t="array" ref="F154">_xlfn.IFS($D154="", " ", _xlfn.XLOOKUP($D154, '⭐ SD-SUM-BBALL ⚾'!$F$2:$F$286,'⭐ SD-SUM-BBALL ⚾'!$M$2:$M$286)="", "",_xlfn.XLOOKUP($D154, '⭐ SD-SUM-BBALL ⚾'!$F$2:$F$286,'⭐ SD-SUM-BBALL ⚾'!$M$2:$M$286)&gt;0, _xlfn.XLOOKUP($D154, '⭐ SD-SUM-BBALL ⚾'!$F$2:$F$286,'⭐ SD-SUM-BBALL ⚾'!$M$2:$M$286))</f>
        <v/>
      </c>
      <c r="G154" s="314" t="str" cm="1">
        <f t="array" ref="G154">_xlfn.IFS($D154="", " ", _xlfn.XLOOKUP($D154, '⭐ SD-SUM-BBALL ⚾'!$F$2:$F$286,'⭐ SD-SUM-BBALL ⚾'!$G$2:$G$286)="", "",_xlfn.XLOOKUP($D154, '⭐ SD-SUM-BBALL ⚾'!$F$2:$F$286,'⭐ SD-SUM-BBALL ⚾'!$G$2:$G$286)&gt;0, _xlfn.XLOOKUP($D154, '⭐ SD-SUM-BBALL ⚾'!$F$2:$F$286,'⭐ SD-SUM-BBALL ⚾'!$G$2:$G$286))</f>
        <v/>
      </c>
      <c r="H154" s="314" t="str">
        <f>IF($D154="", " ", _xlfn.XLOOKUP($D154, '⭐ SD-SUM-BBALL ⚾'!$F$2:$F$286, '⭐ SD-SUM-BBALL ⚾'!$AM$2:$AM$286))</f>
        <v>1000 W Foothill Blvd Glendora, CA 91741</v>
      </c>
      <c r="I154" s="314" t="str">
        <f>IF($D154="", " ", _xlfn.XLOOKUP($D154, '⭐ SD-SUM-BBALL ⚾'!$F$2:$F$286, '⭐ SD-SUM-BBALL ⚾'!$U$2:$U$286))</f>
        <v>702-523-1578</v>
      </c>
      <c r="J154" s="314" t="str">
        <f>IF($D154="", " ", _xlfn.XLOOKUP($D154, '⭐ SD-SUM-BBALL ⚾'!$F$2:$F$286, '⭐ SD-SUM-BBALL ⚾'!$N$2:$N$286))</f>
        <v>Andy</v>
      </c>
      <c r="K154" s="314" t="str">
        <f>IF($D154="", " ", _xlfn.XLOOKUP($D154, '⭐ SD-SUM-BBALL ⚾'!$F$2:$F$286, '⭐ SD-SUM-BBALL ⚾'!$O$2:$O$286))</f>
        <v>Smith</v>
      </c>
      <c r="L154" s="505" cm="1">
        <f t="array" ref="L154">_xlfn.IFS($D154="", " ", _xlfn.XLOOKUP($D154, '⭐ SD-SUM-BBALL ⚾'!$F$2:$F$286,'⭐ SD-SUM-BBALL ⚾'!$X$2:$X$286)="", "TBA",_xlfn.XLOOKUP($D154, '⭐ SD-SUM-BBALL ⚾'!$F$2:$F$286,'⭐ SD-SUM-BBALL ⚾'!$X$2:$X$286)&gt;0, _xlfn.XLOOKUP($D154, '⭐ SD-SUM-BBALL ⚾'!$F$2:$F$286,'⭐ SD-SUM-BBALL ⚾'!$X$2:$X$286))</f>
        <v>727</v>
      </c>
      <c r="N154" s="774" t="b">
        <v>1</v>
      </c>
      <c r="O154" s="774" t="b">
        <v>1</v>
      </c>
      <c r="P154" s="774" t="b">
        <v>1</v>
      </c>
      <c r="Q154" s="774" t="b">
        <v>1</v>
      </c>
      <c r="R154" s="774" t="b">
        <v>0</v>
      </c>
      <c r="S154" s="774" t="b">
        <v>1</v>
      </c>
      <c r="T154" s="774" t="b">
        <v>1</v>
      </c>
      <c r="U154" s="774" t="b">
        <v>1</v>
      </c>
      <c r="V154" s="774" t="b">
        <v>1</v>
      </c>
      <c r="W154" s="774" t="b">
        <v>0</v>
      </c>
      <c r="X154" s="774" t="b">
        <v>0</v>
      </c>
      <c r="Y154" s="774" t="b">
        <v>1</v>
      </c>
      <c r="Z154" s="774" t="b">
        <v>1</v>
      </c>
      <c r="AA154" s="774" t="b">
        <v>0</v>
      </c>
      <c r="AB154" s="774" t="b">
        <v>0</v>
      </c>
      <c r="AC154" s="774" t="b">
        <v>0</v>
      </c>
      <c r="AD154" s="774" t="b">
        <v>0</v>
      </c>
      <c r="AE154" s="774" t="b">
        <v>0</v>
      </c>
      <c r="AF154" s="774" t="b">
        <v>0</v>
      </c>
    </row>
    <row r="155" spans="1:32">
      <c r="A155" s="471" t="str">
        <f>IF($D155="", "", _xlfn.XLOOKUP($D155, '⭐ SD-SUM-BBALL ⚾'!$F$2:$F$286, '⭐ SD-SUM-BBALL ⚾'!$A$2:$A$286))</f>
        <v>B-RET</v>
      </c>
      <c r="B155" s="471" t="str">
        <f>IF($D155="", " ", _xlfn.XLOOKUP($D155, '⭐ SD-SUM-BBALL ⚾'!$F$2:$F$286, '⭐ SD-SUM-BBALL ⚾'!$C$2:$C$286))</f>
        <v>C-3RD</v>
      </c>
      <c r="C155" s="471" t="str">
        <f>IF($D155="", " ", _xlfn.XLOOKUP($D155, '⭐ SD-SUM-BBALL ⚾'!$F$2:$F$286, '⭐ SD-SUM-BBALL ⚾'!$E$2:$E$286))</f>
        <v>USBDECN</v>
      </c>
      <c r="D155" s="471" t="s">
        <v>2834</v>
      </c>
      <c r="E155" s="471" t="str">
        <f>IF($D155="", " ", _xlfn.XLOOKUP($D155, '⭐ SD-SUM-BBALL ⚾'!$F$2:$F$286, '⭐ SD-SUM-BBALL ⚾'!$L$2:$L$286))</f>
        <v>bauth@ecc.edu</v>
      </c>
      <c r="F155" s="471" t="str" cm="1">
        <f t="array" ref="F155">_xlfn.IFS($D155="", " ", _xlfn.XLOOKUP($D155, '⭐ SD-SUM-BBALL ⚾'!$F$2:$F$286,'⭐ SD-SUM-BBALL ⚾'!$M$2:$M$286)="", "",_xlfn.XLOOKUP($D155, '⭐ SD-SUM-BBALL ⚾'!$F$2:$F$286,'⭐ SD-SUM-BBALL ⚾'!$M$2:$M$286)&gt;0, _xlfn.XLOOKUP($D155, '⭐ SD-SUM-BBALL ⚾'!$F$2:$F$286,'⭐ SD-SUM-BBALL ⚾'!$M$2:$M$286))</f>
        <v/>
      </c>
      <c r="G155" s="471" t="str" cm="1">
        <f t="array" ref="G155">_xlfn.IFS($D155="", " ", _xlfn.XLOOKUP($D155, '⭐ SD-SUM-BBALL ⚾'!$F$2:$F$286,'⭐ SD-SUM-BBALL ⚾'!$G$2:$G$286)="", "",_xlfn.XLOOKUP($D155, '⭐ SD-SUM-BBALL ⚾'!$F$2:$F$286,'⭐ SD-SUM-BBALL ⚾'!$G$2:$G$286)&gt;0, _xlfn.XLOOKUP($D155, '⭐ SD-SUM-BBALL ⚾'!$F$2:$F$286,'⭐ SD-SUM-BBALL ⚾'!$G$2:$G$286))</f>
        <v/>
      </c>
      <c r="H155" s="471" t="str">
        <f>IF($D155="", " ", _xlfn.XLOOKUP($D155, '⭐ SD-SUM-BBALL ⚾'!$F$2:$F$286, '⭐ SD-SUM-BBALL ⚾'!$AM$2:$AM$286))</f>
        <v>6205 Main St Buffalo, NY 14221</v>
      </c>
      <c r="I155" s="471" t="str">
        <f>IF($D155="", " ", _xlfn.XLOOKUP($D155, '⭐ SD-SUM-BBALL ⚾'!$F$2:$F$286, '⭐ SD-SUM-BBALL ⚾'!$U$2:$U$286))</f>
        <v>716-982-8618</v>
      </c>
      <c r="J155" s="471" t="str">
        <f>IF($D155="", " ", _xlfn.XLOOKUP($D155, '⭐ SD-SUM-BBALL ⚾'!$F$2:$F$286, '⭐ SD-SUM-BBALL ⚾'!$N$2:$N$286))</f>
        <v>Joe</v>
      </c>
      <c r="K155" s="471" t="str">
        <f>IF($D155="", " ", _xlfn.XLOOKUP($D155, '⭐ SD-SUM-BBALL ⚾'!$F$2:$F$286, '⭐ SD-SUM-BBALL ⚾'!$O$2:$O$286))</f>
        <v>Bauth</v>
      </c>
      <c r="L155" s="468" cm="1">
        <f t="array" ref="L155">_xlfn.IFS($D155="", " ", _xlfn.XLOOKUP($D155, '⭐ SD-SUM-BBALL ⚾'!$F$2:$F$286,'⭐ SD-SUM-BBALL ⚾'!$X$2:$X$286)="", "TBA",_xlfn.XLOOKUP($D155, '⭐ SD-SUM-BBALL ⚾'!$F$2:$F$286,'⭐ SD-SUM-BBALL ⚾'!$X$2:$X$286)&gt;0, _xlfn.XLOOKUP($D155, '⭐ SD-SUM-BBALL ⚾'!$F$2:$F$286,'⭐ SD-SUM-BBALL ⚾'!$X$2:$X$286))</f>
        <v>727</v>
      </c>
      <c r="N155" s="773" t="b">
        <v>1</v>
      </c>
      <c r="O155" s="773" t="b">
        <v>1</v>
      </c>
      <c r="P155" s="773" t="b">
        <v>1</v>
      </c>
      <c r="Q155" s="773" t="b">
        <v>1</v>
      </c>
      <c r="R155" s="773" t="b">
        <v>0</v>
      </c>
      <c r="S155" s="773" t="b">
        <v>1</v>
      </c>
      <c r="T155" s="773" t="b">
        <v>1</v>
      </c>
      <c r="U155" s="773" t="b">
        <v>1</v>
      </c>
      <c r="V155" s="773" t="b">
        <v>0</v>
      </c>
      <c r="W155" s="773" t="b">
        <v>0</v>
      </c>
      <c r="X155" s="773" t="b">
        <v>0</v>
      </c>
      <c r="Y155" s="773" t="b">
        <v>1</v>
      </c>
      <c r="Z155" s="773" t="b">
        <v>1</v>
      </c>
      <c r="AA155" s="773" t="b">
        <v>0</v>
      </c>
      <c r="AB155" s="773" t="b">
        <v>0</v>
      </c>
      <c r="AC155" s="773" t="b">
        <v>0</v>
      </c>
      <c r="AD155" s="773" t="b">
        <v>0</v>
      </c>
      <c r="AE155" s="773" t="b">
        <v>0</v>
      </c>
      <c r="AF155" s="773" t="b">
        <v>0</v>
      </c>
    </row>
    <row r="156" spans="1:32">
      <c r="A156" s="471" t="str">
        <f>IF($D156="", "", _xlfn.XLOOKUP($D156, '⭐ SD-SUM-BBALL ⚾'!$F$2:$F$286, '⭐ SD-SUM-BBALL ⚾'!$A$2:$A$286))</f>
        <v>B-RET</v>
      </c>
      <c r="B156" s="471" t="str">
        <f>IF($D156="", " ", _xlfn.XLOOKUP($D156, '⭐ SD-SUM-BBALL ⚾'!$F$2:$F$286, '⭐ SD-SUM-BBALL ⚾'!$C$2:$C$286))</f>
        <v>C-2ND</v>
      </c>
      <c r="C156" s="471" t="str">
        <f>IF($D156="", " ", _xlfn.XLOOKUP($D156, '⭐ SD-SUM-BBALL ⚾'!$F$2:$F$286, '⭐ SD-SUM-BBALL ⚾'!$E$2:$E$286))</f>
        <v>USBDGLH</v>
      </c>
      <c r="D156" s="471" t="s">
        <v>933</v>
      </c>
      <c r="E156" s="471" t="str">
        <f>IF($D156="", " ", _xlfn.XLOOKUP($D156, '⭐ SD-SUM-BBALL ⚾'!$F$2:$F$286, '⭐ SD-SUM-BBALL ⚾'!$L$2:$L$286))</f>
        <v>rwalters@gulllakecs.org</v>
      </c>
      <c r="F156" s="471" t="str" cm="1">
        <f t="array" ref="F156">_xlfn.IFS($D156="", " ", _xlfn.XLOOKUP($D156, '⭐ SD-SUM-BBALL ⚾'!$F$2:$F$286,'⭐ SD-SUM-BBALL ⚾'!$M$2:$M$286)="", "",_xlfn.XLOOKUP($D156, '⭐ SD-SUM-BBALL ⚾'!$F$2:$F$286,'⭐ SD-SUM-BBALL ⚾'!$M$2:$M$286)&gt;0, _xlfn.XLOOKUP($D156, '⭐ SD-SUM-BBALL ⚾'!$F$2:$F$286,'⭐ SD-SUM-BBALL ⚾'!$M$2:$M$286))</f>
        <v/>
      </c>
      <c r="G156" s="471" t="str" cm="1">
        <f t="array" ref="G156">_xlfn.IFS($D156="", " ", _xlfn.XLOOKUP($D156, '⭐ SD-SUM-BBALL ⚾'!$F$2:$F$286,'⭐ SD-SUM-BBALL ⚾'!$G$2:$G$286)="", "",_xlfn.XLOOKUP($D156, '⭐ SD-SUM-BBALL ⚾'!$F$2:$F$286,'⭐ SD-SUM-BBALL ⚾'!$G$2:$G$286)&gt;0, _xlfn.XLOOKUP($D156, '⭐ SD-SUM-BBALL ⚾'!$F$2:$F$286,'⭐ SD-SUM-BBALL ⚾'!$G$2:$G$286))</f>
        <v/>
      </c>
      <c r="H156" s="471" t="str">
        <f>IF($D156="", " ", _xlfn.XLOOKUP($D156, '⭐ SD-SUM-BBALL ⚾'!$F$2:$F$286, '⭐ SD-SUM-BBALL ⚾'!$AM$2:$AM$286))</f>
        <v>7753 N 34th St Richland, MI 49083</v>
      </c>
      <c r="I156" s="471" t="str">
        <f>IF($D156="", " ", _xlfn.XLOOKUP($D156, '⭐ SD-SUM-BBALL ⚾'!$F$2:$F$286, '⭐ SD-SUM-BBALL ⚾'!$U$2:$U$286))</f>
        <v>269-377-3025</v>
      </c>
      <c r="J156" s="471" t="str">
        <f>IF($D156="", " ", _xlfn.XLOOKUP($D156, '⭐ SD-SUM-BBALL ⚾'!$F$2:$F$286, '⭐ SD-SUM-BBALL ⚾'!$N$2:$N$286))</f>
        <v>Reggie</v>
      </c>
      <c r="K156" s="471" t="str">
        <f>IF($D156="", " ", _xlfn.XLOOKUP($D156, '⭐ SD-SUM-BBALL ⚾'!$F$2:$F$286, '⭐ SD-SUM-BBALL ⚾'!$O$2:$O$286))</f>
        <v>Walters</v>
      </c>
      <c r="L156" s="468" cm="1">
        <f t="array" ref="L156">_xlfn.IFS($D156="", " ", _xlfn.XLOOKUP($D156, '⭐ SD-SUM-BBALL ⚾'!$F$2:$F$286,'⭐ SD-SUM-BBALL ⚾'!$X$2:$X$286)="", "TBA",_xlfn.XLOOKUP($D156, '⭐ SD-SUM-BBALL ⚾'!$F$2:$F$286,'⭐ SD-SUM-BBALL ⚾'!$X$2:$X$286)&gt;0, _xlfn.XLOOKUP($D156, '⭐ SD-SUM-BBALL ⚾'!$F$2:$F$286,'⭐ SD-SUM-BBALL ⚾'!$X$2:$X$286))</f>
        <v>727</v>
      </c>
      <c r="N156" s="773" t="b">
        <v>1</v>
      </c>
      <c r="O156" s="773" t="b">
        <v>1</v>
      </c>
      <c r="P156" s="773" t="b">
        <v>1</v>
      </c>
      <c r="Q156" s="773" t="b">
        <v>1</v>
      </c>
      <c r="R156" s="773" t="b">
        <v>0</v>
      </c>
      <c r="S156" s="773" t="b">
        <v>1</v>
      </c>
      <c r="T156" s="773" t="b">
        <v>1</v>
      </c>
      <c r="U156" s="773" t="b">
        <v>1</v>
      </c>
      <c r="V156" s="773" t="b">
        <v>0</v>
      </c>
      <c r="W156" s="773" t="b">
        <v>0</v>
      </c>
      <c r="X156" s="773" t="b">
        <v>0</v>
      </c>
      <c r="Y156" s="773" t="b">
        <v>1</v>
      </c>
      <c r="Z156" s="773" t="b">
        <v>1</v>
      </c>
      <c r="AA156" s="773" t="b">
        <v>0</v>
      </c>
      <c r="AB156" s="773" t="b">
        <v>0</v>
      </c>
      <c r="AC156" s="773" t="b">
        <v>0</v>
      </c>
      <c r="AD156" s="773" t="b">
        <v>0</v>
      </c>
      <c r="AE156" s="773" t="b">
        <v>0</v>
      </c>
      <c r="AF156" s="773" t="b">
        <v>0</v>
      </c>
    </row>
    <row r="157" spans="1:32">
      <c r="A157" s="314" t="str">
        <f>IF($D157="", "", _xlfn.XLOOKUP($D157, '⭐ SD-SUM-BBALL ⚾'!$F$2:$F$286, '⭐ SD-SUM-BBALL ⚾'!$A$2:$A$286))</f>
        <v>A-NEW</v>
      </c>
      <c r="B157" s="314" t="str">
        <f>IF($D157="", " ", _xlfn.XLOOKUP($D157, '⭐ SD-SUM-BBALL ⚾'!$F$2:$F$286, '⭐ SD-SUM-BBALL ⚾'!$C$2:$C$286))</f>
        <v>C-2ND</v>
      </c>
      <c r="C157" s="314" t="str">
        <f>IF($D157="", " ", _xlfn.XLOOKUP($D157, '⭐ SD-SUM-BBALL ⚾'!$F$2:$F$286, '⭐ SD-SUM-BBALL ⚾'!$E$2:$E$286))</f>
        <v>USBDPCS</v>
      </c>
      <c r="D157" s="508" t="s">
        <v>270</v>
      </c>
      <c r="E157" s="314" t="str">
        <f>IF($D157="", " ", _xlfn.XLOOKUP($D157, '⭐ SD-SUM-BBALL ⚾'!$F$2:$F$286, '⭐ SD-SUM-BBALL ⚾'!$L$2:$L$286))</f>
        <v>wbrown@plumsteadchristian.org</v>
      </c>
      <c r="F157" s="314" t="str" cm="1">
        <f t="array" ref="F157">_xlfn.IFS($D157="", " ", _xlfn.XLOOKUP($D157, '⭐ SD-SUM-BBALL ⚾'!$F$2:$F$286,'⭐ SD-SUM-BBALL ⚾'!$M$2:$M$286)="", "",_xlfn.XLOOKUP($D157, '⭐ SD-SUM-BBALL ⚾'!$F$2:$F$286,'⭐ SD-SUM-BBALL ⚾'!$M$2:$M$286)&gt;0, _xlfn.XLOOKUP($D157, '⭐ SD-SUM-BBALL ⚾'!$F$2:$F$286,'⭐ SD-SUM-BBALL ⚾'!$M$2:$M$286))</f>
        <v/>
      </c>
      <c r="G157" s="314" t="str" cm="1">
        <f t="array" ref="G157">_xlfn.IFS($D157="", " ", _xlfn.XLOOKUP($D157, '⭐ SD-SUM-BBALL ⚾'!$F$2:$F$286,'⭐ SD-SUM-BBALL ⚾'!$G$2:$G$286)="", "",_xlfn.XLOOKUP($D157, '⭐ SD-SUM-BBALL ⚾'!$F$2:$F$286,'⭐ SD-SUM-BBALL ⚾'!$G$2:$G$286)&gt;0, _xlfn.XLOOKUP($D157, '⭐ SD-SUM-BBALL ⚾'!$F$2:$F$286,'⭐ SD-SUM-BBALL ⚾'!$G$2:$G$286))</f>
        <v/>
      </c>
      <c r="H157" s="314" t="str">
        <f>IF($D157="", " ", _xlfn.XLOOKUP($D157, '⭐ SD-SUM-BBALL ⚾'!$F$2:$F$286, '⭐ SD-SUM-BBALL ⚾'!$AM$2:$AM$286))</f>
        <v>5765 Old Easton Rd Plumsteadville, PA 18949</v>
      </c>
      <c r="I157" s="314" t="str">
        <f>IF($D157="", " ", _xlfn.XLOOKUP($D157, '⭐ SD-SUM-BBALL ⚾'!$F$2:$F$286, '⭐ SD-SUM-BBALL ⚾'!$U$2:$U$286))</f>
        <v>215-962-9290</v>
      </c>
      <c r="J157" s="314" t="str">
        <f>IF($D157="", " ", _xlfn.XLOOKUP($D157, '⭐ SD-SUM-BBALL ⚾'!$F$2:$F$286, '⭐ SD-SUM-BBALL ⚾'!$N$2:$N$286))</f>
        <v>Wes</v>
      </c>
      <c r="K157" s="314" t="str">
        <f>IF($D157="", " ", _xlfn.XLOOKUP($D157, '⭐ SD-SUM-BBALL ⚾'!$F$2:$F$286, '⭐ SD-SUM-BBALL ⚾'!$O$2:$O$286))</f>
        <v>Brown</v>
      </c>
      <c r="L157" s="505" cm="1">
        <f t="array" ref="L157">_xlfn.IFS($D157="", " ", _xlfn.XLOOKUP($D157, '⭐ SD-SUM-BBALL ⚾'!$F$2:$F$286,'⭐ SD-SUM-BBALL ⚾'!$X$2:$X$286)="", "TBA",_xlfn.XLOOKUP($D157, '⭐ SD-SUM-BBALL ⚾'!$F$2:$F$286,'⭐ SD-SUM-BBALL ⚾'!$X$2:$X$286)&gt;0, _xlfn.XLOOKUP($D157, '⭐ SD-SUM-BBALL ⚾'!$F$2:$F$286,'⭐ SD-SUM-BBALL ⚾'!$X$2:$X$286))</f>
        <v>727</v>
      </c>
      <c r="N157" s="774" t="b">
        <v>1</v>
      </c>
      <c r="O157" s="774" t="b">
        <v>1</v>
      </c>
      <c r="P157" s="774" t="b">
        <v>1</v>
      </c>
      <c r="Q157" s="774" t="b">
        <v>1</v>
      </c>
      <c r="R157" s="774" t="b">
        <v>0</v>
      </c>
      <c r="S157" s="774" t="b">
        <v>1</v>
      </c>
      <c r="T157" s="774" t="b">
        <v>0</v>
      </c>
      <c r="U157" s="774" t="b">
        <v>0</v>
      </c>
      <c r="V157" s="774" t="b">
        <v>0</v>
      </c>
      <c r="W157" s="774" t="b">
        <v>0</v>
      </c>
      <c r="X157" s="774" t="b">
        <v>0</v>
      </c>
      <c r="Y157" s="774" t="b">
        <v>1</v>
      </c>
      <c r="Z157" s="774" t="b">
        <v>1</v>
      </c>
      <c r="AA157" s="774" t="b">
        <v>0</v>
      </c>
      <c r="AB157" s="774" t="b">
        <v>0</v>
      </c>
      <c r="AC157" s="774" t="b">
        <v>0</v>
      </c>
      <c r="AD157" s="774" t="b">
        <v>0</v>
      </c>
      <c r="AE157" s="774" t="b">
        <v>0</v>
      </c>
      <c r="AF157" s="774" t="b">
        <v>0</v>
      </c>
    </row>
    <row r="158" spans="1:32">
      <c r="A158" s="314" t="str">
        <f>IF($D158="", "", _xlfn.XLOOKUP($D158, '⭐ SD-SUM-BBALL ⚾'!$F$2:$F$286, '⭐ SD-SUM-BBALL ⚾'!$A$2:$A$286))</f>
        <v>A-NEW</v>
      </c>
      <c r="B158" s="314" t="str">
        <f>IF($D158="", " ", _xlfn.XLOOKUP($D158, '⭐ SD-SUM-BBALL ⚾'!$F$2:$F$286, '⭐ SD-SUM-BBALL ⚾'!$C$2:$C$286))</f>
        <v>C-2ND</v>
      </c>
      <c r="C158" s="314" t="str">
        <f>IF($D158="", " ", _xlfn.XLOOKUP($D158, '⭐ SD-SUM-BBALL ⚾'!$F$2:$F$286, '⭐ SD-SUM-BBALL ⚾'!$E$2:$E$286))</f>
        <v>USBDUNI</v>
      </c>
      <c r="D158" s="314" t="s">
        <v>380</v>
      </c>
      <c r="E158" s="314" t="str">
        <f>IF($D158="", " ", _xlfn.XLOOKUP($D158, '⭐ SD-SUM-BBALL ⚾'!$F$2:$F$286, '⭐ SD-SUM-BBALL ⚾'!$L$2:$L$286))</f>
        <v>pitching2469@gmail.com</v>
      </c>
      <c r="F158" s="314" t="str" cm="1">
        <f t="array" ref="F158">_xlfn.IFS($D158="", " ", _xlfn.XLOOKUP($D158, '⭐ SD-SUM-BBALL ⚾'!$F$2:$F$286,'⭐ SD-SUM-BBALL ⚾'!$M$2:$M$286)="", "",_xlfn.XLOOKUP($D158, '⭐ SD-SUM-BBALL ⚾'!$F$2:$F$286,'⭐ SD-SUM-BBALL ⚾'!$M$2:$M$286)&gt;0, _xlfn.XLOOKUP($D158, '⭐ SD-SUM-BBALL ⚾'!$F$2:$F$286,'⭐ SD-SUM-BBALL ⚾'!$M$2:$M$286))</f>
        <v/>
      </c>
      <c r="G158" s="314" t="str" cm="1">
        <f t="array" ref="G158">_xlfn.IFS($D158="", " ", _xlfn.XLOOKUP($D158, '⭐ SD-SUM-BBALL ⚾'!$F$2:$F$286,'⭐ SD-SUM-BBALL ⚾'!$G$2:$G$286)="", "",_xlfn.XLOOKUP($D158, '⭐ SD-SUM-BBALL ⚾'!$F$2:$F$286,'⭐ SD-SUM-BBALL ⚾'!$G$2:$G$286)&gt;0, _xlfn.XLOOKUP($D158, '⭐ SD-SUM-BBALL ⚾'!$F$2:$F$286,'⭐ SD-SUM-BBALL ⚾'!$G$2:$G$286))</f>
        <v/>
      </c>
      <c r="H158" s="314" t="str">
        <f>IF($D158="", " ", _xlfn.XLOOKUP($D158, '⭐ SD-SUM-BBALL ⚾'!$F$2:$F$286, '⭐ SD-SUM-BBALL ⚾'!$AM$2:$AM$286))</f>
        <v>4771 Campus Dr Irvine, CA 92612</v>
      </c>
      <c r="I158" s="314" t="str">
        <f>IF($D158="", " ", _xlfn.XLOOKUP($D158, '⭐ SD-SUM-BBALL ⚾'!$F$2:$F$286, '⭐ SD-SUM-BBALL ⚾'!$U$2:$U$286))</f>
        <v>949-500-9198</v>
      </c>
      <c r="J158" s="314" t="str">
        <f>IF($D158="", " ", _xlfn.XLOOKUP($D158, '⭐ SD-SUM-BBALL ⚾'!$F$2:$F$286, '⭐ SD-SUM-BBALL ⚾'!$N$2:$N$286))</f>
        <v>Jesse</v>
      </c>
      <c r="K158" s="314" t="str">
        <f>IF($D158="", " ", _xlfn.XLOOKUP($D158, '⭐ SD-SUM-BBALL ⚾'!$F$2:$F$286, '⭐ SD-SUM-BBALL ⚾'!$O$2:$O$286))</f>
        <v>Anderson</v>
      </c>
      <c r="L158" s="505" cm="1">
        <f t="array" ref="L158">_xlfn.IFS($D158="", " ", _xlfn.XLOOKUP($D158, '⭐ SD-SUM-BBALL ⚾'!$F$2:$F$286,'⭐ SD-SUM-BBALL ⚾'!$X$2:$X$286)="", "TBA",_xlfn.XLOOKUP($D158, '⭐ SD-SUM-BBALL ⚾'!$F$2:$F$286,'⭐ SD-SUM-BBALL ⚾'!$X$2:$X$286)&gt;0, _xlfn.XLOOKUP($D158, '⭐ SD-SUM-BBALL ⚾'!$F$2:$F$286,'⭐ SD-SUM-BBALL ⚾'!$X$2:$X$286))</f>
        <v>727</v>
      </c>
      <c r="N158" s="774" t="b">
        <v>1</v>
      </c>
      <c r="O158" s="774" t="b">
        <v>1</v>
      </c>
      <c r="P158" s="774" t="b">
        <v>1</v>
      </c>
      <c r="Q158" s="774" t="b">
        <v>1</v>
      </c>
      <c r="R158" s="774" t="b">
        <v>0</v>
      </c>
      <c r="S158" s="774" t="b">
        <v>1</v>
      </c>
      <c r="T158" s="774" t="b">
        <v>1</v>
      </c>
      <c r="U158" s="774" t="b">
        <v>1</v>
      </c>
      <c r="V158" s="774" t="b">
        <v>1</v>
      </c>
      <c r="W158" s="774" t="b">
        <v>0</v>
      </c>
      <c r="X158" s="774" t="b">
        <v>0</v>
      </c>
      <c r="Y158" s="774" t="b">
        <v>1</v>
      </c>
      <c r="Z158" s="774" t="b">
        <v>1</v>
      </c>
      <c r="AA158" s="774" t="b">
        <v>0</v>
      </c>
      <c r="AB158" s="774" t="b">
        <v>0</v>
      </c>
      <c r="AC158" s="774" t="b">
        <v>0</v>
      </c>
      <c r="AD158" s="774" t="b">
        <v>0</v>
      </c>
      <c r="AE158" s="774" t="b">
        <v>0</v>
      </c>
      <c r="AF158" s="774" t="b">
        <v>0</v>
      </c>
    </row>
    <row r="159" spans="1:32">
      <c r="A159" s="471" t="str">
        <f>IF($D159="", "", _xlfn.XLOOKUP($D159, '⭐ SD-SUM-BBALL ⚾'!$F$2:$F$286, '⭐ SD-SUM-BBALL ⚾'!$A$2:$A$286))</f>
        <v>B-RET</v>
      </c>
      <c r="B159" s="471" t="str">
        <f>IF($D159="", " ", _xlfn.XLOOKUP($D159, '⭐ SD-SUM-BBALL ⚾'!$F$2:$F$286, '⭐ SD-SUM-BBALL ⚾'!$C$2:$C$286))</f>
        <v>C-3RD</v>
      </c>
      <c r="C159" s="471" t="str">
        <f>IF($D159="", " ", _xlfn.XLOOKUP($D159, '⭐ SD-SUM-BBALL ⚾'!$F$2:$F$286, '⭐ SD-SUM-BBALL ⚾'!$E$2:$E$286))</f>
        <v>USBDANP</v>
      </c>
      <c r="D159" s="471" t="s">
        <v>2677</v>
      </c>
      <c r="E159" s="471" t="str">
        <f>IF($D159="", " ", _xlfn.XLOOKUP($D159, '⭐ SD-SUM-BBALL ⚾'!$F$2:$F$286, '⭐ SD-SUM-BBALL ⚾'!$L$2:$L$286))</f>
        <v>thorobreedworkouts@gmail.com</v>
      </c>
      <c r="F159" s="471" t="str" cm="1">
        <f t="array" ref="F159">_xlfn.IFS($D159="", " ", _xlfn.XLOOKUP($D159, '⭐ SD-SUM-BBALL ⚾'!$F$2:$F$286,'⭐ SD-SUM-BBALL ⚾'!$M$2:$M$286)="", "",_xlfn.XLOOKUP($D159, '⭐ SD-SUM-BBALL ⚾'!$F$2:$F$286,'⭐ SD-SUM-BBALL ⚾'!$M$2:$M$286)&gt;0, _xlfn.XLOOKUP($D159, '⭐ SD-SUM-BBALL ⚾'!$F$2:$F$286,'⭐ SD-SUM-BBALL ⚾'!$M$2:$M$286))</f>
        <v/>
      </c>
      <c r="G159" s="471" t="str" cm="1">
        <f t="array" ref="G159">_xlfn.IFS($D159="", " ", _xlfn.XLOOKUP($D159, '⭐ SD-SUM-BBALL ⚾'!$F$2:$F$286,'⭐ SD-SUM-BBALL ⚾'!$G$2:$G$286)="", "",_xlfn.XLOOKUP($D159, '⭐ SD-SUM-BBALL ⚾'!$F$2:$F$286,'⭐ SD-SUM-BBALL ⚾'!$G$2:$G$286)&gt;0, _xlfn.XLOOKUP($D159, '⭐ SD-SUM-BBALL ⚾'!$F$2:$F$286,'⭐ SD-SUM-BBALL ⚾'!$G$2:$G$286))</f>
        <v>Harvest Bible Chapel</v>
      </c>
      <c r="H159" s="471" t="str">
        <f>IF($D159="", " ", _xlfn.XLOOKUP($D159, '⭐ SD-SUM-BBALL ⚾'!$F$2:$F$286, '⭐ SD-SUM-BBALL ⚾'!$AM$2:$AM$286))</f>
        <v>585 Old Oak Road Annapolis, MD 21144</v>
      </c>
      <c r="I159" s="471" t="str">
        <f>IF($D159="", " ", _xlfn.XLOOKUP($D159, '⭐ SD-SUM-BBALL ⚾'!$F$2:$F$286, '⭐ SD-SUM-BBALL ⚾'!$U$2:$U$286))</f>
        <v>410-946-7730</v>
      </c>
      <c r="J159" s="471" t="str">
        <f>IF($D159="", " ", _xlfn.XLOOKUP($D159, '⭐ SD-SUM-BBALL ⚾'!$F$2:$F$286, '⭐ SD-SUM-BBALL ⚾'!$N$2:$N$286))</f>
        <v>Derek</v>
      </c>
      <c r="K159" s="471" t="str">
        <f>IF($D159="", " ", _xlfn.XLOOKUP($D159, '⭐ SD-SUM-BBALL ⚾'!$F$2:$F$286, '⭐ SD-SUM-BBALL ⚾'!$O$2:$O$286))</f>
        <v>Dixon</v>
      </c>
      <c r="L159" s="468" cm="1">
        <f t="array" ref="L159">_xlfn.IFS($D159="", " ", _xlfn.XLOOKUP($D159, '⭐ SD-SUM-BBALL ⚾'!$F$2:$F$286,'⭐ SD-SUM-BBALL ⚾'!$X$2:$X$286)="", "TBA",_xlfn.XLOOKUP($D159, '⭐ SD-SUM-BBALL ⚾'!$F$2:$F$286,'⭐ SD-SUM-BBALL ⚾'!$X$2:$X$286)&gt;0, _xlfn.XLOOKUP($D159, '⭐ SD-SUM-BBALL ⚾'!$F$2:$F$286,'⭐ SD-SUM-BBALL ⚾'!$X$2:$X$286))</f>
        <v>727</v>
      </c>
      <c r="N159" s="773" t="b">
        <v>1</v>
      </c>
      <c r="O159" s="773" t="b">
        <v>1</v>
      </c>
      <c r="P159" s="773" t="b">
        <v>1</v>
      </c>
      <c r="Q159" s="773" t="b">
        <v>1</v>
      </c>
      <c r="R159" s="773" t="b">
        <v>0</v>
      </c>
      <c r="S159" s="773" t="b">
        <v>1</v>
      </c>
      <c r="T159" s="773" t="b">
        <v>1</v>
      </c>
      <c r="U159" s="773" t="b">
        <v>1</v>
      </c>
      <c r="V159" s="773" t="b">
        <v>0</v>
      </c>
      <c r="W159" s="773" t="b">
        <v>0</v>
      </c>
      <c r="X159" s="773" t="b">
        <v>0</v>
      </c>
      <c r="Y159" s="773" t="b">
        <v>1</v>
      </c>
      <c r="Z159" s="773" t="b">
        <v>1</v>
      </c>
      <c r="AA159" s="773" t="b">
        <v>0</v>
      </c>
      <c r="AB159" s="773" t="b">
        <v>0</v>
      </c>
      <c r="AC159" s="773" t="b">
        <v>0</v>
      </c>
      <c r="AD159" s="773" t="b">
        <v>0</v>
      </c>
      <c r="AE159" s="773" t="b">
        <v>0</v>
      </c>
      <c r="AF159" s="773" t="b">
        <v>0</v>
      </c>
    </row>
    <row r="160" spans="1:32">
      <c r="A160" s="314" t="str">
        <f>IF($D160="", "", _xlfn.XLOOKUP($D160, '⭐ SD-SUM-BBALL ⚾'!$F$2:$F$286, '⭐ SD-SUM-BBALL ⚾'!$A$2:$A$286))</f>
        <v>A-NEW</v>
      </c>
      <c r="B160" s="314" t="str">
        <f>IF($D160="", " ", _xlfn.XLOOKUP($D160, '⭐ SD-SUM-BBALL ⚾'!$F$2:$F$286, '⭐ SD-SUM-BBALL ⚾'!$C$2:$C$286))</f>
        <v>A-NEW</v>
      </c>
      <c r="C160" s="314" t="str">
        <f>IF($D160="", " ", _xlfn.XLOOKUP($D160, '⭐ SD-SUM-BBALL ⚾'!$F$2:$F$286, '⭐ SD-SUM-BBALL ⚾'!$E$2:$E$286))</f>
        <v>USBDAH</v>
      </c>
      <c r="D160" s="314" t="s">
        <v>2655</v>
      </c>
      <c r="E160" s="314" t="str">
        <f>IF($D160="", " ", _xlfn.XLOOKUP($D160, '⭐ SD-SUM-BBALL ⚾'!$F$2:$F$286, '⭐ SD-SUM-BBALL ⚾'!$L$2:$L$286))</f>
        <v>tnuzum@athenscsd.org</v>
      </c>
      <c r="F160" s="314" t="str" cm="1">
        <f t="array" ref="F160">_xlfn.IFS($D160="", " ", _xlfn.XLOOKUP($D160, '⭐ SD-SUM-BBALL ⚾'!$F$2:$F$286,'⭐ SD-SUM-BBALL ⚾'!$M$2:$M$286)="", "",_xlfn.XLOOKUP($D160, '⭐ SD-SUM-BBALL ⚾'!$F$2:$F$286,'⭐ SD-SUM-BBALL ⚾'!$M$2:$M$286)&gt;0, _xlfn.XLOOKUP($D160, '⭐ SD-SUM-BBALL ⚾'!$F$2:$F$286,'⭐ SD-SUM-BBALL ⚾'!$M$2:$M$286))</f>
        <v/>
      </c>
      <c r="G160" s="314" t="str" cm="1">
        <f t="array" ref="G160">_xlfn.IFS($D160="", " ", _xlfn.XLOOKUP($D160, '⭐ SD-SUM-BBALL ⚾'!$F$2:$F$286,'⭐ SD-SUM-BBALL ⚾'!$G$2:$G$286)="", "",_xlfn.XLOOKUP($D160, '⭐ SD-SUM-BBALL ⚾'!$F$2:$F$286,'⭐ SD-SUM-BBALL ⚾'!$G$2:$G$286)&gt;0, _xlfn.XLOOKUP($D160, '⭐ SD-SUM-BBALL ⚾'!$F$2:$F$286,'⭐ SD-SUM-BBALL ⚾'!$G$2:$G$286))</f>
        <v>Athens Sandlot Fields</v>
      </c>
      <c r="H160" s="314" t="str">
        <f>IF($D160="", " ", _xlfn.XLOOKUP($D160, '⭐ SD-SUM-BBALL ⚾'!$F$2:$F$286, '⭐ SD-SUM-BBALL ⚾'!$AM$2:$AM$286))</f>
        <v>398 W. State St. Athens, OH 45701</v>
      </c>
      <c r="I160" s="314" t="str">
        <f>IF($D160="", " ", _xlfn.XLOOKUP($D160, '⭐ SD-SUM-BBALL ⚾'!$F$2:$F$286, '⭐ SD-SUM-BBALL ⚾'!$U$2:$U$286))</f>
        <v>740-591-6312</v>
      </c>
      <c r="J160" s="314" t="str">
        <f>IF($D160="", " ", _xlfn.XLOOKUP($D160, '⭐ SD-SUM-BBALL ⚾'!$F$2:$F$286, '⭐ SD-SUM-BBALL ⚾'!$N$2:$N$286))</f>
        <v>Todd</v>
      </c>
      <c r="K160" s="314" t="str">
        <f>IF($D160="", " ", _xlfn.XLOOKUP($D160, '⭐ SD-SUM-BBALL ⚾'!$F$2:$F$286, '⭐ SD-SUM-BBALL ⚾'!$O$2:$O$286))</f>
        <v>Nuzum</v>
      </c>
      <c r="L160" s="505" cm="1">
        <f t="array" ref="L160">_xlfn.IFS($D160="", " ", _xlfn.XLOOKUP($D160, '⭐ SD-SUM-BBALL ⚾'!$F$2:$F$286,'⭐ SD-SUM-BBALL ⚾'!$X$2:$X$286)="", "TBA",_xlfn.XLOOKUP($D160, '⭐ SD-SUM-BBALL ⚾'!$F$2:$F$286,'⭐ SD-SUM-BBALL ⚾'!$X$2:$X$286)&gt;0, _xlfn.XLOOKUP($D160, '⭐ SD-SUM-BBALL ⚾'!$F$2:$F$286,'⭐ SD-SUM-BBALL ⚾'!$X$2:$X$286))</f>
        <v>727</v>
      </c>
      <c r="N160" s="774" t="b">
        <v>1</v>
      </c>
      <c r="O160" s="774" t="b">
        <v>1</v>
      </c>
      <c r="P160" s="774" t="b">
        <v>1</v>
      </c>
      <c r="Q160" s="774" t="b">
        <v>1</v>
      </c>
      <c r="R160" s="774" t="b">
        <v>1</v>
      </c>
      <c r="S160" s="774" t="b">
        <v>1</v>
      </c>
      <c r="T160" s="774" t="b">
        <v>1</v>
      </c>
      <c r="U160" s="774" t="b">
        <v>1</v>
      </c>
      <c r="V160" s="774" t="b">
        <v>1</v>
      </c>
      <c r="W160" s="774" t="b">
        <v>0</v>
      </c>
      <c r="X160" s="774" t="b">
        <v>0</v>
      </c>
      <c r="Y160" s="774" t="b">
        <v>1</v>
      </c>
      <c r="Z160" s="774" t="b">
        <v>1</v>
      </c>
      <c r="AA160" s="774" t="b">
        <v>0</v>
      </c>
      <c r="AB160" s="774" t="b">
        <v>0</v>
      </c>
      <c r="AC160" s="774" t="b">
        <v>0</v>
      </c>
      <c r="AD160" s="774" t="b">
        <v>0</v>
      </c>
      <c r="AE160" s="774" t="b">
        <v>0</v>
      </c>
      <c r="AF160" s="774" t="b">
        <v>0</v>
      </c>
    </row>
    <row r="161" spans="1:139">
      <c r="A161" s="314" t="str">
        <f>IF($D161="", "", _xlfn.XLOOKUP($D161, '⭐ SD-SUM-BBALL ⚾'!$F$2:$F$286, '⭐ SD-SUM-BBALL ⚾'!$A$2:$A$286))</f>
        <v>A-NEW</v>
      </c>
      <c r="B161" s="314" t="str">
        <f>IF($D161="", " ", _xlfn.XLOOKUP($D161, '⭐ SD-SUM-BBALL ⚾'!$F$2:$F$286, '⭐ SD-SUM-BBALL ⚾'!$C$2:$C$286))</f>
        <v>A-NEW</v>
      </c>
      <c r="C161" s="314" t="str">
        <f>IF($D161="", " ", _xlfn.XLOOKUP($D161, '⭐ SD-SUM-BBALL ⚾'!$F$2:$F$286, '⭐ SD-SUM-BBALL ⚾'!$E$2:$E$286))</f>
        <v>USBDBAX</v>
      </c>
      <c r="D161" s="314" t="s">
        <v>2693</v>
      </c>
      <c r="E161" s="314" t="str">
        <f>IF($D161="", " ", _xlfn.XLOOKUP($D161, '⭐ SD-SUM-BBALL ⚾'!$F$2:$F$286, '⭐ SD-SUM-BBALL ⚾'!$L$2:$L$286))</f>
        <v>alex.haapajoki@minnesotanorth.edu</v>
      </c>
      <c r="F161" s="314" t="str" cm="1">
        <f t="array" ref="F161">_xlfn.IFS($D161="", " ", _xlfn.XLOOKUP($D161, '⭐ SD-SUM-BBALL ⚾'!$F$2:$F$286,'⭐ SD-SUM-BBALL ⚾'!$M$2:$M$286)="", "",_xlfn.XLOOKUP($D161, '⭐ SD-SUM-BBALL ⚾'!$F$2:$F$286,'⭐ SD-SUM-BBALL ⚾'!$M$2:$M$286)&gt;0, _xlfn.XLOOKUP($D161, '⭐ SD-SUM-BBALL ⚾'!$F$2:$F$286,'⭐ SD-SUM-BBALL ⚾'!$M$2:$M$286))</f>
        <v/>
      </c>
      <c r="G161" s="314" t="str" cm="1">
        <f t="array" ref="G161">_xlfn.IFS($D161="", " ", _xlfn.XLOOKUP($D161, '⭐ SD-SUM-BBALL ⚾'!$F$2:$F$286,'⭐ SD-SUM-BBALL ⚾'!$G$2:$G$286)="", "",_xlfn.XLOOKUP($D161, '⭐ SD-SUM-BBALL ⚾'!$F$2:$F$286,'⭐ SD-SUM-BBALL ⚾'!$G$2:$G$286)&gt;0, _xlfn.XLOOKUP($D161, '⭐ SD-SUM-BBALL ⚾'!$F$2:$F$286,'⭐ SD-SUM-BBALL ⚾'!$G$2:$G$286))</f>
        <v>Oscar Kristofferson Park</v>
      </c>
      <c r="H161" s="314" t="str">
        <f>IF($D161="", " ", _xlfn.XLOOKUP($D161, '⭐ SD-SUM-BBALL ⚾'!$F$2:$F$286, '⭐ SD-SUM-BBALL ⚾'!$AM$2:$AM$286))</f>
        <v>5672 Baxter Lions Rd. N. Baxter, MN 56425</v>
      </c>
      <c r="I161" s="314" t="str">
        <f>IF($D161="", " ", _xlfn.XLOOKUP($D161, '⭐ SD-SUM-BBALL ⚾'!$F$2:$F$286, '⭐ SD-SUM-BBALL ⚾'!$U$2:$U$286))</f>
        <v>218-839-7893</v>
      </c>
      <c r="J161" s="314" t="str">
        <f>IF($D161="", " ", _xlfn.XLOOKUP($D161, '⭐ SD-SUM-BBALL ⚾'!$F$2:$F$286, '⭐ SD-SUM-BBALL ⚾'!$N$2:$N$286))</f>
        <v>Alex</v>
      </c>
      <c r="K161" s="314" t="str">
        <f>IF($D161="", " ", _xlfn.XLOOKUP($D161, '⭐ SD-SUM-BBALL ⚾'!$F$2:$F$286, '⭐ SD-SUM-BBALL ⚾'!$O$2:$O$286))</f>
        <v>Haapajoki</v>
      </c>
      <c r="L161" s="505" cm="1">
        <f t="array" ref="L161">_xlfn.IFS($D161="", " ", _xlfn.XLOOKUP($D161, '⭐ SD-SUM-BBALL ⚾'!$F$2:$F$286,'⭐ SD-SUM-BBALL ⚾'!$X$2:$X$286)="", "TBA",_xlfn.XLOOKUP($D161, '⭐ SD-SUM-BBALL ⚾'!$F$2:$F$286,'⭐ SD-SUM-BBALL ⚾'!$X$2:$X$286)&gt;0, _xlfn.XLOOKUP($D161, '⭐ SD-SUM-BBALL ⚾'!$F$2:$F$286,'⭐ SD-SUM-BBALL ⚾'!$X$2:$X$286))</f>
        <v>727</v>
      </c>
      <c r="N161" s="774" t="b">
        <v>1</v>
      </c>
      <c r="O161" s="774" t="b">
        <v>1</v>
      </c>
      <c r="P161" s="774" t="b">
        <v>1</v>
      </c>
      <c r="Q161" s="774" t="b">
        <v>1</v>
      </c>
      <c r="R161" s="774" t="b">
        <v>0</v>
      </c>
      <c r="S161" s="774" t="b">
        <v>1</v>
      </c>
      <c r="T161" s="774" t="b">
        <v>1</v>
      </c>
      <c r="U161" s="774" t="b">
        <v>1</v>
      </c>
      <c r="V161" s="774" t="b">
        <v>1</v>
      </c>
      <c r="W161" s="774" t="b">
        <v>0</v>
      </c>
      <c r="X161" s="774" t="b">
        <v>0</v>
      </c>
      <c r="Y161" s="774" t="b">
        <v>1</v>
      </c>
      <c r="Z161" s="774" t="b">
        <v>1</v>
      </c>
      <c r="AA161" s="774" t="b">
        <v>0</v>
      </c>
      <c r="AB161" s="774" t="b">
        <v>0</v>
      </c>
      <c r="AC161" s="774" t="b">
        <v>0</v>
      </c>
      <c r="AD161" s="774" t="b">
        <v>0</v>
      </c>
      <c r="AE161" s="774" t="b">
        <v>0</v>
      </c>
      <c r="AF161" s="774" t="b">
        <v>0</v>
      </c>
    </row>
    <row r="162" spans="1:139">
      <c r="A162" s="471" t="str">
        <f>IF($D162="", "", _xlfn.XLOOKUP($D162, '⭐ SD-SUM-BBALL ⚾'!$F$2:$F$286, '⭐ SD-SUM-BBALL ⚾'!$A$2:$A$286))</f>
        <v>O-ROGER-RET</v>
      </c>
      <c r="B162" s="471" t="str">
        <f>IF($D162="", " ", _xlfn.XLOOKUP($D162, '⭐ SD-SUM-BBALL ⚾'!$F$2:$F$286, '⭐ SD-SUM-BBALL ⚾'!$C$2:$C$286))</f>
        <v>O-ROGER</v>
      </c>
      <c r="C162" s="471" t="str">
        <f>IF($D162="", " ", _xlfn.XLOOKUP($D162, '⭐ SD-SUM-BBALL ⚾'!$F$2:$F$286, '⭐ SD-SUM-BBALL ⚾'!$E$2:$E$286))</f>
        <v>USBDBAY</v>
      </c>
      <c r="D162" s="470" t="s">
        <v>2703</v>
      </c>
      <c r="E162" s="471" t="str">
        <f>IF($D162="", " ", _xlfn.XLOOKUP($D162, '⭐ SD-SUM-BBALL ⚾'!$F$2:$F$286, '⭐ SD-SUM-BBALL ⚾'!$L$2:$L$286))</f>
        <v>info@pegsbaseball.com</v>
      </c>
      <c r="F162" s="471" t="str" cm="1">
        <f t="array" ref="F162">_xlfn.IFS($D162="", " ", _xlfn.XLOOKUP($D162, '⭐ SD-SUM-BBALL ⚾'!$F$2:$F$286,'⭐ SD-SUM-BBALL ⚾'!$M$2:$M$286)="", "",_xlfn.XLOOKUP($D162, '⭐ SD-SUM-BBALL ⚾'!$F$2:$F$286,'⭐ SD-SUM-BBALL ⚾'!$M$2:$M$286)&gt;0, _xlfn.XLOOKUP($D162, '⭐ SD-SUM-BBALL ⚾'!$F$2:$F$286,'⭐ SD-SUM-BBALL ⚾'!$M$2:$M$286))</f>
        <v/>
      </c>
      <c r="G162" s="471" t="str" cm="1">
        <f t="array" ref="G162">_xlfn.IFS($D162="", " ", _xlfn.XLOOKUP($D162, '⭐ SD-SUM-BBALL ⚾'!$F$2:$F$286,'⭐ SD-SUM-BBALL ⚾'!$G$2:$G$286)="", "",_xlfn.XLOOKUP($D162, '⭐ SD-SUM-BBALL ⚾'!$F$2:$F$286,'⭐ SD-SUM-BBALL ⚾'!$G$2:$G$286)&gt;0, _xlfn.XLOOKUP($D162, '⭐ SD-SUM-BBALL ⚾'!$F$2:$F$286,'⭐ SD-SUM-BBALL ⚾'!$G$2:$G$286))</f>
        <v>Crocheron Park</v>
      </c>
      <c r="H162" s="471" t="str">
        <f>IF($D162="", " ", _xlfn.XLOOKUP($D162, '⭐ SD-SUM-BBALL ⚾'!$F$2:$F$286, '⭐ SD-SUM-BBALL ⚾'!$AM$2:$AM$286))</f>
        <v>214-41 34th Ave Bayside, NY 11361</v>
      </c>
      <c r="I162" s="471" t="str">
        <f>IF($D162="", " ", _xlfn.XLOOKUP($D162, '⭐ SD-SUM-BBALL ⚾'!$F$2:$F$286, '⭐ SD-SUM-BBALL ⚾'!$U$2:$U$286))</f>
        <v>347-992-1736</v>
      </c>
      <c r="J162" s="471" t="str">
        <f>IF($D162="", " ", _xlfn.XLOOKUP($D162, '⭐ SD-SUM-BBALL ⚾'!$F$2:$F$286, '⭐ SD-SUM-BBALL ⚾'!$N$2:$N$286))</f>
        <v>Roger</v>
      </c>
      <c r="K162" s="471" t="str">
        <f>IF($D162="", " ", _xlfn.XLOOKUP($D162, '⭐ SD-SUM-BBALL ⚾'!$F$2:$F$286, '⭐ SD-SUM-BBALL ⚾'!$O$2:$O$286))</f>
        <v>Mischel</v>
      </c>
      <c r="L162" s="468" cm="1">
        <f t="array" ref="L162">_xlfn.IFS($D162="", " ", _xlfn.XLOOKUP($D162, '⭐ SD-SUM-BBALL ⚾'!$F$2:$F$286,'⭐ SD-SUM-BBALL ⚾'!$X$2:$X$286)="", "TBA",_xlfn.XLOOKUP($D162, '⭐ SD-SUM-BBALL ⚾'!$F$2:$F$286,'⭐ SD-SUM-BBALL ⚾'!$X$2:$X$286)&gt;0, _xlfn.XLOOKUP($D162, '⭐ SD-SUM-BBALL ⚾'!$F$2:$F$286,'⭐ SD-SUM-BBALL ⚾'!$X$2:$X$286))</f>
        <v>727</v>
      </c>
      <c r="N162" s="773" t="b">
        <v>1</v>
      </c>
      <c r="O162" s="773" t="b">
        <v>1</v>
      </c>
      <c r="P162" s="773" t="b">
        <v>1</v>
      </c>
      <c r="Q162" s="773" t="b">
        <v>1</v>
      </c>
      <c r="R162" s="773" t="b">
        <v>0</v>
      </c>
      <c r="S162" s="773" t="b">
        <v>1</v>
      </c>
      <c r="T162" s="773" t="b">
        <v>0</v>
      </c>
      <c r="U162" s="773" t="b">
        <v>0</v>
      </c>
      <c r="V162" s="773" t="b">
        <v>0</v>
      </c>
      <c r="W162" s="773" t="b">
        <v>0</v>
      </c>
      <c r="X162" s="773" t="b">
        <v>0</v>
      </c>
      <c r="Y162" s="773" t="b">
        <v>0</v>
      </c>
      <c r="Z162" s="773" t="b">
        <v>1</v>
      </c>
      <c r="AA162" s="773" t="b">
        <v>0</v>
      </c>
      <c r="AB162" s="773" t="b">
        <v>0</v>
      </c>
      <c r="AC162" s="773" t="b">
        <v>0</v>
      </c>
      <c r="AD162" s="773" t="b">
        <v>0</v>
      </c>
      <c r="AE162" s="773" t="b">
        <v>0</v>
      </c>
      <c r="AF162" s="773" t="b">
        <v>0</v>
      </c>
      <c r="AG162" s="471"/>
      <c r="AH162" s="471"/>
      <c r="AI162" s="471"/>
      <c r="AJ162" s="471"/>
      <c r="AK162" s="471"/>
      <c r="AL162" s="471"/>
      <c r="AM162" s="471"/>
      <c r="AN162" s="471"/>
      <c r="AO162" s="471"/>
      <c r="AP162" s="471"/>
      <c r="AQ162" s="471"/>
      <c r="AR162" s="471"/>
      <c r="AS162" s="471"/>
      <c r="AT162" s="471"/>
      <c r="AU162" s="471"/>
      <c r="AV162" s="471"/>
      <c r="AW162" s="471"/>
      <c r="AX162" s="471"/>
      <c r="AY162" s="471"/>
      <c r="AZ162" s="471"/>
      <c r="BA162" s="471"/>
      <c r="BB162" s="471"/>
      <c r="BC162" s="471"/>
      <c r="BD162" s="471"/>
      <c r="BE162" s="471"/>
      <c r="BF162" s="471"/>
      <c r="BG162" s="471"/>
      <c r="BH162" s="471"/>
      <c r="BI162" s="471"/>
      <c r="BJ162" s="471"/>
      <c r="BK162" s="471"/>
      <c r="BL162" s="471"/>
      <c r="BM162" s="471"/>
      <c r="BN162" s="471"/>
      <c r="BO162" s="471"/>
      <c r="BP162" s="471"/>
      <c r="BQ162" s="471"/>
      <c r="BR162" s="471"/>
      <c r="BS162" s="471"/>
      <c r="BT162" s="471"/>
      <c r="BU162" s="471"/>
      <c r="BV162" s="471"/>
      <c r="BW162" s="471"/>
      <c r="BX162" s="471"/>
      <c r="BY162" s="471"/>
      <c r="BZ162" s="471"/>
      <c r="CA162" s="471"/>
      <c r="CB162" s="471"/>
      <c r="CC162" s="471"/>
      <c r="CD162" s="471"/>
      <c r="CE162" s="471"/>
      <c r="CF162" s="471"/>
      <c r="CG162" s="471"/>
      <c r="CH162" s="471"/>
      <c r="CI162" s="471"/>
      <c r="CJ162" s="471"/>
      <c r="CK162" s="471"/>
      <c r="CL162" s="471"/>
      <c r="CM162" s="471"/>
      <c r="CN162" s="471"/>
      <c r="CO162" s="471"/>
      <c r="CP162" s="471"/>
      <c r="CQ162" s="471"/>
      <c r="CR162" s="471"/>
      <c r="CS162" s="471"/>
      <c r="CT162" s="471"/>
      <c r="CU162" s="471"/>
      <c r="CV162" s="471"/>
      <c r="CW162" s="471"/>
      <c r="CX162" s="471"/>
      <c r="CY162" s="471"/>
      <c r="CZ162" s="471"/>
      <c r="DA162" s="471"/>
      <c r="DB162" s="471"/>
      <c r="DC162" s="471"/>
      <c r="DD162" s="471"/>
      <c r="DE162" s="471"/>
      <c r="DF162" s="471"/>
      <c r="DG162" s="471"/>
      <c r="DH162" s="471"/>
      <c r="DI162" s="471"/>
      <c r="DJ162" s="471"/>
      <c r="DK162" s="471"/>
      <c r="DL162" s="471"/>
      <c r="DM162" s="471"/>
      <c r="DN162" s="471"/>
      <c r="DO162" s="471"/>
      <c r="DP162" s="471"/>
      <c r="DQ162" s="471"/>
      <c r="DR162" s="471"/>
      <c r="DS162" s="471"/>
      <c r="DT162" s="471"/>
      <c r="DU162" s="471"/>
      <c r="DV162" s="471"/>
      <c r="DW162" s="471"/>
      <c r="DX162" s="471"/>
      <c r="DY162" s="471"/>
      <c r="DZ162" s="471"/>
      <c r="EA162" s="471"/>
      <c r="EB162" s="471"/>
      <c r="EC162" s="471"/>
      <c r="ED162" s="471"/>
      <c r="EE162" s="471"/>
      <c r="EF162" s="471"/>
      <c r="EG162" s="471"/>
      <c r="EH162" s="471"/>
      <c r="EI162" s="471"/>
    </row>
    <row r="163" spans="1:139">
      <c r="A163" s="568" t="str">
        <f>IF($D163="", "", _xlfn.XLOOKUP($D163, '⭐ SD-SUM-BBALL ⚾'!$F$2:$F$286, '⭐ SD-SUM-BBALL ⚾'!$A$2:$A$286))</f>
        <v>V-ANDRE-NEW</v>
      </c>
      <c r="B163" s="568" t="str">
        <f>IF($D163="", " ", _xlfn.XLOOKUP($D163, '⭐ SD-SUM-BBALL ⚾'!$F$2:$F$286, '⭐ SD-SUM-BBALL ⚾'!$C$2:$C$286))</f>
        <v>X-ANDRE</v>
      </c>
      <c r="C163" s="568" t="str">
        <f>IF($D163="", " ", _xlfn.XLOOKUP($D163, '⭐ SD-SUM-BBALL ⚾'!$F$2:$F$286, '⭐ SD-SUM-BBALL ⚾'!$E$2:$E$286))</f>
        <v>USBDCNT</v>
      </c>
      <c r="D163" s="566" t="s">
        <v>2800</v>
      </c>
      <c r="E163" s="568" t="str">
        <f>IF($D163="", " ", _xlfn.XLOOKUP($D163, '⭐ SD-SUM-BBALL ⚾'!$F$2:$F$286, '⭐ SD-SUM-BBALL ⚾'!$L$2:$L$286))</f>
        <v>margiet907615@gmail.com</v>
      </c>
      <c r="F163" s="568" t="str" cm="1">
        <f t="array" ref="F163">_xlfn.IFS($D163="", " ", _xlfn.XLOOKUP($D163, '⭐ SD-SUM-BBALL ⚾'!$F$2:$F$286,'⭐ SD-SUM-BBALL ⚾'!$M$2:$M$286)="", "",_xlfn.XLOOKUP($D163, '⭐ SD-SUM-BBALL ⚾'!$F$2:$F$286,'⭐ SD-SUM-BBALL ⚾'!$M$2:$M$286)&gt;0, _xlfn.XLOOKUP($D163, '⭐ SD-SUM-BBALL ⚾'!$F$2:$F$286,'⭐ SD-SUM-BBALL ⚾'!$M$2:$M$286))</f>
        <v/>
      </c>
      <c r="G163" s="568" t="str" cm="1">
        <f t="array" ref="G163">_xlfn.IFS($D163="", " ", _xlfn.XLOOKUP($D163, '⭐ SD-SUM-BBALL ⚾'!$F$2:$F$286,'⭐ SD-SUM-BBALL ⚾'!$G$2:$G$286)="", "",_xlfn.XLOOKUP($D163, '⭐ SD-SUM-BBALL ⚾'!$F$2:$F$286,'⭐ SD-SUM-BBALL ⚾'!$G$2:$G$286)&gt;0, _xlfn.XLOOKUP($D163, '⭐ SD-SUM-BBALL ⚾'!$F$2:$F$286,'⭐ SD-SUM-BBALL ⚾'!$G$2:$G$286))</f>
        <v>Fly Park</v>
      </c>
      <c r="H163" s="568" t="str">
        <f>IF($D163="", " ", _xlfn.XLOOKUP($D163, '⭐ SD-SUM-BBALL ⚾'!$F$2:$F$286, '⭐ SD-SUM-BBALL ⚾'!$AM$2:$AM$286))</f>
        <v>3620 N. Chapel Rd. Franklin, TN 37067</v>
      </c>
      <c r="I163" s="568" t="str">
        <f>IF($D163="", " ", _xlfn.XLOOKUP($D163, '⭐ SD-SUM-BBALL ⚾'!$F$2:$F$286, '⭐ SD-SUM-BBALL ⚾'!$U$2:$U$286))</f>
        <v>907-382-9104</v>
      </c>
      <c r="J163" s="568" t="str">
        <f>IF($D163="", " ", _xlfn.XLOOKUP($D163, '⭐ SD-SUM-BBALL ⚾'!$F$2:$F$286, '⭐ SD-SUM-BBALL ⚾'!$N$2:$N$286))</f>
        <v>Andre</v>
      </c>
      <c r="K163" s="568" t="str">
        <f>IF($D163="", " ", _xlfn.XLOOKUP($D163, '⭐ SD-SUM-BBALL ⚾'!$F$2:$F$286, '⭐ SD-SUM-BBALL ⚾'!$O$2:$O$286))</f>
        <v>Toliver</v>
      </c>
      <c r="L163" s="563" cm="1">
        <f t="array" ref="L163">_xlfn.IFS($D163="", " ", _xlfn.XLOOKUP($D163, '⭐ SD-SUM-BBALL ⚾'!$F$2:$F$286,'⭐ SD-SUM-BBALL ⚾'!$X$2:$X$286)="", "TBA",_xlfn.XLOOKUP($D163, '⭐ SD-SUM-BBALL ⚾'!$F$2:$F$286,'⭐ SD-SUM-BBALL ⚾'!$X$2:$X$286)&gt;0, _xlfn.XLOOKUP($D163, '⭐ SD-SUM-BBALL ⚾'!$F$2:$F$286,'⭐ SD-SUM-BBALL ⚾'!$X$2:$X$286))</f>
        <v>727</v>
      </c>
      <c r="N163" s="772" t="b">
        <v>1</v>
      </c>
      <c r="O163" s="772" t="b">
        <v>1</v>
      </c>
      <c r="P163" s="772" t="b">
        <v>1</v>
      </c>
      <c r="Q163" s="772" t="b">
        <v>1</v>
      </c>
      <c r="R163" s="772" t="b">
        <v>0</v>
      </c>
      <c r="S163" s="772" t="b">
        <v>1</v>
      </c>
      <c r="T163" s="772" t="b">
        <v>0</v>
      </c>
      <c r="U163" s="772" t="b">
        <v>0</v>
      </c>
      <c r="V163" s="772" t="b">
        <v>0</v>
      </c>
      <c r="W163" s="772" t="b">
        <v>0</v>
      </c>
      <c r="X163" s="772" t="b">
        <v>0</v>
      </c>
      <c r="Y163" s="772" t="b">
        <v>1</v>
      </c>
      <c r="Z163" s="772" t="b">
        <v>1</v>
      </c>
      <c r="AA163" s="772" t="b">
        <v>0</v>
      </c>
      <c r="AB163" s="772" t="b">
        <v>0</v>
      </c>
      <c r="AC163" s="772" t="b">
        <v>0</v>
      </c>
      <c r="AD163" s="772" t="b">
        <v>0</v>
      </c>
      <c r="AE163" s="772" t="b">
        <v>0</v>
      </c>
      <c r="AF163" s="772" t="b">
        <v>0</v>
      </c>
    </row>
    <row r="164" spans="1:139">
      <c r="A164" s="314" t="str">
        <f>IF($D164="", "", _xlfn.XLOOKUP($D164, '⭐ SD-SUM-BBALL ⚾'!$F$2:$F$286, '⭐ SD-SUM-BBALL ⚾'!$A$2:$A$286))</f>
        <v>A-NEW</v>
      </c>
      <c r="B164" s="314" t="str">
        <f>IF($D164="", " ", _xlfn.XLOOKUP($D164, '⭐ SD-SUM-BBALL ⚾'!$F$2:$F$286, '⭐ SD-SUM-BBALL ⚾'!$C$2:$C$286))</f>
        <v>A-NEW</v>
      </c>
      <c r="C164" s="314" t="str">
        <f>IF($D164="", " ", _xlfn.XLOOKUP($D164, '⭐ SD-SUM-BBALL ⚾'!$F$2:$F$286, '⭐ SD-SUM-BBALL ⚾'!$E$2:$E$286))</f>
        <v>USBDUSWA</v>
      </c>
      <c r="D164" s="314" t="s">
        <v>3168</v>
      </c>
      <c r="E164" s="314" t="str">
        <f>IF($D164="", " ", _xlfn.XLOOKUP($D164, '⭐ SD-SUM-BBALL ⚾'!$F$2:$F$286, '⭐ SD-SUM-BBALL ⚾'!$L$2:$L$286))</f>
        <v>tituslotz@icloud.com</v>
      </c>
      <c r="F164" s="314" t="str" cm="1">
        <f t="array" ref="F164">_xlfn.IFS($D164="", " ", _xlfn.XLOOKUP($D164, '⭐ SD-SUM-BBALL ⚾'!$F$2:$F$286,'⭐ SD-SUM-BBALL ⚾'!$M$2:$M$286)="", "",_xlfn.XLOOKUP($D164, '⭐ SD-SUM-BBALL ⚾'!$F$2:$F$286,'⭐ SD-SUM-BBALL ⚾'!$M$2:$M$286)&gt;0, _xlfn.XLOOKUP($D164, '⭐ SD-SUM-BBALL ⚾'!$F$2:$F$286,'⭐ SD-SUM-BBALL ⚾'!$M$2:$M$286))</f>
        <v/>
      </c>
      <c r="G164" s="314" t="str" cm="1">
        <f t="array" ref="G164">_xlfn.IFS($D164="", " ", _xlfn.XLOOKUP($D164, '⭐ SD-SUM-BBALL ⚾'!$F$2:$F$286,'⭐ SD-SUM-BBALL ⚾'!$G$2:$G$286)="", "",_xlfn.XLOOKUP($D164, '⭐ SD-SUM-BBALL ⚾'!$F$2:$F$286,'⭐ SD-SUM-BBALL ⚾'!$G$2:$G$286)&gt;0, _xlfn.XLOOKUP($D164, '⭐ SD-SUM-BBALL ⚾'!$F$2:$F$286,'⭐ SD-SUM-BBALL ⚾'!$G$2:$G$286))</f>
        <v>Eagles Field</v>
      </c>
      <c r="H164" s="314" t="str">
        <f>IF($D164="", " ", _xlfn.XLOOKUP($D164, '⭐ SD-SUM-BBALL ⚾'!$F$2:$F$286, '⭐ SD-SUM-BBALL ⚾'!$AM$2:$AM$286))</f>
        <v>320 Sycamore St. Washington Court House, OH 43160</v>
      </c>
      <c r="I164" s="314" t="str">
        <f>IF($D164="", " ", _xlfn.XLOOKUP($D164, '⭐ SD-SUM-BBALL ⚾'!$F$2:$F$286, '⭐ SD-SUM-BBALL ⚾'!$U$2:$U$286))</f>
        <v>614-301-6220</v>
      </c>
      <c r="J164" s="314" t="str">
        <f>IF($D164="", " ", _xlfn.XLOOKUP($D164, '⭐ SD-SUM-BBALL ⚾'!$F$2:$F$286, '⭐ SD-SUM-BBALL ⚾'!$N$2:$N$286))</f>
        <v>Ty</v>
      </c>
      <c r="K164" s="314" t="str">
        <f>IF($D164="", " ", _xlfn.XLOOKUP($D164, '⭐ SD-SUM-BBALL ⚾'!$F$2:$F$286, '⭐ SD-SUM-BBALL ⚾'!$O$2:$O$286))</f>
        <v>Lotz</v>
      </c>
      <c r="L164" s="505" cm="1">
        <f t="array" ref="L164">_xlfn.IFS($D164="", " ", _xlfn.XLOOKUP($D164, '⭐ SD-SUM-BBALL ⚾'!$F$2:$F$286,'⭐ SD-SUM-BBALL ⚾'!$X$2:$X$286)="", "TBA",_xlfn.XLOOKUP($D164, '⭐ SD-SUM-BBALL ⚾'!$F$2:$F$286,'⭐ SD-SUM-BBALL ⚾'!$X$2:$X$286)&gt;0, _xlfn.XLOOKUP($D164, '⭐ SD-SUM-BBALL ⚾'!$F$2:$F$286,'⭐ SD-SUM-BBALL ⚾'!$X$2:$X$286))</f>
        <v>727</v>
      </c>
      <c r="N164" s="774" t="b">
        <v>1</v>
      </c>
      <c r="O164" s="774" t="b">
        <v>1</v>
      </c>
      <c r="P164" s="774" t="b">
        <v>1</v>
      </c>
      <c r="Q164" s="774" t="b">
        <v>1</v>
      </c>
      <c r="R164" s="774" t="b">
        <v>1</v>
      </c>
      <c r="S164" s="774" t="b">
        <v>1</v>
      </c>
      <c r="T164" s="774" t="b">
        <v>0</v>
      </c>
      <c r="U164" s="774" t="b">
        <v>0</v>
      </c>
      <c r="V164" s="774" t="b">
        <v>0</v>
      </c>
      <c r="W164" s="774" t="b">
        <v>0</v>
      </c>
      <c r="X164" s="774" t="b">
        <v>0</v>
      </c>
      <c r="Y164" s="774" t="b">
        <v>0</v>
      </c>
      <c r="Z164" s="774" t="b">
        <v>1</v>
      </c>
      <c r="AA164" s="774" t="b">
        <v>0</v>
      </c>
      <c r="AB164" s="774" t="b">
        <v>0</v>
      </c>
      <c r="AC164" s="774" t="b">
        <v>0</v>
      </c>
      <c r="AD164" s="774" t="b">
        <v>0</v>
      </c>
      <c r="AE164" s="774" t="b">
        <v>0</v>
      </c>
      <c r="AF164" s="774" t="b">
        <v>0</v>
      </c>
    </row>
    <row r="165" spans="1:139" s="293" customFormat="1">
      <c r="L165" s="478"/>
      <c r="N165" s="799" t="b">
        <v>0</v>
      </c>
      <c r="O165" s="799" t="b">
        <v>0</v>
      </c>
      <c r="P165" s="799" t="b">
        <v>0</v>
      </c>
      <c r="Q165" s="799" t="b">
        <v>0</v>
      </c>
      <c r="R165" s="799" t="b">
        <v>0</v>
      </c>
      <c r="S165" s="799" t="b">
        <v>0</v>
      </c>
      <c r="T165" s="799" t="b">
        <v>0</v>
      </c>
      <c r="U165" s="799" t="b">
        <v>0</v>
      </c>
      <c r="V165" s="799" t="b">
        <v>0</v>
      </c>
      <c r="W165" s="799" t="b">
        <v>0</v>
      </c>
      <c r="X165" s="799" t="b">
        <v>0</v>
      </c>
      <c r="Y165" s="799" t="b">
        <v>0</v>
      </c>
      <c r="Z165" s="799" t="b">
        <v>0</v>
      </c>
      <c r="AA165" s="799" t="b">
        <v>0</v>
      </c>
      <c r="AB165" s="799" t="b">
        <v>0</v>
      </c>
      <c r="AC165" s="799" t="b">
        <v>0</v>
      </c>
      <c r="AD165" s="799" t="b">
        <v>0</v>
      </c>
      <c r="AE165" s="799" t="b">
        <v>0</v>
      </c>
      <c r="AF165" s="799" t="b">
        <v>0</v>
      </c>
    </row>
    <row r="166" spans="1:139">
      <c r="A166" s="471" t="str">
        <f>IF($D166="", "", _xlfn.XLOOKUP($D166, '⭐ SD-SUM-BBALL ⚾'!$F$2:$F$286, '⭐ SD-SUM-BBALL ⚾'!$A$2:$A$286))</f>
        <v>B-RET</v>
      </c>
      <c r="B166" s="471" t="str">
        <f>IF($D166="", " ", _xlfn.XLOOKUP($D166, '⭐ SD-SUM-BBALL ⚾'!$F$2:$F$286, '⭐ SD-SUM-BBALL ⚾'!$C$2:$C$286))</f>
        <v>D-RET</v>
      </c>
      <c r="C166" s="471" t="str">
        <f>IF($D166="", " ", _xlfn.XLOOKUP($D166, '⭐ SD-SUM-BBALL ⚾'!$F$2:$F$286, '⭐ SD-SUM-BBALL ⚾'!$E$2:$E$286))</f>
        <v>USBDROS</v>
      </c>
      <c r="D166" s="471" t="s">
        <v>587</v>
      </c>
      <c r="E166" s="471" t="str">
        <f>IF($D166="", " ", _xlfn.XLOOKUP($D166, '⭐ SD-SUM-BBALL ⚾'!$F$2:$F$286, '⭐ SD-SUM-BBALL ⚾'!$L$2:$L$286))</f>
        <v>metrodetroitbaseball@gmail.com</v>
      </c>
      <c r="F166" s="471" t="str" cm="1">
        <f t="array" ref="F166">_xlfn.IFS($D166="", " ", _xlfn.XLOOKUP($D166, '⭐ SD-SUM-BBALL ⚾'!$F$2:$F$286,'⭐ SD-SUM-BBALL ⚾'!$M$2:$M$286)="", "",_xlfn.XLOOKUP($D166, '⭐ SD-SUM-BBALL ⚾'!$F$2:$F$286,'⭐ SD-SUM-BBALL ⚾'!$M$2:$M$286)&gt;0, _xlfn.XLOOKUP($D166, '⭐ SD-SUM-BBALL ⚾'!$F$2:$F$286,'⭐ SD-SUM-BBALL ⚾'!$M$2:$M$286))</f>
        <v/>
      </c>
      <c r="G166" s="471" t="str" cm="1">
        <f t="array" ref="G166">_xlfn.IFS($D166="", " ", _xlfn.XLOOKUP($D166, '⭐ SD-SUM-BBALL ⚾'!$F$2:$F$286,'⭐ SD-SUM-BBALL ⚾'!$G$2:$G$286)="", "",_xlfn.XLOOKUP($D166, '⭐ SD-SUM-BBALL ⚾'!$F$2:$F$286,'⭐ SD-SUM-BBALL ⚾'!$G$2:$G$286)&gt;0, _xlfn.XLOOKUP($D166, '⭐ SD-SUM-BBALL ⚾'!$F$2:$F$286,'⭐ SD-SUM-BBALL ⚾'!$G$2:$G$286))</f>
        <v/>
      </c>
      <c r="H166" s="471" t="str">
        <f>IF($D166="", " ", _xlfn.XLOOKUP($D166, '⭐ SD-SUM-BBALL ⚾'!$F$2:$F$286, '⭐ SD-SUM-BBALL ⚾'!$AM$2:$AM$286))</f>
        <v>32000 N Campbell Rd Madison Heights, MI 48071</v>
      </c>
      <c r="I166" s="471" t="str">
        <f>IF($D166="", " ", _xlfn.XLOOKUP($D166, '⭐ SD-SUM-BBALL ⚾'!$F$2:$F$286, '⭐ SD-SUM-BBALL ⚾'!$U$2:$U$286))</f>
        <v>313-378-8457</v>
      </c>
      <c r="J166" s="471" t="str">
        <f>IF($D166="", " ", _xlfn.XLOOKUP($D166, '⭐ SD-SUM-BBALL ⚾'!$F$2:$F$286, '⭐ SD-SUM-BBALL ⚾'!$N$2:$N$286))</f>
        <v>Tim</v>
      </c>
      <c r="K166" s="471" t="str">
        <f>IF($D166="", " ", _xlfn.XLOOKUP($D166, '⭐ SD-SUM-BBALL ⚾'!$F$2:$F$286, '⭐ SD-SUM-BBALL ⚾'!$O$2:$O$286))</f>
        <v>McEvoy</v>
      </c>
      <c r="L166" s="468" cm="1">
        <f t="array" ref="L166">_xlfn.IFS($D166="", " ", _xlfn.XLOOKUP($D166, '⭐ SD-SUM-BBALL ⚾'!$F$2:$F$286,'⭐ SD-SUM-BBALL ⚾'!$X$2:$X$286)="", "TBA",_xlfn.XLOOKUP($D166, '⭐ SD-SUM-BBALL ⚾'!$F$2:$F$286,'⭐ SD-SUM-BBALL ⚾'!$X$2:$X$286)&gt;0, _xlfn.XLOOKUP($D166, '⭐ SD-SUM-BBALL ⚾'!$F$2:$F$286,'⭐ SD-SUM-BBALL ⚾'!$X$2:$X$286))</f>
        <v>803</v>
      </c>
      <c r="N166" s="773" t="b">
        <v>1</v>
      </c>
      <c r="O166" s="773" t="b">
        <v>1</v>
      </c>
      <c r="P166" s="773" t="b">
        <v>0</v>
      </c>
      <c r="Q166" s="773" t="b">
        <v>0</v>
      </c>
      <c r="R166" s="773" t="b">
        <v>0</v>
      </c>
      <c r="S166" s="773" t="b">
        <v>1</v>
      </c>
      <c r="T166" s="773" t="b">
        <v>1</v>
      </c>
      <c r="U166" s="773" t="b">
        <v>1</v>
      </c>
      <c r="V166" s="773" t="b">
        <v>0</v>
      </c>
      <c r="W166" s="773" t="b">
        <v>0</v>
      </c>
      <c r="X166" s="773" t="b">
        <v>0</v>
      </c>
      <c r="Y166" s="773" t="b">
        <v>1</v>
      </c>
      <c r="Z166" s="773" t="b">
        <v>1</v>
      </c>
      <c r="AA166" s="773" t="b">
        <v>0</v>
      </c>
      <c r="AB166" s="773" t="b">
        <v>0</v>
      </c>
      <c r="AC166" s="773" t="b">
        <v>0</v>
      </c>
      <c r="AD166" s="773" t="b">
        <v>0</v>
      </c>
      <c r="AE166" s="773" t="b">
        <v>0</v>
      </c>
      <c r="AF166" s="773" t="b">
        <v>0</v>
      </c>
    </row>
    <row r="167" spans="1:139" s="471" customFormat="1">
      <c r="A167" s="314" t="str">
        <f>IF($D167="", "", _xlfn.XLOOKUP($D167, '⭐ SD-SUM-BBALL ⚾'!$F$2:$F$286, '⭐ SD-SUM-BBALL ⚾'!$A$2:$A$286))</f>
        <v>O-ROGER-RET</v>
      </c>
      <c r="B167" s="314" t="str">
        <f>IF($D167="", " ", _xlfn.XLOOKUP($D167, '⭐ SD-SUM-BBALL ⚾'!$F$2:$F$286, '⭐ SD-SUM-BBALL ⚾'!$C$2:$C$286))</f>
        <v>O-ROGER</v>
      </c>
      <c r="C167" s="314" t="str">
        <f>IF($D167="", " ", _xlfn.XLOOKUP($D167, '⭐ SD-SUM-BBALL ⚾'!$F$2:$F$286, '⭐ SD-SUM-BBALL ⚾'!$E$2:$E$286))</f>
        <v>USBDQUE</v>
      </c>
      <c r="D167" s="508" t="s">
        <v>388</v>
      </c>
      <c r="E167" s="314" t="str">
        <f>IF($D167="", " ", _xlfn.XLOOKUP($D167, '⭐ SD-SUM-BBALL ⚾'!$F$2:$F$286, '⭐ SD-SUM-BBALL ⚾'!$L$2:$L$286))</f>
        <v>info@pegsbaseball.com</v>
      </c>
      <c r="F167" s="314" t="str" cm="1">
        <f t="array" ref="F167">_xlfn.IFS($D167="", " ", _xlfn.XLOOKUP($D167, '⭐ SD-SUM-BBALL ⚾'!$F$2:$F$286,'⭐ SD-SUM-BBALL ⚾'!$M$2:$M$286)="", "",_xlfn.XLOOKUP($D167, '⭐ SD-SUM-BBALL ⚾'!$F$2:$F$286,'⭐ SD-SUM-BBALL ⚾'!$M$2:$M$286)&gt;0, _xlfn.XLOOKUP($D167, '⭐ SD-SUM-BBALL ⚾'!$F$2:$F$286,'⭐ SD-SUM-BBALL ⚾'!$M$2:$M$286))</f>
        <v/>
      </c>
      <c r="G167" s="314" t="str" cm="1">
        <f t="array" ref="G167">_xlfn.IFS($D167="", " ", _xlfn.XLOOKUP($D167, '⭐ SD-SUM-BBALL ⚾'!$F$2:$F$286,'⭐ SD-SUM-BBALL ⚾'!$G$2:$G$286)="", "",_xlfn.XLOOKUP($D167, '⭐ SD-SUM-BBALL ⚾'!$F$2:$F$286,'⭐ SD-SUM-BBALL ⚾'!$G$2:$G$286)&gt;0, _xlfn.XLOOKUP($D167, '⭐ SD-SUM-BBALL ⚾'!$F$2:$F$286,'⭐ SD-SUM-BBALL ⚾'!$G$2:$G$286))</f>
        <v>Padavan-Preller Field</v>
      </c>
      <c r="H167" s="314" t="str">
        <f>IF($D167="", " ", _xlfn.XLOOKUP($D167, '⭐ SD-SUM-BBALL ⚾'!$F$2:$F$286, '⭐ SD-SUM-BBALL ⚾'!$AM$2:$AM$286))</f>
        <v>236-02 Hillside Ave Queens, NY 11427</v>
      </c>
      <c r="I167" s="314" t="str">
        <f>IF($D167="", " ", _xlfn.XLOOKUP($D167, '⭐ SD-SUM-BBALL ⚾'!$F$2:$F$286, '⭐ SD-SUM-BBALL ⚾'!$U$2:$U$286))</f>
        <v>347-992-1736</v>
      </c>
      <c r="J167" s="314" t="str">
        <f>IF($D167="", " ", _xlfn.XLOOKUP($D167, '⭐ SD-SUM-BBALL ⚾'!$F$2:$F$286, '⭐ SD-SUM-BBALL ⚾'!$N$2:$N$286))</f>
        <v>Roger</v>
      </c>
      <c r="K167" s="314" t="str">
        <f>IF($D167="", " ", _xlfn.XLOOKUP($D167, '⭐ SD-SUM-BBALL ⚾'!$F$2:$F$286, '⭐ SD-SUM-BBALL ⚾'!$O$2:$O$286))</f>
        <v>Mischel</v>
      </c>
      <c r="L167" s="505" cm="1">
        <f t="array" ref="L167">_xlfn.IFS($D167="", " ", _xlfn.XLOOKUP($D167, '⭐ SD-SUM-BBALL ⚾'!$F$2:$F$286,'⭐ SD-SUM-BBALL ⚾'!$X$2:$X$286)="", "TBA",_xlfn.XLOOKUP($D167, '⭐ SD-SUM-BBALL ⚾'!$F$2:$F$286,'⭐ SD-SUM-BBALL ⚾'!$X$2:$X$286)&gt;0, _xlfn.XLOOKUP($D167, '⭐ SD-SUM-BBALL ⚾'!$F$2:$F$286,'⭐ SD-SUM-BBALL ⚾'!$X$2:$X$286))</f>
        <v>803</v>
      </c>
      <c r="M167" s="293"/>
      <c r="N167" s="774" t="b">
        <v>1</v>
      </c>
      <c r="O167" s="774" t="b">
        <v>1</v>
      </c>
      <c r="P167" s="774" t="b">
        <v>1</v>
      </c>
      <c r="Q167" s="774" t="b">
        <v>1</v>
      </c>
      <c r="R167" s="774" t="b">
        <v>0</v>
      </c>
      <c r="S167" s="774" t="b">
        <v>1</v>
      </c>
      <c r="T167" s="774" t="b">
        <v>0</v>
      </c>
      <c r="U167" s="774" t="b">
        <v>0</v>
      </c>
      <c r="V167" s="774" t="b">
        <v>0</v>
      </c>
      <c r="W167" s="774" t="b">
        <v>0</v>
      </c>
      <c r="X167" s="774" t="b">
        <v>0</v>
      </c>
      <c r="Y167" s="774" t="b">
        <v>0</v>
      </c>
      <c r="Z167" s="774" t="b">
        <v>1</v>
      </c>
      <c r="AA167" s="774" t="b">
        <v>0</v>
      </c>
      <c r="AB167" s="774" t="b">
        <v>0</v>
      </c>
      <c r="AC167" s="774" t="b">
        <v>0</v>
      </c>
      <c r="AD167" s="774" t="b">
        <v>0</v>
      </c>
      <c r="AE167" s="774" t="b">
        <v>0</v>
      </c>
      <c r="AF167" s="774" t="b">
        <v>0</v>
      </c>
      <c r="AG167" s="285"/>
      <c r="AH167" s="285"/>
      <c r="AI167" s="285"/>
      <c r="AJ167" s="285"/>
      <c r="AK167" s="285"/>
      <c r="AL167" s="285"/>
      <c r="AM167" s="285"/>
      <c r="AN167" s="285"/>
      <c r="AO167" s="285"/>
      <c r="AP167" s="285"/>
      <c r="AQ167" s="285"/>
      <c r="AR167" s="285"/>
      <c r="AS167" s="285"/>
      <c r="AT167" s="285"/>
      <c r="AU167" s="285"/>
      <c r="AV167" s="285"/>
      <c r="AW167" s="285"/>
      <c r="AX167" s="285"/>
      <c r="AY167" s="285"/>
      <c r="AZ167" s="285"/>
      <c r="BA167" s="285"/>
      <c r="BB167" s="285"/>
      <c r="BC167" s="285"/>
      <c r="BD167" s="285"/>
      <c r="BE167" s="285"/>
      <c r="BF167" s="285"/>
      <c r="BG167" s="285"/>
      <c r="BH167" s="285"/>
      <c r="BI167" s="285"/>
      <c r="BJ167" s="285"/>
      <c r="BK167" s="285"/>
      <c r="BL167" s="285"/>
      <c r="BM167" s="285"/>
      <c r="BN167" s="285"/>
      <c r="BO167" s="285"/>
      <c r="BP167" s="285"/>
      <c r="BQ167" s="285"/>
      <c r="BR167" s="285"/>
      <c r="BS167" s="285"/>
      <c r="BT167" s="285"/>
      <c r="BU167" s="285"/>
      <c r="BV167" s="285"/>
      <c r="BW167" s="285"/>
      <c r="BX167" s="285"/>
      <c r="BY167" s="285"/>
      <c r="BZ167" s="285"/>
      <c r="CA167" s="285"/>
      <c r="CB167" s="285"/>
      <c r="CC167" s="285"/>
      <c r="CD167" s="285"/>
      <c r="CE167" s="285"/>
      <c r="CF167" s="285"/>
      <c r="CG167" s="285"/>
      <c r="CH167" s="285"/>
      <c r="CI167" s="285"/>
      <c r="CJ167" s="285"/>
      <c r="CK167" s="285"/>
      <c r="CL167" s="285"/>
      <c r="CM167" s="285"/>
      <c r="CN167" s="285"/>
      <c r="CO167" s="285"/>
      <c r="CP167" s="285"/>
      <c r="CQ167" s="285"/>
      <c r="CR167" s="285"/>
      <c r="CS167" s="285"/>
      <c r="CT167" s="285"/>
      <c r="CU167" s="285"/>
      <c r="CV167" s="285"/>
      <c r="CW167" s="285"/>
      <c r="CX167" s="285"/>
      <c r="CY167" s="285"/>
      <c r="CZ167" s="285"/>
      <c r="DA167" s="285"/>
      <c r="DB167" s="285"/>
      <c r="DC167" s="285"/>
      <c r="DD167" s="285"/>
      <c r="DE167" s="285"/>
      <c r="DF167" s="285"/>
      <c r="DG167" s="285"/>
      <c r="DH167" s="285"/>
      <c r="DI167" s="285"/>
      <c r="DJ167" s="285"/>
      <c r="DK167" s="285"/>
      <c r="DL167" s="285"/>
      <c r="DM167" s="285"/>
      <c r="DN167" s="285"/>
      <c r="DO167" s="285"/>
      <c r="DP167" s="285"/>
      <c r="DQ167" s="285"/>
      <c r="DR167" s="285"/>
      <c r="DS167" s="285"/>
      <c r="DT167" s="285"/>
      <c r="DU167" s="285"/>
      <c r="DV167" s="285"/>
      <c r="DW167" s="285"/>
      <c r="DX167" s="285"/>
      <c r="DY167" s="285"/>
      <c r="DZ167" s="285"/>
      <c r="EA167" s="285"/>
      <c r="EB167" s="285"/>
      <c r="EC167" s="285"/>
      <c r="ED167" s="285"/>
      <c r="EE167" s="285"/>
      <c r="EF167" s="285"/>
      <c r="EG167" s="285"/>
      <c r="EH167" s="285"/>
      <c r="EI167" s="285"/>
    </row>
    <row r="168" spans="1:139" s="471" customFormat="1">
      <c r="A168" s="568" t="str">
        <f>IF($D168="", "", _xlfn.XLOOKUP($D168, '⭐ SD-SUM-BBALL ⚾'!$F$2:$F$286, '⭐ SD-SUM-BBALL ⚾'!$A$2:$A$286))</f>
        <v>V-ANDRE-NEW</v>
      </c>
      <c r="B168" s="568" t="str">
        <f>IF($D168="", " ", _xlfn.XLOOKUP($D168, '⭐ SD-SUM-BBALL ⚾'!$F$2:$F$286, '⭐ SD-SUM-BBALL ⚾'!$C$2:$C$286))</f>
        <v>X-ANDRE</v>
      </c>
      <c r="C168" s="568" t="str">
        <f>IF($D168="", " ", _xlfn.XLOOKUP($D168, '⭐ SD-SUM-BBALL ⚾'!$F$2:$F$286, '⭐ SD-SUM-BBALL ⚾'!$E$2:$E$286))</f>
        <v>USBDCV</v>
      </c>
      <c r="D168" s="568" t="s">
        <v>2822</v>
      </c>
      <c r="E168" s="568" t="str">
        <f>IF($D168="", " ", _xlfn.XLOOKUP($D168, '⭐ SD-SUM-BBALL ⚾'!$F$2:$F$286, '⭐ SD-SUM-BBALL ⚾'!$L$2:$L$286))</f>
        <v>margiet907615@gmail.com</v>
      </c>
      <c r="F168" s="568" t="str" cm="1">
        <f t="array" ref="F168">_xlfn.IFS($D168="", " ", _xlfn.XLOOKUP($D168, '⭐ SD-SUM-BBALL ⚾'!$F$2:$F$286,'⭐ SD-SUM-BBALL ⚾'!$M$2:$M$286)="", "",_xlfn.XLOOKUP($D168, '⭐ SD-SUM-BBALL ⚾'!$F$2:$F$286,'⭐ SD-SUM-BBALL ⚾'!$M$2:$M$286)&gt;0, _xlfn.XLOOKUP($D168, '⭐ SD-SUM-BBALL ⚾'!$F$2:$F$286,'⭐ SD-SUM-BBALL ⚾'!$M$2:$M$286))</f>
        <v>Joselsilva19@yahoo.com</v>
      </c>
      <c r="G168" s="568" t="str" cm="1">
        <f t="array" ref="G168">_xlfn.IFS($D168="", " ", _xlfn.XLOOKUP($D168, '⭐ SD-SUM-BBALL ⚾'!$F$2:$F$286,'⭐ SD-SUM-BBALL ⚾'!$G$2:$G$286)="", "",_xlfn.XLOOKUP($D168, '⭐ SD-SUM-BBALL ⚾'!$F$2:$F$286,'⭐ SD-SUM-BBALL ⚾'!$G$2:$G$286)&gt;0, _xlfn.XLOOKUP($D168, '⭐ SD-SUM-BBALL ⚾'!$F$2:$F$286,'⭐ SD-SUM-BBALL ⚾'!$G$2:$G$286))</f>
        <v>Los Del Flow Batting Cages</v>
      </c>
      <c r="H168" s="568" t="str">
        <f>IF($D168="", " ", _xlfn.XLOOKUP($D168, '⭐ SD-SUM-BBALL ⚾'!$F$2:$F$286, '⭐ SD-SUM-BBALL ⚾'!$AM$2:$AM$286))</f>
        <v>549 E. Naples St. Chula Vista, CA 91911</v>
      </c>
      <c r="I168" s="568">
        <f>IF($D168="", " ", _xlfn.XLOOKUP($D168, '⭐ SD-SUM-BBALL ⚾'!$F$2:$F$286, '⭐ SD-SUM-BBALL ⚾'!$U$2:$U$286))</f>
        <v>0</v>
      </c>
      <c r="J168" s="568" t="str">
        <f>IF($D168="", " ", _xlfn.XLOOKUP($D168, '⭐ SD-SUM-BBALL ⚾'!$F$2:$F$286, '⭐ SD-SUM-BBALL ⚾'!$N$2:$N$286))</f>
        <v>Jose</v>
      </c>
      <c r="K168" s="568" t="str">
        <f>IF($D168="", " ", _xlfn.XLOOKUP($D168, '⭐ SD-SUM-BBALL ⚾'!$F$2:$F$286, '⭐ SD-SUM-BBALL ⚾'!$O$2:$O$286))</f>
        <v>Silva</v>
      </c>
      <c r="L168" s="563" cm="1">
        <f t="array" ref="L168">_xlfn.IFS($D168="", " ", _xlfn.XLOOKUP($D168, '⭐ SD-SUM-BBALL ⚾'!$F$2:$F$286,'⭐ SD-SUM-BBALL ⚾'!$X$2:$X$286)="", "TBA",_xlfn.XLOOKUP($D168, '⭐ SD-SUM-BBALL ⚾'!$F$2:$F$286,'⭐ SD-SUM-BBALL ⚾'!$X$2:$X$286)&gt;0, _xlfn.XLOOKUP($D168, '⭐ SD-SUM-BBALL ⚾'!$F$2:$F$286,'⭐ SD-SUM-BBALL ⚾'!$X$2:$X$286))</f>
        <v>803</v>
      </c>
      <c r="M168" s="293"/>
      <c r="N168" s="772" t="b">
        <v>1</v>
      </c>
      <c r="O168" s="772" t="b">
        <v>1</v>
      </c>
      <c r="P168" s="772" t="b">
        <v>1</v>
      </c>
      <c r="Q168" s="772" t="b">
        <v>1</v>
      </c>
      <c r="R168" s="772" t="b">
        <v>1</v>
      </c>
      <c r="S168" s="772" t="b">
        <v>1</v>
      </c>
      <c r="T168" s="772" t="b">
        <v>1</v>
      </c>
      <c r="U168" s="772" t="b">
        <v>1</v>
      </c>
      <c r="V168" s="772" t="b">
        <v>1</v>
      </c>
      <c r="W168" s="772" t="b">
        <v>0</v>
      </c>
      <c r="X168" s="772" t="b">
        <v>0</v>
      </c>
      <c r="Y168" s="772" t="b">
        <v>1</v>
      </c>
      <c r="Z168" s="772" t="b">
        <v>1</v>
      </c>
      <c r="AA168" s="772" t="b">
        <v>0</v>
      </c>
      <c r="AB168" s="772" t="b">
        <v>0</v>
      </c>
      <c r="AC168" s="772" t="b">
        <v>0</v>
      </c>
      <c r="AD168" s="772" t="b">
        <v>0</v>
      </c>
      <c r="AE168" s="772" t="b">
        <v>0</v>
      </c>
      <c r="AF168" s="772" t="b">
        <v>0</v>
      </c>
      <c r="AG168" s="285"/>
      <c r="AH168" s="285"/>
      <c r="AI168" s="285"/>
      <c r="AJ168" s="285"/>
      <c r="AK168" s="285"/>
      <c r="AL168" s="285"/>
      <c r="AM168" s="285"/>
      <c r="AN168" s="285"/>
      <c r="AO168" s="285"/>
      <c r="AP168" s="285"/>
      <c r="AQ168" s="285"/>
      <c r="AR168" s="285"/>
      <c r="AS168" s="285"/>
      <c r="AT168" s="285"/>
      <c r="AU168" s="285"/>
      <c r="AV168" s="285"/>
      <c r="AW168" s="285"/>
      <c r="AX168" s="285"/>
      <c r="AY168" s="285"/>
      <c r="AZ168" s="285"/>
      <c r="BA168" s="285"/>
      <c r="BB168" s="285"/>
      <c r="BC168" s="285"/>
      <c r="BD168" s="285"/>
      <c r="BE168" s="285"/>
      <c r="BF168" s="285"/>
      <c r="BG168" s="285"/>
      <c r="BH168" s="285"/>
      <c r="BI168" s="285"/>
      <c r="BJ168" s="285"/>
      <c r="BK168" s="285"/>
      <c r="BL168" s="285"/>
      <c r="BM168" s="285"/>
      <c r="BN168" s="285"/>
      <c r="BO168" s="285"/>
      <c r="BP168" s="285"/>
      <c r="BQ168" s="285"/>
      <c r="BR168" s="285"/>
      <c r="BS168" s="285"/>
      <c r="BT168" s="285"/>
      <c r="BU168" s="285"/>
      <c r="BV168" s="285"/>
      <c r="BW168" s="285"/>
      <c r="BX168" s="285"/>
      <c r="BY168" s="285"/>
      <c r="BZ168" s="285"/>
      <c r="CA168" s="285"/>
      <c r="CB168" s="285"/>
      <c r="CC168" s="285"/>
      <c r="CD168" s="285"/>
      <c r="CE168" s="285"/>
      <c r="CF168" s="285"/>
      <c r="CG168" s="285"/>
      <c r="CH168" s="285"/>
      <c r="CI168" s="285"/>
      <c r="CJ168" s="285"/>
      <c r="CK168" s="285"/>
      <c r="CL168" s="285"/>
      <c r="CM168" s="285"/>
      <c r="CN168" s="285"/>
      <c r="CO168" s="285"/>
      <c r="CP168" s="285"/>
      <c r="CQ168" s="285"/>
      <c r="CR168" s="285"/>
      <c r="CS168" s="285"/>
      <c r="CT168" s="285"/>
      <c r="CU168" s="285"/>
      <c r="CV168" s="285"/>
      <c r="CW168" s="285"/>
      <c r="CX168" s="285"/>
      <c r="CY168" s="285"/>
      <c r="CZ168" s="285"/>
      <c r="DA168" s="285"/>
      <c r="DB168" s="285"/>
      <c r="DC168" s="285"/>
      <c r="DD168" s="285"/>
      <c r="DE168" s="285"/>
      <c r="DF168" s="285"/>
      <c r="DG168" s="285"/>
      <c r="DH168" s="285"/>
      <c r="DI168" s="285"/>
      <c r="DJ168" s="285"/>
      <c r="DK168" s="285"/>
      <c r="DL168" s="285"/>
      <c r="DM168" s="285"/>
      <c r="DN168" s="285"/>
      <c r="DO168" s="285"/>
      <c r="DP168" s="285"/>
      <c r="DQ168" s="285"/>
      <c r="DR168" s="285"/>
      <c r="DS168" s="285"/>
      <c r="DT168" s="285"/>
      <c r="DU168" s="285"/>
      <c r="DV168" s="285"/>
      <c r="DW168" s="285"/>
      <c r="DX168" s="285"/>
      <c r="DY168" s="285"/>
      <c r="DZ168" s="285"/>
      <c r="EA168" s="285"/>
      <c r="EB168" s="285"/>
      <c r="EC168" s="285"/>
      <c r="ED168" s="285"/>
      <c r="EE168" s="285"/>
      <c r="EF168" s="285"/>
      <c r="EG168" s="285"/>
      <c r="EH168" s="285"/>
      <c r="EI168" s="285"/>
    </row>
    <row r="169" spans="1:139" s="456" customFormat="1">
      <c r="A169" s="456" t="str">
        <f>IF($D169="", "", _xlfn.XLOOKUP($D169, '⭐ SD-SUM-BBALL ⚾'!$F$2:$F$286, '⭐ SD-SUM-BBALL ⚾'!$A$2:$A$286))</f>
        <v>Z-OUT-DATE ISSUE WITH START OF SCHOOL</v>
      </c>
      <c r="B169" s="456" t="str">
        <f>IF($D169="", " ", _xlfn.XLOOKUP($D169, '⭐ SD-SUM-BBALL ⚾'!$F$2:$F$286, '⭐ SD-SUM-BBALL ⚾'!$C$2:$C$286))</f>
        <v>Y-ERIC</v>
      </c>
      <c r="C169" s="456" t="str">
        <f>IF($D169="", " ", _xlfn.XLOOKUP($D169, '⭐ SD-SUM-BBALL ⚾'!$F$2:$F$286, '⭐ SD-SUM-BBALL ⚾'!$E$2:$E$286))</f>
        <v>USBDZMUN</v>
      </c>
      <c r="D169" s="456" t="s">
        <v>3763</v>
      </c>
      <c r="E169" s="456" t="str">
        <f>IF($D169="", " ", _xlfn.XLOOKUP($D169, '⭐ SD-SUM-BBALL ⚾'!$F$2:$F$286, '⭐ SD-SUM-BBALL ⚾'!$L$2:$L$286))</f>
        <v>crossroadsbaseballseries@gmail.com</v>
      </c>
      <c r="F169" s="456" t="str" cm="1">
        <f t="array" ref="F169">_xlfn.IFS($D169="", " ", _xlfn.XLOOKUP($D169, '⭐ SD-SUM-BBALL ⚾'!$F$2:$F$286,'⭐ SD-SUM-BBALL ⚾'!$M$2:$M$286)="", "",_xlfn.XLOOKUP($D169, '⭐ SD-SUM-BBALL ⚾'!$F$2:$F$286,'⭐ SD-SUM-BBALL ⚾'!$M$2:$M$286)&gt;0, _xlfn.XLOOKUP($D169, '⭐ SD-SUM-BBALL ⚾'!$F$2:$F$286,'⭐ SD-SUM-BBALL ⚾'!$M$2:$M$286))</f>
        <v>rubaskyt09@gmail.com</v>
      </c>
      <c r="G169" s="456" t="str" cm="1">
        <f t="array" ref="G169">_xlfn.IFS($D169="", " ", _xlfn.XLOOKUP($D169, '⭐ SD-SUM-BBALL ⚾'!$F$2:$F$286,'⭐ SD-SUM-BBALL ⚾'!$G$2:$G$286)="", "",_xlfn.XLOOKUP($D169, '⭐ SD-SUM-BBALL ⚾'!$F$2:$F$286,'⭐ SD-SUM-BBALL ⚾'!$G$2:$G$286)&gt;0, _xlfn.XLOOKUP($D169, '⭐ SD-SUM-BBALL ⚾'!$F$2:$F$286,'⭐ SD-SUM-BBALL ⚾'!$G$2:$G$286))</f>
        <v>Yorktown Sports Park</v>
      </c>
      <c r="H169" s="456" t="str">
        <f>IF($D169="", " ", _xlfn.XLOOKUP($D169, '⭐ SD-SUM-BBALL ⚾'!$F$2:$F$286, '⭐ SD-SUM-BBALL ⚾'!$AM$2:$AM$286))</f>
        <v>100-476 S. 600 W. Rd. Muncie, IN 47304</v>
      </c>
      <c r="I169" s="456" t="str">
        <f>IF($D169="", " ", _xlfn.XLOOKUP($D169, '⭐ SD-SUM-BBALL ⚾'!$F$2:$F$286, '⭐ SD-SUM-BBALL ⚾'!$U$2:$U$286))</f>
        <v>570-582-4974</v>
      </c>
      <c r="J169" s="456" t="str">
        <f>IF($D169="", " ", _xlfn.XLOOKUP($D169, '⭐ SD-SUM-BBALL ⚾'!$F$2:$F$286, '⭐ SD-SUM-BBALL ⚾'!$N$2:$N$286))</f>
        <v>Tyler</v>
      </c>
      <c r="K169" s="456" t="str">
        <f>IF($D169="", " ", _xlfn.XLOOKUP($D169, '⭐ SD-SUM-BBALL ⚾'!$F$2:$F$286, '⭐ SD-SUM-BBALL ⚾'!$O$2:$O$286))</f>
        <v>Rubasky</v>
      </c>
      <c r="L169" s="454" t="str" cm="1">
        <f t="array" ref="L169">_xlfn.IFS($D169="", " ", _xlfn.XLOOKUP($D169, '⭐ SD-SUM-BBALL ⚾'!$F$2:$F$286,'⭐ SD-SUM-BBALL ⚾'!$X$2:$X$286)="", "TBA",_xlfn.XLOOKUP($D169, '⭐ SD-SUM-BBALL ⚾'!$F$2:$F$286,'⭐ SD-SUM-BBALL ⚾'!$X$2:$X$286)&gt;0, _xlfn.XLOOKUP($D169, '⭐ SD-SUM-BBALL ⚾'!$F$2:$F$286,'⭐ SD-SUM-BBALL ⚾'!$X$2:$X$286))</f>
        <v>TBA</v>
      </c>
      <c r="M169" s="293"/>
      <c r="N169" s="778" t="b">
        <v>1</v>
      </c>
      <c r="O169" s="778" t="b">
        <v>1</v>
      </c>
      <c r="P169" s="778" t="b">
        <v>1</v>
      </c>
      <c r="Q169" s="778" t="b">
        <v>1</v>
      </c>
      <c r="R169" s="778" t="b">
        <v>0</v>
      </c>
      <c r="S169" s="778" t="b">
        <v>1</v>
      </c>
      <c r="T169" s="778" t="b">
        <v>1</v>
      </c>
      <c r="U169" s="778" t="b">
        <v>1</v>
      </c>
      <c r="V169" s="778" t="b">
        <v>1</v>
      </c>
      <c r="W169" s="778" t="b">
        <v>0</v>
      </c>
      <c r="X169" s="778" t="b">
        <v>0</v>
      </c>
      <c r="Y169" s="778" t="b">
        <v>1</v>
      </c>
      <c r="Z169" s="778" t="b">
        <v>0</v>
      </c>
      <c r="AA169" s="778" t="b">
        <v>0</v>
      </c>
      <c r="AB169" s="778" t="b">
        <v>0</v>
      </c>
      <c r="AC169" s="778" t="b">
        <v>0</v>
      </c>
      <c r="AD169" s="778" t="b">
        <v>0</v>
      </c>
      <c r="AE169" s="778" t="b">
        <v>0</v>
      </c>
      <c r="AF169" s="778" t="b">
        <v>0</v>
      </c>
    </row>
    <row r="170" spans="1:139">
      <c r="A170" s="471" t="str">
        <f>IF($D170="", "", _xlfn.XLOOKUP($D170, '⭐ SD-SUM-BBALL ⚾'!$F$2:$F$286, '⭐ SD-SUM-BBALL ⚾'!$A$2:$A$286))</f>
        <v>B-RET</v>
      </c>
      <c r="B170" s="471" t="str">
        <f>IF($D170="", " ", _xlfn.XLOOKUP($D170, '⭐ SD-SUM-BBALL ⚾'!$F$2:$F$286, '⭐ SD-SUM-BBALL ⚾'!$C$2:$C$286))</f>
        <v>C-4TH</v>
      </c>
      <c r="C170" s="471" t="str">
        <f>IF($D170="", " ", _xlfn.XLOOKUP($D170, '⭐ SD-SUM-BBALL ⚾'!$F$2:$F$286, '⭐ SD-SUM-BBALL ⚾'!$E$2:$E$286))</f>
        <v>USBDBBA</v>
      </c>
      <c r="D170" s="471" t="s">
        <v>2711</v>
      </c>
      <c r="E170" s="471" t="str">
        <f>IF($D170="", " ", _xlfn.XLOOKUP($D170, '⭐ SD-SUM-BBALL ⚾'!$F$2:$F$286, '⭐ SD-SUM-BBALL ⚾'!$L$2:$L$286))</f>
        <v>chris.cosentino5@gmail.com</v>
      </c>
      <c r="F170" s="471" t="str" cm="1">
        <f t="array" ref="F170">_xlfn.IFS($D170="", " ", _xlfn.XLOOKUP($D170, '⭐ SD-SUM-BBALL ⚾'!$F$2:$F$286,'⭐ SD-SUM-BBALL ⚾'!$M$2:$M$286)="", "",_xlfn.XLOOKUP($D170, '⭐ SD-SUM-BBALL ⚾'!$F$2:$F$286,'⭐ SD-SUM-BBALL ⚾'!$M$2:$M$286)&gt;0, _xlfn.XLOOKUP($D170, '⭐ SD-SUM-BBALL ⚾'!$F$2:$F$286,'⭐ SD-SUM-BBALL ⚾'!$M$2:$M$286))</f>
        <v/>
      </c>
      <c r="G170" s="471" t="str" cm="1">
        <f t="array" ref="G170">_xlfn.IFS($D170="", " ", _xlfn.XLOOKUP($D170, '⭐ SD-SUM-BBALL ⚾'!$F$2:$F$286,'⭐ SD-SUM-BBALL ⚾'!$G$2:$G$286)="", "",_xlfn.XLOOKUP($D170, '⭐ SD-SUM-BBALL ⚾'!$F$2:$F$286,'⭐ SD-SUM-BBALL ⚾'!$G$2:$G$286)&gt;0, _xlfn.XLOOKUP($D170, '⭐ SD-SUM-BBALL ⚾'!$F$2:$F$286,'⭐ SD-SUM-BBALL ⚾'!$G$2:$G$286))</f>
        <v>Boardman HS</v>
      </c>
      <c r="H170" s="471" t="str">
        <f>IF($D170="", " ", _xlfn.XLOOKUP($D170, '⭐ SD-SUM-BBALL ⚾'!$F$2:$F$286, '⭐ SD-SUM-BBALL ⚾'!$AM$2:$AM$286))</f>
        <v>7777 Glenwood Ave Boardman, OH 44512</v>
      </c>
      <c r="I170" s="471" t="str">
        <f>IF($D170="", " ", _xlfn.XLOOKUP($D170, '⭐ SD-SUM-BBALL ⚾'!$F$2:$F$286, '⭐ SD-SUM-BBALL ⚾'!$U$2:$U$286))</f>
        <v>330-502-3367</v>
      </c>
      <c r="J170" s="471" t="str">
        <f>IF($D170="", " ", _xlfn.XLOOKUP($D170, '⭐ SD-SUM-BBALL ⚾'!$F$2:$F$286, '⭐ SD-SUM-BBALL ⚾'!$N$2:$N$286))</f>
        <v>Chris</v>
      </c>
      <c r="K170" s="471" t="str">
        <f>IF($D170="", " ", _xlfn.XLOOKUP($D170, '⭐ SD-SUM-BBALL ⚾'!$F$2:$F$286, '⭐ SD-SUM-BBALL ⚾'!$O$2:$O$286))</f>
        <v>Cosentino</v>
      </c>
      <c r="L170" s="468" cm="1">
        <f t="array" ref="L170">_xlfn.IFS($D170="", " ", _xlfn.XLOOKUP($D170, '⭐ SD-SUM-BBALL ⚾'!$F$2:$F$286,'⭐ SD-SUM-BBALL ⚾'!$X$2:$X$286)="", "TBA",_xlfn.XLOOKUP($D170, '⭐ SD-SUM-BBALL ⚾'!$F$2:$F$286,'⭐ SD-SUM-BBALL ⚾'!$X$2:$X$286)&gt;0, _xlfn.XLOOKUP($D170, '⭐ SD-SUM-BBALL ⚾'!$F$2:$F$286,'⭐ SD-SUM-BBALL ⚾'!$X$2:$X$286))</f>
        <v>810</v>
      </c>
      <c r="N170" s="773" t="b">
        <v>1</v>
      </c>
      <c r="O170" s="773" t="b">
        <v>1</v>
      </c>
      <c r="P170" s="773" t="b">
        <v>1</v>
      </c>
      <c r="Q170" s="773" t="b">
        <v>1</v>
      </c>
      <c r="R170" s="773" t="b">
        <v>0</v>
      </c>
      <c r="S170" s="773" t="b">
        <v>1</v>
      </c>
      <c r="T170" s="773" t="b">
        <v>1</v>
      </c>
      <c r="U170" s="773" t="b">
        <v>1</v>
      </c>
      <c r="V170" s="773" t="b">
        <v>0</v>
      </c>
      <c r="W170" s="773" t="b">
        <v>0</v>
      </c>
      <c r="X170" s="773" t="b">
        <v>0</v>
      </c>
      <c r="Y170" s="773" t="b">
        <v>1</v>
      </c>
      <c r="Z170" s="773" t="b">
        <v>1</v>
      </c>
      <c r="AA170" s="773" t="b">
        <v>0</v>
      </c>
      <c r="AB170" s="773" t="b">
        <v>0</v>
      </c>
      <c r="AC170" s="773" t="b">
        <v>0</v>
      </c>
      <c r="AD170" s="773" t="b">
        <v>0</v>
      </c>
      <c r="AE170" s="773" t="b">
        <v>0</v>
      </c>
      <c r="AF170" s="773" t="b">
        <v>0</v>
      </c>
    </row>
    <row r="171" spans="1:139">
      <c r="A171" s="456" t="str">
        <f>IF($D171="", "", _xlfn.XLOOKUP($D171, '⭐ SD-SUM-BBALL ⚾'!$F$2:$F$286, '⭐ SD-SUM-BBALL ⚾'!$A$2:$A$286))</f>
        <v>Z-OUT-OTHER ISSUES-COACH FIRED</v>
      </c>
      <c r="B171" s="456" t="str">
        <f>IF($D171="", " ", _xlfn.XLOOKUP($D171, '⭐ SD-SUM-BBALL ⚾'!$F$2:$F$286, '⭐ SD-SUM-BBALL ⚾'!$C$2:$C$286))</f>
        <v>C-2ND</v>
      </c>
      <c r="C171" s="456" t="str">
        <f>IF($D171="", " ", _xlfn.XLOOKUP($D171, '⭐ SD-SUM-BBALL ⚾'!$F$2:$F$286, '⭐ SD-SUM-BBALL ⚾'!$E$2:$E$286))</f>
        <v>USBDALA</v>
      </c>
      <c r="D171" s="577" t="s">
        <v>3756</v>
      </c>
      <c r="E171" s="456" t="str">
        <f>IF($D171="", " ", _xlfn.XLOOKUP($D171, '⭐ SD-SUM-BBALL ⚾'!$F$2:$F$286, '⭐ SD-SUM-BBALL ⚾'!$L$2:$L$286))</f>
        <v>mcounter@alaschoolsnc.org</v>
      </c>
      <c r="F171" s="456" t="str" cm="1">
        <f t="array" ref="F171">_xlfn.IFS($D171="", " ", _xlfn.XLOOKUP($D171, '⭐ SD-SUM-BBALL ⚾'!$F$2:$F$286,'⭐ SD-SUM-BBALL ⚾'!$M$2:$M$286)="", "",_xlfn.XLOOKUP($D171, '⭐ SD-SUM-BBALL ⚾'!$F$2:$F$286,'⭐ SD-SUM-BBALL ⚾'!$M$2:$M$286)&gt;0, _xlfn.XLOOKUP($D171, '⭐ SD-SUM-BBALL ⚾'!$F$2:$F$286,'⭐ SD-SUM-BBALL ⚾'!$M$2:$M$286))</f>
        <v/>
      </c>
      <c r="G171" s="456" t="str" cm="1">
        <f t="array" ref="G171">_xlfn.IFS($D171="", " ", _xlfn.XLOOKUP($D171, '⭐ SD-SUM-BBALL ⚾'!$F$2:$F$286,'⭐ SD-SUM-BBALL ⚾'!$G$2:$G$286)="", "",_xlfn.XLOOKUP($D171, '⭐ SD-SUM-BBALL ⚾'!$F$2:$F$286,'⭐ SD-SUM-BBALL ⚾'!$G$2:$G$286)&gt;0, _xlfn.XLOOKUP($D171, '⭐ SD-SUM-BBALL ⚾'!$F$2:$F$286,'⭐ SD-SUM-BBALL ⚾'!$G$2:$G$286))</f>
        <v>Lett Park - Field #2</v>
      </c>
      <c r="H171" s="456" t="str">
        <f>IF($D171="", " ", _xlfn.XLOOKUP($D171, '⭐ SD-SUM-BBALL ⚾'!$F$2:$F$286, '⭐ SD-SUM-BBALL ⚾'!$AM$2:$AM$286))</f>
        <v>301 Gilbert Lett Dr. Broadway, NC 27505</v>
      </c>
      <c r="I171" s="456" t="str">
        <f>IF($D171="", " ", _xlfn.XLOOKUP($D171, '⭐ SD-SUM-BBALL ⚾'!$F$2:$F$286, '⭐ SD-SUM-BBALL ⚾'!$U$2:$U$286))</f>
        <v>919-897-4541</v>
      </c>
      <c r="J171" s="456" t="str">
        <f>IF($D171="", " ", _xlfn.XLOOKUP($D171, '⭐ SD-SUM-BBALL ⚾'!$F$2:$F$286, '⭐ SD-SUM-BBALL ⚾'!$N$2:$N$286))</f>
        <v>Morgan</v>
      </c>
      <c r="K171" s="456" t="str">
        <f>IF($D171="", " ", _xlfn.XLOOKUP($D171, '⭐ SD-SUM-BBALL ⚾'!$F$2:$F$286, '⭐ SD-SUM-BBALL ⚾'!$O$2:$O$286))</f>
        <v>Counter</v>
      </c>
      <c r="L171" s="454" t="str" cm="1">
        <f t="array" ref="L171">_xlfn.IFS($D171="", " ", _xlfn.XLOOKUP($D171, '⭐ SD-SUM-BBALL ⚾'!$F$2:$F$286,'⭐ SD-SUM-BBALL ⚾'!$X$2:$X$286)="", "TBA",_xlfn.XLOOKUP($D171, '⭐ SD-SUM-BBALL ⚾'!$F$2:$F$286,'⭐ SD-SUM-BBALL ⚾'!$X$2:$X$286)&gt;0, _xlfn.XLOOKUP($D171, '⭐ SD-SUM-BBALL ⚾'!$F$2:$F$286,'⭐ SD-SUM-BBALL ⚾'!$X$2:$X$286))</f>
        <v>TBA</v>
      </c>
      <c r="N171" s="778" t="b">
        <v>1</v>
      </c>
      <c r="O171" s="778" t="b">
        <v>1</v>
      </c>
      <c r="P171" s="778" t="b">
        <v>1</v>
      </c>
      <c r="Q171" s="778" t="b">
        <v>1</v>
      </c>
      <c r="R171" s="778" t="b">
        <v>0</v>
      </c>
      <c r="S171" s="778" t="b">
        <v>1</v>
      </c>
      <c r="T171" s="778" t="b">
        <v>1</v>
      </c>
      <c r="U171" s="778" t="b">
        <v>1</v>
      </c>
      <c r="V171" s="778" t="b">
        <v>0</v>
      </c>
      <c r="W171" s="778" t="b">
        <v>0</v>
      </c>
      <c r="X171" s="778" t="b">
        <v>0</v>
      </c>
      <c r="Y171" s="778" t="b">
        <v>1</v>
      </c>
      <c r="Z171" s="778" t="b">
        <v>1</v>
      </c>
      <c r="AA171" s="778" t="b">
        <v>0</v>
      </c>
      <c r="AB171" s="778" t="b">
        <v>0</v>
      </c>
      <c r="AC171" s="778" t="b">
        <v>0</v>
      </c>
      <c r="AD171" s="778" t="b">
        <v>0</v>
      </c>
      <c r="AE171" s="778" t="b">
        <v>0</v>
      </c>
      <c r="AF171" s="778" t="b">
        <v>0</v>
      </c>
      <c r="AG171" s="456"/>
      <c r="AH171" s="456"/>
      <c r="AI171" s="456"/>
      <c r="AJ171" s="456"/>
      <c r="AK171" s="456"/>
      <c r="AL171" s="456"/>
      <c r="AM171" s="456"/>
      <c r="AN171" s="456"/>
      <c r="AO171" s="456"/>
      <c r="AP171" s="456"/>
      <c r="AQ171" s="456"/>
      <c r="AR171" s="456"/>
      <c r="AS171" s="456"/>
      <c r="AT171" s="456"/>
      <c r="AU171" s="456"/>
      <c r="AV171" s="456"/>
      <c r="AW171" s="456"/>
      <c r="AX171" s="456"/>
      <c r="AY171" s="456"/>
      <c r="AZ171" s="456"/>
      <c r="BA171" s="456"/>
      <c r="BB171" s="456"/>
      <c r="BC171" s="456"/>
      <c r="BD171" s="456"/>
      <c r="BE171" s="456"/>
      <c r="BF171" s="456"/>
      <c r="BG171" s="456"/>
      <c r="BH171" s="456"/>
      <c r="BI171" s="456"/>
      <c r="BJ171" s="456"/>
      <c r="BK171" s="456"/>
      <c r="BL171" s="456"/>
      <c r="BM171" s="456"/>
      <c r="BN171" s="456"/>
      <c r="BO171" s="456"/>
      <c r="BP171" s="456"/>
      <c r="BQ171" s="456"/>
      <c r="BR171" s="456"/>
      <c r="BS171" s="456"/>
      <c r="BT171" s="456"/>
      <c r="BU171" s="456"/>
      <c r="BV171" s="456"/>
      <c r="BW171" s="456"/>
      <c r="BX171" s="456"/>
      <c r="BY171" s="456"/>
      <c r="BZ171" s="456"/>
      <c r="CA171" s="456"/>
      <c r="CB171" s="456"/>
      <c r="CC171" s="456"/>
      <c r="CD171" s="456"/>
      <c r="CE171" s="456"/>
      <c r="CF171" s="456"/>
      <c r="CG171" s="456"/>
      <c r="CH171" s="456"/>
      <c r="CI171" s="456"/>
      <c r="CJ171" s="456"/>
      <c r="CK171" s="456"/>
      <c r="CL171" s="456"/>
      <c r="CM171" s="456"/>
      <c r="CN171" s="456"/>
      <c r="CO171" s="456"/>
      <c r="CP171" s="456"/>
      <c r="CQ171" s="456"/>
      <c r="CR171" s="456"/>
      <c r="CS171" s="456"/>
      <c r="CT171" s="456"/>
      <c r="CU171" s="456"/>
      <c r="CV171" s="456"/>
      <c r="CW171" s="456"/>
      <c r="CX171" s="456"/>
      <c r="CY171" s="456"/>
      <c r="CZ171" s="456"/>
      <c r="DA171" s="456"/>
      <c r="DB171" s="456"/>
      <c r="DC171" s="456"/>
      <c r="DD171" s="456"/>
      <c r="DE171" s="456"/>
      <c r="DF171" s="456"/>
      <c r="DG171" s="456"/>
      <c r="DH171" s="456"/>
      <c r="DI171" s="456"/>
      <c r="DJ171" s="456"/>
      <c r="DK171" s="456"/>
      <c r="DL171" s="456"/>
      <c r="DM171" s="456"/>
      <c r="DN171" s="456"/>
      <c r="DO171" s="456"/>
      <c r="DP171" s="456"/>
      <c r="DQ171" s="456"/>
      <c r="DR171" s="456"/>
      <c r="DS171" s="456"/>
      <c r="DT171" s="456"/>
      <c r="DU171" s="456"/>
      <c r="DV171" s="456"/>
      <c r="DW171" s="456"/>
      <c r="DX171" s="456"/>
      <c r="DY171" s="456"/>
      <c r="DZ171" s="456"/>
      <c r="EA171" s="456"/>
      <c r="EB171" s="456"/>
      <c r="EC171" s="456"/>
      <c r="ED171" s="456"/>
      <c r="EE171" s="456"/>
      <c r="EF171" s="456"/>
      <c r="EG171" s="456"/>
      <c r="EH171" s="456"/>
      <c r="EI171" s="456"/>
    </row>
    <row r="172" spans="1:139">
      <c r="A172" s="456" t="str">
        <f>IF($D172="", "", _xlfn.XLOOKUP($D172, '⭐ SD-SUM-BBALL ⚾'!$F$2:$F$286, '⭐ SD-SUM-BBALL ⚾'!$A$2:$A$286))</f>
        <v>Z-OUT-OTHER ISSUES-COACH INJURED</v>
      </c>
      <c r="B172" s="456" t="str">
        <f>IF($D172="", " ", _xlfn.XLOOKUP($D172, '⭐ SD-SUM-BBALL ⚾'!$F$2:$F$286, '⭐ SD-SUM-BBALL ⚾'!$C$2:$C$286))</f>
        <v>A-NEW</v>
      </c>
      <c r="C172" s="456" t="str">
        <f>IF($D172="", " ", _xlfn.XLOOKUP($D172, '⭐ SD-SUM-BBALL ⚾'!$F$2:$F$286, '⭐ SD-SUM-BBALL ⚾'!$E$2:$E$286))</f>
        <v>USBDBIR</v>
      </c>
      <c r="D172" s="456" t="s">
        <v>3774</v>
      </c>
      <c r="E172" s="456" t="str">
        <f>IF($D172="", " ", _xlfn.XLOOKUP($D172, '⭐ SD-SUM-BBALL ⚾'!$F$2:$F$286, '⭐ SD-SUM-BBALL ⚾'!$L$2:$L$286))</f>
        <v>leftyedgarolmos@gmail.com</v>
      </c>
      <c r="F172" s="456" t="str" cm="1">
        <f t="array" ref="F172">_xlfn.IFS($D172="", " ", _xlfn.XLOOKUP($D172, '⭐ SD-SUM-BBALL ⚾'!$F$2:$F$286,'⭐ SD-SUM-BBALL ⚾'!$M$2:$M$286)="", "",_xlfn.XLOOKUP($D172, '⭐ SD-SUM-BBALL ⚾'!$F$2:$F$286,'⭐ SD-SUM-BBALL ⚾'!$M$2:$M$286)&gt;0, _xlfn.XLOOKUP($D172, '⭐ SD-SUM-BBALL ⚾'!$F$2:$F$286,'⭐ SD-SUM-BBALL ⚾'!$M$2:$M$286))</f>
        <v/>
      </c>
      <c r="G172" s="456" t="str" cm="1">
        <f t="array" ref="G172">_xlfn.IFS($D172="", " ", _xlfn.XLOOKUP($D172, '⭐ SD-SUM-BBALL ⚾'!$F$2:$F$286,'⭐ SD-SUM-BBALL ⚾'!$G$2:$G$286)="", "",_xlfn.XLOOKUP($D172, '⭐ SD-SUM-BBALL ⚾'!$F$2:$F$286,'⭐ SD-SUM-BBALL ⚾'!$G$2:$G$286)&gt;0, _xlfn.XLOOKUP($D172, '⭐ SD-SUM-BBALL ⚾'!$F$2:$F$286,'⭐ SD-SUM-BBALL ⚾'!$G$2:$G$286))</f>
        <v/>
      </c>
      <c r="H172" s="456" t="str">
        <f>IF($D172="", " ", _xlfn.XLOOKUP($D172, '⭐ SD-SUM-BBALL ⚾'!$F$2:$F$286, '⭐ SD-SUM-BBALL ⚾'!$AM$2:$AM$286))</f>
        <v>17000 Haynes St Van Nuys, CA 91440</v>
      </c>
      <c r="I172" s="456" t="str">
        <f>IF($D172="", " ", _xlfn.XLOOKUP($D172, '⭐ SD-SUM-BBALL ⚾'!$F$2:$F$286, '⭐ SD-SUM-BBALL ⚾'!$U$2:$U$286))</f>
        <v>818-317-9449</v>
      </c>
      <c r="J172" s="456" t="str">
        <f>IF($D172="", " ", _xlfn.XLOOKUP($D172, '⭐ SD-SUM-BBALL ⚾'!$F$2:$F$286, '⭐ SD-SUM-BBALL ⚾'!$N$2:$N$286))</f>
        <v>Edgar</v>
      </c>
      <c r="K172" s="456" t="str">
        <f>IF($D172="", " ", _xlfn.XLOOKUP($D172, '⭐ SD-SUM-BBALL ⚾'!$F$2:$F$286, '⭐ SD-SUM-BBALL ⚾'!$O$2:$O$286))</f>
        <v>Olmos</v>
      </c>
      <c r="L172" s="454" t="str" cm="1">
        <f t="array" ref="L172">_xlfn.IFS($D172="", " ", _xlfn.XLOOKUP($D172, '⭐ SD-SUM-BBALL ⚾'!$F$2:$F$286,'⭐ SD-SUM-BBALL ⚾'!$X$2:$X$286)="", "TBA",_xlfn.XLOOKUP($D172, '⭐ SD-SUM-BBALL ⚾'!$F$2:$F$286,'⭐ SD-SUM-BBALL ⚾'!$X$2:$X$286)&gt;0, _xlfn.XLOOKUP($D172, '⭐ SD-SUM-BBALL ⚾'!$F$2:$F$286,'⭐ SD-SUM-BBALL ⚾'!$X$2:$X$286))</f>
        <v>TBA</v>
      </c>
      <c r="N172" s="778" t="b">
        <v>1</v>
      </c>
      <c r="O172" s="778" t="b">
        <v>1</v>
      </c>
      <c r="P172" s="778" t="b">
        <v>1</v>
      </c>
      <c r="Q172" s="778" t="b">
        <v>1</v>
      </c>
      <c r="R172" s="778" t="b">
        <v>0</v>
      </c>
      <c r="S172" s="778" t="b">
        <v>1</v>
      </c>
      <c r="T172" s="778" t="b">
        <v>1</v>
      </c>
      <c r="U172" s="778" t="b">
        <v>1</v>
      </c>
      <c r="V172" s="778" t="b">
        <v>1</v>
      </c>
      <c r="W172" s="778" t="b">
        <v>0</v>
      </c>
      <c r="X172" s="778" t="b">
        <v>0</v>
      </c>
      <c r="Y172" s="778" t="b">
        <v>1</v>
      </c>
      <c r="Z172" s="778" t="b">
        <v>1</v>
      </c>
      <c r="AA172" s="778" t="b">
        <v>0</v>
      </c>
      <c r="AB172" s="778" t="b">
        <v>0</v>
      </c>
      <c r="AC172" s="778" t="b">
        <v>0</v>
      </c>
      <c r="AD172" s="778" t="b">
        <v>0</v>
      </c>
      <c r="AE172" s="778" t="b">
        <v>0</v>
      </c>
      <c r="AF172" s="778" t="b">
        <v>0</v>
      </c>
      <c r="AG172" s="456"/>
      <c r="AH172" s="456"/>
      <c r="AI172" s="456"/>
      <c r="AJ172" s="456"/>
      <c r="AK172" s="456"/>
      <c r="AL172" s="456"/>
      <c r="AM172" s="456"/>
      <c r="AN172" s="456"/>
      <c r="AO172" s="456"/>
      <c r="AP172" s="456"/>
      <c r="AQ172" s="456"/>
      <c r="AR172" s="456"/>
      <c r="AS172" s="456"/>
      <c r="AT172" s="456"/>
      <c r="AU172" s="456"/>
      <c r="AV172" s="456"/>
      <c r="AW172" s="456"/>
      <c r="AX172" s="456"/>
      <c r="AY172" s="456"/>
      <c r="AZ172" s="456"/>
      <c r="BA172" s="456"/>
      <c r="BB172" s="456"/>
      <c r="BC172" s="456"/>
      <c r="BD172" s="456"/>
      <c r="BE172" s="456"/>
      <c r="BF172" s="456"/>
      <c r="BG172" s="456"/>
      <c r="BH172" s="456"/>
      <c r="BI172" s="456"/>
      <c r="BJ172" s="456"/>
      <c r="BK172" s="456"/>
      <c r="BL172" s="456"/>
      <c r="BM172" s="456"/>
      <c r="BN172" s="456"/>
      <c r="BO172" s="456"/>
      <c r="BP172" s="456"/>
      <c r="BQ172" s="456"/>
      <c r="BR172" s="456"/>
      <c r="BS172" s="456"/>
      <c r="BT172" s="456"/>
      <c r="BU172" s="456"/>
      <c r="BV172" s="456"/>
      <c r="BW172" s="456"/>
      <c r="BX172" s="456"/>
      <c r="BY172" s="456"/>
      <c r="BZ172" s="456"/>
      <c r="CA172" s="456"/>
      <c r="CB172" s="456"/>
      <c r="CC172" s="456"/>
      <c r="CD172" s="456"/>
      <c r="CE172" s="456"/>
      <c r="CF172" s="456"/>
      <c r="CG172" s="456"/>
      <c r="CH172" s="456"/>
      <c r="CI172" s="456"/>
      <c r="CJ172" s="456"/>
      <c r="CK172" s="456"/>
      <c r="CL172" s="456"/>
      <c r="CM172" s="456"/>
      <c r="CN172" s="456"/>
      <c r="CO172" s="456"/>
      <c r="CP172" s="456"/>
      <c r="CQ172" s="456"/>
      <c r="CR172" s="456"/>
      <c r="CS172" s="456"/>
      <c r="CT172" s="456"/>
      <c r="CU172" s="456"/>
      <c r="CV172" s="456"/>
      <c r="CW172" s="456"/>
      <c r="CX172" s="456"/>
      <c r="CY172" s="456"/>
      <c r="CZ172" s="456"/>
      <c r="DA172" s="456"/>
      <c r="DB172" s="456"/>
      <c r="DC172" s="456"/>
      <c r="DD172" s="456"/>
      <c r="DE172" s="456"/>
      <c r="DF172" s="456"/>
      <c r="DG172" s="456"/>
      <c r="DH172" s="456"/>
      <c r="DI172" s="456"/>
      <c r="DJ172" s="456"/>
      <c r="DK172" s="456"/>
      <c r="DL172" s="456"/>
      <c r="DM172" s="456"/>
      <c r="DN172" s="456"/>
      <c r="DO172" s="456"/>
      <c r="DP172" s="456"/>
      <c r="DQ172" s="456"/>
      <c r="DR172" s="456"/>
      <c r="DS172" s="456"/>
      <c r="DT172" s="456"/>
      <c r="DU172" s="456"/>
      <c r="DV172" s="456"/>
      <c r="DW172" s="456"/>
      <c r="DX172" s="456"/>
      <c r="DY172" s="456"/>
      <c r="DZ172" s="456"/>
      <c r="EA172" s="456"/>
      <c r="EB172" s="456"/>
      <c r="EC172" s="456"/>
      <c r="ED172" s="456"/>
      <c r="EE172" s="456"/>
      <c r="EF172" s="456"/>
      <c r="EG172" s="456"/>
      <c r="EH172" s="456"/>
      <c r="EI172" s="456"/>
    </row>
    <row r="173" spans="1:139">
      <c r="A173" s="456" t="str">
        <f>IF($D173="", "", _xlfn.XLOOKUP($D173, '⭐ SD-SUM-BBALL ⚾'!$F$2:$F$286, '⭐ SD-SUM-BBALL ⚾'!$A$2:$A$286))</f>
        <v>Z-OUT-LOW ENROLLMENT</v>
      </c>
      <c r="B173" s="456" t="str">
        <f>IF($D173="", " ", _xlfn.XLOOKUP($D173, '⭐ SD-SUM-BBALL ⚾'!$F$2:$F$286, '⭐ SD-SUM-BBALL ⚾'!$C$2:$C$286))</f>
        <v>Y-ERIC</v>
      </c>
      <c r="C173" s="456" t="str">
        <f>IF($D173="", " ", _xlfn.XLOOKUP($D173, '⭐ SD-SUM-BBALL ⚾'!$F$2:$F$286, '⭐ SD-SUM-BBALL ⚾'!$E$2:$E$286))</f>
        <v>USBDZGH</v>
      </c>
      <c r="D173" s="577" t="s">
        <v>3465</v>
      </c>
      <c r="E173" s="456" t="str">
        <f>IF($D173="", " ", _xlfn.XLOOKUP($D173, '⭐ SD-SUM-BBALL ⚾'!$F$2:$F$286, '⭐ SD-SUM-BBALL ⚾'!$L$2:$L$286))</f>
        <v>crossroadsbaseballseries@gmail.com</v>
      </c>
      <c r="F173" s="456" t="str" cm="1">
        <f t="array" ref="F173">_xlfn.IFS($D173="", " ", _xlfn.XLOOKUP($D173, '⭐ SD-SUM-BBALL ⚾'!$F$2:$F$286,'⭐ SD-SUM-BBALL ⚾'!$M$2:$M$286)="", "",_xlfn.XLOOKUP($D173, '⭐ SD-SUM-BBALL ⚾'!$F$2:$F$286,'⭐ SD-SUM-BBALL ⚾'!$M$2:$M$286)&gt;0, _xlfn.XLOOKUP($D173, '⭐ SD-SUM-BBALL ⚾'!$F$2:$F$286,'⭐ SD-SUM-BBALL ⚾'!$M$2:$M$286))</f>
        <v>johntramontano@gmail.com</v>
      </c>
      <c r="G173" s="456" t="str" cm="1">
        <f t="array" ref="G173">_xlfn.IFS($D173="", " ", _xlfn.XLOOKUP($D173, '⭐ SD-SUM-BBALL ⚾'!$F$2:$F$286,'⭐ SD-SUM-BBALL ⚾'!$G$2:$G$286)="", "",_xlfn.XLOOKUP($D173, '⭐ SD-SUM-BBALL ⚾'!$F$2:$F$286,'⭐ SD-SUM-BBALL ⚾'!$G$2:$G$286)&gt;0, _xlfn.XLOOKUP($D173, '⭐ SD-SUM-BBALL ⚾'!$F$2:$F$286,'⭐ SD-SUM-BBALL ⚾'!$G$2:$G$286))</f>
        <v/>
      </c>
      <c r="H173" s="456" t="str">
        <f>IF($D173="", " ", _xlfn.XLOOKUP($D173, '⭐ SD-SUM-BBALL ⚾'!$F$2:$F$286, '⭐ SD-SUM-BBALL ⚾'!$AM$2:$AM$286))</f>
        <v>1135 Lake St. Girard, PA 16417</v>
      </c>
      <c r="I173" s="456" t="str">
        <f>IF($D173="", " ", _xlfn.XLOOKUP($D173, '⭐ SD-SUM-BBALL ⚾'!$F$2:$F$286, '⭐ SD-SUM-BBALL ⚾'!$U$2:$U$286))</f>
        <v>814-881-8726</v>
      </c>
      <c r="J173" s="456" t="str">
        <f>IF($D173="", " ", _xlfn.XLOOKUP($D173, '⭐ SD-SUM-BBALL ⚾'!$F$2:$F$286, '⭐ SD-SUM-BBALL ⚾'!$N$2:$N$286))</f>
        <v>John</v>
      </c>
      <c r="K173" s="456" t="str">
        <f>IF($D173="", " ", _xlfn.XLOOKUP($D173, '⭐ SD-SUM-BBALL ⚾'!$F$2:$F$286, '⭐ SD-SUM-BBALL ⚾'!$O$2:$O$286))</f>
        <v>Tramantano</v>
      </c>
      <c r="L173" s="454" t="str" cm="1">
        <f t="array" ref="L173">_xlfn.IFS($D173="", " ", _xlfn.XLOOKUP($D173, '⭐ SD-SUM-BBALL ⚾'!$F$2:$F$286,'⭐ SD-SUM-BBALL ⚾'!$X$2:$X$286)="", "TBA",_xlfn.XLOOKUP($D173, '⭐ SD-SUM-BBALL ⚾'!$F$2:$F$286,'⭐ SD-SUM-BBALL ⚾'!$X$2:$X$286)&gt;0, _xlfn.XLOOKUP($D173, '⭐ SD-SUM-BBALL ⚾'!$F$2:$F$286,'⭐ SD-SUM-BBALL ⚾'!$X$2:$X$286))</f>
        <v>TBA</v>
      </c>
      <c r="N173" s="778" t="b">
        <v>1</v>
      </c>
      <c r="O173" s="778" t="b">
        <v>1</v>
      </c>
      <c r="P173" s="778" t="b">
        <v>1</v>
      </c>
      <c r="Q173" s="778" t="b">
        <v>1</v>
      </c>
      <c r="R173" s="778" t="b">
        <v>0</v>
      </c>
      <c r="S173" s="778" t="b">
        <v>1</v>
      </c>
      <c r="T173" s="778" t="b">
        <v>1</v>
      </c>
      <c r="U173" s="778" t="b">
        <v>1</v>
      </c>
      <c r="V173" s="778" t="b">
        <v>1</v>
      </c>
      <c r="W173" s="778" t="b">
        <v>0</v>
      </c>
      <c r="X173" s="778" t="b">
        <v>0</v>
      </c>
      <c r="Y173" s="778" t="b">
        <v>1</v>
      </c>
      <c r="Z173" s="778" t="b">
        <v>1</v>
      </c>
      <c r="AA173" s="778" t="b">
        <v>0</v>
      </c>
      <c r="AB173" s="778" t="b">
        <v>0</v>
      </c>
      <c r="AC173" s="778" t="b">
        <v>0</v>
      </c>
      <c r="AD173" s="778" t="b">
        <v>0</v>
      </c>
      <c r="AE173" s="778" t="b">
        <v>0</v>
      </c>
      <c r="AF173" s="778" t="b">
        <v>0</v>
      </c>
      <c r="AG173" s="456"/>
      <c r="AH173" s="456"/>
      <c r="AI173" s="456"/>
      <c r="AJ173" s="456"/>
      <c r="AK173" s="456"/>
      <c r="AL173" s="456"/>
      <c r="AM173" s="456"/>
      <c r="AN173" s="456"/>
      <c r="AO173" s="456"/>
      <c r="AP173" s="456"/>
      <c r="AQ173" s="456"/>
      <c r="AR173" s="456"/>
      <c r="AS173" s="456"/>
      <c r="AT173" s="456"/>
      <c r="AU173" s="456"/>
      <c r="AV173" s="456"/>
      <c r="AW173" s="456"/>
      <c r="AX173" s="456"/>
      <c r="AY173" s="456"/>
      <c r="AZ173" s="456"/>
      <c r="BA173" s="456"/>
      <c r="BB173" s="456"/>
      <c r="BC173" s="456"/>
      <c r="BD173" s="456"/>
      <c r="BE173" s="456"/>
      <c r="BF173" s="456"/>
      <c r="BG173" s="456"/>
      <c r="BH173" s="456"/>
      <c r="BI173" s="456"/>
      <c r="BJ173" s="456"/>
      <c r="BK173" s="456"/>
      <c r="BL173" s="456"/>
      <c r="BM173" s="456"/>
      <c r="BN173" s="456"/>
      <c r="BO173" s="456"/>
      <c r="BP173" s="456"/>
      <c r="BQ173" s="456"/>
      <c r="BR173" s="456"/>
      <c r="BS173" s="456"/>
      <c r="BT173" s="456"/>
      <c r="BU173" s="456"/>
      <c r="BV173" s="456"/>
      <c r="BW173" s="456"/>
      <c r="BX173" s="456"/>
      <c r="BY173" s="456"/>
      <c r="BZ173" s="456"/>
      <c r="CA173" s="456"/>
      <c r="CB173" s="456"/>
      <c r="CC173" s="456"/>
      <c r="CD173" s="456"/>
      <c r="CE173" s="456"/>
      <c r="CF173" s="456"/>
      <c r="CG173" s="456"/>
      <c r="CH173" s="456"/>
      <c r="CI173" s="456"/>
      <c r="CJ173" s="456"/>
      <c r="CK173" s="456"/>
      <c r="CL173" s="456"/>
      <c r="CM173" s="456"/>
      <c r="CN173" s="456"/>
      <c r="CO173" s="456"/>
      <c r="CP173" s="456"/>
      <c r="CQ173" s="456"/>
      <c r="CR173" s="456"/>
      <c r="CS173" s="456"/>
      <c r="CT173" s="456"/>
      <c r="CU173" s="456"/>
      <c r="CV173" s="456"/>
      <c r="CW173" s="456"/>
      <c r="CX173" s="456"/>
      <c r="CY173" s="456"/>
      <c r="CZ173" s="456"/>
      <c r="DA173" s="456"/>
      <c r="DB173" s="456"/>
      <c r="DC173" s="456"/>
      <c r="DD173" s="456"/>
      <c r="DE173" s="456"/>
      <c r="DF173" s="456"/>
      <c r="DG173" s="456"/>
      <c r="DH173" s="456"/>
      <c r="DI173" s="456"/>
      <c r="DJ173" s="456"/>
      <c r="DK173" s="456"/>
      <c r="DL173" s="456"/>
      <c r="DM173" s="456"/>
      <c r="DN173" s="456"/>
      <c r="DO173" s="456"/>
      <c r="DP173" s="456"/>
      <c r="DQ173" s="456"/>
      <c r="DR173" s="456"/>
      <c r="DS173" s="456"/>
      <c r="DT173" s="456"/>
      <c r="DU173" s="456"/>
      <c r="DV173" s="456"/>
      <c r="DW173" s="456"/>
      <c r="DX173" s="456"/>
      <c r="DY173" s="456"/>
      <c r="DZ173" s="456"/>
      <c r="EA173" s="456"/>
      <c r="EB173" s="456"/>
      <c r="EC173" s="456"/>
      <c r="ED173" s="456"/>
      <c r="EE173" s="456"/>
      <c r="EF173" s="456"/>
      <c r="EG173" s="456"/>
      <c r="EH173" s="456"/>
      <c r="EI173" s="456"/>
    </row>
    <row r="174" spans="1:139">
      <c r="A174" s="456" t="str">
        <f>IF($D174="", "", _xlfn.XLOOKUP($D174, '⭐ SD-SUM-BBALL ⚾'!$F$2:$F$286, '⭐ SD-SUM-BBALL ⚾'!$A$2:$A$286))</f>
        <v>Z-OUT-LOW ENROLLMENT</v>
      </c>
      <c r="B174" s="456" t="str">
        <f>IF($D174="", " ", _xlfn.XLOOKUP($D174, '⭐ SD-SUM-BBALL ⚾'!$F$2:$F$286, '⭐ SD-SUM-BBALL ⚾'!$C$2:$C$286))</f>
        <v>C-2ND</v>
      </c>
      <c r="C174" s="456" t="str">
        <f>IF($D174="", " ", _xlfn.XLOOKUP($D174, '⭐ SD-SUM-BBALL ⚾'!$F$2:$F$286, '⭐ SD-SUM-BBALL ⚾'!$E$2:$E$286))</f>
        <v>USBDHG</v>
      </c>
      <c r="D174" s="456" t="s">
        <v>193</v>
      </c>
      <c r="E174" s="456" t="str">
        <f>IF($D174="", " ", _xlfn.XLOOKUP($D174, '⭐ SD-SUM-BBALL ⚾'!$F$2:$F$286, '⭐ SD-SUM-BBALL ⚾'!$L$2:$L$286))</f>
        <v>rddaniels@hgisd.net</v>
      </c>
      <c r="F174" s="456" t="str" cm="1">
        <f t="array" ref="F174">_xlfn.IFS($D174="", " ", _xlfn.XLOOKUP($D174, '⭐ SD-SUM-BBALL ⚾'!$F$2:$F$286,'⭐ SD-SUM-BBALL ⚾'!$M$2:$M$286)="", "",_xlfn.XLOOKUP($D174, '⭐ SD-SUM-BBALL ⚾'!$F$2:$F$286,'⭐ SD-SUM-BBALL ⚾'!$M$2:$M$286)&gt;0, _xlfn.XLOOKUP($D174, '⭐ SD-SUM-BBALL ⚾'!$F$2:$F$286,'⭐ SD-SUM-BBALL ⚾'!$M$2:$M$286))</f>
        <v/>
      </c>
      <c r="G174" s="456" t="str" cm="1">
        <f t="array" ref="G174">_xlfn.IFS($D174="", " ", _xlfn.XLOOKUP($D174, '⭐ SD-SUM-BBALL ⚾'!$F$2:$F$286,'⭐ SD-SUM-BBALL ⚾'!$G$2:$G$286)="", "",_xlfn.XLOOKUP($D174, '⭐ SD-SUM-BBALL ⚾'!$F$2:$F$286,'⭐ SD-SUM-BBALL ⚾'!$G$2:$G$286)&gt;0, _xlfn.XLOOKUP($D174, '⭐ SD-SUM-BBALL ⚾'!$F$2:$F$286,'⭐ SD-SUM-BBALL ⚾'!$G$2:$G$286))</f>
        <v/>
      </c>
      <c r="H174" s="456" t="str">
        <f>IF($D174="", " ", _xlfn.XLOOKUP($D174, '⭐ SD-SUM-BBALL ⚾'!$F$2:$F$286, '⭐ SD-SUM-BBALL ⚾'!$AM$2:$AM$286))</f>
        <v>1208 17th St. Honey Grove, TX 75446</v>
      </c>
      <c r="I174" s="456" t="str">
        <f>IF($D174="", " ", _xlfn.XLOOKUP($D174, '⭐ SD-SUM-BBALL ⚾'!$F$2:$F$286, '⭐ SD-SUM-BBALL ⚾'!$U$2:$U$286))</f>
        <v>903-267-3684</v>
      </c>
      <c r="J174" s="456" t="str">
        <f>IF($D174="", " ", _xlfn.XLOOKUP($D174, '⭐ SD-SUM-BBALL ⚾'!$F$2:$F$286, '⭐ SD-SUM-BBALL ⚾'!$N$2:$N$286))</f>
        <v>Don</v>
      </c>
      <c r="K174" s="456" t="str">
        <f>IF($D174="", " ", _xlfn.XLOOKUP($D174, '⭐ SD-SUM-BBALL ⚾'!$F$2:$F$286, '⭐ SD-SUM-BBALL ⚾'!$O$2:$O$286))</f>
        <v>Daniels</v>
      </c>
      <c r="L174" s="454" t="str" cm="1">
        <f t="array" ref="L174">_xlfn.IFS($D174="", " ", _xlfn.XLOOKUP($D174, '⭐ SD-SUM-BBALL ⚾'!$F$2:$F$286,'⭐ SD-SUM-BBALL ⚾'!$X$2:$X$286)="", "TBA",_xlfn.XLOOKUP($D174, '⭐ SD-SUM-BBALL ⚾'!$F$2:$F$286,'⭐ SD-SUM-BBALL ⚾'!$X$2:$X$286)&gt;0, _xlfn.XLOOKUP($D174, '⭐ SD-SUM-BBALL ⚾'!$F$2:$F$286,'⭐ SD-SUM-BBALL ⚾'!$X$2:$X$286))</f>
        <v>TBA</v>
      </c>
      <c r="N174" s="778" t="b">
        <v>1</v>
      </c>
      <c r="O174" s="778" t="b">
        <v>1</v>
      </c>
      <c r="P174" s="778" t="b">
        <v>1</v>
      </c>
      <c r="Q174" s="778" t="b">
        <v>1</v>
      </c>
      <c r="R174" s="778" t="b">
        <v>0</v>
      </c>
      <c r="S174" s="778" t="b">
        <v>1</v>
      </c>
      <c r="T174" s="778" t="b">
        <v>1</v>
      </c>
      <c r="U174" s="778" t="b">
        <v>1</v>
      </c>
      <c r="V174" s="778" t="b">
        <v>1</v>
      </c>
      <c r="W174" s="778" t="b">
        <v>0</v>
      </c>
      <c r="X174" s="778" t="b">
        <v>0</v>
      </c>
      <c r="Y174" s="778" t="b">
        <v>0</v>
      </c>
      <c r="Z174" s="778" t="b">
        <v>1</v>
      </c>
      <c r="AA174" s="778" t="b">
        <v>0</v>
      </c>
      <c r="AB174" s="778" t="b">
        <v>0</v>
      </c>
      <c r="AC174" s="778" t="b">
        <v>0</v>
      </c>
      <c r="AD174" s="778" t="b">
        <v>0</v>
      </c>
      <c r="AE174" s="778" t="b">
        <v>0</v>
      </c>
      <c r="AF174" s="778" t="b">
        <v>0</v>
      </c>
      <c r="AG174" s="456"/>
      <c r="AH174" s="456"/>
      <c r="AI174" s="456"/>
      <c r="AJ174" s="456"/>
      <c r="AK174" s="456"/>
      <c r="AL174" s="456"/>
      <c r="AM174" s="456"/>
      <c r="AN174" s="456"/>
      <c r="AO174" s="456"/>
      <c r="AP174" s="456"/>
      <c r="AQ174" s="456"/>
      <c r="AR174" s="456"/>
      <c r="AS174" s="456"/>
      <c r="AT174" s="456"/>
      <c r="AU174" s="456"/>
      <c r="AV174" s="456"/>
      <c r="AW174" s="456"/>
      <c r="AX174" s="456"/>
      <c r="AY174" s="456"/>
      <c r="AZ174" s="456"/>
      <c r="BA174" s="456"/>
      <c r="BB174" s="456"/>
      <c r="BC174" s="456"/>
      <c r="BD174" s="456"/>
      <c r="BE174" s="456"/>
      <c r="BF174" s="456"/>
      <c r="BG174" s="456"/>
      <c r="BH174" s="456"/>
      <c r="BI174" s="456"/>
      <c r="BJ174" s="456"/>
      <c r="BK174" s="456"/>
      <c r="BL174" s="456"/>
      <c r="BM174" s="456"/>
      <c r="BN174" s="456"/>
      <c r="BO174" s="456"/>
      <c r="BP174" s="456"/>
      <c r="BQ174" s="456"/>
      <c r="BR174" s="456"/>
      <c r="BS174" s="456"/>
      <c r="BT174" s="456"/>
      <c r="BU174" s="456"/>
      <c r="BV174" s="456"/>
      <c r="BW174" s="456"/>
      <c r="BX174" s="456"/>
      <c r="BY174" s="456"/>
      <c r="BZ174" s="456"/>
      <c r="CA174" s="456"/>
      <c r="CB174" s="456"/>
      <c r="CC174" s="456"/>
      <c r="CD174" s="456"/>
      <c r="CE174" s="456"/>
      <c r="CF174" s="456"/>
      <c r="CG174" s="456"/>
      <c r="CH174" s="456"/>
      <c r="CI174" s="456"/>
      <c r="CJ174" s="456"/>
      <c r="CK174" s="456"/>
      <c r="CL174" s="456"/>
      <c r="CM174" s="456"/>
      <c r="CN174" s="456"/>
      <c r="CO174" s="456"/>
      <c r="CP174" s="456"/>
      <c r="CQ174" s="456"/>
      <c r="CR174" s="456"/>
      <c r="CS174" s="456"/>
      <c r="CT174" s="456"/>
      <c r="CU174" s="456"/>
      <c r="CV174" s="456"/>
      <c r="CW174" s="456"/>
      <c r="CX174" s="456"/>
      <c r="CY174" s="456"/>
      <c r="CZ174" s="456"/>
      <c r="DA174" s="456"/>
      <c r="DB174" s="456"/>
      <c r="DC174" s="456"/>
      <c r="DD174" s="456"/>
      <c r="DE174" s="456"/>
      <c r="DF174" s="456"/>
      <c r="DG174" s="456"/>
      <c r="DH174" s="456"/>
      <c r="DI174" s="456"/>
      <c r="DJ174" s="456"/>
      <c r="DK174" s="456"/>
      <c r="DL174" s="456"/>
      <c r="DM174" s="456"/>
      <c r="DN174" s="456"/>
      <c r="DO174" s="456"/>
      <c r="DP174" s="456"/>
      <c r="DQ174" s="456"/>
      <c r="DR174" s="456"/>
      <c r="DS174" s="456"/>
      <c r="DT174" s="456"/>
      <c r="DU174" s="456"/>
      <c r="DV174" s="456"/>
      <c r="DW174" s="456"/>
      <c r="DX174" s="456"/>
      <c r="DY174" s="456"/>
      <c r="DZ174" s="456"/>
      <c r="EA174" s="456"/>
      <c r="EB174" s="456"/>
      <c r="EC174" s="456"/>
      <c r="ED174" s="456"/>
      <c r="EE174" s="456"/>
      <c r="EF174" s="456"/>
      <c r="EG174" s="456"/>
      <c r="EH174" s="456"/>
      <c r="EI174" s="456"/>
    </row>
    <row r="175" spans="1:139">
      <c r="A175" s="456" t="str">
        <f>IF($D175="", "", _xlfn.XLOOKUP($D175, '⭐ SD-SUM-BBALL ⚾'!$F$2:$F$286, '⭐ SD-SUM-BBALL ⚾'!$A$2:$A$286))</f>
        <v>Z-OUT-LOW ENROLLMENT</v>
      </c>
      <c r="B175" s="456" t="str">
        <f>IF($D175="", " ", _xlfn.XLOOKUP($D175, '⭐ SD-SUM-BBALL ⚾'!$F$2:$F$286, '⭐ SD-SUM-BBALL ⚾'!$C$2:$C$286))</f>
        <v>A-NEW</v>
      </c>
      <c r="C175" s="456" t="str">
        <f>IF($D175="", " ", _xlfn.XLOOKUP($D175, '⭐ SD-SUM-BBALL ⚾'!$F$2:$F$286, '⭐ SD-SUM-BBALL ⚾'!$E$2:$E$286))</f>
        <v>USBDSTL</v>
      </c>
      <c r="D175" s="456" t="s">
        <v>3489</v>
      </c>
      <c r="E175" s="456" t="str">
        <f>IF($D175="", " ", _xlfn.XLOOKUP($D175, '⭐ SD-SUM-BBALL ⚾'!$F$2:$F$286, '⭐ SD-SUM-BBALL ⚾'!$L$2:$L$286))</f>
        <v>jacob.hansen@sterling.edu</v>
      </c>
      <c r="F175" s="456" t="str" cm="1">
        <f t="array" ref="F175">_xlfn.IFS($D175="", " ", _xlfn.XLOOKUP($D175, '⭐ SD-SUM-BBALL ⚾'!$F$2:$F$286,'⭐ SD-SUM-BBALL ⚾'!$M$2:$M$286)="", "",_xlfn.XLOOKUP($D175, '⭐ SD-SUM-BBALL ⚾'!$F$2:$F$286,'⭐ SD-SUM-BBALL ⚾'!$M$2:$M$286)&gt;0, _xlfn.XLOOKUP($D175, '⭐ SD-SUM-BBALL ⚾'!$F$2:$F$286,'⭐ SD-SUM-BBALL ⚾'!$M$2:$M$286))</f>
        <v/>
      </c>
      <c r="G175" s="456" t="str" cm="1">
        <f t="array" ref="G175">_xlfn.IFS($D175="", " ", _xlfn.XLOOKUP($D175, '⭐ SD-SUM-BBALL ⚾'!$F$2:$F$286,'⭐ SD-SUM-BBALL ⚾'!$G$2:$G$286)="", "",_xlfn.XLOOKUP($D175, '⭐ SD-SUM-BBALL ⚾'!$F$2:$F$286,'⭐ SD-SUM-BBALL ⚾'!$G$2:$G$286)&gt;0, _xlfn.XLOOKUP($D175, '⭐ SD-SUM-BBALL ⚾'!$F$2:$F$286,'⭐ SD-SUM-BBALL ⚾'!$G$2:$G$286))</f>
        <v/>
      </c>
      <c r="H175" s="456" t="str">
        <f>IF($D175="", " ", _xlfn.XLOOKUP($D175, '⭐ SD-SUM-BBALL ⚾'!$F$2:$F$286, '⭐ SD-SUM-BBALL ⚾'!$AM$2:$AM$286))</f>
        <v>125 Cooper Ave Sterling, KS 67579</v>
      </c>
      <c r="I175" s="456" t="str">
        <f>IF($D175="", " ", _xlfn.XLOOKUP($D175, '⭐ SD-SUM-BBALL ⚾'!$F$2:$F$286, '⭐ SD-SUM-BBALL ⚾'!$U$2:$U$286))</f>
        <v>661-487-0348</v>
      </c>
      <c r="J175" s="456" t="str">
        <f>IF($D175="", " ", _xlfn.XLOOKUP($D175, '⭐ SD-SUM-BBALL ⚾'!$F$2:$F$286, '⭐ SD-SUM-BBALL ⚾'!$N$2:$N$286))</f>
        <v>Jacob</v>
      </c>
      <c r="K175" s="456" t="str">
        <f>IF($D175="", " ", _xlfn.XLOOKUP($D175, '⭐ SD-SUM-BBALL ⚾'!$F$2:$F$286, '⭐ SD-SUM-BBALL ⚾'!$O$2:$O$286))</f>
        <v>Hansen</v>
      </c>
      <c r="L175" s="454" t="str" cm="1">
        <f t="array" ref="L175">_xlfn.IFS($D175="", " ", _xlfn.XLOOKUP($D175, '⭐ SD-SUM-BBALL ⚾'!$F$2:$F$286,'⭐ SD-SUM-BBALL ⚾'!$X$2:$X$286)="", "TBA",_xlfn.XLOOKUP($D175, '⭐ SD-SUM-BBALL ⚾'!$F$2:$F$286,'⭐ SD-SUM-BBALL ⚾'!$X$2:$X$286)&gt;0, _xlfn.XLOOKUP($D175, '⭐ SD-SUM-BBALL ⚾'!$F$2:$F$286,'⭐ SD-SUM-BBALL ⚾'!$X$2:$X$286))</f>
        <v>TBA</v>
      </c>
      <c r="N175" s="778" t="b">
        <v>1</v>
      </c>
      <c r="O175" s="778" t="b">
        <v>1</v>
      </c>
      <c r="P175" s="778" t="b">
        <v>1</v>
      </c>
      <c r="Q175" s="778" t="b">
        <v>1</v>
      </c>
      <c r="R175" s="778" t="b">
        <v>1</v>
      </c>
      <c r="S175" s="778" t="b">
        <v>1</v>
      </c>
      <c r="T175" s="778" t="b">
        <v>1</v>
      </c>
      <c r="U175" s="778" t="b">
        <v>1</v>
      </c>
      <c r="V175" s="778" t="b">
        <v>0</v>
      </c>
      <c r="W175" s="778" t="b">
        <v>0</v>
      </c>
      <c r="X175" s="778" t="b">
        <v>0</v>
      </c>
      <c r="Y175" s="778" t="b">
        <v>1</v>
      </c>
      <c r="Z175" s="778" t="b">
        <v>1</v>
      </c>
      <c r="AA175" s="778" t="b">
        <v>0</v>
      </c>
      <c r="AB175" s="778" t="b">
        <v>0</v>
      </c>
      <c r="AC175" s="778" t="b">
        <v>0</v>
      </c>
      <c r="AD175" s="778" t="b">
        <v>0</v>
      </c>
      <c r="AE175" s="778" t="b">
        <v>0</v>
      </c>
      <c r="AF175" s="778" t="b">
        <v>0</v>
      </c>
      <c r="AG175" s="456"/>
      <c r="AH175" s="456"/>
      <c r="AI175" s="456"/>
      <c r="AJ175" s="456"/>
      <c r="AK175" s="456"/>
      <c r="AL175" s="456"/>
      <c r="AM175" s="456"/>
      <c r="AN175" s="456"/>
      <c r="AO175" s="456"/>
      <c r="AP175" s="456"/>
      <c r="AQ175" s="456"/>
      <c r="AR175" s="456"/>
      <c r="AS175" s="456"/>
      <c r="AT175" s="456"/>
      <c r="AU175" s="456"/>
      <c r="AV175" s="456"/>
      <c r="AW175" s="456"/>
      <c r="AX175" s="456"/>
      <c r="AY175" s="456"/>
      <c r="AZ175" s="456"/>
      <c r="BA175" s="456"/>
      <c r="BB175" s="456"/>
      <c r="BC175" s="456"/>
      <c r="BD175" s="456"/>
      <c r="BE175" s="456"/>
      <c r="BF175" s="456"/>
      <c r="BG175" s="456"/>
      <c r="BH175" s="456"/>
      <c r="BI175" s="456"/>
      <c r="BJ175" s="456"/>
      <c r="BK175" s="456"/>
      <c r="BL175" s="456"/>
      <c r="BM175" s="456"/>
      <c r="BN175" s="456"/>
      <c r="BO175" s="456"/>
      <c r="BP175" s="456"/>
      <c r="BQ175" s="456"/>
      <c r="BR175" s="456"/>
      <c r="BS175" s="456"/>
      <c r="BT175" s="456"/>
      <c r="BU175" s="456"/>
      <c r="BV175" s="456"/>
      <c r="BW175" s="456"/>
      <c r="BX175" s="456"/>
      <c r="BY175" s="456"/>
      <c r="BZ175" s="456"/>
      <c r="CA175" s="456"/>
      <c r="CB175" s="456"/>
      <c r="CC175" s="456"/>
      <c r="CD175" s="456"/>
      <c r="CE175" s="456"/>
      <c r="CF175" s="456"/>
      <c r="CG175" s="456"/>
      <c r="CH175" s="456"/>
      <c r="CI175" s="456"/>
      <c r="CJ175" s="456"/>
      <c r="CK175" s="456"/>
      <c r="CL175" s="456"/>
      <c r="CM175" s="456"/>
      <c r="CN175" s="456"/>
      <c r="CO175" s="456"/>
      <c r="CP175" s="456"/>
      <c r="CQ175" s="456"/>
      <c r="CR175" s="456"/>
      <c r="CS175" s="456"/>
      <c r="CT175" s="456"/>
      <c r="CU175" s="456"/>
      <c r="CV175" s="456"/>
      <c r="CW175" s="456"/>
      <c r="CX175" s="456"/>
      <c r="CY175" s="456"/>
      <c r="CZ175" s="456"/>
      <c r="DA175" s="456"/>
      <c r="DB175" s="456"/>
      <c r="DC175" s="456"/>
      <c r="DD175" s="456"/>
      <c r="DE175" s="456"/>
      <c r="DF175" s="456"/>
      <c r="DG175" s="456"/>
      <c r="DH175" s="456"/>
      <c r="DI175" s="456"/>
      <c r="DJ175" s="456"/>
      <c r="DK175" s="456"/>
      <c r="DL175" s="456"/>
      <c r="DM175" s="456"/>
      <c r="DN175" s="456"/>
      <c r="DO175" s="456"/>
      <c r="DP175" s="456"/>
      <c r="DQ175" s="456"/>
      <c r="DR175" s="456"/>
      <c r="DS175" s="456"/>
      <c r="DT175" s="456"/>
      <c r="DU175" s="456"/>
      <c r="DV175" s="456"/>
      <c r="DW175" s="456"/>
      <c r="DX175" s="456"/>
      <c r="DY175" s="456"/>
      <c r="DZ175" s="456"/>
      <c r="EA175" s="456"/>
      <c r="EB175" s="456"/>
      <c r="EC175" s="456"/>
      <c r="ED175" s="456"/>
      <c r="EE175" s="456"/>
      <c r="EF175" s="456"/>
      <c r="EG175" s="456"/>
      <c r="EH175" s="456"/>
      <c r="EI175" s="456"/>
    </row>
    <row r="176" spans="1:139">
      <c r="A176" s="456" t="str">
        <f>IF($D176="", "", _xlfn.XLOOKUP($D176, '⭐ SD-SUM-BBALL ⚾'!$F$2:$F$286, '⭐ SD-SUM-BBALL ⚾'!$A$2:$A$286))</f>
        <v>Z-OUT-LOW ENROLLMENT</v>
      </c>
      <c r="B176" s="456" t="str">
        <f>IF($D176="", " ", _xlfn.XLOOKUP($D176, '⭐ SD-SUM-BBALL ⚾'!$F$2:$F$286, '⭐ SD-SUM-BBALL ⚾'!$C$2:$C$286))</f>
        <v>Y-ERIC</v>
      </c>
      <c r="C176" s="456" t="str">
        <f>IF($D176="", " ", _xlfn.XLOOKUP($D176, '⭐ SD-SUM-BBALL ⚾'!$F$2:$F$286, '⭐ SD-SUM-BBALL ⚾'!$E$2:$E$286))</f>
        <v>USBDZPH</v>
      </c>
      <c r="D176" s="456" t="s">
        <v>3498</v>
      </c>
      <c r="E176" s="456" t="str">
        <f>IF($D176="", " ", _xlfn.XLOOKUP($D176, '⭐ SD-SUM-BBALL ⚾'!$F$2:$F$286, '⭐ SD-SUM-BBALL ⚾'!$L$2:$L$286))</f>
        <v>crossroadsbaseballseries@gmail.com</v>
      </c>
      <c r="F176" s="456" t="str" cm="1">
        <f t="array" ref="F176">_xlfn.IFS($D176="", " ", _xlfn.XLOOKUP($D176, '⭐ SD-SUM-BBALL ⚾'!$F$2:$F$286,'⭐ SD-SUM-BBALL ⚾'!$M$2:$M$286)="", "",_xlfn.XLOOKUP($D176, '⭐ SD-SUM-BBALL ⚾'!$F$2:$F$286,'⭐ SD-SUM-BBALL ⚾'!$M$2:$M$286)&gt;0, _xlfn.XLOOKUP($D176, '⭐ SD-SUM-BBALL ⚾'!$F$2:$F$286,'⭐ SD-SUM-BBALL ⚾'!$M$2:$M$286))</f>
        <v>ncg@nelsongord.com</v>
      </c>
      <c r="G176" s="456" t="str" cm="1">
        <f t="array" ref="G176">_xlfn.IFS($D176="", " ", _xlfn.XLOOKUP($D176, '⭐ SD-SUM-BBALL ⚾'!$F$2:$F$286,'⭐ SD-SUM-BBALL ⚾'!$G$2:$G$286)="", "",_xlfn.XLOOKUP($D176, '⭐ SD-SUM-BBALL ⚾'!$F$2:$F$286,'⭐ SD-SUM-BBALL ⚾'!$G$2:$G$286)&gt;0, _xlfn.XLOOKUP($D176, '⭐ SD-SUM-BBALL ⚾'!$F$2:$F$286,'⭐ SD-SUM-BBALL ⚾'!$G$2:$G$286))</f>
        <v>Phantom Field</v>
      </c>
      <c r="H176" s="456" t="str">
        <f>IF($D176="", " ", _xlfn.XLOOKUP($D176, '⭐ SD-SUM-BBALL ⚾'!$F$2:$F$286, '⭐ SD-SUM-BBALL ⚾'!$AM$2:$AM$286))</f>
        <v>536 N. Schoenbeck Rd. Arlington Heights, IL 60004</v>
      </c>
      <c r="I176" s="456" t="str">
        <f>IF($D176="", " ", _xlfn.XLOOKUP($D176, '⭐ SD-SUM-BBALL ⚾'!$F$2:$F$286, '⭐ SD-SUM-BBALL ⚾'!$U$2:$U$286))</f>
        <v>847-877-1117</v>
      </c>
      <c r="J176" s="456" t="str">
        <f>IF($D176="", " ", _xlfn.XLOOKUP($D176, '⭐ SD-SUM-BBALL ⚾'!$F$2:$F$286, '⭐ SD-SUM-BBALL ⚾'!$N$2:$N$286))</f>
        <v>Nelson</v>
      </c>
      <c r="K176" s="456" t="str">
        <f>IF($D176="", " ", _xlfn.XLOOKUP($D176, '⭐ SD-SUM-BBALL ⚾'!$F$2:$F$286, '⭐ SD-SUM-BBALL ⚾'!$O$2:$O$286))</f>
        <v>Gord</v>
      </c>
      <c r="L176" s="454" t="str" cm="1">
        <f t="array" ref="L176">_xlfn.IFS($D176="", " ", _xlfn.XLOOKUP($D176, '⭐ SD-SUM-BBALL ⚾'!$F$2:$F$286,'⭐ SD-SUM-BBALL ⚾'!$X$2:$X$286)="", "TBA",_xlfn.XLOOKUP($D176, '⭐ SD-SUM-BBALL ⚾'!$F$2:$F$286,'⭐ SD-SUM-BBALL ⚾'!$X$2:$X$286)&gt;0, _xlfn.XLOOKUP($D176, '⭐ SD-SUM-BBALL ⚾'!$F$2:$F$286,'⭐ SD-SUM-BBALL ⚾'!$X$2:$X$286))</f>
        <v>TBA</v>
      </c>
      <c r="N176" s="778" t="b">
        <v>1</v>
      </c>
      <c r="O176" s="778" t="b">
        <v>1</v>
      </c>
      <c r="P176" s="778" t="b">
        <v>1</v>
      </c>
      <c r="Q176" s="778" t="b">
        <v>1</v>
      </c>
      <c r="R176" s="778" t="b">
        <v>0</v>
      </c>
      <c r="S176" s="778" t="b">
        <v>1</v>
      </c>
      <c r="T176" s="778" t="b">
        <v>1</v>
      </c>
      <c r="U176" s="778" t="b">
        <v>1</v>
      </c>
      <c r="V176" s="778" t="b">
        <v>1</v>
      </c>
      <c r="W176" s="778" t="b">
        <v>0</v>
      </c>
      <c r="X176" s="778" t="b">
        <v>0</v>
      </c>
      <c r="Y176" s="778" t="b">
        <v>1</v>
      </c>
      <c r="Z176" s="778" t="b">
        <v>1</v>
      </c>
      <c r="AA176" s="778" t="b">
        <v>0</v>
      </c>
      <c r="AB176" s="778" t="b">
        <v>0</v>
      </c>
      <c r="AC176" s="778" t="b">
        <v>0</v>
      </c>
      <c r="AD176" s="778" t="b">
        <v>0</v>
      </c>
      <c r="AE176" s="778" t="b">
        <v>0</v>
      </c>
      <c r="AF176" s="778" t="b">
        <v>0</v>
      </c>
      <c r="AG176" s="456"/>
      <c r="AH176" s="456"/>
      <c r="AI176" s="456"/>
      <c r="AJ176" s="456"/>
      <c r="AK176" s="456"/>
      <c r="AL176" s="456"/>
      <c r="AM176" s="456"/>
      <c r="AN176" s="456"/>
      <c r="AO176" s="456"/>
      <c r="AP176" s="456"/>
      <c r="AQ176" s="456"/>
      <c r="AR176" s="456"/>
      <c r="AS176" s="456"/>
      <c r="AT176" s="456"/>
      <c r="AU176" s="456"/>
      <c r="AV176" s="456"/>
      <c r="AW176" s="456"/>
      <c r="AX176" s="456"/>
      <c r="AY176" s="456"/>
      <c r="AZ176" s="456"/>
      <c r="BA176" s="456"/>
      <c r="BB176" s="456"/>
      <c r="BC176" s="456"/>
      <c r="BD176" s="456"/>
      <c r="BE176" s="456"/>
      <c r="BF176" s="456"/>
      <c r="BG176" s="456"/>
      <c r="BH176" s="456"/>
      <c r="BI176" s="456"/>
      <c r="BJ176" s="456"/>
      <c r="BK176" s="456"/>
      <c r="BL176" s="456"/>
      <c r="BM176" s="456"/>
      <c r="BN176" s="456"/>
      <c r="BO176" s="456"/>
      <c r="BP176" s="456"/>
      <c r="BQ176" s="456"/>
      <c r="BR176" s="456"/>
      <c r="BS176" s="456"/>
      <c r="BT176" s="456"/>
      <c r="BU176" s="456"/>
      <c r="BV176" s="456"/>
      <c r="BW176" s="456"/>
      <c r="BX176" s="456"/>
      <c r="BY176" s="456"/>
      <c r="BZ176" s="456"/>
      <c r="CA176" s="456"/>
      <c r="CB176" s="456"/>
      <c r="CC176" s="456"/>
      <c r="CD176" s="456"/>
      <c r="CE176" s="456"/>
      <c r="CF176" s="456"/>
      <c r="CG176" s="456"/>
      <c r="CH176" s="456"/>
      <c r="CI176" s="456"/>
      <c r="CJ176" s="456"/>
      <c r="CK176" s="456"/>
      <c r="CL176" s="456"/>
      <c r="CM176" s="456"/>
      <c r="CN176" s="456"/>
      <c r="CO176" s="456"/>
      <c r="CP176" s="456"/>
      <c r="CQ176" s="456"/>
      <c r="CR176" s="456"/>
      <c r="CS176" s="456"/>
      <c r="CT176" s="456"/>
      <c r="CU176" s="456"/>
      <c r="CV176" s="456"/>
      <c r="CW176" s="456"/>
      <c r="CX176" s="456"/>
      <c r="CY176" s="456"/>
      <c r="CZ176" s="456"/>
      <c r="DA176" s="456"/>
      <c r="DB176" s="456"/>
      <c r="DC176" s="456"/>
      <c r="DD176" s="456"/>
      <c r="DE176" s="456"/>
      <c r="DF176" s="456"/>
      <c r="DG176" s="456"/>
      <c r="DH176" s="456"/>
      <c r="DI176" s="456"/>
      <c r="DJ176" s="456"/>
      <c r="DK176" s="456"/>
      <c r="DL176" s="456"/>
      <c r="DM176" s="456"/>
      <c r="DN176" s="456"/>
      <c r="DO176" s="456"/>
      <c r="DP176" s="456"/>
      <c r="DQ176" s="456"/>
      <c r="DR176" s="456"/>
      <c r="DS176" s="456"/>
      <c r="DT176" s="456"/>
      <c r="DU176" s="456"/>
      <c r="DV176" s="456"/>
      <c r="DW176" s="456"/>
      <c r="DX176" s="456"/>
      <c r="DY176" s="456"/>
      <c r="DZ176" s="456"/>
      <c r="EA176" s="456"/>
      <c r="EB176" s="456"/>
      <c r="EC176" s="456"/>
      <c r="ED176" s="456"/>
      <c r="EE176" s="456"/>
      <c r="EF176" s="456"/>
      <c r="EG176" s="456"/>
      <c r="EH176" s="456"/>
      <c r="EI176" s="456"/>
    </row>
    <row r="177" spans="1:139">
      <c r="A177" s="456" t="str">
        <f>IF($D177="", "", _xlfn.XLOOKUP($D177, '⭐ SD-SUM-BBALL ⚾'!$F$2:$F$286, '⭐ SD-SUM-BBALL ⚾'!$A$2:$A$286))</f>
        <v>Z-OUT-LOW ENROLLMENT</v>
      </c>
      <c r="B177" s="456" t="str">
        <f>IF($D177="", " ", _xlfn.XLOOKUP($D177, '⭐ SD-SUM-BBALL ⚾'!$F$2:$F$286, '⭐ SD-SUM-BBALL ⚾'!$C$2:$C$286))</f>
        <v>Y-ERIC</v>
      </c>
      <c r="C177" s="456" t="str">
        <f>IF($D177="", " ", _xlfn.XLOOKUP($D177, '⭐ SD-SUM-BBALL ⚾'!$F$2:$F$286, '⭐ SD-SUM-BBALL ⚾'!$E$2:$E$286))</f>
        <v>USBDZWD</v>
      </c>
      <c r="D177" s="456" t="s">
        <v>3551</v>
      </c>
      <c r="E177" s="456" t="str">
        <f>IF($D177="", " ", _xlfn.XLOOKUP($D177, '⭐ SD-SUM-BBALL ⚾'!$F$2:$F$286, '⭐ SD-SUM-BBALL ⚾'!$L$2:$L$286))</f>
        <v>crossroadsbaseballseries@gmail.com</v>
      </c>
      <c r="F177" s="456" t="str" cm="1">
        <f t="array" ref="F177">_xlfn.IFS($D177="", " ", _xlfn.XLOOKUP($D177, '⭐ SD-SUM-BBALL ⚾'!$F$2:$F$286,'⭐ SD-SUM-BBALL ⚾'!$M$2:$M$286)="", "",_xlfn.XLOOKUP($D177, '⭐ SD-SUM-BBALL ⚾'!$F$2:$F$286,'⭐ SD-SUM-BBALL ⚾'!$M$2:$M$286)&gt;0, _xlfn.XLOOKUP($D177, '⭐ SD-SUM-BBALL ⚾'!$F$2:$F$286,'⭐ SD-SUM-BBALL ⚾'!$M$2:$M$286))</f>
        <v>ncg@nelsongord.com</v>
      </c>
      <c r="G177" s="456" t="str" cm="1">
        <f t="array" ref="G177">_xlfn.IFS($D177="", " ", _xlfn.XLOOKUP($D177, '⭐ SD-SUM-BBALL ⚾'!$F$2:$F$286,'⭐ SD-SUM-BBALL ⚾'!$G$2:$G$286)="", "",_xlfn.XLOOKUP($D177, '⭐ SD-SUM-BBALL ⚾'!$F$2:$F$286,'⭐ SD-SUM-BBALL ⚾'!$G$2:$G$286)&gt;0, _xlfn.XLOOKUP($D177, '⭐ SD-SUM-BBALL ⚾'!$F$2:$F$286,'⭐ SD-SUM-BBALL ⚾'!$G$2:$G$286))</f>
        <v>Community Park</v>
      </c>
      <c r="H177" s="456" t="str">
        <f>IF($D177="", " ", _xlfn.XLOOKUP($D177, '⭐ SD-SUM-BBALL ⚾'!$F$2:$F$286, '⭐ SD-SUM-BBALL ⚾'!$AM$2:$AM$286))</f>
        <v>795 N. Wood Dale Rd. Wood Dale, IL 60191</v>
      </c>
      <c r="I177" s="456" t="str">
        <f>IF($D177="", " ", _xlfn.XLOOKUP($D177, '⭐ SD-SUM-BBALL ⚾'!$F$2:$F$286, '⭐ SD-SUM-BBALL ⚾'!$U$2:$U$286))</f>
        <v>847-877-1117</v>
      </c>
      <c r="J177" s="456" t="str">
        <f>IF($D177="", " ", _xlfn.XLOOKUP($D177, '⭐ SD-SUM-BBALL ⚾'!$F$2:$F$286, '⭐ SD-SUM-BBALL ⚾'!$N$2:$N$286))</f>
        <v>Nelson</v>
      </c>
      <c r="K177" s="456" t="str">
        <f>IF($D177="", " ", _xlfn.XLOOKUP($D177, '⭐ SD-SUM-BBALL ⚾'!$F$2:$F$286, '⭐ SD-SUM-BBALL ⚾'!$O$2:$O$286))</f>
        <v>Gord</v>
      </c>
      <c r="L177" s="454" t="str" cm="1">
        <f t="array" ref="L177">_xlfn.IFS($D177="", " ", _xlfn.XLOOKUP($D177, '⭐ SD-SUM-BBALL ⚾'!$F$2:$F$286,'⭐ SD-SUM-BBALL ⚾'!$X$2:$X$286)="", "TBA",_xlfn.XLOOKUP($D177, '⭐ SD-SUM-BBALL ⚾'!$F$2:$F$286,'⭐ SD-SUM-BBALL ⚾'!$X$2:$X$286)&gt;0, _xlfn.XLOOKUP($D177, '⭐ SD-SUM-BBALL ⚾'!$F$2:$F$286,'⭐ SD-SUM-BBALL ⚾'!$X$2:$X$286))</f>
        <v>TBA</v>
      </c>
      <c r="N177" s="778" t="b">
        <v>1</v>
      </c>
      <c r="O177" s="778" t="b">
        <v>1</v>
      </c>
      <c r="P177" s="778" t="b">
        <v>1</v>
      </c>
      <c r="Q177" s="778" t="b">
        <v>1</v>
      </c>
      <c r="R177" s="778" t="b">
        <v>0</v>
      </c>
      <c r="S177" s="778" t="b">
        <v>1</v>
      </c>
      <c r="T177" s="778" t="b">
        <v>1</v>
      </c>
      <c r="U177" s="778" t="b">
        <v>1</v>
      </c>
      <c r="V177" s="778" t="b">
        <v>1</v>
      </c>
      <c r="W177" s="778" t="b">
        <v>0</v>
      </c>
      <c r="X177" s="778" t="b">
        <v>0</v>
      </c>
      <c r="Y177" s="778" t="b">
        <v>1</v>
      </c>
      <c r="Z177" s="778" t="b">
        <v>1</v>
      </c>
      <c r="AA177" s="778" t="b">
        <v>0</v>
      </c>
      <c r="AB177" s="778" t="b">
        <v>0</v>
      </c>
      <c r="AC177" s="778" t="b">
        <v>0</v>
      </c>
      <c r="AD177" s="778" t="b">
        <v>0</v>
      </c>
      <c r="AE177" s="778" t="b">
        <v>0</v>
      </c>
      <c r="AF177" s="778" t="b">
        <v>0</v>
      </c>
      <c r="AG177" s="456"/>
      <c r="AH177" s="456"/>
      <c r="AI177" s="456"/>
      <c r="AJ177" s="456"/>
      <c r="AK177" s="456"/>
      <c r="AL177" s="456"/>
      <c r="AM177" s="456"/>
      <c r="AN177" s="456"/>
      <c r="AO177" s="456"/>
      <c r="AP177" s="456"/>
      <c r="AQ177" s="456"/>
      <c r="AR177" s="456"/>
      <c r="AS177" s="456"/>
      <c r="AT177" s="456"/>
      <c r="AU177" s="456"/>
      <c r="AV177" s="456"/>
      <c r="AW177" s="456"/>
      <c r="AX177" s="456"/>
      <c r="AY177" s="456"/>
      <c r="AZ177" s="456"/>
      <c r="BA177" s="456"/>
      <c r="BB177" s="456"/>
      <c r="BC177" s="456"/>
      <c r="BD177" s="456"/>
      <c r="BE177" s="456"/>
      <c r="BF177" s="456"/>
      <c r="BG177" s="456"/>
      <c r="BH177" s="456"/>
      <c r="BI177" s="456"/>
      <c r="BJ177" s="456"/>
      <c r="BK177" s="456"/>
      <c r="BL177" s="456"/>
      <c r="BM177" s="456"/>
      <c r="BN177" s="456"/>
      <c r="BO177" s="456"/>
      <c r="BP177" s="456"/>
      <c r="BQ177" s="456"/>
      <c r="BR177" s="456"/>
      <c r="BS177" s="456"/>
      <c r="BT177" s="456"/>
      <c r="BU177" s="456"/>
      <c r="BV177" s="456"/>
      <c r="BW177" s="456"/>
      <c r="BX177" s="456"/>
      <c r="BY177" s="456"/>
      <c r="BZ177" s="456"/>
      <c r="CA177" s="456"/>
      <c r="CB177" s="456"/>
      <c r="CC177" s="456"/>
      <c r="CD177" s="456"/>
      <c r="CE177" s="456"/>
      <c r="CF177" s="456"/>
      <c r="CG177" s="456"/>
      <c r="CH177" s="456"/>
      <c r="CI177" s="456"/>
      <c r="CJ177" s="456"/>
      <c r="CK177" s="456"/>
      <c r="CL177" s="456"/>
      <c r="CM177" s="456"/>
      <c r="CN177" s="456"/>
      <c r="CO177" s="456"/>
      <c r="CP177" s="456"/>
      <c r="CQ177" s="456"/>
      <c r="CR177" s="456"/>
      <c r="CS177" s="456"/>
      <c r="CT177" s="456"/>
      <c r="CU177" s="456"/>
      <c r="CV177" s="456"/>
      <c r="CW177" s="456"/>
      <c r="CX177" s="456"/>
      <c r="CY177" s="456"/>
      <c r="CZ177" s="456"/>
      <c r="DA177" s="456"/>
      <c r="DB177" s="456"/>
      <c r="DC177" s="456"/>
      <c r="DD177" s="456"/>
      <c r="DE177" s="456"/>
      <c r="DF177" s="456"/>
      <c r="DG177" s="456"/>
      <c r="DH177" s="456"/>
      <c r="DI177" s="456"/>
      <c r="DJ177" s="456"/>
      <c r="DK177" s="456"/>
      <c r="DL177" s="456"/>
      <c r="DM177" s="456"/>
      <c r="DN177" s="456"/>
      <c r="DO177" s="456"/>
      <c r="DP177" s="456"/>
      <c r="DQ177" s="456"/>
      <c r="DR177" s="456"/>
      <c r="DS177" s="456"/>
      <c r="DT177" s="456"/>
      <c r="DU177" s="456"/>
      <c r="DV177" s="456"/>
      <c r="DW177" s="456"/>
      <c r="DX177" s="456"/>
      <c r="DY177" s="456"/>
      <c r="DZ177" s="456"/>
      <c r="EA177" s="456"/>
      <c r="EB177" s="456"/>
      <c r="EC177" s="456"/>
      <c r="ED177" s="456"/>
      <c r="EE177" s="456"/>
      <c r="EF177" s="456"/>
      <c r="EG177" s="456"/>
      <c r="EH177" s="456"/>
      <c r="EI177" s="456"/>
    </row>
    <row r="178" spans="1:139" s="456" customFormat="1">
      <c r="A178" s="456" t="str">
        <f>IF($D178="", "", _xlfn.XLOOKUP($D178, '⭐ SD-SUM-BBALL ⚾'!$F$2:$F$286, '⭐ SD-SUM-BBALL ⚾'!$A$2:$A$286))</f>
        <v>Z-OUT-LOW ENROLLMENT</v>
      </c>
      <c r="B178" s="456" t="str">
        <f>IF($D178="", " ", _xlfn.XLOOKUP($D178, '⭐ SD-SUM-BBALL ⚾'!$F$2:$F$286, '⭐ SD-SUM-BBALL ⚾'!$C$2:$C$286))</f>
        <v>A-NEW</v>
      </c>
      <c r="C178" s="456" t="str">
        <f>IF($D178="", " ", _xlfn.XLOOKUP($D178, '⭐ SD-SUM-BBALL ⚾'!$F$2:$F$286, '⭐ SD-SUM-BBALL ⚾'!$E$2:$E$286))</f>
        <v>USBDUSCT</v>
      </c>
      <c r="D178" s="456" t="s">
        <v>3544</v>
      </c>
      <c r="E178" s="456" t="str">
        <f>IF($D178="", " ", _xlfn.XLOOKUP($D178, '⭐ SD-SUM-BBALL ⚾'!$F$2:$F$286, '⭐ SD-SUM-BBALL ⚾'!$L$2:$L$286))</f>
        <v>alex.haapajoki@minnesotanorth.edu</v>
      </c>
      <c r="F178" s="456" t="str" cm="1">
        <f t="array" ref="F178">_xlfn.IFS($D178="", " ", _xlfn.XLOOKUP($D178, '⭐ SD-SUM-BBALL ⚾'!$F$2:$F$286,'⭐ SD-SUM-BBALL ⚾'!$M$2:$M$286)="", "",_xlfn.XLOOKUP($D178, '⭐ SD-SUM-BBALL ⚾'!$F$2:$F$286,'⭐ SD-SUM-BBALL ⚾'!$M$2:$M$286)&gt;0, _xlfn.XLOOKUP($D178, '⭐ SD-SUM-BBALL ⚾'!$F$2:$F$286,'⭐ SD-SUM-BBALL ⚾'!$M$2:$M$286))</f>
        <v/>
      </c>
      <c r="G178" s="456" t="str" cm="1">
        <f t="array" ref="G178">_xlfn.IFS($D178="", " ", _xlfn.XLOOKUP($D178, '⭐ SD-SUM-BBALL ⚾'!$F$2:$F$286,'⭐ SD-SUM-BBALL ⚾'!$G$2:$G$286)="", "",_xlfn.XLOOKUP($D178, '⭐ SD-SUM-BBALL ⚾'!$F$2:$F$286,'⭐ SD-SUM-BBALL ⚾'!$G$2:$G$286)&gt;0, _xlfn.XLOOKUP($D178, '⭐ SD-SUM-BBALL ⚾'!$F$2:$F$286,'⭐ SD-SUM-BBALL ⚾'!$G$2:$G$286))</f>
        <v>Whitney Park</v>
      </c>
      <c r="H178" s="456" t="str">
        <f>IF($D178="", " ", _xlfn.XLOOKUP($D178, '⭐ SD-SUM-BBALL ⚾'!$F$2:$F$286, '⭐ SD-SUM-BBALL ⚾'!$AM$2:$AM$286))</f>
        <v>1529 Northway Dr. St. Cloud, MN 56303</v>
      </c>
      <c r="I178" s="456" t="str">
        <f>IF($D178="", " ", _xlfn.XLOOKUP($D178, '⭐ SD-SUM-BBALL ⚾'!$F$2:$F$286, '⭐ SD-SUM-BBALL ⚾'!$U$2:$U$286))</f>
        <v>218-839-7893</v>
      </c>
      <c r="J178" s="456" t="str">
        <f>IF($D178="", " ", _xlfn.XLOOKUP($D178, '⭐ SD-SUM-BBALL ⚾'!$F$2:$F$286, '⭐ SD-SUM-BBALL ⚾'!$N$2:$N$286))</f>
        <v>Alex</v>
      </c>
      <c r="K178" s="456" t="str">
        <f>IF($D178="", " ", _xlfn.XLOOKUP($D178, '⭐ SD-SUM-BBALL ⚾'!$F$2:$F$286, '⭐ SD-SUM-BBALL ⚾'!$O$2:$O$286))</f>
        <v>Haapajoki</v>
      </c>
      <c r="L178" s="454" t="str" cm="1">
        <f t="array" ref="L178">_xlfn.IFS($D178="", " ", _xlfn.XLOOKUP($D178, '⭐ SD-SUM-BBALL ⚾'!$F$2:$F$286,'⭐ SD-SUM-BBALL ⚾'!$X$2:$X$286)="", "TBA",_xlfn.XLOOKUP($D178, '⭐ SD-SUM-BBALL ⚾'!$F$2:$F$286,'⭐ SD-SUM-BBALL ⚾'!$X$2:$X$286)&gt;0, _xlfn.XLOOKUP($D178, '⭐ SD-SUM-BBALL ⚾'!$F$2:$F$286,'⭐ SD-SUM-BBALL ⚾'!$X$2:$X$286))</f>
        <v>TBA</v>
      </c>
      <c r="M178" s="293"/>
      <c r="N178" s="778" t="b">
        <v>1</v>
      </c>
      <c r="O178" s="778" t="b">
        <v>1</v>
      </c>
      <c r="P178" s="778" t="b">
        <v>1</v>
      </c>
      <c r="Q178" s="778" t="b">
        <v>1</v>
      </c>
      <c r="R178" s="778" t="b">
        <v>0</v>
      </c>
      <c r="S178" s="778" t="b">
        <v>1</v>
      </c>
      <c r="T178" s="778" t="b">
        <v>1</v>
      </c>
      <c r="U178" s="778" t="b">
        <v>1</v>
      </c>
      <c r="V178" s="778" t="b">
        <v>0</v>
      </c>
      <c r="W178" s="778" t="b">
        <v>0</v>
      </c>
      <c r="X178" s="778" t="b">
        <v>0</v>
      </c>
      <c r="Y178" s="778" t="b">
        <v>1</v>
      </c>
      <c r="Z178" s="778" t="b">
        <v>1</v>
      </c>
      <c r="AA178" s="778" t="b">
        <v>1</v>
      </c>
      <c r="AB178" s="778" t="b">
        <v>0</v>
      </c>
      <c r="AC178" s="778" t="b">
        <v>1</v>
      </c>
      <c r="AD178" s="778" t="b">
        <v>1</v>
      </c>
      <c r="AE178" s="778" t="b">
        <v>1</v>
      </c>
      <c r="AF178" s="778" t="b">
        <v>0</v>
      </c>
    </row>
    <row r="179" spans="1:139" s="456" customFormat="1">
      <c r="A179" s="456" t="str">
        <f>IF($D179="", "", _xlfn.XLOOKUP($D179, '⭐ SD-SUM-BBALL ⚾'!$F$2:$F$286, '⭐ SD-SUM-BBALL ⚾'!$A$2:$A$286))</f>
        <v>Z-OUT-LOW ENROLLMENT</v>
      </c>
      <c r="B179" s="456" t="str">
        <f>IF($D179="", " ", _xlfn.XLOOKUP($D179, '⭐ SD-SUM-BBALL ⚾'!$F$2:$F$286, '⭐ SD-SUM-BBALL ⚾'!$C$2:$C$286))</f>
        <v>C-2ND</v>
      </c>
      <c r="C179" s="456" t="str">
        <f>IF($D179="", " ", _xlfn.XLOOKUP($D179, '⭐ SD-SUM-BBALL ⚾'!$F$2:$F$286, '⭐ SD-SUM-BBALL ⚾'!$E$2:$E$286))</f>
        <v>USBDBBA</v>
      </c>
      <c r="D179" s="456" t="s">
        <v>3441</v>
      </c>
      <c r="E179" s="456" t="str">
        <f>IF($D179="", " ", _xlfn.XLOOKUP($D179, '⭐ SD-SUM-BBALL ⚾'!$F$2:$F$286, '⭐ SD-SUM-BBALL ⚾'!$L$2:$L$286))</f>
        <v>chris.cosentino5@gmail.com</v>
      </c>
      <c r="F179" s="456" t="str" cm="1">
        <f t="array" ref="F179">_xlfn.IFS($D179="", " ", _xlfn.XLOOKUP($D179, '⭐ SD-SUM-BBALL ⚾'!$F$2:$F$286,'⭐ SD-SUM-BBALL ⚾'!$M$2:$M$286)="", "",_xlfn.XLOOKUP($D179, '⭐ SD-SUM-BBALL ⚾'!$F$2:$F$286,'⭐ SD-SUM-BBALL ⚾'!$M$2:$M$286)&gt;0, _xlfn.XLOOKUP($D179, '⭐ SD-SUM-BBALL ⚾'!$F$2:$F$286,'⭐ SD-SUM-BBALL ⚾'!$M$2:$M$286))</f>
        <v/>
      </c>
      <c r="G179" s="456" t="str" cm="1">
        <f t="array" ref="G179">_xlfn.IFS($D179="", " ", _xlfn.XLOOKUP($D179, '⭐ SD-SUM-BBALL ⚾'!$F$2:$F$286,'⭐ SD-SUM-BBALL ⚾'!$G$2:$G$286)="", "",_xlfn.XLOOKUP($D179, '⭐ SD-SUM-BBALL ⚾'!$F$2:$F$286,'⭐ SD-SUM-BBALL ⚾'!$G$2:$G$286)&gt;0, _xlfn.XLOOKUP($D179, '⭐ SD-SUM-BBALL ⚾'!$F$2:$F$286,'⭐ SD-SUM-BBALL ⚾'!$G$2:$G$286))</f>
        <v>Boardman HS</v>
      </c>
      <c r="H179" s="456" t="str">
        <f>IF($D179="", " ", _xlfn.XLOOKUP($D179, '⭐ SD-SUM-BBALL ⚾'!$F$2:$F$286, '⭐ SD-SUM-BBALL ⚾'!$AM$2:$AM$286))</f>
        <v>7777 Glenwood Ave Boardman, OH 44512</v>
      </c>
      <c r="I179" s="456" t="str">
        <f>IF($D179="", " ", _xlfn.XLOOKUP($D179, '⭐ SD-SUM-BBALL ⚾'!$F$2:$F$286, '⭐ SD-SUM-BBALL ⚾'!$U$2:$U$286))</f>
        <v>330-502-3367</v>
      </c>
      <c r="J179" s="456" t="str">
        <f>IF($D179="", " ", _xlfn.XLOOKUP($D179, '⭐ SD-SUM-BBALL ⚾'!$F$2:$F$286, '⭐ SD-SUM-BBALL ⚾'!$N$2:$N$286))</f>
        <v>Chris</v>
      </c>
      <c r="K179" s="456" t="str">
        <f>IF($D179="", " ", _xlfn.XLOOKUP($D179, '⭐ SD-SUM-BBALL ⚾'!$F$2:$F$286, '⭐ SD-SUM-BBALL ⚾'!$O$2:$O$286))</f>
        <v>Cosentino</v>
      </c>
      <c r="L179" s="454" t="str" cm="1">
        <f t="array" ref="L179">_xlfn.IFS($D179="", " ", _xlfn.XLOOKUP($D179, '⭐ SD-SUM-BBALL ⚾'!$F$2:$F$286,'⭐ SD-SUM-BBALL ⚾'!$X$2:$X$286)="", "TBA",_xlfn.XLOOKUP($D179, '⭐ SD-SUM-BBALL ⚾'!$F$2:$F$286,'⭐ SD-SUM-BBALL ⚾'!$X$2:$X$286)&gt;0, _xlfn.XLOOKUP($D179, '⭐ SD-SUM-BBALL ⚾'!$F$2:$F$286,'⭐ SD-SUM-BBALL ⚾'!$X$2:$X$286))</f>
        <v>TBA</v>
      </c>
      <c r="M179" s="293"/>
      <c r="N179" s="778" t="b">
        <v>1</v>
      </c>
      <c r="O179" s="778" t="b">
        <v>1</v>
      </c>
      <c r="P179" s="778" t="b">
        <v>1</v>
      </c>
      <c r="Q179" s="778" t="b">
        <v>1</v>
      </c>
      <c r="R179" s="778" t="b">
        <v>0</v>
      </c>
      <c r="S179" s="778" t="b">
        <v>1</v>
      </c>
      <c r="T179" s="778" t="b">
        <v>1</v>
      </c>
      <c r="U179" s="778" t="b">
        <v>1</v>
      </c>
      <c r="V179" s="778" t="b">
        <v>0</v>
      </c>
      <c r="W179" s="778" t="b">
        <v>0</v>
      </c>
      <c r="X179" s="778" t="b">
        <v>0</v>
      </c>
      <c r="Y179" s="778" t="b">
        <v>1</v>
      </c>
      <c r="Z179" s="778" t="b">
        <v>1</v>
      </c>
      <c r="AA179" s="778" t="b">
        <v>1</v>
      </c>
      <c r="AB179" s="778" t="b">
        <v>0</v>
      </c>
      <c r="AC179" s="778" t="b">
        <v>0</v>
      </c>
      <c r="AD179" s="778" t="b">
        <v>0</v>
      </c>
      <c r="AE179" s="778" t="b">
        <v>0</v>
      </c>
      <c r="AF179" s="778" t="b">
        <v>0</v>
      </c>
    </row>
    <row r="180" spans="1:139" s="456" customFormat="1">
      <c r="A180" s="456" t="str">
        <f>IF($D180="", "", _xlfn.XLOOKUP($D180, '⭐ SD-SUM-BBALL ⚾'!$F$2:$F$286, '⭐ SD-SUM-BBALL ⚾'!$A$2:$A$286))</f>
        <v>Z-OUT-OTHER ISSUES-HEALTH</v>
      </c>
      <c r="B180" s="456" t="str">
        <f>IF($D180="", " ", _xlfn.XLOOKUP($D180, '⭐ SD-SUM-BBALL ⚾'!$F$2:$F$286, '⭐ SD-SUM-BBALL ⚾'!$C$2:$C$286))</f>
        <v>D-RET</v>
      </c>
      <c r="C180" s="456" t="str">
        <f>IF($D180="", " ", _xlfn.XLOOKUP($D180, '⭐ SD-SUM-BBALL ⚾'!$F$2:$F$286, '⭐ SD-SUM-BBALL ⚾'!$E$2:$E$286))</f>
        <v>USBDMLC</v>
      </c>
      <c r="D180" s="577" t="s">
        <v>3790</v>
      </c>
      <c r="E180" s="456" t="str">
        <f>IF($D180="", " ", _xlfn.XLOOKUP($D180, '⭐ SD-SUM-BBALL ⚾'!$F$2:$F$286, '⭐ SD-SUM-BBALL ⚾'!$L$2:$L$286))</f>
        <v>randy.p.barber@gmail.com</v>
      </c>
      <c r="F180" s="456" t="str" cm="1">
        <f t="array" ref="F180">_xlfn.IFS($D180="", " ", _xlfn.XLOOKUP($D180, '⭐ SD-SUM-BBALL ⚾'!$F$2:$F$286,'⭐ SD-SUM-BBALL ⚾'!$M$2:$M$286)="", "",_xlfn.XLOOKUP($D180, '⭐ SD-SUM-BBALL ⚾'!$F$2:$F$286,'⭐ SD-SUM-BBALL ⚾'!$M$2:$M$286)&gt;0, _xlfn.XLOOKUP($D180, '⭐ SD-SUM-BBALL ⚾'!$F$2:$F$286,'⭐ SD-SUM-BBALL ⚾'!$M$2:$M$286))</f>
        <v/>
      </c>
      <c r="G180" s="456" t="str" cm="1">
        <f t="array" ref="G180">_xlfn.IFS($D180="", " ", _xlfn.XLOOKUP($D180, '⭐ SD-SUM-BBALL ⚾'!$F$2:$F$286,'⭐ SD-SUM-BBALL ⚾'!$G$2:$G$286)="", "",_xlfn.XLOOKUP($D180, '⭐ SD-SUM-BBALL ⚾'!$F$2:$F$286,'⭐ SD-SUM-BBALL ⚾'!$G$2:$G$286)&gt;0, _xlfn.XLOOKUP($D180, '⭐ SD-SUM-BBALL ⚾'!$F$2:$F$286,'⭐ SD-SUM-BBALL ⚾'!$G$2:$G$286))</f>
        <v/>
      </c>
      <c r="H180" s="456" t="str">
        <f>IF($D180="", " ", _xlfn.XLOOKUP($D180, '⭐ SD-SUM-BBALL ⚾'!$F$2:$F$286, '⭐ SD-SUM-BBALL ⚾'!$AM$2:$AM$286))</f>
        <v>3825 Johnston Oehler Rd Charlotte, NC 28269</v>
      </c>
      <c r="I180" s="456" t="str">
        <f>IF($D180="", " ", _xlfn.XLOOKUP($D180, '⭐ SD-SUM-BBALL ⚾'!$F$2:$F$286, '⭐ SD-SUM-BBALL ⚾'!$U$2:$U$286))</f>
        <v>704-453-1280</v>
      </c>
      <c r="J180" s="456" t="str">
        <f>IF($D180="", " ", _xlfn.XLOOKUP($D180, '⭐ SD-SUM-BBALL ⚾'!$F$2:$F$286, '⭐ SD-SUM-BBALL ⚾'!$N$2:$N$286))</f>
        <v>Pat</v>
      </c>
      <c r="K180" s="456" t="str">
        <f>IF($D180="", " ", _xlfn.XLOOKUP($D180, '⭐ SD-SUM-BBALL ⚾'!$F$2:$F$286, '⭐ SD-SUM-BBALL ⚾'!$O$2:$O$286))</f>
        <v>Barber</v>
      </c>
      <c r="L180" s="454" t="str" cm="1">
        <f t="array" ref="L180">_xlfn.IFS($D180="", " ", _xlfn.XLOOKUP($D180, '⭐ SD-SUM-BBALL ⚾'!$F$2:$F$286,'⭐ SD-SUM-BBALL ⚾'!$X$2:$X$286)="", "TBA",_xlfn.XLOOKUP($D180, '⭐ SD-SUM-BBALL ⚾'!$F$2:$F$286,'⭐ SD-SUM-BBALL ⚾'!$X$2:$X$286)&gt;0, _xlfn.XLOOKUP($D180, '⭐ SD-SUM-BBALL ⚾'!$F$2:$F$286,'⭐ SD-SUM-BBALL ⚾'!$X$2:$X$286))</f>
        <v>TBA</v>
      </c>
      <c r="M180" s="293"/>
      <c r="N180" s="778" t="b">
        <v>1</v>
      </c>
      <c r="O180" s="778" t="b">
        <v>1</v>
      </c>
      <c r="P180" s="778" t="b">
        <v>1</v>
      </c>
      <c r="Q180" s="778" t="b">
        <v>1</v>
      </c>
      <c r="R180" s="778" t="b">
        <v>0</v>
      </c>
      <c r="S180" s="778" t="b">
        <v>1</v>
      </c>
      <c r="T180" s="778" t="b">
        <v>1</v>
      </c>
      <c r="U180" s="778" t="b">
        <v>1</v>
      </c>
      <c r="V180" s="778" t="b">
        <v>0</v>
      </c>
      <c r="W180" s="778" t="b">
        <v>0</v>
      </c>
      <c r="X180" s="778" t="b">
        <v>0</v>
      </c>
      <c r="Y180" s="778" t="b">
        <v>1</v>
      </c>
      <c r="Z180" s="778" t="b">
        <v>1</v>
      </c>
      <c r="AA180" s="778" t="b">
        <v>1</v>
      </c>
      <c r="AB180" s="778" t="b">
        <v>0</v>
      </c>
      <c r="AC180" s="778" t="b">
        <v>0</v>
      </c>
      <c r="AD180" s="778" t="b">
        <v>0</v>
      </c>
      <c r="AE180" s="778" t="b">
        <v>0</v>
      </c>
      <c r="AF180" s="778" t="b">
        <v>0</v>
      </c>
    </row>
    <row r="181" spans="1:139" s="456" customFormat="1">
      <c r="A181" s="456" t="str">
        <f>IF($D181="", "", _xlfn.XLOOKUP($D181, '⭐ SD-SUM-BBALL ⚾'!$F$2:$F$286, '⭐ SD-SUM-BBALL ⚾'!$A$2:$A$286))</f>
        <v>Z-OUT-LOW ENROLLMENT</v>
      </c>
      <c r="B181" s="456" t="str">
        <f>IF($D181="", " ", _xlfn.XLOOKUP($D181, '⭐ SD-SUM-BBALL ⚾'!$F$2:$F$286, '⭐ SD-SUM-BBALL ⚾'!$C$2:$C$286))</f>
        <v>A-NEW</v>
      </c>
      <c r="C181" s="456" t="str">
        <f>IF($D181="", " ", _xlfn.XLOOKUP($D181, '⭐ SD-SUM-BBALL ⚾'!$F$2:$F$286, '⭐ SD-SUM-BBALL ⚾'!$E$2:$E$286))</f>
        <v>USBDQUI</v>
      </c>
      <c r="D181" s="456" t="s">
        <v>1228</v>
      </c>
      <c r="E181" s="456" t="str">
        <f>IF($D181="", " ", _xlfn.XLOOKUP($D181, '⭐ SD-SUM-BBALL ⚾'!$F$2:$F$286, '⭐ SD-SUM-BBALL ⚾'!$L$2:$L$286))</f>
        <v>irishpjd@gmail.com</v>
      </c>
      <c r="F181" s="456" t="str" cm="1">
        <f t="array" ref="F181">_xlfn.IFS($D181="", " ", _xlfn.XLOOKUP($D181, '⭐ SD-SUM-BBALL ⚾'!$F$2:$F$286,'⭐ SD-SUM-BBALL ⚾'!$M$2:$M$286)="", "",_xlfn.XLOOKUP($D181, '⭐ SD-SUM-BBALL ⚾'!$F$2:$F$286,'⭐ SD-SUM-BBALL ⚾'!$M$2:$M$286)&gt;0, _xlfn.XLOOKUP($D181, '⭐ SD-SUM-BBALL ⚾'!$F$2:$F$286,'⭐ SD-SUM-BBALL ⚾'!$M$2:$M$286))</f>
        <v/>
      </c>
      <c r="G181" s="456" t="str" cm="1">
        <f t="array" ref="G181">_xlfn.IFS($D181="", " ", _xlfn.XLOOKUP($D181, '⭐ SD-SUM-BBALL ⚾'!$F$2:$F$286,'⭐ SD-SUM-BBALL ⚾'!$G$2:$G$286)="", "",_xlfn.XLOOKUP($D181, '⭐ SD-SUM-BBALL ⚾'!$F$2:$F$286,'⭐ SD-SUM-BBALL ⚾'!$G$2:$G$286)&gt;0, _xlfn.XLOOKUP($D181, '⭐ SD-SUM-BBALL ⚾'!$F$2:$F$286,'⭐ SD-SUM-BBALL ⚾'!$G$2:$G$286))</f>
        <v/>
      </c>
      <c r="H181" s="456" t="str">
        <f>IF($D181="", " ", _xlfn.XLOOKUP($D181, '⭐ SD-SUM-BBALL ⚾'!$F$2:$F$286, '⭐ SD-SUM-BBALL ⚾'!$AM$2:$AM$286))</f>
        <v>18 Colfax St Quincy, MI 49082</v>
      </c>
      <c r="I181" s="456" t="str">
        <f>IF($D181="", " ", _xlfn.XLOOKUP($D181, '⭐ SD-SUM-BBALL ⚾'!$F$2:$F$286, '⭐ SD-SUM-BBALL ⚾'!$U$2:$U$286))</f>
        <v>517-425-9711</v>
      </c>
      <c r="J181" s="456" t="str">
        <f>IF($D181="", " ", _xlfn.XLOOKUP($D181, '⭐ SD-SUM-BBALL ⚾'!$F$2:$F$286, '⭐ SD-SUM-BBALL ⚾'!$N$2:$N$286))</f>
        <v>Pat</v>
      </c>
      <c r="K181" s="456" t="str">
        <f>IF($D181="", " ", _xlfn.XLOOKUP($D181, '⭐ SD-SUM-BBALL ⚾'!$F$2:$F$286, '⭐ SD-SUM-BBALL ⚾'!$O$2:$O$286))</f>
        <v>Dillon</v>
      </c>
      <c r="L181" s="454" t="str" cm="1">
        <f t="array" ref="L181">_xlfn.IFS($D181="", " ", _xlfn.XLOOKUP($D181, '⭐ SD-SUM-BBALL ⚾'!$F$2:$F$286,'⭐ SD-SUM-BBALL ⚾'!$X$2:$X$286)="", "TBA",_xlfn.XLOOKUP($D181, '⭐ SD-SUM-BBALL ⚾'!$F$2:$F$286,'⭐ SD-SUM-BBALL ⚾'!$X$2:$X$286)&gt;0, _xlfn.XLOOKUP($D181, '⭐ SD-SUM-BBALL ⚾'!$F$2:$F$286,'⭐ SD-SUM-BBALL ⚾'!$X$2:$X$286))</f>
        <v>TBA</v>
      </c>
      <c r="M181" s="293"/>
      <c r="N181" s="778" t="b">
        <v>1</v>
      </c>
      <c r="O181" s="778" t="b">
        <v>1</v>
      </c>
      <c r="P181" s="778" t="b">
        <v>1</v>
      </c>
      <c r="Q181" s="778" t="b">
        <v>1</v>
      </c>
      <c r="R181" s="778" t="b">
        <v>1</v>
      </c>
      <c r="S181" s="778" t="b">
        <v>0</v>
      </c>
      <c r="T181" s="778" t="b">
        <v>1</v>
      </c>
      <c r="U181" s="778" t="b">
        <v>1</v>
      </c>
      <c r="V181" s="778" t="b">
        <v>0</v>
      </c>
      <c r="W181" s="778" t="b">
        <v>0</v>
      </c>
      <c r="X181" s="778" t="b">
        <v>0</v>
      </c>
      <c r="Y181" s="778" t="b">
        <v>1</v>
      </c>
      <c r="Z181" s="778" t="b">
        <v>1</v>
      </c>
      <c r="AA181" s="778" t="b">
        <v>1</v>
      </c>
      <c r="AB181" s="778" t="b">
        <v>0</v>
      </c>
      <c r="AC181" s="778" t="b">
        <v>0</v>
      </c>
      <c r="AD181" s="778" t="b">
        <v>0</v>
      </c>
      <c r="AE181" s="778" t="b">
        <v>0</v>
      </c>
      <c r="AF181" s="778" t="b">
        <v>0</v>
      </c>
    </row>
    <row r="182" spans="1:139" s="456" customFormat="1">
      <c r="A182" s="456" t="str">
        <f>IF($D182="", "", _xlfn.XLOOKUP($D182, '⭐ SD-SUM-BBALL ⚾'!$F$2:$F$286, '⭐ SD-SUM-BBALL ⚾'!$A$2:$A$286))</f>
        <v>Z-OUT-LOW ENROLLMENT</v>
      </c>
      <c r="B182" s="456" t="str">
        <f>IF($D182="", " ", _xlfn.XLOOKUP($D182, '⭐ SD-SUM-BBALL ⚾'!$F$2:$F$286, '⭐ SD-SUM-BBALL ⚾'!$C$2:$C$286))</f>
        <v>A-NEW</v>
      </c>
      <c r="C182" s="456" t="str">
        <f>IF($D182="", " ", _xlfn.XLOOKUP($D182, '⭐ SD-SUM-BBALL ⚾'!$F$2:$F$286, '⭐ SD-SUM-BBALL ⚾'!$E$2:$E$286))</f>
        <v>USBDWW</v>
      </c>
      <c r="D182" s="456" t="s">
        <v>3557</v>
      </c>
      <c r="E182" s="456" t="str">
        <f>IF($D182="", " ", _xlfn.XLOOKUP($D182, '⭐ SD-SUM-BBALL ⚾'!$F$2:$F$286, '⭐ SD-SUM-BBALL ⚾'!$L$2:$L$286))</f>
        <v>mcclendon.david@wintonwoods.org</v>
      </c>
      <c r="F182" s="456" t="str" cm="1">
        <f t="array" ref="F182">_xlfn.IFS($D182="", " ", _xlfn.XLOOKUP($D182, '⭐ SD-SUM-BBALL ⚾'!$F$2:$F$286,'⭐ SD-SUM-BBALL ⚾'!$M$2:$M$286)="", "",_xlfn.XLOOKUP($D182, '⭐ SD-SUM-BBALL ⚾'!$F$2:$F$286,'⭐ SD-SUM-BBALL ⚾'!$M$2:$M$286)&gt;0, _xlfn.XLOOKUP($D182, '⭐ SD-SUM-BBALL ⚾'!$F$2:$F$286,'⭐ SD-SUM-BBALL ⚾'!$M$2:$M$286))</f>
        <v/>
      </c>
      <c r="G182" s="456" t="str" cm="1">
        <f t="array" ref="G182">_xlfn.IFS($D182="", " ", _xlfn.XLOOKUP($D182, '⭐ SD-SUM-BBALL ⚾'!$F$2:$F$286,'⭐ SD-SUM-BBALL ⚾'!$G$2:$G$286)="", "",_xlfn.XLOOKUP($D182, '⭐ SD-SUM-BBALL ⚾'!$F$2:$F$286,'⭐ SD-SUM-BBALL ⚾'!$G$2:$G$286)&gt;0, _xlfn.XLOOKUP($D182, '⭐ SD-SUM-BBALL ⚾'!$F$2:$F$286,'⭐ SD-SUM-BBALL ⚾'!$G$2:$G$286))</f>
        <v/>
      </c>
      <c r="H182" s="456" t="str">
        <f>IF($D182="", " ", _xlfn.XLOOKUP($D182, '⭐ SD-SUM-BBALL ⚾'!$F$2:$F$286, '⭐ SD-SUM-BBALL ⚾'!$AM$2:$AM$286))</f>
        <v>1231 W Kemper Rd Cincinnati, OH 45240</v>
      </c>
      <c r="I182" s="456" t="str">
        <f>IF($D182="", " ", _xlfn.XLOOKUP($D182, '⭐ SD-SUM-BBALL ⚾'!$F$2:$F$286, '⭐ SD-SUM-BBALL ⚾'!$U$2:$U$286))</f>
        <v>513-413-8797</v>
      </c>
      <c r="J182" s="456" t="str">
        <f>IF($D182="", " ", _xlfn.XLOOKUP($D182, '⭐ SD-SUM-BBALL ⚾'!$F$2:$F$286, '⭐ SD-SUM-BBALL ⚾'!$N$2:$N$286))</f>
        <v>David</v>
      </c>
      <c r="K182" s="456" t="str">
        <f>IF($D182="", " ", _xlfn.XLOOKUP($D182, '⭐ SD-SUM-BBALL ⚾'!$F$2:$F$286, '⭐ SD-SUM-BBALL ⚾'!$O$2:$O$286))</f>
        <v>McClendon</v>
      </c>
      <c r="L182" s="454" t="str" cm="1">
        <f t="array" ref="L182">_xlfn.IFS($D182="", " ", _xlfn.XLOOKUP($D182, '⭐ SD-SUM-BBALL ⚾'!$F$2:$F$286,'⭐ SD-SUM-BBALL ⚾'!$X$2:$X$286)="", "TBA",_xlfn.XLOOKUP($D182, '⭐ SD-SUM-BBALL ⚾'!$F$2:$F$286,'⭐ SD-SUM-BBALL ⚾'!$X$2:$X$286)&gt;0, _xlfn.XLOOKUP($D182, '⭐ SD-SUM-BBALL ⚾'!$F$2:$F$286,'⭐ SD-SUM-BBALL ⚾'!$X$2:$X$286))</f>
        <v>TBA</v>
      </c>
      <c r="M182" s="293"/>
      <c r="N182" s="778" t="b">
        <v>1</v>
      </c>
      <c r="O182" s="778" t="b">
        <v>1</v>
      </c>
      <c r="P182" s="778" t="b">
        <v>1</v>
      </c>
      <c r="Q182" s="778" t="b">
        <v>1</v>
      </c>
      <c r="R182" s="778" t="b">
        <v>1</v>
      </c>
      <c r="S182" s="778" t="b">
        <v>1</v>
      </c>
      <c r="T182" s="778" t="b">
        <v>1</v>
      </c>
      <c r="U182" s="778" t="b">
        <v>1</v>
      </c>
      <c r="V182" s="778" t="b">
        <v>0</v>
      </c>
      <c r="W182" s="778" t="b">
        <v>0</v>
      </c>
      <c r="X182" s="778" t="b">
        <v>0</v>
      </c>
      <c r="Y182" s="778" t="b">
        <v>1</v>
      </c>
      <c r="Z182" s="778" t="b">
        <v>1</v>
      </c>
      <c r="AA182" s="778" t="b">
        <v>1</v>
      </c>
      <c r="AB182" s="778" t="b">
        <v>0</v>
      </c>
      <c r="AC182" s="778" t="b">
        <v>0</v>
      </c>
      <c r="AD182" s="778" t="b">
        <v>0</v>
      </c>
      <c r="AE182" s="778" t="b">
        <v>0</v>
      </c>
      <c r="AF182" s="778" t="b">
        <v>0</v>
      </c>
    </row>
    <row r="183" spans="1:139" s="456" customFormat="1">
      <c r="A183" s="456" t="str">
        <f>IF($D183="", "", _xlfn.XLOOKUP($D183, '⭐ SD-SUM-BBALL ⚾'!$F$2:$F$286, '⭐ SD-SUM-BBALL ⚾'!$A$2:$A$286))</f>
        <v>Z-OUT-LOW ENROLLMENT</v>
      </c>
      <c r="B183" s="456" t="str">
        <f>IF($D183="", " ", _xlfn.XLOOKUP($D183, '⭐ SD-SUM-BBALL ⚾'!$F$2:$F$286, '⭐ SD-SUM-BBALL ⚾'!$C$2:$C$286))</f>
        <v>X-ANDRE</v>
      </c>
      <c r="C183" s="456" t="str">
        <f>IF($D183="", " ", _xlfn.XLOOKUP($D183, '⭐ SD-SUM-BBALL ⚾'!$F$2:$F$286, '⭐ SD-SUM-BBALL ⚾'!$E$2:$E$286))</f>
        <v>USBDCV</v>
      </c>
      <c r="D183" s="456" t="s">
        <v>3504</v>
      </c>
      <c r="E183" s="456" t="str">
        <f>IF($D183="", " ", _xlfn.XLOOKUP($D183, '⭐ SD-SUM-BBALL ⚾'!$F$2:$F$286, '⭐ SD-SUM-BBALL ⚾'!$L$2:$L$286))</f>
        <v>margiet907615@gmail.com</v>
      </c>
      <c r="F183" s="456" t="str" cm="1">
        <f t="array" ref="F183">_xlfn.IFS($D183="", " ", _xlfn.XLOOKUP($D183, '⭐ SD-SUM-BBALL ⚾'!$F$2:$F$286,'⭐ SD-SUM-BBALL ⚾'!$M$2:$M$286)="", "",_xlfn.XLOOKUP($D183, '⭐ SD-SUM-BBALL ⚾'!$F$2:$F$286,'⭐ SD-SUM-BBALL ⚾'!$M$2:$M$286)&gt;0, _xlfn.XLOOKUP($D183, '⭐ SD-SUM-BBALL ⚾'!$F$2:$F$286,'⭐ SD-SUM-BBALL ⚾'!$M$2:$M$286))</f>
        <v>Joselsilva19@yahoo.com</v>
      </c>
      <c r="G183" s="456" t="str" cm="1">
        <f t="array" ref="G183">_xlfn.IFS($D183="", " ", _xlfn.XLOOKUP($D183, '⭐ SD-SUM-BBALL ⚾'!$F$2:$F$286,'⭐ SD-SUM-BBALL ⚾'!$G$2:$G$286)="", "",_xlfn.XLOOKUP($D183, '⭐ SD-SUM-BBALL ⚾'!$F$2:$F$286,'⭐ SD-SUM-BBALL ⚾'!$G$2:$G$286)&gt;0, _xlfn.XLOOKUP($D183, '⭐ SD-SUM-BBALL ⚾'!$F$2:$F$286,'⭐ SD-SUM-BBALL ⚾'!$G$2:$G$286))</f>
        <v>Los Del Flow Batting Cages</v>
      </c>
      <c r="H183" s="456" t="str">
        <f>IF($D183="", " ", _xlfn.XLOOKUP($D183, '⭐ SD-SUM-BBALL ⚾'!$F$2:$F$286, '⭐ SD-SUM-BBALL ⚾'!$AM$2:$AM$286))</f>
        <v>549 E. Naples St. Chula Vista, CA 91911</v>
      </c>
      <c r="I183" s="456">
        <f>IF($D183="", " ", _xlfn.XLOOKUP($D183, '⭐ SD-SUM-BBALL ⚾'!$F$2:$F$286, '⭐ SD-SUM-BBALL ⚾'!$U$2:$U$286))</f>
        <v>0</v>
      </c>
      <c r="J183" s="456" t="str">
        <f>IF($D183="", " ", _xlfn.XLOOKUP($D183, '⭐ SD-SUM-BBALL ⚾'!$F$2:$F$286, '⭐ SD-SUM-BBALL ⚾'!$N$2:$N$286))</f>
        <v>Jose</v>
      </c>
      <c r="K183" s="456" t="str">
        <f>IF($D183="", " ", _xlfn.XLOOKUP($D183, '⭐ SD-SUM-BBALL ⚾'!$F$2:$F$286, '⭐ SD-SUM-BBALL ⚾'!$O$2:$O$286))</f>
        <v>Silva</v>
      </c>
      <c r="L183" s="454" t="str" cm="1">
        <f t="array" ref="L183">_xlfn.IFS($D183="", " ", _xlfn.XLOOKUP($D183, '⭐ SD-SUM-BBALL ⚾'!$F$2:$F$286,'⭐ SD-SUM-BBALL ⚾'!$X$2:$X$286)="", "TBA",_xlfn.XLOOKUP($D183, '⭐ SD-SUM-BBALL ⚾'!$F$2:$F$286,'⭐ SD-SUM-BBALL ⚾'!$X$2:$X$286)&gt;0, _xlfn.XLOOKUP($D183, '⭐ SD-SUM-BBALL ⚾'!$F$2:$F$286,'⭐ SD-SUM-BBALL ⚾'!$X$2:$X$286))</f>
        <v>TBA</v>
      </c>
      <c r="M183" s="293"/>
      <c r="N183" s="778" t="b">
        <v>1</v>
      </c>
      <c r="O183" s="778" t="b">
        <v>1</v>
      </c>
      <c r="P183" s="778" t="b">
        <v>1</v>
      </c>
      <c r="Q183" s="778" t="b">
        <v>1</v>
      </c>
      <c r="R183" s="778" t="b">
        <v>1</v>
      </c>
      <c r="S183" s="778" t="b">
        <v>1</v>
      </c>
      <c r="T183" s="778" t="b">
        <v>1</v>
      </c>
      <c r="U183" s="778" t="b">
        <v>1</v>
      </c>
      <c r="V183" s="778" t="b">
        <v>1</v>
      </c>
      <c r="W183" s="778" t="b">
        <v>0</v>
      </c>
      <c r="X183" s="778" t="b">
        <v>0</v>
      </c>
      <c r="Y183" s="778" t="b">
        <v>1</v>
      </c>
      <c r="Z183" s="778" t="b">
        <v>1</v>
      </c>
      <c r="AA183" s="778" t="b">
        <v>1</v>
      </c>
      <c r="AB183" s="778" t="b">
        <v>0</v>
      </c>
      <c r="AC183" s="778" t="b">
        <v>0</v>
      </c>
      <c r="AD183" s="778" t="b">
        <v>0</v>
      </c>
      <c r="AE183" s="778" t="b">
        <v>0</v>
      </c>
      <c r="AF183" s="778" t="b">
        <v>0</v>
      </c>
    </row>
    <row r="184" spans="1:139">
      <c r="L184" s="283"/>
    </row>
    <row r="185" spans="1:139">
      <c r="L185" s="283"/>
    </row>
    <row r="186" spans="1:139">
      <c r="L186" s="283"/>
    </row>
  </sheetData>
  <sortState xmlns:xlrd2="http://schemas.microsoft.com/office/spreadsheetml/2017/richdata2" ref="A1:EI186">
    <sortCondition ref="L2:L186"/>
    <sortCondition ref="D2:D186"/>
    <sortCondition descending="1" sortBy="cellColor" ref="D2:D186" dxfId="76"/>
  </sortState>
  <conditionalFormatting sqref="D8 D166">
    <cfRule type="expression" dxfId="97" priority="48">
      <formula>$A8="B-RET-WINTER BREAK"</formula>
    </cfRule>
  </conditionalFormatting>
  <conditionalFormatting sqref="D8 D166">
    <cfRule type="expression" dxfId="96" priority="46">
      <formula>$A8="C-QUESTIONABLE"</formula>
    </cfRule>
  </conditionalFormatting>
  <conditionalFormatting sqref="D8 D166">
    <cfRule type="expression" dxfId="95" priority="47">
      <formula>$A8="A-NEW"</formula>
    </cfRule>
  </conditionalFormatting>
  <conditionalFormatting sqref="D161">
    <cfRule type="expression" dxfId="94" priority="41">
      <formula>$A161="C-QUESTIONABLE"</formula>
    </cfRule>
  </conditionalFormatting>
  <conditionalFormatting sqref="D161">
    <cfRule type="expression" dxfId="93" priority="42">
      <formula>$A161="A-NEW"</formula>
    </cfRule>
  </conditionalFormatting>
  <conditionalFormatting sqref="D161">
    <cfRule type="expression" dxfId="92" priority="40">
      <formula>$A161="B-RET-WINTER BREAK"</formula>
    </cfRule>
  </conditionalFormatting>
  <conditionalFormatting sqref="D162">
    <cfRule type="expression" dxfId="91" priority="35">
      <formula>$A162="C-QUESTIONABLE"</formula>
    </cfRule>
  </conditionalFormatting>
  <conditionalFormatting sqref="D162">
    <cfRule type="expression" dxfId="90" priority="36">
      <formula>$A162="A-NEW"</formula>
    </cfRule>
  </conditionalFormatting>
  <conditionalFormatting sqref="D162">
    <cfRule type="expression" dxfId="89" priority="34">
      <formula>$A162="B-RET-WINTER BREAK"</formula>
    </cfRule>
  </conditionalFormatting>
  <conditionalFormatting sqref="D164:D165">
    <cfRule type="expression" dxfId="88" priority="32">
      <formula>$A164="C-QUESTIONABLE"</formula>
    </cfRule>
  </conditionalFormatting>
  <conditionalFormatting sqref="D164:D165">
    <cfRule type="expression" dxfId="87" priority="33">
      <formula>$A164="A-NEW"</formula>
    </cfRule>
  </conditionalFormatting>
  <conditionalFormatting sqref="D164:D165">
    <cfRule type="expression" dxfId="86" priority="31">
      <formula>$A164="B-RET-WINTER BREAK"</formula>
    </cfRule>
  </conditionalFormatting>
  <conditionalFormatting sqref="D170">
    <cfRule type="expression" dxfId="85" priority="8">
      <formula>$A170="C-QUESTIONABLE"</formula>
    </cfRule>
  </conditionalFormatting>
  <conditionalFormatting sqref="D170">
    <cfRule type="expression" dxfId="84" priority="9">
      <formula>$A170="A-NEW"</formula>
    </cfRule>
  </conditionalFormatting>
  <conditionalFormatting sqref="D170">
    <cfRule type="expression" dxfId="83" priority="7">
      <formula>$A170="B-RET-WINTER BREAK"</formula>
    </cfRule>
  </conditionalFormatting>
  <conditionalFormatting sqref="D171">
    <cfRule type="expression" dxfId="82" priority="5">
      <formula>$A171="C-QUESTIONABLE"</formula>
    </cfRule>
  </conditionalFormatting>
  <conditionalFormatting sqref="D171">
    <cfRule type="expression" dxfId="81" priority="6">
      <formula>$A171="A-NEW"</formula>
    </cfRule>
  </conditionalFormatting>
  <conditionalFormatting sqref="D171">
    <cfRule type="expression" dxfId="80" priority="4">
      <formula>$A171="B-RET-WINTER BREAK"</formula>
    </cfRule>
  </conditionalFormatting>
  <conditionalFormatting sqref="D172">
    <cfRule type="expression" dxfId="79" priority="3">
      <formula>$A172="B-RET-WINTER BREAK"</formula>
    </cfRule>
  </conditionalFormatting>
  <conditionalFormatting sqref="D172">
    <cfRule type="expression" dxfId="78" priority="1">
      <formula>$A172="C-QUESTIONABLE"</formula>
    </cfRule>
  </conditionalFormatting>
  <conditionalFormatting sqref="D172">
    <cfRule type="expression" dxfId="77" priority="2">
      <formula>$A172="A-NEW"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9C49B-E37C-4B74-B464-54F1DB7E3D0F}">
  <sheetPr>
    <tabColor theme="5"/>
  </sheetPr>
  <dimension ref="A1:DV107"/>
  <sheetViews>
    <sheetView workbookViewId="0">
      <pane xSplit="6" topLeftCell="G34" activePane="topRight" state="frozen"/>
      <selection pane="topRight" activeCell="A91" sqref="A91"/>
    </sheetView>
  </sheetViews>
  <sheetFormatPr defaultRowHeight="15" customHeight="1"/>
  <cols>
    <col min="1" max="1" width="18.140625" style="285" bestFit="1" customWidth="1"/>
    <col min="2" max="2" width="5.42578125" style="285" bestFit="1" customWidth="1"/>
    <col min="3" max="3" width="9.85546875" style="285" bestFit="1" customWidth="1"/>
    <col min="4" max="4" width="5.42578125" style="285" bestFit="1" customWidth="1"/>
    <col min="5" max="5" width="14.7109375" style="285" bestFit="1" customWidth="1"/>
    <col min="6" max="6" width="36.28515625" style="285" bestFit="1" customWidth="1"/>
    <col min="7" max="7" width="17.85546875" style="285" customWidth="1"/>
    <col min="8" max="8" width="24.42578125" style="285" bestFit="1" customWidth="1"/>
    <col min="9" max="9" width="17.85546875" style="285" bestFit="1" customWidth="1"/>
    <col min="10" max="10" width="5.5703125" style="285" bestFit="1" customWidth="1"/>
    <col min="11" max="11" width="6.5703125" style="283" bestFit="1" customWidth="1"/>
    <col min="12" max="12" width="36.42578125" style="295" bestFit="1" customWidth="1"/>
    <col min="13" max="13" width="12.85546875" style="295" customWidth="1"/>
    <col min="14" max="14" width="10.42578125" style="285" bestFit="1" customWidth="1"/>
    <col min="15" max="15" width="14.5703125" style="285" bestFit="1" customWidth="1"/>
    <col min="16" max="16" width="27.5703125" style="285" customWidth="1"/>
    <col min="17" max="17" width="15.7109375" style="285" bestFit="1" customWidth="1"/>
    <col min="18" max="18" width="5.5703125" style="285" bestFit="1" customWidth="1"/>
    <col min="19" max="19" width="6.5703125" style="285" bestFit="1" customWidth="1"/>
    <col min="20" max="20" width="13.42578125" style="283" bestFit="1" customWidth="1"/>
    <col min="21" max="21" width="7" style="285" bestFit="1" customWidth="1"/>
    <col min="22" max="22" width="1.5703125" style="293" bestFit="1" customWidth="1"/>
    <col min="23" max="23" width="6.28515625" style="285" bestFit="1" customWidth="1"/>
    <col min="24" max="24" width="6.42578125" style="285" bestFit="1" customWidth="1"/>
    <col min="25" max="25" width="5.85546875" style="285" customWidth="1"/>
    <col min="26" max="26" width="22.28515625" style="283" bestFit="1" customWidth="1"/>
    <col min="27" max="27" width="14.85546875" style="285" bestFit="1" customWidth="1"/>
    <col min="28" max="28" width="15.140625" style="285" bestFit="1" customWidth="1"/>
    <col min="29" max="29" width="12.5703125" style="285" bestFit="1" customWidth="1"/>
    <col min="30" max="30" width="1.5703125" style="293" bestFit="1" customWidth="1"/>
    <col min="31" max="31" width="6.42578125" style="285" bestFit="1" customWidth="1"/>
    <col min="32" max="32" width="13.7109375" style="285" bestFit="1" customWidth="1"/>
    <col min="33" max="33" width="12" style="285" customWidth="1"/>
    <col min="34" max="34" width="4.28515625" style="285" bestFit="1" customWidth="1"/>
    <col min="35" max="35" width="1.85546875" style="293" customWidth="1"/>
    <col min="36" max="36" width="3.7109375" style="285" bestFit="1" customWidth="1"/>
    <col min="37" max="37" width="3.28515625" style="285" bestFit="1" customWidth="1"/>
    <col min="38" max="38" width="71.85546875" style="285" bestFit="1" customWidth="1"/>
    <col min="39" max="39" width="5.28515625" style="285" bestFit="1" customWidth="1"/>
    <col min="40" max="40" width="1.5703125" style="293" customWidth="1"/>
    <col min="41" max="41" width="1.5703125" style="285" bestFit="1" customWidth="1"/>
    <col min="42" max="42" width="48.140625" style="285" bestFit="1" customWidth="1"/>
    <col min="43" max="43" width="1.28515625" style="293" customWidth="1"/>
    <col min="44" max="44" width="9.140625" style="285"/>
    <col min="45" max="45" width="10.140625" style="285" bestFit="1" customWidth="1"/>
    <col min="46" max="46" width="9.140625" style="285"/>
    <col min="47" max="48" width="10.140625" style="285" bestFit="1" customWidth="1"/>
    <col min="49" max="50" width="9.140625" style="285" bestFit="1" customWidth="1"/>
    <col min="51" max="57" width="9.140625" style="285"/>
    <col min="58" max="58" width="52.140625" style="285" bestFit="1" customWidth="1"/>
    <col min="59" max="59" width="12.140625" style="285" bestFit="1" customWidth="1"/>
    <col min="60" max="16384" width="9.140625" style="285"/>
  </cols>
  <sheetData>
    <row r="1" spans="1:126" s="293" customFormat="1" ht="15" customHeight="1">
      <c r="A1" s="291" t="s">
        <v>0</v>
      </c>
      <c r="B1" s="291" t="s">
        <v>30</v>
      </c>
      <c r="C1" s="288" t="s">
        <v>2645</v>
      </c>
      <c r="D1" s="291" t="s">
        <v>2</v>
      </c>
      <c r="E1" s="296" t="s">
        <v>3</v>
      </c>
      <c r="F1" s="292" t="s">
        <v>2118</v>
      </c>
      <c r="G1" s="296" t="s">
        <v>2646</v>
      </c>
      <c r="H1" s="292" t="s">
        <v>6</v>
      </c>
      <c r="I1" s="296" t="s">
        <v>7</v>
      </c>
      <c r="J1" s="291" t="s">
        <v>8</v>
      </c>
      <c r="K1" s="291" t="s">
        <v>9</v>
      </c>
      <c r="L1" s="473" t="s">
        <v>2647</v>
      </c>
      <c r="M1" s="473" t="s">
        <v>2648</v>
      </c>
      <c r="N1" s="292" t="s">
        <v>11</v>
      </c>
      <c r="O1" s="292" t="s">
        <v>12</v>
      </c>
      <c r="P1" s="292" t="s">
        <v>13</v>
      </c>
      <c r="Q1" s="292" t="s">
        <v>14</v>
      </c>
      <c r="R1" s="291" t="s">
        <v>8</v>
      </c>
      <c r="S1" s="291" t="s">
        <v>9</v>
      </c>
      <c r="T1" s="288" t="s">
        <v>16</v>
      </c>
      <c r="U1" s="297" t="s">
        <v>17</v>
      </c>
      <c r="V1" s="292" t="s">
        <v>3502</v>
      </c>
      <c r="W1" s="288" t="s">
        <v>3802</v>
      </c>
      <c r="X1" s="288" t="s">
        <v>18</v>
      </c>
      <c r="Y1" s="288" t="s">
        <v>19</v>
      </c>
      <c r="Z1" s="288" t="s">
        <v>3803</v>
      </c>
      <c r="AA1" s="288" t="s">
        <v>3804</v>
      </c>
      <c r="AB1" s="291" t="s">
        <v>3805</v>
      </c>
      <c r="AC1" s="291" t="s">
        <v>3806</v>
      </c>
      <c r="AD1" s="292" t="s">
        <v>3502</v>
      </c>
      <c r="AE1" s="291" t="s">
        <v>3807</v>
      </c>
      <c r="AF1" s="298" t="s">
        <v>2649</v>
      </c>
      <c r="AG1" s="298" t="s">
        <v>3808</v>
      </c>
      <c r="AH1" s="298" t="s">
        <v>3809</v>
      </c>
      <c r="AI1" s="292" t="s">
        <v>3502</v>
      </c>
      <c r="AJ1" s="291" t="s">
        <v>3810</v>
      </c>
      <c r="AK1" s="291" t="s">
        <v>3811</v>
      </c>
      <c r="AL1" s="296" t="s">
        <v>3812</v>
      </c>
      <c r="AM1" s="291" t="s">
        <v>2650</v>
      </c>
      <c r="AN1" s="539"/>
      <c r="AO1" s="292" t="s">
        <v>3502</v>
      </c>
      <c r="AP1" s="292"/>
      <c r="AQ1" s="539"/>
      <c r="AR1" s="703">
        <v>46151</v>
      </c>
      <c r="AS1" s="731">
        <v>46165</v>
      </c>
      <c r="AT1" s="731">
        <v>46179</v>
      </c>
      <c r="AU1" s="731">
        <v>46193</v>
      </c>
      <c r="AV1" s="922">
        <v>46200</v>
      </c>
      <c r="AW1" s="742"/>
      <c r="AX1" s="743"/>
      <c r="AY1" s="292"/>
      <c r="AZ1" s="292"/>
      <c r="BA1" s="292"/>
      <c r="BB1" s="292"/>
      <c r="BC1" s="292"/>
      <c r="BD1" s="292"/>
      <c r="BE1" s="292"/>
      <c r="BF1" s="292"/>
      <c r="BG1" s="292"/>
      <c r="BH1" s="292"/>
      <c r="BI1" s="292"/>
      <c r="BJ1" s="292"/>
      <c r="BK1" s="292"/>
      <c r="BL1" s="292"/>
      <c r="BM1" s="292"/>
      <c r="BN1" s="292"/>
      <c r="BO1" s="292"/>
      <c r="BP1" s="292"/>
      <c r="BQ1" s="292"/>
      <c r="BR1" s="292"/>
      <c r="BS1" s="292"/>
      <c r="BT1" s="292"/>
      <c r="BU1" s="292"/>
      <c r="BV1" s="292"/>
      <c r="BW1" s="292"/>
      <c r="BX1" s="292"/>
      <c r="BY1" s="292"/>
      <c r="BZ1" s="292"/>
      <c r="CA1" s="292"/>
      <c r="CB1" s="292"/>
      <c r="CC1" s="292"/>
      <c r="CD1" s="292"/>
      <c r="CE1" s="292"/>
      <c r="CF1" s="292"/>
      <c r="CG1" s="292"/>
      <c r="CH1" s="292"/>
      <c r="CI1" s="292"/>
      <c r="CJ1" s="292"/>
      <c r="CK1" s="292"/>
      <c r="CL1" s="292"/>
      <c r="CM1" s="292"/>
      <c r="CN1" s="292"/>
      <c r="CO1" s="292"/>
      <c r="CP1" s="292"/>
      <c r="CQ1" s="292"/>
      <c r="CR1" s="292"/>
      <c r="CS1" s="292"/>
      <c r="CT1" s="292"/>
      <c r="CU1" s="292"/>
      <c r="CV1" s="292"/>
      <c r="CW1" s="292"/>
      <c r="CX1" s="292"/>
      <c r="CY1" s="292"/>
      <c r="CZ1" s="292"/>
      <c r="DA1" s="292"/>
      <c r="DB1" s="292"/>
      <c r="DC1" s="292"/>
      <c r="DD1" s="292"/>
      <c r="DE1" s="292"/>
      <c r="DF1" s="292"/>
      <c r="DG1" s="292"/>
      <c r="DH1" s="292"/>
      <c r="DI1" s="292"/>
      <c r="DJ1" s="292"/>
      <c r="DK1" s="292"/>
      <c r="DL1" s="292"/>
      <c r="DM1" s="292"/>
      <c r="DN1" s="292"/>
      <c r="DO1" s="292"/>
      <c r="DP1" s="292"/>
      <c r="DQ1" s="292"/>
      <c r="DR1" s="292"/>
    </row>
    <row r="2" spans="1:126" s="562" customFormat="1" ht="15" customHeight="1">
      <c r="A2" s="40" t="s">
        <v>36</v>
      </c>
      <c r="B2" s="40"/>
      <c r="C2" s="40" t="s">
        <v>36</v>
      </c>
      <c r="D2" s="505"/>
      <c r="E2" s="41" t="s">
        <v>2156</v>
      </c>
      <c r="F2" s="314" t="s">
        <v>3813</v>
      </c>
      <c r="G2" s="122" t="s">
        <v>2194</v>
      </c>
      <c r="H2" s="314" t="s">
        <v>3814</v>
      </c>
      <c r="I2" s="636" t="s">
        <v>2159</v>
      </c>
      <c r="J2" s="505" t="s">
        <v>229</v>
      </c>
      <c r="K2" s="505" t="s">
        <v>2160</v>
      </c>
      <c r="L2" s="141" t="s">
        <v>2161</v>
      </c>
      <c r="M2" s="508"/>
      <c r="N2" s="78" t="s">
        <v>2162</v>
      </c>
      <c r="O2" s="78" t="s">
        <v>2163</v>
      </c>
      <c r="P2" s="78" t="s">
        <v>2164</v>
      </c>
      <c r="Q2" s="78" t="s">
        <v>2159</v>
      </c>
      <c r="R2" s="85" t="s">
        <v>229</v>
      </c>
      <c r="S2" s="40" t="s">
        <v>2160</v>
      </c>
      <c r="T2" s="638" t="s">
        <v>2165</v>
      </c>
      <c r="U2" s="637"/>
      <c r="V2" s="293"/>
      <c r="W2" s="638"/>
      <c r="X2" s="638">
        <v>713</v>
      </c>
      <c r="Y2" s="638">
        <v>716</v>
      </c>
      <c r="Z2" s="638"/>
      <c r="AA2" s="638"/>
      <c r="AB2" s="505" t="s">
        <v>2701</v>
      </c>
      <c r="AC2" s="40" t="s">
        <v>393</v>
      </c>
      <c r="AD2" s="293"/>
      <c r="AE2" s="505"/>
      <c r="AF2" s="740">
        <v>289</v>
      </c>
      <c r="AG2" s="740">
        <v>299</v>
      </c>
      <c r="AH2" s="661"/>
      <c r="AI2" s="293"/>
      <c r="AJ2" s="505"/>
      <c r="AK2" s="505"/>
      <c r="AL2" s="627" t="s">
        <v>3815</v>
      </c>
      <c r="AM2" s="505" t="s">
        <v>37</v>
      </c>
      <c r="AN2" s="539"/>
      <c r="AO2" s="314"/>
      <c r="AP2" s="314" t="str">
        <f>H2&amp;","&amp;" "&amp;I2&amp;","&amp;" "&amp;J2&amp;" "&amp;K2</f>
        <v>2000 Lanes Mill Rd., Brick, NJ O8724</v>
      </c>
      <c r="AQ2" s="539"/>
      <c r="AR2" s="505">
        <v>14</v>
      </c>
      <c r="AS2" s="505">
        <v>21</v>
      </c>
      <c r="AT2" s="505">
        <v>25</v>
      </c>
      <c r="AU2" s="78"/>
      <c r="AV2" s="85">
        <v>32</v>
      </c>
      <c r="AW2" s="78"/>
      <c r="AX2" s="629"/>
      <c r="AY2" s="314"/>
      <c r="AZ2" s="314"/>
      <c r="BA2" s="314"/>
      <c r="BB2" s="314"/>
      <c r="BC2" s="314"/>
      <c r="BD2" s="314"/>
      <c r="BE2" s="314"/>
      <c r="BF2" s="508"/>
      <c r="BG2" s="508"/>
      <c r="BH2" s="508"/>
      <c r="BI2" s="314"/>
      <c r="BJ2" s="314"/>
      <c r="BK2" s="314"/>
      <c r="BL2" s="314"/>
      <c r="BM2" s="314"/>
      <c r="BN2" s="314"/>
      <c r="BO2" s="314"/>
      <c r="BP2" s="314"/>
      <c r="BQ2" s="314"/>
      <c r="BR2" s="314"/>
      <c r="BS2" s="314"/>
      <c r="BT2" s="314"/>
      <c r="BU2" s="314"/>
      <c r="BV2" s="314"/>
      <c r="BW2" s="314"/>
      <c r="BX2" s="314"/>
      <c r="BY2" s="314"/>
      <c r="BZ2" s="314"/>
      <c r="CA2" s="314"/>
      <c r="CB2" s="314"/>
      <c r="CC2" s="314"/>
      <c r="CD2" s="314"/>
      <c r="CE2" s="314"/>
      <c r="CF2" s="314"/>
      <c r="CG2" s="314"/>
      <c r="CH2" s="314"/>
      <c r="CI2" s="314"/>
      <c r="CJ2" s="314"/>
      <c r="CK2" s="314"/>
      <c r="CL2" s="314"/>
      <c r="CM2" s="314"/>
      <c r="CN2" s="314"/>
      <c r="CO2" s="314"/>
      <c r="CP2" s="314"/>
      <c r="CQ2" s="314"/>
      <c r="CR2" s="314"/>
      <c r="CS2" s="314"/>
      <c r="CT2" s="314"/>
      <c r="CU2" s="314"/>
      <c r="CV2" s="314"/>
      <c r="CW2" s="314"/>
      <c r="CX2" s="314"/>
      <c r="CY2" s="314"/>
      <c r="CZ2" s="314"/>
      <c r="DA2" s="314"/>
      <c r="DB2" s="314"/>
      <c r="DC2" s="314"/>
      <c r="DD2" s="314"/>
      <c r="DE2" s="314"/>
      <c r="DF2" s="314"/>
      <c r="DG2" s="314"/>
      <c r="DH2" s="314"/>
      <c r="DI2" s="314"/>
      <c r="DJ2" s="314"/>
      <c r="DK2" s="314"/>
      <c r="DL2" s="314"/>
      <c r="DM2" s="314"/>
      <c r="DN2" s="314"/>
      <c r="DO2" s="314"/>
      <c r="DP2" s="314"/>
      <c r="DQ2" s="314"/>
      <c r="DR2" s="314"/>
      <c r="DS2" s="314"/>
      <c r="DT2" s="314"/>
      <c r="DU2" s="314"/>
      <c r="DV2" s="314"/>
    </row>
    <row r="3" spans="1:126" s="562" customFormat="1" ht="15" customHeight="1">
      <c r="A3" s="40" t="s">
        <v>36</v>
      </c>
      <c r="B3" s="40"/>
      <c r="C3" s="40" t="s">
        <v>36</v>
      </c>
      <c r="D3" s="505"/>
      <c r="E3" s="41" t="s">
        <v>2156</v>
      </c>
      <c r="F3" s="314" t="s">
        <v>3816</v>
      </c>
      <c r="G3" s="122" t="s">
        <v>2194</v>
      </c>
      <c r="H3" s="314" t="s">
        <v>3814</v>
      </c>
      <c r="I3" s="636" t="s">
        <v>2159</v>
      </c>
      <c r="J3" s="505" t="s">
        <v>229</v>
      </c>
      <c r="K3" s="505" t="s">
        <v>2160</v>
      </c>
      <c r="L3" s="141" t="s">
        <v>2161</v>
      </c>
      <c r="M3" s="508"/>
      <c r="N3" s="78" t="s">
        <v>2162</v>
      </c>
      <c r="O3" s="78" t="s">
        <v>2163</v>
      </c>
      <c r="P3" s="78" t="s">
        <v>2164</v>
      </c>
      <c r="Q3" s="78" t="s">
        <v>2159</v>
      </c>
      <c r="R3" s="85" t="s">
        <v>229</v>
      </c>
      <c r="S3" s="40" t="s">
        <v>2160</v>
      </c>
      <c r="T3" s="638" t="s">
        <v>2165</v>
      </c>
      <c r="U3" s="637"/>
      <c r="V3" s="293"/>
      <c r="W3" s="638"/>
      <c r="X3" s="638">
        <v>810</v>
      </c>
      <c r="Y3" s="638">
        <v>813</v>
      </c>
      <c r="Z3" s="638"/>
      <c r="AA3" s="638"/>
      <c r="AB3" s="505" t="s">
        <v>2712</v>
      </c>
      <c r="AC3" s="40" t="s">
        <v>393</v>
      </c>
      <c r="AD3" s="293"/>
      <c r="AE3" s="505"/>
      <c r="AF3" s="553">
        <v>289</v>
      </c>
      <c r="AG3" s="553">
        <v>299</v>
      </c>
      <c r="AH3" s="661"/>
      <c r="AI3" s="293"/>
      <c r="AJ3" s="505"/>
      <c r="AK3" s="505"/>
      <c r="AL3" s="627" t="s">
        <v>3815</v>
      </c>
      <c r="AM3" s="505"/>
      <c r="AN3" s="539"/>
      <c r="AO3" s="314"/>
      <c r="AP3" s="314" t="str">
        <f>H3&amp;","&amp;" "&amp;I3&amp;","&amp;" "&amp;J3&amp;" "&amp;K3</f>
        <v>2000 Lanes Mill Rd., Brick, NJ O8724</v>
      </c>
      <c r="AQ3" s="539"/>
      <c r="AR3" s="505">
        <v>8</v>
      </c>
      <c r="AS3" s="505">
        <v>16</v>
      </c>
      <c r="AT3" s="505">
        <v>26</v>
      </c>
      <c r="AU3" s="78"/>
      <c r="AV3" s="85">
        <v>28</v>
      </c>
      <c r="AW3" s="78"/>
      <c r="AX3" s="629"/>
      <c r="AY3" s="314"/>
      <c r="AZ3" s="314"/>
      <c r="BA3" s="314"/>
      <c r="BB3" s="314"/>
      <c r="BC3" s="314"/>
      <c r="BD3" s="314"/>
      <c r="BE3" s="314"/>
      <c r="BF3" s="314"/>
      <c r="BG3" s="314"/>
      <c r="BH3" s="314"/>
      <c r="BI3" s="314"/>
      <c r="BJ3" s="314"/>
      <c r="BK3" s="314"/>
      <c r="BL3" s="314"/>
      <c r="BM3" s="314"/>
      <c r="BN3" s="314"/>
      <c r="BO3" s="314"/>
      <c r="BP3" s="314"/>
      <c r="BQ3" s="314"/>
      <c r="BR3" s="314"/>
      <c r="BS3" s="314"/>
      <c r="BT3" s="314"/>
      <c r="BU3" s="314"/>
      <c r="BV3" s="314"/>
      <c r="BW3" s="314"/>
      <c r="BX3" s="314"/>
      <c r="BY3" s="314"/>
      <c r="BZ3" s="314"/>
      <c r="CA3" s="314"/>
      <c r="CB3" s="314"/>
      <c r="CC3" s="314"/>
      <c r="CD3" s="314"/>
      <c r="CE3" s="314"/>
      <c r="CF3" s="314"/>
      <c r="CG3" s="314"/>
      <c r="CH3" s="314"/>
      <c r="CI3" s="314"/>
      <c r="CJ3" s="314"/>
      <c r="CK3" s="314"/>
      <c r="CL3" s="314"/>
      <c r="CM3" s="314"/>
      <c r="CN3" s="314"/>
      <c r="CO3" s="314"/>
      <c r="CP3" s="314"/>
      <c r="CQ3" s="314"/>
      <c r="CR3" s="314"/>
      <c r="CS3" s="314"/>
      <c r="CT3" s="314"/>
      <c r="CU3" s="314"/>
      <c r="CV3" s="314"/>
      <c r="CW3" s="314"/>
      <c r="CX3" s="314"/>
      <c r="CY3" s="314"/>
      <c r="CZ3" s="314"/>
      <c r="DA3" s="314"/>
      <c r="DB3" s="314"/>
      <c r="DC3" s="314"/>
      <c r="DD3" s="314"/>
      <c r="DE3" s="314"/>
      <c r="DF3" s="314"/>
      <c r="DG3" s="314"/>
      <c r="DH3" s="314"/>
      <c r="DI3" s="314"/>
      <c r="DJ3" s="314"/>
      <c r="DK3" s="314"/>
      <c r="DL3" s="314"/>
      <c r="DM3" s="314"/>
      <c r="DN3" s="314"/>
      <c r="DO3" s="314"/>
      <c r="DP3" s="314"/>
      <c r="DQ3" s="314"/>
      <c r="DR3" s="314"/>
      <c r="DS3" s="508"/>
      <c r="DT3" s="508"/>
      <c r="DU3" s="508"/>
      <c r="DV3" s="314"/>
    </row>
    <row r="4" spans="1:126" s="811" customFormat="1" ht="15" customHeight="1">
      <c r="A4" s="40" t="s">
        <v>36</v>
      </c>
      <c r="B4" s="40"/>
      <c r="C4" s="40" t="s">
        <v>36</v>
      </c>
      <c r="D4" s="506"/>
      <c r="E4" s="507" t="s">
        <v>3817</v>
      </c>
      <c r="F4" s="508" t="s">
        <v>3818</v>
      </c>
      <c r="G4" s="507" t="s">
        <v>2194</v>
      </c>
      <c r="H4" s="508" t="s">
        <v>3819</v>
      </c>
      <c r="I4" s="507" t="s">
        <v>3820</v>
      </c>
      <c r="J4" s="506" t="s">
        <v>962</v>
      </c>
      <c r="K4" s="506">
        <v>23188</v>
      </c>
      <c r="L4" s="141" t="s">
        <v>3821</v>
      </c>
      <c r="M4" s="508"/>
      <c r="N4" s="508" t="s">
        <v>3822</v>
      </c>
      <c r="O4" s="684" t="s">
        <v>3823</v>
      </c>
      <c r="P4" s="684" t="s">
        <v>3824</v>
      </c>
      <c r="Q4" s="684" t="s">
        <v>3825</v>
      </c>
      <c r="R4" s="806" t="s">
        <v>962</v>
      </c>
      <c r="S4" s="506">
        <v>23663</v>
      </c>
      <c r="T4" s="509" t="s">
        <v>3826</v>
      </c>
      <c r="U4" s="510"/>
      <c r="V4" s="473"/>
      <c r="W4" s="509"/>
      <c r="X4" s="509">
        <v>720</v>
      </c>
      <c r="Y4" s="509">
        <v>723</v>
      </c>
      <c r="Z4" s="509"/>
      <c r="AA4" s="509"/>
      <c r="AB4" s="613" t="s">
        <v>2708</v>
      </c>
      <c r="AC4" s="506" t="s">
        <v>393</v>
      </c>
      <c r="AD4" s="473"/>
      <c r="AE4" s="506"/>
      <c r="AF4" s="736">
        <v>289</v>
      </c>
      <c r="AG4" s="736">
        <v>299</v>
      </c>
      <c r="AH4" s="511"/>
      <c r="AI4" s="473"/>
      <c r="AJ4" s="506"/>
      <c r="AK4" s="506"/>
      <c r="AL4" s="627" t="s">
        <v>3827</v>
      </c>
      <c r="AM4" s="506" t="s">
        <v>37</v>
      </c>
      <c r="AN4" s="539"/>
      <c r="AO4" s="508"/>
      <c r="AP4" s="314" t="str">
        <f>H4&amp;","&amp;" "&amp;I4&amp;","&amp;" "&amp;J4&amp;" "&amp;K4</f>
        <v>185 E Rochambeau Dr., Williamsburg, VA 23188</v>
      </c>
      <c r="AQ4" s="539"/>
      <c r="AR4" s="506">
        <v>12</v>
      </c>
      <c r="AS4" s="506">
        <v>22</v>
      </c>
      <c r="AT4" s="506">
        <v>35</v>
      </c>
      <c r="AU4" s="41"/>
      <c r="AV4" s="40">
        <v>37</v>
      </c>
      <c r="AW4" s="41"/>
      <c r="AX4" s="122"/>
      <c r="AY4" s="508"/>
      <c r="AZ4" s="508"/>
      <c r="BA4" s="508"/>
      <c r="BB4" s="508"/>
      <c r="BC4" s="508"/>
      <c r="BD4" s="508"/>
      <c r="BE4" s="508"/>
      <c r="BF4" s="314"/>
      <c r="BG4" s="314"/>
      <c r="BH4" s="314"/>
      <c r="BI4" s="508"/>
      <c r="BJ4" s="508"/>
      <c r="BK4" s="508"/>
      <c r="BL4" s="508"/>
      <c r="BM4" s="508"/>
      <c r="BN4" s="508"/>
      <c r="BO4" s="508"/>
      <c r="BP4" s="508"/>
      <c r="BQ4" s="508"/>
      <c r="BR4" s="508"/>
      <c r="BS4" s="508"/>
      <c r="BT4" s="508"/>
      <c r="BU4" s="508"/>
      <c r="BV4" s="508"/>
      <c r="BW4" s="508"/>
      <c r="BX4" s="508"/>
      <c r="BY4" s="508"/>
      <c r="BZ4" s="508"/>
      <c r="CA4" s="508"/>
      <c r="CB4" s="508"/>
      <c r="CC4" s="508"/>
      <c r="CD4" s="508"/>
      <c r="CE4" s="508"/>
      <c r="CF4" s="508"/>
      <c r="CG4" s="508"/>
      <c r="CH4" s="508"/>
      <c r="CI4" s="508"/>
      <c r="CJ4" s="508"/>
      <c r="CK4" s="508"/>
      <c r="CL4" s="508"/>
      <c r="CM4" s="508"/>
      <c r="CN4" s="508"/>
      <c r="CO4" s="508"/>
      <c r="CP4" s="508"/>
      <c r="CQ4" s="508"/>
      <c r="CR4" s="508"/>
      <c r="CS4" s="508"/>
      <c r="CT4" s="508"/>
      <c r="CU4" s="508"/>
      <c r="CV4" s="508"/>
      <c r="CW4" s="508"/>
      <c r="CX4" s="508"/>
      <c r="CY4" s="508"/>
      <c r="CZ4" s="508"/>
      <c r="DA4" s="508"/>
      <c r="DB4" s="508"/>
      <c r="DC4" s="508"/>
      <c r="DD4" s="508"/>
      <c r="DE4" s="508"/>
      <c r="DF4" s="508"/>
      <c r="DG4" s="508"/>
      <c r="DH4" s="508"/>
      <c r="DI4" s="508"/>
      <c r="DJ4" s="508"/>
      <c r="DK4" s="508"/>
      <c r="DL4" s="508"/>
      <c r="DM4" s="508"/>
      <c r="DN4" s="508"/>
      <c r="DO4" s="508"/>
      <c r="DP4" s="508"/>
      <c r="DQ4" s="508"/>
      <c r="DR4" s="508"/>
      <c r="DS4" s="508"/>
      <c r="DT4" s="508"/>
      <c r="DU4" s="508"/>
      <c r="DV4" s="508"/>
    </row>
    <row r="5" spans="1:126" s="811" customFormat="1" ht="15" customHeight="1">
      <c r="A5" s="855" t="s">
        <v>36</v>
      </c>
      <c r="B5" s="855"/>
      <c r="C5" s="855" t="s">
        <v>36</v>
      </c>
      <c r="D5" s="815"/>
      <c r="E5" s="814" t="s">
        <v>3828</v>
      </c>
      <c r="F5" s="811" t="s">
        <v>1719</v>
      </c>
      <c r="G5" s="814"/>
      <c r="H5" s="810" t="s">
        <v>3829</v>
      </c>
      <c r="I5" s="810" t="s">
        <v>1721</v>
      </c>
      <c r="J5" s="420" t="s">
        <v>67</v>
      </c>
      <c r="K5" s="420">
        <v>92260</v>
      </c>
      <c r="L5" s="837" t="s">
        <v>3830</v>
      </c>
      <c r="N5" s="844" t="s">
        <v>3831</v>
      </c>
      <c r="O5" s="811" t="s">
        <v>3832</v>
      </c>
      <c r="P5" s="811" t="s">
        <v>3833</v>
      </c>
      <c r="Q5" s="811" t="s">
        <v>3834</v>
      </c>
      <c r="R5" s="815" t="s">
        <v>67</v>
      </c>
      <c r="S5" s="866">
        <v>92253</v>
      </c>
      <c r="T5" s="828" t="s">
        <v>3835</v>
      </c>
      <c r="U5" s="827"/>
      <c r="W5" s="828"/>
      <c r="X5" s="828">
        <v>629</v>
      </c>
      <c r="Y5" s="828">
        <v>702</v>
      </c>
      <c r="Z5" s="828"/>
      <c r="AA5" s="828"/>
      <c r="AB5" s="846" t="s">
        <v>2674</v>
      </c>
      <c r="AC5" s="815" t="s">
        <v>393</v>
      </c>
      <c r="AE5" s="815"/>
      <c r="AF5" s="829">
        <v>289</v>
      </c>
      <c r="AG5" s="829">
        <v>299</v>
      </c>
      <c r="AH5" s="841"/>
      <c r="AJ5" s="815"/>
      <c r="AK5" s="815"/>
      <c r="AL5" s="838" t="s">
        <v>3836</v>
      </c>
      <c r="AM5" s="815" t="s">
        <v>37</v>
      </c>
      <c r="AN5" s="815"/>
      <c r="AP5" s="562" t="str">
        <f>H5&amp;","&amp;" "&amp;I5&amp;","&amp;" "&amp;J5&amp;" "&amp;K5</f>
        <v>43-500 Monterey Ave., Palm Desert, CA 92260</v>
      </c>
      <c r="AQ5" s="815"/>
      <c r="AR5" s="815">
        <v>7</v>
      </c>
      <c r="AS5" s="815">
        <v>21</v>
      </c>
      <c r="AT5" s="815">
        <v>25</v>
      </c>
      <c r="AU5" s="398"/>
      <c r="AV5" s="855">
        <v>28</v>
      </c>
      <c r="AW5" s="398"/>
      <c r="AX5" s="842"/>
    </row>
    <row r="6" spans="1:126" s="811" customFormat="1" ht="15" customHeight="1">
      <c r="A6" s="855" t="s">
        <v>36</v>
      </c>
      <c r="B6" s="855"/>
      <c r="C6" s="855" t="s">
        <v>36</v>
      </c>
      <c r="D6" s="815"/>
      <c r="E6" s="814" t="s">
        <v>3837</v>
      </c>
      <c r="F6" s="811" t="s">
        <v>3838</v>
      </c>
      <c r="G6" s="814"/>
      <c r="H6" s="562" t="s">
        <v>3839</v>
      </c>
      <c r="I6" s="562" t="s">
        <v>128</v>
      </c>
      <c r="J6" s="816" t="s">
        <v>67</v>
      </c>
      <c r="K6" s="562">
        <v>95827</v>
      </c>
      <c r="L6" s="818" t="s">
        <v>129</v>
      </c>
      <c r="N6" s="867" t="s">
        <v>130</v>
      </c>
      <c r="O6" s="562" t="s">
        <v>131</v>
      </c>
      <c r="P6" s="811" t="s">
        <v>3840</v>
      </c>
      <c r="Q6" s="811" t="s">
        <v>128</v>
      </c>
      <c r="R6" s="815" t="s">
        <v>67</v>
      </c>
      <c r="S6" s="866">
        <v>95827</v>
      </c>
      <c r="T6" s="828" t="s">
        <v>132</v>
      </c>
      <c r="U6" s="827"/>
      <c r="W6" s="828"/>
      <c r="X6" s="828">
        <v>622</v>
      </c>
      <c r="Y6" s="828">
        <v>625</v>
      </c>
      <c r="Z6" s="828"/>
      <c r="AA6" s="828"/>
      <c r="AB6" s="846" t="s">
        <v>2747</v>
      </c>
      <c r="AC6" s="815" t="s">
        <v>393</v>
      </c>
      <c r="AE6" s="815"/>
      <c r="AF6" s="829">
        <v>289</v>
      </c>
      <c r="AG6" s="829">
        <v>299</v>
      </c>
      <c r="AH6" s="841"/>
      <c r="AJ6" s="815"/>
      <c r="AK6" s="815"/>
      <c r="AL6" s="838" t="s">
        <v>3841</v>
      </c>
      <c r="AM6" s="815" t="s">
        <v>37</v>
      </c>
      <c r="AN6" s="815"/>
      <c r="AP6" s="562" t="str">
        <f>H6&amp;","&amp;" "&amp;I6&amp;","&amp;" "&amp;J6&amp;" "&amp;K6</f>
        <v>3401 Mayhew Rd., Sacramento, CA 95827</v>
      </c>
      <c r="AQ6" s="815"/>
      <c r="AR6" s="815">
        <v>26</v>
      </c>
      <c r="AS6" s="815">
        <v>37</v>
      </c>
      <c r="AT6" s="815">
        <v>51</v>
      </c>
      <c r="AU6" s="398"/>
      <c r="AV6" s="855">
        <v>56</v>
      </c>
      <c r="AW6" s="398"/>
      <c r="AX6" s="842"/>
      <c r="DS6" s="562"/>
      <c r="DT6" s="562"/>
      <c r="DU6" s="562"/>
    </row>
    <row r="7" spans="1:126" s="811" customFormat="1" ht="15" customHeight="1">
      <c r="A7" s="85" t="s">
        <v>36</v>
      </c>
      <c r="B7" s="505"/>
      <c r="C7" s="85" t="s">
        <v>36</v>
      </c>
      <c r="D7" s="506"/>
      <c r="E7" s="41" t="s">
        <v>3842</v>
      </c>
      <c r="F7" s="41" t="s">
        <v>3843</v>
      </c>
      <c r="G7" s="507" t="s">
        <v>3844</v>
      </c>
      <c r="H7" s="314" t="s">
        <v>3845</v>
      </c>
      <c r="I7" s="314" t="s">
        <v>1485</v>
      </c>
      <c r="J7" s="505" t="s">
        <v>522</v>
      </c>
      <c r="K7" s="505">
        <v>28303</v>
      </c>
      <c r="L7" s="141" t="s">
        <v>3846</v>
      </c>
      <c r="M7" s="41"/>
      <c r="N7" s="60" t="s">
        <v>3847</v>
      </c>
      <c r="O7" s="872" t="s">
        <v>3848</v>
      </c>
      <c r="P7" s="278" t="s">
        <v>3849</v>
      </c>
      <c r="Q7" s="877" t="s">
        <v>1485</v>
      </c>
      <c r="R7" s="279" t="s">
        <v>522</v>
      </c>
      <c r="S7" s="807">
        <v>28303</v>
      </c>
      <c r="T7" s="108" t="s">
        <v>3850</v>
      </c>
      <c r="U7" s="809"/>
      <c r="V7" s="473"/>
      <c r="W7" s="509"/>
      <c r="X7" s="509">
        <v>706</v>
      </c>
      <c r="Y7" s="509">
        <v>709</v>
      </c>
      <c r="Z7" s="314"/>
      <c r="AA7" s="314"/>
      <c r="AB7" s="509" t="s">
        <v>2829</v>
      </c>
      <c r="AC7" s="506" t="s">
        <v>393</v>
      </c>
      <c r="AD7" s="473"/>
      <c r="AE7" s="506"/>
      <c r="AF7" s="736">
        <v>289</v>
      </c>
      <c r="AG7" s="736">
        <v>299</v>
      </c>
      <c r="AH7" s="511"/>
      <c r="AI7" s="473"/>
      <c r="AJ7" s="506"/>
      <c r="AK7" s="506"/>
      <c r="AL7" s="627" t="s">
        <v>3851</v>
      </c>
      <c r="AM7" s="506" t="s">
        <v>37</v>
      </c>
      <c r="AN7" s="539"/>
      <c r="AO7" s="508"/>
      <c r="AP7" s="314" t="str">
        <f>H7&amp;","&amp;" "&amp;I7&amp;","&amp;" "&amp;J7&amp;" "&amp;K7</f>
        <v>908 S. McPherson Church Rd., Fayetteville, NC 28303</v>
      </c>
      <c r="AQ7" s="539"/>
      <c r="AR7" s="506">
        <v>12</v>
      </c>
      <c r="AS7" s="506">
        <v>24</v>
      </c>
      <c r="AT7" s="506">
        <v>28</v>
      </c>
      <c r="AU7" s="41"/>
      <c r="AV7" s="40">
        <v>37</v>
      </c>
      <c r="AW7" s="41"/>
      <c r="AX7" s="122"/>
      <c r="AY7" s="508"/>
      <c r="AZ7" s="508"/>
      <c r="BA7" s="508"/>
      <c r="BB7" s="508"/>
      <c r="BC7" s="508"/>
      <c r="BD7" s="508"/>
      <c r="BE7" s="508"/>
      <c r="BF7" s="508"/>
      <c r="BG7" s="508"/>
      <c r="BH7" s="508"/>
      <c r="BI7" s="508"/>
      <c r="BJ7" s="508"/>
      <c r="BK7" s="508"/>
      <c r="BL7" s="508"/>
      <c r="BM7" s="508"/>
      <c r="BN7" s="508"/>
      <c r="BO7" s="508"/>
      <c r="BP7" s="508"/>
      <c r="BQ7" s="508"/>
      <c r="BR7" s="508"/>
      <c r="BS7" s="508"/>
      <c r="BT7" s="508"/>
      <c r="BU7" s="508"/>
      <c r="BV7" s="508"/>
      <c r="BW7" s="508"/>
      <c r="BX7" s="508"/>
      <c r="BY7" s="508"/>
      <c r="BZ7" s="508"/>
      <c r="CA7" s="508"/>
      <c r="CB7" s="508"/>
      <c r="CC7" s="508"/>
      <c r="CD7" s="508"/>
      <c r="CE7" s="508"/>
      <c r="CF7" s="508"/>
      <c r="CG7" s="508"/>
      <c r="CH7" s="508"/>
      <c r="CI7" s="508"/>
      <c r="CJ7" s="508"/>
      <c r="CK7" s="508"/>
      <c r="CL7" s="508"/>
      <c r="CM7" s="508"/>
      <c r="CN7" s="508"/>
      <c r="CO7" s="508"/>
      <c r="CP7" s="508"/>
      <c r="CQ7" s="508"/>
      <c r="CR7" s="508"/>
      <c r="CS7" s="508"/>
      <c r="CT7" s="508"/>
      <c r="CU7" s="508"/>
      <c r="CV7" s="508"/>
      <c r="CW7" s="508"/>
      <c r="CX7" s="508"/>
      <c r="CY7" s="508"/>
      <c r="CZ7" s="508"/>
      <c r="DA7" s="508"/>
      <c r="DB7" s="508"/>
      <c r="DC7" s="508"/>
      <c r="DD7" s="508"/>
      <c r="DE7" s="508"/>
      <c r="DF7" s="508"/>
      <c r="DG7" s="508"/>
      <c r="DH7" s="508"/>
      <c r="DI7" s="508"/>
      <c r="DJ7" s="508"/>
      <c r="DK7" s="508"/>
      <c r="DL7" s="508"/>
      <c r="DM7" s="508"/>
      <c r="DN7" s="508"/>
      <c r="DO7" s="508"/>
      <c r="DP7" s="508"/>
      <c r="DQ7" s="508"/>
      <c r="DR7" s="512"/>
      <c r="DS7" s="471"/>
      <c r="DT7" s="471"/>
      <c r="DU7" s="471"/>
      <c r="DV7" s="508"/>
    </row>
    <row r="8" spans="1:126" s="811" customFormat="1" ht="15" customHeight="1">
      <c r="A8" s="855" t="s">
        <v>36</v>
      </c>
      <c r="B8" s="855"/>
      <c r="C8" s="855" t="s">
        <v>36</v>
      </c>
      <c r="D8" s="815"/>
      <c r="E8" s="814" t="s">
        <v>3852</v>
      </c>
      <c r="F8" s="811" t="s">
        <v>3853</v>
      </c>
      <c r="G8" s="814" t="s">
        <v>3854</v>
      </c>
      <c r="H8" s="811" t="s">
        <v>3855</v>
      </c>
      <c r="I8" s="814" t="s">
        <v>3856</v>
      </c>
      <c r="J8" s="815" t="s">
        <v>620</v>
      </c>
      <c r="K8" s="815">
        <v>30507</v>
      </c>
      <c r="L8" s="837" t="s">
        <v>3857</v>
      </c>
      <c r="N8" s="811" t="s">
        <v>3858</v>
      </c>
      <c r="O8" s="811" t="s">
        <v>3859</v>
      </c>
      <c r="P8" s="811" t="s">
        <v>3860</v>
      </c>
      <c r="Q8" s="811" t="s">
        <v>3856</v>
      </c>
      <c r="R8" s="815" t="s">
        <v>620</v>
      </c>
      <c r="S8" s="815">
        <v>30507</v>
      </c>
      <c r="T8" s="828" t="s">
        <v>3861</v>
      </c>
      <c r="U8" s="827"/>
      <c r="W8" s="828"/>
      <c r="X8" s="828">
        <v>622</v>
      </c>
      <c r="Y8" s="828">
        <v>625</v>
      </c>
      <c r="Z8" s="828"/>
      <c r="AA8" s="828"/>
      <c r="AB8" s="828" t="s">
        <v>2747</v>
      </c>
      <c r="AC8" s="815" t="s">
        <v>393</v>
      </c>
      <c r="AE8" s="815"/>
      <c r="AF8" s="829">
        <v>289</v>
      </c>
      <c r="AG8" s="829">
        <v>299</v>
      </c>
      <c r="AH8" s="841"/>
      <c r="AJ8" s="815"/>
      <c r="AK8" s="815"/>
      <c r="AL8" s="838" t="s">
        <v>3862</v>
      </c>
      <c r="AM8" s="815" t="s">
        <v>37</v>
      </c>
      <c r="AN8" s="815"/>
      <c r="AP8" s="562" t="str">
        <f>H8&amp;","&amp;" "&amp;I8&amp;","&amp;" "&amp;J8&amp;" "&amp;K8</f>
        <v>3911 P Davidson Rd., Gainesville, GA 30507</v>
      </c>
      <c r="AQ8" s="815"/>
      <c r="AR8" s="815">
        <v>10</v>
      </c>
      <c r="AS8" s="815">
        <v>14</v>
      </c>
      <c r="AT8" s="815">
        <v>21</v>
      </c>
      <c r="AU8" s="398"/>
      <c r="AV8" s="855">
        <v>23</v>
      </c>
      <c r="AW8" s="398"/>
      <c r="AX8" s="842"/>
      <c r="DS8" s="562"/>
      <c r="DT8" s="562"/>
      <c r="DU8" s="562"/>
    </row>
    <row r="9" spans="1:126" s="562" customFormat="1" ht="15" customHeight="1">
      <c r="A9" s="420" t="s">
        <v>36</v>
      </c>
      <c r="B9" s="816"/>
      <c r="C9" s="420" t="s">
        <v>36</v>
      </c>
      <c r="D9" s="815"/>
      <c r="E9" s="811" t="s">
        <v>3863</v>
      </c>
      <c r="F9" s="814" t="s">
        <v>736</v>
      </c>
      <c r="G9" s="814" t="s">
        <v>3864</v>
      </c>
      <c r="H9" s="562" t="s">
        <v>3865</v>
      </c>
      <c r="I9" s="562" t="s">
        <v>738</v>
      </c>
      <c r="J9" s="816" t="s">
        <v>67</v>
      </c>
      <c r="K9" s="816">
        <v>93706</v>
      </c>
      <c r="L9" s="837" t="s">
        <v>218</v>
      </c>
      <c r="M9" s="811"/>
      <c r="N9" s="842" t="s">
        <v>219</v>
      </c>
      <c r="O9" s="398" t="s">
        <v>220</v>
      </c>
      <c r="P9" s="395" t="s">
        <v>221</v>
      </c>
      <c r="Q9" s="398" t="s">
        <v>222</v>
      </c>
      <c r="R9" s="855" t="s">
        <v>67</v>
      </c>
      <c r="S9" s="856">
        <v>95382</v>
      </c>
      <c r="T9" s="846" t="s">
        <v>223</v>
      </c>
      <c r="U9" s="827"/>
      <c r="V9" s="811"/>
      <c r="W9" s="828"/>
      <c r="X9" s="828">
        <v>615</v>
      </c>
      <c r="Y9" s="828">
        <v>618</v>
      </c>
      <c r="AB9" s="828" t="s">
        <v>2667</v>
      </c>
      <c r="AC9" s="815" t="s">
        <v>393</v>
      </c>
      <c r="AD9" s="811"/>
      <c r="AE9" s="815"/>
      <c r="AF9" s="829">
        <v>289</v>
      </c>
      <c r="AG9" s="829">
        <v>299</v>
      </c>
      <c r="AH9" s="841"/>
      <c r="AI9" s="811"/>
      <c r="AJ9" s="815"/>
      <c r="AK9" s="815"/>
      <c r="AL9" s="838" t="s">
        <v>3866</v>
      </c>
      <c r="AM9" s="815" t="s">
        <v>37</v>
      </c>
      <c r="AN9" s="815"/>
      <c r="AO9" s="811"/>
      <c r="AP9" s="562" t="str">
        <f>H9&amp;","&amp;" "&amp;I9&amp;","&amp;" "&amp;J9&amp;" "&amp;K9</f>
        <v>540 E California Ave., Fresno, CA 93706</v>
      </c>
      <c r="AQ9" s="815"/>
      <c r="AR9" s="815">
        <v>14</v>
      </c>
      <c r="AS9" s="815">
        <v>18</v>
      </c>
      <c r="AT9" s="815">
        <v>20</v>
      </c>
      <c r="AU9" s="398"/>
      <c r="AV9" s="855">
        <v>20</v>
      </c>
      <c r="AW9" s="398"/>
      <c r="AX9" s="842"/>
      <c r="AY9" s="811"/>
      <c r="AZ9" s="811"/>
      <c r="BA9" s="811"/>
      <c r="BB9" s="811"/>
      <c r="BC9" s="811"/>
      <c r="BD9" s="811"/>
      <c r="BE9" s="811"/>
      <c r="BF9" s="811"/>
      <c r="BG9" s="811"/>
      <c r="BH9" s="811"/>
      <c r="BI9" s="811"/>
      <c r="BJ9" s="811"/>
      <c r="BK9" s="811"/>
      <c r="BL9" s="811"/>
      <c r="BM9" s="811"/>
      <c r="BN9" s="811"/>
      <c r="BO9" s="811"/>
      <c r="BP9" s="811"/>
      <c r="BQ9" s="811"/>
      <c r="BR9" s="811"/>
      <c r="BS9" s="811"/>
      <c r="BT9" s="811"/>
      <c r="BU9" s="811"/>
      <c r="BV9" s="811"/>
      <c r="BW9" s="811"/>
      <c r="BX9" s="811"/>
      <c r="BY9" s="811"/>
      <c r="BZ9" s="811"/>
      <c r="CA9" s="811"/>
      <c r="CB9" s="811"/>
      <c r="CC9" s="811"/>
      <c r="CD9" s="811"/>
      <c r="CE9" s="811"/>
      <c r="CF9" s="811"/>
      <c r="CG9" s="811"/>
      <c r="CH9" s="811"/>
      <c r="CI9" s="811"/>
      <c r="CJ9" s="811"/>
      <c r="CK9" s="811"/>
      <c r="CL9" s="811"/>
      <c r="CM9" s="811"/>
      <c r="CN9" s="811"/>
      <c r="CO9" s="811"/>
      <c r="CP9" s="811"/>
      <c r="CQ9" s="811"/>
      <c r="CR9" s="811"/>
      <c r="CS9" s="811"/>
      <c r="CT9" s="811"/>
      <c r="CU9" s="811"/>
      <c r="CV9" s="811"/>
      <c r="CW9" s="811"/>
      <c r="CX9" s="811"/>
      <c r="CY9" s="811"/>
      <c r="CZ9" s="811"/>
      <c r="DA9" s="811"/>
      <c r="DB9" s="811"/>
      <c r="DC9" s="811"/>
      <c r="DD9" s="811"/>
      <c r="DE9" s="811"/>
      <c r="DF9" s="811"/>
      <c r="DG9" s="811"/>
      <c r="DH9" s="811"/>
      <c r="DI9" s="811"/>
      <c r="DJ9" s="811"/>
      <c r="DK9" s="811"/>
      <c r="DL9" s="811"/>
      <c r="DM9" s="811"/>
      <c r="DN9" s="811"/>
      <c r="DO9" s="811"/>
      <c r="DP9" s="811"/>
      <c r="DQ9" s="811"/>
      <c r="DR9" s="843"/>
    </row>
    <row r="10" spans="1:126" s="562" customFormat="1" ht="15" customHeight="1">
      <c r="A10" s="420" t="s">
        <v>36</v>
      </c>
      <c r="B10" s="816"/>
      <c r="C10" s="420" t="s">
        <v>36</v>
      </c>
      <c r="D10" s="815"/>
      <c r="E10" s="811" t="s">
        <v>3867</v>
      </c>
      <c r="F10" s="842" t="s">
        <v>3868</v>
      </c>
      <c r="G10" s="842" t="s">
        <v>2856</v>
      </c>
      <c r="H10" s="810" t="s">
        <v>3869</v>
      </c>
      <c r="I10" s="810" t="s">
        <v>793</v>
      </c>
      <c r="J10" s="816" t="s">
        <v>54</v>
      </c>
      <c r="K10" s="816">
        <v>45806</v>
      </c>
      <c r="L10" s="837" t="s">
        <v>794</v>
      </c>
      <c r="M10" s="811"/>
      <c r="N10" s="810" t="s">
        <v>795</v>
      </c>
      <c r="O10" s="366" t="s">
        <v>796</v>
      </c>
      <c r="P10" s="366" t="s">
        <v>797</v>
      </c>
      <c r="Q10" s="366" t="s">
        <v>793</v>
      </c>
      <c r="R10" s="420" t="s">
        <v>54</v>
      </c>
      <c r="S10" s="420">
        <v>45801</v>
      </c>
      <c r="T10" s="816" t="s">
        <v>798</v>
      </c>
      <c r="U10" s="827"/>
      <c r="V10" s="811"/>
      <c r="W10" s="828"/>
      <c r="X10" s="828">
        <v>615</v>
      </c>
      <c r="Y10" s="828">
        <v>618</v>
      </c>
      <c r="AB10" s="828" t="s">
        <v>2667</v>
      </c>
      <c r="AC10" s="815" t="s">
        <v>393</v>
      </c>
      <c r="AD10" s="811"/>
      <c r="AE10" s="815"/>
      <c r="AF10" s="829">
        <v>289</v>
      </c>
      <c r="AG10" s="829">
        <v>299</v>
      </c>
      <c r="AH10" s="841"/>
      <c r="AI10" s="811"/>
      <c r="AJ10" s="815"/>
      <c r="AK10" s="815"/>
      <c r="AL10" s="838" t="s">
        <v>3870</v>
      </c>
      <c r="AM10" s="815" t="s">
        <v>37</v>
      </c>
      <c r="AN10" s="815"/>
      <c r="AO10" s="811"/>
      <c r="AP10" s="562" t="str">
        <f>H10&amp;","&amp;" "&amp;I10&amp;","&amp;" "&amp;J10&amp;" "&amp;K10</f>
        <v>3333 Zurmehly Rd., Lima, OH 45806</v>
      </c>
      <c r="AQ10" s="815"/>
      <c r="AR10" s="815">
        <v>2</v>
      </c>
      <c r="AS10" s="815">
        <v>8</v>
      </c>
      <c r="AT10" s="815">
        <v>10</v>
      </c>
      <c r="AU10" s="398"/>
      <c r="AV10" s="855">
        <v>9</v>
      </c>
      <c r="AW10" s="398"/>
      <c r="AX10" s="842"/>
      <c r="AY10" s="811"/>
      <c r="AZ10" s="811"/>
      <c r="BA10" s="811"/>
      <c r="BB10" s="811"/>
      <c r="BC10" s="811"/>
      <c r="BD10" s="811"/>
      <c r="BE10" s="811"/>
      <c r="BF10" s="811"/>
      <c r="BG10" s="811"/>
      <c r="BH10" s="811"/>
      <c r="BI10" s="811"/>
      <c r="BJ10" s="811"/>
      <c r="BK10" s="811"/>
      <c r="BL10" s="811"/>
      <c r="BM10" s="811"/>
      <c r="BN10" s="811"/>
      <c r="BO10" s="811"/>
      <c r="BP10" s="811"/>
      <c r="BQ10" s="811"/>
      <c r="BR10" s="811"/>
      <c r="BS10" s="811"/>
      <c r="BT10" s="811"/>
      <c r="BU10" s="811"/>
      <c r="BV10" s="811"/>
      <c r="BW10" s="811"/>
      <c r="BX10" s="811"/>
      <c r="BY10" s="811"/>
      <c r="BZ10" s="811"/>
      <c r="CA10" s="811"/>
      <c r="CB10" s="811"/>
      <c r="CC10" s="811"/>
      <c r="CD10" s="811"/>
      <c r="CE10" s="811"/>
      <c r="CF10" s="811"/>
      <c r="CG10" s="811"/>
      <c r="CH10" s="811"/>
      <c r="CI10" s="811"/>
      <c r="CJ10" s="811"/>
      <c r="CK10" s="811"/>
      <c r="CL10" s="811"/>
      <c r="CM10" s="811"/>
      <c r="CN10" s="811"/>
      <c r="CO10" s="811"/>
      <c r="CP10" s="811"/>
      <c r="CQ10" s="811"/>
      <c r="CR10" s="811"/>
      <c r="CS10" s="811"/>
      <c r="CT10" s="811"/>
      <c r="CU10" s="811"/>
      <c r="CV10" s="811"/>
      <c r="CW10" s="811"/>
      <c r="CX10" s="811"/>
      <c r="CY10" s="811"/>
      <c r="CZ10" s="811"/>
      <c r="DA10" s="811"/>
      <c r="DB10" s="811"/>
      <c r="DC10" s="811"/>
      <c r="DD10" s="811"/>
      <c r="DE10" s="811"/>
      <c r="DF10" s="811"/>
      <c r="DG10" s="811"/>
      <c r="DH10" s="811"/>
      <c r="DI10" s="811"/>
      <c r="DJ10" s="811"/>
      <c r="DK10" s="811"/>
      <c r="DL10" s="811"/>
      <c r="DM10" s="811"/>
      <c r="DN10" s="811"/>
      <c r="DO10" s="811"/>
      <c r="DP10" s="811"/>
      <c r="DQ10" s="811"/>
      <c r="DR10" s="843"/>
    </row>
    <row r="11" spans="1:126" s="562" customFormat="1" ht="15" customHeight="1">
      <c r="A11" s="85" t="s">
        <v>36</v>
      </c>
      <c r="B11" s="505"/>
      <c r="C11" s="85" t="s">
        <v>36</v>
      </c>
      <c r="D11" s="506"/>
      <c r="E11" s="78" t="s">
        <v>3871</v>
      </c>
      <c r="F11" s="406" t="s">
        <v>2859</v>
      </c>
      <c r="G11" s="122"/>
      <c r="H11" s="629" t="s">
        <v>3872</v>
      </c>
      <c r="I11" s="629" t="s">
        <v>862</v>
      </c>
      <c r="J11" s="505" t="s">
        <v>42</v>
      </c>
      <c r="K11" s="505">
        <v>14020</v>
      </c>
      <c r="L11" s="141" t="s">
        <v>863</v>
      </c>
      <c r="M11" s="508"/>
      <c r="N11" s="629" t="s">
        <v>864</v>
      </c>
      <c r="O11" s="78" t="s">
        <v>865</v>
      </c>
      <c r="P11" s="78" t="s">
        <v>866</v>
      </c>
      <c r="Q11" s="78" t="s">
        <v>867</v>
      </c>
      <c r="R11" s="85" t="s">
        <v>42</v>
      </c>
      <c r="S11" s="85">
        <v>14470</v>
      </c>
      <c r="T11" s="665" t="s">
        <v>868</v>
      </c>
      <c r="U11" s="510"/>
      <c r="V11" s="107"/>
      <c r="W11" s="509"/>
      <c r="X11" s="509">
        <v>720</v>
      </c>
      <c r="Y11" s="509">
        <v>723</v>
      </c>
      <c r="Z11" s="314"/>
      <c r="AA11" s="314"/>
      <c r="AB11" s="613" t="s">
        <v>2708</v>
      </c>
      <c r="AC11" s="506" t="s">
        <v>393</v>
      </c>
      <c r="AD11" s="107"/>
      <c r="AE11" s="506"/>
      <c r="AF11" s="736">
        <v>289</v>
      </c>
      <c r="AG11" s="736">
        <v>299</v>
      </c>
      <c r="AH11" s="511"/>
      <c r="AI11" s="107"/>
      <c r="AJ11" s="506"/>
      <c r="AK11" s="506"/>
      <c r="AL11" s="627" t="s">
        <v>3873</v>
      </c>
      <c r="AM11" s="506"/>
      <c r="AN11" s="539"/>
      <c r="AO11" s="508"/>
      <c r="AP11" s="314" t="str">
        <f>H11&amp;","&amp;" "&amp;I11&amp;","&amp;" "&amp;J11&amp;" "&amp;K11</f>
        <v>1 College Rd., Batavia, NY 14020</v>
      </c>
      <c r="AQ11" s="539"/>
      <c r="AR11" s="506">
        <v>4</v>
      </c>
      <c r="AS11" s="506">
        <v>4</v>
      </c>
      <c r="AT11" s="506">
        <v>4</v>
      </c>
      <c r="AU11" s="41"/>
      <c r="AV11" s="263">
        <v>4</v>
      </c>
      <c r="AW11" s="41"/>
      <c r="AX11" s="122"/>
      <c r="AY11" s="508"/>
      <c r="AZ11" s="508"/>
      <c r="BA11" s="508"/>
      <c r="BB11" s="508"/>
      <c r="BC11" s="508"/>
      <c r="BD11" s="508"/>
      <c r="BE11" s="508"/>
      <c r="BF11" s="508"/>
      <c r="BG11" s="508"/>
      <c r="BH11" s="508"/>
      <c r="BI11" s="508"/>
      <c r="BJ11" s="508"/>
      <c r="BK11" s="508"/>
      <c r="BL11" s="508"/>
      <c r="BM11" s="508"/>
      <c r="BN11" s="508"/>
      <c r="BO11" s="508"/>
      <c r="BP11" s="508"/>
      <c r="BQ11" s="508"/>
      <c r="BR11" s="508"/>
      <c r="BS11" s="508"/>
      <c r="BT11" s="508"/>
      <c r="BU11" s="508"/>
      <c r="BV11" s="508"/>
      <c r="BW11" s="508"/>
      <c r="BX11" s="508"/>
      <c r="BY11" s="508"/>
      <c r="BZ11" s="508"/>
      <c r="CA11" s="508"/>
      <c r="CB11" s="508"/>
      <c r="CC11" s="508"/>
      <c r="CD11" s="508"/>
      <c r="CE11" s="508"/>
      <c r="CF11" s="508"/>
      <c r="CG11" s="508"/>
      <c r="CH11" s="508"/>
      <c r="CI11" s="508"/>
      <c r="CJ11" s="508"/>
      <c r="CK11" s="508"/>
      <c r="CL11" s="508"/>
      <c r="CM11" s="508"/>
      <c r="CN11" s="508"/>
      <c r="CO11" s="508"/>
      <c r="CP11" s="508"/>
      <c r="CQ11" s="508"/>
      <c r="CR11" s="508"/>
      <c r="CS11" s="508"/>
      <c r="CT11" s="508"/>
      <c r="CU11" s="508"/>
      <c r="CV11" s="508"/>
      <c r="CW11" s="508"/>
      <c r="CX11" s="508"/>
      <c r="CY11" s="508"/>
      <c r="CZ11" s="508"/>
      <c r="DA11" s="508"/>
      <c r="DB11" s="508"/>
      <c r="DC11" s="508"/>
      <c r="DD11" s="508"/>
      <c r="DE11" s="508"/>
      <c r="DF11" s="508"/>
      <c r="DG11" s="508"/>
      <c r="DH11" s="508"/>
      <c r="DI11" s="508"/>
      <c r="DJ11" s="508"/>
      <c r="DK11" s="508"/>
      <c r="DL11" s="508"/>
      <c r="DM11" s="508"/>
      <c r="DN11" s="508"/>
      <c r="DO11" s="508"/>
      <c r="DP11" s="508"/>
      <c r="DQ11" s="508"/>
      <c r="DR11" s="512"/>
      <c r="DS11" s="293"/>
      <c r="DT11" s="293"/>
      <c r="DU11" s="293"/>
      <c r="DV11" s="293"/>
    </row>
    <row r="12" spans="1:126" s="562" customFormat="1" ht="15" customHeight="1">
      <c r="A12" s="85" t="s">
        <v>36</v>
      </c>
      <c r="B12" s="505"/>
      <c r="C12" s="85" t="s">
        <v>36</v>
      </c>
      <c r="D12" s="506"/>
      <c r="E12" s="41" t="s">
        <v>3874</v>
      </c>
      <c r="F12" s="122" t="s">
        <v>2906</v>
      </c>
      <c r="G12" s="122"/>
      <c r="H12" s="629" t="s">
        <v>3875</v>
      </c>
      <c r="I12" s="629" t="s">
        <v>1732</v>
      </c>
      <c r="J12" s="505" t="s">
        <v>67</v>
      </c>
      <c r="K12" s="505">
        <v>95357</v>
      </c>
      <c r="L12" s="141" t="s">
        <v>218</v>
      </c>
      <c r="M12" s="508"/>
      <c r="N12" s="122" t="s">
        <v>219</v>
      </c>
      <c r="O12" s="41" t="s">
        <v>220</v>
      </c>
      <c r="P12" s="41" t="s">
        <v>221</v>
      </c>
      <c r="Q12" s="41" t="s">
        <v>222</v>
      </c>
      <c r="R12" s="40" t="s">
        <v>67</v>
      </c>
      <c r="S12" s="137">
        <v>95382</v>
      </c>
      <c r="T12" s="613" t="s">
        <v>223</v>
      </c>
      <c r="U12" s="510"/>
      <c r="V12" s="107"/>
      <c r="W12" s="509"/>
      <c r="X12" s="509">
        <v>707</v>
      </c>
      <c r="Y12" s="509">
        <v>710</v>
      </c>
      <c r="Z12" s="314"/>
      <c r="AA12" s="314"/>
      <c r="AB12" s="613" t="s">
        <v>2907</v>
      </c>
      <c r="AC12" s="506" t="s">
        <v>393</v>
      </c>
      <c r="AD12" s="107"/>
      <c r="AE12" s="506"/>
      <c r="AF12" s="736">
        <v>289</v>
      </c>
      <c r="AG12" s="736">
        <v>299</v>
      </c>
      <c r="AH12" s="511"/>
      <c r="AI12" s="107"/>
      <c r="AJ12" s="506"/>
      <c r="AK12" s="506"/>
      <c r="AL12" s="627" t="s">
        <v>3876</v>
      </c>
      <c r="AM12" s="506" t="s">
        <v>37</v>
      </c>
      <c r="AN12" s="539"/>
      <c r="AO12" s="508"/>
      <c r="AP12" s="314" t="str">
        <f>H12&amp;","&amp;" "&amp;I12&amp;","&amp;" "&amp;J12&amp;" "&amp;K12</f>
        <v>641 Norseman Dr., Modesto, CA 95357</v>
      </c>
      <c r="AQ12" s="539"/>
      <c r="AR12" s="506">
        <v>9</v>
      </c>
      <c r="AS12" s="506">
        <v>23</v>
      </c>
      <c r="AT12" s="506">
        <v>34</v>
      </c>
      <c r="AU12" s="41"/>
      <c r="AV12" s="40">
        <v>38</v>
      </c>
      <c r="AW12" s="41"/>
      <c r="AX12" s="122"/>
      <c r="AY12" s="508"/>
      <c r="AZ12" s="508"/>
      <c r="BA12" s="508"/>
      <c r="BB12" s="508"/>
      <c r="BC12" s="508"/>
      <c r="BD12" s="508"/>
      <c r="BE12" s="508"/>
      <c r="BF12" s="491"/>
      <c r="BG12" s="491"/>
      <c r="BH12" s="491"/>
      <c r="BI12" s="508"/>
      <c r="BJ12" s="508"/>
      <c r="BK12" s="508"/>
      <c r="BL12" s="508"/>
      <c r="BM12" s="508"/>
      <c r="BN12" s="508"/>
      <c r="BO12" s="508"/>
      <c r="BP12" s="508"/>
      <c r="BQ12" s="508"/>
      <c r="BR12" s="508"/>
      <c r="BS12" s="508"/>
      <c r="BT12" s="508"/>
      <c r="BU12" s="508"/>
      <c r="BV12" s="508"/>
      <c r="BW12" s="508"/>
      <c r="BX12" s="508"/>
      <c r="BY12" s="508"/>
      <c r="BZ12" s="508"/>
      <c r="CA12" s="508"/>
      <c r="CB12" s="508"/>
      <c r="CC12" s="508"/>
      <c r="CD12" s="508"/>
      <c r="CE12" s="508"/>
      <c r="CF12" s="508"/>
      <c r="CG12" s="508"/>
      <c r="CH12" s="508"/>
      <c r="CI12" s="508"/>
      <c r="CJ12" s="508"/>
      <c r="CK12" s="508"/>
      <c r="CL12" s="508"/>
      <c r="CM12" s="508"/>
      <c r="CN12" s="508"/>
      <c r="CO12" s="508"/>
      <c r="CP12" s="508"/>
      <c r="CQ12" s="508"/>
      <c r="CR12" s="508"/>
      <c r="CS12" s="508"/>
      <c r="CT12" s="508"/>
      <c r="CU12" s="508"/>
      <c r="CV12" s="508"/>
      <c r="CW12" s="508"/>
      <c r="CX12" s="508"/>
      <c r="CY12" s="508"/>
      <c r="CZ12" s="508"/>
      <c r="DA12" s="508"/>
      <c r="DB12" s="508"/>
      <c r="DC12" s="508"/>
      <c r="DD12" s="508"/>
      <c r="DE12" s="508"/>
      <c r="DF12" s="508"/>
      <c r="DG12" s="508"/>
      <c r="DH12" s="508"/>
      <c r="DI12" s="508"/>
      <c r="DJ12" s="508"/>
      <c r="DK12" s="508"/>
      <c r="DL12" s="508"/>
      <c r="DM12" s="508"/>
      <c r="DN12" s="508"/>
      <c r="DO12" s="508"/>
      <c r="DP12" s="508"/>
      <c r="DQ12" s="508"/>
      <c r="DR12" s="512"/>
      <c r="DS12" s="293"/>
      <c r="DT12" s="293"/>
      <c r="DU12" s="293"/>
      <c r="DV12" s="293"/>
    </row>
    <row r="13" spans="1:126" s="562" customFormat="1" ht="15" customHeight="1">
      <c r="A13" s="420" t="s">
        <v>36</v>
      </c>
      <c r="B13" s="816"/>
      <c r="C13" s="420" t="s">
        <v>36</v>
      </c>
      <c r="D13" s="815"/>
      <c r="E13" s="811" t="s">
        <v>3877</v>
      </c>
      <c r="F13" s="842" t="s">
        <v>3878</v>
      </c>
      <c r="G13" s="842" t="s">
        <v>3879</v>
      </c>
      <c r="H13" s="562" t="s">
        <v>3880</v>
      </c>
      <c r="I13" s="562" t="s">
        <v>3881</v>
      </c>
      <c r="J13" s="816" t="s">
        <v>412</v>
      </c>
      <c r="K13" s="816">
        <v>34224</v>
      </c>
      <c r="L13" s="837" t="s">
        <v>3882</v>
      </c>
      <c r="M13" s="811"/>
      <c r="N13" s="811" t="s">
        <v>3883</v>
      </c>
      <c r="O13" s="814" t="s">
        <v>3884</v>
      </c>
      <c r="P13" s="811" t="s">
        <v>3885</v>
      </c>
      <c r="Q13" s="811" t="s">
        <v>3886</v>
      </c>
      <c r="R13" s="815" t="s">
        <v>412</v>
      </c>
      <c r="S13" s="815">
        <v>33981</v>
      </c>
      <c r="T13" s="816" t="s">
        <v>3887</v>
      </c>
      <c r="U13" s="827"/>
      <c r="V13" s="811"/>
      <c r="W13" s="828"/>
      <c r="X13" s="828">
        <v>622</v>
      </c>
      <c r="Y13" s="828">
        <v>625</v>
      </c>
      <c r="AB13" s="828" t="s">
        <v>2747</v>
      </c>
      <c r="AC13" s="815" t="s">
        <v>393</v>
      </c>
      <c r="AD13" s="811"/>
      <c r="AE13" s="815"/>
      <c r="AF13" s="829">
        <v>289</v>
      </c>
      <c r="AG13" s="829">
        <v>299</v>
      </c>
      <c r="AH13" s="841"/>
      <c r="AI13" s="811"/>
      <c r="AJ13" s="815"/>
      <c r="AK13" s="815"/>
      <c r="AL13" s="838" t="s">
        <v>3888</v>
      </c>
      <c r="AM13" s="815" t="s">
        <v>37</v>
      </c>
      <c r="AN13" s="815"/>
      <c r="AO13" s="811"/>
      <c r="AP13" s="562" t="str">
        <f>H13&amp;","&amp;" "&amp;I13&amp;","&amp;" "&amp;J13&amp;" "&amp;K13</f>
        <v>2201 Placida Rd., Englewood, FL 34224</v>
      </c>
      <c r="AQ13" s="815"/>
      <c r="AR13" s="815">
        <v>28</v>
      </c>
      <c r="AS13" s="815">
        <v>35</v>
      </c>
      <c r="AT13" s="815">
        <v>39</v>
      </c>
      <c r="AU13" s="398"/>
      <c r="AV13" s="855">
        <v>38</v>
      </c>
      <c r="AW13" s="398"/>
      <c r="AX13" s="842"/>
      <c r="AY13" s="811"/>
      <c r="AZ13" s="811"/>
      <c r="BA13" s="811"/>
      <c r="BB13" s="811"/>
      <c r="BC13" s="811"/>
      <c r="BD13" s="811"/>
      <c r="BE13" s="811"/>
      <c r="BF13" s="811"/>
      <c r="BG13" s="811"/>
      <c r="BH13" s="811"/>
      <c r="BI13" s="811"/>
      <c r="BJ13" s="811"/>
      <c r="BK13" s="811"/>
      <c r="BL13" s="811"/>
      <c r="BM13" s="811"/>
      <c r="BN13" s="811"/>
      <c r="BO13" s="811"/>
      <c r="BP13" s="811"/>
      <c r="BQ13" s="811"/>
      <c r="BR13" s="811"/>
      <c r="BS13" s="811"/>
      <c r="BT13" s="811"/>
      <c r="BU13" s="811"/>
      <c r="BV13" s="811"/>
      <c r="BW13" s="811"/>
      <c r="BX13" s="811"/>
      <c r="BY13" s="811"/>
      <c r="BZ13" s="811"/>
      <c r="CA13" s="811"/>
      <c r="CB13" s="811"/>
      <c r="CC13" s="811"/>
      <c r="CD13" s="811"/>
      <c r="CE13" s="811"/>
      <c r="CF13" s="811"/>
      <c r="CG13" s="811"/>
      <c r="CH13" s="811"/>
      <c r="CI13" s="811"/>
      <c r="CJ13" s="811"/>
      <c r="CK13" s="811"/>
      <c r="CL13" s="811"/>
      <c r="CM13" s="811"/>
      <c r="CN13" s="811"/>
      <c r="CO13" s="811"/>
      <c r="CP13" s="811"/>
      <c r="CQ13" s="811"/>
      <c r="CR13" s="811"/>
      <c r="CS13" s="811"/>
      <c r="CT13" s="811"/>
      <c r="CU13" s="811"/>
      <c r="CV13" s="811"/>
      <c r="CW13" s="811"/>
      <c r="CX13" s="811"/>
      <c r="CY13" s="811"/>
      <c r="CZ13" s="811"/>
      <c r="DA13" s="811"/>
      <c r="DB13" s="811"/>
      <c r="DC13" s="811"/>
      <c r="DD13" s="811"/>
      <c r="DE13" s="811"/>
      <c r="DF13" s="811"/>
      <c r="DG13" s="811"/>
      <c r="DH13" s="811"/>
      <c r="DI13" s="811"/>
      <c r="DJ13" s="811"/>
      <c r="DK13" s="811"/>
      <c r="DL13" s="811"/>
      <c r="DM13" s="811"/>
      <c r="DN13" s="811"/>
      <c r="DO13" s="811"/>
      <c r="DP13" s="811"/>
      <c r="DQ13" s="811"/>
      <c r="DR13" s="843"/>
    </row>
    <row r="14" spans="1:126" s="562" customFormat="1" ht="15" customHeight="1">
      <c r="A14" s="85" t="s">
        <v>36</v>
      </c>
      <c r="B14" s="505"/>
      <c r="C14" s="85" t="s">
        <v>36</v>
      </c>
      <c r="D14" s="506"/>
      <c r="E14" s="508" t="s">
        <v>2192</v>
      </c>
      <c r="F14" s="122" t="s">
        <v>2193</v>
      </c>
      <c r="G14" s="122"/>
      <c r="H14" s="41" t="s">
        <v>3889</v>
      </c>
      <c r="I14" s="41" t="s">
        <v>2196</v>
      </c>
      <c r="J14" s="40" t="s">
        <v>67</v>
      </c>
      <c r="K14" s="40">
        <v>90262</v>
      </c>
      <c r="L14" s="141" t="s">
        <v>3890</v>
      </c>
      <c r="M14" s="508"/>
      <c r="N14" s="508" t="s">
        <v>3891</v>
      </c>
      <c r="O14" s="507" t="s">
        <v>3892</v>
      </c>
      <c r="P14" s="684" t="s">
        <v>3893</v>
      </c>
      <c r="Q14" s="508" t="s">
        <v>3894</v>
      </c>
      <c r="R14" s="506" t="s">
        <v>67</v>
      </c>
      <c r="S14" s="506">
        <v>90280</v>
      </c>
      <c r="T14" s="505" t="s">
        <v>3895</v>
      </c>
      <c r="U14" s="510"/>
      <c r="V14" s="473"/>
      <c r="W14" s="509"/>
      <c r="X14" s="509">
        <v>720</v>
      </c>
      <c r="Y14" s="509">
        <v>723</v>
      </c>
      <c r="Z14" s="314"/>
      <c r="AA14" s="314"/>
      <c r="AB14" s="509" t="s">
        <v>2708</v>
      </c>
      <c r="AC14" s="506" t="s">
        <v>393</v>
      </c>
      <c r="AD14" s="473"/>
      <c r="AE14" s="506"/>
      <c r="AF14" s="736">
        <v>289</v>
      </c>
      <c r="AG14" s="736">
        <v>299</v>
      </c>
      <c r="AH14" s="511"/>
      <c r="AI14" s="473"/>
      <c r="AJ14" s="506"/>
      <c r="AK14" s="506"/>
      <c r="AL14" s="627" t="s">
        <v>3896</v>
      </c>
      <c r="AM14" s="506" t="s">
        <v>37</v>
      </c>
      <c r="AN14" s="539"/>
      <c r="AO14" s="508"/>
      <c r="AP14" s="314" t="str">
        <f>H14&amp;","&amp;" "&amp;I14&amp;","&amp;" "&amp;J14&amp;" "&amp;K14</f>
        <v>5246 Martin Luther King Jr Blvd., Lynwood, CA 90262</v>
      </c>
      <c r="AQ14" s="539"/>
      <c r="AR14" s="506">
        <v>1</v>
      </c>
      <c r="AS14" s="506">
        <v>6</v>
      </c>
      <c r="AT14" s="506">
        <v>7</v>
      </c>
      <c r="AU14" s="41"/>
      <c r="AV14" s="40">
        <v>13</v>
      </c>
      <c r="AW14" s="41"/>
      <c r="AX14" s="122"/>
      <c r="AY14" s="508"/>
      <c r="AZ14" s="508"/>
      <c r="BA14" s="508"/>
      <c r="BB14" s="508"/>
      <c r="BC14" s="508"/>
      <c r="BD14" s="508"/>
      <c r="BE14" s="508"/>
      <c r="BF14" s="508"/>
      <c r="BG14" s="508"/>
      <c r="BH14" s="508"/>
      <c r="BI14" s="508"/>
      <c r="BJ14" s="508"/>
      <c r="BK14" s="508"/>
      <c r="BL14" s="508"/>
      <c r="BM14" s="508"/>
      <c r="BN14" s="508"/>
      <c r="BO14" s="508"/>
      <c r="BP14" s="508"/>
      <c r="BQ14" s="508"/>
      <c r="BR14" s="508"/>
      <c r="BS14" s="508"/>
      <c r="BT14" s="508"/>
      <c r="BU14" s="508"/>
      <c r="BV14" s="508"/>
      <c r="BW14" s="508"/>
      <c r="BX14" s="508"/>
      <c r="BY14" s="508"/>
      <c r="BZ14" s="508"/>
      <c r="CA14" s="508"/>
      <c r="CB14" s="508"/>
      <c r="CC14" s="508"/>
      <c r="CD14" s="508"/>
      <c r="CE14" s="508"/>
      <c r="CF14" s="508"/>
      <c r="CG14" s="508"/>
      <c r="CH14" s="508"/>
      <c r="CI14" s="508"/>
      <c r="CJ14" s="508"/>
      <c r="CK14" s="508"/>
      <c r="CL14" s="508"/>
      <c r="CM14" s="508"/>
      <c r="CN14" s="508"/>
      <c r="CO14" s="508"/>
      <c r="CP14" s="508"/>
      <c r="CQ14" s="508"/>
      <c r="CR14" s="508"/>
      <c r="CS14" s="508"/>
      <c r="CT14" s="508"/>
      <c r="CU14" s="508"/>
      <c r="CV14" s="508"/>
      <c r="CW14" s="508"/>
      <c r="CX14" s="508"/>
      <c r="CY14" s="508"/>
      <c r="CZ14" s="508"/>
      <c r="DA14" s="508"/>
      <c r="DB14" s="508"/>
      <c r="DC14" s="508"/>
      <c r="DD14" s="508"/>
      <c r="DE14" s="508"/>
      <c r="DF14" s="508"/>
      <c r="DG14" s="508"/>
      <c r="DH14" s="508"/>
      <c r="DI14" s="508"/>
      <c r="DJ14" s="508"/>
      <c r="DK14" s="508"/>
      <c r="DL14" s="508"/>
      <c r="DM14" s="508"/>
      <c r="DN14" s="508"/>
      <c r="DO14" s="508"/>
      <c r="DP14" s="508"/>
      <c r="DQ14" s="508"/>
      <c r="DR14" s="512"/>
      <c r="DS14" s="293"/>
      <c r="DT14" s="293"/>
      <c r="DU14" s="293"/>
      <c r="DV14" s="314"/>
    </row>
    <row r="15" spans="1:126" s="562" customFormat="1" ht="15" customHeight="1">
      <c r="A15" s="420" t="s">
        <v>36</v>
      </c>
      <c r="B15" s="816"/>
      <c r="C15" s="420" t="s">
        <v>36</v>
      </c>
      <c r="D15" s="815"/>
      <c r="E15" s="811" t="s">
        <v>3897</v>
      </c>
      <c r="F15" s="842" t="s">
        <v>2943</v>
      </c>
      <c r="G15" s="842"/>
      <c r="H15" s="562" t="s">
        <v>3898</v>
      </c>
      <c r="I15" s="562" t="s">
        <v>217</v>
      </c>
      <c r="J15" s="816" t="s">
        <v>67</v>
      </c>
      <c r="K15" s="816">
        <v>95348</v>
      </c>
      <c r="L15" s="837" t="s">
        <v>218</v>
      </c>
      <c r="M15" s="811"/>
      <c r="N15" s="842" t="s">
        <v>219</v>
      </c>
      <c r="O15" s="398" t="s">
        <v>220</v>
      </c>
      <c r="P15" s="395" t="s">
        <v>221</v>
      </c>
      <c r="Q15" s="398" t="s">
        <v>222</v>
      </c>
      <c r="R15" s="855" t="s">
        <v>67</v>
      </c>
      <c r="S15" s="856">
        <v>95382</v>
      </c>
      <c r="T15" s="846" t="s">
        <v>223</v>
      </c>
      <c r="U15" s="827"/>
      <c r="V15" s="811"/>
      <c r="W15" s="828"/>
      <c r="X15" s="828">
        <v>622</v>
      </c>
      <c r="Y15" s="828">
        <v>625</v>
      </c>
      <c r="AB15" s="828" t="s">
        <v>2747</v>
      </c>
      <c r="AC15" s="815" t="s">
        <v>393</v>
      </c>
      <c r="AD15" s="811"/>
      <c r="AE15" s="815"/>
      <c r="AF15" s="829">
        <v>289</v>
      </c>
      <c r="AG15" s="829">
        <v>299</v>
      </c>
      <c r="AH15" s="841"/>
      <c r="AI15" s="811"/>
      <c r="AJ15" s="815"/>
      <c r="AK15" s="815"/>
      <c r="AL15" s="838" t="s">
        <v>3899</v>
      </c>
      <c r="AM15" s="815" t="s">
        <v>37</v>
      </c>
      <c r="AN15" s="815"/>
      <c r="AO15" s="811"/>
      <c r="AP15" s="562" t="str">
        <f>H15&amp;","&amp;" "&amp;I15&amp;","&amp;" "&amp;J15&amp;" "&amp;K15</f>
        <v>205 W Olive Ave., Merced, CA 95348</v>
      </c>
      <c r="AQ15" s="815"/>
      <c r="AR15" s="815">
        <v>7</v>
      </c>
      <c r="AS15" s="815">
        <v>14</v>
      </c>
      <c r="AT15" s="815">
        <v>17</v>
      </c>
      <c r="AU15" s="398"/>
      <c r="AV15" s="855">
        <v>16</v>
      </c>
      <c r="AW15" s="398"/>
      <c r="AX15" s="842"/>
      <c r="AY15" s="811"/>
      <c r="AZ15" s="811"/>
      <c r="BA15" s="811"/>
      <c r="BB15" s="811"/>
      <c r="BC15" s="811"/>
      <c r="BD15" s="811"/>
      <c r="BE15" s="811"/>
      <c r="BF15" s="811"/>
      <c r="BG15" s="811"/>
      <c r="BH15" s="811"/>
      <c r="BI15" s="811"/>
      <c r="BJ15" s="811"/>
      <c r="BK15" s="811"/>
      <c r="BL15" s="811"/>
      <c r="BM15" s="811"/>
      <c r="BN15" s="811"/>
      <c r="BO15" s="811"/>
      <c r="BP15" s="811"/>
      <c r="BQ15" s="811"/>
      <c r="BR15" s="811"/>
      <c r="BS15" s="811"/>
      <c r="BT15" s="811"/>
      <c r="BU15" s="811"/>
      <c r="BV15" s="811"/>
      <c r="BW15" s="811"/>
      <c r="BX15" s="811"/>
      <c r="BY15" s="811"/>
      <c r="BZ15" s="811"/>
      <c r="CA15" s="811"/>
      <c r="CB15" s="811"/>
      <c r="CC15" s="811"/>
      <c r="CD15" s="811"/>
      <c r="CE15" s="811"/>
      <c r="CF15" s="811"/>
      <c r="CG15" s="811"/>
      <c r="CH15" s="811"/>
      <c r="CI15" s="811"/>
      <c r="CJ15" s="811"/>
      <c r="CK15" s="811"/>
      <c r="CL15" s="811"/>
      <c r="CM15" s="811"/>
      <c r="CN15" s="811"/>
      <c r="CO15" s="811"/>
      <c r="CP15" s="811"/>
      <c r="CQ15" s="811"/>
      <c r="CR15" s="811"/>
      <c r="CS15" s="811"/>
      <c r="CT15" s="811"/>
      <c r="CU15" s="811"/>
      <c r="CV15" s="811"/>
      <c r="CW15" s="811"/>
      <c r="CX15" s="811"/>
      <c r="CY15" s="811"/>
      <c r="CZ15" s="811"/>
      <c r="DA15" s="811"/>
      <c r="DB15" s="811"/>
      <c r="DC15" s="811"/>
      <c r="DD15" s="811"/>
      <c r="DE15" s="811"/>
      <c r="DF15" s="811"/>
      <c r="DG15" s="811"/>
      <c r="DH15" s="811"/>
      <c r="DI15" s="811"/>
      <c r="DJ15" s="811"/>
      <c r="DK15" s="811"/>
      <c r="DL15" s="811"/>
      <c r="DM15" s="811"/>
      <c r="DN15" s="811"/>
      <c r="DO15" s="811"/>
      <c r="DP15" s="811"/>
      <c r="DQ15" s="811"/>
      <c r="DR15" s="843"/>
    </row>
    <row r="16" spans="1:126" s="562" customFormat="1" ht="15" customHeight="1">
      <c r="A16" s="420" t="s">
        <v>36</v>
      </c>
      <c r="B16" s="816"/>
      <c r="C16" s="420" t="s">
        <v>36</v>
      </c>
      <c r="D16" s="815"/>
      <c r="E16" s="811" t="s">
        <v>3900</v>
      </c>
      <c r="F16" s="842" t="s">
        <v>2945</v>
      </c>
      <c r="G16" s="842"/>
      <c r="H16" s="810" t="s">
        <v>3901</v>
      </c>
      <c r="I16" s="810" t="s">
        <v>1048</v>
      </c>
      <c r="J16" s="420" t="s">
        <v>448</v>
      </c>
      <c r="K16" s="420">
        <v>85202</v>
      </c>
      <c r="L16" s="837" t="s">
        <v>3902</v>
      </c>
      <c r="M16" s="811"/>
      <c r="N16" s="811" t="s">
        <v>262</v>
      </c>
      <c r="O16" s="874" t="s">
        <v>3903</v>
      </c>
      <c r="P16" s="366" t="s">
        <v>3904</v>
      </c>
      <c r="Q16" s="854" t="s">
        <v>3905</v>
      </c>
      <c r="R16" s="815" t="s">
        <v>448</v>
      </c>
      <c r="S16" s="815">
        <v>85283</v>
      </c>
      <c r="T16" s="816" t="s">
        <v>3906</v>
      </c>
      <c r="U16" s="827"/>
      <c r="V16" s="811"/>
      <c r="W16" s="828"/>
      <c r="X16" s="828">
        <v>615</v>
      </c>
      <c r="Y16" s="828">
        <v>618</v>
      </c>
      <c r="AB16" s="828" t="s">
        <v>2667</v>
      </c>
      <c r="AC16" s="815" t="s">
        <v>393</v>
      </c>
      <c r="AD16" s="811"/>
      <c r="AE16" s="815"/>
      <c r="AF16" s="829">
        <v>289</v>
      </c>
      <c r="AG16" s="829">
        <v>299</v>
      </c>
      <c r="AH16" s="841"/>
      <c r="AI16" s="811"/>
      <c r="AJ16" s="815"/>
      <c r="AK16" s="815"/>
      <c r="AL16" s="838" t="s">
        <v>3907</v>
      </c>
      <c r="AM16" s="815" t="s">
        <v>37</v>
      </c>
      <c r="AN16" s="815"/>
      <c r="AO16" s="811"/>
      <c r="AP16" s="562" t="str">
        <f>H16&amp;","&amp;" "&amp;I16&amp;","&amp;" "&amp;J16&amp;" "&amp;K16</f>
        <v>1833 W Southern Ave., Mesa, AZ 85202</v>
      </c>
      <c r="AQ16" s="815"/>
      <c r="AR16" s="815">
        <v>29</v>
      </c>
      <c r="AS16" s="815">
        <v>31</v>
      </c>
      <c r="AT16" s="815">
        <v>42</v>
      </c>
      <c r="AU16" s="398"/>
      <c r="AV16" s="855">
        <v>43</v>
      </c>
      <c r="AW16" s="398"/>
      <c r="AX16" s="842"/>
      <c r="AY16" s="811"/>
      <c r="AZ16" s="811"/>
      <c r="BA16" s="811"/>
      <c r="BB16" s="811"/>
      <c r="BC16" s="811"/>
      <c r="BD16" s="811"/>
      <c r="BE16" s="811"/>
      <c r="BF16" s="811"/>
      <c r="BG16" s="811"/>
      <c r="BH16" s="811"/>
      <c r="BI16" s="811"/>
      <c r="BJ16" s="811"/>
      <c r="BK16" s="811"/>
      <c r="BL16" s="811"/>
      <c r="BM16" s="811"/>
      <c r="BN16" s="811"/>
      <c r="BO16" s="811"/>
      <c r="BP16" s="811"/>
      <c r="BQ16" s="811"/>
      <c r="BR16" s="811"/>
      <c r="BS16" s="811"/>
      <c r="BT16" s="811"/>
      <c r="BU16" s="811"/>
      <c r="BV16" s="811"/>
      <c r="BW16" s="811"/>
      <c r="BX16" s="811"/>
      <c r="BY16" s="811"/>
      <c r="BZ16" s="811"/>
      <c r="CA16" s="811"/>
      <c r="CB16" s="811"/>
      <c r="CC16" s="811"/>
      <c r="CD16" s="811"/>
      <c r="CE16" s="811"/>
      <c r="CF16" s="811"/>
      <c r="CG16" s="811"/>
      <c r="CH16" s="811"/>
      <c r="CI16" s="811"/>
      <c r="CJ16" s="811"/>
      <c r="CK16" s="811"/>
      <c r="CL16" s="811"/>
      <c r="CM16" s="811"/>
      <c r="CN16" s="811"/>
      <c r="CO16" s="811"/>
      <c r="CP16" s="811"/>
      <c r="CQ16" s="811"/>
      <c r="CR16" s="811"/>
      <c r="CS16" s="811"/>
      <c r="CT16" s="811"/>
      <c r="CU16" s="811"/>
      <c r="CV16" s="811"/>
      <c r="CW16" s="811"/>
      <c r="CX16" s="811"/>
      <c r="CY16" s="811"/>
      <c r="CZ16" s="811"/>
      <c r="DA16" s="811"/>
      <c r="DB16" s="811"/>
      <c r="DC16" s="811"/>
      <c r="DD16" s="811"/>
      <c r="DE16" s="811"/>
      <c r="DF16" s="811"/>
      <c r="DG16" s="811"/>
      <c r="DH16" s="811"/>
      <c r="DI16" s="811"/>
      <c r="DJ16" s="811"/>
      <c r="DK16" s="811"/>
      <c r="DL16" s="811"/>
      <c r="DM16" s="811"/>
      <c r="DN16" s="811"/>
      <c r="DO16" s="811"/>
      <c r="DP16" s="811"/>
      <c r="DQ16" s="811"/>
      <c r="DR16" s="843"/>
    </row>
    <row r="17" spans="1:126" s="562" customFormat="1" ht="15" customHeight="1">
      <c r="A17" s="420" t="s">
        <v>36</v>
      </c>
      <c r="B17" s="816"/>
      <c r="C17" s="420" t="s">
        <v>36</v>
      </c>
      <c r="D17" s="815"/>
      <c r="E17" s="811" t="s">
        <v>3908</v>
      </c>
      <c r="F17" s="842" t="s">
        <v>3909</v>
      </c>
      <c r="G17" s="842" t="s">
        <v>2194</v>
      </c>
      <c r="H17" s="562" t="s">
        <v>3910</v>
      </c>
      <c r="I17" s="562" t="s">
        <v>3911</v>
      </c>
      <c r="J17" s="816" t="s">
        <v>139</v>
      </c>
      <c r="K17" s="816">
        <v>78660</v>
      </c>
      <c r="L17" s="837" t="s">
        <v>3912</v>
      </c>
      <c r="M17" s="811"/>
      <c r="N17" s="811" t="s">
        <v>264</v>
      </c>
      <c r="O17" s="814" t="s">
        <v>1456</v>
      </c>
      <c r="P17" s="853" t="s">
        <v>3913</v>
      </c>
      <c r="Q17" s="811" t="s">
        <v>3914</v>
      </c>
      <c r="R17" s="815" t="s">
        <v>3915</v>
      </c>
      <c r="S17" s="815">
        <v>78684</v>
      </c>
      <c r="T17" s="816" t="s">
        <v>3916</v>
      </c>
      <c r="U17" s="827"/>
      <c r="V17" s="811"/>
      <c r="W17" s="828"/>
      <c r="X17" s="828">
        <v>615</v>
      </c>
      <c r="Y17" s="828">
        <v>618</v>
      </c>
      <c r="AB17" s="828" t="s">
        <v>2667</v>
      </c>
      <c r="AC17" s="815" t="s">
        <v>393</v>
      </c>
      <c r="AD17" s="811"/>
      <c r="AE17" s="815"/>
      <c r="AF17" s="829">
        <v>289</v>
      </c>
      <c r="AG17" s="829">
        <v>299</v>
      </c>
      <c r="AH17" s="841"/>
      <c r="AI17" s="811"/>
      <c r="AJ17" s="815"/>
      <c r="AK17" s="815"/>
      <c r="AL17" s="838" t="s">
        <v>3917</v>
      </c>
      <c r="AM17" s="815" t="s">
        <v>37</v>
      </c>
      <c r="AN17" s="815"/>
      <c r="AO17" s="811"/>
      <c r="AP17" s="562" t="str">
        <f>H17&amp;","&amp;" "&amp;I17&amp;","&amp;" "&amp;J17&amp;" "&amp;K17</f>
        <v>1301 W Pecan St., Pflugerville, TX 78660</v>
      </c>
      <c r="AQ17" s="815"/>
      <c r="AR17" s="815">
        <v>20</v>
      </c>
      <c r="AS17" s="815">
        <v>36</v>
      </c>
      <c r="AT17" s="815">
        <v>46</v>
      </c>
      <c r="AU17" s="398"/>
      <c r="AV17" s="855">
        <v>47</v>
      </c>
      <c r="AW17" s="398"/>
      <c r="AX17" s="842"/>
      <c r="AY17" s="811"/>
      <c r="AZ17" s="811"/>
      <c r="BA17" s="811"/>
      <c r="BB17" s="811"/>
      <c r="BC17" s="811"/>
      <c r="BD17" s="811"/>
      <c r="BE17" s="811"/>
      <c r="BF17" s="811"/>
      <c r="BG17" s="811"/>
      <c r="BH17" s="811"/>
      <c r="BI17" s="811"/>
      <c r="BJ17" s="811"/>
      <c r="BK17" s="811"/>
      <c r="BL17" s="811"/>
      <c r="BM17" s="811"/>
      <c r="BN17" s="811"/>
      <c r="BO17" s="811"/>
      <c r="BP17" s="811"/>
      <c r="BQ17" s="811"/>
      <c r="BR17" s="811"/>
      <c r="BS17" s="811"/>
      <c r="BT17" s="811"/>
      <c r="BU17" s="811"/>
      <c r="BV17" s="811"/>
      <c r="BW17" s="811"/>
      <c r="BX17" s="811"/>
      <c r="BY17" s="811"/>
      <c r="BZ17" s="811"/>
      <c r="CA17" s="811"/>
      <c r="CB17" s="811"/>
      <c r="CC17" s="811"/>
      <c r="CD17" s="811"/>
      <c r="CE17" s="811"/>
      <c r="CF17" s="811"/>
      <c r="CG17" s="811"/>
      <c r="CH17" s="811"/>
      <c r="CI17" s="811"/>
      <c r="CJ17" s="811"/>
      <c r="CK17" s="811"/>
      <c r="CL17" s="811"/>
      <c r="CM17" s="811"/>
      <c r="CN17" s="811"/>
      <c r="CO17" s="811"/>
      <c r="CP17" s="811"/>
      <c r="CQ17" s="811"/>
      <c r="CR17" s="811"/>
      <c r="CS17" s="811"/>
      <c r="CT17" s="811"/>
      <c r="CU17" s="811"/>
      <c r="CV17" s="811"/>
      <c r="CW17" s="811"/>
      <c r="CX17" s="811"/>
      <c r="CY17" s="811"/>
      <c r="CZ17" s="811"/>
      <c r="DA17" s="811"/>
      <c r="DB17" s="811"/>
      <c r="DC17" s="811"/>
      <c r="DD17" s="811"/>
      <c r="DE17" s="811"/>
      <c r="DF17" s="811"/>
      <c r="DG17" s="811"/>
      <c r="DH17" s="811"/>
      <c r="DI17" s="811"/>
      <c r="DJ17" s="811"/>
      <c r="DK17" s="811"/>
      <c r="DL17" s="811"/>
      <c r="DM17" s="811"/>
      <c r="DN17" s="811"/>
      <c r="DO17" s="811"/>
      <c r="DP17" s="811"/>
      <c r="DQ17" s="811"/>
      <c r="DR17" s="843"/>
    </row>
    <row r="18" spans="1:126" s="562" customFormat="1" ht="15" customHeight="1">
      <c r="A18" s="85" t="s">
        <v>36</v>
      </c>
      <c r="B18" s="505"/>
      <c r="C18" s="85" t="s">
        <v>36</v>
      </c>
      <c r="D18" s="506"/>
      <c r="E18" s="508" t="s">
        <v>3918</v>
      </c>
      <c r="F18" s="122" t="s">
        <v>3919</v>
      </c>
      <c r="G18" s="122"/>
      <c r="H18" s="471" t="s">
        <v>3920</v>
      </c>
      <c r="I18" s="471" t="s">
        <v>1230</v>
      </c>
      <c r="J18" s="468" t="s">
        <v>460</v>
      </c>
      <c r="K18" s="468">
        <v>49082</v>
      </c>
      <c r="L18" s="141" t="s">
        <v>3921</v>
      </c>
      <c r="M18" s="508"/>
      <c r="N18" s="508" t="s">
        <v>3922</v>
      </c>
      <c r="O18" s="507" t="s">
        <v>462</v>
      </c>
      <c r="P18" s="508" t="s">
        <v>3923</v>
      </c>
      <c r="Q18" s="508" t="s">
        <v>1230</v>
      </c>
      <c r="R18" s="506" t="s">
        <v>460</v>
      </c>
      <c r="S18" s="506">
        <v>49082</v>
      </c>
      <c r="T18" s="505" t="s">
        <v>3924</v>
      </c>
      <c r="U18" s="510"/>
      <c r="V18" s="473"/>
      <c r="W18" s="509"/>
      <c r="X18" s="509">
        <v>727</v>
      </c>
      <c r="Y18" s="509">
        <v>730</v>
      </c>
      <c r="Z18" s="314"/>
      <c r="AA18" s="314"/>
      <c r="AB18" s="509" t="s">
        <v>2664</v>
      </c>
      <c r="AC18" s="506" t="s">
        <v>393</v>
      </c>
      <c r="AD18" s="473"/>
      <c r="AE18" s="506"/>
      <c r="AF18" s="736">
        <v>289</v>
      </c>
      <c r="AG18" s="736">
        <v>299</v>
      </c>
      <c r="AH18" s="511"/>
      <c r="AI18" s="473"/>
      <c r="AJ18" s="506"/>
      <c r="AK18" s="506"/>
      <c r="AL18" s="627" t="s">
        <v>3925</v>
      </c>
      <c r="AM18" s="506" t="s">
        <v>37</v>
      </c>
      <c r="AN18" s="539"/>
      <c r="AO18" s="508"/>
      <c r="AP18" s="314" t="str">
        <f>H18&amp;","&amp;" "&amp;I18&amp;","&amp;" "&amp;J18&amp;" "&amp;K18</f>
        <v>18 Colfax St., Quincy, MI 49082</v>
      </c>
      <c r="AQ18" s="539"/>
      <c r="AR18" s="506">
        <v>3</v>
      </c>
      <c r="AS18" s="506">
        <v>6</v>
      </c>
      <c r="AT18" s="506">
        <v>15</v>
      </c>
      <c r="AU18" s="41"/>
      <c r="AV18" s="40">
        <v>23</v>
      </c>
      <c r="AW18" s="41"/>
      <c r="AX18" s="122"/>
      <c r="AY18" s="508"/>
      <c r="AZ18" s="508"/>
      <c r="BA18" s="508"/>
      <c r="BB18" s="508"/>
      <c r="BC18" s="508"/>
      <c r="BD18" s="508"/>
      <c r="BE18" s="508"/>
      <c r="BF18" s="491"/>
      <c r="BG18" s="491"/>
      <c r="BH18" s="491"/>
      <c r="BI18" s="508"/>
      <c r="BJ18" s="508"/>
      <c r="BK18" s="508"/>
      <c r="BL18" s="508"/>
      <c r="BM18" s="508"/>
      <c r="BN18" s="508"/>
      <c r="BO18" s="508"/>
      <c r="BP18" s="508"/>
      <c r="BQ18" s="508"/>
      <c r="BR18" s="508"/>
      <c r="BS18" s="508"/>
      <c r="BT18" s="508"/>
      <c r="BU18" s="508"/>
      <c r="BV18" s="508"/>
      <c r="BW18" s="508"/>
      <c r="BX18" s="508"/>
      <c r="BY18" s="508"/>
      <c r="BZ18" s="508"/>
      <c r="CA18" s="508"/>
      <c r="CB18" s="508"/>
      <c r="CC18" s="508"/>
      <c r="CD18" s="508"/>
      <c r="CE18" s="508"/>
      <c r="CF18" s="508"/>
      <c r="CG18" s="508"/>
      <c r="CH18" s="508"/>
      <c r="CI18" s="508"/>
      <c r="CJ18" s="508"/>
      <c r="CK18" s="508"/>
      <c r="CL18" s="508"/>
      <c r="CM18" s="508"/>
      <c r="CN18" s="508"/>
      <c r="CO18" s="508"/>
      <c r="CP18" s="508"/>
      <c r="CQ18" s="508"/>
      <c r="CR18" s="508"/>
      <c r="CS18" s="508"/>
      <c r="CT18" s="508"/>
      <c r="CU18" s="508"/>
      <c r="CV18" s="508"/>
      <c r="CW18" s="508"/>
      <c r="CX18" s="508"/>
      <c r="CY18" s="508"/>
      <c r="CZ18" s="508"/>
      <c r="DA18" s="508"/>
      <c r="DB18" s="508"/>
      <c r="DC18" s="508"/>
      <c r="DD18" s="508"/>
      <c r="DE18" s="508"/>
      <c r="DF18" s="508"/>
      <c r="DG18" s="508"/>
      <c r="DH18" s="508"/>
      <c r="DI18" s="508"/>
      <c r="DJ18" s="508"/>
      <c r="DK18" s="508"/>
      <c r="DL18" s="508"/>
      <c r="DM18" s="508"/>
      <c r="DN18" s="508"/>
      <c r="DO18" s="508"/>
      <c r="DP18" s="508"/>
      <c r="DQ18" s="508"/>
      <c r="DR18" s="512"/>
      <c r="DS18" s="293"/>
      <c r="DT18" s="293"/>
      <c r="DU18" s="293"/>
      <c r="DV18" s="293"/>
    </row>
    <row r="19" spans="1:126" s="562" customFormat="1" ht="15" customHeight="1">
      <c r="A19" s="420" t="s">
        <v>36</v>
      </c>
      <c r="B19" s="816"/>
      <c r="C19" s="420" t="s">
        <v>36</v>
      </c>
      <c r="D19" s="815"/>
      <c r="E19" s="811" t="s">
        <v>3926</v>
      </c>
      <c r="F19" s="842" t="s">
        <v>3927</v>
      </c>
      <c r="G19" s="842" t="s">
        <v>2194</v>
      </c>
      <c r="H19" s="562" t="s">
        <v>3928</v>
      </c>
      <c r="I19" s="562" t="s">
        <v>1434</v>
      </c>
      <c r="J19" s="816" t="s">
        <v>1435</v>
      </c>
      <c r="K19" s="816">
        <v>89101</v>
      </c>
      <c r="L19" s="837" t="s">
        <v>3929</v>
      </c>
      <c r="M19" s="811"/>
      <c r="N19" s="811" t="s">
        <v>3930</v>
      </c>
      <c r="O19" s="814" t="s">
        <v>3931</v>
      </c>
      <c r="P19" s="811" t="s">
        <v>3932</v>
      </c>
      <c r="Q19" s="811" t="s">
        <v>1434</v>
      </c>
      <c r="R19" s="815" t="s">
        <v>1435</v>
      </c>
      <c r="S19" s="815">
        <v>89115</v>
      </c>
      <c r="T19" s="816" t="s">
        <v>3933</v>
      </c>
      <c r="U19" s="827"/>
      <c r="V19" s="811"/>
      <c r="W19" s="828"/>
      <c r="X19" s="828">
        <v>622</v>
      </c>
      <c r="Y19" s="828">
        <v>625</v>
      </c>
      <c r="AB19" s="828" t="s">
        <v>2747</v>
      </c>
      <c r="AC19" s="815" t="s">
        <v>393</v>
      </c>
      <c r="AD19" s="811"/>
      <c r="AE19" s="815"/>
      <c r="AF19" s="829">
        <v>289</v>
      </c>
      <c r="AG19" s="829">
        <v>299</v>
      </c>
      <c r="AH19" s="841"/>
      <c r="AI19" s="811"/>
      <c r="AJ19" s="815"/>
      <c r="AK19" s="815"/>
      <c r="AL19" s="838" t="s">
        <v>3934</v>
      </c>
      <c r="AM19" s="815" t="s">
        <v>37</v>
      </c>
      <c r="AN19" s="815"/>
      <c r="AO19" s="811"/>
      <c r="AP19" s="562" t="str">
        <f>H19&amp;","&amp;" "&amp;I19&amp;","&amp;" "&amp;J19&amp;" "&amp;K19</f>
        <v>1900 Searles Ave., Las Vegas, NV 89101</v>
      </c>
      <c r="AQ19" s="815"/>
      <c r="AR19" s="815">
        <v>19</v>
      </c>
      <c r="AS19" s="815">
        <v>25</v>
      </c>
      <c r="AT19" s="815">
        <v>27</v>
      </c>
      <c r="AU19" s="398"/>
      <c r="AV19" s="855">
        <v>35</v>
      </c>
      <c r="AW19" s="398"/>
      <c r="AX19" s="842"/>
      <c r="AY19" s="811"/>
      <c r="AZ19" s="811"/>
      <c r="BA19" s="811"/>
      <c r="BB19" s="811"/>
      <c r="BC19" s="811"/>
      <c r="BD19" s="811"/>
      <c r="BE19" s="811"/>
      <c r="BF19" s="811"/>
      <c r="BG19" s="811"/>
      <c r="BH19" s="811"/>
      <c r="BI19" s="811"/>
      <c r="BJ19" s="811"/>
      <c r="BK19" s="811"/>
      <c r="BL19" s="811"/>
      <c r="BM19" s="811"/>
      <c r="BN19" s="811"/>
      <c r="BO19" s="811"/>
      <c r="BP19" s="811"/>
      <c r="BQ19" s="811"/>
      <c r="BR19" s="811"/>
      <c r="BS19" s="811"/>
      <c r="BT19" s="811"/>
      <c r="BU19" s="811"/>
      <c r="BV19" s="811"/>
      <c r="BW19" s="811"/>
      <c r="BX19" s="811"/>
      <c r="BY19" s="811"/>
      <c r="BZ19" s="811"/>
      <c r="CA19" s="811"/>
      <c r="CB19" s="811"/>
      <c r="CC19" s="811"/>
      <c r="CD19" s="811"/>
      <c r="CE19" s="811"/>
      <c r="CF19" s="811"/>
      <c r="CG19" s="811"/>
      <c r="CH19" s="811"/>
      <c r="CI19" s="811"/>
      <c r="CJ19" s="811"/>
      <c r="CK19" s="811"/>
      <c r="CL19" s="811"/>
      <c r="CM19" s="811"/>
      <c r="CN19" s="811"/>
      <c r="CO19" s="811"/>
      <c r="CP19" s="811"/>
      <c r="CQ19" s="811"/>
      <c r="CR19" s="811"/>
      <c r="CS19" s="811"/>
      <c r="CT19" s="811"/>
      <c r="CU19" s="811"/>
      <c r="CV19" s="811"/>
      <c r="CW19" s="811"/>
      <c r="CX19" s="811"/>
      <c r="CY19" s="811"/>
      <c r="CZ19" s="811"/>
      <c r="DA19" s="811"/>
      <c r="DB19" s="811"/>
      <c r="DC19" s="811"/>
      <c r="DD19" s="811"/>
      <c r="DE19" s="811"/>
      <c r="DF19" s="811"/>
      <c r="DG19" s="811"/>
      <c r="DH19" s="811"/>
      <c r="DI19" s="811"/>
      <c r="DJ19" s="811"/>
      <c r="DK19" s="811"/>
      <c r="DL19" s="811"/>
      <c r="DM19" s="811"/>
      <c r="DN19" s="811"/>
      <c r="DO19" s="811"/>
      <c r="DP19" s="811"/>
      <c r="DQ19" s="811"/>
      <c r="DR19" s="843"/>
    </row>
    <row r="20" spans="1:126" s="562" customFormat="1">
      <c r="A20" s="420" t="s">
        <v>36</v>
      </c>
      <c r="B20" s="816"/>
      <c r="C20" s="420" t="s">
        <v>36</v>
      </c>
      <c r="D20" s="815"/>
      <c r="E20" s="811" t="s">
        <v>3935</v>
      </c>
      <c r="F20" s="842" t="s">
        <v>3936</v>
      </c>
      <c r="G20" s="842"/>
      <c r="H20" s="562" t="s">
        <v>3937</v>
      </c>
      <c r="I20" s="562" t="s">
        <v>3938</v>
      </c>
      <c r="J20" s="816" t="s">
        <v>522</v>
      </c>
      <c r="K20" s="816">
        <v>27571</v>
      </c>
      <c r="L20" s="837" t="s">
        <v>3939</v>
      </c>
      <c r="M20" s="811"/>
      <c r="N20" s="811" t="s">
        <v>3940</v>
      </c>
      <c r="O20" s="814" t="s">
        <v>3941</v>
      </c>
      <c r="P20" s="811" t="s">
        <v>3942</v>
      </c>
      <c r="Q20" s="811" t="s">
        <v>3938</v>
      </c>
      <c r="R20" s="815" t="s">
        <v>522</v>
      </c>
      <c r="S20" s="815">
        <v>27571</v>
      </c>
      <c r="T20" s="816" t="s">
        <v>3943</v>
      </c>
      <c r="U20" s="827"/>
      <c r="V20" s="811"/>
      <c r="W20" s="828"/>
      <c r="X20" s="828">
        <v>622</v>
      </c>
      <c r="Y20" s="828">
        <v>625</v>
      </c>
      <c r="AB20" s="828" t="s">
        <v>2747</v>
      </c>
      <c r="AC20" s="815" t="s">
        <v>393</v>
      </c>
      <c r="AD20" s="811"/>
      <c r="AE20" s="815"/>
      <c r="AF20" s="829">
        <v>289</v>
      </c>
      <c r="AG20" s="829">
        <v>299</v>
      </c>
      <c r="AH20" s="841"/>
      <c r="AI20" s="811"/>
      <c r="AJ20" s="815"/>
      <c r="AK20" s="815"/>
      <c r="AL20" s="838" t="s">
        <v>3944</v>
      </c>
      <c r="AM20" s="815" t="s">
        <v>37</v>
      </c>
      <c r="AN20" s="815"/>
      <c r="AO20" s="811"/>
      <c r="AP20" s="562" t="str">
        <f>H20&amp;","&amp;" "&amp;I20&amp;","&amp;" "&amp;J20&amp;" "&amp;K20</f>
        <v>1099 E Young St., Rolesville, NC 27571</v>
      </c>
      <c r="AQ20" s="815"/>
      <c r="AR20" s="815">
        <v>8</v>
      </c>
      <c r="AS20" s="815">
        <v>13</v>
      </c>
      <c r="AT20" s="815">
        <v>17</v>
      </c>
      <c r="AU20" s="398"/>
      <c r="AV20" s="855">
        <v>18</v>
      </c>
      <c r="AW20" s="398"/>
      <c r="AX20" s="842"/>
      <c r="AY20" s="811"/>
      <c r="AZ20" s="811"/>
      <c r="BA20" s="811"/>
      <c r="BB20" s="811"/>
      <c r="BC20" s="811"/>
      <c r="BD20" s="811"/>
      <c r="BE20" s="811"/>
      <c r="BF20" s="811"/>
      <c r="BG20" s="811"/>
      <c r="BH20" s="811"/>
      <c r="BI20" s="811"/>
      <c r="BJ20" s="811"/>
      <c r="BK20" s="811"/>
      <c r="BL20" s="811"/>
      <c r="BM20" s="811"/>
      <c r="BN20" s="811"/>
      <c r="BO20" s="811"/>
      <c r="BP20" s="811"/>
      <c r="BQ20" s="811"/>
      <c r="BR20" s="811"/>
      <c r="BS20" s="811"/>
      <c r="BT20" s="811"/>
      <c r="BU20" s="811"/>
      <c r="BV20" s="811"/>
      <c r="BW20" s="811"/>
      <c r="BX20" s="811"/>
      <c r="BY20" s="811"/>
      <c r="BZ20" s="811"/>
      <c r="CA20" s="811"/>
      <c r="CB20" s="811"/>
      <c r="CC20" s="811"/>
      <c r="CD20" s="811"/>
      <c r="CE20" s="811"/>
      <c r="CF20" s="811"/>
      <c r="CG20" s="811"/>
      <c r="CH20" s="811"/>
      <c r="CI20" s="811"/>
      <c r="CJ20" s="811"/>
      <c r="CK20" s="811"/>
      <c r="CL20" s="811"/>
      <c r="CM20" s="811"/>
      <c r="CN20" s="811"/>
      <c r="CO20" s="811"/>
      <c r="CP20" s="811"/>
      <c r="CQ20" s="811"/>
      <c r="CR20" s="811"/>
      <c r="CS20" s="811"/>
      <c r="CT20" s="811"/>
      <c r="CU20" s="811"/>
      <c r="CV20" s="811"/>
      <c r="CW20" s="811"/>
      <c r="CX20" s="811"/>
      <c r="CY20" s="811"/>
      <c r="CZ20" s="811"/>
      <c r="DA20" s="811"/>
      <c r="DB20" s="811"/>
      <c r="DC20" s="811"/>
      <c r="DD20" s="811"/>
      <c r="DE20" s="811"/>
      <c r="DF20" s="811"/>
      <c r="DG20" s="811"/>
      <c r="DH20" s="811"/>
      <c r="DI20" s="811"/>
      <c r="DJ20" s="811"/>
      <c r="DK20" s="811"/>
      <c r="DL20" s="811"/>
      <c r="DM20" s="811"/>
      <c r="DN20" s="811"/>
      <c r="DO20" s="811"/>
      <c r="DP20" s="811"/>
      <c r="DQ20" s="811"/>
      <c r="DR20" s="843"/>
    </row>
    <row r="21" spans="1:126" s="562" customFormat="1" ht="15" customHeight="1">
      <c r="A21" s="420" t="s">
        <v>36</v>
      </c>
      <c r="B21" s="816"/>
      <c r="C21" s="420" t="s">
        <v>36</v>
      </c>
      <c r="D21" s="815"/>
      <c r="E21" s="811" t="s">
        <v>3945</v>
      </c>
      <c r="F21" s="842" t="s">
        <v>3059</v>
      </c>
      <c r="G21" s="842"/>
      <c r="H21" s="811" t="s">
        <v>3946</v>
      </c>
      <c r="I21" s="811" t="s">
        <v>1899</v>
      </c>
      <c r="J21" s="815" t="s">
        <v>139</v>
      </c>
      <c r="K21" s="815">
        <v>78230</v>
      </c>
      <c r="L21" s="837" t="s">
        <v>3947</v>
      </c>
      <c r="M21" s="811"/>
      <c r="N21" s="811" t="s">
        <v>3948</v>
      </c>
      <c r="O21" s="814" t="s">
        <v>3949</v>
      </c>
      <c r="P21" s="848" t="s">
        <v>3950</v>
      </c>
      <c r="Q21" s="848" t="s">
        <v>3951</v>
      </c>
      <c r="R21" s="849" t="s">
        <v>3915</v>
      </c>
      <c r="S21" s="848">
        <v>78059</v>
      </c>
      <c r="T21" s="816" t="s">
        <v>3952</v>
      </c>
      <c r="U21" s="827"/>
      <c r="V21" s="811"/>
      <c r="W21" s="828"/>
      <c r="X21" s="828">
        <v>615</v>
      </c>
      <c r="Y21" s="828">
        <v>618</v>
      </c>
      <c r="AB21" s="828" t="s">
        <v>2667</v>
      </c>
      <c r="AC21" s="815" t="s">
        <v>393</v>
      </c>
      <c r="AD21" s="811"/>
      <c r="AE21" s="815"/>
      <c r="AF21" s="829">
        <v>289</v>
      </c>
      <c r="AG21" s="829">
        <v>299</v>
      </c>
      <c r="AH21" s="841"/>
      <c r="AI21" s="811"/>
      <c r="AJ21" s="815"/>
      <c r="AK21" s="815"/>
      <c r="AL21" s="838" t="s">
        <v>3953</v>
      </c>
      <c r="AM21" s="815" t="s">
        <v>37</v>
      </c>
      <c r="AN21" s="815"/>
      <c r="AO21" s="811"/>
      <c r="AP21" s="562" t="str">
        <f>H21&amp;","&amp;" "&amp;I21&amp;","&amp;" "&amp;J21&amp;" "&amp;K21</f>
        <v>4802 Vance Jackson Rd., San Antonio, TX 78230</v>
      </c>
      <c r="AQ21" s="815"/>
      <c r="AR21" s="815">
        <v>1</v>
      </c>
      <c r="AS21" s="815">
        <v>5</v>
      </c>
      <c r="AT21" s="815">
        <v>12</v>
      </c>
      <c r="AU21" s="398"/>
      <c r="AV21" s="855">
        <v>13</v>
      </c>
      <c r="AW21" s="398"/>
      <c r="AX21" s="842"/>
      <c r="AY21" s="811"/>
      <c r="AZ21" s="811"/>
      <c r="BA21" s="811"/>
      <c r="BB21" s="811"/>
      <c r="BC21" s="811"/>
      <c r="BD21" s="811"/>
      <c r="BE21" s="811"/>
      <c r="BF21" s="811"/>
      <c r="BG21" s="811"/>
      <c r="BH21" s="811"/>
      <c r="BI21" s="811"/>
      <c r="BJ21" s="811"/>
      <c r="BK21" s="811"/>
      <c r="BL21" s="811"/>
      <c r="BM21" s="811"/>
      <c r="BN21" s="811"/>
      <c r="BO21" s="811"/>
      <c r="BP21" s="811"/>
      <c r="BQ21" s="811"/>
      <c r="BR21" s="811"/>
      <c r="BS21" s="811"/>
      <c r="BT21" s="811"/>
      <c r="BU21" s="811"/>
      <c r="BV21" s="811"/>
      <c r="BW21" s="811"/>
      <c r="BX21" s="811"/>
      <c r="BY21" s="811"/>
      <c r="BZ21" s="811"/>
      <c r="CA21" s="811"/>
      <c r="CB21" s="811"/>
      <c r="CC21" s="811"/>
      <c r="CD21" s="811"/>
      <c r="CE21" s="811"/>
      <c r="CF21" s="811"/>
      <c r="CG21" s="811"/>
      <c r="CH21" s="811"/>
      <c r="CI21" s="811"/>
      <c r="CJ21" s="811"/>
      <c r="CK21" s="811"/>
      <c r="CL21" s="811"/>
      <c r="CM21" s="811"/>
      <c r="CN21" s="811"/>
      <c r="CO21" s="811"/>
      <c r="CP21" s="811"/>
      <c r="CQ21" s="811"/>
      <c r="CR21" s="811"/>
      <c r="CS21" s="811"/>
      <c r="CT21" s="811"/>
      <c r="CU21" s="811"/>
      <c r="CV21" s="811"/>
      <c r="CW21" s="811"/>
      <c r="CX21" s="811"/>
      <c r="CY21" s="811"/>
      <c r="CZ21" s="811"/>
      <c r="DA21" s="811"/>
      <c r="DB21" s="811"/>
      <c r="DC21" s="811"/>
      <c r="DD21" s="811"/>
      <c r="DE21" s="811"/>
      <c r="DF21" s="811"/>
      <c r="DG21" s="811"/>
      <c r="DH21" s="811"/>
      <c r="DI21" s="811"/>
      <c r="DJ21" s="811"/>
      <c r="DK21" s="811"/>
      <c r="DL21" s="811"/>
      <c r="DM21" s="811"/>
      <c r="DN21" s="811"/>
      <c r="DO21" s="811"/>
      <c r="DP21" s="811"/>
      <c r="DQ21" s="811"/>
      <c r="DR21" s="843"/>
    </row>
    <row r="22" spans="1:126" s="562" customFormat="1" ht="15" customHeight="1">
      <c r="A22" s="85" t="s">
        <v>36</v>
      </c>
      <c r="B22" s="505"/>
      <c r="C22" s="85" t="s">
        <v>36</v>
      </c>
      <c r="D22" s="506"/>
      <c r="E22" s="78" t="s">
        <v>3954</v>
      </c>
      <c r="F22" s="122" t="s">
        <v>3955</v>
      </c>
      <c r="G22" s="122" t="s">
        <v>3956</v>
      </c>
      <c r="H22" s="629" t="s">
        <v>3957</v>
      </c>
      <c r="I22" s="629" t="s">
        <v>3958</v>
      </c>
      <c r="J22" s="85" t="s">
        <v>3959</v>
      </c>
      <c r="K22" s="85">
        <v>72501</v>
      </c>
      <c r="L22" s="141" t="s">
        <v>3960</v>
      </c>
      <c r="M22" s="508"/>
      <c r="N22" s="122" t="s">
        <v>3961</v>
      </c>
      <c r="O22" s="41" t="s">
        <v>1931</v>
      </c>
      <c r="P22" s="41" t="s">
        <v>3962</v>
      </c>
      <c r="Q22" s="41" t="s">
        <v>3963</v>
      </c>
      <c r="R22" s="40" t="s">
        <v>3959</v>
      </c>
      <c r="S22" s="137">
        <v>72501</v>
      </c>
      <c r="T22" s="613" t="s">
        <v>3964</v>
      </c>
      <c r="U22" s="510"/>
      <c r="V22" s="473"/>
      <c r="W22" s="509"/>
      <c r="X22" s="509">
        <v>727</v>
      </c>
      <c r="Y22" s="509">
        <v>730</v>
      </c>
      <c r="Z22" s="314"/>
      <c r="AA22" s="314"/>
      <c r="AB22" s="509" t="s">
        <v>2664</v>
      </c>
      <c r="AC22" s="506" t="s">
        <v>393</v>
      </c>
      <c r="AD22" s="473"/>
      <c r="AE22" s="506"/>
      <c r="AF22" s="736">
        <v>289</v>
      </c>
      <c r="AG22" s="736">
        <v>299</v>
      </c>
      <c r="AH22" s="511"/>
      <c r="AI22" s="473"/>
      <c r="AJ22" s="506"/>
      <c r="AK22" s="506"/>
      <c r="AL22" s="627" t="s">
        <v>3965</v>
      </c>
      <c r="AM22" s="506" t="s">
        <v>37</v>
      </c>
      <c r="AN22" s="539"/>
      <c r="AO22" s="508"/>
      <c r="AP22" s="78" t="str">
        <f>H22&amp;","&amp;" "&amp;I22&amp;","&amp;" "&amp;J22&amp;" "&amp;K22</f>
        <v>70 Scott Dr., Southside, AR 72501</v>
      </c>
      <c r="AQ22" s="539"/>
      <c r="AR22" s="506">
        <v>6</v>
      </c>
      <c r="AS22" s="506">
        <v>9</v>
      </c>
      <c r="AT22" s="506">
        <v>12</v>
      </c>
      <c r="AU22" s="41"/>
      <c r="AV22" s="40">
        <v>17</v>
      </c>
      <c r="AW22" s="41"/>
      <c r="AX22" s="122"/>
      <c r="AY22" s="42"/>
      <c r="AZ22" s="508"/>
      <c r="BA22" s="508"/>
      <c r="BB22" s="508"/>
      <c r="BC22" s="508"/>
      <c r="BD22" s="508"/>
      <c r="BE22" s="508"/>
      <c r="BF22" s="470"/>
      <c r="BG22" s="470"/>
      <c r="BH22" s="470"/>
      <c r="BI22" s="508"/>
      <c r="BJ22" s="508"/>
      <c r="BK22" s="508"/>
      <c r="BL22" s="508"/>
      <c r="BM22" s="508"/>
      <c r="BN22" s="508"/>
      <c r="BO22" s="508"/>
      <c r="BP22" s="508"/>
      <c r="BQ22" s="508"/>
      <c r="BR22" s="508"/>
      <c r="BS22" s="508"/>
      <c r="BT22" s="508"/>
      <c r="BU22" s="508"/>
      <c r="BV22" s="508"/>
      <c r="BW22" s="508"/>
      <c r="BX22" s="508"/>
      <c r="BY22" s="508"/>
      <c r="BZ22" s="508"/>
      <c r="CA22" s="508"/>
      <c r="CB22" s="508"/>
      <c r="CC22" s="508"/>
      <c r="CD22" s="508"/>
      <c r="CE22" s="508"/>
      <c r="CF22" s="508"/>
      <c r="CG22" s="508"/>
      <c r="CH22" s="508"/>
      <c r="CI22" s="508"/>
      <c r="CJ22" s="508"/>
      <c r="CK22" s="508"/>
      <c r="CL22" s="508"/>
      <c r="CM22" s="508"/>
      <c r="CN22" s="508"/>
      <c r="CO22" s="508"/>
      <c r="CP22" s="508"/>
      <c r="CQ22" s="508"/>
      <c r="CR22" s="508"/>
      <c r="CS22" s="508"/>
      <c r="CT22" s="508"/>
      <c r="CU22" s="508"/>
      <c r="CV22" s="508"/>
      <c r="CW22" s="508"/>
      <c r="CX22" s="508"/>
      <c r="CY22" s="508"/>
      <c r="CZ22" s="508"/>
      <c r="DA22" s="508"/>
      <c r="DB22" s="508"/>
      <c r="DC22" s="508"/>
      <c r="DD22" s="508"/>
      <c r="DE22" s="508"/>
      <c r="DF22" s="508"/>
      <c r="DG22" s="508"/>
      <c r="DH22" s="508"/>
      <c r="DI22" s="508"/>
      <c r="DJ22" s="508"/>
      <c r="DK22" s="508"/>
      <c r="DL22" s="508"/>
      <c r="DM22" s="508"/>
      <c r="DN22" s="508"/>
      <c r="DO22" s="508"/>
      <c r="DP22" s="508"/>
      <c r="DQ22" s="508"/>
      <c r="DR22" s="512"/>
      <c r="DS22" s="471"/>
      <c r="DT22" s="471"/>
      <c r="DU22" s="471"/>
      <c r="DV22" s="293"/>
    </row>
    <row r="23" spans="1:126" s="562" customFormat="1" ht="15" customHeight="1">
      <c r="A23" s="85" t="s">
        <v>36</v>
      </c>
      <c r="B23" s="505"/>
      <c r="C23" s="85" t="s">
        <v>36</v>
      </c>
      <c r="D23" s="506"/>
      <c r="E23" s="78" t="s">
        <v>3966</v>
      </c>
      <c r="F23" s="406" t="s">
        <v>3967</v>
      </c>
      <c r="G23" s="122"/>
      <c r="H23" s="41" t="s">
        <v>1393</v>
      </c>
      <c r="I23" s="41" t="s">
        <v>1394</v>
      </c>
      <c r="J23" s="40" t="s">
        <v>495</v>
      </c>
      <c r="K23" s="40">
        <v>53225</v>
      </c>
      <c r="L23" s="871" t="s">
        <v>3968</v>
      </c>
      <c r="M23" s="508"/>
      <c r="N23" s="122" t="s">
        <v>3969</v>
      </c>
      <c r="O23" s="41" t="s">
        <v>3970</v>
      </c>
      <c r="P23" s="41" t="s">
        <v>3971</v>
      </c>
      <c r="Q23" s="41" t="s">
        <v>1394</v>
      </c>
      <c r="R23" s="40" t="s">
        <v>495</v>
      </c>
      <c r="S23" s="137">
        <v>53235</v>
      </c>
      <c r="T23" s="613" t="s">
        <v>3972</v>
      </c>
      <c r="U23" s="510"/>
      <c r="V23" s="473"/>
      <c r="W23" s="509"/>
      <c r="X23" s="509">
        <v>713</v>
      </c>
      <c r="Y23" s="509">
        <v>716</v>
      </c>
      <c r="Z23" s="314"/>
      <c r="AA23" s="314"/>
      <c r="AB23" s="509" t="s">
        <v>2701</v>
      </c>
      <c r="AC23" s="506" t="s">
        <v>393</v>
      </c>
      <c r="AD23" s="473"/>
      <c r="AE23" s="506"/>
      <c r="AF23" s="736">
        <v>289</v>
      </c>
      <c r="AG23" s="736">
        <v>299</v>
      </c>
      <c r="AH23" s="511"/>
      <c r="AI23" s="473"/>
      <c r="AJ23" s="506"/>
      <c r="AK23" s="506"/>
      <c r="AL23" s="627" t="s">
        <v>3973</v>
      </c>
      <c r="AM23" s="506" t="s">
        <v>37</v>
      </c>
      <c r="AN23" s="539"/>
      <c r="AO23" s="508"/>
      <c r="AP23" s="78" t="str">
        <f>H23&amp;","&amp;" "&amp;I23&amp;","&amp;" "&amp;J23&amp;" "&amp;K23</f>
        <v>4225 S. Lake Dr., St. Francis, WI 53225</v>
      </c>
      <c r="AQ23" s="539"/>
      <c r="AR23" s="506"/>
      <c r="AS23" s="506"/>
      <c r="AT23" s="506"/>
      <c r="AU23" s="41"/>
      <c r="AV23" s="263">
        <v>2</v>
      </c>
      <c r="AW23" s="41"/>
      <c r="AX23" s="122"/>
      <c r="AY23" s="508"/>
      <c r="AZ23" s="508"/>
      <c r="BA23" s="508"/>
      <c r="BB23" s="508"/>
      <c r="BC23" s="508"/>
      <c r="BD23" s="508"/>
      <c r="BE23" s="508"/>
      <c r="BF23" s="508"/>
      <c r="BG23" s="508"/>
      <c r="BH23" s="508"/>
      <c r="BI23" s="508"/>
      <c r="BJ23" s="508"/>
      <c r="BK23" s="508"/>
      <c r="BL23" s="508"/>
      <c r="BM23" s="508"/>
      <c r="BN23" s="508"/>
      <c r="BO23" s="508"/>
      <c r="BP23" s="508"/>
      <c r="BQ23" s="508"/>
      <c r="BR23" s="508"/>
      <c r="BS23" s="508"/>
      <c r="BT23" s="508"/>
      <c r="BU23" s="508"/>
      <c r="BV23" s="508"/>
      <c r="BW23" s="508"/>
      <c r="BX23" s="508"/>
      <c r="BY23" s="508"/>
      <c r="BZ23" s="508"/>
      <c r="CA23" s="508"/>
      <c r="CB23" s="508"/>
      <c r="CC23" s="508"/>
      <c r="CD23" s="508"/>
      <c r="CE23" s="508"/>
      <c r="CF23" s="508"/>
      <c r="CG23" s="508"/>
      <c r="CH23" s="508"/>
      <c r="CI23" s="508"/>
      <c r="CJ23" s="508"/>
      <c r="CK23" s="508"/>
      <c r="CL23" s="508"/>
      <c r="CM23" s="508"/>
      <c r="CN23" s="508"/>
      <c r="CO23" s="508"/>
      <c r="CP23" s="508"/>
      <c r="CQ23" s="508"/>
      <c r="CR23" s="508"/>
      <c r="CS23" s="508"/>
      <c r="CT23" s="508"/>
      <c r="CU23" s="508"/>
      <c r="CV23" s="508"/>
      <c r="CW23" s="508"/>
      <c r="CX23" s="508"/>
      <c r="CY23" s="508"/>
      <c r="CZ23" s="508"/>
      <c r="DA23" s="508"/>
      <c r="DB23" s="508"/>
      <c r="DC23" s="508"/>
      <c r="DD23" s="508"/>
      <c r="DE23" s="508"/>
      <c r="DF23" s="508"/>
      <c r="DG23" s="508"/>
      <c r="DH23" s="508"/>
      <c r="DI23" s="508"/>
      <c r="DJ23" s="508"/>
      <c r="DK23" s="508"/>
      <c r="DL23" s="508"/>
      <c r="DM23" s="508"/>
      <c r="DN23" s="508"/>
      <c r="DO23" s="508"/>
      <c r="DP23" s="508"/>
      <c r="DQ23" s="508"/>
      <c r="DR23" s="512"/>
      <c r="DS23" s="471"/>
      <c r="DT23" s="471"/>
      <c r="DU23" s="471"/>
      <c r="DV23" s="293"/>
    </row>
    <row r="24" spans="1:126" s="562" customFormat="1" ht="15" customHeight="1">
      <c r="A24" s="85" t="s">
        <v>36</v>
      </c>
      <c r="B24" s="505"/>
      <c r="C24" s="85" t="s">
        <v>36</v>
      </c>
      <c r="D24" s="506"/>
      <c r="E24" s="508" t="s">
        <v>3974</v>
      </c>
      <c r="F24" s="122" t="s">
        <v>1402</v>
      </c>
      <c r="G24" s="122"/>
      <c r="H24" s="507" t="s">
        <v>3975</v>
      </c>
      <c r="I24" s="507" t="s">
        <v>1404</v>
      </c>
      <c r="J24" s="506" t="s">
        <v>1405</v>
      </c>
      <c r="K24" s="675" t="s">
        <v>3044</v>
      </c>
      <c r="L24" s="141" t="s">
        <v>3976</v>
      </c>
      <c r="M24" s="508"/>
      <c r="N24" s="508" t="s">
        <v>2980</v>
      </c>
      <c r="O24" s="507" t="s">
        <v>3977</v>
      </c>
      <c r="P24" s="122" t="s">
        <v>3975</v>
      </c>
      <c r="Q24" s="122" t="s">
        <v>1404</v>
      </c>
      <c r="R24" s="506" t="s">
        <v>1405</v>
      </c>
      <c r="S24" s="666" t="s">
        <v>3044</v>
      </c>
      <c r="T24" s="505" t="s">
        <v>3978</v>
      </c>
      <c r="U24" s="510"/>
      <c r="V24" s="473"/>
      <c r="W24" s="509"/>
      <c r="X24" s="509">
        <v>706</v>
      </c>
      <c r="Y24" s="509">
        <v>709</v>
      </c>
      <c r="Z24" s="314"/>
      <c r="AA24" s="314"/>
      <c r="AB24" s="509" t="s">
        <v>2829</v>
      </c>
      <c r="AC24" s="506" t="s">
        <v>393</v>
      </c>
      <c r="AD24" s="473"/>
      <c r="AE24" s="506"/>
      <c r="AF24" s="736">
        <v>289</v>
      </c>
      <c r="AG24" s="736">
        <v>299</v>
      </c>
      <c r="AH24" s="511"/>
      <c r="AI24" s="473"/>
      <c r="AJ24" s="506"/>
      <c r="AK24" s="506"/>
      <c r="AL24" s="627" t="s">
        <v>3979</v>
      </c>
      <c r="AM24" s="506" t="s">
        <v>37</v>
      </c>
      <c r="AN24" s="539"/>
      <c r="AO24" s="508"/>
      <c r="AP24" s="314" t="str">
        <f>H24&amp;","&amp;" "&amp;I24&amp;","&amp;" "&amp;J24&amp;" "&amp;K24</f>
        <v>555 Hyetts Corner Dr., Middletown, DE 19709</v>
      </c>
      <c r="AQ24" s="539"/>
      <c r="AR24" s="506"/>
      <c r="AS24" s="506"/>
      <c r="AT24" s="506">
        <v>4</v>
      </c>
      <c r="AU24" s="41"/>
      <c r="AV24" s="40">
        <v>10</v>
      </c>
      <c r="AW24" s="41"/>
      <c r="AX24" s="122"/>
      <c r="AY24" s="508"/>
      <c r="AZ24" s="508"/>
      <c r="BA24" s="508"/>
      <c r="BB24" s="508"/>
      <c r="BC24" s="508"/>
      <c r="BD24" s="508"/>
      <c r="BE24" s="508"/>
      <c r="BF24" s="491"/>
      <c r="BG24" s="491"/>
      <c r="BH24" s="491"/>
      <c r="BI24" s="508"/>
      <c r="BJ24" s="508"/>
      <c r="BK24" s="508"/>
      <c r="BL24" s="508"/>
      <c r="BM24" s="508"/>
      <c r="BN24" s="508"/>
      <c r="BO24" s="508"/>
      <c r="BP24" s="508"/>
      <c r="BQ24" s="508"/>
      <c r="BR24" s="508"/>
      <c r="BS24" s="508"/>
      <c r="BT24" s="508"/>
      <c r="BU24" s="508"/>
      <c r="BV24" s="508"/>
      <c r="BW24" s="508"/>
      <c r="BX24" s="508"/>
      <c r="BY24" s="508"/>
      <c r="BZ24" s="508"/>
      <c r="CA24" s="508"/>
      <c r="CB24" s="508"/>
      <c r="CC24" s="508"/>
      <c r="CD24" s="508"/>
      <c r="CE24" s="508"/>
      <c r="CF24" s="508"/>
      <c r="CG24" s="508"/>
      <c r="CH24" s="508"/>
      <c r="CI24" s="508"/>
      <c r="CJ24" s="508"/>
      <c r="CK24" s="508"/>
      <c r="CL24" s="508"/>
      <c r="CM24" s="508"/>
      <c r="CN24" s="508"/>
      <c r="CO24" s="508"/>
      <c r="CP24" s="508"/>
      <c r="CQ24" s="508"/>
      <c r="CR24" s="508"/>
      <c r="CS24" s="508"/>
      <c r="CT24" s="508"/>
      <c r="CU24" s="508"/>
      <c r="CV24" s="508"/>
      <c r="CW24" s="508"/>
      <c r="CX24" s="508"/>
      <c r="CY24" s="508"/>
      <c r="CZ24" s="508"/>
      <c r="DA24" s="508"/>
      <c r="DB24" s="508"/>
      <c r="DC24" s="508"/>
      <c r="DD24" s="508"/>
      <c r="DE24" s="508"/>
      <c r="DF24" s="508"/>
      <c r="DG24" s="508"/>
      <c r="DH24" s="508"/>
      <c r="DI24" s="508"/>
      <c r="DJ24" s="508"/>
      <c r="DK24" s="508"/>
      <c r="DL24" s="508"/>
      <c r="DM24" s="508"/>
      <c r="DN24" s="508"/>
      <c r="DO24" s="508"/>
      <c r="DP24" s="508"/>
      <c r="DQ24" s="508"/>
      <c r="DR24" s="512"/>
      <c r="DS24" s="293"/>
      <c r="DT24" s="293"/>
      <c r="DU24" s="293"/>
      <c r="DV24" s="293"/>
    </row>
    <row r="25" spans="1:126" s="562" customFormat="1" ht="15" customHeight="1">
      <c r="A25" s="420" t="s">
        <v>36</v>
      </c>
      <c r="B25" s="816"/>
      <c r="C25" s="420" t="s">
        <v>36</v>
      </c>
      <c r="D25" s="815"/>
      <c r="E25" s="811" t="s">
        <v>3980</v>
      </c>
      <c r="F25" s="842" t="s">
        <v>3981</v>
      </c>
      <c r="G25" s="842" t="s">
        <v>3982</v>
      </c>
      <c r="H25" s="562" t="s">
        <v>3983</v>
      </c>
      <c r="I25" s="562" t="s">
        <v>3984</v>
      </c>
      <c r="J25" s="816" t="s">
        <v>578</v>
      </c>
      <c r="K25" s="816">
        <v>74074</v>
      </c>
      <c r="L25" s="837" t="s">
        <v>3985</v>
      </c>
      <c r="M25" s="811"/>
      <c r="N25" s="811" t="s">
        <v>3986</v>
      </c>
      <c r="O25" s="814" t="s">
        <v>3987</v>
      </c>
      <c r="P25" s="811" t="s">
        <v>3988</v>
      </c>
      <c r="Q25" s="811" t="s">
        <v>3984</v>
      </c>
      <c r="R25" s="815" t="s">
        <v>578</v>
      </c>
      <c r="S25" s="815">
        <v>74075</v>
      </c>
      <c r="T25" s="420" t="s">
        <v>3989</v>
      </c>
      <c r="U25" s="827"/>
      <c r="V25" s="811"/>
      <c r="W25" s="828"/>
      <c r="X25" s="828">
        <v>615</v>
      </c>
      <c r="Y25" s="828">
        <v>618</v>
      </c>
      <c r="AB25" s="828" t="s">
        <v>2667</v>
      </c>
      <c r="AC25" s="815" t="s">
        <v>393</v>
      </c>
      <c r="AD25" s="811"/>
      <c r="AE25" s="815"/>
      <c r="AF25" s="829">
        <v>289</v>
      </c>
      <c r="AG25" s="829">
        <v>299</v>
      </c>
      <c r="AH25" s="841"/>
      <c r="AI25" s="811"/>
      <c r="AJ25" s="815"/>
      <c r="AK25" s="815"/>
      <c r="AL25" s="838" t="s">
        <v>3990</v>
      </c>
      <c r="AM25" s="815" t="s">
        <v>37</v>
      </c>
      <c r="AN25" s="815"/>
      <c r="AO25" s="811"/>
      <c r="AP25" s="562" t="str">
        <f>H25&amp;","&amp;" "&amp;I25&amp;","&amp;" "&amp;J25&amp;" "&amp;K25</f>
        <v>900 E Alcott Ave., Stillwater, OK 74074</v>
      </c>
      <c r="AQ25" s="815"/>
      <c r="AR25" s="815">
        <v>26</v>
      </c>
      <c r="AS25" s="815">
        <v>34</v>
      </c>
      <c r="AT25" s="815">
        <v>37</v>
      </c>
      <c r="AU25" s="398"/>
      <c r="AV25" s="855">
        <v>38</v>
      </c>
      <c r="AW25" s="398"/>
      <c r="AX25" s="842"/>
      <c r="AY25" s="811"/>
      <c r="AZ25" s="811"/>
      <c r="BA25" s="811"/>
      <c r="BB25" s="811"/>
      <c r="BC25" s="811"/>
      <c r="BD25" s="811"/>
      <c r="BE25" s="811"/>
      <c r="BF25" s="811"/>
      <c r="BG25" s="811"/>
      <c r="BH25" s="811"/>
      <c r="BI25" s="811"/>
      <c r="BJ25" s="811"/>
      <c r="BK25" s="811"/>
      <c r="BL25" s="811"/>
      <c r="BM25" s="811"/>
      <c r="BN25" s="811"/>
      <c r="BO25" s="811"/>
      <c r="BP25" s="811"/>
      <c r="BQ25" s="811"/>
      <c r="BR25" s="811"/>
      <c r="BS25" s="811"/>
      <c r="BT25" s="811"/>
      <c r="BU25" s="811"/>
      <c r="BV25" s="811"/>
      <c r="BW25" s="811"/>
      <c r="BX25" s="811"/>
      <c r="BY25" s="811"/>
      <c r="BZ25" s="811"/>
      <c r="CA25" s="811"/>
      <c r="CB25" s="811"/>
      <c r="CC25" s="811"/>
      <c r="CD25" s="811"/>
      <c r="CE25" s="811"/>
      <c r="CF25" s="811"/>
      <c r="CG25" s="811"/>
      <c r="CH25" s="811"/>
      <c r="CI25" s="811"/>
      <c r="CJ25" s="811"/>
      <c r="CK25" s="811"/>
      <c r="CL25" s="811"/>
      <c r="CM25" s="811"/>
      <c r="CN25" s="811"/>
      <c r="CO25" s="811"/>
      <c r="CP25" s="811"/>
      <c r="CQ25" s="811"/>
      <c r="CR25" s="811"/>
      <c r="CS25" s="811"/>
      <c r="CT25" s="811"/>
      <c r="CU25" s="811"/>
      <c r="CV25" s="811"/>
      <c r="CW25" s="811"/>
      <c r="CX25" s="811"/>
      <c r="CY25" s="811"/>
      <c r="CZ25" s="811"/>
      <c r="DA25" s="811"/>
      <c r="DB25" s="811"/>
      <c r="DC25" s="811"/>
      <c r="DD25" s="811"/>
      <c r="DE25" s="811"/>
      <c r="DF25" s="811"/>
      <c r="DG25" s="811"/>
      <c r="DH25" s="811"/>
      <c r="DI25" s="811"/>
      <c r="DJ25" s="811"/>
      <c r="DK25" s="811"/>
      <c r="DL25" s="811"/>
      <c r="DM25" s="811"/>
      <c r="DN25" s="811"/>
      <c r="DO25" s="811"/>
      <c r="DP25" s="811"/>
      <c r="DQ25" s="811"/>
      <c r="DR25" s="843"/>
    </row>
    <row r="26" spans="1:126" s="562" customFormat="1" ht="15" customHeight="1">
      <c r="A26" s="420" t="s">
        <v>36</v>
      </c>
      <c r="B26" s="816"/>
      <c r="C26" s="420" t="s">
        <v>36</v>
      </c>
      <c r="D26" s="815"/>
      <c r="E26" s="398" t="s">
        <v>2253</v>
      </c>
      <c r="F26" s="842" t="s">
        <v>3083</v>
      </c>
      <c r="G26" s="842"/>
      <c r="H26" s="851" t="s">
        <v>2255</v>
      </c>
      <c r="I26" s="851" t="s">
        <v>344</v>
      </c>
      <c r="J26" s="852" t="s">
        <v>206</v>
      </c>
      <c r="K26" s="852">
        <v>60148</v>
      </c>
      <c r="L26" s="398" t="s">
        <v>345</v>
      </c>
      <c r="M26" s="811"/>
      <c r="N26" s="851" t="s">
        <v>346</v>
      </c>
      <c r="O26" s="851" t="s">
        <v>347</v>
      </c>
      <c r="P26" s="869" t="s">
        <v>2256</v>
      </c>
      <c r="Q26" s="869" t="s">
        <v>349</v>
      </c>
      <c r="R26" s="870" t="s">
        <v>206</v>
      </c>
      <c r="S26" s="870">
        <v>60181</v>
      </c>
      <c r="T26" s="852" t="s">
        <v>350</v>
      </c>
      <c r="U26" s="870"/>
      <c r="V26" s="811"/>
      <c r="W26" s="828"/>
      <c r="X26" s="828">
        <v>622</v>
      </c>
      <c r="Y26" s="828">
        <v>625</v>
      </c>
      <c r="AB26" s="828" t="s">
        <v>2747</v>
      </c>
      <c r="AC26" s="815" t="s">
        <v>393</v>
      </c>
      <c r="AD26" s="811"/>
      <c r="AE26" s="815"/>
      <c r="AF26" s="829">
        <v>289</v>
      </c>
      <c r="AG26" s="829">
        <v>299</v>
      </c>
      <c r="AH26" s="841"/>
      <c r="AI26" s="811"/>
      <c r="AJ26" s="815"/>
      <c r="AK26" s="815"/>
      <c r="AL26" s="838" t="s">
        <v>3991</v>
      </c>
      <c r="AM26" s="815" t="s">
        <v>37</v>
      </c>
      <c r="AN26" s="815"/>
      <c r="AO26" s="811"/>
      <c r="AP26" s="562" t="str">
        <f>H26&amp;","&amp;" "&amp;I26&amp;","&amp;" "&amp;J26&amp;" "&amp;K26</f>
        <v>600 E. Western Ave., Lombard, IL 60148</v>
      </c>
      <c r="AQ26" s="815"/>
      <c r="AR26" s="815">
        <v>6</v>
      </c>
      <c r="AS26" s="815">
        <v>16</v>
      </c>
      <c r="AT26" s="815">
        <v>31</v>
      </c>
      <c r="AU26" s="398"/>
      <c r="AV26" s="855">
        <v>35</v>
      </c>
      <c r="AW26" s="398"/>
      <c r="AX26" s="842"/>
      <c r="AY26" s="398"/>
      <c r="AZ26" s="811"/>
      <c r="BA26" s="811"/>
      <c r="BB26" s="811"/>
      <c r="BC26" s="811"/>
      <c r="BD26" s="811"/>
      <c r="BE26" s="811"/>
      <c r="BF26" s="811"/>
      <c r="BG26" s="811"/>
      <c r="BH26" s="811"/>
      <c r="BI26" s="811"/>
      <c r="BJ26" s="811"/>
      <c r="BK26" s="811"/>
      <c r="BL26" s="811"/>
      <c r="BM26" s="811"/>
      <c r="BN26" s="811"/>
      <c r="BO26" s="811"/>
      <c r="BP26" s="811"/>
      <c r="BQ26" s="811"/>
      <c r="BR26" s="811"/>
      <c r="BS26" s="811"/>
      <c r="BT26" s="811"/>
      <c r="BU26" s="811"/>
      <c r="BV26" s="811"/>
      <c r="BW26" s="811"/>
      <c r="BX26" s="811"/>
      <c r="BY26" s="811"/>
      <c r="BZ26" s="811"/>
      <c r="CA26" s="811"/>
      <c r="CB26" s="811"/>
      <c r="CC26" s="811"/>
      <c r="CD26" s="811"/>
      <c r="CE26" s="811"/>
      <c r="CF26" s="811"/>
      <c r="CG26" s="811"/>
      <c r="CH26" s="811"/>
      <c r="CI26" s="811"/>
      <c r="CJ26" s="811"/>
      <c r="CK26" s="811"/>
      <c r="CL26" s="811"/>
      <c r="CM26" s="811"/>
      <c r="CN26" s="811"/>
      <c r="CO26" s="811"/>
      <c r="CP26" s="811"/>
      <c r="CQ26" s="811"/>
      <c r="CR26" s="811"/>
      <c r="CS26" s="811"/>
      <c r="CT26" s="811"/>
      <c r="CU26" s="811"/>
      <c r="CV26" s="811"/>
      <c r="CW26" s="811"/>
      <c r="CX26" s="811"/>
      <c r="CY26" s="811"/>
      <c r="CZ26" s="811"/>
      <c r="DA26" s="811"/>
      <c r="DB26" s="811"/>
      <c r="DC26" s="811"/>
      <c r="DD26" s="811"/>
      <c r="DE26" s="811"/>
      <c r="DF26" s="811"/>
      <c r="DG26" s="811"/>
      <c r="DH26" s="811"/>
      <c r="DI26" s="811"/>
      <c r="DJ26" s="811"/>
      <c r="DK26" s="811"/>
      <c r="DL26" s="811"/>
      <c r="DM26" s="811"/>
      <c r="DN26" s="811"/>
      <c r="DO26" s="811"/>
      <c r="DP26" s="811"/>
      <c r="DQ26" s="811"/>
      <c r="DR26" s="843"/>
    </row>
    <row r="27" spans="1:126" s="562" customFormat="1" ht="15" customHeight="1">
      <c r="A27" s="420" t="s">
        <v>36</v>
      </c>
      <c r="B27" s="816"/>
      <c r="C27" s="420" t="s">
        <v>36</v>
      </c>
      <c r="D27" s="815"/>
      <c r="E27" s="398" t="s">
        <v>3992</v>
      </c>
      <c r="F27" s="842" t="s">
        <v>1432</v>
      </c>
      <c r="G27" s="842"/>
      <c r="H27" s="810" t="s">
        <v>1433</v>
      </c>
      <c r="I27" s="810" t="s">
        <v>1434</v>
      </c>
      <c r="J27" s="420" t="s">
        <v>1435</v>
      </c>
      <c r="K27" s="420">
        <v>89156</v>
      </c>
      <c r="L27" s="837" t="s">
        <v>3993</v>
      </c>
      <c r="M27" s="811"/>
      <c r="N27" s="851" t="s">
        <v>2916</v>
      </c>
      <c r="O27" s="868" t="s">
        <v>1455</v>
      </c>
      <c r="P27" s="398" t="s">
        <v>3994</v>
      </c>
      <c r="Q27" s="398" t="s">
        <v>1434</v>
      </c>
      <c r="R27" s="855" t="s">
        <v>1435</v>
      </c>
      <c r="S27" s="398">
        <v>89166</v>
      </c>
      <c r="T27" s="870" t="s">
        <v>3995</v>
      </c>
      <c r="U27" s="924"/>
      <c r="V27" s="811"/>
      <c r="W27" s="828"/>
      <c r="X27" s="828">
        <v>629</v>
      </c>
      <c r="Y27" s="828">
        <v>702</v>
      </c>
      <c r="AB27" s="828" t="s">
        <v>2674</v>
      </c>
      <c r="AC27" s="815" t="s">
        <v>393</v>
      </c>
      <c r="AD27" s="811"/>
      <c r="AE27" s="815"/>
      <c r="AF27" s="829">
        <v>289</v>
      </c>
      <c r="AG27" s="829">
        <v>299</v>
      </c>
      <c r="AH27" s="841"/>
      <c r="AI27" s="811"/>
      <c r="AJ27" s="815"/>
      <c r="AK27" s="815"/>
      <c r="AL27" s="838" t="s">
        <v>3996</v>
      </c>
      <c r="AM27" s="815" t="s">
        <v>37</v>
      </c>
      <c r="AN27" s="815"/>
      <c r="AO27" s="811"/>
      <c r="AP27" s="562" t="str">
        <f>H27&amp;","&amp;" "&amp;I27&amp;","&amp;" "&amp;J27&amp;" "&amp;K27</f>
        <v>2575 Los Feliz St., Las Vegas, NV 89156</v>
      </c>
      <c r="AQ27" s="815"/>
      <c r="AR27" s="815">
        <v>5</v>
      </c>
      <c r="AS27" s="815">
        <v>8</v>
      </c>
      <c r="AT27" s="815">
        <v>9</v>
      </c>
      <c r="AU27" s="398"/>
      <c r="AV27" s="855">
        <v>16</v>
      </c>
      <c r="AW27" s="398"/>
      <c r="AX27" s="842"/>
      <c r="AY27" s="811"/>
      <c r="AZ27" s="811"/>
      <c r="BA27" s="811"/>
      <c r="BB27" s="811"/>
      <c r="BC27" s="811"/>
      <c r="BD27" s="811"/>
      <c r="BE27" s="811"/>
      <c r="BF27" s="811"/>
      <c r="BG27" s="811"/>
      <c r="BH27" s="811"/>
      <c r="BI27" s="811"/>
      <c r="BJ27" s="811"/>
      <c r="BK27" s="811"/>
      <c r="BL27" s="811"/>
      <c r="BM27" s="811"/>
      <c r="BN27" s="811"/>
      <c r="BO27" s="811"/>
      <c r="BP27" s="811"/>
      <c r="BQ27" s="811"/>
      <c r="BR27" s="811"/>
      <c r="BS27" s="811"/>
      <c r="BT27" s="811"/>
      <c r="BU27" s="811"/>
      <c r="BV27" s="811"/>
      <c r="BW27" s="811"/>
      <c r="BX27" s="811"/>
      <c r="BY27" s="811"/>
      <c r="BZ27" s="811"/>
      <c r="CA27" s="811"/>
      <c r="CB27" s="811"/>
      <c r="CC27" s="811"/>
      <c r="CD27" s="811"/>
      <c r="CE27" s="811"/>
      <c r="CF27" s="811"/>
      <c r="CG27" s="811"/>
      <c r="CH27" s="811"/>
      <c r="CI27" s="811"/>
      <c r="CJ27" s="811"/>
      <c r="CK27" s="811"/>
      <c r="CL27" s="811"/>
      <c r="CM27" s="811"/>
      <c r="CN27" s="811"/>
      <c r="CO27" s="811"/>
      <c r="CP27" s="811"/>
      <c r="CQ27" s="811"/>
      <c r="CR27" s="811"/>
      <c r="CS27" s="811"/>
      <c r="CT27" s="811"/>
      <c r="CU27" s="811"/>
      <c r="CV27" s="811"/>
      <c r="CW27" s="811"/>
      <c r="CX27" s="811"/>
      <c r="CY27" s="811"/>
      <c r="CZ27" s="811"/>
      <c r="DA27" s="811"/>
      <c r="DB27" s="811"/>
      <c r="DC27" s="811"/>
      <c r="DD27" s="811"/>
      <c r="DE27" s="811"/>
      <c r="DF27" s="811"/>
      <c r="DG27" s="811"/>
      <c r="DH27" s="811"/>
      <c r="DI27" s="811"/>
      <c r="DJ27" s="811"/>
      <c r="DK27" s="811"/>
      <c r="DL27" s="811"/>
      <c r="DM27" s="811"/>
      <c r="DN27" s="811"/>
      <c r="DO27" s="811"/>
      <c r="DP27" s="811"/>
      <c r="DQ27" s="811"/>
      <c r="DR27" s="843"/>
    </row>
    <row r="28" spans="1:126" s="293" customFormat="1" ht="15" customHeight="1">
      <c r="A28" s="420" t="s">
        <v>36</v>
      </c>
      <c r="B28" s="816"/>
      <c r="C28" s="420" t="s">
        <v>36</v>
      </c>
      <c r="D28" s="815"/>
      <c r="E28" s="398" t="s">
        <v>3997</v>
      </c>
      <c r="F28" s="398" t="s">
        <v>3998</v>
      </c>
      <c r="G28" s="842" t="s">
        <v>2194</v>
      </c>
      <c r="H28" s="562" t="s">
        <v>3999</v>
      </c>
      <c r="I28" s="562" t="s">
        <v>4000</v>
      </c>
      <c r="J28" s="816" t="s">
        <v>67</v>
      </c>
      <c r="K28" s="816">
        <v>92592</v>
      </c>
      <c r="L28" s="837" t="s">
        <v>4001</v>
      </c>
      <c r="M28" s="398"/>
      <c r="N28" s="851" t="s">
        <v>4002</v>
      </c>
      <c r="O28" s="868" t="s">
        <v>4003</v>
      </c>
      <c r="P28" s="923" t="s">
        <v>4004</v>
      </c>
      <c r="Q28" s="926" t="s">
        <v>4005</v>
      </c>
      <c r="R28" s="927" t="s">
        <v>67</v>
      </c>
      <c r="S28" s="928">
        <v>92596</v>
      </c>
      <c r="T28" s="852" t="s">
        <v>4006</v>
      </c>
      <c r="U28" s="893"/>
      <c r="V28" s="811"/>
      <c r="W28" s="828"/>
      <c r="X28" s="828">
        <v>629</v>
      </c>
      <c r="Y28" s="828">
        <v>702</v>
      </c>
      <c r="Z28" s="562"/>
      <c r="AA28" s="562"/>
      <c r="AB28" s="828" t="s">
        <v>2674</v>
      </c>
      <c r="AC28" s="815" t="s">
        <v>393</v>
      </c>
      <c r="AD28" s="811"/>
      <c r="AE28" s="815">
        <v>100</v>
      </c>
      <c r="AF28" s="829">
        <v>289</v>
      </c>
      <c r="AG28" s="829">
        <v>299</v>
      </c>
      <c r="AH28" s="841"/>
      <c r="AI28" s="811"/>
      <c r="AJ28" s="815"/>
      <c r="AK28" s="815"/>
      <c r="AL28" s="838" t="s">
        <v>4007</v>
      </c>
      <c r="AM28" s="815" t="s">
        <v>37</v>
      </c>
      <c r="AN28" s="815"/>
      <c r="AO28" s="811"/>
      <c r="AP28" s="562" t="str">
        <f>H28&amp;","&amp;" "&amp;I28&amp;","&amp;" "&amp;J28&amp;" "&amp;K28</f>
        <v>31555 Rancho Vista Rd., Temecula, CA 92592</v>
      </c>
      <c r="AQ28" s="815"/>
      <c r="AR28" s="815">
        <v>44</v>
      </c>
      <c r="AS28" s="815">
        <v>56</v>
      </c>
      <c r="AT28" s="815">
        <v>67</v>
      </c>
      <c r="AU28" s="398"/>
      <c r="AV28" s="855">
        <v>74</v>
      </c>
      <c r="AW28" s="398"/>
      <c r="AX28" s="842"/>
      <c r="AY28" s="398"/>
      <c r="AZ28" s="811"/>
      <c r="BA28" s="811"/>
      <c r="BB28" s="811"/>
      <c r="BC28" s="811"/>
      <c r="BD28" s="811"/>
      <c r="BE28" s="811"/>
      <c r="BF28" s="811"/>
      <c r="BG28" s="811"/>
      <c r="BH28" s="811"/>
      <c r="BI28" s="811"/>
      <c r="BJ28" s="811"/>
      <c r="BK28" s="811"/>
      <c r="BL28" s="811"/>
      <c r="BM28" s="811"/>
      <c r="BN28" s="811"/>
      <c r="BO28" s="811"/>
      <c r="BP28" s="811"/>
      <c r="BQ28" s="811"/>
      <c r="BR28" s="811"/>
      <c r="BS28" s="811"/>
      <c r="BT28" s="811"/>
      <c r="BU28" s="811"/>
      <c r="BV28" s="811"/>
      <c r="BW28" s="811"/>
      <c r="BX28" s="811"/>
      <c r="BY28" s="811"/>
      <c r="BZ28" s="811"/>
      <c r="CA28" s="811"/>
      <c r="CB28" s="811"/>
      <c r="CC28" s="811"/>
      <c r="CD28" s="811"/>
      <c r="CE28" s="811"/>
      <c r="CF28" s="811"/>
      <c r="CG28" s="811"/>
      <c r="CH28" s="811"/>
      <c r="CI28" s="811"/>
      <c r="CJ28" s="811"/>
      <c r="CK28" s="811"/>
      <c r="CL28" s="811"/>
      <c r="CM28" s="811"/>
      <c r="CN28" s="811"/>
      <c r="CO28" s="811"/>
      <c r="CP28" s="811"/>
      <c r="CQ28" s="811"/>
      <c r="CR28" s="811"/>
      <c r="CS28" s="811"/>
      <c r="CT28" s="811"/>
      <c r="CU28" s="811"/>
      <c r="CV28" s="811"/>
      <c r="CW28" s="811"/>
      <c r="CX28" s="811"/>
      <c r="CY28" s="811"/>
      <c r="CZ28" s="811"/>
      <c r="DA28" s="811"/>
      <c r="DB28" s="811"/>
      <c r="DC28" s="811"/>
      <c r="DD28" s="811"/>
      <c r="DE28" s="811"/>
      <c r="DF28" s="811"/>
      <c r="DG28" s="811"/>
      <c r="DH28" s="811"/>
      <c r="DI28" s="811"/>
      <c r="DJ28" s="811"/>
      <c r="DK28" s="811"/>
      <c r="DL28" s="811"/>
      <c r="DM28" s="811"/>
      <c r="DN28" s="811"/>
      <c r="DO28" s="811"/>
      <c r="DP28" s="811"/>
      <c r="DQ28" s="811"/>
      <c r="DR28" s="843"/>
      <c r="DS28" s="562"/>
      <c r="DT28" s="562"/>
      <c r="DU28" s="562"/>
      <c r="DV28" s="562"/>
    </row>
    <row r="29" spans="1:126" s="293" customFormat="1" ht="15" customHeight="1">
      <c r="A29" s="85" t="s">
        <v>36</v>
      </c>
      <c r="B29" s="505"/>
      <c r="C29" s="85" t="s">
        <v>36</v>
      </c>
      <c r="D29" s="506"/>
      <c r="E29" s="41" t="s">
        <v>4008</v>
      </c>
      <c r="F29" s="41" t="s">
        <v>4009</v>
      </c>
      <c r="G29" s="122" t="s">
        <v>2671</v>
      </c>
      <c r="H29" s="314" t="s">
        <v>4010</v>
      </c>
      <c r="I29" s="314" t="s">
        <v>2673</v>
      </c>
      <c r="J29" s="505" t="s">
        <v>1300</v>
      </c>
      <c r="K29" s="505">
        <v>21144</v>
      </c>
      <c r="L29" s="41" t="s">
        <v>1301</v>
      </c>
      <c r="M29" s="78"/>
      <c r="N29" s="78" t="s">
        <v>1302</v>
      </c>
      <c r="O29" s="402" t="s">
        <v>1303</v>
      </c>
      <c r="P29" s="142" t="s">
        <v>4011</v>
      </c>
      <c r="Q29" s="41" t="s">
        <v>1479</v>
      </c>
      <c r="R29" s="40" t="s">
        <v>1300</v>
      </c>
      <c r="S29" s="40">
        <v>21227</v>
      </c>
      <c r="T29" s="808" t="s">
        <v>1304</v>
      </c>
      <c r="U29" s="892"/>
      <c r="V29" s="473"/>
      <c r="W29" s="509"/>
      <c r="X29" s="509">
        <v>727</v>
      </c>
      <c r="Y29" s="509">
        <v>730</v>
      </c>
      <c r="Z29" s="314"/>
      <c r="AA29" s="314"/>
      <c r="AB29" s="509" t="s">
        <v>2664</v>
      </c>
      <c r="AC29" s="506" t="s">
        <v>393</v>
      </c>
      <c r="AD29" s="473"/>
      <c r="AE29" s="506"/>
      <c r="AF29" s="736">
        <v>289</v>
      </c>
      <c r="AG29" s="736">
        <v>299</v>
      </c>
      <c r="AH29" s="511"/>
      <c r="AI29" s="473"/>
      <c r="AJ29" s="506"/>
      <c r="AK29" s="506"/>
      <c r="AL29" s="627" t="s">
        <v>4012</v>
      </c>
      <c r="AM29" s="506"/>
      <c r="AN29" s="539"/>
      <c r="AO29" s="508"/>
      <c r="AP29" s="314" t="str">
        <f>H29&amp;","&amp;" "&amp;I29&amp;","&amp;" "&amp;J29&amp;" "&amp;K29</f>
        <v>585 Old Oak Rd., Annapolis, MD 21144</v>
      </c>
      <c r="AQ29" s="539"/>
      <c r="AR29" s="506"/>
      <c r="AS29" s="506"/>
      <c r="AT29" s="507"/>
      <c r="AU29" s="41"/>
      <c r="AV29" s="263">
        <v>8</v>
      </c>
      <c r="AW29" s="41"/>
      <c r="AX29" s="122"/>
      <c r="AY29" s="42"/>
      <c r="AZ29" s="508"/>
      <c r="BA29" s="508"/>
      <c r="BB29" s="508"/>
      <c r="BC29" s="508"/>
      <c r="BD29" s="508"/>
      <c r="BE29" s="508"/>
      <c r="BF29" s="508"/>
      <c r="BG29" s="508"/>
      <c r="BH29" s="508"/>
      <c r="BI29" s="508"/>
      <c r="BJ29" s="508"/>
      <c r="BK29" s="508"/>
      <c r="BL29" s="508"/>
      <c r="BM29" s="508"/>
      <c r="BN29" s="508"/>
      <c r="BO29" s="508"/>
      <c r="BP29" s="508"/>
      <c r="BQ29" s="508"/>
      <c r="BR29" s="508"/>
      <c r="BS29" s="508"/>
      <c r="BT29" s="508"/>
      <c r="BU29" s="508"/>
      <c r="BV29" s="508"/>
      <c r="BW29" s="508"/>
      <c r="BX29" s="508"/>
      <c r="BY29" s="508"/>
      <c r="BZ29" s="508"/>
      <c r="CA29" s="508"/>
      <c r="CB29" s="508"/>
      <c r="CC29" s="508"/>
      <c r="CD29" s="508"/>
      <c r="CE29" s="508"/>
      <c r="CF29" s="508"/>
      <c r="CG29" s="508"/>
      <c r="CH29" s="508"/>
      <c r="CI29" s="508"/>
      <c r="CJ29" s="508"/>
      <c r="CK29" s="508"/>
      <c r="CL29" s="508"/>
      <c r="CM29" s="508"/>
      <c r="CN29" s="508"/>
      <c r="CO29" s="508"/>
      <c r="CP29" s="508"/>
      <c r="CQ29" s="508"/>
      <c r="CR29" s="508"/>
      <c r="CS29" s="508"/>
      <c r="CT29" s="508"/>
      <c r="CU29" s="508"/>
      <c r="CV29" s="508"/>
      <c r="CW29" s="508"/>
      <c r="CX29" s="508"/>
      <c r="CY29" s="508"/>
      <c r="CZ29" s="508"/>
      <c r="DA29" s="508"/>
      <c r="DB29" s="508"/>
      <c r="DC29" s="508"/>
      <c r="DD29" s="508"/>
      <c r="DE29" s="508"/>
      <c r="DF29" s="508"/>
      <c r="DG29" s="508"/>
      <c r="DH29" s="508"/>
      <c r="DI29" s="508"/>
      <c r="DJ29" s="508"/>
      <c r="DK29" s="508"/>
      <c r="DL29" s="508"/>
      <c r="DM29" s="508"/>
      <c r="DN29" s="508"/>
      <c r="DO29" s="508"/>
      <c r="DP29" s="508"/>
      <c r="DQ29" s="508"/>
      <c r="DR29" s="512"/>
      <c r="DS29" s="471"/>
      <c r="DT29" s="471"/>
      <c r="DU29" s="471"/>
    </row>
    <row r="30" spans="1:126" s="562" customFormat="1" ht="15" customHeight="1">
      <c r="A30" s="85" t="s">
        <v>36</v>
      </c>
      <c r="B30" s="505"/>
      <c r="C30" s="85" t="s">
        <v>36</v>
      </c>
      <c r="D30" s="506"/>
      <c r="E30" s="41" t="s">
        <v>4013</v>
      </c>
      <c r="F30" s="122" t="s">
        <v>4014</v>
      </c>
      <c r="G30" s="122" t="s">
        <v>2656</v>
      </c>
      <c r="H30" s="60" t="s">
        <v>4015</v>
      </c>
      <c r="I30" s="60" t="s">
        <v>2658</v>
      </c>
      <c r="J30" s="108" t="s">
        <v>54</v>
      </c>
      <c r="K30" s="108">
        <v>45701</v>
      </c>
      <c r="L30" s="141" t="s">
        <v>2659</v>
      </c>
      <c r="M30" s="508"/>
      <c r="N30" s="60" t="s">
        <v>1647</v>
      </c>
      <c r="O30" s="106" t="s">
        <v>2660</v>
      </c>
      <c r="P30" s="78" t="s">
        <v>2661</v>
      </c>
      <c r="Q30" s="357" t="s">
        <v>2662</v>
      </c>
      <c r="R30" s="880" t="s">
        <v>54</v>
      </c>
      <c r="S30" s="882">
        <v>45732</v>
      </c>
      <c r="T30" s="279" t="s">
        <v>2663</v>
      </c>
      <c r="U30" s="279"/>
      <c r="V30" s="473"/>
      <c r="W30" s="509"/>
      <c r="X30" s="509">
        <v>727</v>
      </c>
      <c r="Y30" s="509">
        <v>730</v>
      </c>
      <c r="Z30" s="314"/>
      <c r="AA30" s="314"/>
      <c r="AB30" s="509" t="s">
        <v>2664</v>
      </c>
      <c r="AC30" s="506" t="s">
        <v>393</v>
      </c>
      <c r="AD30" s="473"/>
      <c r="AE30" s="506"/>
      <c r="AF30" s="736">
        <v>289</v>
      </c>
      <c r="AG30" s="736">
        <v>299</v>
      </c>
      <c r="AH30" s="511"/>
      <c r="AI30" s="473"/>
      <c r="AJ30" s="506"/>
      <c r="AK30" s="506"/>
      <c r="AL30" s="627" t="s">
        <v>4016</v>
      </c>
      <c r="AM30" s="506" t="s">
        <v>37</v>
      </c>
      <c r="AN30" s="539"/>
      <c r="AO30" s="508"/>
      <c r="AP30" s="314" t="str">
        <f>H30&amp;","&amp;" "&amp;I30&amp;","&amp;" "&amp;J30&amp;" "&amp;K30</f>
        <v>398 W State St., Athens, OH 45701</v>
      </c>
      <c r="AQ30" s="539"/>
      <c r="AR30" s="506">
        <v>6</v>
      </c>
      <c r="AS30" s="506">
        <v>9</v>
      </c>
      <c r="AT30" s="506">
        <v>13</v>
      </c>
      <c r="AU30" s="41"/>
      <c r="AV30" s="40">
        <v>17</v>
      </c>
      <c r="AW30" s="41"/>
      <c r="AX30" s="122"/>
      <c r="AY30" s="508"/>
      <c r="AZ30" s="508"/>
      <c r="BA30" s="508"/>
      <c r="BB30" s="508"/>
      <c r="BC30" s="508"/>
      <c r="BD30" s="508"/>
      <c r="BE30" s="508"/>
      <c r="BF30" s="508"/>
      <c r="BG30" s="508"/>
      <c r="BH30" s="508"/>
      <c r="BI30" s="508"/>
      <c r="BJ30" s="508"/>
      <c r="BK30" s="508"/>
      <c r="BL30" s="508"/>
      <c r="BM30" s="508"/>
      <c r="BN30" s="508"/>
      <c r="BO30" s="508"/>
      <c r="BP30" s="508"/>
      <c r="BQ30" s="508"/>
      <c r="BR30" s="508"/>
      <c r="BS30" s="508"/>
      <c r="BT30" s="508"/>
      <c r="BU30" s="508"/>
      <c r="BV30" s="508"/>
      <c r="BW30" s="508"/>
      <c r="BX30" s="508"/>
      <c r="BY30" s="508"/>
      <c r="BZ30" s="508"/>
      <c r="CA30" s="508"/>
      <c r="CB30" s="508"/>
      <c r="CC30" s="508"/>
      <c r="CD30" s="508"/>
      <c r="CE30" s="508"/>
      <c r="CF30" s="508"/>
      <c r="CG30" s="508"/>
      <c r="CH30" s="508"/>
      <c r="CI30" s="508"/>
      <c r="CJ30" s="508"/>
      <c r="CK30" s="508"/>
      <c r="CL30" s="508"/>
      <c r="CM30" s="508"/>
      <c r="CN30" s="508"/>
      <c r="CO30" s="508"/>
      <c r="CP30" s="508"/>
      <c r="CQ30" s="508"/>
      <c r="CR30" s="508"/>
      <c r="CS30" s="508"/>
      <c r="CT30" s="508"/>
      <c r="CU30" s="508"/>
      <c r="CV30" s="508"/>
      <c r="CW30" s="508"/>
      <c r="CX30" s="508"/>
      <c r="CY30" s="508"/>
      <c r="CZ30" s="508"/>
      <c r="DA30" s="508"/>
      <c r="DB30" s="508"/>
      <c r="DC30" s="508"/>
      <c r="DD30" s="508"/>
      <c r="DE30" s="508"/>
      <c r="DF30" s="508"/>
      <c r="DG30" s="508"/>
      <c r="DH30" s="508"/>
      <c r="DI30" s="508"/>
      <c r="DJ30" s="508"/>
      <c r="DK30" s="508"/>
      <c r="DL30" s="508"/>
      <c r="DM30" s="508"/>
      <c r="DN30" s="508"/>
      <c r="DO30" s="508"/>
      <c r="DP30" s="508"/>
      <c r="DQ30" s="508"/>
      <c r="DR30" s="512"/>
      <c r="DS30" s="314"/>
      <c r="DT30" s="314"/>
      <c r="DU30" s="314"/>
      <c r="DV30" s="293"/>
    </row>
    <row r="31" spans="1:126" s="562" customFormat="1" ht="15" customHeight="1">
      <c r="A31" s="420" t="s">
        <v>36</v>
      </c>
      <c r="B31" s="816"/>
      <c r="C31" s="420" t="s">
        <v>36</v>
      </c>
      <c r="D31" s="815"/>
      <c r="E31" s="811" t="s">
        <v>4017</v>
      </c>
      <c r="F31" s="842" t="s">
        <v>4018</v>
      </c>
      <c r="G31" s="842" t="s">
        <v>4019</v>
      </c>
      <c r="H31" s="814" t="s">
        <v>4020</v>
      </c>
      <c r="I31" s="562" t="s">
        <v>4021</v>
      </c>
      <c r="J31" s="816" t="s">
        <v>273</v>
      </c>
      <c r="K31" s="816">
        <v>17201</v>
      </c>
      <c r="L31" s="837" t="s">
        <v>4022</v>
      </c>
      <c r="M31" s="811"/>
      <c r="N31" s="811" t="s">
        <v>3572</v>
      </c>
      <c r="O31" s="814" t="s">
        <v>4023</v>
      </c>
      <c r="P31" s="853" t="s">
        <v>4024</v>
      </c>
      <c r="Q31" s="811" t="s">
        <v>4021</v>
      </c>
      <c r="R31" s="815" t="s">
        <v>273</v>
      </c>
      <c r="S31" s="815">
        <v>17202</v>
      </c>
      <c r="T31" s="420" t="s">
        <v>4025</v>
      </c>
      <c r="U31" s="827"/>
      <c r="V31" s="811"/>
      <c r="W31" s="828"/>
      <c r="X31" s="828">
        <v>622</v>
      </c>
      <c r="Y31" s="828">
        <v>625</v>
      </c>
      <c r="AB31" s="828" t="s">
        <v>2747</v>
      </c>
      <c r="AC31" s="815" t="s">
        <v>393</v>
      </c>
      <c r="AD31" s="811"/>
      <c r="AE31" s="815"/>
      <c r="AF31" s="829">
        <v>289</v>
      </c>
      <c r="AG31" s="829">
        <v>299</v>
      </c>
      <c r="AH31" s="841"/>
      <c r="AI31" s="811"/>
      <c r="AJ31" s="815"/>
      <c r="AK31" s="815"/>
      <c r="AL31" s="838" t="s">
        <v>4026</v>
      </c>
      <c r="AM31" s="815" t="s">
        <v>37</v>
      </c>
      <c r="AN31" s="815"/>
      <c r="AO31" s="811"/>
      <c r="AP31" s="562" t="str">
        <f>H31&amp;","&amp;" "&amp;I31&amp;","&amp;" "&amp;J31&amp;" "&amp;K31</f>
        <v>Scotland Youth League, Chambersburg, PA 17201</v>
      </c>
      <c r="AQ31" s="815"/>
      <c r="AR31" s="815">
        <v>17</v>
      </c>
      <c r="AS31" s="815">
        <v>24</v>
      </c>
      <c r="AT31" s="815">
        <v>36</v>
      </c>
      <c r="AU31" s="398"/>
      <c r="AV31" s="855">
        <v>40</v>
      </c>
      <c r="AW31" s="398"/>
      <c r="AX31" s="842"/>
      <c r="AY31" s="811"/>
      <c r="AZ31" s="811"/>
      <c r="BA31" s="811"/>
      <c r="BB31" s="811"/>
      <c r="BC31" s="811"/>
      <c r="BD31" s="811"/>
      <c r="BE31" s="811"/>
      <c r="BF31" s="811"/>
      <c r="BG31" s="811"/>
      <c r="BH31" s="811"/>
      <c r="BI31" s="811"/>
      <c r="BJ31" s="811"/>
      <c r="BK31" s="811"/>
      <c r="BL31" s="811"/>
      <c r="BM31" s="811"/>
      <c r="BN31" s="811"/>
      <c r="BO31" s="811"/>
      <c r="BP31" s="811"/>
      <c r="BQ31" s="811"/>
      <c r="BR31" s="811"/>
      <c r="BS31" s="811"/>
      <c r="BT31" s="811"/>
      <c r="BU31" s="811"/>
      <c r="BV31" s="811"/>
      <c r="BW31" s="811"/>
      <c r="BX31" s="811"/>
      <c r="BY31" s="811"/>
      <c r="BZ31" s="811"/>
      <c r="CA31" s="811"/>
      <c r="CB31" s="811"/>
      <c r="CC31" s="811"/>
      <c r="CD31" s="811"/>
      <c r="CE31" s="811"/>
      <c r="CF31" s="811"/>
      <c r="CG31" s="811"/>
      <c r="CH31" s="811"/>
      <c r="CI31" s="811"/>
      <c r="CJ31" s="811"/>
      <c r="CK31" s="811"/>
      <c r="CL31" s="811"/>
      <c r="CM31" s="811"/>
      <c r="CN31" s="811"/>
      <c r="CO31" s="811"/>
      <c r="CP31" s="811"/>
      <c r="CQ31" s="811"/>
      <c r="CR31" s="811"/>
      <c r="CS31" s="811"/>
      <c r="CT31" s="811"/>
      <c r="CU31" s="811"/>
      <c r="CV31" s="811"/>
      <c r="CW31" s="811"/>
      <c r="CX31" s="811"/>
      <c r="CY31" s="811"/>
      <c r="CZ31" s="811"/>
      <c r="DA31" s="811"/>
      <c r="DB31" s="811"/>
      <c r="DC31" s="811"/>
      <c r="DD31" s="811"/>
      <c r="DE31" s="811"/>
      <c r="DF31" s="811"/>
      <c r="DG31" s="811"/>
      <c r="DH31" s="811"/>
      <c r="DI31" s="811"/>
      <c r="DJ31" s="811"/>
      <c r="DK31" s="811"/>
      <c r="DL31" s="811"/>
      <c r="DM31" s="811"/>
      <c r="DN31" s="811"/>
      <c r="DO31" s="811"/>
      <c r="DP31" s="811"/>
      <c r="DQ31" s="811"/>
      <c r="DR31" s="843"/>
      <c r="DS31" s="811"/>
      <c r="DT31" s="811"/>
      <c r="DU31" s="811"/>
    </row>
    <row r="32" spans="1:126" s="562" customFormat="1" ht="15" customHeight="1">
      <c r="A32" s="420" t="s">
        <v>36</v>
      </c>
      <c r="B32" s="816"/>
      <c r="C32" s="420" t="s">
        <v>36</v>
      </c>
      <c r="D32" s="815"/>
      <c r="E32" s="811" t="s">
        <v>2533</v>
      </c>
      <c r="F32" s="842" t="s">
        <v>2534</v>
      </c>
      <c r="G32" s="842" t="s">
        <v>3188</v>
      </c>
      <c r="H32" s="842" t="s">
        <v>3189</v>
      </c>
      <c r="I32" s="842" t="s">
        <v>2538</v>
      </c>
      <c r="J32" s="855" t="s">
        <v>54</v>
      </c>
      <c r="K32" s="925" t="s">
        <v>3190</v>
      </c>
      <c r="L32" s="398" t="s">
        <v>726</v>
      </c>
      <c r="M32" s="811"/>
      <c r="N32" s="366" t="s">
        <v>727</v>
      </c>
      <c r="O32" s="366" t="s">
        <v>728</v>
      </c>
      <c r="P32" s="398" t="s">
        <v>2537</v>
      </c>
      <c r="Q32" s="398" t="s">
        <v>2538</v>
      </c>
      <c r="R32" s="855" t="s">
        <v>54</v>
      </c>
      <c r="S32" s="855">
        <v>43085</v>
      </c>
      <c r="T32" s="420" t="s">
        <v>729</v>
      </c>
      <c r="U32" s="827"/>
      <c r="V32" s="811"/>
      <c r="W32" s="828"/>
      <c r="X32" s="828">
        <v>629</v>
      </c>
      <c r="Y32" s="828">
        <v>702</v>
      </c>
      <c r="AB32" s="828" t="s">
        <v>2674</v>
      </c>
      <c r="AC32" s="815" t="s">
        <v>393</v>
      </c>
      <c r="AD32" s="811"/>
      <c r="AE32" s="815"/>
      <c r="AF32" s="829">
        <v>289</v>
      </c>
      <c r="AG32" s="829">
        <v>299</v>
      </c>
      <c r="AH32" s="841"/>
      <c r="AI32" s="811"/>
      <c r="AJ32" s="815"/>
      <c r="AK32" s="815"/>
      <c r="AL32" s="838" t="s">
        <v>4027</v>
      </c>
      <c r="AM32" s="815" t="s">
        <v>37</v>
      </c>
      <c r="AN32" s="815"/>
      <c r="AO32" s="811"/>
      <c r="AP32" s="562" t="str">
        <f>H32&amp;","&amp;" "&amp;I32&amp;","&amp;" "&amp;J32&amp;" "&amp;K32</f>
        <v>1485 Lazelle Rd., Worthington, OH 43081</v>
      </c>
      <c r="AQ32" s="815"/>
      <c r="AR32" s="815">
        <v>5</v>
      </c>
      <c r="AS32" s="815">
        <v>5</v>
      </c>
      <c r="AT32" s="815">
        <v>9</v>
      </c>
      <c r="AU32" s="398"/>
      <c r="AV32" s="855">
        <v>17</v>
      </c>
      <c r="AW32" s="398"/>
      <c r="AX32" s="842"/>
      <c r="AY32" s="811"/>
      <c r="AZ32" s="811"/>
      <c r="BA32" s="811"/>
      <c r="BB32" s="811"/>
      <c r="BC32" s="811"/>
      <c r="BD32" s="811"/>
      <c r="BE32" s="811"/>
      <c r="BF32" s="811"/>
      <c r="BG32" s="811"/>
      <c r="BH32" s="811"/>
      <c r="BI32" s="811"/>
      <c r="BJ32" s="811"/>
      <c r="BK32" s="811"/>
      <c r="BL32" s="811"/>
      <c r="BM32" s="811"/>
      <c r="BN32" s="811"/>
      <c r="BO32" s="811"/>
      <c r="BP32" s="811"/>
      <c r="BQ32" s="811"/>
      <c r="BR32" s="811"/>
      <c r="BS32" s="811"/>
      <c r="BT32" s="811"/>
      <c r="BU32" s="811"/>
      <c r="BV32" s="811"/>
      <c r="BW32" s="811"/>
      <c r="BX32" s="811"/>
      <c r="BY32" s="811"/>
      <c r="BZ32" s="811"/>
      <c r="CA32" s="811"/>
      <c r="CB32" s="811"/>
      <c r="CC32" s="811"/>
      <c r="CD32" s="811"/>
      <c r="CE32" s="811"/>
      <c r="CF32" s="811"/>
      <c r="CG32" s="811"/>
      <c r="CH32" s="811"/>
      <c r="CI32" s="811"/>
      <c r="CJ32" s="811"/>
      <c r="CK32" s="811"/>
      <c r="CL32" s="811"/>
      <c r="CM32" s="811"/>
      <c r="CN32" s="811"/>
      <c r="CO32" s="811"/>
      <c r="CP32" s="811"/>
      <c r="CQ32" s="811"/>
      <c r="CR32" s="811"/>
      <c r="CS32" s="811"/>
      <c r="CT32" s="811"/>
      <c r="CU32" s="811"/>
      <c r="CV32" s="811"/>
      <c r="CW32" s="811"/>
      <c r="CX32" s="811"/>
      <c r="CY32" s="811"/>
      <c r="CZ32" s="811"/>
      <c r="DA32" s="811"/>
      <c r="DB32" s="811"/>
      <c r="DC32" s="811"/>
      <c r="DD32" s="811"/>
      <c r="DE32" s="811"/>
      <c r="DF32" s="811"/>
      <c r="DG32" s="811"/>
      <c r="DH32" s="811"/>
      <c r="DI32" s="811"/>
      <c r="DJ32" s="811"/>
      <c r="DK32" s="811"/>
      <c r="DL32" s="811"/>
      <c r="DM32" s="811"/>
      <c r="DN32" s="811"/>
      <c r="DO32" s="811"/>
      <c r="DP32" s="811"/>
      <c r="DQ32" s="811"/>
      <c r="DR32" s="843"/>
    </row>
    <row r="33" spans="1:126" s="562" customFormat="1" ht="15" customHeight="1">
      <c r="A33" s="85" t="s">
        <v>36</v>
      </c>
      <c r="B33" s="505"/>
      <c r="C33" s="85" t="s">
        <v>36</v>
      </c>
      <c r="D33" s="506"/>
      <c r="E33" s="508" t="s">
        <v>4028</v>
      </c>
      <c r="F33" s="122" t="s">
        <v>4029</v>
      </c>
      <c r="G33" s="122" t="s">
        <v>4030</v>
      </c>
      <c r="H33" s="122" t="s">
        <v>4031</v>
      </c>
      <c r="I33" s="122" t="s">
        <v>4032</v>
      </c>
      <c r="J33" s="40" t="s">
        <v>1405</v>
      </c>
      <c r="K33" s="666" t="s">
        <v>4033</v>
      </c>
      <c r="L33" s="584" t="s">
        <v>2423</v>
      </c>
      <c r="M33" s="584"/>
      <c r="N33" s="507" t="s">
        <v>294</v>
      </c>
      <c r="O33" s="873" t="s">
        <v>2424</v>
      </c>
      <c r="P33" s="508" t="s">
        <v>4034</v>
      </c>
      <c r="Q33" s="508" t="s">
        <v>2426</v>
      </c>
      <c r="R33" s="506" t="s">
        <v>1300</v>
      </c>
      <c r="S33" s="747">
        <v>21915</v>
      </c>
      <c r="T33" s="887" t="s">
        <v>2427</v>
      </c>
      <c r="U33" s="510"/>
      <c r="V33" s="473"/>
      <c r="W33" s="509"/>
      <c r="X33" s="509">
        <v>720</v>
      </c>
      <c r="Y33" s="509">
        <v>723</v>
      </c>
      <c r="Z33" s="314"/>
      <c r="AA33" s="314"/>
      <c r="AB33" s="509" t="s">
        <v>2708</v>
      </c>
      <c r="AC33" s="506" t="s">
        <v>393</v>
      </c>
      <c r="AD33" s="473"/>
      <c r="AE33" s="506"/>
      <c r="AF33" s="736">
        <v>289</v>
      </c>
      <c r="AG33" s="736">
        <v>299</v>
      </c>
      <c r="AH33" s="511"/>
      <c r="AI33" s="473"/>
      <c r="AJ33" s="506"/>
      <c r="AK33" s="506"/>
      <c r="AL33" s="627" t="s">
        <v>4035</v>
      </c>
      <c r="AM33" s="506" t="s">
        <v>37</v>
      </c>
      <c r="AN33" s="539"/>
      <c r="AO33" s="508"/>
      <c r="AP33" s="314" t="str">
        <f>H33&amp;","&amp;" "&amp;I33&amp;","&amp;" "&amp;J33&amp;" "&amp;K33</f>
        <v>200 Electric Ave., Dover, DE 19904</v>
      </c>
      <c r="AQ33" s="539"/>
      <c r="AR33" s="506"/>
      <c r="AS33" s="506"/>
      <c r="AT33" s="506">
        <v>2</v>
      </c>
      <c r="AU33" s="41"/>
      <c r="AV33" s="263">
        <v>6</v>
      </c>
      <c r="AW33" s="41"/>
      <c r="AX33" s="122"/>
      <c r="AY33" s="508"/>
      <c r="AZ33" s="508"/>
      <c r="BA33" s="508"/>
      <c r="BB33" s="508"/>
      <c r="BC33" s="508"/>
      <c r="BD33" s="508"/>
      <c r="BE33" s="508"/>
      <c r="BF33" s="491"/>
      <c r="BG33" s="491"/>
      <c r="BH33" s="491"/>
      <c r="BI33" s="508"/>
      <c r="BJ33" s="508"/>
      <c r="BK33" s="508"/>
      <c r="BL33" s="508"/>
      <c r="BM33" s="508"/>
      <c r="BN33" s="508"/>
      <c r="BO33" s="508"/>
      <c r="BP33" s="508"/>
      <c r="BQ33" s="508"/>
      <c r="BR33" s="508"/>
      <c r="BS33" s="508"/>
      <c r="BT33" s="508"/>
      <c r="BU33" s="508"/>
      <c r="BV33" s="508"/>
      <c r="BW33" s="508"/>
      <c r="BX33" s="508"/>
      <c r="BY33" s="508"/>
      <c r="BZ33" s="508"/>
      <c r="CA33" s="508"/>
      <c r="CB33" s="508"/>
      <c r="CC33" s="508"/>
      <c r="CD33" s="508"/>
      <c r="CE33" s="508"/>
      <c r="CF33" s="508"/>
      <c r="CG33" s="508"/>
      <c r="CH33" s="508"/>
      <c r="CI33" s="508"/>
      <c r="CJ33" s="508"/>
      <c r="CK33" s="508"/>
      <c r="CL33" s="508"/>
      <c r="CM33" s="508"/>
      <c r="CN33" s="508"/>
      <c r="CO33" s="508"/>
      <c r="CP33" s="508"/>
      <c r="CQ33" s="508"/>
      <c r="CR33" s="508"/>
      <c r="CS33" s="508"/>
      <c r="CT33" s="508"/>
      <c r="CU33" s="508"/>
      <c r="CV33" s="508"/>
      <c r="CW33" s="508"/>
      <c r="CX33" s="508"/>
      <c r="CY33" s="508"/>
      <c r="CZ33" s="508"/>
      <c r="DA33" s="508"/>
      <c r="DB33" s="508"/>
      <c r="DC33" s="508"/>
      <c r="DD33" s="508"/>
      <c r="DE33" s="508"/>
      <c r="DF33" s="508"/>
      <c r="DG33" s="508"/>
      <c r="DH33" s="508"/>
      <c r="DI33" s="508"/>
      <c r="DJ33" s="508"/>
      <c r="DK33" s="508"/>
      <c r="DL33" s="508"/>
      <c r="DM33" s="508"/>
      <c r="DN33" s="508"/>
      <c r="DO33" s="508"/>
      <c r="DP33" s="508"/>
      <c r="DQ33" s="508"/>
      <c r="DR33" s="512"/>
      <c r="DS33" s="293"/>
      <c r="DT33" s="293"/>
      <c r="DU33" s="293"/>
      <c r="DV33" s="293"/>
    </row>
    <row r="34" spans="1:126" s="562" customFormat="1" ht="15" customHeight="1">
      <c r="A34" s="85" t="s">
        <v>36</v>
      </c>
      <c r="B34" s="505"/>
      <c r="C34" s="85" t="s">
        <v>36</v>
      </c>
      <c r="D34" s="506"/>
      <c r="E34" s="508" t="s">
        <v>4036</v>
      </c>
      <c r="F34" s="122" t="s">
        <v>4037</v>
      </c>
      <c r="G34" s="122" t="s">
        <v>4038</v>
      </c>
      <c r="H34" s="122" t="s">
        <v>4039</v>
      </c>
      <c r="I34" s="122" t="s">
        <v>2875</v>
      </c>
      <c r="J34" s="40" t="s">
        <v>1405</v>
      </c>
      <c r="K34" s="666" t="s">
        <v>4040</v>
      </c>
      <c r="L34" s="584" t="s">
        <v>2423</v>
      </c>
      <c r="M34" s="584"/>
      <c r="N34" s="507" t="s">
        <v>294</v>
      </c>
      <c r="O34" s="873" t="s">
        <v>2424</v>
      </c>
      <c r="P34" s="508" t="s">
        <v>4034</v>
      </c>
      <c r="Q34" s="508" t="s">
        <v>2426</v>
      </c>
      <c r="R34" s="506" t="s">
        <v>1300</v>
      </c>
      <c r="S34" s="747">
        <v>21915</v>
      </c>
      <c r="T34" s="887" t="s">
        <v>2427</v>
      </c>
      <c r="U34" s="510"/>
      <c r="V34" s="473"/>
      <c r="W34" s="509"/>
      <c r="X34" s="509">
        <v>727</v>
      </c>
      <c r="Y34" s="509">
        <v>730</v>
      </c>
      <c r="Z34" s="314"/>
      <c r="AA34" s="314"/>
      <c r="AB34" s="509" t="s">
        <v>2664</v>
      </c>
      <c r="AC34" s="506" t="s">
        <v>393</v>
      </c>
      <c r="AD34" s="473"/>
      <c r="AE34" s="506"/>
      <c r="AF34" s="736">
        <v>289</v>
      </c>
      <c r="AG34" s="736">
        <v>299</v>
      </c>
      <c r="AH34" s="511"/>
      <c r="AI34" s="473"/>
      <c r="AJ34" s="506"/>
      <c r="AK34" s="506"/>
      <c r="AL34" s="627" t="s">
        <v>4041</v>
      </c>
      <c r="AM34" s="506" t="s">
        <v>37</v>
      </c>
      <c r="AN34" s="539"/>
      <c r="AO34" s="508"/>
      <c r="AP34" s="314" t="str">
        <f>H34&amp;","&amp;" "&amp;I34&amp;","&amp;" "&amp;J34&amp;" "&amp;K34</f>
        <v>21150 Airport Rd., Georgetown, DE 19947</v>
      </c>
      <c r="AQ34" s="539"/>
      <c r="AR34" s="506"/>
      <c r="AS34" s="506"/>
      <c r="AT34" s="506">
        <v>3</v>
      </c>
      <c r="AU34" s="41"/>
      <c r="AV34" s="40">
        <v>15</v>
      </c>
      <c r="AW34" s="41"/>
      <c r="AX34" s="122"/>
      <c r="AY34" s="508"/>
      <c r="AZ34" s="508"/>
      <c r="BA34" s="508"/>
      <c r="BB34" s="508"/>
      <c r="BC34" s="508"/>
      <c r="BD34" s="508"/>
      <c r="BE34" s="508"/>
      <c r="BF34" s="508"/>
      <c r="BG34" s="508"/>
      <c r="BH34" s="508"/>
      <c r="BI34" s="508"/>
      <c r="BJ34" s="508"/>
      <c r="BK34" s="508"/>
      <c r="BL34" s="508"/>
      <c r="BM34" s="508"/>
      <c r="BN34" s="508"/>
      <c r="BO34" s="508"/>
      <c r="BP34" s="508"/>
      <c r="BQ34" s="508"/>
      <c r="BR34" s="508"/>
      <c r="BS34" s="508"/>
      <c r="BT34" s="508"/>
      <c r="BU34" s="508"/>
      <c r="BV34" s="508"/>
      <c r="BW34" s="508"/>
      <c r="BX34" s="508"/>
      <c r="BY34" s="508"/>
      <c r="BZ34" s="508"/>
      <c r="CA34" s="508"/>
      <c r="CB34" s="508"/>
      <c r="CC34" s="508"/>
      <c r="CD34" s="508"/>
      <c r="CE34" s="508"/>
      <c r="CF34" s="508"/>
      <c r="CG34" s="508"/>
      <c r="CH34" s="508"/>
      <c r="CI34" s="508"/>
      <c r="CJ34" s="508"/>
      <c r="CK34" s="508"/>
      <c r="CL34" s="508"/>
      <c r="CM34" s="508"/>
      <c r="CN34" s="508"/>
      <c r="CO34" s="508"/>
      <c r="CP34" s="508"/>
      <c r="CQ34" s="508"/>
      <c r="CR34" s="508"/>
      <c r="CS34" s="508"/>
      <c r="CT34" s="508"/>
      <c r="CU34" s="508"/>
      <c r="CV34" s="508"/>
      <c r="CW34" s="508"/>
      <c r="CX34" s="508"/>
      <c r="CY34" s="508"/>
      <c r="CZ34" s="508"/>
      <c r="DA34" s="508"/>
      <c r="DB34" s="508"/>
      <c r="DC34" s="508"/>
      <c r="DD34" s="508"/>
      <c r="DE34" s="508"/>
      <c r="DF34" s="508"/>
      <c r="DG34" s="508"/>
      <c r="DH34" s="508"/>
      <c r="DI34" s="508"/>
      <c r="DJ34" s="508"/>
      <c r="DK34" s="508"/>
      <c r="DL34" s="508"/>
      <c r="DM34" s="508"/>
      <c r="DN34" s="508"/>
      <c r="DO34" s="508"/>
      <c r="DP34" s="508"/>
      <c r="DQ34" s="508"/>
      <c r="DR34" s="512"/>
      <c r="DS34" s="293"/>
      <c r="DT34" s="293"/>
      <c r="DU34" s="293"/>
      <c r="DV34" s="293"/>
    </row>
    <row r="35" spans="1:126" s="796" customFormat="1" ht="15" customHeight="1">
      <c r="A35" s="420" t="s">
        <v>36</v>
      </c>
      <c r="B35" s="816"/>
      <c r="C35" s="420" t="s">
        <v>36</v>
      </c>
      <c r="D35" s="815"/>
      <c r="E35" s="811" t="s">
        <v>4042</v>
      </c>
      <c r="F35" s="366" t="s">
        <v>4043</v>
      </c>
      <c r="G35" s="842" t="s">
        <v>4044</v>
      </c>
      <c r="H35" s="562" t="s">
        <v>4045</v>
      </c>
      <c r="I35" s="562" t="s">
        <v>4046</v>
      </c>
      <c r="J35" s="816" t="s">
        <v>578</v>
      </c>
      <c r="K35" s="816">
        <v>73507</v>
      </c>
      <c r="L35" s="837" t="s">
        <v>2466</v>
      </c>
      <c r="M35" s="811"/>
      <c r="N35" s="811" t="s">
        <v>2467</v>
      </c>
      <c r="O35" s="814" t="s">
        <v>2468</v>
      </c>
      <c r="P35" s="811" t="s">
        <v>4047</v>
      </c>
      <c r="Q35" s="811" t="s">
        <v>4048</v>
      </c>
      <c r="R35" s="815" t="s">
        <v>578</v>
      </c>
      <c r="S35" s="815">
        <v>73527</v>
      </c>
      <c r="T35" s="889" t="s">
        <v>4049</v>
      </c>
      <c r="U35" s="827"/>
      <c r="V35" s="811"/>
      <c r="W35" s="828"/>
      <c r="X35" s="828">
        <v>601</v>
      </c>
      <c r="Y35" s="828">
        <v>604</v>
      </c>
      <c r="Z35" s="562"/>
      <c r="AA35" s="562"/>
      <c r="AB35" s="828" t="s">
        <v>2796</v>
      </c>
      <c r="AC35" s="815" t="s">
        <v>393</v>
      </c>
      <c r="AD35" s="811"/>
      <c r="AE35" s="815"/>
      <c r="AF35" s="829">
        <v>289</v>
      </c>
      <c r="AG35" s="829">
        <v>299</v>
      </c>
      <c r="AH35" s="841"/>
      <c r="AI35" s="811"/>
      <c r="AJ35" s="815"/>
      <c r="AK35" s="815"/>
      <c r="AL35" s="838" t="s">
        <v>4050</v>
      </c>
      <c r="AM35" s="815" t="s">
        <v>37</v>
      </c>
      <c r="AN35" s="815"/>
      <c r="AO35" s="811"/>
      <c r="AP35" s="562" t="str">
        <f>H35&amp;","&amp;" "&amp;I35&amp;","&amp;" "&amp;J35&amp;" "&amp;K35</f>
        <v>510 NE 45th St., Lawton, OK 73507</v>
      </c>
      <c r="AQ35" s="815"/>
      <c r="AR35" s="815">
        <v>28</v>
      </c>
      <c r="AS35" s="815">
        <v>31</v>
      </c>
      <c r="AT35" s="815">
        <v>33</v>
      </c>
      <c r="AU35" s="398"/>
      <c r="AV35" s="855">
        <v>32</v>
      </c>
      <c r="AW35" s="398"/>
      <c r="AX35" s="842"/>
      <c r="AY35" s="811"/>
      <c r="AZ35" s="811"/>
      <c r="BA35" s="811"/>
      <c r="BB35" s="811"/>
      <c r="BC35" s="811"/>
      <c r="BD35" s="811"/>
      <c r="BE35" s="811"/>
      <c r="BF35" s="811"/>
      <c r="BG35" s="811"/>
      <c r="BH35" s="811"/>
      <c r="BI35" s="811"/>
      <c r="BJ35" s="811"/>
      <c r="BK35" s="811"/>
      <c r="BL35" s="811"/>
      <c r="BM35" s="811"/>
      <c r="BN35" s="811"/>
      <c r="BO35" s="811"/>
      <c r="BP35" s="811"/>
      <c r="BQ35" s="811"/>
      <c r="BR35" s="811"/>
      <c r="BS35" s="811"/>
      <c r="BT35" s="811"/>
      <c r="BU35" s="811"/>
      <c r="BV35" s="811"/>
      <c r="BW35" s="811"/>
      <c r="BX35" s="811"/>
      <c r="BY35" s="811"/>
      <c r="BZ35" s="811"/>
      <c r="CA35" s="811"/>
      <c r="CB35" s="811"/>
      <c r="CC35" s="811"/>
      <c r="CD35" s="811"/>
      <c r="CE35" s="811"/>
      <c r="CF35" s="811"/>
      <c r="CG35" s="811"/>
      <c r="CH35" s="811"/>
      <c r="CI35" s="811"/>
      <c r="CJ35" s="811"/>
      <c r="CK35" s="811"/>
      <c r="CL35" s="811"/>
      <c r="CM35" s="811"/>
      <c r="CN35" s="811"/>
      <c r="CO35" s="811"/>
      <c r="CP35" s="811"/>
      <c r="CQ35" s="811"/>
      <c r="CR35" s="811"/>
      <c r="CS35" s="811"/>
      <c r="CT35" s="811"/>
      <c r="CU35" s="811"/>
      <c r="CV35" s="811"/>
      <c r="CW35" s="811"/>
      <c r="CX35" s="811"/>
      <c r="CY35" s="811"/>
      <c r="CZ35" s="811"/>
      <c r="DA35" s="811"/>
      <c r="DB35" s="811"/>
      <c r="DC35" s="811"/>
      <c r="DD35" s="811"/>
      <c r="DE35" s="811"/>
      <c r="DF35" s="811"/>
      <c r="DG35" s="811"/>
      <c r="DH35" s="811"/>
      <c r="DI35" s="811"/>
      <c r="DJ35" s="811"/>
      <c r="DK35" s="811"/>
      <c r="DL35" s="811"/>
      <c r="DM35" s="811"/>
      <c r="DN35" s="811"/>
      <c r="DO35" s="811"/>
      <c r="DP35" s="811"/>
      <c r="DQ35" s="811"/>
      <c r="DR35" s="843"/>
      <c r="DS35" s="562"/>
      <c r="DT35" s="562"/>
      <c r="DU35" s="562"/>
      <c r="DV35" s="562"/>
    </row>
    <row r="36" spans="1:126" s="293" customFormat="1" ht="15" customHeight="1">
      <c r="A36" s="85" t="s">
        <v>36</v>
      </c>
      <c r="B36" s="505"/>
      <c r="C36" s="85" t="s">
        <v>36</v>
      </c>
      <c r="D36" s="506"/>
      <c r="E36" s="508" t="s">
        <v>4051</v>
      </c>
      <c r="F36" s="78" t="s">
        <v>4052</v>
      </c>
      <c r="G36" s="122" t="s">
        <v>2734</v>
      </c>
      <c r="H36" s="314" t="s">
        <v>4053</v>
      </c>
      <c r="I36" s="314" t="s">
        <v>411</v>
      </c>
      <c r="J36" s="505" t="s">
        <v>412</v>
      </c>
      <c r="K36" s="505">
        <v>32812</v>
      </c>
      <c r="L36" s="141" t="s">
        <v>4054</v>
      </c>
      <c r="M36" s="508"/>
      <c r="N36" s="668" t="s">
        <v>4055</v>
      </c>
      <c r="O36" s="876" t="s">
        <v>4056</v>
      </c>
      <c r="P36" s="668"/>
      <c r="Q36" s="716"/>
      <c r="R36" s="669"/>
      <c r="S36" s="770"/>
      <c r="T36" s="382" t="s">
        <v>4057</v>
      </c>
      <c r="U36" s="681"/>
      <c r="V36" s="473"/>
      <c r="W36" s="509"/>
      <c r="X36" s="509">
        <v>720</v>
      </c>
      <c r="Y36" s="509">
        <v>723</v>
      </c>
      <c r="Z36" s="314"/>
      <c r="AA36" s="314"/>
      <c r="AB36" s="509" t="s">
        <v>2708</v>
      </c>
      <c r="AC36" s="506" t="s">
        <v>393</v>
      </c>
      <c r="AD36" s="473"/>
      <c r="AE36" s="506"/>
      <c r="AF36" s="736">
        <v>289</v>
      </c>
      <c r="AG36" s="736">
        <v>299</v>
      </c>
      <c r="AH36" s="511"/>
      <c r="AI36" s="473"/>
      <c r="AJ36" s="506"/>
      <c r="AK36" s="506"/>
      <c r="AL36" s="627" t="s">
        <v>4058</v>
      </c>
      <c r="AM36" s="506"/>
      <c r="AN36" s="539"/>
      <c r="AO36" s="508"/>
      <c r="AP36" s="314" t="str">
        <f>H36&amp;","&amp;" "&amp;I36&amp;","&amp;" "&amp;J36&amp;" "&amp;K36</f>
        <v>4400 Kennedy Ave., Orlando, FL 32812</v>
      </c>
      <c r="AQ36" s="539"/>
      <c r="AR36" s="506"/>
      <c r="AS36" s="506"/>
      <c r="AT36" s="506">
        <v>2</v>
      </c>
      <c r="AU36" s="41"/>
      <c r="AV36" s="263">
        <v>4</v>
      </c>
      <c r="AW36" s="41"/>
      <c r="AX36" s="122"/>
      <c r="AY36" s="508"/>
      <c r="AZ36" s="508"/>
      <c r="BA36" s="508"/>
      <c r="BB36" s="508"/>
      <c r="BC36" s="508"/>
      <c r="BD36" s="508"/>
      <c r="BE36" s="508"/>
      <c r="BF36" s="508"/>
      <c r="BG36" s="508"/>
      <c r="BH36" s="508"/>
      <c r="BI36" s="508"/>
      <c r="BJ36" s="508"/>
      <c r="BK36" s="508"/>
      <c r="BL36" s="508"/>
      <c r="BM36" s="508"/>
      <c r="BN36" s="508"/>
      <c r="BO36" s="508"/>
      <c r="BP36" s="508"/>
      <c r="BQ36" s="508"/>
      <c r="BR36" s="508"/>
      <c r="BS36" s="508"/>
      <c r="BT36" s="508"/>
      <c r="BU36" s="508"/>
      <c r="BV36" s="508"/>
      <c r="BW36" s="508"/>
      <c r="BX36" s="508"/>
      <c r="BY36" s="508"/>
      <c r="BZ36" s="508"/>
      <c r="CA36" s="508"/>
      <c r="CB36" s="508"/>
      <c r="CC36" s="508"/>
      <c r="CD36" s="508"/>
      <c r="CE36" s="508"/>
      <c r="CF36" s="508"/>
      <c r="CG36" s="508"/>
      <c r="CH36" s="508"/>
      <c r="CI36" s="508"/>
      <c r="CJ36" s="508"/>
      <c r="CK36" s="508"/>
      <c r="CL36" s="508"/>
      <c r="CM36" s="508"/>
      <c r="CN36" s="508"/>
      <c r="CO36" s="508"/>
      <c r="CP36" s="508"/>
      <c r="CQ36" s="508"/>
      <c r="CR36" s="508"/>
      <c r="CS36" s="508"/>
      <c r="CT36" s="508"/>
      <c r="CU36" s="508"/>
      <c r="CV36" s="508"/>
      <c r="CW36" s="508"/>
      <c r="CX36" s="508"/>
      <c r="CY36" s="508"/>
      <c r="CZ36" s="508"/>
      <c r="DA36" s="508"/>
      <c r="DB36" s="508"/>
      <c r="DC36" s="508"/>
      <c r="DD36" s="508"/>
      <c r="DE36" s="508"/>
      <c r="DF36" s="508"/>
      <c r="DG36" s="508"/>
      <c r="DH36" s="508"/>
      <c r="DI36" s="508"/>
      <c r="DJ36" s="508"/>
      <c r="DK36" s="508"/>
      <c r="DL36" s="508"/>
      <c r="DM36" s="508"/>
      <c r="DN36" s="508"/>
      <c r="DO36" s="508"/>
      <c r="DP36" s="508"/>
      <c r="DQ36" s="508"/>
      <c r="DR36" s="512"/>
    </row>
    <row r="37" spans="1:126" s="293" customFormat="1" ht="15" customHeight="1">
      <c r="A37" s="85" t="s">
        <v>36</v>
      </c>
      <c r="B37" s="505"/>
      <c r="C37" s="85" t="s">
        <v>36</v>
      </c>
      <c r="D37" s="506"/>
      <c r="E37" s="41" t="s">
        <v>4059</v>
      </c>
      <c r="F37" s="41" t="s">
        <v>2291</v>
      </c>
      <c r="G37" s="122" t="s">
        <v>4060</v>
      </c>
      <c r="H37" s="314" t="s">
        <v>4061</v>
      </c>
      <c r="I37" s="314" t="s">
        <v>2294</v>
      </c>
      <c r="J37" s="505" t="s">
        <v>252</v>
      </c>
      <c r="K37" s="505" t="s">
        <v>2295</v>
      </c>
      <c r="L37" s="141" t="s">
        <v>2296</v>
      </c>
      <c r="M37" s="41"/>
      <c r="N37" s="60" t="s">
        <v>1081</v>
      </c>
      <c r="O37" s="106" t="s">
        <v>2297</v>
      </c>
      <c r="P37" s="60" t="s">
        <v>4062</v>
      </c>
      <c r="Q37" s="61" t="s">
        <v>2299</v>
      </c>
      <c r="R37" s="108" t="s">
        <v>2300</v>
      </c>
      <c r="S37" s="807" t="s">
        <v>2301</v>
      </c>
      <c r="T37" s="108" t="s">
        <v>2302</v>
      </c>
      <c r="U37" s="809"/>
      <c r="V37" s="473"/>
      <c r="W37" s="509"/>
      <c r="X37" s="509">
        <v>720</v>
      </c>
      <c r="Y37" s="509">
        <v>723</v>
      </c>
      <c r="Z37" s="314"/>
      <c r="AA37" s="314"/>
      <c r="AB37" s="509" t="s">
        <v>2708</v>
      </c>
      <c r="AC37" s="506" t="s">
        <v>393</v>
      </c>
      <c r="AD37" s="473"/>
      <c r="AE37" s="506"/>
      <c r="AF37" s="736">
        <v>289</v>
      </c>
      <c r="AG37" s="736">
        <v>299</v>
      </c>
      <c r="AH37" s="511"/>
      <c r="AI37" s="473"/>
      <c r="AJ37" s="506"/>
      <c r="AK37" s="506"/>
      <c r="AL37" s="627" t="s">
        <v>4063</v>
      </c>
      <c r="AM37" s="506" t="s">
        <v>37</v>
      </c>
      <c r="AN37" s="539"/>
      <c r="AO37" s="508"/>
      <c r="AP37" s="314" t="str">
        <f>H37&amp;","&amp;" "&amp;I37&amp;","&amp;" "&amp;J37&amp;" "&amp;K37</f>
        <v>220 College Dr., Castleton, VT O5735</v>
      </c>
      <c r="AQ37" s="539"/>
      <c r="AR37" s="506">
        <v>9</v>
      </c>
      <c r="AS37" s="506">
        <v>16</v>
      </c>
      <c r="AT37" s="506">
        <v>18</v>
      </c>
      <c r="AU37" s="41"/>
      <c r="AV37" s="40">
        <v>26</v>
      </c>
      <c r="AW37" s="41"/>
      <c r="AX37" s="122"/>
      <c r="AY37" s="508"/>
      <c r="AZ37" s="508"/>
      <c r="BA37" s="508"/>
      <c r="BB37" s="508"/>
      <c r="BC37" s="508"/>
      <c r="BD37" s="508"/>
      <c r="BE37" s="508"/>
      <c r="BF37" s="470"/>
      <c r="BG37" s="470"/>
      <c r="BH37" s="470"/>
      <c r="BI37" s="508"/>
      <c r="BJ37" s="508"/>
      <c r="BK37" s="508"/>
      <c r="BL37" s="508"/>
      <c r="BM37" s="508"/>
      <c r="BN37" s="508"/>
      <c r="BO37" s="508"/>
      <c r="BP37" s="508"/>
      <c r="BQ37" s="508"/>
      <c r="BR37" s="508"/>
      <c r="BS37" s="508"/>
      <c r="BT37" s="508"/>
      <c r="BU37" s="508"/>
      <c r="BV37" s="508"/>
      <c r="BW37" s="508"/>
      <c r="BX37" s="508"/>
      <c r="BY37" s="508"/>
      <c r="BZ37" s="508"/>
      <c r="CA37" s="508"/>
      <c r="CB37" s="508"/>
      <c r="CC37" s="508"/>
      <c r="CD37" s="508"/>
      <c r="CE37" s="508"/>
      <c r="CF37" s="508"/>
      <c r="CG37" s="508"/>
      <c r="CH37" s="508"/>
      <c r="CI37" s="508"/>
      <c r="CJ37" s="508"/>
      <c r="CK37" s="508"/>
      <c r="CL37" s="508"/>
      <c r="CM37" s="508"/>
      <c r="CN37" s="508"/>
      <c r="CO37" s="508"/>
      <c r="CP37" s="508"/>
      <c r="CQ37" s="508"/>
      <c r="CR37" s="508"/>
      <c r="CS37" s="508"/>
      <c r="CT37" s="508"/>
      <c r="CU37" s="508"/>
      <c r="CV37" s="508"/>
      <c r="CW37" s="508"/>
      <c r="CX37" s="508"/>
      <c r="CY37" s="508"/>
      <c r="CZ37" s="508"/>
      <c r="DA37" s="508"/>
      <c r="DB37" s="508"/>
      <c r="DC37" s="508"/>
      <c r="DD37" s="508"/>
      <c r="DE37" s="508"/>
      <c r="DF37" s="508"/>
      <c r="DG37" s="508"/>
      <c r="DH37" s="508"/>
      <c r="DI37" s="508"/>
      <c r="DJ37" s="508"/>
      <c r="DK37" s="508"/>
      <c r="DL37" s="508"/>
      <c r="DM37" s="508"/>
      <c r="DN37" s="508"/>
      <c r="DO37" s="508"/>
      <c r="DP37" s="508"/>
      <c r="DQ37" s="508"/>
      <c r="DR37" s="512"/>
      <c r="DS37" s="314"/>
      <c r="DT37" s="314"/>
      <c r="DU37" s="314"/>
    </row>
    <row r="38" spans="1:126" s="293" customFormat="1" ht="15" customHeight="1">
      <c r="A38" s="85" t="s">
        <v>36</v>
      </c>
      <c r="B38" s="505"/>
      <c r="C38" s="85" t="s">
        <v>36</v>
      </c>
      <c r="D38" s="506"/>
      <c r="E38" s="41" t="s">
        <v>4064</v>
      </c>
      <c r="F38" s="41" t="s">
        <v>4065</v>
      </c>
      <c r="G38" s="122" t="s">
        <v>4066</v>
      </c>
      <c r="H38" s="314" t="s">
        <v>4067</v>
      </c>
      <c r="I38" s="314" t="s">
        <v>1656</v>
      </c>
      <c r="J38" s="505" t="s">
        <v>252</v>
      </c>
      <c r="K38" s="505" t="s">
        <v>4068</v>
      </c>
      <c r="L38" s="141" t="s">
        <v>4069</v>
      </c>
      <c r="M38" s="41"/>
      <c r="N38" s="60" t="s">
        <v>4070</v>
      </c>
      <c r="O38" s="106" t="s">
        <v>4071</v>
      </c>
      <c r="P38" s="60" t="s">
        <v>4072</v>
      </c>
      <c r="Q38" s="61" t="s">
        <v>1656</v>
      </c>
      <c r="R38" s="108" t="s">
        <v>2300</v>
      </c>
      <c r="S38" s="807">
        <v>5851</v>
      </c>
      <c r="T38" s="108" t="s">
        <v>4073</v>
      </c>
      <c r="U38" s="809"/>
      <c r="V38" s="473"/>
      <c r="W38" s="509"/>
      <c r="X38" s="509">
        <v>706</v>
      </c>
      <c r="Y38" s="509">
        <v>709</v>
      </c>
      <c r="Z38" s="314"/>
      <c r="AA38" s="314"/>
      <c r="AB38" s="509" t="s">
        <v>2829</v>
      </c>
      <c r="AC38" s="506" t="s">
        <v>393</v>
      </c>
      <c r="AD38" s="473"/>
      <c r="AE38" s="506"/>
      <c r="AF38" s="736">
        <v>289</v>
      </c>
      <c r="AG38" s="736">
        <v>299</v>
      </c>
      <c r="AH38" s="511"/>
      <c r="AI38" s="473"/>
      <c r="AJ38" s="506"/>
      <c r="AK38" s="506"/>
      <c r="AL38" s="627" t="s">
        <v>4074</v>
      </c>
      <c r="AM38" s="506" t="s">
        <v>37</v>
      </c>
      <c r="AN38" s="539"/>
      <c r="AO38" s="508"/>
      <c r="AP38" s="314" t="str">
        <f>H38&amp;","&amp;" "&amp;I38&amp;","&amp;" "&amp;J38&amp;" "&amp;K38</f>
        <v>1001 College Rd., Lyndonville, VT O5852</v>
      </c>
      <c r="AQ38" s="539"/>
      <c r="AR38" s="506"/>
      <c r="AS38" s="506">
        <v>4</v>
      </c>
      <c r="AT38" s="506">
        <v>7</v>
      </c>
      <c r="AU38" s="41"/>
      <c r="AV38" s="40">
        <v>9</v>
      </c>
      <c r="AW38" s="41"/>
      <c r="AX38" s="122"/>
      <c r="AY38" s="500"/>
      <c r="AZ38" s="508"/>
      <c r="BA38" s="508"/>
      <c r="BB38" s="508"/>
      <c r="BC38" s="508"/>
      <c r="BD38" s="508"/>
      <c r="BE38" s="508"/>
      <c r="BF38" s="491"/>
      <c r="BG38" s="491"/>
      <c r="BH38" s="491"/>
      <c r="BI38" s="508"/>
      <c r="BJ38" s="508"/>
      <c r="BK38" s="508"/>
      <c r="BL38" s="508"/>
      <c r="BM38" s="508"/>
      <c r="BN38" s="508"/>
      <c r="BO38" s="508"/>
      <c r="BP38" s="508"/>
      <c r="BQ38" s="508"/>
      <c r="BR38" s="508"/>
      <c r="BS38" s="508"/>
      <c r="BT38" s="508"/>
      <c r="BU38" s="508"/>
      <c r="BV38" s="508"/>
      <c r="BW38" s="508"/>
      <c r="BX38" s="508"/>
      <c r="BY38" s="508"/>
      <c r="BZ38" s="508"/>
      <c r="CA38" s="508"/>
      <c r="CB38" s="508"/>
      <c r="CC38" s="508"/>
      <c r="CD38" s="508"/>
      <c r="CE38" s="508"/>
      <c r="CF38" s="508"/>
      <c r="CG38" s="508"/>
      <c r="CH38" s="508"/>
      <c r="CI38" s="508"/>
      <c r="CJ38" s="508"/>
      <c r="CK38" s="508"/>
      <c r="CL38" s="508"/>
      <c r="CM38" s="508"/>
      <c r="CN38" s="508"/>
      <c r="CO38" s="508"/>
      <c r="CP38" s="508"/>
      <c r="CQ38" s="508"/>
      <c r="CR38" s="508"/>
      <c r="CS38" s="508"/>
      <c r="CT38" s="508"/>
      <c r="CU38" s="508"/>
      <c r="CV38" s="508"/>
      <c r="CW38" s="508"/>
      <c r="CX38" s="508"/>
      <c r="CY38" s="508"/>
      <c r="CZ38" s="508"/>
      <c r="DA38" s="508"/>
      <c r="DB38" s="508"/>
      <c r="DC38" s="508"/>
      <c r="DD38" s="508"/>
      <c r="DE38" s="508"/>
      <c r="DF38" s="508"/>
      <c r="DG38" s="508"/>
      <c r="DH38" s="508"/>
      <c r="DI38" s="508"/>
      <c r="DJ38" s="508"/>
      <c r="DK38" s="508"/>
      <c r="DL38" s="508"/>
      <c r="DM38" s="508"/>
      <c r="DN38" s="508"/>
      <c r="DO38" s="508"/>
      <c r="DP38" s="508"/>
      <c r="DQ38" s="508"/>
      <c r="DR38" s="512"/>
      <c r="DS38" s="314"/>
      <c r="DT38" s="314"/>
      <c r="DU38" s="314"/>
    </row>
    <row r="39" spans="1:126" s="293" customFormat="1" ht="15" customHeight="1">
      <c r="A39" s="420" t="s">
        <v>36</v>
      </c>
      <c r="B39" s="816"/>
      <c r="C39" s="420" t="s">
        <v>36</v>
      </c>
      <c r="D39" s="815"/>
      <c r="E39" s="398" t="s">
        <v>4075</v>
      </c>
      <c r="F39" s="398" t="s">
        <v>3557</v>
      </c>
      <c r="G39" s="842"/>
      <c r="H39" s="562" t="s">
        <v>4076</v>
      </c>
      <c r="I39" s="562" t="s">
        <v>53</v>
      </c>
      <c r="J39" s="816" t="s">
        <v>54</v>
      </c>
      <c r="K39" s="816">
        <v>45240</v>
      </c>
      <c r="L39" s="837" t="s">
        <v>4077</v>
      </c>
      <c r="M39" s="398"/>
      <c r="N39" s="851" t="s">
        <v>4078</v>
      </c>
      <c r="O39" s="868" t="s">
        <v>4079</v>
      </c>
      <c r="P39" s="851" t="s">
        <v>4080</v>
      </c>
      <c r="Q39" s="879" t="s">
        <v>53</v>
      </c>
      <c r="R39" s="852" t="s">
        <v>54</v>
      </c>
      <c r="S39" s="885">
        <v>45211</v>
      </c>
      <c r="T39" s="852" t="s">
        <v>4081</v>
      </c>
      <c r="U39" s="893"/>
      <c r="V39" s="811"/>
      <c r="W39" s="828"/>
      <c r="X39" s="828">
        <v>615</v>
      </c>
      <c r="Y39" s="828">
        <v>618</v>
      </c>
      <c r="Z39" s="562"/>
      <c r="AA39" s="562"/>
      <c r="AB39" s="828" t="s">
        <v>2667</v>
      </c>
      <c r="AC39" s="815" t="s">
        <v>393</v>
      </c>
      <c r="AD39" s="811"/>
      <c r="AE39" s="815"/>
      <c r="AF39" s="829">
        <v>289</v>
      </c>
      <c r="AG39" s="829">
        <v>299</v>
      </c>
      <c r="AH39" s="841"/>
      <c r="AI39" s="811"/>
      <c r="AJ39" s="815"/>
      <c r="AK39" s="815"/>
      <c r="AL39" s="838" t="s">
        <v>4082</v>
      </c>
      <c r="AM39" s="815" t="s">
        <v>37</v>
      </c>
      <c r="AN39" s="815"/>
      <c r="AO39" s="811"/>
      <c r="AP39" s="562" t="str">
        <f>H39&amp;","&amp;" "&amp;I39&amp;","&amp;" "&amp;J39&amp;" "&amp;K39</f>
        <v>1231 W Kemper Rd., Cincinnati, OH 45240</v>
      </c>
      <c r="AQ39" s="815"/>
      <c r="AR39" s="815">
        <v>14</v>
      </c>
      <c r="AS39" s="815">
        <v>21</v>
      </c>
      <c r="AT39" s="815">
        <v>26</v>
      </c>
      <c r="AU39" s="398"/>
      <c r="AV39" s="855">
        <v>29</v>
      </c>
      <c r="AW39" s="398"/>
      <c r="AX39" s="842"/>
      <c r="AY39" s="398"/>
      <c r="AZ39" s="811"/>
      <c r="BA39" s="811"/>
      <c r="BB39" s="811"/>
      <c r="BC39" s="811"/>
      <c r="BD39" s="811"/>
      <c r="BE39" s="811"/>
      <c r="BF39" s="811"/>
      <c r="BG39" s="811"/>
      <c r="BH39" s="811"/>
      <c r="BI39" s="811"/>
      <c r="BJ39" s="811"/>
      <c r="BK39" s="811"/>
      <c r="BL39" s="811"/>
      <c r="BM39" s="811"/>
      <c r="BN39" s="811"/>
      <c r="BO39" s="811"/>
      <c r="BP39" s="811"/>
      <c r="BQ39" s="811"/>
      <c r="BR39" s="811"/>
      <c r="BS39" s="811"/>
      <c r="BT39" s="811"/>
      <c r="BU39" s="811"/>
      <c r="BV39" s="811"/>
      <c r="BW39" s="811"/>
      <c r="BX39" s="811"/>
      <c r="BY39" s="811"/>
      <c r="BZ39" s="811"/>
      <c r="CA39" s="811"/>
      <c r="CB39" s="811"/>
      <c r="CC39" s="811"/>
      <c r="CD39" s="811"/>
      <c r="CE39" s="811"/>
      <c r="CF39" s="811"/>
      <c r="CG39" s="811"/>
      <c r="CH39" s="811"/>
      <c r="CI39" s="811"/>
      <c r="CJ39" s="811"/>
      <c r="CK39" s="811"/>
      <c r="CL39" s="811"/>
      <c r="CM39" s="811"/>
      <c r="CN39" s="811"/>
      <c r="CO39" s="811"/>
      <c r="CP39" s="811"/>
      <c r="CQ39" s="811"/>
      <c r="CR39" s="811"/>
      <c r="CS39" s="811"/>
      <c r="CT39" s="811"/>
      <c r="CU39" s="811"/>
      <c r="CV39" s="811"/>
      <c r="CW39" s="811"/>
      <c r="CX39" s="811"/>
      <c r="CY39" s="811"/>
      <c r="CZ39" s="811"/>
      <c r="DA39" s="811"/>
      <c r="DB39" s="811"/>
      <c r="DC39" s="811"/>
      <c r="DD39" s="811"/>
      <c r="DE39" s="811"/>
      <c r="DF39" s="811"/>
      <c r="DG39" s="811"/>
      <c r="DH39" s="811"/>
      <c r="DI39" s="811"/>
      <c r="DJ39" s="811"/>
      <c r="DK39" s="811"/>
      <c r="DL39" s="811"/>
      <c r="DM39" s="811"/>
      <c r="DN39" s="811"/>
      <c r="DO39" s="811"/>
      <c r="DP39" s="811"/>
      <c r="DQ39" s="811"/>
      <c r="DR39" s="843"/>
      <c r="DS39" s="562"/>
      <c r="DT39" s="562"/>
      <c r="DU39" s="562"/>
      <c r="DV39" s="562"/>
    </row>
    <row r="40" spans="1:126" s="293" customFormat="1" ht="15" customHeight="1">
      <c r="A40" s="468" t="s">
        <v>455</v>
      </c>
      <c r="B40" s="468"/>
      <c r="C40" s="282" t="s">
        <v>455</v>
      </c>
      <c r="D40" s="282">
        <v>48</v>
      </c>
      <c r="E40" s="469" t="s">
        <v>2168</v>
      </c>
      <c r="F40" s="470" t="s">
        <v>2169</v>
      </c>
      <c r="G40" s="469" t="s">
        <v>4083</v>
      </c>
      <c r="H40" s="470" t="s">
        <v>4084</v>
      </c>
      <c r="I40" s="469" t="s">
        <v>4085</v>
      </c>
      <c r="J40" s="282" t="s">
        <v>42</v>
      </c>
      <c r="K40" s="282">
        <v>12302</v>
      </c>
      <c r="L40" s="546" t="s">
        <v>4086</v>
      </c>
      <c r="M40" s="470"/>
      <c r="N40" s="470" t="s">
        <v>2174</v>
      </c>
      <c r="O40" s="470" t="s">
        <v>2175</v>
      </c>
      <c r="P40" s="470" t="s">
        <v>2176</v>
      </c>
      <c r="Q40" s="470" t="s">
        <v>2177</v>
      </c>
      <c r="R40" s="282" t="s">
        <v>42</v>
      </c>
      <c r="S40" s="282">
        <v>12019</v>
      </c>
      <c r="T40" s="441" t="s">
        <v>2178</v>
      </c>
      <c r="U40" s="522"/>
      <c r="V40" s="473"/>
      <c r="W40" s="441"/>
      <c r="X40" s="441">
        <v>810</v>
      </c>
      <c r="Y40" s="441">
        <v>813</v>
      </c>
      <c r="Z40" s="468"/>
      <c r="AA40" s="282"/>
      <c r="AB40" s="282" t="s">
        <v>2712</v>
      </c>
      <c r="AC40" s="282" t="s">
        <v>393</v>
      </c>
      <c r="AD40" s="473"/>
      <c r="AE40" s="282"/>
      <c r="AF40" s="555">
        <v>289</v>
      </c>
      <c r="AG40" s="555">
        <v>299</v>
      </c>
      <c r="AH40" s="523"/>
      <c r="AI40" s="473"/>
      <c r="AJ40" s="282" t="s">
        <v>49</v>
      </c>
      <c r="AK40" s="282" t="s">
        <v>49</v>
      </c>
      <c r="AL40" s="474" t="s">
        <v>4087</v>
      </c>
      <c r="AM40" s="282" t="s">
        <v>49</v>
      </c>
      <c r="AN40" s="282"/>
      <c r="AO40" s="470"/>
      <c r="AP40" s="471" t="str">
        <f>H40&amp;","&amp;" "&amp;I40&amp;","&amp;" "&amp;J40&amp;" "&amp;K40</f>
        <v>Jason Morris Way, East Glenville, NY 12302</v>
      </c>
      <c r="AQ40" s="282"/>
      <c r="AR40" s="470"/>
      <c r="AS40" s="470"/>
      <c r="AT40" s="469"/>
      <c r="AU40" s="42"/>
      <c r="AV40" s="263">
        <v>7</v>
      </c>
      <c r="AW40" s="42"/>
      <c r="AX40" s="614"/>
      <c r="AY40" s="470"/>
      <c r="AZ40" s="470"/>
      <c r="BA40" s="470"/>
      <c r="BB40" s="470"/>
      <c r="BC40" s="470"/>
      <c r="BD40" s="470"/>
      <c r="BE40" s="470"/>
      <c r="BF40" s="470"/>
      <c r="BG40" s="470"/>
      <c r="BH40" s="470"/>
      <c r="BI40" s="470"/>
      <c r="BJ40" s="470"/>
      <c r="BK40" s="470"/>
      <c r="BL40" s="470"/>
      <c r="BM40" s="470"/>
      <c r="BN40" s="470"/>
      <c r="BO40" s="470"/>
      <c r="BP40" s="470"/>
      <c r="BQ40" s="470"/>
      <c r="BR40" s="470"/>
      <c r="BS40" s="470"/>
      <c r="BT40" s="470"/>
      <c r="BU40" s="470"/>
      <c r="BV40" s="470"/>
      <c r="BW40" s="470"/>
      <c r="BX40" s="470"/>
      <c r="BY40" s="470"/>
      <c r="BZ40" s="470"/>
      <c r="CA40" s="470"/>
      <c r="CB40" s="470"/>
      <c r="CC40" s="470"/>
      <c r="CD40" s="470"/>
      <c r="CE40" s="470"/>
      <c r="CF40" s="470"/>
      <c r="CG40" s="470"/>
      <c r="CH40" s="470"/>
      <c r="CI40" s="470"/>
      <c r="CJ40" s="470"/>
      <c r="CK40" s="470"/>
      <c r="CL40" s="470"/>
      <c r="CM40" s="470"/>
      <c r="CN40" s="470"/>
      <c r="CO40" s="470"/>
      <c r="CP40" s="470"/>
      <c r="CQ40" s="470"/>
      <c r="CR40" s="470"/>
      <c r="CS40" s="470"/>
      <c r="CT40" s="470"/>
      <c r="CU40" s="470"/>
      <c r="CV40" s="470"/>
      <c r="CW40" s="470"/>
      <c r="CX40" s="470"/>
      <c r="CY40" s="470"/>
      <c r="CZ40" s="470"/>
      <c r="DA40" s="470"/>
      <c r="DB40" s="470"/>
      <c r="DC40" s="470"/>
      <c r="DD40" s="470"/>
      <c r="DE40" s="470"/>
      <c r="DF40" s="470"/>
      <c r="DG40" s="470"/>
      <c r="DH40" s="470"/>
      <c r="DI40" s="470"/>
      <c r="DJ40" s="470"/>
      <c r="DK40" s="470"/>
      <c r="DL40" s="470"/>
      <c r="DM40" s="470"/>
      <c r="DN40" s="470"/>
      <c r="DO40" s="470"/>
      <c r="DP40" s="470"/>
      <c r="DQ40" s="470"/>
      <c r="DR40" s="470"/>
      <c r="DS40" s="471"/>
      <c r="DT40" s="471"/>
      <c r="DU40" s="471"/>
      <c r="DV40" s="471"/>
    </row>
    <row r="41" spans="1:126" s="490" customFormat="1" ht="15" customHeight="1">
      <c r="A41" s="816" t="s">
        <v>455</v>
      </c>
      <c r="B41" s="815"/>
      <c r="C41" s="815" t="s">
        <v>455</v>
      </c>
      <c r="D41" s="815">
        <v>26</v>
      </c>
      <c r="E41" s="814" t="s">
        <v>4088</v>
      </c>
      <c r="F41" s="814" t="s">
        <v>2865</v>
      </c>
      <c r="G41" s="814"/>
      <c r="H41" s="814" t="s">
        <v>2867</v>
      </c>
      <c r="I41" s="814" t="s">
        <v>2868</v>
      </c>
      <c r="J41" s="815" t="s">
        <v>67</v>
      </c>
      <c r="K41" s="815">
        <v>94520</v>
      </c>
      <c r="L41" s="811" t="s">
        <v>912</v>
      </c>
      <c r="M41" s="811"/>
      <c r="N41" s="814" t="s">
        <v>913</v>
      </c>
      <c r="O41" s="844" t="s">
        <v>914</v>
      </c>
      <c r="P41" s="811" t="s">
        <v>915</v>
      </c>
      <c r="Q41" s="854" t="s">
        <v>916</v>
      </c>
      <c r="R41" s="815" t="s">
        <v>67</v>
      </c>
      <c r="S41" s="881">
        <v>94523</v>
      </c>
      <c r="T41" s="886" t="s">
        <v>917</v>
      </c>
      <c r="U41" s="891"/>
      <c r="V41" s="811"/>
      <c r="W41" s="814"/>
      <c r="X41" s="828">
        <v>615</v>
      </c>
      <c r="Y41" s="828">
        <v>618</v>
      </c>
      <c r="Z41" s="828"/>
      <c r="AA41" s="815"/>
      <c r="AB41" s="815" t="s">
        <v>2667</v>
      </c>
      <c r="AC41" s="815" t="s">
        <v>393</v>
      </c>
      <c r="AD41" s="811"/>
      <c r="AE41" s="811"/>
      <c r="AF41" s="829">
        <v>289</v>
      </c>
      <c r="AG41" s="829">
        <v>299</v>
      </c>
      <c r="AH41" s="811"/>
      <c r="AI41" s="811"/>
      <c r="AJ41" s="815" t="s">
        <v>49</v>
      </c>
      <c r="AK41" s="815" t="s">
        <v>49</v>
      </c>
      <c r="AL41" s="838" t="s">
        <v>4089</v>
      </c>
      <c r="AM41" s="815" t="s">
        <v>49</v>
      </c>
      <c r="AN41" s="815" t="s">
        <v>49</v>
      </c>
      <c r="AO41" s="811"/>
      <c r="AP41" s="562" t="str">
        <f>H41&amp;","&amp;" "&amp;I41&amp;","&amp;" "&amp;J41&amp;" "&amp;K41</f>
        <v>1745 Arnold Industrial Way, Concord, CA 94520</v>
      </c>
      <c r="AQ41" s="815" t="s">
        <v>49</v>
      </c>
      <c r="AR41" s="815">
        <v>8</v>
      </c>
      <c r="AS41" s="815">
        <v>12</v>
      </c>
      <c r="AT41" s="815">
        <v>14</v>
      </c>
      <c r="AU41" s="398"/>
      <c r="AV41" s="855">
        <v>14</v>
      </c>
      <c r="AW41" s="398"/>
      <c r="AX41" s="842"/>
      <c r="AY41" s="811"/>
      <c r="AZ41" s="811"/>
      <c r="BA41" s="811"/>
      <c r="BB41" s="811"/>
      <c r="BC41" s="811"/>
      <c r="BD41" s="811"/>
      <c r="BE41" s="811"/>
      <c r="BF41" s="811"/>
      <c r="BG41" s="811"/>
      <c r="BH41" s="811"/>
      <c r="BI41" s="811"/>
      <c r="BJ41" s="811"/>
      <c r="BK41" s="811"/>
      <c r="BL41" s="811"/>
      <c r="BM41" s="811"/>
      <c r="BN41" s="811"/>
      <c r="BO41" s="811"/>
      <c r="BP41" s="811"/>
      <c r="BQ41" s="811"/>
      <c r="BR41" s="811"/>
      <c r="BS41" s="811"/>
      <c r="BT41" s="811"/>
      <c r="BU41" s="811"/>
      <c r="BV41" s="811"/>
      <c r="BW41" s="811"/>
      <c r="BX41" s="811"/>
      <c r="BY41" s="811"/>
      <c r="BZ41" s="811"/>
      <c r="CA41" s="811"/>
      <c r="CB41" s="811"/>
      <c r="CC41" s="811"/>
      <c r="CD41" s="811"/>
      <c r="CE41" s="811"/>
      <c r="CF41" s="811"/>
      <c r="CG41" s="811"/>
      <c r="CH41" s="811"/>
      <c r="CI41" s="811"/>
      <c r="CJ41" s="811"/>
      <c r="CK41" s="811"/>
      <c r="CL41" s="811"/>
      <c r="CM41" s="811"/>
      <c r="CN41" s="811"/>
      <c r="CO41" s="811"/>
      <c r="CP41" s="811"/>
      <c r="CQ41" s="811"/>
      <c r="CR41" s="811"/>
      <c r="CS41" s="811"/>
      <c r="CT41" s="811"/>
      <c r="CU41" s="811"/>
      <c r="CV41" s="811"/>
      <c r="CW41" s="811"/>
      <c r="CX41" s="811"/>
      <c r="CY41" s="811"/>
      <c r="CZ41" s="811"/>
      <c r="DA41" s="811"/>
      <c r="DB41" s="811"/>
      <c r="DC41" s="811"/>
      <c r="DD41" s="811"/>
      <c r="DE41" s="811"/>
      <c r="DF41" s="811"/>
      <c r="DG41" s="811"/>
      <c r="DH41" s="811"/>
      <c r="DI41" s="811"/>
      <c r="DJ41" s="811"/>
      <c r="DK41" s="811"/>
      <c r="DL41" s="811"/>
      <c r="DM41" s="811"/>
      <c r="DN41" s="811"/>
      <c r="DO41" s="811"/>
      <c r="DP41" s="811"/>
      <c r="DQ41" s="811"/>
      <c r="DR41" s="843"/>
      <c r="DS41" s="562"/>
      <c r="DT41" s="562"/>
      <c r="DU41" s="562"/>
      <c r="DV41" s="562"/>
    </row>
    <row r="42" spans="1:126" s="490" customFormat="1" ht="15" customHeight="1">
      <c r="A42" s="468" t="s">
        <v>455</v>
      </c>
      <c r="B42" s="282"/>
      <c r="C42" s="282" t="s">
        <v>455</v>
      </c>
      <c r="D42" s="282">
        <v>5</v>
      </c>
      <c r="E42" s="469" t="s">
        <v>4088</v>
      </c>
      <c r="F42" s="469" t="s">
        <v>2870</v>
      </c>
      <c r="G42" s="469"/>
      <c r="H42" s="469" t="s">
        <v>2867</v>
      </c>
      <c r="I42" s="469" t="s">
        <v>2868</v>
      </c>
      <c r="J42" s="282" t="s">
        <v>67</v>
      </c>
      <c r="K42" s="282">
        <v>94520</v>
      </c>
      <c r="L42" s="470" t="s">
        <v>912</v>
      </c>
      <c r="M42" s="470"/>
      <c r="N42" s="469" t="s">
        <v>913</v>
      </c>
      <c r="O42" s="875" t="s">
        <v>914</v>
      </c>
      <c r="P42" s="470" t="s">
        <v>915</v>
      </c>
      <c r="Q42" s="878" t="s">
        <v>916</v>
      </c>
      <c r="R42" s="282" t="s">
        <v>67</v>
      </c>
      <c r="S42" s="884">
        <v>94523</v>
      </c>
      <c r="T42" s="890" t="s">
        <v>917</v>
      </c>
      <c r="U42" s="710"/>
      <c r="V42" s="473"/>
      <c r="W42" s="469"/>
      <c r="X42" s="441">
        <v>720</v>
      </c>
      <c r="Y42" s="441">
        <v>723</v>
      </c>
      <c r="Z42" s="282"/>
      <c r="AA42" s="282"/>
      <c r="AB42" s="282" t="s">
        <v>2708</v>
      </c>
      <c r="AC42" s="282" t="s">
        <v>393</v>
      </c>
      <c r="AD42" s="473"/>
      <c r="AE42" s="470"/>
      <c r="AF42" s="555">
        <v>289</v>
      </c>
      <c r="AG42" s="555">
        <v>299</v>
      </c>
      <c r="AH42" s="470"/>
      <c r="AI42" s="473"/>
      <c r="AJ42" s="282" t="s">
        <v>49</v>
      </c>
      <c r="AK42" s="282" t="s">
        <v>49</v>
      </c>
      <c r="AL42" s="660" t="s">
        <v>4089</v>
      </c>
      <c r="AM42" s="282"/>
      <c r="AN42" s="539"/>
      <c r="AO42" s="470"/>
      <c r="AP42" s="471" t="str">
        <f>H42&amp;","&amp;" "&amp;I42&amp;","&amp;" "&amp;J42&amp;" "&amp;K42</f>
        <v>1745 Arnold Industrial Way, Concord, CA 94520</v>
      </c>
      <c r="AQ42" s="539"/>
      <c r="AR42" s="282">
        <v>2</v>
      </c>
      <c r="AS42" s="282">
        <v>4</v>
      </c>
      <c r="AT42" s="282">
        <v>5</v>
      </c>
      <c r="AU42" s="42"/>
      <c r="AV42" s="80">
        <v>6</v>
      </c>
      <c r="AW42" s="42"/>
      <c r="AX42" s="614"/>
      <c r="AY42" s="470"/>
      <c r="AZ42" s="470"/>
      <c r="BA42" s="470"/>
      <c r="BB42" s="470"/>
      <c r="BC42" s="470"/>
      <c r="BD42" s="470"/>
      <c r="BE42" s="470"/>
      <c r="BF42" s="491"/>
      <c r="BG42" s="491"/>
      <c r="BH42" s="491"/>
      <c r="BI42" s="470"/>
      <c r="BJ42" s="470"/>
      <c r="BK42" s="470"/>
      <c r="BL42" s="470"/>
      <c r="BM42" s="470"/>
      <c r="BN42" s="470"/>
      <c r="BO42" s="470"/>
      <c r="BP42" s="470"/>
      <c r="BQ42" s="470"/>
      <c r="BR42" s="470"/>
      <c r="BS42" s="470"/>
      <c r="BT42" s="470"/>
      <c r="BU42" s="470"/>
      <c r="BV42" s="470"/>
      <c r="BW42" s="470"/>
      <c r="BX42" s="470"/>
      <c r="BY42" s="470"/>
      <c r="BZ42" s="470"/>
      <c r="CA42" s="470"/>
      <c r="CB42" s="470"/>
      <c r="CC42" s="470"/>
      <c r="CD42" s="470"/>
      <c r="CE42" s="470"/>
      <c r="CF42" s="470"/>
      <c r="CG42" s="470"/>
      <c r="CH42" s="470"/>
      <c r="CI42" s="470"/>
      <c r="CJ42" s="470"/>
      <c r="CK42" s="470"/>
      <c r="CL42" s="470"/>
      <c r="CM42" s="470"/>
      <c r="CN42" s="470"/>
      <c r="CO42" s="470"/>
      <c r="CP42" s="470"/>
      <c r="CQ42" s="470"/>
      <c r="CR42" s="470"/>
      <c r="CS42" s="470"/>
      <c r="CT42" s="470"/>
      <c r="CU42" s="470"/>
      <c r="CV42" s="470"/>
      <c r="CW42" s="470"/>
      <c r="CX42" s="470"/>
      <c r="CY42" s="470"/>
      <c r="CZ42" s="470"/>
      <c r="DA42" s="470"/>
      <c r="DB42" s="470"/>
      <c r="DC42" s="470"/>
      <c r="DD42" s="470"/>
      <c r="DE42" s="470"/>
      <c r="DF42" s="470"/>
      <c r="DG42" s="470"/>
      <c r="DH42" s="470"/>
      <c r="DI42" s="470"/>
      <c r="DJ42" s="470"/>
      <c r="DK42" s="470"/>
      <c r="DL42" s="470"/>
      <c r="DM42" s="470"/>
      <c r="DN42" s="470"/>
      <c r="DO42" s="470"/>
      <c r="DP42" s="470"/>
      <c r="DQ42" s="470"/>
      <c r="DR42" s="472"/>
      <c r="DS42" s="293"/>
      <c r="DT42" s="293"/>
      <c r="DU42" s="293"/>
    </row>
    <row r="43" spans="1:126" s="490" customFormat="1" ht="15" customHeight="1">
      <c r="A43" s="468" t="s">
        <v>455</v>
      </c>
      <c r="B43" s="468"/>
      <c r="C43" s="282" t="s">
        <v>455</v>
      </c>
      <c r="D43" s="282">
        <v>17</v>
      </c>
      <c r="E43" s="469" t="s">
        <v>4090</v>
      </c>
      <c r="F43" s="580" t="s">
        <v>4091</v>
      </c>
      <c r="G43" s="469" t="s">
        <v>4092</v>
      </c>
      <c r="H43" s="469" t="s">
        <v>4093</v>
      </c>
      <c r="I43" s="469" t="s">
        <v>4094</v>
      </c>
      <c r="J43" s="282" t="s">
        <v>4095</v>
      </c>
      <c r="K43" s="547">
        <v>59802</v>
      </c>
      <c r="L43" s="546" t="s">
        <v>4096</v>
      </c>
      <c r="M43" s="470"/>
      <c r="N43" s="469" t="s">
        <v>4097</v>
      </c>
      <c r="O43" s="469" t="s">
        <v>4098</v>
      </c>
      <c r="P43" s="469" t="s">
        <v>4099</v>
      </c>
      <c r="Q43" s="469" t="s">
        <v>4100</v>
      </c>
      <c r="R43" s="282" t="s">
        <v>4095</v>
      </c>
      <c r="S43" s="547">
        <v>59834</v>
      </c>
      <c r="T43" s="468" t="s">
        <v>4101</v>
      </c>
      <c r="U43" s="522"/>
      <c r="V43" s="473"/>
      <c r="W43" s="441"/>
      <c r="X43" s="441">
        <v>713</v>
      </c>
      <c r="Y43" s="441">
        <v>716</v>
      </c>
      <c r="Z43" s="471"/>
      <c r="AA43" s="471"/>
      <c r="AB43" s="441" t="s">
        <v>2701</v>
      </c>
      <c r="AC43" s="282" t="s">
        <v>393</v>
      </c>
      <c r="AD43" s="473"/>
      <c r="AE43" s="282"/>
      <c r="AF43" s="555">
        <v>289</v>
      </c>
      <c r="AG43" s="555">
        <v>299</v>
      </c>
      <c r="AH43" s="523"/>
      <c r="AI43" s="473"/>
      <c r="AJ43" s="282" t="s">
        <v>49</v>
      </c>
      <c r="AK43" s="282" t="s">
        <v>49</v>
      </c>
      <c r="AL43" s="660" t="s">
        <v>4102</v>
      </c>
      <c r="AM43" s="282" t="s">
        <v>49</v>
      </c>
      <c r="AN43" s="282"/>
      <c r="AO43" s="470"/>
      <c r="AP43" s="471" t="str">
        <f>H43&amp;","&amp;" "&amp;I43&amp;","&amp;" "&amp;J43&amp;" "&amp;K43</f>
        <v>1500 Lincoln Hills Dr., Missoula, MT 59802</v>
      </c>
      <c r="AQ43" s="282"/>
      <c r="AR43" s="470"/>
      <c r="AS43" s="470"/>
      <c r="AT43" s="282"/>
      <c r="AU43" s="42"/>
      <c r="AV43" s="263">
        <v>2</v>
      </c>
      <c r="AW43" s="42"/>
      <c r="AX43" s="614"/>
      <c r="AY43" s="470"/>
      <c r="AZ43" s="470"/>
      <c r="BA43" s="470"/>
      <c r="BB43" s="470"/>
      <c r="BC43" s="470"/>
      <c r="BD43" s="470"/>
      <c r="BE43" s="470"/>
      <c r="BF43" s="470"/>
      <c r="BG43" s="470"/>
      <c r="BH43" s="470"/>
      <c r="BI43" s="470"/>
      <c r="BJ43" s="470"/>
      <c r="BK43" s="470"/>
      <c r="BL43" s="470"/>
      <c r="BM43" s="470"/>
      <c r="BN43" s="470"/>
      <c r="BO43" s="470"/>
      <c r="BP43" s="470"/>
      <c r="BQ43" s="470"/>
      <c r="BR43" s="470"/>
      <c r="BS43" s="470"/>
      <c r="BT43" s="470"/>
      <c r="BU43" s="470"/>
      <c r="BV43" s="470"/>
      <c r="BW43" s="470"/>
      <c r="BX43" s="470"/>
      <c r="BY43" s="470"/>
      <c r="BZ43" s="470"/>
      <c r="CA43" s="470"/>
      <c r="CB43" s="470"/>
      <c r="CC43" s="470"/>
      <c r="CD43" s="470"/>
      <c r="CE43" s="470"/>
      <c r="CF43" s="470"/>
      <c r="CG43" s="470"/>
      <c r="CH43" s="470"/>
      <c r="CI43" s="470"/>
      <c r="CJ43" s="470"/>
      <c r="CK43" s="470"/>
      <c r="CL43" s="470"/>
      <c r="CM43" s="470"/>
      <c r="CN43" s="470"/>
      <c r="CO43" s="470"/>
      <c r="CP43" s="470"/>
      <c r="CQ43" s="470"/>
      <c r="CR43" s="470"/>
      <c r="CS43" s="470"/>
      <c r="CT43" s="470"/>
      <c r="CU43" s="470"/>
      <c r="CV43" s="470"/>
      <c r="CW43" s="470"/>
      <c r="CX43" s="470"/>
      <c r="CY43" s="470"/>
      <c r="CZ43" s="470"/>
      <c r="DA43" s="470"/>
      <c r="DB43" s="470"/>
      <c r="DC43" s="470"/>
      <c r="DD43" s="470"/>
      <c r="DE43" s="470"/>
      <c r="DF43" s="470"/>
      <c r="DG43" s="470"/>
      <c r="DH43" s="470"/>
      <c r="DI43" s="470"/>
      <c r="DJ43" s="470"/>
      <c r="DK43" s="470"/>
      <c r="DL43" s="470"/>
      <c r="DM43" s="470"/>
      <c r="DN43" s="470"/>
      <c r="DO43" s="470"/>
      <c r="DP43" s="470"/>
      <c r="DQ43" s="470"/>
      <c r="DR43" s="470"/>
      <c r="DS43" s="471"/>
      <c r="DT43" s="471"/>
      <c r="DU43" s="471"/>
      <c r="DV43" s="471"/>
    </row>
    <row r="44" spans="1:126" s="490" customFormat="1" ht="15" customHeight="1">
      <c r="A44" s="816" t="s">
        <v>455</v>
      </c>
      <c r="B44" s="815"/>
      <c r="C44" s="815" t="s">
        <v>455</v>
      </c>
      <c r="D44" s="815">
        <v>40</v>
      </c>
      <c r="E44" s="814" t="s">
        <v>2409</v>
      </c>
      <c r="F44" s="811" t="s">
        <v>4103</v>
      </c>
      <c r="G44" s="814" t="s">
        <v>4104</v>
      </c>
      <c r="H44" s="811" t="s">
        <v>4105</v>
      </c>
      <c r="I44" s="814" t="s">
        <v>1091</v>
      </c>
      <c r="J44" s="815" t="s">
        <v>206</v>
      </c>
      <c r="K44" s="815">
        <v>60625</v>
      </c>
      <c r="L44" s="811" t="s">
        <v>2412</v>
      </c>
      <c r="M44" s="811"/>
      <c r="N44" s="811" t="s">
        <v>2413</v>
      </c>
      <c r="O44" s="844" t="s">
        <v>384</v>
      </c>
      <c r="P44" s="811" t="s">
        <v>2414</v>
      </c>
      <c r="Q44" s="854" t="s">
        <v>1091</v>
      </c>
      <c r="R44" s="815" t="s">
        <v>206</v>
      </c>
      <c r="S44" s="881">
        <v>60631</v>
      </c>
      <c r="T44" s="888" t="s">
        <v>2415</v>
      </c>
      <c r="U44" s="854"/>
      <c r="V44" s="811"/>
      <c r="W44" s="811"/>
      <c r="X44" s="828">
        <v>608</v>
      </c>
      <c r="Y44" s="828">
        <v>611</v>
      </c>
      <c r="Z44" s="815"/>
      <c r="AA44" s="815"/>
      <c r="AB44" s="845" t="s">
        <v>2752</v>
      </c>
      <c r="AC44" s="815" t="s">
        <v>393</v>
      </c>
      <c r="AD44" s="811"/>
      <c r="AE44" s="811"/>
      <c r="AF44" s="829">
        <v>289</v>
      </c>
      <c r="AG44" s="829">
        <v>299</v>
      </c>
      <c r="AH44" s="811"/>
      <c r="AI44" s="811"/>
      <c r="AJ44" s="815" t="s">
        <v>49</v>
      </c>
      <c r="AK44" s="815" t="s">
        <v>49</v>
      </c>
      <c r="AL44" s="838" t="s">
        <v>4106</v>
      </c>
      <c r="AM44" s="815"/>
      <c r="AN44" s="815"/>
      <c r="AO44" s="811"/>
      <c r="AP44" s="562" t="str">
        <f>H44&amp;","&amp;" "&amp;I44&amp;","&amp;" "&amp;J44&amp;" "&amp;K44</f>
        <v>3055 W Foster Ave., Chicago, IL 60625</v>
      </c>
      <c r="AQ44" s="815"/>
      <c r="AR44" s="815">
        <v>30</v>
      </c>
      <c r="AS44" s="815">
        <v>48</v>
      </c>
      <c r="AT44" s="815">
        <v>66</v>
      </c>
      <c r="AU44" s="398"/>
      <c r="AV44" s="855">
        <v>66</v>
      </c>
      <c r="AW44" s="398"/>
      <c r="AX44" s="842"/>
      <c r="AY44" s="811"/>
      <c r="AZ44" s="811"/>
      <c r="BA44" s="811"/>
      <c r="BB44" s="811"/>
      <c r="BC44" s="811"/>
      <c r="BD44" s="811"/>
      <c r="BE44" s="811"/>
      <c r="BF44" s="811"/>
      <c r="BG44" s="811"/>
      <c r="BH44" s="811"/>
      <c r="BI44" s="811"/>
      <c r="BJ44" s="811"/>
      <c r="BK44" s="811"/>
      <c r="BL44" s="811"/>
      <c r="BM44" s="811"/>
      <c r="BN44" s="811"/>
      <c r="BO44" s="811"/>
      <c r="BP44" s="811"/>
      <c r="BQ44" s="811"/>
      <c r="BR44" s="811"/>
      <c r="BS44" s="811"/>
      <c r="BT44" s="811"/>
      <c r="BU44" s="811"/>
      <c r="BV44" s="811"/>
      <c r="BW44" s="811"/>
      <c r="BX44" s="811"/>
      <c r="BY44" s="811"/>
      <c r="BZ44" s="811"/>
      <c r="CA44" s="811"/>
      <c r="CB44" s="811"/>
      <c r="CC44" s="811"/>
      <c r="CD44" s="811"/>
      <c r="CE44" s="811"/>
      <c r="CF44" s="811"/>
      <c r="CG44" s="811"/>
      <c r="CH44" s="811"/>
      <c r="CI44" s="811"/>
      <c r="CJ44" s="811"/>
      <c r="CK44" s="811"/>
      <c r="CL44" s="811"/>
      <c r="CM44" s="811"/>
      <c r="CN44" s="811"/>
      <c r="CO44" s="811"/>
      <c r="CP44" s="811"/>
      <c r="CQ44" s="811"/>
      <c r="CR44" s="811"/>
      <c r="CS44" s="811"/>
      <c r="CT44" s="811"/>
      <c r="CU44" s="811"/>
      <c r="CV44" s="811"/>
      <c r="CW44" s="811"/>
      <c r="CX44" s="811"/>
      <c r="CY44" s="811"/>
      <c r="CZ44" s="811"/>
      <c r="DA44" s="811"/>
      <c r="DB44" s="811"/>
      <c r="DC44" s="811"/>
      <c r="DD44" s="811"/>
      <c r="DE44" s="811"/>
      <c r="DF44" s="811"/>
      <c r="DG44" s="811"/>
      <c r="DH44" s="811"/>
      <c r="DI44" s="811"/>
      <c r="DJ44" s="811"/>
      <c r="DK44" s="811"/>
      <c r="DL44" s="811"/>
      <c r="DM44" s="811"/>
      <c r="DN44" s="811"/>
      <c r="DO44" s="811"/>
      <c r="DP44" s="811"/>
      <c r="DQ44" s="811"/>
      <c r="DR44" s="843"/>
      <c r="DS44" s="562"/>
      <c r="DT44" s="562"/>
      <c r="DU44" s="562"/>
      <c r="DV44" s="562"/>
    </row>
    <row r="45" spans="1:126" s="490" customFormat="1" ht="15" customHeight="1">
      <c r="A45" s="816" t="s">
        <v>455</v>
      </c>
      <c r="B45" s="816"/>
      <c r="C45" s="815" t="s">
        <v>455</v>
      </c>
      <c r="D45" s="815">
        <v>39</v>
      </c>
      <c r="E45" s="811" t="s">
        <v>2202</v>
      </c>
      <c r="F45" s="814" t="s">
        <v>4107</v>
      </c>
      <c r="G45" s="814"/>
      <c r="H45" s="814" t="s">
        <v>2204</v>
      </c>
      <c r="I45" s="814" t="s">
        <v>2205</v>
      </c>
      <c r="J45" s="815" t="s">
        <v>54</v>
      </c>
      <c r="K45" s="815">
        <v>44024</v>
      </c>
      <c r="L45" s="818" t="s">
        <v>2206</v>
      </c>
      <c r="M45" s="811"/>
      <c r="N45" s="811" t="s">
        <v>2207</v>
      </c>
      <c r="O45" s="874" t="s">
        <v>2208</v>
      </c>
      <c r="P45" s="811" t="s">
        <v>2209</v>
      </c>
      <c r="Q45" s="811" t="s">
        <v>2210</v>
      </c>
      <c r="R45" s="815" t="s">
        <v>54</v>
      </c>
      <c r="S45" s="815">
        <v>44077</v>
      </c>
      <c r="T45" s="857" t="s">
        <v>2211</v>
      </c>
      <c r="U45" s="847"/>
      <c r="V45" s="811"/>
      <c r="W45" s="828"/>
      <c r="X45" s="828">
        <v>608</v>
      </c>
      <c r="Y45" s="828">
        <v>611</v>
      </c>
      <c r="Z45" s="562"/>
      <c r="AA45" s="562"/>
      <c r="AB45" s="845" t="s">
        <v>2752</v>
      </c>
      <c r="AC45" s="815" t="s">
        <v>393</v>
      </c>
      <c r="AD45" s="811"/>
      <c r="AE45" s="815"/>
      <c r="AF45" s="829">
        <v>289</v>
      </c>
      <c r="AG45" s="829">
        <v>299</v>
      </c>
      <c r="AH45" s="841"/>
      <c r="AI45" s="811"/>
      <c r="AJ45" s="815" t="s">
        <v>49</v>
      </c>
      <c r="AK45" s="815" t="s">
        <v>49</v>
      </c>
      <c r="AL45" s="838" t="s">
        <v>4108</v>
      </c>
      <c r="AM45" s="815" t="s">
        <v>49</v>
      </c>
      <c r="AN45" s="815"/>
      <c r="AO45" s="811"/>
      <c r="AP45" s="562" t="str">
        <f>H45&amp;","&amp;" "&amp;I45&amp;","&amp;" "&amp;J45&amp;" "&amp;K45</f>
        <v>13000 Auburn Rd., Chardon, OH 44024</v>
      </c>
      <c r="AQ45" s="815"/>
      <c r="AR45" s="815">
        <v>20</v>
      </c>
      <c r="AS45" s="815">
        <v>29</v>
      </c>
      <c r="AT45" s="815">
        <v>40</v>
      </c>
      <c r="AU45" s="398"/>
      <c r="AV45" s="855">
        <v>38</v>
      </c>
      <c r="AW45" s="398"/>
      <c r="AX45" s="842"/>
      <c r="AY45" s="811"/>
      <c r="AZ45" s="811"/>
      <c r="BA45" s="811"/>
      <c r="BB45" s="811"/>
      <c r="BC45" s="811"/>
      <c r="BD45" s="811"/>
      <c r="BE45" s="811"/>
      <c r="BF45" s="811"/>
      <c r="BG45" s="811"/>
      <c r="BH45" s="811"/>
      <c r="BI45" s="811"/>
      <c r="BJ45" s="811"/>
      <c r="BK45" s="811"/>
      <c r="BL45" s="811"/>
      <c r="BM45" s="811"/>
      <c r="BN45" s="811"/>
      <c r="BO45" s="811"/>
      <c r="BP45" s="811"/>
      <c r="BQ45" s="811"/>
      <c r="BR45" s="811"/>
      <c r="BS45" s="811"/>
      <c r="BT45" s="811"/>
      <c r="BU45" s="811"/>
      <c r="BV45" s="811"/>
      <c r="BW45" s="811"/>
      <c r="BX45" s="811"/>
      <c r="BY45" s="811"/>
      <c r="BZ45" s="811"/>
      <c r="CA45" s="811"/>
      <c r="CB45" s="811"/>
      <c r="CC45" s="811"/>
      <c r="CD45" s="811"/>
      <c r="CE45" s="811"/>
      <c r="CF45" s="811"/>
      <c r="CG45" s="811"/>
      <c r="CH45" s="811"/>
      <c r="CI45" s="811"/>
      <c r="CJ45" s="811"/>
      <c r="CK45" s="811"/>
      <c r="CL45" s="811"/>
      <c r="CM45" s="811"/>
      <c r="CN45" s="811"/>
      <c r="CO45" s="811"/>
      <c r="CP45" s="811"/>
      <c r="CQ45" s="811"/>
      <c r="CR45" s="811"/>
      <c r="CS45" s="811"/>
      <c r="CT45" s="811"/>
      <c r="CU45" s="811"/>
      <c r="CV45" s="811"/>
      <c r="CW45" s="811"/>
      <c r="CX45" s="811"/>
      <c r="CY45" s="811"/>
      <c r="CZ45" s="811"/>
      <c r="DA45" s="811"/>
      <c r="DB45" s="811"/>
      <c r="DC45" s="811"/>
      <c r="DD45" s="811"/>
      <c r="DE45" s="811"/>
      <c r="DF45" s="811"/>
      <c r="DG45" s="811"/>
      <c r="DH45" s="811"/>
      <c r="DI45" s="811"/>
      <c r="DJ45" s="811"/>
      <c r="DK45" s="811"/>
      <c r="DL45" s="811"/>
      <c r="DM45" s="811"/>
      <c r="DN45" s="811"/>
      <c r="DO45" s="811"/>
      <c r="DP45" s="811"/>
      <c r="DQ45" s="811"/>
      <c r="DR45" s="843"/>
      <c r="DS45" s="562"/>
      <c r="DT45" s="562"/>
      <c r="DU45" s="562"/>
      <c r="DV45" s="562"/>
    </row>
    <row r="46" spans="1:126" s="490" customFormat="1" ht="15" customHeight="1">
      <c r="A46" s="816" t="s">
        <v>455</v>
      </c>
      <c r="B46" s="816"/>
      <c r="C46" s="815" t="s">
        <v>455</v>
      </c>
      <c r="D46" s="815">
        <v>29</v>
      </c>
      <c r="E46" s="814" t="s">
        <v>2418</v>
      </c>
      <c r="F46" s="811" t="s">
        <v>4109</v>
      </c>
      <c r="G46" s="814" t="s">
        <v>4110</v>
      </c>
      <c r="H46" s="811" t="s">
        <v>4111</v>
      </c>
      <c r="I46" s="814" t="s">
        <v>2422</v>
      </c>
      <c r="J46" s="815" t="s">
        <v>1405</v>
      </c>
      <c r="K46" s="815">
        <v>19701</v>
      </c>
      <c r="L46" s="818" t="s">
        <v>2423</v>
      </c>
      <c r="M46" s="818"/>
      <c r="N46" s="814" t="s">
        <v>294</v>
      </c>
      <c r="O46" s="874" t="s">
        <v>2424</v>
      </c>
      <c r="P46" s="811" t="s">
        <v>4034</v>
      </c>
      <c r="Q46" s="811" t="s">
        <v>2426</v>
      </c>
      <c r="R46" s="815" t="s">
        <v>1300</v>
      </c>
      <c r="S46" s="834">
        <v>21915</v>
      </c>
      <c r="T46" s="886" t="s">
        <v>2427</v>
      </c>
      <c r="U46" s="854"/>
      <c r="V46" s="811"/>
      <c r="W46" s="811"/>
      <c r="X46" s="828">
        <v>615</v>
      </c>
      <c r="Y46" s="828">
        <v>618</v>
      </c>
      <c r="Z46" s="828"/>
      <c r="AA46" s="815"/>
      <c r="AB46" s="815" t="s">
        <v>2667</v>
      </c>
      <c r="AC46" s="815" t="s">
        <v>393</v>
      </c>
      <c r="AD46" s="811"/>
      <c r="AE46" s="811"/>
      <c r="AF46" s="829">
        <v>289</v>
      </c>
      <c r="AG46" s="829">
        <v>299</v>
      </c>
      <c r="AH46" s="811"/>
      <c r="AI46" s="811"/>
      <c r="AJ46" s="815" t="s">
        <v>49</v>
      </c>
      <c r="AK46" s="815" t="s">
        <v>49</v>
      </c>
      <c r="AL46" s="838" t="s">
        <v>4112</v>
      </c>
      <c r="AM46" s="815" t="s">
        <v>49</v>
      </c>
      <c r="AN46" s="815"/>
      <c r="AO46" s="811"/>
      <c r="AP46" s="562" t="str">
        <f>H46&amp;","&amp;" "&amp;I46&amp;","&amp;" "&amp;J46&amp;" "&amp;K46</f>
        <v>1390 Red Lion Rd., Bear, DE 19701</v>
      </c>
      <c r="AQ46" s="815"/>
      <c r="AR46" s="815">
        <v>6</v>
      </c>
      <c r="AS46" s="815">
        <v>11</v>
      </c>
      <c r="AT46" s="815">
        <v>19</v>
      </c>
      <c r="AU46" s="398"/>
      <c r="AV46" s="855">
        <v>20</v>
      </c>
      <c r="AW46" s="398"/>
      <c r="AX46" s="842"/>
      <c r="AY46" s="398"/>
      <c r="AZ46" s="811"/>
      <c r="BA46" s="811"/>
      <c r="BB46" s="811"/>
      <c r="BC46" s="811"/>
      <c r="BD46" s="811"/>
      <c r="BE46" s="811"/>
      <c r="BF46" s="811"/>
      <c r="BG46" s="811"/>
      <c r="BH46" s="811"/>
      <c r="BI46" s="811"/>
      <c r="BJ46" s="811"/>
      <c r="BK46" s="811"/>
      <c r="BL46" s="811"/>
      <c r="BM46" s="811"/>
      <c r="BN46" s="811"/>
      <c r="BO46" s="811"/>
      <c r="BP46" s="811"/>
      <c r="BQ46" s="811"/>
      <c r="BR46" s="811"/>
      <c r="BS46" s="811"/>
      <c r="BT46" s="811"/>
      <c r="BU46" s="811"/>
      <c r="BV46" s="811"/>
      <c r="BW46" s="811"/>
      <c r="BX46" s="811"/>
      <c r="BY46" s="811"/>
      <c r="BZ46" s="811"/>
      <c r="CA46" s="811"/>
      <c r="CB46" s="811"/>
      <c r="CC46" s="811"/>
      <c r="CD46" s="811"/>
      <c r="CE46" s="811"/>
      <c r="CF46" s="811"/>
      <c r="CG46" s="811"/>
      <c r="CH46" s="811"/>
      <c r="CI46" s="811"/>
      <c r="CJ46" s="811"/>
      <c r="CK46" s="811"/>
      <c r="CL46" s="811"/>
      <c r="CM46" s="811"/>
      <c r="CN46" s="811"/>
      <c r="CO46" s="811"/>
      <c r="CP46" s="811"/>
      <c r="CQ46" s="811"/>
      <c r="CR46" s="811"/>
      <c r="CS46" s="811"/>
      <c r="CT46" s="811"/>
      <c r="CU46" s="811"/>
      <c r="CV46" s="811"/>
      <c r="CW46" s="811"/>
      <c r="CX46" s="811"/>
      <c r="CY46" s="811"/>
      <c r="CZ46" s="811"/>
      <c r="DA46" s="811"/>
      <c r="DB46" s="811"/>
      <c r="DC46" s="811"/>
      <c r="DD46" s="811"/>
      <c r="DE46" s="811"/>
      <c r="DF46" s="811"/>
      <c r="DG46" s="811"/>
      <c r="DH46" s="811"/>
      <c r="DI46" s="811"/>
      <c r="DJ46" s="811"/>
      <c r="DK46" s="811"/>
      <c r="DL46" s="811"/>
      <c r="DM46" s="811"/>
      <c r="DN46" s="811"/>
      <c r="DO46" s="811"/>
      <c r="DP46" s="811"/>
      <c r="DQ46" s="811"/>
      <c r="DR46" s="843"/>
      <c r="DS46" s="562"/>
      <c r="DT46" s="562"/>
      <c r="DU46" s="562"/>
      <c r="DV46" s="562"/>
    </row>
    <row r="47" spans="1:126" s="471" customFormat="1" ht="15" customHeight="1">
      <c r="A47" s="420" t="s">
        <v>455</v>
      </c>
      <c r="B47" s="816"/>
      <c r="C47" s="815" t="s">
        <v>455</v>
      </c>
      <c r="D47" s="815">
        <v>16</v>
      </c>
      <c r="E47" s="864" t="s">
        <v>4113</v>
      </c>
      <c r="F47" s="562" t="s">
        <v>4114</v>
      </c>
      <c r="G47" s="562" t="s">
        <v>3142</v>
      </c>
      <c r="H47" s="562" t="s">
        <v>4115</v>
      </c>
      <c r="I47" s="562" t="s">
        <v>2095</v>
      </c>
      <c r="J47" s="816" t="s">
        <v>292</v>
      </c>
      <c r="K47" s="816">
        <v>55420</v>
      </c>
      <c r="L47" s="811" t="s">
        <v>293</v>
      </c>
      <c r="M47" s="811"/>
      <c r="N47" s="562" t="s">
        <v>294</v>
      </c>
      <c r="O47" s="562" t="s">
        <v>295</v>
      </c>
      <c r="P47" s="562" t="s">
        <v>4116</v>
      </c>
      <c r="Q47" s="562" t="s">
        <v>291</v>
      </c>
      <c r="R47" s="816" t="s">
        <v>292</v>
      </c>
      <c r="S47" s="562">
        <v>55417</v>
      </c>
      <c r="T47" s="816" t="s">
        <v>297</v>
      </c>
      <c r="U47" s="827"/>
      <c r="V47" s="811"/>
      <c r="W47" s="828"/>
      <c r="X47" s="828">
        <v>622</v>
      </c>
      <c r="Y47" s="828">
        <v>625</v>
      </c>
      <c r="Z47" s="828"/>
      <c r="AA47" s="815"/>
      <c r="AB47" s="815" t="s">
        <v>2747</v>
      </c>
      <c r="AC47" s="815" t="s">
        <v>393</v>
      </c>
      <c r="AD47" s="811"/>
      <c r="AE47" s="815"/>
      <c r="AF47" s="829">
        <v>289</v>
      </c>
      <c r="AG47" s="829">
        <v>299</v>
      </c>
      <c r="AH47" s="841"/>
      <c r="AI47" s="811"/>
      <c r="AJ47" s="815" t="s">
        <v>49</v>
      </c>
      <c r="AK47" s="815" t="s">
        <v>49</v>
      </c>
      <c r="AL47" s="838" t="s">
        <v>4117</v>
      </c>
      <c r="AM47" s="815" t="s">
        <v>49</v>
      </c>
      <c r="AN47" s="815" t="s">
        <v>49</v>
      </c>
      <c r="AO47" s="811"/>
      <c r="AP47" s="562" t="str">
        <f>H47&amp;","&amp;" "&amp;I47&amp;","&amp;" "&amp;J47&amp;" "&amp;K47</f>
        <v>200 E 104th St., Bloomington, MN 55420</v>
      </c>
      <c r="AQ47" s="815" t="s">
        <v>49</v>
      </c>
      <c r="AR47" s="815">
        <v>3</v>
      </c>
      <c r="AS47" s="815">
        <v>4</v>
      </c>
      <c r="AT47" s="815">
        <v>11</v>
      </c>
      <c r="AU47" s="398"/>
      <c r="AV47" s="855">
        <v>16</v>
      </c>
      <c r="AW47" s="398"/>
      <c r="AX47" s="842"/>
      <c r="AY47" s="811"/>
      <c r="AZ47" s="811"/>
      <c r="BA47" s="811"/>
      <c r="BB47" s="811"/>
      <c r="BC47" s="811"/>
      <c r="BD47" s="811"/>
      <c r="BE47" s="811"/>
      <c r="BF47" s="811"/>
      <c r="BG47" s="811"/>
      <c r="BH47" s="811"/>
      <c r="BI47" s="811"/>
      <c r="BJ47" s="811"/>
      <c r="BK47" s="811"/>
      <c r="BL47" s="811"/>
      <c r="BM47" s="811"/>
      <c r="BN47" s="811"/>
      <c r="BO47" s="811"/>
      <c r="BP47" s="811"/>
      <c r="BQ47" s="811"/>
      <c r="BR47" s="811"/>
      <c r="BS47" s="811"/>
      <c r="BT47" s="811"/>
      <c r="BU47" s="811"/>
      <c r="BV47" s="811"/>
      <c r="BW47" s="811"/>
      <c r="BX47" s="811"/>
      <c r="BY47" s="811"/>
      <c r="BZ47" s="811"/>
      <c r="CA47" s="811"/>
      <c r="CB47" s="811"/>
      <c r="CC47" s="811"/>
      <c r="CD47" s="811"/>
      <c r="CE47" s="811"/>
      <c r="CF47" s="811"/>
      <c r="CG47" s="811"/>
      <c r="CH47" s="811"/>
      <c r="CI47" s="811"/>
      <c r="CJ47" s="811"/>
      <c r="CK47" s="811"/>
      <c r="CL47" s="811"/>
      <c r="CM47" s="811"/>
      <c r="CN47" s="811"/>
      <c r="CO47" s="811"/>
      <c r="CP47" s="811"/>
      <c r="CQ47" s="811"/>
      <c r="CR47" s="811"/>
      <c r="CS47" s="811"/>
      <c r="CT47" s="811"/>
      <c r="CU47" s="811"/>
      <c r="CV47" s="811"/>
      <c r="CW47" s="811"/>
      <c r="CX47" s="811"/>
      <c r="CY47" s="811"/>
      <c r="CZ47" s="811"/>
      <c r="DA47" s="811"/>
      <c r="DB47" s="811"/>
      <c r="DC47" s="811"/>
      <c r="DD47" s="811"/>
      <c r="DE47" s="811"/>
      <c r="DF47" s="811"/>
      <c r="DG47" s="811"/>
      <c r="DH47" s="811"/>
      <c r="DI47" s="811"/>
      <c r="DJ47" s="811"/>
      <c r="DK47" s="811"/>
      <c r="DL47" s="811"/>
      <c r="DM47" s="811"/>
      <c r="DN47" s="811"/>
      <c r="DO47" s="811"/>
      <c r="DP47" s="811"/>
      <c r="DQ47" s="811"/>
      <c r="DR47" s="843"/>
      <c r="DS47" s="562"/>
      <c r="DT47" s="562"/>
      <c r="DU47" s="562"/>
      <c r="DV47" s="562"/>
    </row>
    <row r="48" spans="1:126" s="471" customFormat="1" ht="15" customHeight="1">
      <c r="A48" s="39" t="s">
        <v>455</v>
      </c>
      <c r="B48" s="468"/>
      <c r="C48" s="282" t="s">
        <v>455</v>
      </c>
      <c r="D48" s="282">
        <v>19</v>
      </c>
      <c r="E48" s="653" t="s">
        <v>4113</v>
      </c>
      <c r="F48" s="471" t="s">
        <v>4118</v>
      </c>
      <c r="G48" s="471" t="s">
        <v>3142</v>
      </c>
      <c r="H48" s="471" t="s">
        <v>4115</v>
      </c>
      <c r="I48" s="471" t="s">
        <v>2095</v>
      </c>
      <c r="J48" s="468" t="s">
        <v>292</v>
      </c>
      <c r="K48" s="468">
        <v>55420</v>
      </c>
      <c r="L48" s="470" t="s">
        <v>293</v>
      </c>
      <c r="M48" s="470"/>
      <c r="N48" s="471" t="s">
        <v>294</v>
      </c>
      <c r="O48" s="471" t="s">
        <v>295</v>
      </c>
      <c r="P48" s="471" t="s">
        <v>4116</v>
      </c>
      <c r="Q48" s="471" t="s">
        <v>291</v>
      </c>
      <c r="R48" s="468" t="s">
        <v>292</v>
      </c>
      <c r="S48" s="471">
        <v>55417</v>
      </c>
      <c r="T48" s="468" t="s">
        <v>297</v>
      </c>
      <c r="U48" s="522"/>
      <c r="V48" s="473"/>
      <c r="W48" s="441"/>
      <c r="X48" s="441">
        <v>720</v>
      </c>
      <c r="Y48" s="441">
        <v>723</v>
      </c>
      <c r="Z48" s="441"/>
      <c r="AA48" s="282"/>
      <c r="AB48" s="282" t="s">
        <v>2708</v>
      </c>
      <c r="AC48" s="282" t="s">
        <v>393</v>
      </c>
      <c r="AD48" s="473"/>
      <c r="AE48" s="282"/>
      <c r="AF48" s="555">
        <v>289</v>
      </c>
      <c r="AG48" s="555">
        <v>299</v>
      </c>
      <c r="AH48" s="523"/>
      <c r="AI48" s="473"/>
      <c r="AJ48" s="282" t="s">
        <v>49</v>
      </c>
      <c r="AK48" s="282" t="s">
        <v>49</v>
      </c>
      <c r="AL48" s="660" t="s">
        <v>4117</v>
      </c>
      <c r="AM48" s="282" t="s">
        <v>49</v>
      </c>
      <c r="AN48" s="539"/>
      <c r="AO48" s="470"/>
      <c r="AP48" s="471" t="str">
        <f>H48&amp;","&amp;" "&amp;I48&amp;","&amp;" "&amp;J48&amp;" "&amp;K48</f>
        <v>200 E 104th St., Bloomington, MN 55420</v>
      </c>
      <c r="AQ48" s="539"/>
      <c r="AR48" s="282">
        <v>1</v>
      </c>
      <c r="AS48" s="282">
        <v>4</v>
      </c>
      <c r="AT48" s="282">
        <v>7</v>
      </c>
      <c r="AU48" s="42"/>
      <c r="AV48" s="80">
        <v>11</v>
      </c>
      <c r="AW48" s="42"/>
      <c r="AX48" s="614"/>
      <c r="AY48" s="500"/>
      <c r="AZ48" s="470"/>
      <c r="BA48" s="470"/>
      <c r="BB48" s="470"/>
      <c r="BC48" s="470"/>
      <c r="BD48" s="470"/>
      <c r="BE48" s="470"/>
      <c r="BF48" s="508"/>
      <c r="BG48" s="508"/>
      <c r="BH48" s="508"/>
      <c r="BI48" s="470"/>
      <c r="BJ48" s="470"/>
      <c r="BK48" s="470"/>
      <c r="BL48" s="470"/>
      <c r="BM48" s="470"/>
      <c r="BN48" s="470"/>
      <c r="BO48" s="470"/>
      <c r="BP48" s="470"/>
      <c r="BQ48" s="470"/>
      <c r="BR48" s="470"/>
      <c r="BS48" s="470"/>
      <c r="BT48" s="470"/>
      <c r="BU48" s="470"/>
      <c r="BV48" s="470"/>
      <c r="BW48" s="470"/>
      <c r="BX48" s="470"/>
      <c r="BY48" s="470"/>
      <c r="BZ48" s="470"/>
      <c r="CA48" s="470"/>
      <c r="CB48" s="470"/>
      <c r="CC48" s="470"/>
      <c r="CD48" s="470"/>
      <c r="CE48" s="470"/>
      <c r="CF48" s="470"/>
      <c r="CG48" s="470"/>
      <c r="CH48" s="470"/>
      <c r="CI48" s="470"/>
      <c r="CJ48" s="470"/>
      <c r="CK48" s="470"/>
      <c r="CL48" s="470"/>
      <c r="CM48" s="470"/>
      <c r="CN48" s="470"/>
      <c r="CO48" s="470"/>
      <c r="CP48" s="470"/>
      <c r="CQ48" s="470"/>
      <c r="CR48" s="470"/>
      <c r="CS48" s="470"/>
      <c r="CT48" s="470"/>
      <c r="CU48" s="470"/>
      <c r="CV48" s="470"/>
      <c r="CW48" s="470"/>
      <c r="CX48" s="470"/>
      <c r="CY48" s="470"/>
      <c r="CZ48" s="470"/>
      <c r="DA48" s="470"/>
      <c r="DB48" s="470"/>
      <c r="DC48" s="470"/>
      <c r="DD48" s="470"/>
      <c r="DE48" s="470"/>
      <c r="DF48" s="470"/>
      <c r="DG48" s="470"/>
      <c r="DH48" s="470"/>
      <c r="DI48" s="470"/>
      <c r="DJ48" s="470"/>
      <c r="DK48" s="470"/>
      <c r="DL48" s="470"/>
      <c r="DM48" s="470"/>
      <c r="DN48" s="470"/>
      <c r="DO48" s="470"/>
      <c r="DP48" s="470"/>
      <c r="DQ48" s="470"/>
      <c r="DR48" s="470"/>
    </row>
    <row r="49" spans="1:126" s="293" customFormat="1" ht="15" customHeight="1">
      <c r="A49" s="816" t="s">
        <v>455</v>
      </c>
      <c r="B49" s="815"/>
      <c r="C49" s="815" t="s">
        <v>455</v>
      </c>
      <c r="D49" s="815">
        <v>39</v>
      </c>
      <c r="E49" s="814" t="s">
        <v>4119</v>
      </c>
      <c r="F49" s="811" t="s">
        <v>4120</v>
      </c>
      <c r="G49" s="814" t="s">
        <v>4121</v>
      </c>
      <c r="H49" s="814" t="s">
        <v>2739</v>
      </c>
      <c r="I49" s="814" t="s">
        <v>2740</v>
      </c>
      <c r="J49" s="815" t="s">
        <v>412</v>
      </c>
      <c r="K49" s="815">
        <v>32259</v>
      </c>
      <c r="L49" s="818" t="s">
        <v>2741</v>
      </c>
      <c r="M49" s="818"/>
      <c r="N49" s="814" t="s">
        <v>2742</v>
      </c>
      <c r="O49" s="814" t="s">
        <v>2743</v>
      </c>
      <c r="P49" s="811" t="s">
        <v>2744</v>
      </c>
      <c r="Q49" s="814" t="s">
        <v>2745</v>
      </c>
      <c r="R49" s="815" t="s">
        <v>412</v>
      </c>
      <c r="S49" s="815">
        <v>32259</v>
      </c>
      <c r="T49" s="815" t="s">
        <v>2746</v>
      </c>
      <c r="U49" s="811"/>
      <c r="V49" s="811"/>
      <c r="W49" s="811"/>
      <c r="X49" s="828">
        <v>622</v>
      </c>
      <c r="Y49" s="828">
        <v>625</v>
      </c>
      <c r="Z49" s="828"/>
      <c r="AA49" s="815"/>
      <c r="AB49" s="815" t="s">
        <v>2747</v>
      </c>
      <c r="AC49" s="815" t="s">
        <v>393</v>
      </c>
      <c r="AD49" s="811"/>
      <c r="AE49" s="815">
        <v>70</v>
      </c>
      <c r="AF49" s="829">
        <v>289</v>
      </c>
      <c r="AG49" s="829">
        <v>299</v>
      </c>
      <c r="AH49" s="811"/>
      <c r="AI49" s="811"/>
      <c r="AJ49" s="815" t="s">
        <v>49</v>
      </c>
      <c r="AK49" s="815" t="s">
        <v>49</v>
      </c>
      <c r="AL49" s="838" t="s">
        <v>4122</v>
      </c>
      <c r="AM49" s="815" t="s">
        <v>49</v>
      </c>
      <c r="AN49" s="815" t="s">
        <v>49</v>
      </c>
      <c r="AO49" s="811"/>
      <c r="AP49" s="562" t="str">
        <f>H49&amp;","&amp;" "&amp;I49&amp;","&amp;" "&amp;J49&amp;" "&amp;K49</f>
        <v>7399 Longleaf Pine Pkwy, St. Johns, FL 32259</v>
      </c>
      <c r="AQ49" s="815" t="s">
        <v>49</v>
      </c>
      <c r="AR49" s="815">
        <v>6</v>
      </c>
      <c r="AS49" s="815">
        <v>10</v>
      </c>
      <c r="AT49" s="815">
        <v>15</v>
      </c>
      <c r="AU49" s="398"/>
      <c r="AV49" s="855">
        <v>18</v>
      </c>
      <c r="AW49" s="398"/>
      <c r="AX49" s="842"/>
      <c r="AY49" s="811"/>
      <c r="AZ49" s="811"/>
      <c r="BA49" s="811"/>
      <c r="BB49" s="811"/>
      <c r="BC49" s="811"/>
      <c r="BD49" s="811"/>
      <c r="BE49" s="811"/>
      <c r="BF49" s="811"/>
      <c r="BG49" s="811"/>
      <c r="BH49" s="811"/>
      <c r="BI49" s="811"/>
      <c r="BJ49" s="811"/>
      <c r="BK49" s="811"/>
      <c r="BL49" s="811"/>
      <c r="BM49" s="811"/>
      <c r="BN49" s="811"/>
      <c r="BO49" s="811"/>
      <c r="BP49" s="811"/>
      <c r="BQ49" s="811"/>
      <c r="BR49" s="811"/>
      <c r="BS49" s="811"/>
      <c r="BT49" s="811"/>
      <c r="BU49" s="811"/>
      <c r="BV49" s="811"/>
      <c r="BW49" s="811"/>
      <c r="BX49" s="811"/>
      <c r="BY49" s="811"/>
      <c r="BZ49" s="811"/>
      <c r="CA49" s="811"/>
      <c r="CB49" s="811"/>
      <c r="CC49" s="811"/>
      <c r="CD49" s="811"/>
      <c r="CE49" s="811"/>
      <c r="CF49" s="811"/>
      <c r="CG49" s="811"/>
      <c r="CH49" s="811"/>
      <c r="CI49" s="811"/>
      <c r="CJ49" s="811"/>
      <c r="CK49" s="811"/>
      <c r="CL49" s="811"/>
      <c r="CM49" s="811"/>
      <c r="CN49" s="811"/>
      <c r="CO49" s="811"/>
      <c r="CP49" s="811"/>
      <c r="CQ49" s="811"/>
      <c r="CR49" s="811"/>
      <c r="CS49" s="811"/>
      <c r="CT49" s="811"/>
      <c r="CU49" s="811"/>
      <c r="CV49" s="811"/>
      <c r="CW49" s="811"/>
      <c r="CX49" s="811"/>
      <c r="CY49" s="811"/>
      <c r="CZ49" s="811"/>
      <c r="DA49" s="811"/>
      <c r="DB49" s="811"/>
      <c r="DC49" s="811"/>
      <c r="DD49" s="811"/>
      <c r="DE49" s="811"/>
      <c r="DF49" s="811"/>
      <c r="DG49" s="811"/>
      <c r="DH49" s="811"/>
      <c r="DI49" s="811"/>
      <c r="DJ49" s="811"/>
      <c r="DK49" s="811"/>
      <c r="DL49" s="811"/>
      <c r="DM49" s="811"/>
      <c r="DN49" s="811"/>
      <c r="DO49" s="811"/>
      <c r="DP49" s="811"/>
      <c r="DQ49" s="811"/>
      <c r="DR49" s="811"/>
      <c r="DS49" s="562"/>
      <c r="DT49" s="562"/>
      <c r="DU49" s="562"/>
      <c r="DV49" s="562"/>
    </row>
    <row r="50" spans="1:126" s="471" customFormat="1" ht="15" customHeight="1">
      <c r="A50" s="816" t="s">
        <v>455</v>
      </c>
      <c r="B50" s="815"/>
      <c r="C50" s="815" t="s">
        <v>455</v>
      </c>
      <c r="D50" s="815">
        <v>49</v>
      </c>
      <c r="E50" s="814" t="s">
        <v>4119</v>
      </c>
      <c r="F50" s="811" t="s">
        <v>4123</v>
      </c>
      <c r="G50" s="814" t="s">
        <v>4121</v>
      </c>
      <c r="H50" s="814" t="s">
        <v>2739</v>
      </c>
      <c r="I50" s="814" t="s">
        <v>2740</v>
      </c>
      <c r="J50" s="815" t="s">
        <v>412</v>
      </c>
      <c r="K50" s="815">
        <v>32259</v>
      </c>
      <c r="L50" s="818" t="s">
        <v>2741</v>
      </c>
      <c r="M50" s="818"/>
      <c r="N50" s="814" t="s">
        <v>2742</v>
      </c>
      <c r="O50" s="814" t="s">
        <v>2743</v>
      </c>
      <c r="P50" s="811" t="s">
        <v>2744</v>
      </c>
      <c r="Q50" s="814" t="s">
        <v>2745</v>
      </c>
      <c r="R50" s="815" t="s">
        <v>412</v>
      </c>
      <c r="S50" s="815">
        <v>32259</v>
      </c>
      <c r="T50" s="815" t="s">
        <v>2746</v>
      </c>
      <c r="U50" s="811"/>
      <c r="V50" s="811"/>
      <c r="W50" s="811"/>
      <c r="X50" s="828">
        <v>629</v>
      </c>
      <c r="Y50" s="828">
        <v>702</v>
      </c>
      <c r="Z50" s="828"/>
      <c r="AA50" s="815"/>
      <c r="AB50" s="815" t="s">
        <v>2674</v>
      </c>
      <c r="AC50" s="815" t="s">
        <v>393</v>
      </c>
      <c r="AD50" s="811"/>
      <c r="AE50" s="815">
        <v>70</v>
      </c>
      <c r="AF50" s="829">
        <v>289</v>
      </c>
      <c r="AG50" s="829">
        <v>299</v>
      </c>
      <c r="AH50" s="811"/>
      <c r="AI50" s="811"/>
      <c r="AJ50" s="815" t="s">
        <v>49</v>
      </c>
      <c r="AK50" s="815" t="s">
        <v>49</v>
      </c>
      <c r="AL50" s="838" t="s">
        <v>4122</v>
      </c>
      <c r="AM50" s="815"/>
      <c r="AN50" s="815"/>
      <c r="AO50" s="811"/>
      <c r="AP50" s="562" t="str">
        <f>H50&amp;","&amp;" "&amp;I50&amp;","&amp;" "&amp;J50&amp;" "&amp;K50</f>
        <v>7399 Longleaf Pine Pkwy, St. Johns, FL 32259</v>
      </c>
      <c r="AQ50" s="815"/>
      <c r="AR50" s="815">
        <v>3</v>
      </c>
      <c r="AS50" s="815">
        <v>4</v>
      </c>
      <c r="AT50" s="815">
        <v>9</v>
      </c>
      <c r="AU50" s="398"/>
      <c r="AV50" s="855">
        <v>14</v>
      </c>
      <c r="AW50" s="398"/>
      <c r="AX50" s="842"/>
      <c r="AY50" s="811"/>
      <c r="AZ50" s="811"/>
      <c r="BA50" s="811"/>
      <c r="BB50" s="811"/>
      <c r="BC50" s="811"/>
      <c r="BD50" s="811"/>
      <c r="BE50" s="811"/>
      <c r="BF50" s="811"/>
      <c r="BG50" s="811"/>
      <c r="BH50" s="811"/>
      <c r="BI50" s="811"/>
      <c r="BJ50" s="811"/>
      <c r="BK50" s="811"/>
      <c r="BL50" s="811"/>
      <c r="BM50" s="811"/>
      <c r="BN50" s="811"/>
      <c r="BO50" s="811"/>
      <c r="BP50" s="811"/>
      <c r="BQ50" s="811"/>
      <c r="BR50" s="811"/>
      <c r="BS50" s="811"/>
      <c r="BT50" s="811"/>
      <c r="BU50" s="811"/>
      <c r="BV50" s="811"/>
      <c r="BW50" s="811"/>
      <c r="BX50" s="811"/>
      <c r="BY50" s="811"/>
      <c r="BZ50" s="811"/>
      <c r="CA50" s="811"/>
      <c r="CB50" s="811"/>
      <c r="CC50" s="811"/>
      <c r="CD50" s="811"/>
      <c r="CE50" s="811"/>
      <c r="CF50" s="811"/>
      <c r="CG50" s="811"/>
      <c r="CH50" s="811"/>
      <c r="CI50" s="811"/>
      <c r="CJ50" s="811"/>
      <c r="CK50" s="811"/>
      <c r="CL50" s="811"/>
      <c r="CM50" s="811"/>
      <c r="CN50" s="811"/>
      <c r="CO50" s="811"/>
      <c r="CP50" s="811"/>
      <c r="CQ50" s="811"/>
      <c r="CR50" s="811"/>
      <c r="CS50" s="811"/>
      <c r="CT50" s="811"/>
      <c r="CU50" s="811"/>
      <c r="CV50" s="811"/>
      <c r="CW50" s="811"/>
      <c r="CX50" s="811"/>
      <c r="CY50" s="811"/>
      <c r="CZ50" s="811"/>
      <c r="DA50" s="811"/>
      <c r="DB50" s="811"/>
      <c r="DC50" s="811"/>
      <c r="DD50" s="811"/>
      <c r="DE50" s="811"/>
      <c r="DF50" s="811"/>
      <c r="DG50" s="811"/>
      <c r="DH50" s="811"/>
      <c r="DI50" s="811"/>
      <c r="DJ50" s="811"/>
      <c r="DK50" s="811"/>
      <c r="DL50" s="811"/>
      <c r="DM50" s="811"/>
      <c r="DN50" s="811"/>
      <c r="DO50" s="811"/>
      <c r="DP50" s="811"/>
      <c r="DQ50" s="811"/>
      <c r="DR50" s="811"/>
      <c r="DS50" s="562"/>
      <c r="DT50" s="562"/>
      <c r="DU50" s="562"/>
      <c r="DV50" s="562"/>
    </row>
    <row r="51" spans="1:126" s="471" customFormat="1" ht="15" customHeight="1">
      <c r="A51" s="468" t="s">
        <v>455</v>
      </c>
      <c r="B51" s="282"/>
      <c r="C51" s="282" t="s">
        <v>455</v>
      </c>
      <c r="D51" s="282"/>
      <c r="E51" s="469" t="s">
        <v>4119</v>
      </c>
      <c r="F51" s="470" t="s">
        <v>4124</v>
      </c>
      <c r="G51" s="469" t="s">
        <v>4121</v>
      </c>
      <c r="H51" s="469" t="s">
        <v>2739</v>
      </c>
      <c r="I51" s="469" t="s">
        <v>2740</v>
      </c>
      <c r="J51" s="282" t="s">
        <v>412</v>
      </c>
      <c r="K51" s="282">
        <v>32259</v>
      </c>
      <c r="L51" s="546" t="s">
        <v>2741</v>
      </c>
      <c r="M51" s="546"/>
      <c r="N51" s="469" t="s">
        <v>2742</v>
      </c>
      <c r="O51" s="469" t="s">
        <v>2743</v>
      </c>
      <c r="P51" s="470" t="s">
        <v>2744</v>
      </c>
      <c r="Q51" s="469" t="s">
        <v>2745</v>
      </c>
      <c r="R51" s="282" t="s">
        <v>412</v>
      </c>
      <c r="S51" s="282">
        <v>32259</v>
      </c>
      <c r="T51" s="282" t="s">
        <v>2746</v>
      </c>
      <c r="U51" s="470"/>
      <c r="V51" s="473"/>
      <c r="W51" s="470"/>
      <c r="X51" s="441">
        <v>720</v>
      </c>
      <c r="Y51" s="441">
        <v>723</v>
      </c>
      <c r="Z51" s="441"/>
      <c r="AA51" s="282"/>
      <c r="AB51" s="282" t="s">
        <v>2708</v>
      </c>
      <c r="AC51" s="282" t="s">
        <v>393</v>
      </c>
      <c r="AD51" s="473"/>
      <c r="AE51" s="282"/>
      <c r="AF51" s="555">
        <v>289</v>
      </c>
      <c r="AG51" s="555">
        <v>299</v>
      </c>
      <c r="AH51" s="470"/>
      <c r="AI51" s="473"/>
      <c r="AJ51" s="282"/>
      <c r="AK51" s="282"/>
      <c r="AL51" s="660" t="s">
        <v>4122</v>
      </c>
      <c r="AM51" s="282"/>
      <c r="AN51" s="539"/>
      <c r="AO51" s="470"/>
      <c r="AP51" s="471" t="str">
        <f>H51&amp;","&amp;" "&amp;I51&amp;","&amp;" "&amp;J51&amp;" "&amp;K51</f>
        <v>7399 Longleaf Pine Pkwy, St. Johns, FL 32259</v>
      </c>
      <c r="AQ51" s="539"/>
      <c r="AR51" s="282">
        <v>4</v>
      </c>
      <c r="AS51" s="282">
        <v>7</v>
      </c>
      <c r="AT51" s="282">
        <v>9</v>
      </c>
      <c r="AU51" s="42"/>
      <c r="AV51" s="80">
        <v>11</v>
      </c>
      <c r="AW51" s="42"/>
      <c r="AX51" s="614"/>
      <c r="AY51" s="470"/>
      <c r="AZ51" s="470"/>
      <c r="BA51" s="470"/>
      <c r="BB51" s="470"/>
      <c r="BC51" s="470"/>
      <c r="BD51" s="470"/>
      <c r="BE51" s="470"/>
      <c r="BF51" s="508"/>
      <c r="BG51" s="508"/>
      <c r="BH51" s="508"/>
      <c r="BI51" s="470"/>
      <c r="BJ51" s="470"/>
      <c r="BK51" s="470"/>
      <c r="BL51" s="470"/>
      <c r="BM51" s="470"/>
      <c r="BN51" s="470"/>
      <c r="BO51" s="470"/>
      <c r="BP51" s="470"/>
      <c r="BQ51" s="470"/>
      <c r="BR51" s="470"/>
      <c r="BS51" s="470"/>
      <c r="BT51" s="470"/>
      <c r="BU51" s="470"/>
      <c r="BV51" s="470"/>
      <c r="BW51" s="470"/>
      <c r="BX51" s="470"/>
      <c r="BY51" s="470"/>
      <c r="BZ51" s="470"/>
      <c r="CA51" s="470"/>
      <c r="CB51" s="470"/>
      <c r="CC51" s="470"/>
      <c r="CD51" s="470"/>
      <c r="CE51" s="470"/>
      <c r="CF51" s="470"/>
      <c r="CG51" s="470"/>
      <c r="CH51" s="470"/>
      <c r="CI51" s="470"/>
      <c r="CJ51" s="470"/>
      <c r="CK51" s="470"/>
      <c r="CL51" s="470"/>
      <c r="CM51" s="470"/>
      <c r="CN51" s="470"/>
      <c r="CO51" s="470"/>
      <c r="CP51" s="470"/>
      <c r="CQ51" s="470"/>
      <c r="CR51" s="470"/>
      <c r="CS51" s="470"/>
      <c r="CT51" s="470"/>
      <c r="CU51" s="470"/>
      <c r="CV51" s="470"/>
      <c r="CW51" s="470"/>
      <c r="CX51" s="470"/>
      <c r="CY51" s="470"/>
      <c r="CZ51" s="470"/>
      <c r="DA51" s="470"/>
      <c r="DB51" s="470"/>
      <c r="DC51" s="470"/>
      <c r="DD51" s="470"/>
      <c r="DE51" s="470"/>
      <c r="DF51" s="470"/>
      <c r="DG51" s="470"/>
      <c r="DH51" s="470"/>
      <c r="DI51" s="470"/>
      <c r="DJ51" s="470"/>
      <c r="DK51" s="470"/>
      <c r="DL51" s="470"/>
      <c r="DM51" s="470"/>
      <c r="DN51" s="470"/>
      <c r="DO51" s="470"/>
      <c r="DP51" s="470"/>
      <c r="DQ51" s="470"/>
      <c r="DR51" s="470"/>
      <c r="DS51" s="293"/>
      <c r="DT51" s="293"/>
      <c r="DU51" s="293"/>
    </row>
    <row r="52" spans="1:126" s="314" customFormat="1" ht="15" customHeight="1">
      <c r="A52" s="468" t="s">
        <v>455</v>
      </c>
      <c r="B52" s="468"/>
      <c r="C52" s="282" t="s">
        <v>455</v>
      </c>
      <c r="D52" s="282">
        <v>35</v>
      </c>
      <c r="E52" s="469" t="s">
        <v>2462</v>
      </c>
      <c r="F52" s="469" t="s">
        <v>2463</v>
      </c>
      <c r="G52" s="469" t="s">
        <v>2464</v>
      </c>
      <c r="H52" s="469" t="s">
        <v>2465</v>
      </c>
      <c r="I52" s="469" t="s">
        <v>1950</v>
      </c>
      <c r="J52" s="282" t="s">
        <v>67</v>
      </c>
      <c r="K52" s="547">
        <v>92532</v>
      </c>
      <c r="L52" s="635" t="s">
        <v>2466</v>
      </c>
      <c r="M52" s="470"/>
      <c r="N52" s="469" t="s">
        <v>2467</v>
      </c>
      <c r="O52" s="469" t="s">
        <v>2468</v>
      </c>
      <c r="P52" s="469" t="s">
        <v>4125</v>
      </c>
      <c r="Q52" s="469" t="s">
        <v>2470</v>
      </c>
      <c r="R52" s="282" t="s">
        <v>67</v>
      </c>
      <c r="S52" s="547">
        <v>94041</v>
      </c>
      <c r="T52" s="441" t="s">
        <v>2471</v>
      </c>
      <c r="U52" s="522"/>
      <c r="V52" s="473"/>
      <c r="W52" s="441"/>
      <c r="X52" s="441">
        <v>720</v>
      </c>
      <c r="Y52" s="441">
        <v>723</v>
      </c>
      <c r="Z52" s="282"/>
      <c r="AA52" s="282"/>
      <c r="AB52" s="282" t="s">
        <v>2708</v>
      </c>
      <c r="AC52" s="282" t="s">
        <v>393</v>
      </c>
      <c r="AD52" s="473"/>
      <c r="AE52" s="282"/>
      <c r="AF52" s="555">
        <v>289</v>
      </c>
      <c r="AG52" s="555">
        <v>299</v>
      </c>
      <c r="AH52" s="523"/>
      <c r="AI52" s="473"/>
      <c r="AJ52" s="282" t="s">
        <v>49</v>
      </c>
      <c r="AK52" s="282" t="s">
        <v>49</v>
      </c>
      <c r="AL52" s="474" t="s">
        <v>4126</v>
      </c>
      <c r="AM52" s="282" t="s">
        <v>49</v>
      </c>
      <c r="AN52" s="539"/>
      <c r="AO52" s="470"/>
      <c r="AP52" s="471" t="str">
        <f>H52&amp;","&amp;" "&amp;I52&amp;","&amp;" "&amp;J52&amp;" "&amp;K52</f>
        <v>36300 Piedmont Dr., Lake Elsinore, CA 92532</v>
      </c>
      <c r="AQ52" s="539"/>
      <c r="AR52" s="470"/>
      <c r="AS52" s="282">
        <v>2</v>
      </c>
      <c r="AT52" s="282">
        <v>5</v>
      </c>
      <c r="AU52" s="42"/>
      <c r="AV52" s="80">
        <v>6</v>
      </c>
      <c r="AW52" s="42"/>
      <c r="AX52" s="614"/>
      <c r="AY52" s="470"/>
      <c r="AZ52" s="470"/>
      <c r="BA52" s="470"/>
      <c r="BB52" s="470"/>
      <c r="BC52" s="470"/>
      <c r="BD52" s="470"/>
      <c r="BE52" s="470"/>
      <c r="BF52" s="470"/>
      <c r="BG52" s="470"/>
      <c r="BH52" s="470"/>
      <c r="BI52" s="470"/>
      <c r="BJ52" s="470"/>
      <c r="BK52" s="470"/>
      <c r="BL52" s="470"/>
      <c r="BM52" s="470"/>
      <c r="BN52" s="470"/>
      <c r="BO52" s="470"/>
      <c r="BP52" s="470"/>
      <c r="BQ52" s="470"/>
      <c r="BR52" s="470"/>
      <c r="BS52" s="470"/>
      <c r="BT52" s="470"/>
      <c r="BU52" s="470"/>
      <c r="BV52" s="470"/>
      <c r="BW52" s="470"/>
      <c r="BX52" s="470"/>
      <c r="BY52" s="470"/>
      <c r="BZ52" s="470"/>
      <c r="CA52" s="470"/>
      <c r="CB52" s="470"/>
      <c r="CC52" s="470"/>
      <c r="CD52" s="470"/>
      <c r="CE52" s="470"/>
      <c r="CF52" s="470"/>
      <c r="CG52" s="470"/>
      <c r="CH52" s="470"/>
      <c r="CI52" s="470"/>
      <c r="CJ52" s="470"/>
      <c r="CK52" s="470"/>
      <c r="CL52" s="470"/>
      <c r="CM52" s="470"/>
      <c r="CN52" s="470"/>
      <c r="CO52" s="470"/>
      <c r="CP52" s="470"/>
      <c r="CQ52" s="470"/>
      <c r="CR52" s="470"/>
      <c r="CS52" s="470"/>
      <c r="CT52" s="470"/>
      <c r="CU52" s="470"/>
      <c r="CV52" s="470"/>
      <c r="CW52" s="470"/>
      <c r="CX52" s="470"/>
      <c r="CY52" s="470"/>
      <c r="CZ52" s="470"/>
      <c r="DA52" s="470"/>
      <c r="DB52" s="470"/>
      <c r="DC52" s="470"/>
      <c r="DD52" s="470"/>
      <c r="DE52" s="470"/>
      <c r="DF52" s="470"/>
      <c r="DG52" s="470"/>
      <c r="DH52" s="470"/>
      <c r="DI52" s="470"/>
      <c r="DJ52" s="470"/>
      <c r="DK52" s="470"/>
      <c r="DL52" s="470"/>
      <c r="DM52" s="470"/>
      <c r="DN52" s="470"/>
      <c r="DO52" s="470"/>
      <c r="DP52" s="470"/>
      <c r="DQ52" s="470"/>
      <c r="DR52" s="472"/>
    </row>
    <row r="53" spans="1:126" s="471" customFormat="1" ht="15" customHeight="1">
      <c r="A53" s="39" t="s">
        <v>455</v>
      </c>
      <c r="B53" s="468"/>
      <c r="C53" s="282" t="s">
        <v>455</v>
      </c>
      <c r="D53" s="282">
        <v>19</v>
      </c>
      <c r="E53" s="469" t="s">
        <v>2281</v>
      </c>
      <c r="F53" s="470" t="s">
        <v>2282</v>
      </c>
      <c r="G53" s="469" t="s">
        <v>4127</v>
      </c>
      <c r="H53" s="470" t="s">
        <v>4128</v>
      </c>
      <c r="I53" s="469" t="s">
        <v>4129</v>
      </c>
      <c r="J53" s="282" t="s">
        <v>495</v>
      </c>
      <c r="K53" s="282">
        <v>53402</v>
      </c>
      <c r="L53" s="546" t="s">
        <v>2286</v>
      </c>
      <c r="M53" s="546"/>
      <c r="N53" s="469" t="s">
        <v>1859</v>
      </c>
      <c r="O53" s="469" t="s">
        <v>2287</v>
      </c>
      <c r="P53" s="470" t="s">
        <v>2284</v>
      </c>
      <c r="Q53" s="470" t="s">
        <v>2285</v>
      </c>
      <c r="R53" s="282" t="s">
        <v>495</v>
      </c>
      <c r="S53" s="547">
        <v>53403</v>
      </c>
      <c r="T53" s="468" t="s">
        <v>2288</v>
      </c>
      <c r="U53" s="470"/>
      <c r="V53" s="473"/>
      <c r="W53" s="470"/>
      <c r="X53" s="441">
        <v>713</v>
      </c>
      <c r="Y53" s="441">
        <v>716</v>
      </c>
      <c r="AB53" s="441" t="s">
        <v>2701</v>
      </c>
      <c r="AC53" s="282" t="s">
        <v>393</v>
      </c>
      <c r="AD53" s="473"/>
      <c r="AE53" s="470"/>
      <c r="AF53" s="555">
        <v>289</v>
      </c>
      <c r="AG53" s="555">
        <v>299</v>
      </c>
      <c r="AH53" s="470"/>
      <c r="AI53" s="473"/>
      <c r="AJ53" s="282" t="s">
        <v>49</v>
      </c>
      <c r="AK53" s="282" t="s">
        <v>49</v>
      </c>
      <c r="AL53" s="660" t="s">
        <v>4130</v>
      </c>
      <c r="AM53" s="282" t="s">
        <v>49</v>
      </c>
      <c r="AN53" s="539"/>
      <c r="AO53" s="470"/>
      <c r="AP53" s="471" t="str">
        <f>H53&amp;","&amp;" "&amp;I53&amp;","&amp;" "&amp;J53&amp;" "&amp;K53</f>
        <v>5199 Chester Ln., Caledonia, WI 53402</v>
      </c>
      <c r="AQ53" s="539"/>
      <c r="AR53" s="282">
        <v>4</v>
      </c>
      <c r="AS53" s="282">
        <v>5</v>
      </c>
      <c r="AT53" s="282">
        <v>11</v>
      </c>
      <c r="AU53" s="42"/>
      <c r="AV53" s="80">
        <v>15</v>
      </c>
      <c r="AW53" s="42"/>
      <c r="AX53" s="614"/>
      <c r="AY53" s="470"/>
      <c r="AZ53" s="470"/>
      <c r="BA53" s="470"/>
      <c r="BB53" s="470"/>
      <c r="BC53" s="470"/>
      <c r="BD53" s="470"/>
      <c r="BE53" s="470"/>
      <c r="BF53" s="508"/>
      <c r="BG53" s="508"/>
      <c r="BH53" s="508"/>
      <c r="BI53" s="470"/>
      <c r="BJ53" s="470"/>
      <c r="BK53" s="470"/>
      <c r="BL53" s="470"/>
      <c r="BM53" s="470"/>
      <c r="BN53" s="470"/>
      <c r="BO53" s="470"/>
      <c r="BP53" s="470"/>
      <c r="BQ53" s="470"/>
      <c r="BR53" s="470"/>
      <c r="BS53" s="470"/>
      <c r="BT53" s="470"/>
      <c r="BU53" s="470"/>
      <c r="BV53" s="470"/>
      <c r="BW53" s="470"/>
      <c r="BX53" s="470"/>
      <c r="BY53" s="470"/>
      <c r="BZ53" s="470"/>
      <c r="CA53" s="470"/>
      <c r="CB53" s="470"/>
      <c r="CC53" s="470"/>
      <c r="CD53" s="470"/>
      <c r="CE53" s="470"/>
      <c r="CF53" s="470"/>
      <c r="CG53" s="470"/>
      <c r="CH53" s="470"/>
      <c r="CI53" s="470"/>
      <c r="CJ53" s="470"/>
      <c r="CK53" s="470"/>
      <c r="CL53" s="470"/>
      <c r="CM53" s="470"/>
      <c r="CN53" s="470"/>
      <c r="CO53" s="470"/>
      <c r="CP53" s="470"/>
      <c r="CQ53" s="470"/>
      <c r="CR53" s="470"/>
      <c r="CS53" s="470"/>
      <c r="CT53" s="470"/>
      <c r="CU53" s="470"/>
      <c r="CV53" s="470"/>
      <c r="CW53" s="470"/>
      <c r="CX53" s="470"/>
      <c r="CY53" s="470"/>
      <c r="CZ53" s="470"/>
      <c r="DA53" s="470"/>
      <c r="DB53" s="470"/>
      <c r="DC53" s="470"/>
      <c r="DD53" s="470"/>
      <c r="DE53" s="470"/>
      <c r="DF53" s="470"/>
      <c r="DG53" s="470"/>
      <c r="DH53" s="470"/>
      <c r="DI53" s="470"/>
      <c r="DJ53" s="470"/>
      <c r="DK53" s="470"/>
      <c r="DL53" s="470"/>
      <c r="DM53" s="470"/>
      <c r="DN53" s="470"/>
      <c r="DO53" s="470"/>
      <c r="DP53" s="470"/>
      <c r="DQ53" s="470"/>
      <c r="DR53" s="472"/>
      <c r="DS53" s="314"/>
      <c r="DT53" s="314"/>
      <c r="DU53" s="314"/>
    </row>
    <row r="54" spans="1:126" s="471" customFormat="1" ht="15" customHeight="1">
      <c r="A54" s="816" t="s">
        <v>455</v>
      </c>
      <c r="B54" s="816"/>
      <c r="C54" s="815" t="s">
        <v>455</v>
      </c>
      <c r="D54" s="815">
        <v>23</v>
      </c>
      <c r="E54" s="562" t="s">
        <v>2473</v>
      </c>
      <c r="F54" s="562" t="s">
        <v>4131</v>
      </c>
      <c r="G54" s="562" t="s">
        <v>4132</v>
      </c>
      <c r="H54" s="562" t="s">
        <v>3078</v>
      </c>
      <c r="I54" s="562" t="s">
        <v>3079</v>
      </c>
      <c r="J54" s="816" t="s">
        <v>400</v>
      </c>
      <c r="K54" s="816">
        <v>63301</v>
      </c>
      <c r="L54" s="811" t="s">
        <v>1612</v>
      </c>
      <c r="M54" s="811"/>
      <c r="N54" s="562" t="s">
        <v>1613</v>
      </c>
      <c r="O54" s="562" t="s">
        <v>1614</v>
      </c>
      <c r="P54" s="562" t="s">
        <v>2475</v>
      </c>
      <c r="Q54" s="562" t="s">
        <v>1212</v>
      </c>
      <c r="R54" s="816" t="s">
        <v>400</v>
      </c>
      <c r="S54" s="883">
        <v>63376</v>
      </c>
      <c r="T54" s="816" t="s">
        <v>1615</v>
      </c>
      <c r="U54" s="827"/>
      <c r="V54" s="811"/>
      <c r="W54" s="828"/>
      <c r="X54" s="828">
        <v>622</v>
      </c>
      <c r="Y54" s="828">
        <v>625</v>
      </c>
      <c r="Z54" s="828"/>
      <c r="AA54" s="815"/>
      <c r="AB54" s="815" t="s">
        <v>2747</v>
      </c>
      <c r="AC54" s="815" t="s">
        <v>393</v>
      </c>
      <c r="AD54" s="811"/>
      <c r="AE54" s="815"/>
      <c r="AF54" s="829">
        <v>289</v>
      </c>
      <c r="AG54" s="829">
        <v>299</v>
      </c>
      <c r="AH54" s="841"/>
      <c r="AI54" s="811"/>
      <c r="AJ54" s="815" t="s">
        <v>49</v>
      </c>
      <c r="AK54" s="815" t="s">
        <v>49</v>
      </c>
      <c r="AL54" s="838" t="s">
        <v>4133</v>
      </c>
      <c r="AM54" s="815" t="s">
        <v>49</v>
      </c>
      <c r="AN54" s="815" t="s">
        <v>49</v>
      </c>
      <c r="AO54" s="811"/>
      <c r="AP54" s="562" t="str">
        <f>H54&amp;","&amp;" "&amp;I54&amp;","&amp;" "&amp;J54&amp;" "&amp;K54</f>
        <v>3020 N. Highway 94, St. Charles, MO 63301</v>
      </c>
      <c r="AQ54" s="815" t="s">
        <v>49</v>
      </c>
      <c r="AR54" s="815">
        <v>8</v>
      </c>
      <c r="AS54" s="815">
        <v>10</v>
      </c>
      <c r="AT54" s="815">
        <v>11</v>
      </c>
      <c r="AU54" s="398"/>
      <c r="AV54" s="855">
        <v>17</v>
      </c>
      <c r="AW54" s="398"/>
      <c r="AX54" s="842"/>
      <c r="AY54" s="811"/>
      <c r="AZ54" s="811"/>
      <c r="BA54" s="811"/>
      <c r="BB54" s="811"/>
      <c r="BC54" s="811"/>
      <c r="BD54" s="811"/>
      <c r="BE54" s="811"/>
      <c r="BF54" s="811"/>
      <c r="BG54" s="811"/>
      <c r="BH54" s="811"/>
      <c r="BI54" s="811"/>
      <c r="BJ54" s="811"/>
      <c r="BK54" s="811"/>
      <c r="BL54" s="811"/>
      <c r="BM54" s="811"/>
      <c r="BN54" s="811"/>
      <c r="BO54" s="811"/>
      <c r="BP54" s="811"/>
      <c r="BQ54" s="811"/>
      <c r="BR54" s="811"/>
      <c r="BS54" s="811"/>
      <c r="BT54" s="811"/>
      <c r="BU54" s="811"/>
      <c r="BV54" s="811"/>
      <c r="BW54" s="811"/>
      <c r="BX54" s="811"/>
      <c r="BY54" s="811"/>
      <c r="BZ54" s="811"/>
      <c r="CA54" s="811"/>
      <c r="CB54" s="811"/>
      <c r="CC54" s="811"/>
      <c r="CD54" s="811"/>
      <c r="CE54" s="811"/>
      <c r="CF54" s="811"/>
      <c r="CG54" s="811"/>
      <c r="CH54" s="811"/>
      <c r="CI54" s="811"/>
      <c r="CJ54" s="811"/>
      <c r="CK54" s="811"/>
      <c r="CL54" s="811"/>
      <c r="CM54" s="811"/>
      <c r="CN54" s="811"/>
      <c r="CO54" s="811"/>
      <c r="CP54" s="811"/>
      <c r="CQ54" s="811"/>
      <c r="CR54" s="811"/>
      <c r="CS54" s="811"/>
      <c r="CT54" s="811"/>
      <c r="CU54" s="811"/>
      <c r="CV54" s="811"/>
      <c r="CW54" s="811"/>
      <c r="CX54" s="811"/>
      <c r="CY54" s="811"/>
      <c r="CZ54" s="811"/>
      <c r="DA54" s="811"/>
      <c r="DB54" s="811"/>
      <c r="DC54" s="811"/>
      <c r="DD54" s="811"/>
      <c r="DE54" s="811"/>
      <c r="DF54" s="811"/>
      <c r="DG54" s="811"/>
      <c r="DH54" s="811"/>
      <c r="DI54" s="811"/>
      <c r="DJ54" s="811"/>
      <c r="DK54" s="811"/>
      <c r="DL54" s="811"/>
      <c r="DM54" s="811"/>
      <c r="DN54" s="811"/>
      <c r="DO54" s="811"/>
      <c r="DP54" s="811"/>
      <c r="DQ54" s="811"/>
      <c r="DR54" s="843"/>
      <c r="DS54" s="562"/>
      <c r="DT54" s="562"/>
      <c r="DU54" s="562"/>
      <c r="DV54" s="562"/>
    </row>
    <row r="55" spans="1:126" s="471" customFormat="1" ht="15" customHeight="1">
      <c r="A55" s="468" t="s">
        <v>455</v>
      </c>
      <c r="B55" s="468"/>
      <c r="C55" s="282" t="s">
        <v>455</v>
      </c>
      <c r="D55" s="282">
        <v>27</v>
      </c>
      <c r="E55" s="471" t="s">
        <v>2473</v>
      </c>
      <c r="F55" s="471" t="s">
        <v>4134</v>
      </c>
      <c r="G55" s="471" t="s">
        <v>4132</v>
      </c>
      <c r="H55" s="471" t="s">
        <v>3078</v>
      </c>
      <c r="I55" s="471" t="s">
        <v>3079</v>
      </c>
      <c r="J55" s="468" t="s">
        <v>400</v>
      </c>
      <c r="K55" s="468">
        <v>63301</v>
      </c>
      <c r="L55" s="470" t="s">
        <v>1612</v>
      </c>
      <c r="M55" s="470"/>
      <c r="N55" s="471" t="s">
        <v>1613</v>
      </c>
      <c r="O55" s="471" t="s">
        <v>1614</v>
      </c>
      <c r="P55" s="471" t="s">
        <v>2475</v>
      </c>
      <c r="Q55" s="471" t="s">
        <v>1212</v>
      </c>
      <c r="R55" s="468" t="s">
        <v>400</v>
      </c>
      <c r="S55" s="548">
        <v>63376</v>
      </c>
      <c r="T55" s="468" t="s">
        <v>1615</v>
      </c>
      <c r="U55" s="522"/>
      <c r="V55" s="473"/>
      <c r="W55" s="441"/>
      <c r="X55" s="441">
        <v>713</v>
      </c>
      <c r="Y55" s="441">
        <v>716</v>
      </c>
      <c r="Z55" s="441"/>
      <c r="AA55" s="282"/>
      <c r="AB55" s="282" t="s">
        <v>2701</v>
      </c>
      <c r="AC55" s="282" t="s">
        <v>393</v>
      </c>
      <c r="AD55" s="473"/>
      <c r="AE55" s="282"/>
      <c r="AF55" s="555">
        <v>289</v>
      </c>
      <c r="AG55" s="555">
        <v>299</v>
      </c>
      <c r="AH55" s="523"/>
      <c r="AI55" s="473"/>
      <c r="AJ55" s="282" t="s">
        <v>49</v>
      </c>
      <c r="AK55" s="282" t="s">
        <v>49</v>
      </c>
      <c r="AL55" s="660" t="s">
        <v>4133</v>
      </c>
      <c r="AM55" s="282" t="s">
        <v>49</v>
      </c>
      <c r="AN55" s="539"/>
      <c r="AO55" s="470"/>
      <c r="AP55" s="471" t="str">
        <f>H55&amp;","&amp;" "&amp;I55&amp;","&amp;" "&amp;J55&amp;" "&amp;K55</f>
        <v>3020 N. Highway 94, St. Charles, MO 63301</v>
      </c>
      <c r="AQ55" s="539"/>
      <c r="AR55" s="282">
        <v>3</v>
      </c>
      <c r="AS55" s="282">
        <v>5</v>
      </c>
      <c r="AT55" s="282">
        <v>6</v>
      </c>
      <c r="AU55" s="42"/>
      <c r="AV55" s="80">
        <v>10</v>
      </c>
      <c r="AW55" s="42"/>
      <c r="AX55" s="614"/>
      <c r="AY55" s="41"/>
      <c r="AZ55" s="470"/>
      <c r="BA55" s="470"/>
      <c r="BB55" s="470"/>
      <c r="BC55" s="470"/>
      <c r="BD55" s="470"/>
      <c r="BE55" s="470"/>
      <c r="BF55" s="508"/>
      <c r="BG55" s="508"/>
      <c r="BH55" s="508"/>
      <c r="BI55" s="470"/>
      <c r="BJ55" s="470"/>
      <c r="BK55" s="470"/>
      <c r="BL55" s="470"/>
      <c r="BM55" s="470"/>
      <c r="BN55" s="470"/>
      <c r="BO55" s="470"/>
      <c r="BP55" s="470"/>
      <c r="BQ55" s="470"/>
      <c r="BR55" s="470"/>
      <c r="BS55" s="470"/>
      <c r="BT55" s="470"/>
      <c r="BU55" s="470"/>
      <c r="BV55" s="470"/>
      <c r="BW55" s="470"/>
      <c r="BX55" s="470"/>
      <c r="BY55" s="470"/>
      <c r="BZ55" s="470"/>
      <c r="CA55" s="470"/>
      <c r="CB55" s="470"/>
      <c r="CC55" s="470"/>
      <c r="CD55" s="470"/>
      <c r="CE55" s="470"/>
      <c r="CF55" s="470"/>
      <c r="CG55" s="470"/>
      <c r="CH55" s="470"/>
      <c r="CI55" s="470"/>
      <c r="CJ55" s="470"/>
      <c r="CK55" s="470"/>
      <c r="CL55" s="470"/>
      <c r="CM55" s="470"/>
      <c r="CN55" s="470"/>
      <c r="CO55" s="470"/>
      <c r="CP55" s="470"/>
      <c r="CQ55" s="470"/>
      <c r="CR55" s="470"/>
      <c r="CS55" s="470"/>
      <c r="CT55" s="470"/>
      <c r="CU55" s="470"/>
      <c r="CV55" s="470"/>
      <c r="CW55" s="470"/>
      <c r="CX55" s="470"/>
      <c r="CY55" s="470"/>
      <c r="CZ55" s="470"/>
      <c r="DA55" s="470"/>
      <c r="DB55" s="470"/>
      <c r="DC55" s="470"/>
      <c r="DD55" s="470"/>
      <c r="DE55" s="470"/>
      <c r="DF55" s="470"/>
      <c r="DG55" s="470"/>
      <c r="DH55" s="470"/>
      <c r="DI55" s="470"/>
      <c r="DJ55" s="470"/>
      <c r="DK55" s="470"/>
      <c r="DL55" s="470"/>
      <c r="DM55" s="470"/>
      <c r="DN55" s="470"/>
      <c r="DO55" s="470"/>
      <c r="DP55" s="470"/>
      <c r="DQ55" s="470"/>
      <c r="DR55" s="470"/>
    </row>
    <row r="56" spans="1:126" s="471" customFormat="1" ht="15" customHeight="1">
      <c r="A56" s="748" t="s">
        <v>4135</v>
      </c>
      <c r="B56" s="749"/>
      <c r="C56" s="748" t="s">
        <v>2695</v>
      </c>
      <c r="D56" s="748"/>
      <c r="E56" s="750" t="s">
        <v>4136</v>
      </c>
      <c r="F56" s="577" t="s">
        <v>4137</v>
      </c>
      <c r="G56" s="752"/>
      <c r="H56" s="753" t="s">
        <v>3516</v>
      </c>
      <c r="I56" s="753" t="s">
        <v>3517</v>
      </c>
      <c r="J56" s="749" t="s">
        <v>42</v>
      </c>
      <c r="K56" s="754">
        <v>11354</v>
      </c>
      <c r="L56" s="755" t="s">
        <v>283</v>
      </c>
      <c r="M56" s="762"/>
      <c r="N56" s="752" t="s">
        <v>44</v>
      </c>
      <c r="O56" s="751" t="s">
        <v>45</v>
      </c>
      <c r="P56" s="751" t="s">
        <v>284</v>
      </c>
      <c r="Q56" s="751" t="s">
        <v>285</v>
      </c>
      <c r="R56" s="748" t="s">
        <v>42</v>
      </c>
      <c r="S56" s="748">
        <v>11756</v>
      </c>
      <c r="T56" s="763" t="s">
        <v>46</v>
      </c>
      <c r="U56" s="751"/>
      <c r="V56" s="473"/>
      <c r="W56" s="751"/>
      <c r="X56" s="756">
        <v>720</v>
      </c>
      <c r="Y56" s="756">
        <v>723</v>
      </c>
      <c r="Z56" s="748"/>
      <c r="AA56" s="748"/>
      <c r="AB56" s="748" t="s">
        <v>2708</v>
      </c>
      <c r="AC56" s="748" t="s">
        <v>393</v>
      </c>
      <c r="AD56" s="473"/>
      <c r="AE56" s="748"/>
      <c r="AF56" s="757"/>
      <c r="AG56" s="757"/>
      <c r="AH56" s="758"/>
      <c r="AI56" s="473"/>
      <c r="AJ56" s="748"/>
      <c r="AK56" s="748"/>
      <c r="AL56" s="759" t="s">
        <v>4138</v>
      </c>
      <c r="AM56" s="748"/>
      <c r="AN56" s="539"/>
      <c r="AO56" s="751"/>
      <c r="AP56" s="750" t="str">
        <f>H56&amp;","&amp;" "&amp;I56&amp;","&amp;" "&amp;J56&amp;" "&amp;K56</f>
        <v>25079 Ulmer St., College Point, NY 11354</v>
      </c>
      <c r="AQ56" s="539"/>
      <c r="AR56" s="748"/>
      <c r="AS56" s="748"/>
      <c r="AT56" s="748"/>
      <c r="AU56" s="760"/>
      <c r="AV56" s="263">
        <v>1</v>
      </c>
      <c r="AW56" s="760"/>
      <c r="AX56" s="761"/>
      <c r="AY56" s="760"/>
      <c r="AZ56" s="751"/>
      <c r="BA56" s="751"/>
      <c r="BB56" s="751"/>
      <c r="BC56" s="751"/>
      <c r="BD56" s="751"/>
      <c r="BE56" s="751"/>
      <c r="BF56" s="751"/>
      <c r="BG56" s="751"/>
      <c r="BH56" s="751"/>
      <c r="BI56" s="751"/>
      <c r="BJ56" s="751"/>
      <c r="BK56" s="751"/>
      <c r="BL56" s="751"/>
      <c r="BM56" s="751"/>
      <c r="BN56" s="751"/>
      <c r="BO56" s="751"/>
      <c r="BP56" s="751"/>
      <c r="BQ56" s="751"/>
      <c r="BR56" s="751"/>
      <c r="BS56" s="751"/>
      <c r="BT56" s="751"/>
      <c r="BU56" s="751"/>
      <c r="BV56" s="751"/>
      <c r="BW56" s="751"/>
      <c r="BX56" s="751"/>
      <c r="BY56" s="751"/>
      <c r="BZ56" s="751"/>
      <c r="CA56" s="751"/>
      <c r="CB56" s="751"/>
      <c r="CC56" s="751"/>
      <c r="CD56" s="751"/>
      <c r="CE56" s="751"/>
      <c r="CF56" s="751"/>
      <c r="CG56" s="751"/>
      <c r="CH56" s="751"/>
      <c r="CI56" s="751"/>
      <c r="CJ56" s="751"/>
      <c r="CK56" s="751"/>
      <c r="CL56" s="751"/>
      <c r="CM56" s="751"/>
      <c r="CN56" s="751"/>
      <c r="CO56" s="751"/>
      <c r="CP56" s="751"/>
      <c r="CQ56" s="751"/>
      <c r="CR56" s="751"/>
      <c r="CS56" s="751"/>
      <c r="CT56" s="751"/>
      <c r="CU56" s="751"/>
      <c r="CV56" s="751"/>
      <c r="CW56" s="751"/>
      <c r="CX56" s="751"/>
      <c r="CY56" s="751"/>
      <c r="CZ56" s="751"/>
      <c r="DA56" s="751"/>
      <c r="DB56" s="751"/>
      <c r="DC56" s="751"/>
      <c r="DD56" s="751"/>
      <c r="DE56" s="751"/>
      <c r="DF56" s="751"/>
      <c r="DG56" s="751"/>
      <c r="DH56" s="751"/>
      <c r="DI56" s="751"/>
      <c r="DJ56" s="751"/>
      <c r="DK56" s="751"/>
      <c r="DL56" s="751"/>
      <c r="DM56" s="751"/>
      <c r="DN56" s="751"/>
      <c r="DO56" s="751"/>
      <c r="DP56" s="751"/>
      <c r="DQ56" s="751"/>
      <c r="DR56" s="751"/>
      <c r="DS56" s="750"/>
      <c r="DT56" s="750"/>
      <c r="DU56" s="750"/>
      <c r="DV56" s="750"/>
    </row>
    <row r="57" spans="1:126" s="471" customFormat="1" ht="15" customHeight="1">
      <c r="A57" s="748" t="s">
        <v>4135</v>
      </c>
      <c r="B57" s="749"/>
      <c r="C57" s="748" t="s">
        <v>2695</v>
      </c>
      <c r="D57" s="748"/>
      <c r="E57" s="750" t="s">
        <v>4139</v>
      </c>
      <c r="F57" s="577" t="s">
        <v>4140</v>
      </c>
      <c r="G57" s="752" t="s">
        <v>2697</v>
      </c>
      <c r="H57" s="753" t="s">
        <v>4141</v>
      </c>
      <c r="I57" s="753" t="s">
        <v>2699</v>
      </c>
      <c r="J57" s="749" t="s">
        <v>42</v>
      </c>
      <c r="K57" s="754">
        <v>11361</v>
      </c>
      <c r="L57" s="755" t="s">
        <v>283</v>
      </c>
      <c r="M57" s="762"/>
      <c r="N57" s="752" t="s">
        <v>44</v>
      </c>
      <c r="O57" s="751" t="s">
        <v>45</v>
      </c>
      <c r="P57" s="751" t="s">
        <v>284</v>
      </c>
      <c r="Q57" s="751" t="s">
        <v>285</v>
      </c>
      <c r="R57" s="748" t="s">
        <v>42</v>
      </c>
      <c r="S57" s="748">
        <v>11756</v>
      </c>
      <c r="T57" s="763" t="s">
        <v>46</v>
      </c>
      <c r="U57" s="751"/>
      <c r="V57" s="473"/>
      <c r="W57" s="751"/>
      <c r="X57" s="756">
        <v>713</v>
      </c>
      <c r="Y57" s="756">
        <v>716</v>
      </c>
      <c r="Z57" s="748"/>
      <c r="AA57" s="748"/>
      <c r="AB57" s="748" t="s">
        <v>2701</v>
      </c>
      <c r="AC57" s="748" t="s">
        <v>393</v>
      </c>
      <c r="AD57" s="473"/>
      <c r="AE57" s="748"/>
      <c r="AF57" s="757"/>
      <c r="AG57" s="757"/>
      <c r="AH57" s="758"/>
      <c r="AI57" s="473"/>
      <c r="AJ57" s="748"/>
      <c r="AK57" s="748"/>
      <c r="AL57" s="759" t="s">
        <v>4142</v>
      </c>
      <c r="AM57" s="748"/>
      <c r="AN57" s="539"/>
      <c r="AO57" s="751"/>
      <c r="AP57" s="750" t="str">
        <f>H57&amp;","&amp;" "&amp;I57&amp;","&amp;" "&amp;J57&amp;" "&amp;K57</f>
        <v>214-41 34th Ave., Bayside, NY 11361</v>
      </c>
      <c r="AQ57" s="539"/>
      <c r="AR57" s="748"/>
      <c r="AS57" s="748"/>
      <c r="AT57" s="748">
        <v>1</v>
      </c>
      <c r="AU57" s="760"/>
      <c r="AV57" s="263">
        <v>1</v>
      </c>
      <c r="AW57" s="760"/>
      <c r="AX57" s="761"/>
      <c r="AY57" s="760"/>
      <c r="AZ57" s="751"/>
      <c r="BA57" s="751"/>
      <c r="BB57" s="751"/>
      <c r="BC57" s="751"/>
      <c r="BD57" s="751"/>
      <c r="BE57" s="751"/>
      <c r="BF57" s="751"/>
      <c r="BG57" s="751"/>
      <c r="BH57" s="751"/>
      <c r="BI57" s="751"/>
      <c r="BJ57" s="751"/>
      <c r="BK57" s="751"/>
      <c r="BL57" s="751"/>
      <c r="BM57" s="751"/>
      <c r="BN57" s="751"/>
      <c r="BO57" s="751"/>
      <c r="BP57" s="751"/>
      <c r="BQ57" s="751"/>
      <c r="BR57" s="751"/>
      <c r="BS57" s="751"/>
      <c r="BT57" s="751"/>
      <c r="BU57" s="751"/>
      <c r="BV57" s="751"/>
      <c r="BW57" s="751"/>
      <c r="BX57" s="751"/>
      <c r="BY57" s="751"/>
      <c r="BZ57" s="751"/>
      <c r="CA57" s="751"/>
      <c r="CB57" s="751"/>
      <c r="CC57" s="751"/>
      <c r="CD57" s="751"/>
      <c r="CE57" s="751"/>
      <c r="CF57" s="751"/>
      <c r="CG57" s="751"/>
      <c r="CH57" s="751"/>
      <c r="CI57" s="751"/>
      <c r="CJ57" s="751"/>
      <c r="CK57" s="751"/>
      <c r="CL57" s="751"/>
      <c r="CM57" s="751"/>
      <c r="CN57" s="751"/>
      <c r="CO57" s="751"/>
      <c r="CP57" s="751"/>
      <c r="CQ57" s="751"/>
      <c r="CR57" s="751"/>
      <c r="CS57" s="751"/>
      <c r="CT57" s="751"/>
      <c r="CU57" s="751"/>
      <c r="CV57" s="751"/>
      <c r="CW57" s="751"/>
      <c r="CX57" s="751"/>
      <c r="CY57" s="751"/>
      <c r="CZ57" s="751"/>
      <c r="DA57" s="751"/>
      <c r="DB57" s="751"/>
      <c r="DC57" s="751"/>
      <c r="DD57" s="751"/>
      <c r="DE57" s="751"/>
      <c r="DF57" s="751"/>
      <c r="DG57" s="751"/>
      <c r="DH57" s="751"/>
      <c r="DI57" s="751"/>
      <c r="DJ57" s="751"/>
      <c r="DK57" s="751"/>
      <c r="DL57" s="751"/>
      <c r="DM57" s="751"/>
      <c r="DN57" s="751"/>
      <c r="DO57" s="751"/>
      <c r="DP57" s="751"/>
      <c r="DQ57" s="751"/>
      <c r="DR57" s="751"/>
      <c r="DS57" s="750"/>
      <c r="DT57" s="750"/>
      <c r="DU57" s="750"/>
      <c r="DV57" s="750"/>
    </row>
    <row r="58" spans="1:126" s="471" customFormat="1" ht="15" customHeight="1">
      <c r="A58" s="748" t="s">
        <v>4135</v>
      </c>
      <c r="B58" s="749"/>
      <c r="C58" s="748" t="s">
        <v>2695</v>
      </c>
      <c r="D58" s="748"/>
      <c r="E58" s="750" t="s">
        <v>4139</v>
      </c>
      <c r="F58" s="577" t="s">
        <v>4143</v>
      </c>
      <c r="G58" s="752" t="s">
        <v>2697</v>
      </c>
      <c r="H58" s="753" t="s">
        <v>4141</v>
      </c>
      <c r="I58" s="753" t="s">
        <v>2699</v>
      </c>
      <c r="J58" s="749" t="s">
        <v>42</v>
      </c>
      <c r="K58" s="754">
        <v>11361</v>
      </c>
      <c r="L58" s="755" t="s">
        <v>283</v>
      </c>
      <c r="M58" s="762"/>
      <c r="N58" s="752" t="s">
        <v>44</v>
      </c>
      <c r="O58" s="751" t="s">
        <v>45</v>
      </c>
      <c r="P58" s="751" t="s">
        <v>284</v>
      </c>
      <c r="Q58" s="751" t="s">
        <v>285</v>
      </c>
      <c r="R58" s="748" t="s">
        <v>42</v>
      </c>
      <c r="S58" s="748">
        <v>11756</v>
      </c>
      <c r="T58" s="763" t="s">
        <v>46</v>
      </c>
      <c r="U58" s="751"/>
      <c r="V58" s="473"/>
      <c r="W58" s="751"/>
      <c r="X58" s="756">
        <v>727</v>
      </c>
      <c r="Y58" s="756">
        <v>730</v>
      </c>
      <c r="Z58" s="748"/>
      <c r="AA58" s="748"/>
      <c r="AB58" s="748" t="s">
        <v>2664</v>
      </c>
      <c r="AC58" s="748" t="s">
        <v>393</v>
      </c>
      <c r="AD58" s="473"/>
      <c r="AE58" s="748"/>
      <c r="AF58" s="757"/>
      <c r="AG58" s="757"/>
      <c r="AH58" s="758"/>
      <c r="AI58" s="473"/>
      <c r="AJ58" s="748"/>
      <c r="AK58" s="748"/>
      <c r="AL58" s="759" t="s">
        <v>4142</v>
      </c>
      <c r="AM58" s="748"/>
      <c r="AN58" s="539"/>
      <c r="AO58" s="751"/>
      <c r="AP58" s="750" t="str">
        <f>H58&amp;","&amp;" "&amp;I58&amp;","&amp;" "&amp;J58&amp;" "&amp;K58</f>
        <v>214-41 34th Ave., Bayside, NY 11361</v>
      </c>
      <c r="AQ58" s="539"/>
      <c r="AR58" s="748"/>
      <c r="AS58" s="748"/>
      <c r="AT58" s="748"/>
      <c r="AU58" s="760"/>
      <c r="AV58" s="263"/>
      <c r="AW58" s="760"/>
      <c r="AX58" s="761"/>
      <c r="AY58" s="760"/>
      <c r="AZ58" s="751"/>
      <c r="BA58" s="751"/>
      <c r="BB58" s="751"/>
      <c r="BC58" s="751"/>
      <c r="BD58" s="751"/>
      <c r="BE58" s="751"/>
      <c r="BF58" s="751"/>
      <c r="BG58" s="751"/>
      <c r="BH58" s="751"/>
      <c r="BI58" s="751"/>
      <c r="BJ58" s="751"/>
      <c r="BK58" s="751"/>
      <c r="BL58" s="751"/>
      <c r="BM58" s="751"/>
      <c r="BN58" s="751"/>
      <c r="BO58" s="751"/>
      <c r="BP58" s="751"/>
      <c r="BQ58" s="751"/>
      <c r="BR58" s="751"/>
      <c r="BS58" s="751"/>
      <c r="BT58" s="751"/>
      <c r="BU58" s="751"/>
      <c r="BV58" s="751"/>
      <c r="BW58" s="751"/>
      <c r="BX58" s="751"/>
      <c r="BY58" s="751"/>
      <c r="BZ58" s="751"/>
      <c r="CA58" s="751"/>
      <c r="CB58" s="751"/>
      <c r="CC58" s="751"/>
      <c r="CD58" s="751"/>
      <c r="CE58" s="751"/>
      <c r="CF58" s="751"/>
      <c r="CG58" s="751"/>
      <c r="CH58" s="751"/>
      <c r="CI58" s="751"/>
      <c r="CJ58" s="751"/>
      <c r="CK58" s="751"/>
      <c r="CL58" s="751"/>
      <c r="CM58" s="751"/>
      <c r="CN58" s="751"/>
      <c r="CO58" s="751"/>
      <c r="CP58" s="751"/>
      <c r="CQ58" s="751"/>
      <c r="CR58" s="751"/>
      <c r="CS58" s="751"/>
      <c r="CT58" s="751"/>
      <c r="CU58" s="751"/>
      <c r="CV58" s="751"/>
      <c r="CW58" s="751"/>
      <c r="CX58" s="751"/>
      <c r="CY58" s="751"/>
      <c r="CZ58" s="751"/>
      <c r="DA58" s="751"/>
      <c r="DB58" s="751"/>
      <c r="DC58" s="751"/>
      <c r="DD58" s="751"/>
      <c r="DE58" s="751"/>
      <c r="DF58" s="751"/>
      <c r="DG58" s="751"/>
      <c r="DH58" s="751"/>
      <c r="DI58" s="751"/>
      <c r="DJ58" s="751"/>
      <c r="DK58" s="751"/>
      <c r="DL58" s="751"/>
      <c r="DM58" s="751"/>
      <c r="DN58" s="751"/>
      <c r="DO58" s="751"/>
      <c r="DP58" s="751"/>
      <c r="DQ58" s="751"/>
      <c r="DR58" s="751"/>
      <c r="DS58" s="750"/>
      <c r="DT58" s="750"/>
      <c r="DU58" s="750"/>
      <c r="DV58" s="750"/>
    </row>
    <row r="59" spans="1:126" s="314" customFormat="1" ht="15" customHeight="1">
      <c r="A59" s="748" t="s">
        <v>4135</v>
      </c>
      <c r="B59" s="749"/>
      <c r="C59" s="748" t="s">
        <v>2695</v>
      </c>
      <c r="D59" s="748"/>
      <c r="E59" s="750" t="s">
        <v>4144</v>
      </c>
      <c r="F59" s="751" t="s">
        <v>4145</v>
      </c>
      <c r="G59" s="752" t="s">
        <v>4146</v>
      </c>
      <c r="H59" s="753" t="s">
        <v>4147</v>
      </c>
      <c r="I59" s="753" t="s">
        <v>282</v>
      </c>
      <c r="J59" s="749" t="s">
        <v>42</v>
      </c>
      <c r="K59" s="754">
        <v>11427</v>
      </c>
      <c r="L59" s="755" t="s">
        <v>283</v>
      </c>
      <c r="M59" s="762"/>
      <c r="N59" s="752" t="s">
        <v>44</v>
      </c>
      <c r="O59" s="751" t="s">
        <v>45</v>
      </c>
      <c r="P59" s="751" t="s">
        <v>284</v>
      </c>
      <c r="Q59" s="751" t="s">
        <v>285</v>
      </c>
      <c r="R59" s="748" t="s">
        <v>42</v>
      </c>
      <c r="S59" s="748">
        <v>11756</v>
      </c>
      <c r="T59" s="763" t="s">
        <v>46</v>
      </c>
      <c r="U59" s="751"/>
      <c r="V59" s="473"/>
      <c r="W59" s="751"/>
      <c r="X59" s="756">
        <v>803</v>
      </c>
      <c r="Y59" s="756">
        <v>806</v>
      </c>
      <c r="Z59" s="748"/>
      <c r="AA59" s="748"/>
      <c r="AB59" s="748" t="s">
        <v>2823</v>
      </c>
      <c r="AC59" s="748" t="s">
        <v>393</v>
      </c>
      <c r="AD59" s="473"/>
      <c r="AE59" s="748"/>
      <c r="AF59" s="757"/>
      <c r="AG59" s="757"/>
      <c r="AH59" s="758"/>
      <c r="AI59" s="473"/>
      <c r="AJ59" s="748"/>
      <c r="AK59" s="748"/>
      <c r="AL59" s="759" t="s">
        <v>4148</v>
      </c>
      <c r="AM59" s="748"/>
      <c r="AN59" s="539"/>
      <c r="AO59" s="751"/>
      <c r="AP59" s="750" t="str">
        <f>H59&amp;","&amp;" "&amp;I59&amp;","&amp;" "&amp;J59&amp;" "&amp;K59</f>
        <v>236-02 Hillside Ave., Queens, NY 11427</v>
      </c>
      <c r="AQ59" s="539"/>
      <c r="AR59" s="748"/>
      <c r="AS59" s="748"/>
      <c r="AT59" s="748"/>
      <c r="AU59" s="760"/>
      <c r="AV59" s="263"/>
      <c r="AW59" s="760"/>
      <c r="AX59" s="761"/>
      <c r="AY59" s="760"/>
      <c r="AZ59" s="751"/>
      <c r="BA59" s="751"/>
      <c r="BB59" s="751"/>
      <c r="BC59" s="751"/>
      <c r="BD59" s="751"/>
      <c r="BE59" s="751"/>
      <c r="BF59" s="751"/>
      <c r="BG59" s="751"/>
      <c r="BH59" s="751"/>
      <c r="BI59" s="751"/>
      <c r="BJ59" s="751"/>
      <c r="BK59" s="751"/>
      <c r="BL59" s="751"/>
      <c r="BM59" s="751"/>
      <c r="BN59" s="751"/>
      <c r="BO59" s="751"/>
      <c r="BP59" s="751"/>
      <c r="BQ59" s="751"/>
      <c r="BR59" s="751"/>
      <c r="BS59" s="751"/>
      <c r="BT59" s="751"/>
      <c r="BU59" s="751"/>
      <c r="BV59" s="751"/>
      <c r="BW59" s="751"/>
      <c r="BX59" s="751"/>
      <c r="BY59" s="751"/>
      <c r="BZ59" s="751"/>
      <c r="CA59" s="751"/>
      <c r="CB59" s="751"/>
      <c r="CC59" s="751"/>
      <c r="CD59" s="751"/>
      <c r="CE59" s="751"/>
      <c r="CF59" s="751"/>
      <c r="CG59" s="751"/>
      <c r="CH59" s="751"/>
      <c r="CI59" s="751"/>
      <c r="CJ59" s="751"/>
      <c r="CK59" s="751"/>
      <c r="CL59" s="751"/>
      <c r="CM59" s="751"/>
      <c r="CN59" s="751"/>
      <c r="CO59" s="751"/>
      <c r="CP59" s="751"/>
      <c r="CQ59" s="751"/>
      <c r="CR59" s="751"/>
      <c r="CS59" s="751"/>
      <c r="CT59" s="751"/>
      <c r="CU59" s="751"/>
      <c r="CV59" s="751"/>
      <c r="CW59" s="751"/>
      <c r="CX59" s="751"/>
      <c r="CY59" s="751"/>
      <c r="CZ59" s="751"/>
      <c r="DA59" s="751"/>
      <c r="DB59" s="751"/>
      <c r="DC59" s="751"/>
      <c r="DD59" s="751"/>
      <c r="DE59" s="751"/>
      <c r="DF59" s="751"/>
      <c r="DG59" s="751"/>
      <c r="DH59" s="751"/>
      <c r="DI59" s="751"/>
      <c r="DJ59" s="751"/>
      <c r="DK59" s="751"/>
      <c r="DL59" s="751"/>
      <c r="DM59" s="751"/>
      <c r="DN59" s="751"/>
      <c r="DO59" s="751"/>
      <c r="DP59" s="751"/>
      <c r="DQ59" s="751"/>
      <c r="DR59" s="751"/>
      <c r="DS59" s="750"/>
      <c r="DT59" s="750"/>
      <c r="DU59" s="750"/>
      <c r="DV59" s="750"/>
    </row>
    <row r="60" spans="1:126" s="471" customFormat="1" ht="15" customHeight="1">
      <c r="A60" s="816" t="s">
        <v>4149</v>
      </c>
      <c r="B60" s="815"/>
      <c r="C60" s="815" t="s">
        <v>2784</v>
      </c>
      <c r="D60" s="815"/>
      <c r="E60" s="398" t="s">
        <v>4150</v>
      </c>
      <c r="F60" s="398" t="s">
        <v>4151</v>
      </c>
      <c r="G60" s="814" t="s">
        <v>3160</v>
      </c>
      <c r="H60" s="817" t="s">
        <v>3161</v>
      </c>
      <c r="I60" s="817" t="s">
        <v>648</v>
      </c>
      <c r="J60" s="816" t="s">
        <v>644</v>
      </c>
      <c r="K60" s="816">
        <v>99501</v>
      </c>
      <c r="L60" s="842" t="s">
        <v>2790</v>
      </c>
      <c r="M60" s="850"/>
      <c r="N60" s="851" t="s">
        <v>2791</v>
      </c>
      <c r="O60" s="851" t="s">
        <v>2792</v>
      </c>
      <c r="P60" s="851" t="s">
        <v>4152</v>
      </c>
      <c r="Q60" s="851" t="s">
        <v>648</v>
      </c>
      <c r="R60" s="852" t="s">
        <v>644</v>
      </c>
      <c r="S60" s="852">
        <v>99518</v>
      </c>
      <c r="T60" s="815" t="s">
        <v>2795</v>
      </c>
      <c r="U60" s="562"/>
      <c r="V60" s="811"/>
      <c r="W60" s="828"/>
      <c r="X60" s="828">
        <v>615</v>
      </c>
      <c r="Y60" s="828">
        <v>618</v>
      </c>
      <c r="Z60" s="562"/>
      <c r="AA60" s="562"/>
      <c r="AB60" s="828" t="s">
        <v>2667</v>
      </c>
      <c r="AC60" s="815" t="s">
        <v>393</v>
      </c>
      <c r="AD60" s="811"/>
      <c r="AE60" s="815"/>
      <c r="AF60" s="829">
        <v>289</v>
      </c>
      <c r="AG60" s="829">
        <v>299</v>
      </c>
      <c r="AH60" s="841"/>
      <c r="AI60" s="811"/>
      <c r="AJ60" s="815"/>
      <c r="AK60" s="815"/>
      <c r="AL60" s="838" t="s">
        <v>4153</v>
      </c>
      <c r="AM60" s="815" t="s">
        <v>37</v>
      </c>
      <c r="AN60" s="815"/>
      <c r="AO60" s="811"/>
      <c r="AP60" s="562" t="str">
        <f>H60&amp;","&amp;" "&amp;I60&amp;","&amp;" "&amp;J60&amp;" "&amp;K60</f>
        <v>9100 Jade St., Anchorage, AK 99501</v>
      </c>
      <c r="AQ60" s="815"/>
      <c r="AR60" s="815">
        <v>13</v>
      </c>
      <c r="AS60" s="815">
        <v>18</v>
      </c>
      <c r="AT60" s="815">
        <v>22</v>
      </c>
      <c r="AU60" s="398"/>
      <c r="AV60" s="855">
        <v>30</v>
      </c>
      <c r="AW60" s="398"/>
      <c r="AX60" s="842"/>
      <c r="AY60" s="398"/>
      <c r="AZ60" s="811"/>
      <c r="BA60" s="811"/>
      <c r="BB60" s="811"/>
      <c r="BC60" s="811"/>
      <c r="BD60" s="811"/>
      <c r="BE60" s="811"/>
      <c r="BF60" s="811"/>
      <c r="BG60" s="811"/>
      <c r="BH60" s="811"/>
      <c r="BI60" s="811"/>
      <c r="BJ60" s="811"/>
      <c r="BK60" s="811"/>
      <c r="BL60" s="811"/>
      <c r="BM60" s="811"/>
      <c r="BN60" s="811"/>
      <c r="BO60" s="811"/>
      <c r="BP60" s="811"/>
      <c r="BQ60" s="811"/>
      <c r="BR60" s="811"/>
      <c r="BS60" s="811"/>
      <c r="BT60" s="811"/>
      <c r="BU60" s="811"/>
      <c r="BV60" s="811"/>
      <c r="BW60" s="811"/>
      <c r="BX60" s="811"/>
      <c r="BY60" s="811"/>
      <c r="BZ60" s="811"/>
      <c r="CA60" s="811"/>
      <c r="CB60" s="811"/>
      <c r="CC60" s="811"/>
      <c r="CD60" s="811"/>
      <c r="CE60" s="811"/>
      <c r="CF60" s="811"/>
      <c r="CG60" s="811"/>
      <c r="CH60" s="811"/>
      <c r="CI60" s="811"/>
      <c r="CJ60" s="811"/>
      <c r="CK60" s="811"/>
      <c r="CL60" s="811"/>
      <c r="CM60" s="811"/>
      <c r="CN60" s="811"/>
      <c r="CO60" s="811"/>
      <c r="CP60" s="811"/>
      <c r="CQ60" s="811"/>
      <c r="CR60" s="811"/>
      <c r="CS60" s="811"/>
      <c r="CT60" s="811"/>
      <c r="CU60" s="811"/>
      <c r="CV60" s="811"/>
      <c r="CW60" s="811"/>
      <c r="CX60" s="811"/>
      <c r="CY60" s="811"/>
      <c r="CZ60" s="811"/>
      <c r="DA60" s="811"/>
      <c r="DB60" s="811"/>
      <c r="DC60" s="811"/>
      <c r="DD60" s="811"/>
      <c r="DE60" s="811"/>
      <c r="DF60" s="811"/>
      <c r="DG60" s="811"/>
      <c r="DH60" s="811"/>
      <c r="DI60" s="811"/>
      <c r="DJ60" s="811"/>
      <c r="DK60" s="811"/>
      <c r="DL60" s="811"/>
      <c r="DM60" s="811"/>
      <c r="DN60" s="811"/>
      <c r="DO60" s="811"/>
      <c r="DP60" s="811"/>
      <c r="DQ60" s="811"/>
      <c r="DR60" s="843"/>
      <c r="DS60" s="562"/>
      <c r="DT60" s="562"/>
      <c r="DU60" s="562"/>
      <c r="DV60" s="562"/>
    </row>
    <row r="61" spans="1:126" s="471" customFormat="1" ht="15" customHeight="1">
      <c r="A61" s="816" t="s">
        <v>4149</v>
      </c>
      <c r="B61" s="815"/>
      <c r="C61" s="815" t="s">
        <v>2784</v>
      </c>
      <c r="D61" s="815"/>
      <c r="E61" s="814" t="s">
        <v>4154</v>
      </c>
      <c r="F61" s="811" t="s">
        <v>4155</v>
      </c>
      <c r="G61" s="814" t="s">
        <v>3182</v>
      </c>
      <c r="H61" s="814" t="s">
        <v>3183</v>
      </c>
      <c r="I61" s="814" t="s">
        <v>3184</v>
      </c>
      <c r="J61" s="815" t="s">
        <v>152</v>
      </c>
      <c r="K61" s="815">
        <v>37036</v>
      </c>
      <c r="L61" s="842" t="s">
        <v>2790</v>
      </c>
      <c r="M61" s="837" t="s">
        <v>4156</v>
      </c>
      <c r="N61" s="811" t="s">
        <v>1220</v>
      </c>
      <c r="O61" s="811" t="s">
        <v>4157</v>
      </c>
      <c r="P61" s="811" t="s">
        <v>4158</v>
      </c>
      <c r="Q61" s="398" t="s">
        <v>2794</v>
      </c>
      <c r="R61" s="815" t="s">
        <v>152</v>
      </c>
      <c r="S61" s="856">
        <v>37218</v>
      </c>
      <c r="T61" s="815" t="s">
        <v>2795</v>
      </c>
      <c r="U61" s="811"/>
      <c r="V61" s="811"/>
      <c r="W61" s="811"/>
      <c r="X61" s="828">
        <v>622</v>
      </c>
      <c r="Y61" s="828">
        <v>625</v>
      </c>
      <c r="Z61" s="815"/>
      <c r="AA61" s="815"/>
      <c r="AB61" s="845" t="s">
        <v>2747</v>
      </c>
      <c r="AC61" s="815" t="s">
        <v>393</v>
      </c>
      <c r="AD61" s="811"/>
      <c r="AE61" s="811"/>
      <c r="AF61" s="829">
        <v>289</v>
      </c>
      <c r="AG61" s="829">
        <v>299</v>
      </c>
      <c r="AH61" s="811"/>
      <c r="AI61" s="811"/>
      <c r="AJ61" s="815"/>
      <c r="AK61" s="815"/>
      <c r="AL61" s="838" t="s">
        <v>4159</v>
      </c>
      <c r="AM61" s="815" t="s">
        <v>37</v>
      </c>
      <c r="AN61" s="815"/>
      <c r="AO61" s="811"/>
      <c r="AP61" s="562" t="str">
        <f>H61&amp;","&amp;" "&amp;I61&amp;","&amp;" "&amp;J61&amp;" "&amp;K61</f>
        <v>100 Ball Park St, Charlotte, TN 37036</v>
      </c>
      <c r="AQ61" s="815"/>
      <c r="AR61" s="815">
        <v>8</v>
      </c>
      <c r="AS61" s="815">
        <v>14</v>
      </c>
      <c r="AT61" s="815">
        <v>16</v>
      </c>
      <c r="AU61" s="398"/>
      <c r="AV61" s="855">
        <v>20</v>
      </c>
      <c r="AW61" s="398"/>
      <c r="AX61" s="842"/>
      <c r="AY61" s="398"/>
      <c r="AZ61" s="811"/>
      <c r="BA61" s="811"/>
      <c r="BB61" s="811"/>
      <c r="BC61" s="811"/>
      <c r="BD61" s="811"/>
      <c r="BE61" s="811"/>
      <c r="BF61" s="811"/>
      <c r="BG61" s="811"/>
      <c r="BH61" s="811"/>
      <c r="BI61" s="811"/>
      <c r="BJ61" s="811"/>
      <c r="BK61" s="811"/>
      <c r="BL61" s="811"/>
      <c r="BM61" s="811"/>
      <c r="BN61" s="811"/>
      <c r="BO61" s="811"/>
      <c r="BP61" s="811"/>
      <c r="BQ61" s="811"/>
      <c r="BR61" s="811"/>
      <c r="BS61" s="811"/>
      <c r="BT61" s="811"/>
      <c r="BU61" s="811"/>
      <c r="BV61" s="811"/>
      <c r="BW61" s="811"/>
      <c r="BX61" s="811"/>
      <c r="BY61" s="811"/>
      <c r="BZ61" s="811"/>
      <c r="CA61" s="811"/>
      <c r="CB61" s="811"/>
      <c r="CC61" s="811"/>
      <c r="CD61" s="811"/>
      <c r="CE61" s="811"/>
      <c r="CF61" s="811"/>
      <c r="CG61" s="811"/>
      <c r="CH61" s="811"/>
      <c r="CI61" s="811"/>
      <c r="CJ61" s="811"/>
      <c r="CK61" s="811"/>
      <c r="CL61" s="811"/>
      <c r="CM61" s="811"/>
      <c r="CN61" s="811"/>
      <c r="CO61" s="811"/>
      <c r="CP61" s="811"/>
      <c r="CQ61" s="811"/>
      <c r="CR61" s="811"/>
      <c r="CS61" s="811"/>
      <c r="CT61" s="811"/>
      <c r="CU61" s="811"/>
      <c r="CV61" s="811"/>
      <c r="CW61" s="811"/>
      <c r="CX61" s="811"/>
      <c r="CY61" s="811"/>
      <c r="CZ61" s="811"/>
      <c r="DA61" s="811"/>
      <c r="DB61" s="811"/>
      <c r="DC61" s="811"/>
      <c r="DD61" s="811"/>
      <c r="DE61" s="811"/>
      <c r="DF61" s="811"/>
      <c r="DG61" s="811"/>
      <c r="DH61" s="811"/>
      <c r="DI61" s="811"/>
      <c r="DJ61" s="811"/>
      <c r="DK61" s="811"/>
      <c r="DL61" s="811"/>
      <c r="DM61" s="811"/>
      <c r="DN61" s="811"/>
      <c r="DO61" s="811"/>
      <c r="DP61" s="811"/>
      <c r="DQ61" s="811"/>
      <c r="DR61" s="843"/>
      <c r="DS61" s="562"/>
      <c r="DT61" s="562"/>
      <c r="DU61" s="562"/>
      <c r="DV61" s="562"/>
    </row>
    <row r="62" spans="1:126" s="471" customFormat="1" ht="15" customHeight="1">
      <c r="A62" s="489" t="s">
        <v>4149</v>
      </c>
      <c r="B62" s="488"/>
      <c r="C62" s="488" t="s">
        <v>2784</v>
      </c>
      <c r="D62" s="488"/>
      <c r="E62" s="500" t="s">
        <v>2348</v>
      </c>
      <c r="F62" s="500" t="s">
        <v>4160</v>
      </c>
      <c r="G62" s="492" t="s">
        <v>4161</v>
      </c>
      <c r="H62" s="493" t="s">
        <v>4162</v>
      </c>
      <c r="I62" s="493" t="s">
        <v>2816</v>
      </c>
      <c r="J62" s="489" t="s">
        <v>67</v>
      </c>
      <c r="K62" s="489">
        <v>91913</v>
      </c>
      <c r="L62" s="634" t="s">
        <v>2790</v>
      </c>
      <c r="M62" s="694" t="s">
        <v>4163</v>
      </c>
      <c r="N62" s="112" t="s">
        <v>4164</v>
      </c>
      <c r="O62" s="112" t="s">
        <v>4165</v>
      </c>
      <c r="P62" s="112"/>
      <c r="Q62" s="112"/>
      <c r="R62" s="633"/>
      <c r="S62" s="633"/>
      <c r="T62" s="633"/>
      <c r="U62" s="490"/>
      <c r="V62" s="473"/>
      <c r="W62" s="496"/>
      <c r="X62" s="496">
        <v>706</v>
      </c>
      <c r="Y62" s="496">
        <v>709</v>
      </c>
      <c r="Z62" s="490"/>
      <c r="AA62" s="490"/>
      <c r="AB62" s="496" t="s">
        <v>2829</v>
      </c>
      <c r="AC62" s="488" t="s">
        <v>393</v>
      </c>
      <c r="AD62" s="473"/>
      <c r="AE62" s="488"/>
      <c r="AF62" s="741">
        <v>289</v>
      </c>
      <c r="AG62" s="741">
        <v>299</v>
      </c>
      <c r="AH62" s="497"/>
      <c r="AI62" s="473"/>
      <c r="AJ62" s="488"/>
      <c r="AK62" s="488"/>
      <c r="AL62" s="632" t="s">
        <v>4166</v>
      </c>
      <c r="AM62" s="488" t="s">
        <v>37</v>
      </c>
      <c r="AN62" s="539"/>
      <c r="AO62" s="491"/>
      <c r="AP62" s="490" t="str">
        <f>H62&amp;","&amp;" "&amp;I62&amp;","&amp;" "&amp;J62&amp;" "&amp;K62</f>
        <v>1615 Mater Dei Dr., Chula Vista, CA 91913</v>
      </c>
      <c r="AQ62" s="539"/>
      <c r="AR62" s="488">
        <v>1</v>
      </c>
      <c r="AS62" s="488">
        <v>7</v>
      </c>
      <c r="AT62" s="488">
        <v>16</v>
      </c>
      <c r="AU62" s="500"/>
      <c r="AV62" s="921">
        <v>24</v>
      </c>
      <c r="AW62" s="500"/>
      <c r="AX62" s="634"/>
      <c r="AY62" s="491"/>
      <c r="AZ62" s="491"/>
      <c r="BA62" s="491"/>
      <c r="BB62" s="491"/>
      <c r="BC62" s="491"/>
      <c r="BD62" s="491"/>
      <c r="BE62" s="491"/>
      <c r="BF62" s="508"/>
      <c r="BG62" s="508"/>
      <c r="BH62" s="508"/>
      <c r="BI62" s="491"/>
      <c r="BJ62" s="491"/>
      <c r="BK62" s="491"/>
      <c r="BL62" s="491"/>
      <c r="BM62" s="491"/>
      <c r="BN62" s="491"/>
      <c r="BO62" s="491"/>
      <c r="BP62" s="491"/>
      <c r="BQ62" s="491"/>
      <c r="BR62" s="491"/>
      <c r="BS62" s="491"/>
      <c r="BT62" s="491"/>
      <c r="BU62" s="491"/>
      <c r="BV62" s="491"/>
      <c r="BW62" s="491"/>
      <c r="BX62" s="491"/>
      <c r="BY62" s="491"/>
      <c r="BZ62" s="491"/>
      <c r="CA62" s="491"/>
      <c r="CB62" s="491"/>
      <c r="CC62" s="491"/>
      <c r="CD62" s="491"/>
      <c r="CE62" s="491"/>
      <c r="CF62" s="491"/>
      <c r="CG62" s="491"/>
      <c r="CH62" s="491"/>
      <c r="CI62" s="491"/>
      <c r="CJ62" s="491"/>
      <c r="CK62" s="491"/>
      <c r="CL62" s="491"/>
      <c r="CM62" s="491"/>
      <c r="CN62" s="491"/>
      <c r="CO62" s="491"/>
      <c r="CP62" s="491"/>
      <c r="CQ62" s="491"/>
      <c r="CR62" s="491"/>
      <c r="CS62" s="491"/>
      <c r="CT62" s="491"/>
      <c r="CU62" s="491"/>
      <c r="CV62" s="491"/>
      <c r="CW62" s="491"/>
      <c r="CX62" s="491"/>
      <c r="CY62" s="491"/>
      <c r="CZ62" s="491"/>
      <c r="DA62" s="491"/>
      <c r="DB62" s="491"/>
      <c r="DC62" s="491"/>
      <c r="DD62" s="491"/>
      <c r="DE62" s="491"/>
      <c r="DF62" s="491"/>
      <c r="DG62" s="491"/>
      <c r="DH62" s="491"/>
      <c r="DI62" s="491"/>
      <c r="DJ62" s="491"/>
      <c r="DK62" s="491"/>
      <c r="DL62" s="491"/>
      <c r="DM62" s="491"/>
      <c r="DN62" s="491"/>
      <c r="DO62" s="491"/>
      <c r="DP62" s="491"/>
      <c r="DQ62" s="491"/>
      <c r="DR62" s="499"/>
      <c r="DS62" s="293"/>
      <c r="DT62" s="293"/>
      <c r="DU62" s="293"/>
    </row>
    <row r="63" spans="1:126" s="471" customFormat="1" ht="15" customHeight="1">
      <c r="A63" s="816" t="s">
        <v>4149</v>
      </c>
      <c r="B63" s="815"/>
      <c r="C63" s="815" t="s">
        <v>2784</v>
      </c>
      <c r="D63" s="815"/>
      <c r="E63" s="398" t="s">
        <v>4167</v>
      </c>
      <c r="F63" s="398" t="s">
        <v>4168</v>
      </c>
      <c r="G63" s="814" t="s">
        <v>2806</v>
      </c>
      <c r="H63" s="817" t="s">
        <v>2807</v>
      </c>
      <c r="I63" s="817" t="s">
        <v>399</v>
      </c>
      <c r="J63" s="816" t="s">
        <v>152</v>
      </c>
      <c r="K63" s="816">
        <v>38401</v>
      </c>
      <c r="L63" s="842" t="s">
        <v>2790</v>
      </c>
      <c r="M63" s="850" t="s">
        <v>2808</v>
      </c>
      <c r="N63" s="851" t="s">
        <v>2113</v>
      </c>
      <c r="O63" s="851" t="s">
        <v>2809</v>
      </c>
      <c r="P63" s="851" t="s">
        <v>4169</v>
      </c>
      <c r="Q63" s="851" t="s">
        <v>2794</v>
      </c>
      <c r="R63" s="852" t="s">
        <v>152</v>
      </c>
      <c r="S63" s="852">
        <v>37208</v>
      </c>
      <c r="T63" s="852"/>
      <c r="U63" s="562"/>
      <c r="V63" s="811"/>
      <c r="W63" s="828"/>
      <c r="X63" s="828">
        <v>623</v>
      </c>
      <c r="Y63" s="828">
        <v>626</v>
      </c>
      <c r="Z63" s="562"/>
      <c r="AA63" s="562"/>
      <c r="AB63" s="828" t="s">
        <v>2810</v>
      </c>
      <c r="AC63" s="815" t="s">
        <v>393</v>
      </c>
      <c r="AD63" s="811"/>
      <c r="AE63" s="815"/>
      <c r="AF63" s="829">
        <v>289</v>
      </c>
      <c r="AG63" s="829">
        <v>299</v>
      </c>
      <c r="AH63" s="841"/>
      <c r="AI63" s="811"/>
      <c r="AJ63" s="815"/>
      <c r="AK63" s="815"/>
      <c r="AL63" s="838" t="s">
        <v>4170</v>
      </c>
      <c r="AM63" s="815" t="s">
        <v>37</v>
      </c>
      <c r="AN63" s="815"/>
      <c r="AO63" s="811"/>
      <c r="AP63" s="562" t="str">
        <f>H63&amp;","&amp;" "&amp;I63&amp;","&amp;" "&amp;J63&amp;" "&amp;K63</f>
        <v>6901 Old Zion Rd., Columbia, TN 38401</v>
      </c>
      <c r="AQ63" s="815"/>
      <c r="AR63" s="815">
        <v>3</v>
      </c>
      <c r="AS63" s="815">
        <v>13</v>
      </c>
      <c r="AT63" s="815">
        <v>22</v>
      </c>
      <c r="AU63" s="398"/>
      <c r="AV63" s="855">
        <v>24</v>
      </c>
      <c r="AW63" s="398"/>
      <c r="AX63" s="842"/>
      <c r="AY63" s="811"/>
      <c r="AZ63" s="811"/>
      <c r="BA63" s="811"/>
      <c r="BB63" s="811"/>
      <c r="BC63" s="811"/>
      <c r="BD63" s="811"/>
      <c r="BE63" s="811"/>
      <c r="BF63" s="811"/>
      <c r="BG63" s="811"/>
      <c r="BH63" s="811"/>
      <c r="BI63" s="811"/>
      <c r="BJ63" s="811"/>
      <c r="BK63" s="811"/>
      <c r="BL63" s="811"/>
      <c r="BM63" s="811"/>
      <c r="BN63" s="811"/>
      <c r="BO63" s="811"/>
      <c r="BP63" s="811"/>
      <c r="BQ63" s="811"/>
      <c r="BR63" s="811"/>
      <c r="BS63" s="811"/>
      <c r="BT63" s="811"/>
      <c r="BU63" s="811"/>
      <c r="BV63" s="811"/>
      <c r="BW63" s="811"/>
      <c r="BX63" s="811"/>
      <c r="BY63" s="811"/>
      <c r="BZ63" s="811"/>
      <c r="CA63" s="811"/>
      <c r="CB63" s="811"/>
      <c r="CC63" s="811"/>
      <c r="CD63" s="811"/>
      <c r="CE63" s="811"/>
      <c r="CF63" s="811"/>
      <c r="CG63" s="811"/>
      <c r="CH63" s="811"/>
      <c r="CI63" s="811"/>
      <c r="CJ63" s="811"/>
      <c r="CK63" s="811"/>
      <c r="CL63" s="811"/>
      <c r="CM63" s="811"/>
      <c r="CN63" s="811"/>
      <c r="CO63" s="811"/>
      <c r="CP63" s="811"/>
      <c r="CQ63" s="811"/>
      <c r="CR63" s="811"/>
      <c r="CS63" s="811"/>
      <c r="CT63" s="811"/>
      <c r="CU63" s="811"/>
      <c r="CV63" s="811"/>
      <c r="CW63" s="811"/>
      <c r="CX63" s="811"/>
      <c r="CY63" s="811"/>
      <c r="CZ63" s="811"/>
      <c r="DA63" s="811"/>
      <c r="DB63" s="811"/>
      <c r="DC63" s="811"/>
      <c r="DD63" s="811"/>
      <c r="DE63" s="811"/>
      <c r="DF63" s="811"/>
      <c r="DG63" s="811"/>
      <c r="DH63" s="811"/>
      <c r="DI63" s="811"/>
      <c r="DJ63" s="811"/>
      <c r="DK63" s="811"/>
      <c r="DL63" s="811"/>
      <c r="DM63" s="811"/>
      <c r="DN63" s="811"/>
      <c r="DO63" s="811"/>
      <c r="DP63" s="811"/>
      <c r="DQ63" s="811"/>
      <c r="DR63" s="843"/>
      <c r="DS63" s="562"/>
      <c r="DT63" s="562"/>
      <c r="DU63" s="562"/>
      <c r="DV63" s="562"/>
    </row>
    <row r="64" spans="1:126" s="471" customFormat="1" ht="15" customHeight="1">
      <c r="A64" s="815" t="s">
        <v>4171</v>
      </c>
      <c r="B64" s="816"/>
      <c r="C64" s="815" t="s">
        <v>2784</v>
      </c>
      <c r="D64" s="815">
        <v>42</v>
      </c>
      <c r="E64" s="814" t="s">
        <v>4172</v>
      </c>
      <c r="F64" s="811" t="s">
        <v>4173</v>
      </c>
      <c r="G64" s="814" t="s">
        <v>2787</v>
      </c>
      <c r="H64" s="817" t="s">
        <v>4174</v>
      </c>
      <c r="I64" s="817" t="s">
        <v>2789</v>
      </c>
      <c r="J64" s="816" t="s">
        <v>152</v>
      </c>
      <c r="K64" s="840">
        <v>37067</v>
      </c>
      <c r="L64" s="814" t="s">
        <v>2790</v>
      </c>
      <c r="M64" s="818" t="s">
        <v>4175</v>
      </c>
      <c r="N64" s="818" t="s">
        <v>2162</v>
      </c>
      <c r="O64" s="811" t="s">
        <v>4176</v>
      </c>
      <c r="P64" s="811" t="s">
        <v>4177</v>
      </c>
      <c r="Q64" s="811" t="s">
        <v>911</v>
      </c>
      <c r="R64" s="815" t="s">
        <v>152</v>
      </c>
      <c r="S64" s="834">
        <v>37027</v>
      </c>
      <c r="T64" s="815"/>
      <c r="U64" s="811"/>
      <c r="V64" s="811"/>
      <c r="W64" s="811"/>
      <c r="X64" s="828">
        <v>601</v>
      </c>
      <c r="Y64" s="828">
        <v>604</v>
      </c>
      <c r="Z64" s="562"/>
      <c r="AA64" s="562"/>
      <c r="AB64" s="815" t="s">
        <v>2796</v>
      </c>
      <c r="AC64" s="815" t="s">
        <v>393</v>
      </c>
      <c r="AD64" s="811"/>
      <c r="AE64" s="815"/>
      <c r="AF64" s="829">
        <v>289</v>
      </c>
      <c r="AG64" s="829">
        <v>299</v>
      </c>
      <c r="AH64" s="841"/>
      <c r="AI64" s="811"/>
      <c r="AJ64" s="815" t="s">
        <v>49</v>
      </c>
      <c r="AK64" s="815" t="s">
        <v>49</v>
      </c>
      <c r="AL64" s="838" t="s">
        <v>4178</v>
      </c>
      <c r="AM64" s="815" t="s">
        <v>49</v>
      </c>
      <c r="AN64" s="815"/>
      <c r="AO64" s="811"/>
      <c r="AP64" s="562" t="str">
        <f>H64&amp;","&amp;" "&amp;I64&amp;","&amp;" "&amp;J64&amp;" "&amp;K64</f>
        <v>3640 N. Chapel Rd., Franklin, TN 37067</v>
      </c>
      <c r="AQ64" s="815"/>
      <c r="AR64" s="815">
        <v>36</v>
      </c>
      <c r="AS64" s="815">
        <v>50</v>
      </c>
      <c r="AT64" s="815">
        <v>52</v>
      </c>
      <c r="AU64" s="398"/>
      <c r="AV64" s="855">
        <v>51</v>
      </c>
      <c r="AW64" s="398"/>
      <c r="AX64" s="842"/>
      <c r="AY64" s="811"/>
      <c r="AZ64" s="811"/>
      <c r="BA64" s="811"/>
      <c r="BB64" s="811"/>
      <c r="BC64" s="811"/>
      <c r="BD64" s="811"/>
      <c r="BE64" s="811"/>
      <c r="BF64" s="811"/>
      <c r="BG64" s="811"/>
      <c r="BH64" s="811"/>
      <c r="BI64" s="811"/>
      <c r="BJ64" s="811"/>
      <c r="BK64" s="811"/>
      <c r="BL64" s="811"/>
      <c r="BM64" s="811"/>
      <c r="BN64" s="811"/>
      <c r="BO64" s="811"/>
      <c r="BP64" s="811"/>
      <c r="BQ64" s="811"/>
      <c r="BR64" s="811"/>
      <c r="BS64" s="811"/>
      <c r="BT64" s="811"/>
      <c r="BU64" s="811"/>
      <c r="BV64" s="811"/>
      <c r="BW64" s="811"/>
      <c r="BX64" s="811"/>
      <c r="BY64" s="811"/>
      <c r="BZ64" s="811"/>
      <c r="CA64" s="811"/>
      <c r="CB64" s="811"/>
      <c r="CC64" s="811"/>
      <c r="CD64" s="811"/>
      <c r="CE64" s="811"/>
      <c r="CF64" s="811"/>
      <c r="CG64" s="811"/>
      <c r="CH64" s="811"/>
      <c r="CI64" s="811"/>
      <c r="CJ64" s="811"/>
      <c r="CK64" s="811"/>
      <c r="CL64" s="811"/>
      <c r="CM64" s="811"/>
      <c r="CN64" s="811"/>
      <c r="CO64" s="811"/>
      <c r="CP64" s="811"/>
      <c r="CQ64" s="811"/>
      <c r="CR64" s="811"/>
      <c r="CS64" s="811"/>
      <c r="CT64" s="811"/>
      <c r="CU64" s="811"/>
      <c r="CV64" s="811"/>
      <c r="CW64" s="811"/>
      <c r="CX64" s="811"/>
      <c r="CY64" s="811"/>
      <c r="CZ64" s="811"/>
      <c r="DA64" s="811"/>
      <c r="DB64" s="811"/>
      <c r="DC64" s="811"/>
      <c r="DD64" s="811"/>
      <c r="DE64" s="811"/>
      <c r="DF64" s="811"/>
      <c r="DG64" s="811"/>
      <c r="DH64" s="811"/>
      <c r="DI64" s="811"/>
      <c r="DJ64" s="811"/>
      <c r="DK64" s="811"/>
      <c r="DL64" s="811"/>
      <c r="DM64" s="811"/>
      <c r="DN64" s="811"/>
      <c r="DO64" s="811"/>
      <c r="DP64" s="811"/>
      <c r="DQ64" s="811"/>
      <c r="DR64" s="811"/>
      <c r="DS64" s="811"/>
      <c r="DT64" s="811"/>
      <c r="DU64" s="811"/>
      <c r="DV64" s="562"/>
    </row>
    <row r="65" spans="1:126" s="750" customFormat="1" ht="15" customHeight="1">
      <c r="A65" s="488" t="s">
        <v>4171</v>
      </c>
      <c r="B65" s="489"/>
      <c r="C65" s="488" t="s">
        <v>2784</v>
      </c>
      <c r="D65" s="488">
        <v>54</v>
      </c>
      <c r="E65" s="492" t="s">
        <v>4172</v>
      </c>
      <c r="F65" s="491" t="s">
        <v>4179</v>
      </c>
      <c r="G65" s="492" t="s">
        <v>2787</v>
      </c>
      <c r="H65" s="493" t="s">
        <v>4174</v>
      </c>
      <c r="I65" s="493" t="s">
        <v>2789</v>
      </c>
      <c r="J65" s="489" t="s">
        <v>152</v>
      </c>
      <c r="K65" s="494">
        <v>37067</v>
      </c>
      <c r="L65" s="492" t="s">
        <v>2790</v>
      </c>
      <c r="M65" s="498" t="s">
        <v>4175</v>
      </c>
      <c r="N65" s="498" t="s">
        <v>2162</v>
      </c>
      <c r="O65" s="491" t="s">
        <v>4176</v>
      </c>
      <c r="P65" s="491" t="s">
        <v>4177</v>
      </c>
      <c r="Q65" s="491" t="s">
        <v>911</v>
      </c>
      <c r="R65" s="488" t="s">
        <v>152</v>
      </c>
      <c r="S65" s="495">
        <v>37027</v>
      </c>
      <c r="T65" s="488" t="s">
        <v>2795</v>
      </c>
      <c r="U65" s="491"/>
      <c r="V65" s="473"/>
      <c r="W65" s="491"/>
      <c r="X65" s="496">
        <v>713</v>
      </c>
      <c r="Y65" s="496">
        <v>716</v>
      </c>
      <c r="Z65" s="496"/>
      <c r="AA65" s="488"/>
      <c r="AB65" s="488" t="s">
        <v>2701</v>
      </c>
      <c r="AC65" s="488" t="s">
        <v>393</v>
      </c>
      <c r="AD65" s="473"/>
      <c r="AE65" s="488"/>
      <c r="AF65" s="741">
        <v>289</v>
      </c>
      <c r="AG65" s="741">
        <v>299</v>
      </c>
      <c r="AH65" s="497"/>
      <c r="AI65" s="473"/>
      <c r="AJ65" s="488" t="s">
        <v>49</v>
      </c>
      <c r="AK65" s="488" t="s">
        <v>49</v>
      </c>
      <c r="AL65" s="632" t="s">
        <v>4178</v>
      </c>
      <c r="AM65" s="488"/>
      <c r="AN65" s="539" t="s">
        <v>49</v>
      </c>
      <c r="AO65" s="491"/>
      <c r="AP65" s="490" t="str">
        <f>H65&amp;","&amp;" "&amp;I65&amp;","&amp;" "&amp;J65&amp;" "&amp;K65</f>
        <v>3640 N. Chapel Rd., Franklin, TN 37067</v>
      </c>
      <c r="AQ65" s="539" t="s">
        <v>49</v>
      </c>
      <c r="AR65" s="488">
        <v>36</v>
      </c>
      <c r="AS65" s="488">
        <v>43</v>
      </c>
      <c r="AT65" s="488">
        <v>56</v>
      </c>
      <c r="AU65" s="500"/>
      <c r="AV65" s="921">
        <v>59</v>
      </c>
      <c r="AW65" s="500"/>
      <c r="AX65" s="634"/>
      <c r="AY65" s="491"/>
      <c r="AZ65" s="491"/>
      <c r="BA65" s="491"/>
      <c r="BB65" s="491"/>
      <c r="BC65" s="491"/>
      <c r="BD65" s="491"/>
      <c r="BE65" s="491"/>
      <c r="BF65" s="508"/>
      <c r="BG65" s="508"/>
      <c r="BH65" s="508"/>
      <c r="BI65" s="491"/>
      <c r="BJ65" s="491"/>
      <c r="BK65" s="491"/>
      <c r="BL65" s="491"/>
      <c r="BM65" s="491"/>
      <c r="BN65" s="491"/>
      <c r="BO65" s="491"/>
      <c r="BP65" s="491"/>
      <c r="BQ65" s="491"/>
      <c r="BR65" s="491"/>
      <c r="BS65" s="491"/>
      <c r="BT65" s="491"/>
      <c r="BU65" s="491"/>
      <c r="BV65" s="491"/>
      <c r="BW65" s="491"/>
      <c r="BX65" s="491"/>
      <c r="BY65" s="491"/>
      <c r="BZ65" s="491"/>
      <c r="CA65" s="491"/>
      <c r="CB65" s="491"/>
      <c r="CC65" s="491"/>
      <c r="CD65" s="491"/>
      <c r="CE65" s="491"/>
      <c r="CF65" s="491"/>
      <c r="CG65" s="491"/>
      <c r="CH65" s="491"/>
      <c r="CI65" s="491"/>
      <c r="CJ65" s="491"/>
      <c r="CK65" s="491"/>
      <c r="CL65" s="491"/>
      <c r="CM65" s="491"/>
      <c r="CN65" s="491"/>
      <c r="CO65" s="491"/>
      <c r="CP65" s="491"/>
      <c r="CQ65" s="491"/>
      <c r="CR65" s="491"/>
      <c r="CS65" s="491"/>
      <c r="CT65" s="491"/>
      <c r="CU65" s="491"/>
      <c r="CV65" s="491"/>
      <c r="CW65" s="491"/>
      <c r="CX65" s="491"/>
      <c r="CY65" s="491"/>
      <c r="CZ65" s="491"/>
      <c r="DA65" s="491"/>
      <c r="DB65" s="491"/>
      <c r="DC65" s="491"/>
      <c r="DD65" s="491"/>
      <c r="DE65" s="491"/>
      <c r="DF65" s="491"/>
      <c r="DG65" s="491"/>
      <c r="DH65" s="491"/>
      <c r="DI65" s="491"/>
      <c r="DJ65" s="491"/>
      <c r="DK65" s="491"/>
      <c r="DL65" s="491"/>
      <c r="DM65" s="491"/>
      <c r="DN65" s="491"/>
      <c r="DO65" s="491"/>
      <c r="DP65" s="491"/>
      <c r="DQ65" s="491"/>
      <c r="DR65" s="491"/>
      <c r="DS65" s="293"/>
      <c r="DT65" s="293"/>
      <c r="DU65" s="293"/>
      <c r="DV65" s="471"/>
    </row>
    <row r="66" spans="1:126" s="750" customFormat="1" ht="15" customHeight="1">
      <c r="A66" s="488" t="s">
        <v>4171</v>
      </c>
      <c r="B66" s="489"/>
      <c r="C66" s="488" t="s">
        <v>2784</v>
      </c>
      <c r="D66" s="488"/>
      <c r="E66" s="492" t="s">
        <v>4172</v>
      </c>
      <c r="F66" s="491" t="s">
        <v>4180</v>
      </c>
      <c r="G66" s="492" t="s">
        <v>2787</v>
      </c>
      <c r="H66" s="493" t="s">
        <v>4174</v>
      </c>
      <c r="I66" s="493" t="s">
        <v>2789</v>
      </c>
      <c r="J66" s="489" t="s">
        <v>152</v>
      </c>
      <c r="K66" s="494">
        <v>37067</v>
      </c>
      <c r="L66" s="492" t="s">
        <v>2790</v>
      </c>
      <c r="M66" s="677" t="s">
        <v>4156</v>
      </c>
      <c r="N66" s="500" t="s">
        <v>1220</v>
      </c>
      <c r="O66" s="491" t="s">
        <v>4157</v>
      </c>
      <c r="P66" s="491"/>
      <c r="Q66" s="491"/>
      <c r="R66" s="488"/>
      <c r="S66" s="495"/>
      <c r="T66" s="488" t="s">
        <v>2795</v>
      </c>
      <c r="U66" s="491"/>
      <c r="V66" s="473"/>
      <c r="W66" s="491"/>
      <c r="X66" s="496">
        <v>727</v>
      </c>
      <c r="Y66" s="496">
        <v>730</v>
      </c>
      <c r="Z66" s="496"/>
      <c r="AA66" s="488"/>
      <c r="AB66" s="488" t="s">
        <v>2664</v>
      </c>
      <c r="AC66" s="488" t="s">
        <v>393</v>
      </c>
      <c r="AD66" s="473"/>
      <c r="AE66" s="488"/>
      <c r="AF66" s="741">
        <v>289</v>
      </c>
      <c r="AG66" s="741">
        <v>299</v>
      </c>
      <c r="AH66" s="497"/>
      <c r="AI66" s="473"/>
      <c r="AJ66" s="488"/>
      <c r="AK66" s="488"/>
      <c r="AL66" s="632" t="s">
        <v>4178</v>
      </c>
      <c r="AM66" s="488"/>
      <c r="AN66" s="539"/>
      <c r="AO66" s="491"/>
      <c r="AP66" s="490" t="str">
        <f>H66&amp;","&amp;" "&amp;I66&amp;","&amp;" "&amp;J66&amp;" "&amp;K66</f>
        <v>3640 N. Chapel Rd., Franklin, TN 37067</v>
      </c>
      <c r="AQ66" s="539"/>
      <c r="AR66" s="488"/>
      <c r="AS66" s="488"/>
      <c r="AT66" s="488">
        <v>3</v>
      </c>
      <c r="AU66" s="500"/>
      <c r="AV66" s="263">
        <v>6</v>
      </c>
      <c r="AW66" s="500"/>
      <c r="AX66" s="634"/>
      <c r="AY66" s="491"/>
      <c r="AZ66" s="491"/>
      <c r="BA66" s="491"/>
      <c r="BB66" s="491"/>
      <c r="BC66" s="491"/>
      <c r="BD66" s="491"/>
      <c r="BE66" s="491"/>
      <c r="BF66" s="508"/>
      <c r="BG66" s="508"/>
      <c r="BH66" s="508"/>
      <c r="BI66" s="491"/>
      <c r="BJ66" s="491"/>
      <c r="BK66" s="491"/>
      <c r="BL66" s="491"/>
      <c r="BM66" s="491"/>
      <c r="BN66" s="491"/>
      <c r="BO66" s="491"/>
      <c r="BP66" s="491"/>
      <c r="BQ66" s="491"/>
      <c r="BR66" s="491"/>
      <c r="BS66" s="491"/>
      <c r="BT66" s="491"/>
      <c r="BU66" s="491"/>
      <c r="BV66" s="491"/>
      <c r="BW66" s="491"/>
      <c r="BX66" s="491"/>
      <c r="BY66" s="491"/>
      <c r="BZ66" s="491"/>
      <c r="CA66" s="491"/>
      <c r="CB66" s="491"/>
      <c r="CC66" s="491"/>
      <c r="CD66" s="491"/>
      <c r="CE66" s="491"/>
      <c r="CF66" s="491"/>
      <c r="CG66" s="491"/>
      <c r="CH66" s="491"/>
      <c r="CI66" s="491"/>
      <c r="CJ66" s="491"/>
      <c r="CK66" s="491"/>
      <c r="CL66" s="491"/>
      <c r="CM66" s="491"/>
      <c r="CN66" s="491"/>
      <c r="CO66" s="491"/>
      <c r="CP66" s="491"/>
      <c r="CQ66" s="491"/>
      <c r="CR66" s="491"/>
      <c r="CS66" s="491"/>
      <c r="CT66" s="491"/>
      <c r="CU66" s="491"/>
      <c r="CV66" s="491"/>
      <c r="CW66" s="491"/>
      <c r="CX66" s="491"/>
      <c r="CY66" s="491"/>
      <c r="CZ66" s="491"/>
      <c r="DA66" s="491"/>
      <c r="DB66" s="491"/>
      <c r="DC66" s="491"/>
      <c r="DD66" s="491"/>
      <c r="DE66" s="491"/>
      <c r="DF66" s="491"/>
      <c r="DG66" s="491"/>
      <c r="DH66" s="491"/>
      <c r="DI66" s="491"/>
      <c r="DJ66" s="491"/>
      <c r="DK66" s="491"/>
      <c r="DL66" s="491"/>
      <c r="DM66" s="491"/>
      <c r="DN66" s="491"/>
      <c r="DO66" s="491"/>
      <c r="DP66" s="491"/>
      <c r="DQ66" s="491"/>
      <c r="DR66" s="491"/>
      <c r="DS66" s="293"/>
      <c r="DT66" s="293"/>
      <c r="DU66" s="293"/>
      <c r="DV66" s="471"/>
    </row>
    <row r="67" spans="1:126" s="750" customFormat="1" ht="15" customHeight="1">
      <c r="A67" s="488" t="s">
        <v>4171</v>
      </c>
      <c r="B67" s="489"/>
      <c r="C67" s="488" t="s">
        <v>2784</v>
      </c>
      <c r="D67" s="488">
        <v>14</v>
      </c>
      <c r="E67" s="492" t="s">
        <v>4181</v>
      </c>
      <c r="F67" s="491" t="s">
        <v>4182</v>
      </c>
      <c r="G67" s="492" t="s">
        <v>4183</v>
      </c>
      <c r="H67" s="493" t="s">
        <v>4184</v>
      </c>
      <c r="I67" s="493" t="s">
        <v>2897</v>
      </c>
      <c r="J67" s="489" t="s">
        <v>152</v>
      </c>
      <c r="K67" s="494">
        <v>37075</v>
      </c>
      <c r="L67" s="492" t="s">
        <v>2790</v>
      </c>
      <c r="M67" s="677" t="s">
        <v>4156</v>
      </c>
      <c r="N67" s="491" t="s">
        <v>1220</v>
      </c>
      <c r="O67" s="500" t="s">
        <v>4157</v>
      </c>
      <c r="P67" s="491" t="s">
        <v>4158</v>
      </c>
      <c r="Q67" s="491" t="s">
        <v>2794</v>
      </c>
      <c r="R67" s="488" t="s">
        <v>152</v>
      </c>
      <c r="S67" s="495">
        <v>37218</v>
      </c>
      <c r="T67" s="488" t="s">
        <v>2795</v>
      </c>
      <c r="U67" s="491"/>
      <c r="V67" s="473"/>
      <c r="W67" s="491"/>
      <c r="X67" s="496">
        <v>720</v>
      </c>
      <c r="Y67" s="496">
        <v>723</v>
      </c>
      <c r="Z67" s="496"/>
      <c r="AA67" s="488"/>
      <c r="AB67" s="488" t="s">
        <v>2708</v>
      </c>
      <c r="AC67" s="488" t="s">
        <v>393</v>
      </c>
      <c r="AD67" s="473"/>
      <c r="AE67" s="488"/>
      <c r="AF67" s="741">
        <v>289</v>
      </c>
      <c r="AG67" s="741">
        <v>299</v>
      </c>
      <c r="AH67" s="497"/>
      <c r="AI67" s="473"/>
      <c r="AJ67" s="488" t="s">
        <v>49</v>
      </c>
      <c r="AK67" s="488" t="s">
        <v>49</v>
      </c>
      <c r="AL67" s="632" t="s">
        <v>4185</v>
      </c>
      <c r="AM67" s="488" t="s">
        <v>49</v>
      </c>
      <c r="AN67" s="539"/>
      <c r="AO67" s="491"/>
      <c r="AP67" s="490" t="str">
        <f>H67&amp;","&amp;" "&amp;I67&amp;","&amp;" "&amp;J67&amp;" "&amp;K67</f>
        <v>120 E Main St., Hendersonville, TN 37075</v>
      </c>
      <c r="AQ67" s="539"/>
      <c r="AR67" s="488">
        <v>15</v>
      </c>
      <c r="AS67" s="488">
        <v>28</v>
      </c>
      <c r="AT67" s="488">
        <v>37</v>
      </c>
      <c r="AU67" s="500"/>
      <c r="AV67" s="921">
        <v>40</v>
      </c>
      <c r="AW67" s="500"/>
      <c r="AX67" s="634"/>
      <c r="AY67" s="491"/>
      <c r="AZ67" s="491"/>
      <c r="BA67" s="491"/>
      <c r="BB67" s="491"/>
      <c r="BC67" s="491"/>
      <c r="BD67" s="491"/>
      <c r="BE67" s="491"/>
      <c r="BF67" s="470"/>
      <c r="BG67" s="470"/>
      <c r="BH67" s="470"/>
      <c r="BI67" s="491"/>
      <c r="BJ67" s="491"/>
      <c r="BK67" s="491"/>
      <c r="BL67" s="491"/>
      <c r="BM67" s="491"/>
      <c r="BN67" s="491"/>
      <c r="BO67" s="491"/>
      <c r="BP67" s="491"/>
      <c r="BQ67" s="491"/>
      <c r="BR67" s="491"/>
      <c r="BS67" s="491"/>
      <c r="BT67" s="491"/>
      <c r="BU67" s="491"/>
      <c r="BV67" s="491"/>
      <c r="BW67" s="491"/>
      <c r="BX67" s="491"/>
      <c r="BY67" s="491"/>
      <c r="BZ67" s="491"/>
      <c r="CA67" s="491"/>
      <c r="CB67" s="491"/>
      <c r="CC67" s="491"/>
      <c r="CD67" s="491"/>
      <c r="CE67" s="491"/>
      <c r="CF67" s="491"/>
      <c r="CG67" s="491"/>
      <c r="CH67" s="491"/>
      <c r="CI67" s="491"/>
      <c r="CJ67" s="491"/>
      <c r="CK67" s="491"/>
      <c r="CL67" s="491"/>
      <c r="CM67" s="491"/>
      <c r="CN67" s="491"/>
      <c r="CO67" s="491"/>
      <c r="CP67" s="491"/>
      <c r="CQ67" s="491"/>
      <c r="CR67" s="491"/>
      <c r="CS67" s="491"/>
      <c r="CT67" s="491"/>
      <c r="CU67" s="491"/>
      <c r="CV67" s="491"/>
      <c r="CW67" s="491"/>
      <c r="CX67" s="491"/>
      <c r="CY67" s="491"/>
      <c r="CZ67" s="491"/>
      <c r="DA67" s="491"/>
      <c r="DB67" s="491"/>
      <c r="DC67" s="491"/>
      <c r="DD67" s="491"/>
      <c r="DE67" s="491"/>
      <c r="DF67" s="491"/>
      <c r="DG67" s="491"/>
      <c r="DH67" s="491"/>
      <c r="DI67" s="491"/>
      <c r="DJ67" s="491"/>
      <c r="DK67" s="491"/>
      <c r="DL67" s="491"/>
      <c r="DM67" s="491"/>
      <c r="DN67" s="491"/>
      <c r="DO67" s="491"/>
      <c r="DP67" s="491"/>
      <c r="DQ67" s="491"/>
      <c r="DR67" s="491"/>
      <c r="DS67" s="293"/>
      <c r="DT67" s="293"/>
      <c r="DU67" s="293"/>
      <c r="DV67" s="471"/>
    </row>
    <row r="68" spans="1:126" s="750" customFormat="1" ht="15" customHeight="1">
      <c r="A68" s="815" t="s">
        <v>4171</v>
      </c>
      <c r="B68" s="816"/>
      <c r="C68" s="815" t="s">
        <v>2784</v>
      </c>
      <c r="D68" s="815">
        <v>32</v>
      </c>
      <c r="E68" s="562" t="s">
        <v>4186</v>
      </c>
      <c r="F68" s="811" t="s">
        <v>4187</v>
      </c>
      <c r="G68" s="814" t="s">
        <v>3125</v>
      </c>
      <c r="H68" s="817" t="s">
        <v>4188</v>
      </c>
      <c r="I68" s="817" t="s">
        <v>3127</v>
      </c>
      <c r="J68" s="816" t="s">
        <v>448</v>
      </c>
      <c r="K68" s="840">
        <v>85747</v>
      </c>
      <c r="L68" s="814" t="s">
        <v>2790</v>
      </c>
      <c r="M68" s="818" t="s">
        <v>3128</v>
      </c>
      <c r="N68" s="811" t="s">
        <v>4189</v>
      </c>
      <c r="O68" s="811" t="s">
        <v>3130</v>
      </c>
      <c r="P68" s="811" t="s">
        <v>3131</v>
      </c>
      <c r="Q68" s="811" t="s">
        <v>3127</v>
      </c>
      <c r="R68" s="815" t="s">
        <v>448</v>
      </c>
      <c r="S68" s="834">
        <v>85719</v>
      </c>
      <c r="T68" s="815"/>
      <c r="U68" s="811"/>
      <c r="V68" s="811"/>
      <c r="W68" s="811"/>
      <c r="X68" s="828">
        <v>601</v>
      </c>
      <c r="Y68" s="828">
        <v>604</v>
      </c>
      <c r="Z68" s="815"/>
      <c r="AA68" s="815"/>
      <c r="AB68" s="815" t="s">
        <v>2796</v>
      </c>
      <c r="AC68" s="815" t="s">
        <v>393</v>
      </c>
      <c r="AD68" s="811"/>
      <c r="AE68" s="815"/>
      <c r="AF68" s="829">
        <v>289</v>
      </c>
      <c r="AG68" s="829">
        <v>299</v>
      </c>
      <c r="AH68" s="841"/>
      <c r="AI68" s="811"/>
      <c r="AJ68" s="815" t="s">
        <v>49</v>
      </c>
      <c r="AK68" s="815" t="s">
        <v>49</v>
      </c>
      <c r="AL68" s="838" t="s">
        <v>4190</v>
      </c>
      <c r="AM68" s="815" t="s">
        <v>49</v>
      </c>
      <c r="AN68" s="815"/>
      <c r="AO68" s="811"/>
      <c r="AP68" s="562" t="str">
        <f>H68&amp;","&amp;" "&amp;I68&amp;","&amp;" "&amp;J68&amp;" "&amp;K68</f>
        <v>9800 E Rita Rd., Tucson, AZ 85747</v>
      </c>
      <c r="AQ68" s="815"/>
      <c r="AR68" s="815">
        <v>10</v>
      </c>
      <c r="AS68" s="815">
        <v>16</v>
      </c>
      <c r="AT68" s="815">
        <v>20</v>
      </c>
      <c r="AU68" s="398"/>
      <c r="AV68" s="855">
        <v>20</v>
      </c>
      <c r="AW68" s="398"/>
      <c r="AX68" s="842"/>
      <c r="AY68" s="398"/>
      <c r="AZ68" s="811"/>
      <c r="BA68" s="811"/>
      <c r="BB68" s="811"/>
      <c r="BC68" s="811"/>
      <c r="BD68" s="811"/>
      <c r="BE68" s="811"/>
      <c r="BF68" s="811"/>
      <c r="BG68" s="811"/>
      <c r="BH68" s="811"/>
      <c r="BI68" s="811"/>
      <c r="BJ68" s="811"/>
      <c r="BK68" s="811"/>
      <c r="BL68" s="811"/>
      <c r="BM68" s="811"/>
      <c r="BN68" s="811"/>
      <c r="BO68" s="811"/>
      <c r="BP68" s="811"/>
      <c r="BQ68" s="811"/>
      <c r="BR68" s="811"/>
      <c r="BS68" s="811"/>
      <c r="BT68" s="811"/>
      <c r="BU68" s="811"/>
      <c r="BV68" s="811"/>
      <c r="BW68" s="811"/>
      <c r="BX68" s="811"/>
      <c r="BY68" s="811"/>
      <c r="BZ68" s="811"/>
      <c r="CA68" s="811"/>
      <c r="CB68" s="811"/>
      <c r="CC68" s="811"/>
      <c r="CD68" s="811"/>
      <c r="CE68" s="811"/>
      <c r="CF68" s="811"/>
      <c r="CG68" s="811"/>
      <c r="CH68" s="811"/>
      <c r="CI68" s="811"/>
      <c r="CJ68" s="811"/>
      <c r="CK68" s="811"/>
      <c r="CL68" s="811"/>
      <c r="CM68" s="811"/>
      <c r="CN68" s="811"/>
      <c r="CO68" s="811"/>
      <c r="CP68" s="811"/>
      <c r="CQ68" s="811"/>
      <c r="CR68" s="811"/>
      <c r="CS68" s="811"/>
      <c r="CT68" s="811"/>
      <c r="CU68" s="811"/>
      <c r="CV68" s="811"/>
      <c r="CW68" s="811"/>
      <c r="CX68" s="811"/>
      <c r="CY68" s="811"/>
      <c r="CZ68" s="811"/>
      <c r="DA68" s="811"/>
      <c r="DB68" s="811"/>
      <c r="DC68" s="811"/>
      <c r="DD68" s="811"/>
      <c r="DE68" s="811"/>
      <c r="DF68" s="811"/>
      <c r="DG68" s="811"/>
      <c r="DH68" s="811"/>
      <c r="DI68" s="811"/>
      <c r="DJ68" s="811"/>
      <c r="DK68" s="811"/>
      <c r="DL68" s="811"/>
      <c r="DM68" s="811"/>
      <c r="DN68" s="811"/>
      <c r="DO68" s="811"/>
      <c r="DP68" s="811"/>
      <c r="DQ68" s="811"/>
      <c r="DR68" s="811"/>
      <c r="DS68" s="562"/>
      <c r="DT68" s="562"/>
      <c r="DU68" s="562"/>
      <c r="DV68" s="562"/>
    </row>
    <row r="69" spans="1:126" s="293" customFormat="1" ht="15" customHeight="1">
      <c r="A69" s="539"/>
      <c r="B69" s="478"/>
      <c r="C69" s="539"/>
      <c r="D69" s="539"/>
      <c r="F69" s="473"/>
      <c r="G69" s="540"/>
      <c r="H69" s="549"/>
      <c r="I69" s="549"/>
      <c r="J69" s="478"/>
      <c r="K69" s="550"/>
      <c r="L69" s="540"/>
      <c r="M69" s="678"/>
      <c r="N69" s="473"/>
      <c r="O69" s="473"/>
      <c r="P69" s="473"/>
      <c r="Q69" s="473"/>
      <c r="R69" s="539"/>
      <c r="S69" s="551"/>
      <c r="T69" s="539"/>
      <c r="U69" s="473"/>
      <c r="V69" s="473"/>
      <c r="W69" s="473"/>
      <c r="X69" s="541"/>
      <c r="Y69" s="541"/>
      <c r="Z69" s="539"/>
      <c r="AA69" s="539"/>
      <c r="AB69" s="539"/>
      <c r="AC69" s="539"/>
      <c r="AD69" s="473"/>
      <c r="AE69" s="539"/>
      <c r="AF69" s="542"/>
      <c r="AG69" s="542"/>
      <c r="AH69" s="542"/>
      <c r="AI69" s="473"/>
      <c r="AJ69" s="539"/>
      <c r="AK69" s="539"/>
      <c r="AL69" s="543"/>
      <c r="AM69" s="539"/>
      <c r="AN69" s="539"/>
      <c r="AO69" s="473"/>
      <c r="AQ69" s="539"/>
      <c r="AR69" s="552">
        <f>SUM(AR2:AR64)</f>
        <v>559</v>
      </c>
      <c r="AS69" s="552">
        <f>SUM(AS2:AS64)</f>
        <v>869</v>
      </c>
      <c r="AT69" s="552">
        <f>SUM(AT2:AT64)</f>
        <v>1167</v>
      </c>
      <c r="AU69" s="107"/>
      <c r="AV69" s="552">
        <f>SUM(AV2:AV64)</f>
        <v>1375</v>
      </c>
      <c r="AW69" s="109"/>
      <c r="AX69" s="733"/>
      <c r="AY69" s="473"/>
      <c r="AZ69" s="473"/>
      <c r="BA69" s="473"/>
      <c r="BB69" s="473"/>
      <c r="BC69" s="473"/>
      <c r="BD69" s="473"/>
      <c r="BE69" s="473"/>
      <c r="BF69" s="473"/>
      <c r="BG69" s="473"/>
      <c r="BH69" s="473"/>
      <c r="BI69" s="473"/>
      <c r="BJ69" s="473"/>
      <c r="BK69" s="473"/>
      <c r="BL69" s="473"/>
      <c r="BM69" s="473"/>
      <c r="BN69" s="473"/>
      <c r="BO69" s="473"/>
      <c r="BP69" s="473"/>
      <c r="BQ69" s="473"/>
      <c r="BR69" s="473"/>
      <c r="BS69" s="473"/>
      <c r="BT69" s="473"/>
      <c r="BU69" s="473"/>
      <c r="BV69" s="473"/>
      <c r="BW69" s="473"/>
      <c r="BX69" s="473"/>
      <c r="BY69" s="473"/>
      <c r="BZ69" s="473"/>
      <c r="CA69" s="473"/>
      <c r="CB69" s="473"/>
      <c r="CC69" s="473"/>
      <c r="CD69" s="473"/>
      <c r="CE69" s="473"/>
      <c r="CF69" s="473"/>
      <c r="CG69" s="473"/>
      <c r="CH69" s="473"/>
      <c r="CI69" s="473"/>
      <c r="CJ69" s="473"/>
      <c r="CK69" s="473"/>
      <c r="CL69" s="473"/>
      <c r="CM69" s="473"/>
      <c r="CN69" s="473"/>
      <c r="CO69" s="473"/>
      <c r="CP69" s="473"/>
      <c r="CQ69" s="473"/>
      <c r="CR69" s="473"/>
      <c r="CS69" s="473"/>
      <c r="CT69" s="473"/>
      <c r="CU69" s="473"/>
      <c r="CV69" s="473"/>
      <c r="CW69" s="473"/>
      <c r="CX69" s="473"/>
      <c r="CY69" s="473"/>
      <c r="CZ69" s="473"/>
      <c r="DA69" s="473"/>
      <c r="DB69" s="473"/>
      <c r="DC69" s="473"/>
      <c r="DD69" s="473"/>
      <c r="DE69" s="473"/>
      <c r="DF69" s="473"/>
      <c r="DG69" s="473"/>
      <c r="DH69" s="473"/>
      <c r="DI69" s="473"/>
      <c r="DJ69" s="473"/>
      <c r="DK69" s="473"/>
      <c r="DL69" s="473"/>
      <c r="DM69" s="473"/>
      <c r="DN69" s="473"/>
      <c r="DO69" s="473"/>
      <c r="DP69" s="473"/>
      <c r="DQ69" s="473"/>
      <c r="DR69" s="473"/>
    </row>
    <row r="70" spans="1:126" s="293" customFormat="1" ht="15" customHeight="1">
      <c r="A70" s="265" t="s">
        <v>1785</v>
      </c>
      <c r="B70" s="454"/>
      <c r="C70" s="457" t="s">
        <v>2784</v>
      </c>
      <c r="D70" s="457">
        <v>30</v>
      </c>
      <c r="E70" s="456" t="s">
        <v>4191</v>
      </c>
      <c r="F70" s="577" t="s">
        <v>3565</v>
      </c>
      <c r="G70" s="580"/>
      <c r="H70" s="455" t="s">
        <v>3566</v>
      </c>
      <c r="I70" s="455" t="s">
        <v>2794</v>
      </c>
      <c r="J70" s="454" t="s">
        <v>152</v>
      </c>
      <c r="K70" s="654">
        <v>37721</v>
      </c>
      <c r="L70" s="580" t="s">
        <v>2790</v>
      </c>
      <c r="M70" s="531" t="s">
        <v>4192</v>
      </c>
      <c r="N70" s="577" t="s">
        <v>2791</v>
      </c>
      <c r="O70" s="577" t="s">
        <v>2792</v>
      </c>
      <c r="P70" s="577" t="s">
        <v>4158</v>
      </c>
      <c r="Q70" s="577" t="s">
        <v>2794</v>
      </c>
      <c r="R70" s="457" t="s">
        <v>152</v>
      </c>
      <c r="S70" s="655">
        <v>37218</v>
      </c>
      <c r="T70" s="457" t="s">
        <v>2795</v>
      </c>
      <c r="U70" s="577"/>
      <c r="V70" s="473"/>
      <c r="W70" s="577"/>
      <c r="X70" s="582"/>
      <c r="Y70" s="582"/>
      <c r="Z70" s="582"/>
      <c r="AA70" s="457"/>
      <c r="AB70" s="457"/>
      <c r="AC70" s="457"/>
      <c r="AD70" s="473"/>
      <c r="AE70" s="457"/>
      <c r="AF70" s="657"/>
      <c r="AG70" s="657"/>
      <c r="AH70" s="657"/>
      <c r="AI70" s="473"/>
      <c r="AJ70" s="457" t="s">
        <v>49</v>
      </c>
      <c r="AK70" s="457" t="s">
        <v>49</v>
      </c>
      <c r="AL70" s="461" t="s">
        <v>4193</v>
      </c>
      <c r="AM70" s="457" t="s">
        <v>49</v>
      </c>
      <c r="AN70" s="539"/>
      <c r="AO70" s="577"/>
      <c r="AP70" s="456" t="str">
        <f>H70&amp;","&amp;" "&amp;I70&amp;","&amp;" "&amp;J70&amp;" "&amp;K70</f>
        <v>621 McPherson Dr., Nashville, TN 37721</v>
      </c>
      <c r="AQ70" s="539"/>
      <c r="AR70" s="577"/>
      <c r="AS70" s="577"/>
      <c r="AT70" s="580"/>
      <c r="AU70" s="269"/>
      <c r="AV70" s="269"/>
      <c r="AW70" s="269"/>
      <c r="AX70" s="406"/>
      <c r="AY70" s="577"/>
      <c r="AZ70" s="577"/>
      <c r="BA70" s="577"/>
      <c r="BB70" s="577"/>
      <c r="BC70" s="577"/>
      <c r="BD70" s="577"/>
      <c r="BE70" s="577"/>
      <c r="BF70" s="577"/>
      <c r="BG70" s="577"/>
      <c r="BH70" s="577"/>
      <c r="BI70" s="577"/>
      <c r="BJ70" s="577"/>
      <c r="BK70" s="577"/>
      <c r="BL70" s="577"/>
      <c r="BM70" s="577"/>
      <c r="BN70" s="577"/>
      <c r="BO70" s="577"/>
      <c r="BP70" s="577"/>
      <c r="BQ70" s="577"/>
      <c r="BR70" s="577"/>
      <c r="BS70" s="577"/>
      <c r="BT70" s="577"/>
      <c r="BU70" s="577"/>
      <c r="BV70" s="577"/>
      <c r="BW70" s="577"/>
      <c r="BX70" s="577"/>
      <c r="BY70" s="577"/>
      <c r="BZ70" s="577"/>
      <c r="CA70" s="577"/>
      <c r="CB70" s="577"/>
      <c r="CC70" s="577"/>
      <c r="CD70" s="577"/>
      <c r="CE70" s="577"/>
      <c r="CF70" s="577"/>
      <c r="CG70" s="577"/>
      <c r="CH70" s="577"/>
      <c r="CI70" s="577"/>
      <c r="CJ70" s="577"/>
      <c r="CK70" s="577"/>
      <c r="CL70" s="577"/>
      <c r="CM70" s="577"/>
      <c r="CN70" s="577"/>
      <c r="CO70" s="577"/>
      <c r="CP70" s="577"/>
      <c r="CQ70" s="577"/>
      <c r="CR70" s="577"/>
      <c r="CS70" s="577"/>
      <c r="CT70" s="577"/>
      <c r="CU70" s="577"/>
      <c r="CV70" s="577"/>
      <c r="CW70" s="577"/>
      <c r="CX70" s="577"/>
      <c r="CY70" s="577"/>
      <c r="CZ70" s="577"/>
      <c r="DA70" s="577"/>
      <c r="DB70" s="577"/>
      <c r="DC70" s="577"/>
      <c r="DD70" s="577"/>
      <c r="DE70" s="577"/>
      <c r="DF70" s="577"/>
      <c r="DG70" s="577"/>
      <c r="DH70" s="577"/>
      <c r="DI70" s="577"/>
      <c r="DJ70" s="577"/>
      <c r="DK70" s="577"/>
      <c r="DL70" s="577"/>
      <c r="DM70" s="577"/>
      <c r="DN70" s="577"/>
      <c r="DO70" s="577"/>
      <c r="DP70" s="577"/>
      <c r="DQ70" s="577"/>
      <c r="DR70" s="577"/>
      <c r="DS70" s="456"/>
      <c r="DT70" s="456"/>
      <c r="DU70" s="456"/>
      <c r="DV70" s="456"/>
    </row>
    <row r="71" spans="1:126" s="293" customFormat="1" ht="15" customHeight="1">
      <c r="A71" s="454" t="s">
        <v>1785</v>
      </c>
      <c r="B71" s="454"/>
      <c r="C71" s="457" t="s">
        <v>455</v>
      </c>
      <c r="D71" s="454">
        <v>15</v>
      </c>
      <c r="E71" s="455" t="s">
        <v>4194</v>
      </c>
      <c r="F71" s="456" t="s">
        <v>4195</v>
      </c>
      <c r="G71" s="455"/>
      <c r="H71" s="456" t="s">
        <v>4196</v>
      </c>
      <c r="I71" s="455" t="s">
        <v>4197</v>
      </c>
      <c r="J71" s="454" t="s">
        <v>620</v>
      </c>
      <c r="K71" s="454">
        <v>30830</v>
      </c>
      <c r="L71" s="531" t="s">
        <v>4198</v>
      </c>
      <c r="M71" s="577"/>
      <c r="N71" s="895" t="s">
        <v>1187</v>
      </c>
      <c r="O71" s="895" t="s">
        <v>4199</v>
      </c>
      <c r="P71" s="895" t="s">
        <v>4200</v>
      </c>
      <c r="Q71" s="895" t="s">
        <v>4197</v>
      </c>
      <c r="R71" s="896" t="s">
        <v>620</v>
      </c>
      <c r="S71" s="896">
        <v>30830</v>
      </c>
      <c r="T71" s="900" t="s">
        <v>4201</v>
      </c>
      <c r="U71" s="459"/>
      <c r="W71" s="429"/>
      <c r="X71" s="429"/>
      <c r="Y71" s="429"/>
      <c r="Z71" s="582"/>
      <c r="AA71" s="457"/>
      <c r="AB71" s="454"/>
      <c r="AC71" s="457"/>
      <c r="AE71" s="454"/>
      <c r="AF71" s="603"/>
      <c r="AG71" s="603"/>
      <c r="AH71" s="603"/>
      <c r="AJ71" s="454" t="s">
        <v>49</v>
      </c>
      <c r="AK71" s="454" t="s">
        <v>49</v>
      </c>
      <c r="AL71" s="461" t="s">
        <v>4202</v>
      </c>
      <c r="AM71" s="457" t="s">
        <v>49</v>
      </c>
      <c r="AN71" s="539" t="s">
        <v>49</v>
      </c>
      <c r="AO71" s="456"/>
      <c r="AP71" s="456" t="str">
        <f>H71&amp;","&amp;" "&amp;I71&amp;","&amp;" "&amp;J71&amp;" "&amp;K71</f>
        <v>1057 Burke Veterans Pkwy, Waynesboro, GA 30830</v>
      </c>
      <c r="AQ71" s="539" t="s">
        <v>49</v>
      </c>
      <c r="AR71" s="456"/>
      <c r="AS71" s="456"/>
      <c r="AT71" s="455"/>
      <c r="AU71" s="264"/>
      <c r="AV71" s="264"/>
      <c r="AW71" s="264"/>
      <c r="AX71" s="685"/>
      <c r="AY71" s="456"/>
      <c r="AZ71" s="456"/>
      <c r="BA71" s="456"/>
      <c r="BB71" s="456"/>
      <c r="BC71" s="456"/>
      <c r="BD71" s="456"/>
      <c r="BE71" s="456"/>
      <c r="BF71" s="456"/>
      <c r="BG71" s="456"/>
      <c r="BH71" s="456"/>
      <c r="BI71" s="456"/>
      <c r="BJ71" s="456"/>
      <c r="BK71" s="456"/>
      <c r="BL71" s="456"/>
      <c r="BM71" s="456"/>
      <c r="BN71" s="456"/>
      <c r="BO71" s="456"/>
      <c r="BP71" s="456"/>
      <c r="BQ71" s="456"/>
      <c r="BR71" s="456"/>
      <c r="BS71" s="456"/>
      <c r="BT71" s="456"/>
      <c r="BU71" s="456"/>
      <c r="BV71" s="456"/>
      <c r="BW71" s="456"/>
      <c r="BX71" s="456"/>
      <c r="BY71" s="456"/>
      <c r="BZ71" s="456"/>
      <c r="CA71" s="456"/>
      <c r="CB71" s="456"/>
      <c r="CC71" s="456"/>
      <c r="CD71" s="456"/>
      <c r="CE71" s="456"/>
      <c r="CF71" s="456"/>
      <c r="CG71" s="456"/>
      <c r="CH71" s="456"/>
      <c r="CI71" s="456"/>
      <c r="CJ71" s="456"/>
      <c r="CK71" s="456"/>
      <c r="CL71" s="456"/>
      <c r="CM71" s="456"/>
      <c r="CN71" s="456"/>
      <c r="CO71" s="456"/>
      <c r="CP71" s="456"/>
      <c r="CQ71" s="456"/>
      <c r="CR71" s="456"/>
      <c r="CS71" s="456"/>
      <c r="CT71" s="456"/>
      <c r="CU71" s="456"/>
      <c r="CV71" s="456"/>
      <c r="CW71" s="456"/>
      <c r="CX71" s="456"/>
      <c r="CY71" s="456"/>
      <c r="CZ71" s="456"/>
      <c r="DA71" s="456"/>
      <c r="DB71" s="456"/>
      <c r="DC71" s="456"/>
      <c r="DD71" s="456"/>
      <c r="DE71" s="456"/>
      <c r="DF71" s="456"/>
      <c r="DG71" s="456"/>
      <c r="DH71" s="456"/>
      <c r="DI71" s="456"/>
      <c r="DJ71" s="456"/>
      <c r="DK71" s="456"/>
      <c r="DL71" s="456"/>
      <c r="DM71" s="456"/>
      <c r="DN71" s="456"/>
      <c r="DO71" s="456"/>
      <c r="DP71" s="456"/>
      <c r="DQ71" s="456"/>
      <c r="DR71" s="456"/>
      <c r="DS71" s="285"/>
      <c r="DT71" s="285"/>
      <c r="DU71" s="285"/>
      <c r="DV71" s="285"/>
    </row>
    <row r="72" spans="1:126" s="293" customFormat="1" ht="15" customHeight="1">
      <c r="A72" s="454" t="s">
        <v>1785</v>
      </c>
      <c r="B72" s="454"/>
      <c r="C72" s="457" t="s">
        <v>455</v>
      </c>
      <c r="D72" s="454">
        <v>29</v>
      </c>
      <c r="E72" s="456" t="s">
        <v>2324</v>
      </c>
      <c r="F72" s="456" t="s">
        <v>2325</v>
      </c>
      <c r="G72" s="455"/>
      <c r="H72" s="456" t="s">
        <v>4203</v>
      </c>
      <c r="I72" s="455" t="s">
        <v>725</v>
      </c>
      <c r="J72" s="454" t="s">
        <v>54</v>
      </c>
      <c r="K72" s="454">
        <v>43205</v>
      </c>
      <c r="L72" s="262" t="s">
        <v>2329</v>
      </c>
      <c r="M72" s="676"/>
      <c r="N72" s="456" t="s">
        <v>2330</v>
      </c>
      <c r="O72" s="456" t="s">
        <v>2331</v>
      </c>
      <c r="P72" s="456" t="s">
        <v>2332</v>
      </c>
      <c r="Q72" s="456" t="s">
        <v>2333</v>
      </c>
      <c r="R72" s="454" t="s">
        <v>54</v>
      </c>
      <c r="S72" s="654">
        <v>43065</v>
      </c>
      <c r="T72" s="454" t="s">
        <v>2334</v>
      </c>
      <c r="U72" s="459"/>
      <c r="W72" s="429"/>
      <c r="X72" s="429"/>
      <c r="Y72" s="429"/>
      <c r="Z72" s="582"/>
      <c r="AA72" s="457"/>
      <c r="AB72" s="454"/>
      <c r="AC72" s="457"/>
      <c r="AE72" s="454"/>
      <c r="AF72" s="603"/>
      <c r="AG72" s="603"/>
      <c r="AH72" s="603"/>
      <c r="AJ72" s="454" t="s">
        <v>49</v>
      </c>
      <c r="AK72" s="454" t="s">
        <v>49</v>
      </c>
      <c r="AL72" s="461" t="s">
        <v>4204</v>
      </c>
      <c r="AM72" s="457" t="s">
        <v>49</v>
      </c>
      <c r="AN72" s="539"/>
      <c r="AO72" s="456"/>
      <c r="AP72" s="456" t="str">
        <f>H72&amp;","&amp;" "&amp;I72&amp;","&amp;" "&amp;J72&amp;" "&amp;K72</f>
        <v>276 S. Nelson Rd., Columbus, OH 43205</v>
      </c>
      <c r="AQ72" s="539"/>
      <c r="AR72" s="456"/>
      <c r="AS72" s="456"/>
      <c r="AT72" s="455"/>
      <c r="AU72" s="264"/>
      <c r="AV72" s="264"/>
      <c r="AW72" s="264"/>
      <c r="AX72" s="685"/>
      <c r="AY72" s="456"/>
      <c r="AZ72" s="456"/>
      <c r="BA72" s="456"/>
      <c r="BB72" s="456"/>
      <c r="BC72" s="456"/>
      <c r="BD72" s="456"/>
      <c r="BE72" s="456"/>
      <c r="BF72" s="456"/>
      <c r="BG72" s="456"/>
      <c r="BH72" s="456"/>
      <c r="BI72" s="456"/>
      <c r="BJ72" s="456"/>
      <c r="BK72" s="456"/>
      <c r="BL72" s="456"/>
      <c r="BM72" s="456"/>
      <c r="BN72" s="456"/>
      <c r="BO72" s="456"/>
      <c r="BP72" s="456"/>
      <c r="BQ72" s="456"/>
      <c r="BR72" s="456"/>
      <c r="BS72" s="456"/>
      <c r="BT72" s="456"/>
      <c r="BU72" s="456"/>
      <c r="BV72" s="456"/>
      <c r="BW72" s="456"/>
      <c r="BX72" s="456"/>
      <c r="BY72" s="456"/>
      <c r="BZ72" s="456"/>
      <c r="CA72" s="456"/>
      <c r="CB72" s="456"/>
      <c r="CC72" s="456"/>
      <c r="CD72" s="456"/>
      <c r="CE72" s="456"/>
      <c r="CF72" s="456"/>
      <c r="CG72" s="456"/>
      <c r="CH72" s="456"/>
      <c r="CI72" s="456"/>
      <c r="CJ72" s="456"/>
      <c r="CK72" s="456"/>
      <c r="CL72" s="456"/>
      <c r="CM72" s="456"/>
      <c r="CN72" s="456"/>
      <c r="CO72" s="456"/>
      <c r="CP72" s="456"/>
      <c r="CQ72" s="456"/>
      <c r="CR72" s="456"/>
      <c r="CS72" s="456"/>
      <c r="CT72" s="456"/>
      <c r="CU72" s="456"/>
      <c r="CV72" s="456"/>
      <c r="CW72" s="456"/>
      <c r="CX72" s="456"/>
      <c r="CY72" s="456"/>
      <c r="CZ72" s="456"/>
      <c r="DA72" s="456"/>
      <c r="DB72" s="456"/>
      <c r="DC72" s="456"/>
      <c r="DD72" s="456"/>
      <c r="DE72" s="456"/>
      <c r="DF72" s="456"/>
      <c r="DG72" s="456"/>
      <c r="DH72" s="456"/>
      <c r="DI72" s="456"/>
      <c r="DJ72" s="456"/>
      <c r="DK72" s="456"/>
      <c r="DL72" s="456"/>
      <c r="DM72" s="456"/>
      <c r="DN72" s="456"/>
      <c r="DO72" s="456"/>
      <c r="DP72" s="456"/>
      <c r="DQ72" s="456"/>
      <c r="DR72" s="456"/>
      <c r="DS72" s="456"/>
      <c r="DT72" s="456"/>
      <c r="DU72" s="456"/>
      <c r="DV72" s="456"/>
    </row>
    <row r="73" spans="1:126" s="293" customFormat="1" ht="15" customHeight="1">
      <c r="A73" s="454" t="s">
        <v>1785</v>
      </c>
      <c r="B73" s="454"/>
      <c r="C73" s="457" t="s">
        <v>455</v>
      </c>
      <c r="D73" s="457">
        <v>42</v>
      </c>
      <c r="E73" s="580" t="s">
        <v>4205</v>
      </c>
      <c r="F73" s="580" t="s">
        <v>4206</v>
      </c>
      <c r="G73" s="580"/>
      <c r="H73" s="580" t="s">
        <v>4207</v>
      </c>
      <c r="I73" s="580" t="s">
        <v>4208</v>
      </c>
      <c r="J73" s="457" t="s">
        <v>567</v>
      </c>
      <c r="K73" s="655">
        <v>29579</v>
      </c>
      <c r="L73" s="656" t="s">
        <v>4209</v>
      </c>
      <c r="M73" s="577"/>
      <c r="N73" s="580" t="s">
        <v>4210</v>
      </c>
      <c r="O73" s="580" t="s">
        <v>4211</v>
      </c>
      <c r="P73" s="577" t="s">
        <v>4212</v>
      </c>
      <c r="Q73" s="580" t="s">
        <v>4213</v>
      </c>
      <c r="R73" s="457" t="s">
        <v>567</v>
      </c>
      <c r="S73" s="655">
        <v>29566</v>
      </c>
      <c r="T73" s="899" t="s">
        <v>4214</v>
      </c>
      <c r="U73" s="581"/>
      <c r="V73" s="473"/>
      <c r="W73" s="582"/>
      <c r="X73" s="582"/>
      <c r="Y73" s="582"/>
      <c r="Z73" s="582"/>
      <c r="AA73" s="457"/>
      <c r="AB73" s="457"/>
      <c r="AC73" s="457"/>
      <c r="AD73" s="473"/>
      <c r="AE73" s="457"/>
      <c r="AF73" s="657"/>
      <c r="AG73" s="657"/>
      <c r="AH73" s="657"/>
      <c r="AI73" s="473"/>
      <c r="AJ73" s="457" t="s">
        <v>49</v>
      </c>
      <c r="AK73" s="457" t="s">
        <v>49</v>
      </c>
      <c r="AL73" s="461" t="s">
        <v>4215</v>
      </c>
      <c r="AM73" s="457" t="s">
        <v>49</v>
      </c>
      <c r="AN73" s="539"/>
      <c r="AO73" s="577"/>
      <c r="AP73" s="456" t="str">
        <f>H73&amp;","&amp;" "&amp;I73&amp;","&amp;" "&amp;J73&amp;" "&amp;K73</f>
        <v>700 Gardner Lacy Rd., Myrtle Beach, SC 29579</v>
      </c>
      <c r="AQ73" s="539"/>
      <c r="AR73" s="577"/>
      <c r="AS73" s="577"/>
      <c r="AT73" s="580"/>
      <c r="AU73" s="269"/>
      <c r="AV73" s="269"/>
      <c r="AW73" s="269"/>
      <c r="AX73" s="406"/>
      <c r="AY73" s="577"/>
      <c r="AZ73" s="577"/>
      <c r="BA73" s="577"/>
      <c r="BB73" s="577"/>
      <c r="BC73" s="577"/>
      <c r="BD73" s="577"/>
      <c r="BE73" s="577"/>
      <c r="BF73" s="577"/>
      <c r="BG73" s="577"/>
      <c r="BH73" s="577"/>
      <c r="BI73" s="577"/>
      <c r="BJ73" s="577"/>
      <c r="BK73" s="577"/>
      <c r="BL73" s="577"/>
      <c r="BM73" s="577"/>
      <c r="BN73" s="577"/>
      <c r="BO73" s="577"/>
      <c r="BP73" s="577"/>
      <c r="BQ73" s="577"/>
      <c r="BR73" s="577"/>
      <c r="BS73" s="577"/>
      <c r="BT73" s="577"/>
      <c r="BU73" s="577"/>
      <c r="BV73" s="577"/>
      <c r="BW73" s="577"/>
      <c r="BX73" s="577"/>
      <c r="BY73" s="577"/>
      <c r="BZ73" s="577"/>
      <c r="CA73" s="577"/>
      <c r="CB73" s="577"/>
      <c r="CC73" s="577"/>
      <c r="CD73" s="577"/>
      <c r="CE73" s="577"/>
      <c r="CF73" s="577"/>
      <c r="CG73" s="577"/>
      <c r="CH73" s="577"/>
      <c r="CI73" s="577"/>
      <c r="CJ73" s="577"/>
      <c r="CK73" s="577"/>
      <c r="CL73" s="577"/>
      <c r="CM73" s="577"/>
      <c r="CN73" s="577"/>
      <c r="CO73" s="577"/>
      <c r="CP73" s="577"/>
      <c r="CQ73" s="577"/>
      <c r="CR73" s="577"/>
      <c r="CS73" s="577"/>
      <c r="CT73" s="577"/>
      <c r="CU73" s="577"/>
      <c r="CV73" s="577"/>
      <c r="CW73" s="577"/>
      <c r="CX73" s="577"/>
      <c r="CY73" s="577"/>
      <c r="CZ73" s="577"/>
      <c r="DA73" s="577"/>
      <c r="DB73" s="577"/>
      <c r="DC73" s="577"/>
      <c r="DD73" s="577"/>
      <c r="DE73" s="577"/>
      <c r="DF73" s="577"/>
      <c r="DG73" s="577"/>
      <c r="DH73" s="577"/>
      <c r="DI73" s="577"/>
      <c r="DJ73" s="577"/>
      <c r="DK73" s="577"/>
      <c r="DL73" s="577"/>
      <c r="DM73" s="577"/>
      <c r="DN73" s="577"/>
      <c r="DO73" s="577"/>
      <c r="DP73" s="577"/>
      <c r="DQ73" s="577"/>
      <c r="DR73" s="658"/>
      <c r="DS73" s="456"/>
      <c r="DT73" s="456"/>
      <c r="DU73" s="456"/>
      <c r="DV73" s="456"/>
    </row>
    <row r="74" spans="1:126" s="456" customFormat="1" ht="15" customHeight="1">
      <c r="A74" s="454" t="s">
        <v>1717</v>
      </c>
      <c r="B74" s="454"/>
      <c r="C74" s="265" t="s">
        <v>36</v>
      </c>
      <c r="D74" s="457"/>
      <c r="E74" s="264" t="s">
        <v>3871</v>
      </c>
      <c r="F74" s="406" t="s">
        <v>3463</v>
      </c>
      <c r="G74" s="406"/>
      <c r="H74" s="685" t="s">
        <v>3872</v>
      </c>
      <c r="I74" s="685" t="s">
        <v>862</v>
      </c>
      <c r="J74" s="265" t="s">
        <v>42</v>
      </c>
      <c r="K74" s="265">
        <v>14020</v>
      </c>
      <c r="L74" s="262" t="s">
        <v>863</v>
      </c>
      <c r="M74" s="577"/>
      <c r="N74" s="685" t="s">
        <v>864</v>
      </c>
      <c r="O74" s="264" t="s">
        <v>865</v>
      </c>
      <c r="P74" s="264" t="s">
        <v>866</v>
      </c>
      <c r="Q74" s="264" t="s">
        <v>867</v>
      </c>
      <c r="R74" s="265" t="s">
        <v>42</v>
      </c>
      <c r="S74" s="265">
        <v>14470</v>
      </c>
      <c r="T74" s="695" t="s">
        <v>868</v>
      </c>
      <c r="U74" s="581"/>
      <c r="V74" s="577"/>
      <c r="W74" s="582"/>
      <c r="X74" s="582">
        <v>706</v>
      </c>
      <c r="Y74" s="582">
        <v>709</v>
      </c>
      <c r="AB74" s="582"/>
      <c r="AC74" s="457"/>
      <c r="AD74" s="577"/>
      <c r="AE74" s="457"/>
      <c r="AF74" s="583">
        <v>289</v>
      </c>
      <c r="AG74" s="583">
        <v>299</v>
      </c>
      <c r="AH74" s="657"/>
      <c r="AI74" s="577"/>
      <c r="AJ74" s="457"/>
      <c r="AK74" s="457"/>
      <c r="AL74" s="698" t="s">
        <v>3873</v>
      </c>
      <c r="AM74" s="457" t="s">
        <v>37</v>
      </c>
      <c r="AN74" s="457"/>
      <c r="AO74" s="577"/>
      <c r="AP74" s="456" t="str">
        <f>H74&amp;","&amp;" "&amp;I74&amp;","&amp;" "&amp;J74&amp;" "&amp;K74</f>
        <v>1 College Rd., Batavia, NY 14020</v>
      </c>
      <c r="AQ74" s="457"/>
      <c r="AR74" s="457"/>
      <c r="AS74" s="457"/>
      <c r="AT74" s="457"/>
      <c r="AU74" s="269"/>
      <c r="AV74" s="269"/>
      <c r="AW74" s="269"/>
      <c r="AX74" s="406"/>
      <c r="AY74" s="577"/>
      <c r="AZ74" s="577"/>
      <c r="BA74" s="577"/>
      <c r="BB74" s="577"/>
      <c r="BC74" s="577"/>
      <c r="BD74" s="577"/>
      <c r="BE74" s="577"/>
      <c r="BF74" s="577"/>
      <c r="BG74" s="577"/>
      <c r="BH74" s="577"/>
      <c r="BI74" s="577"/>
      <c r="BJ74" s="577"/>
      <c r="BK74" s="577"/>
      <c r="BL74" s="577"/>
      <c r="BM74" s="577"/>
      <c r="BN74" s="577"/>
      <c r="BO74" s="577"/>
      <c r="BP74" s="577"/>
      <c r="BQ74" s="577"/>
      <c r="BR74" s="577"/>
      <c r="BS74" s="577"/>
      <c r="BT74" s="577"/>
      <c r="BU74" s="577"/>
      <c r="BV74" s="577"/>
      <c r="BW74" s="577"/>
      <c r="BX74" s="577"/>
      <c r="BY74" s="577"/>
      <c r="BZ74" s="577"/>
      <c r="CA74" s="577"/>
      <c r="CB74" s="577"/>
      <c r="CC74" s="577"/>
      <c r="CD74" s="577"/>
      <c r="CE74" s="577"/>
      <c r="CF74" s="577"/>
      <c r="CG74" s="577"/>
      <c r="CH74" s="577"/>
      <c r="CI74" s="577"/>
      <c r="CJ74" s="577"/>
      <c r="CK74" s="577"/>
      <c r="CL74" s="577"/>
      <c r="CM74" s="577"/>
      <c r="CN74" s="577"/>
      <c r="CO74" s="577"/>
      <c r="CP74" s="577"/>
      <c r="CQ74" s="577"/>
      <c r="CR74" s="577"/>
      <c r="CS74" s="577"/>
      <c r="CT74" s="577"/>
      <c r="CU74" s="577"/>
      <c r="CV74" s="577"/>
      <c r="CW74" s="577"/>
      <c r="CX74" s="577"/>
      <c r="CY74" s="577"/>
      <c r="CZ74" s="577"/>
      <c r="DA74" s="577"/>
      <c r="DB74" s="577"/>
      <c r="DC74" s="577"/>
      <c r="DD74" s="577"/>
      <c r="DE74" s="577"/>
      <c r="DF74" s="577"/>
      <c r="DG74" s="577"/>
      <c r="DH74" s="577"/>
      <c r="DI74" s="577"/>
      <c r="DJ74" s="577"/>
      <c r="DK74" s="577"/>
      <c r="DL74" s="577"/>
      <c r="DM74" s="577"/>
      <c r="DN74" s="577"/>
      <c r="DO74" s="577"/>
      <c r="DP74" s="577"/>
      <c r="DQ74" s="577"/>
      <c r="DR74" s="658"/>
    </row>
    <row r="75" spans="1:126" s="456" customFormat="1" ht="15" customHeight="1">
      <c r="A75" s="454" t="s">
        <v>1717</v>
      </c>
      <c r="B75" s="454"/>
      <c r="C75" s="457" t="s">
        <v>2695</v>
      </c>
      <c r="D75" s="457"/>
      <c r="E75" s="456" t="s">
        <v>4136</v>
      </c>
      <c r="F75" s="577" t="s">
        <v>4216</v>
      </c>
      <c r="G75" s="580"/>
      <c r="H75" s="455" t="s">
        <v>3516</v>
      </c>
      <c r="I75" s="455" t="s">
        <v>3517</v>
      </c>
      <c r="J75" s="454" t="s">
        <v>42</v>
      </c>
      <c r="K75" s="654">
        <v>11354</v>
      </c>
      <c r="L75" s="531" t="s">
        <v>283</v>
      </c>
      <c r="M75" s="586"/>
      <c r="N75" s="580" t="s">
        <v>44</v>
      </c>
      <c r="O75" s="577" t="s">
        <v>45</v>
      </c>
      <c r="P75" s="577" t="s">
        <v>284</v>
      </c>
      <c r="Q75" s="577" t="s">
        <v>285</v>
      </c>
      <c r="R75" s="457" t="s">
        <v>42</v>
      </c>
      <c r="S75" s="457">
        <v>11756</v>
      </c>
      <c r="T75" s="429" t="s">
        <v>46</v>
      </c>
      <c r="V75" s="577"/>
      <c r="W75" s="577"/>
      <c r="X75" s="582">
        <v>706</v>
      </c>
      <c r="Y75" s="582">
        <v>709</v>
      </c>
      <c r="Z75" s="457"/>
      <c r="AA75" s="457"/>
      <c r="AB75" s="457"/>
      <c r="AC75" s="457"/>
      <c r="AD75" s="577"/>
      <c r="AE75" s="457"/>
      <c r="AF75" s="583"/>
      <c r="AG75" s="583"/>
      <c r="AH75" s="657"/>
      <c r="AI75" s="577"/>
      <c r="AJ75" s="457"/>
      <c r="AK75" s="457"/>
      <c r="AL75" s="698" t="s">
        <v>4138</v>
      </c>
      <c r="AM75" s="457"/>
      <c r="AN75" s="457"/>
      <c r="AO75" s="577"/>
      <c r="AP75" s="456" t="str">
        <f>H75&amp;","&amp;" "&amp;I75&amp;","&amp;" "&amp;J75&amp;" "&amp;K75</f>
        <v>25079 Ulmer St., College Point, NY 11354</v>
      </c>
      <c r="AQ75" s="457"/>
      <c r="AR75" s="457"/>
      <c r="AS75" s="457"/>
      <c r="AT75" s="457"/>
      <c r="AU75" s="269"/>
      <c r="AV75" s="263"/>
      <c r="AW75" s="269"/>
      <c r="AX75" s="406"/>
      <c r="AY75" s="269"/>
      <c r="AZ75" s="577"/>
      <c r="BA75" s="577"/>
      <c r="BB75" s="577"/>
      <c r="BC75" s="577"/>
      <c r="BD75" s="577"/>
      <c r="BE75" s="577"/>
      <c r="BF75" s="577"/>
      <c r="BG75" s="577"/>
      <c r="BH75" s="577"/>
      <c r="BI75" s="577"/>
      <c r="BJ75" s="577"/>
      <c r="BK75" s="577"/>
      <c r="BL75" s="577"/>
      <c r="BM75" s="577"/>
      <c r="BN75" s="577"/>
      <c r="BO75" s="577"/>
      <c r="BP75" s="577"/>
      <c r="BQ75" s="577"/>
      <c r="BR75" s="577"/>
      <c r="BS75" s="577"/>
      <c r="BT75" s="577"/>
      <c r="BU75" s="577"/>
      <c r="BV75" s="577"/>
      <c r="BW75" s="577"/>
      <c r="BX75" s="577"/>
      <c r="BY75" s="577"/>
      <c r="BZ75" s="577"/>
      <c r="CA75" s="577"/>
      <c r="CB75" s="577"/>
      <c r="CC75" s="577"/>
      <c r="CD75" s="577"/>
      <c r="CE75" s="577"/>
      <c r="CF75" s="577"/>
      <c r="CG75" s="577"/>
      <c r="CH75" s="577"/>
      <c r="CI75" s="577"/>
      <c r="CJ75" s="577"/>
      <c r="CK75" s="577"/>
      <c r="CL75" s="577"/>
      <c r="CM75" s="577"/>
      <c r="CN75" s="577"/>
      <c r="CO75" s="577"/>
      <c r="CP75" s="577"/>
      <c r="CQ75" s="577"/>
      <c r="CR75" s="577"/>
      <c r="CS75" s="577"/>
      <c r="CT75" s="577"/>
      <c r="CU75" s="577"/>
      <c r="CV75" s="577"/>
      <c r="CW75" s="577"/>
      <c r="CX75" s="577"/>
      <c r="CY75" s="577"/>
      <c r="CZ75" s="577"/>
      <c r="DA75" s="577"/>
      <c r="DB75" s="577"/>
      <c r="DC75" s="577"/>
      <c r="DD75" s="577"/>
      <c r="DE75" s="577"/>
      <c r="DF75" s="577"/>
      <c r="DG75" s="577"/>
      <c r="DH75" s="577"/>
      <c r="DI75" s="577"/>
      <c r="DJ75" s="577"/>
      <c r="DK75" s="577"/>
      <c r="DL75" s="577"/>
      <c r="DM75" s="577"/>
      <c r="DN75" s="577"/>
      <c r="DO75" s="577"/>
      <c r="DP75" s="577"/>
      <c r="DQ75" s="577"/>
      <c r="DR75" s="577"/>
    </row>
    <row r="76" spans="1:126" s="456" customFormat="1" ht="15" customHeight="1">
      <c r="A76" s="454" t="s">
        <v>1785</v>
      </c>
      <c r="B76" s="457"/>
      <c r="C76" s="457" t="s">
        <v>455</v>
      </c>
      <c r="D76" s="457">
        <v>7</v>
      </c>
      <c r="E76" s="580" t="s">
        <v>4217</v>
      </c>
      <c r="F76" s="580" t="s">
        <v>3578</v>
      </c>
      <c r="G76" s="580"/>
      <c r="H76" s="580" t="s">
        <v>2867</v>
      </c>
      <c r="I76" s="580" t="s">
        <v>2868</v>
      </c>
      <c r="J76" s="457" t="s">
        <v>67</v>
      </c>
      <c r="K76" s="457">
        <v>94520</v>
      </c>
      <c r="L76" s="577" t="s">
        <v>912</v>
      </c>
      <c r="M76" s="577"/>
      <c r="N76" s="580" t="s">
        <v>913</v>
      </c>
      <c r="O76" s="577" t="s">
        <v>914</v>
      </c>
      <c r="P76" s="577" t="s">
        <v>915</v>
      </c>
      <c r="Q76" s="577" t="s">
        <v>916</v>
      </c>
      <c r="R76" s="457" t="s">
        <v>67</v>
      </c>
      <c r="S76" s="457">
        <v>94523</v>
      </c>
      <c r="T76" s="582" t="s">
        <v>917</v>
      </c>
      <c r="U76" s="580"/>
      <c r="V76" s="473"/>
      <c r="W76" s="580"/>
      <c r="X76" s="582"/>
      <c r="Y76" s="582"/>
      <c r="Z76" s="457"/>
      <c r="AA76" s="457"/>
      <c r="AB76" s="457"/>
      <c r="AC76" s="457"/>
      <c r="AD76" s="473"/>
      <c r="AE76" s="577"/>
      <c r="AF76" s="577"/>
      <c r="AG76" s="577"/>
      <c r="AH76" s="577"/>
      <c r="AI76" s="473"/>
      <c r="AJ76" s="457" t="s">
        <v>49</v>
      </c>
      <c r="AK76" s="457" t="s">
        <v>49</v>
      </c>
      <c r="AL76" s="659" t="s">
        <v>4218</v>
      </c>
      <c r="AM76" s="457"/>
      <c r="AN76" s="539"/>
      <c r="AO76" s="577"/>
      <c r="AP76" s="456" t="str">
        <f>H76&amp;","&amp;" "&amp;I76&amp;","&amp;" "&amp;J76&amp;" "&amp;K76</f>
        <v>1745 Arnold Industrial Way, Concord, CA 94520</v>
      </c>
      <c r="AQ76" s="539"/>
      <c r="AR76" s="577"/>
      <c r="AS76" s="577"/>
      <c r="AT76" s="580"/>
      <c r="AU76" s="269"/>
      <c r="AV76" s="269"/>
      <c r="AW76" s="269"/>
      <c r="AX76" s="406"/>
      <c r="AY76" s="577"/>
      <c r="AZ76" s="577"/>
      <c r="BA76" s="577"/>
      <c r="BB76" s="577"/>
      <c r="BC76" s="577"/>
      <c r="BD76" s="577"/>
      <c r="BE76" s="577"/>
      <c r="BF76" s="577"/>
      <c r="BG76" s="577"/>
      <c r="BH76" s="577"/>
      <c r="BI76" s="577"/>
      <c r="BJ76" s="577"/>
      <c r="BK76" s="577"/>
      <c r="BL76" s="577"/>
      <c r="BM76" s="577"/>
      <c r="BN76" s="577"/>
      <c r="BO76" s="577"/>
      <c r="BP76" s="577"/>
      <c r="BQ76" s="577"/>
      <c r="BR76" s="577"/>
      <c r="BS76" s="577"/>
      <c r="BT76" s="577"/>
      <c r="BU76" s="577"/>
      <c r="BV76" s="577"/>
      <c r="BW76" s="577"/>
      <c r="BX76" s="577"/>
      <c r="BY76" s="577"/>
      <c r="BZ76" s="577"/>
      <c r="CA76" s="577"/>
      <c r="CB76" s="577"/>
      <c r="CC76" s="577"/>
      <c r="CD76" s="577"/>
      <c r="CE76" s="577"/>
      <c r="CF76" s="577"/>
      <c r="CG76" s="577"/>
      <c r="CH76" s="577"/>
      <c r="CI76" s="577"/>
      <c r="CJ76" s="577"/>
      <c r="CK76" s="577"/>
      <c r="CL76" s="577"/>
      <c r="CM76" s="577"/>
      <c r="CN76" s="577"/>
      <c r="CO76" s="577"/>
      <c r="CP76" s="577"/>
      <c r="CQ76" s="577"/>
      <c r="CR76" s="577"/>
      <c r="CS76" s="577"/>
      <c r="CT76" s="577"/>
      <c r="CU76" s="577"/>
      <c r="CV76" s="577"/>
      <c r="CW76" s="577"/>
      <c r="CX76" s="577"/>
      <c r="CY76" s="577"/>
      <c r="CZ76" s="577"/>
      <c r="DA76" s="577"/>
      <c r="DB76" s="577"/>
      <c r="DC76" s="577"/>
      <c r="DD76" s="577"/>
      <c r="DE76" s="577"/>
      <c r="DF76" s="577"/>
      <c r="DG76" s="577"/>
      <c r="DH76" s="577"/>
      <c r="DI76" s="577"/>
      <c r="DJ76" s="577"/>
      <c r="DK76" s="577"/>
      <c r="DL76" s="577"/>
      <c r="DM76" s="577"/>
      <c r="DN76" s="577"/>
      <c r="DO76" s="577"/>
      <c r="DP76" s="577"/>
      <c r="DQ76" s="577"/>
      <c r="DR76" s="658"/>
    </row>
    <row r="77" spans="1:126" s="456" customFormat="1" ht="15" customHeight="1">
      <c r="A77" s="265" t="s">
        <v>1785</v>
      </c>
      <c r="B77" s="454"/>
      <c r="C77" s="457" t="s">
        <v>455</v>
      </c>
      <c r="D77" s="457">
        <v>22</v>
      </c>
      <c r="E77" s="577" t="s">
        <v>2389</v>
      </c>
      <c r="F77" s="580" t="s">
        <v>4219</v>
      </c>
      <c r="G77" s="580"/>
      <c r="H77" s="456" t="s">
        <v>4220</v>
      </c>
      <c r="I77" s="456" t="s">
        <v>1079</v>
      </c>
      <c r="J77" s="454" t="s">
        <v>620</v>
      </c>
      <c r="K77" s="454">
        <v>30062</v>
      </c>
      <c r="L77" s="531" t="s">
        <v>2391</v>
      </c>
      <c r="M77" s="577"/>
      <c r="N77" s="456" t="s">
        <v>1802</v>
      </c>
      <c r="O77" s="456" t="s">
        <v>2392</v>
      </c>
      <c r="P77" s="456" t="s">
        <v>4221</v>
      </c>
      <c r="Q77" s="456" t="s">
        <v>2394</v>
      </c>
      <c r="R77" s="454" t="s">
        <v>620</v>
      </c>
      <c r="S77" s="654">
        <v>30075</v>
      </c>
      <c r="T77" s="454" t="s">
        <v>2395</v>
      </c>
      <c r="U77" s="581"/>
      <c r="V77" s="473"/>
      <c r="W77" s="582"/>
      <c r="X77" s="582"/>
      <c r="Y77" s="582"/>
      <c r="Z77" s="582"/>
      <c r="AA77" s="457"/>
      <c r="AB77" s="457"/>
      <c r="AC77" s="457"/>
      <c r="AD77" s="473"/>
      <c r="AE77" s="457"/>
      <c r="AF77" s="657"/>
      <c r="AG77" s="657"/>
      <c r="AH77" s="657"/>
      <c r="AI77" s="473"/>
      <c r="AJ77" s="457" t="s">
        <v>49</v>
      </c>
      <c r="AK77" s="457" t="s">
        <v>49</v>
      </c>
      <c r="AL77" s="461" t="s">
        <v>4222</v>
      </c>
      <c r="AM77" s="457" t="s">
        <v>49</v>
      </c>
      <c r="AN77" s="539" t="s">
        <v>49</v>
      </c>
      <c r="AO77" s="577"/>
      <c r="AP77" s="456" t="str">
        <f>H77&amp;","&amp;" "&amp;I77&amp;","&amp;" "&amp;J77&amp;" "&amp;K77</f>
        <v>2509 Post Oak Tritt Rd., Marietta, GA 30062</v>
      </c>
      <c r="AQ77" s="539" t="s">
        <v>49</v>
      </c>
      <c r="AR77" s="577"/>
      <c r="AS77" s="577"/>
      <c r="AT77" s="580"/>
      <c r="AU77" s="269"/>
      <c r="AV77" s="269"/>
      <c r="AW77" s="269"/>
      <c r="AX77" s="406"/>
      <c r="AY77" s="577"/>
      <c r="AZ77" s="577"/>
      <c r="BA77" s="577"/>
      <c r="BB77" s="577"/>
      <c r="BC77" s="577"/>
      <c r="BD77" s="577"/>
      <c r="BE77" s="577"/>
      <c r="BF77" s="577"/>
      <c r="BG77" s="577"/>
      <c r="BH77" s="577"/>
      <c r="BI77" s="577"/>
      <c r="BJ77" s="577"/>
      <c r="BK77" s="577"/>
      <c r="BL77" s="577"/>
      <c r="BM77" s="577"/>
      <c r="BN77" s="577"/>
      <c r="BO77" s="577"/>
      <c r="BP77" s="577"/>
      <c r="BQ77" s="577"/>
      <c r="BR77" s="577"/>
      <c r="BS77" s="577"/>
      <c r="BT77" s="577"/>
      <c r="BU77" s="577"/>
      <c r="BV77" s="577"/>
      <c r="BW77" s="577"/>
      <c r="BX77" s="577"/>
      <c r="BY77" s="577"/>
      <c r="BZ77" s="577"/>
      <c r="CA77" s="577"/>
      <c r="CB77" s="577"/>
      <c r="CC77" s="577"/>
      <c r="CD77" s="577"/>
      <c r="CE77" s="577"/>
      <c r="CF77" s="577"/>
      <c r="CG77" s="577"/>
      <c r="CH77" s="577"/>
      <c r="CI77" s="577"/>
      <c r="CJ77" s="577"/>
      <c r="CK77" s="577"/>
      <c r="CL77" s="577"/>
      <c r="CM77" s="577"/>
      <c r="CN77" s="577"/>
      <c r="CO77" s="577"/>
      <c r="CP77" s="577"/>
      <c r="CQ77" s="577"/>
      <c r="CR77" s="577"/>
      <c r="CS77" s="577"/>
      <c r="CT77" s="577"/>
      <c r="CU77" s="577"/>
      <c r="CV77" s="577"/>
      <c r="CW77" s="577"/>
      <c r="CX77" s="577"/>
      <c r="CY77" s="577"/>
      <c r="CZ77" s="577"/>
      <c r="DA77" s="577"/>
      <c r="DB77" s="577"/>
      <c r="DC77" s="577"/>
      <c r="DD77" s="577"/>
      <c r="DE77" s="577"/>
      <c r="DF77" s="577"/>
      <c r="DG77" s="577"/>
      <c r="DH77" s="577"/>
      <c r="DI77" s="577"/>
      <c r="DJ77" s="577"/>
      <c r="DK77" s="577"/>
      <c r="DL77" s="577"/>
      <c r="DM77" s="577"/>
      <c r="DN77" s="577"/>
      <c r="DO77" s="577"/>
      <c r="DP77" s="577"/>
      <c r="DQ77" s="577"/>
      <c r="DR77" s="577"/>
    </row>
    <row r="78" spans="1:126" s="456" customFormat="1" ht="15" customHeight="1">
      <c r="A78" s="265" t="s">
        <v>1785</v>
      </c>
      <c r="B78" s="454"/>
      <c r="C78" s="457" t="s">
        <v>455</v>
      </c>
      <c r="D78" s="457">
        <v>36</v>
      </c>
      <c r="E78" s="577" t="s">
        <v>2389</v>
      </c>
      <c r="F78" s="580" t="s">
        <v>4223</v>
      </c>
      <c r="G78" s="580"/>
      <c r="H78" s="456" t="s">
        <v>4220</v>
      </c>
      <c r="I78" s="456" t="s">
        <v>1079</v>
      </c>
      <c r="J78" s="454" t="s">
        <v>620</v>
      </c>
      <c r="K78" s="454">
        <v>30062</v>
      </c>
      <c r="L78" s="531" t="s">
        <v>2391</v>
      </c>
      <c r="M78" s="577"/>
      <c r="N78" s="456" t="s">
        <v>1802</v>
      </c>
      <c r="O78" s="456" t="s">
        <v>2392</v>
      </c>
      <c r="P78" s="456" t="s">
        <v>4221</v>
      </c>
      <c r="Q78" s="456" t="s">
        <v>2394</v>
      </c>
      <c r="R78" s="454" t="s">
        <v>620</v>
      </c>
      <c r="S78" s="654">
        <v>30075</v>
      </c>
      <c r="T78" s="454" t="s">
        <v>2395</v>
      </c>
      <c r="U78" s="581"/>
      <c r="V78" s="473"/>
      <c r="W78" s="582"/>
      <c r="X78" s="582"/>
      <c r="Y78" s="582"/>
      <c r="Z78" s="582"/>
      <c r="AA78" s="457"/>
      <c r="AB78" s="457"/>
      <c r="AC78" s="457"/>
      <c r="AD78" s="473"/>
      <c r="AE78" s="457"/>
      <c r="AF78" s="657"/>
      <c r="AG78" s="657"/>
      <c r="AH78" s="657"/>
      <c r="AI78" s="473"/>
      <c r="AJ78" s="457" t="s">
        <v>49</v>
      </c>
      <c r="AK78" s="457" t="s">
        <v>49</v>
      </c>
      <c r="AL78" s="461" t="s">
        <v>4222</v>
      </c>
      <c r="AM78" s="457" t="s">
        <v>49</v>
      </c>
      <c r="AN78" s="539"/>
      <c r="AO78" s="577"/>
      <c r="AP78" s="456" t="str">
        <f>H78&amp;","&amp;" "&amp;I78&amp;","&amp;" "&amp;J78&amp;" "&amp;K78</f>
        <v>2509 Post Oak Tritt Rd., Marietta, GA 30062</v>
      </c>
      <c r="AQ78" s="539"/>
      <c r="AR78" s="577"/>
      <c r="AS78" s="577"/>
      <c r="AT78" s="580"/>
      <c r="AU78" s="269"/>
      <c r="AV78" s="269"/>
      <c r="AW78" s="269"/>
      <c r="AX78" s="406"/>
      <c r="AY78" s="577"/>
      <c r="AZ78" s="577"/>
      <c r="BA78" s="577"/>
      <c r="BB78" s="577"/>
      <c r="BC78" s="577"/>
      <c r="BD78" s="577"/>
      <c r="BE78" s="577"/>
      <c r="BF78" s="577"/>
      <c r="BG78" s="577"/>
      <c r="BH78" s="577"/>
      <c r="BI78" s="577"/>
      <c r="BJ78" s="577"/>
      <c r="BK78" s="577"/>
      <c r="BL78" s="577"/>
      <c r="BM78" s="577"/>
      <c r="BN78" s="577"/>
      <c r="BO78" s="577"/>
      <c r="BP78" s="577"/>
      <c r="BQ78" s="577"/>
      <c r="BR78" s="577"/>
      <c r="BS78" s="577"/>
      <c r="BT78" s="577"/>
      <c r="BU78" s="577"/>
      <c r="BV78" s="577"/>
      <c r="BW78" s="577"/>
      <c r="BX78" s="577"/>
      <c r="BY78" s="577"/>
      <c r="BZ78" s="577"/>
      <c r="CA78" s="577"/>
      <c r="CB78" s="577"/>
      <c r="CC78" s="577"/>
      <c r="CD78" s="577"/>
      <c r="CE78" s="577"/>
      <c r="CF78" s="577"/>
      <c r="CG78" s="577"/>
      <c r="CH78" s="577"/>
      <c r="CI78" s="577"/>
      <c r="CJ78" s="577"/>
      <c r="CK78" s="577"/>
      <c r="CL78" s="577"/>
      <c r="CM78" s="577"/>
      <c r="CN78" s="577"/>
      <c r="CO78" s="577"/>
      <c r="CP78" s="577"/>
      <c r="CQ78" s="577"/>
      <c r="CR78" s="577"/>
      <c r="CS78" s="577"/>
      <c r="CT78" s="577"/>
      <c r="CU78" s="577"/>
      <c r="CV78" s="577"/>
      <c r="CW78" s="577"/>
      <c r="CX78" s="577"/>
      <c r="CY78" s="577"/>
      <c r="CZ78" s="577"/>
      <c r="DA78" s="577"/>
      <c r="DB78" s="577"/>
      <c r="DC78" s="577"/>
      <c r="DD78" s="577"/>
      <c r="DE78" s="577"/>
      <c r="DF78" s="577"/>
      <c r="DG78" s="577"/>
      <c r="DH78" s="577"/>
      <c r="DI78" s="577"/>
      <c r="DJ78" s="577"/>
      <c r="DK78" s="577"/>
      <c r="DL78" s="577"/>
      <c r="DM78" s="577"/>
      <c r="DN78" s="577"/>
      <c r="DO78" s="577"/>
      <c r="DP78" s="577"/>
      <c r="DQ78" s="577"/>
      <c r="DR78" s="577"/>
    </row>
    <row r="79" spans="1:126" s="456" customFormat="1" ht="15" customHeight="1">
      <c r="A79" s="454" t="s">
        <v>1717</v>
      </c>
      <c r="B79" s="457"/>
      <c r="C79" s="582" t="s">
        <v>455</v>
      </c>
      <c r="D79" s="457">
        <v>28</v>
      </c>
      <c r="E79" s="580" t="s">
        <v>2225</v>
      </c>
      <c r="F79" s="580" t="s">
        <v>4224</v>
      </c>
      <c r="G79" s="580"/>
      <c r="H79" s="580" t="s">
        <v>2227</v>
      </c>
      <c r="I79" s="580" t="s">
        <v>2228</v>
      </c>
      <c r="J79" s="457" t="s">
        <v>139</v>
      </c>
      <c r="K79" s="457">
        <v>77423</v>
      </c>
      <c r="L79" s="531" t="s">
        <v>2229</v>
      </c>
      <c r="M79" s="577"/>
      <c r="N79" s="580" t="s">
        <v>2230</v>
      </c>
      <c r="O79" s="580" t="s">
        <v>244</v>
      </c>
      <c r="P79" s="580" t="s">
        <v>4225</v>
      </c>
      <c r="Q79" s="580" t="s">
        <v>4226</v>
      </c>
      <c r="R79" s="457" t="s">
        <v>3915</v>
      </c>
      <c r="S79" s="457">
        <v>77423</v>
      </c>
      <c r="T79" s="457" t="s">
        <v>2231</v>
      </c>
      <c r="U79" s="581"/>
      <c r="V79" s="577"/>
      <c r="W79" s="582"/>
      <c r="X79" s="582">
        <v>622</v>
      </c>
      <c r="Y79" s="582">
        <v>625</v>
      </c>
      <c r="Z79" s="582"/>
      <c r="AA79" s="457"/>
      <c r="AB79" s="457"/>
      <c r="AC79" s="457"/>
      <c r="AD79" s="577"/>
      <c r="AE79" s="457"/>
      <c r="AF79" s="583">
        <v>289</v>
      </c>
      <c r="AG79" s="583">
        <v>299</v>
      </c>
      <c r="AH79" s="657"/>
      <c r="AI79" s="577"/>
      <c r="AJ79" s="457" t="s">
        <v>49</v>
      </c>
      <c r="AK79" s="457" t="s">
        <v>49</v>
      </c>
      <c r="AL79" s="698" t="s">
        <v>4227</v>
      </c>
      <c r="AM79" s="457" t="s">
        <v>49</v>
      </c>
      <c r="AN79" s="457"/>
      <c r="AO79" s="577"/>
      <c r="AP79" s="456" t="str">
        <f>H79&amp;","&amp;" "&amp;I79&amp;","&amp;" "&amp;J79&amp;" "&amp;K79</f>
        <v>34499 Royal Rd., Brookshire, TX 77423</v>
      </c>
      <c r="AQ79" s="457"/>
      <c r="AR79" s="457"/>
      <c r="AS79" s="457"/>
      <c r="AT79" s="457"/>
      <c r="AU79" s="269"/>
      <c r="AV79" s="269"/>
      <c r="AW79" s="269"/>
      <c r="AX79" s="406"/>
      <c r="AY79" s="577"/>
      <c r="AZ79" s="577"/>
      <c r="BA79" s="577"/>
      <c r="BB79" s="577"/>
      <c r="BC79" s="577"/>
      <c r="BD79" s="577"/>
      <c r="BE79" s="577"/>
      <c r="BF79" s="577"/>
      <c r="BG79" s="577"/>
      <c r="BH79" s="577"/>
      <c r="BI79" s="577"/>
      <c r="BJ79" s="577"/>
      <c r="BK79" s="577"/>
      <c r="BL79" s="577"/>
      <c r="BM79" s="577"/>
      <c r="BN79" s="577"/>
      <c r="BO79" s="577"/>
      <c r="BP79" s="577"/>
      <c r="BQ79" s="577"/>
      <c r="BR79" s="577"/>
      <c r="BS79" s="577"/>
      <c r="BT79" s="577"/>
      <c r="BU79" s="577"/>
      <c r="BV79" s="577"/>
      <c r="BW79" s="577"/>
      <c r="BX79" s="577"/>
      <c r="BY79" s="577"/>
      <c r="BZ79" s="577"/>
      <c r="CA79" s="577"/>
      <c r="CB79" s="577"/>
      <c r="CC79" s="577"/>
      <c r="CD79" s="577"/>
      <c r="CE79" s="577"/>
      <c r="CF79" s="577"/>
      <c r="CG79" s="577"/>
      <c r="CH79" s="577"/>
      <c r="CI79" s="577"/>
      <c r="CJ79" s="577"/>
      <c r="CK79" s="577"/>
      <c r="CL79" s="577"/>
      <c r="CM79" s="577"/>
      <c r="CN79" s="577"/>
      <c r="CO79" s="577"/>
      <c r="CP79" s="577"/>
      <c r="CQ79" s="577"/>
      <c r="CR79" s="577"/>
      <c r="CS79" s="577"/>
      <c r="CT79" s="577"/>
      <c r="CU79" s="577"/>
      <c r="CV79" s="577"/>
      <c r="CW79" s="577"/>
      <c r="CX79" s="577"/>
      <c r="CY79" s="577"/>
      <c r="CZ79" s="577"/>
      <c r="DA79" s="577"/>
      <c r="DB79" s="577"/>
      <c r="DC79" s="577"/>
      <c r="DD79" s="577"/>
      <c r="DE79" s="577"/>
      <c r="DF79" s="577"/>
      <c r="DG79" s="577"/>
      <c r="DH79" s="577"/>
      <c r="DI79" s="577"/>
      <c r="DJ79" s="577"/>
      <c r="DK79" s="577"/>
      <c r="DL79" s="577"/>
      <c r="DM79" s="577"/>
      <c r="DN79" s="577"/>
      <c r="DO79" s="577"/>
      <c r="DP79" s="577"/>
      <c r="DQ79" s="577"/>
      <c r="DR79" s="658"/>
    </row>
    <row r="80" spans="1:126" s="456" customFormat="1" ht="15" customHeight="1">
      <c r="A80" s="454" t="s">
        <v>1717</v>
      </c>
      <c r="B80" s="454"/>
      <c r="C80" s="265" t="s">
        <v>36</v>
      </c>
      <c r="D80" s="457"/>
      <c r="E80" s="577" t="s">
        <v>4228</v>
      </c>
      <c r="F80" s="406" t="s">
        <v>4229</v>
      </c>
      <c r="G80" s="406"/>
      <c r="H80" s="456" t="s">
        <v>4230</v>
      </c>
      <c r="I80" s="456" t="s">
        <v>4231</v>
      </c>
      <c r="J80" s="454" t="s">
        <v>611</v>
      </c>
      <c r="K80" s="454">
        <v>87420</v>
      </c>
      <c r="L80" s="262" t="s">
        <v>4232</v>
      </c>
      <c r="M80" s="577"/>
      <c r="N80" s="577" t="s">
        <v>4233</v>
      </c>
      <c r="O80" s="580" t="s">
        <v>4234</v>
      </c>
      <c r="P80" s="577" t="s">
        <v>4235</v>
      </c>
      <c r="Q80" s="577" t="s">
        <v>4236</v>
      </c>
      <c r="R80" s="457" t="s">
        <v>611</v>
      </c>
      <c r="S80" s="457">
        <v>87417</v>
      </c>
      <c r="T80" s="454" t="s">
        <v>4237</v>
      </c>
      <c r="U80" s="581"/>
      <c r="V80" s="577"/>
      <c r="W80" s="582"/>
      <c r="X80" s="582">
        <v>622</v>
      </c>
      <c r="Y80" s="582">
        <v>625</v>
      </c>
      <c r="AB80" s="582"/>
      <c r="AC80" s="457"/>
      <c r="AD80" s="577"/>
      <c r="AE80" s="457"/>
      <c r="AF80" s="583">
        <v>289</v>
      </c>
      <c r="AG80" s="583">
        <v>299</v>
      </c>
      <c r="AH80" s="657"/>
      <c r="AI80" s="577"/>
      <c r="AJ80" s="457"/>
      <c r="AK80" s="457"/>
      <c r="AL80" s="698" t="s">
        <v>4238</v>
      </c>
      <c r="AM80" s="457" t="s">
        <v>37</v>
      </c>
      <c r="AN80" s="457"/>
      <c r="AO80" s="577"/>
      <c r="AP80" s="456" t="str">
        <f>H80&amp;","&amp;" "&amp;I80&amp;","&amp;" "&amp;J80&amp;" "&amp;K80</f>
        <v>US-64, Shiprock, NM 87420</v>
      </c>
      <c r="AQ80" s="457"/>
      <c r="AR80" s="457"/>
      <c r="AS80" s="457"/>
      <c r="AT80" s="457"/>
      <c r="AU80" s="269"/>
      <c r="AV80" s="269"/>
      <c r="AW80" s="269"/>
      <c r="AX80" s="406"/>
      <c r="AY80" s="577"/>
      <c r="AZ80" s="577"/>
      <c r="BA80" s="577"/>
      <c r="BB80" s="577"/>
      <c r="BC80" s="577"/>
      <c r="BD80" s="577"/>
      <c r="BE80" s="577"/>
      <c r="BF80" s="577"/>
      <c r="BG80" s="577"/>
      <c r="BH80" s="577"/>
      <c r="BI80" s="577"/>
      <c r="BJ80" s="577"/>
      <c r="BK80" s="577"/>
      <c r="BL80" s="577"/>
      <c r="BM80" s="577"/>
      <c r="BN80" s="577"/>
      <c r="BO80" s="577"/>
      <c r="BP80" s="577"/>
      <c r="BQ80" s="577"/>
      <c r="BR80" s="577"/>
      <c r="BS80" s="577"/>
      <c r="BT80" s="577"/>
      <c r="BU80" s="577"/>
      <c r="BV80" s="577"/>
      <c r="BW80" s="577"/>
      <c r="BX80" s="577"/>
      <c r="BY80" s="577"/>
      <c r="BZ80" s="577"/>
      <c r="CA80" s="577"/>
      <c r="CB80" s="577"/>
      <c r="CC80" s="577"/>
      <c r="CD80" s="577"/>
      <c r="CE80" s="577"/>
      <c r="CF80" s="577"/>
      <c r="CG80" s="577"/>
      <c r="CH80" s="577"/>
      <c r="CI80" s="577"/>
      <c r="CJ80" s="577"/>
      <c r="CK80" s="577"/>
      <c r="CL80" s="577"/>
      <c r="CM80" s="577"/>
      <c r="CN80" s="577"/>
      <c r="CO80" s="577"/>
      <c r="CP80" s="577"/>
      <c r="CQ80" s="577"/>
      <c r="CR80" s="577"/>
      <c r="CS80" s="577"/>
      <c r="CT80" s="577"/>
      <c r="CU80" s="577"/>
      <c r="CV80" s="577"/>
      <c r="CW80" s="577"/>
      <c r="CX80" s="577"/>
      <c r="CY80" s="577"/>
      <c r="CZ80" s="577"/>
      <c r="DA80" s="577"/>
      <c r="DB80" s="577"/>
      <c r="DC80" s="577"/>
      <c r="DD80" s="577"/>
      <c r="DE80" s="577"/>
      <c r="DF80" s="577"/>
      <c r="DG80" s="577"/>
      <c r="DH80" s="577"/>
      <c r="DI80" s="577"/>
      <c r="DJ80" s="577"/>
      <c r="DK80" s="577"/>
      <c r="DL80" s="577"/>
      <c r="DM80" s="577"/>
      <c r="DN80" s="577"/>
      <c r="DO80" s="577"/>
      <c r="DP80" s="577"/>
      <c r="DQ80" s="577"/>
      <c r="DR80" s="658"/>
    </row>
    <row r="81" spans="1:126" s="456" customFormat="1" ht="15" customHeight="1">
      <c r="A81" s="454" t="s">
        <v>1717</v>
      </c>
      <c r="B81" s="454"/>
      <c r="C81" s="265" t="s">
        <v>36</v>
      </c>
      <c r="D81" s="457"/>
      <c r="E81" s="577" t="s">
        <v>4239</v>
      </c>
      <c r="F81" s="406" t="s">
        <v>4240</v>
      </c>
      <c r="G81" s="406" t="s">
        <v>3508</v>
      </c>
      <c r="H81" s="406" t="s">
        <v>4241</v>
      </c>
      <c r="I81" s="406" t="s">
        <v>3510</v>
      </c>
      <c r="J81" s="263" t="s">
        <v>3511</v>
      </c>
      <c r="K81" s="894" t="s">
        <v>4242</v>
      </c>
      <c r="L81" s="262" t="s">
        <v>358</v>
      </c>
      <c r="M81" s="577"/>
      <c r="N81" s="456" t="s">
        <v>359</v>
      </c>
      <c r="O81" s="456" t="s">
        <v>360</v>
      </c>
      <c r="P81" s="456" t="s">
        <v>361</v>
      </c>
      <c r="Q81" s="456" t="s">
        <v>362</v>
      </c>
      <c r="R81" s="454" t="s">
        <v>357</v>
      </c>
      <c r="S81" s="454">
        <v>68127</v>
      </c>
      <c r="T81" s="265" t="s">
        <v>364</v>
      </c>
      <c r="U81" s="581"/>
      <c r="V81" s="577"/>
      <c r="W81" s="582"/>
      <c r="X81" s="582">
        <v>629</v>
      </c>
      <c r="Y81" s="582">
        <v>702</v>
      </c>
      <c r="AB81" s="582"/>
      <c r="AC81" s="457"/>
      <c r="AD81" s="577"/>
      <c r="AE81" s="457"/>
      <c r="AF81" s="583">
        <v>289</v>
      </c>
      <c r="AG81" s="583">
        <v>299</v>
      </c>
      <c r="AH81" s="657"/>
      <c r="AI81" s="577"/>
      <c r="AJ81" s="457"/>
      <c r="AK81" s="457"/>
      <c r="AL81" s="698" t="s">
        <v>4243</v>
      </c>
      <c r="AM81" s="457" t="s">
        <v>37</v>
      </c>
      <c r="AN81" s="457"/>
      <c r="AO81" s="577"/>
      <c r="AP81" s="456" t="str">
        <f>H81&amp;","&amp;" "&amp;I81&amp;","&amp;" "&amp;J81&amp;" "&amp;K81</f>
        <v>2900 Richard Downing Ave., Council Bluffs, IA 51501</v>
      </c>
      <c r="AQ81" s="457"/>
      <c r="AR81" s="457"/>
      <c r="AS81" s="457"/>
      <c r="AT81" s="457"/>
      <c r="AU81" s="269"/>
      <c r="AV81" s="269"/>
      <c r="AW81" s="269"/>
      <c r="AX81" s="406"/>
      <c r="AY81" s="577"/>
      <c r="AZ81" s="577"/>
      <c r="BA81" s="577"/>
      <c r="BB81" s="577"/>
      <c r="BC81" s="577"/>
      <c r="BD81" s="577"/>
      <c r="BE81" s="577"/>
      <c r="BF81" s="577"/>
      <c r="BG81" s="577"/>
      <c r="BH81" s="577"/>
      <c r="BI81" s="577"/>
      <c r="BJ81" s="577"/>
      <c r="BK81" s="577"/>
      <c r="BL81" s="577"/>
      <c r="BM81" s="577"/>
      <c r="BN81" s="577"/>
      <c r="BO81" s="577"/>
      <c r="BP81" s="577"/>
      <c r="BQ81" s="577"/>
      <c r="BR81" s="577"/>
      <c r="BS81" s="577"/>
      <c r="BT81" s="577"/>
      <c r="BU81" s="577"/>
      <c r="BV81" s="577"/>
      <c r="BW81" s="577"/>
      <c r="BX81" s="577"/>
      <c r="BY81" s="577"/>
      <c r="BZ81" s="577"/>
      <c r="CA81" s="577"/>
      <c r="CB81" s="577"/>
      <c r="CC81" s="577"/>
      <c r="CD81" s="577"/>
      <c r="CE81" s="577"/>
      <c r="CF81" s="577"/>
      <c r="CG81" s="577"/>
      <c r="CH81" s="577"/>
      <c r="CI81" s="577"/>
      <c r="CJ81" s="577"/>
      <c r="CK81" s="577"/>
      <c r="CL81" s="577"/>
      <c r="CM81" s="577"/>
      <c r="CN81" s="577"/>
      <c r="CO81" s="577"/>
      <c r="CP81" s="577"/>
      <c r="CQ81" s="577"/>
      <c r="CR81" s="577"/>
      <c r="CS81" s="577"/>
      <c r="CT81" s="577"/>
      <c r="CU81" s="577"/>
      <c r="CV81" s="577"/>
      <c r="CW81" s="577"/>
      <c r="CX81" s="577"/>
      <c r="CY81" s="577"/>
      <c r="CZ81" s="577"/>
      <c r="DA81" s="577"/>
      <c r="DB81" s="577"/>
      <c r="DC81" s="577"/>
      <c r="DD81" s="577"/>
      <c r="DE81" s="577"/>
      <c r="DF81" s="577"/>
      <c r="DG81" s="577"/>
      <c r="DH81" s="577"/>
      <c r="DI81" s="577"/>
      <c r="DJ81" s="577"/>
      <c r="DK81" s="577"/>
      <c r="DL81" s="577"/>
      <c r="DM81" s="577"/>
      <c r="DN81" s="577"/>
      <c r="DO81" s="577"/>
      <c r="DP81" s="577"/>
      <c r="DQ81" s="577"/>
      <c r="DR81" s="658"/>
    </row>
    <row r="82" spans="1:126" ht="15" customHeight="1">
      <c r="A82" s="454" t="s">
        <v>1717</v>
      </c>
      <c r="B82" s="457"/>
      <c r="C82" s="457" t="s">
        <v>2784</v>
      </c>
      <c r="D82" s="457"/>
      <c r="E82" s="269" t="s">
        <v>4244</v>
      </c>
      <c r="F82" s="269" t="s">
        <v>4245</v>
      </c>
      <c r="G82" s="580" t="s">
        <v>4246</v>
      </c>
      <c r="H82" s="455" t="s">
        <v>3018</v>
      </c>
      <c r="I82" s="455" t="s">
        <v>3019</v>
      </c>
      <c r="J82" s="454" t="s">
        <v>620</v>
      </c>
      <c r="K82" s="454">
        <v>30534</v>
      </c>
      <c r="L82" s="406" t="s">
        <v>2790</v>
      </c>
      <c r="M82" s="262" t="s">
        <v>4247</v>
      </c>
      <c r="N82" s="16" t="s">
        <v>4248</v>
      </c>
      <c r="O82" s="16" t="s">
        <v>4249</v>
      </c>
      <c r="P82" s="269" t="s">
        <v>4158</v>
      </c>
      <c r="Q82" s="269" t="s">
        <v>2794</v>
      </c>
      <c r="R82" s="263" t="s">
        <v>152</v>
      </c>
      <c r="S82" s="436">
        <v>37218</v>
      </c>
      <c r="T82" s="15"/>
      <c r="U82" s="456"/>
      <c r="V82" s="473"/>
      <c r="W82" s="582"/>
      <c r="X82" s="582">
        <v>608</v>
      </c>
      <c r="Y82" s="582">
        <v>611</v>
      </c>
      <c r="Z82" s="456"/>
      <c r="AA82" s="456"/>
      <c r="AB82" s="582"/>
      <c r="AC82" s="457"/>
      <c r="AD82" s="473"/>
      <c r="AE82" s="457"/>
      <c r="AF82" s="583">
        <v>289</v>
      </c>
      <c r="AG82" s="583">
        <v>299</v>
      </c>
      <c r="AH82" s="657"/>
      <c r="AI82" s="473"/>
      <c r="AJ82" s="457"/>
      <c r="AK82" s="457"/>
      <c r="AL82" s="698" t="s">
        <v>4250</v>
      </c>
      <c r="AM82" s="457" t="s">
        <v>37</v>
      </c>
      <c r="AN82" s="457"/>
      <c r="AO82" s="577"/>
      <c r="AP82" s="456" t="str">
        <f>H82&amp;","&amp;" "&amp;I82&amp;","&amp;" "&amp;J82&amp;" "&amp;K82</f>
        <v>445 Martin Rd., Dawsonville, GA 30534</v>
      </c>
      <c r="AQ82" s="457"/>
      <c r="AR82" s="457"/>
      <c r="AS82" s="457"/>
      <c r="AT82" s="580"/>
      <c r="AU82" s="269"/>
      <c r="AV82" s="269"/>
      <c r="AW82" s="269"/>
      <c r="AX82" s="406"/>
      <c r="AY82" s="577"/>
      <c r="AZ82" s="577"/>
      <c r="BA82" s="577"/>
      <c r="BB82" s="577"/>
      <c r="BC82" s="577"/>
      <c r="BD82" s="577"/>
      <c r="BE82" s="577"/>
      <c r="BF82" s="577"/>
      <c r="BG82" s="577"/>
      <c r="BH82" s="577"/>
      <c r="BI82" s="577"/>
      <c r="BJ82" s="577"/>
      <c r="BK82" s="577"/>
      <c r="BL82" s="577"/>
      <c r="BM82" s="577"/>
      <c r="BN82" s="577"/>
      <c r="BO82" s="577"/>
      <c r="BP82" s="577"/>
      <c r="BQ82" s="577"/>
      <c r="BR82" s="577"/>
      <c r="BS82" s="577"/>
      <c r="BT82" s="577"/>
      <c r="BU82" s="577"/>
      <c r="BV82" s="577"/>
      <c r="BW82" s="577"/>
      <c r="BX82" s="577"/>
      <c r="BY82" s="577"/>
      <c r="BZ82" s="577"/>
      <c r="CA82" s="577"/>
      <c r="CB82" s="577"/>
      <c r="CC82" s="577"/>
      <c r="CD82" s="577"/>
      <c r="CE82" s="577"/>
      <c r="CF82" s="577"/>
      <c r="CG82" s="577"/>
      <c r="CH82" s="577"/>
      <c r="CI82" s="577"/>
      <c r="CJ82" s="577"/>
      <c r="CK82" s="577"/>
      <c r="CL82" s="577"/>
      <c r="CM82" s="577"/>
      <c r="CN82" s="577"/>
      <c r="CO82" s="577"/>
      <c r="CP82" s="577"/>
      <c r="CQ82" s="577"/>
      <c r="CR82" s="577"/>
      <c r="CS82" s="577"/>
      <c r="CT82" s="577"/>
      <c r="CU82" s="577"/>
      <c r="CV82" s="577"/>
      <c r="CW82" s="577"/>
      <c r="CX82" s="577"/>
      <c r="CY82" s="577"/>
      <c r="CZ82" s="577"/>
      <c r="DA82" s="577"/>
      <c r="DB82" s="577"/>
      <c r="DC82" s="577"/>
      <c r="DD82" s="577"/>
      <c r="DE82" s="577"/>
      <c r="DF82" s="577"/>
      <c r="DG82" s="577"/>
      <c r="DH82" s="577"/>
      <c r="DI82" s="577"/>
      <c r="DJ82" s="577"/>
      <c r="DK82" s="577"/>
      <c r="DL82" s="577"/>
      <c r="DM82" s="577"/>
      <c r="DN82" s="577"/>
      <c r="DO82" s="577"/>
      <c r="DP82" s="577"/>
      <c r="DQ82" s="577"/>
      <c r="DR82" s="658"/>
      <c r="DS82" s="456"/>
      <c r="DT82" s="456"/>
      <c r="DU82" s="456"/>
      <c r="DV82" s="456"/>
    </row>
    <row r="83" spans="1:126" s="456" customFormat="1" ht="15" customHeight="1">
      <c r="A83" s="454" t="s">
        <v>1717</v>
      </c>
      <c r="B83" s="457"/>
      <c r="C83" s="457" t="s">
        <v>2784</v>
      </c>
      <c r="D83" s="457"/>
      <c r="E83" s="269" t="s">
        <v>4251</v>
      </c>
      <c r="F83" s="269" t="s">
        <v>4252</v>
      </c>
      <c r="G83" s="580" t="s">
        <v>3522</v>
      </c>
      <c r="H83" s="455" t="s">
        <v>3523</v>
      </c>
      <c r="I83" s="455" t="s">
        <v>3524</v>
      </c>
      <c r="J83" s="454" t="s">
        <v>1278</v>
      </c>
      <c r="K83" s="454">
        <v>42345</v>
      </c>
      <c r="L83" s="406" t="s">
        <v>2790</v>
      </c>
      <c r="M83" s="262" t="s">
        <v>4247</v>
      </c>
      <c r="N83" s="16" t="s">
        <v>4248</v>
      </c>
      <c r="O83" s="16" t="s">
        <v>4249</v>
      </c>
      <c r="P83" s="269" t="s">
        <v>4253</v>
      </c>
      <c r="Q83" s="269" t="s">
        <v>2794</v>
      </c>
      <c r="R83" s="263" t="s">
        <v>152</v>
      </c>
      <c r="S83" s="436">
        <v>37211</v>
      </c>
      <c r="T83" s="457" t="s">
        <v>2795</v>
      </c>
      <c r="V83" s="577"/>
      <c r="W83" s="582"/>
      <c r="X83" s="582">
        <v>706</v>
      </c>
      <c r="Y83" s="582">
        <v>709</v>
      </c>
      <c r="AB83" s="582"/>
      <c r="AC83" s="457"/>
      <c r="AD83" s="577"/>
      <c r="AE83" s="457"/>
      <c r="AF83" s="583">
        <v>289</v>
      </c>
      <c r="AG83" s="583">
        <v>299</v>
      </c>
      <c r="AH83" s="657"/>
      <c r="AI83" s="577"/>
      <c r="AJ83" s="457"/>
      <c r="AK83" s="457"/>
      <c r="AL83" s="698" t="s">
        <v>4254</v>
      </c>
      <c r="AM83" s="457" t="s">
        <v>37</v>
      </c>
      <c r="AN83" s="457"/>
      <c r="AO83" s="577"/>
      <c r="AP83" s="456" t="str">
        <f>H83&amp;","&amp;" "&amp;I83&amp;","&amp;" "&amp;J83&amp;" "&amp;K83</f>
        <v>200 County Park Dr., Greenville, KY 42345</v>
      </c>
      <c r="AQ83" s="457"/>
      <c r="AR83" s="457"/>
      <c r="AS83" s="457"/>
      <c r="AT83" s="457"/>
      <c r="AU83" s="269"/>
      <c r="AV83" s="269"/>
      <c r="AW83" s="269"/>
      <c r="AX83" s="406"/>
      <c r="AY83" s="577"/>
      <c r="AZ83" s="577"/>
      <c r="BA83" s="577"/>
      <c r="BB83" s="577"/>
      <c r="BC83" s="577"/>
      <c r="BD83" s="577"/>
      <c r="BE83" s="577"/>
      <c r="BF83" s="577"/>
      <c r="BG83" s="577"/>
      <c r="BH83" s="577"/>
      <c r="BI83" s="577"/>
      <c r="BJ83" s="577"/>
      <c r="BK83" s="577"/>
      <c r="BL83" s="577"/>
      <c r="BM83" s="577"/>
      <c r="BN83" s="577"/>
      <c r="BO83" s="577"/>
      <c r="BP83" s="577"/>
      <c r="BQ83" s="577"/>
      <c r="BR83" s="577"/>
      <c r="BS83" s="577"/>
      <c r="BT83" s="577"/>
      <c r="BU83" s="577"/>
      <c r="BV83" s="577"/>
      <c r="BW83" s="577"/>
      <c r="BX83" s="577"/>
      <c r="BY83" s="577"/>
      <c r="BZ83" s="577"/>
      <c r="CA83" s="577"/>
      <c r="CB83" s="577"/>
      <c r="CC83" s="577"/>
      <c r="CD83" s="577"/>
      <c r="CE83" s="577"/>
      <c r="CF83" s="577"/>
      <c r="CG83" s="577"/>
      <c r="CH83" s="577"/>
      <c r="CI83" s="577"/>
      <c r="CJ83" s="577"/>
      <c r="CK83" s="577"/>
      <c r="CL83" s="577"/>
      <c r="CM83" s="577"/>
      <c r="CN83" s="577"/>
      <c r="CO83" s="577"/>
      <c r="CP83" s="577"/>
      <c r="CQ83" s="577"/>
      <c r="CR83" s="577"/>
      <c r="CS83" s="577"/>
      <c r="CT83" s="577"/>
      <c r="CU83" s="577"/>
      <c r="CV83" s="577"/>
      <c r="CW83" s="577"/>
      <c r="CX83" s="577"/>
      <c r="CY83" s="577"/>
      <c r="CZ83" s="577"/>
      <c r="DA83" s="577"/>
      <c r="DB83" s="577"/>
      <c r="DC83" s="577"/>
      <c r="DD83" s="577"/>
      <c r="DE83" s="577"/>
      <c r="DF83" s="577"/>
      <c r="DG83" s="577"/>
      <c r="DH83" s="577"/>
      <c r="DI83" s="577"/>
      <c r="DJ83" s="577"/>
      <c r="DK83" s="577"/>
      <c r="DL83" s="577"/>
      <c r="DM83" s="577"/>
      <c r="DN83" s="577"/>
      <c r="DO83" s="577"/>
      <c r="DP83" s="577"/>
      <c r="DQ83" s="577"/>
      <c r="DR83" s="658"/>
    </row>
    <row r="84" spans="1:126" s="456" customFormat="1" ht="15" customHeight="1">
      <c r="A84" s="265" t="s">
        <v>1785</v>
      </c>
      <c r="B84" s="454"/>
      <c r="C84" s="457" t="s">
        <v>455</v>
      </c>
      <c r="D84" s="457">
        <v>50</v>
      </c>
      <c r="E84" s="580" t="s">
        <v>4255</v>
      </c>
      <c r="F84" s="577" t="s">
        <v>4256</v>
      </c>
      <c r="G84" s="577" t="s">
        <v>380</v>
      </c>
      <c r="H84" s="577" t="s">
        <v>4257</v>
      </c>
      <c r="I84" s="580" t="s">
        <v>382</v>
      </c>
      <c r="J84" s="457" t="s">
        <v>67</v>
      </c>
      <c r="K84" s="457">
        <v>92612</v>
      </c>
      <c r="L84" s="531" t="s">
        <v>2466</v>
      </c>
      <c r="M84" s="531"/>
      <c r="N84" s="580" t="s">
        <v>2467</v>
      </c>
      <c r="O84" s="580" t="s">
        <v>2468</v>
      </c>
      <c r="P84" s="580" t="s">
        <v>4125</v>
      </c>
      <c r="Q84" s="580" t="s">
        <v>2470</v>
      </c>
      <c r="R84" s="457" t="s">
        <v>67</v>
      </c>
      <c r="S84" s="655">
        <v>94041</v>
      </c>
      <c r="T84" s="582" t="s">
        <v>2471</v>
      </c>
      <c r="U84" s="577"/>
      <c r="V84" s="473"/>
      <c r="W84" s="577"/>
      <c r="X84" s="582"/>
      <c r="Y84" s="582"/>
      <c r="Z84" s="454"/>
      <c r="AA84" s="457"/>
      <c r="AB84" s="457"/>
      <c r="AC84" s="457"/>
      <c r="AD84" s="473"/>
      <c r="AE84" s="577"/>
      <c r="AF84" s="577"/>
      <c r="AG84" s="577"/>
      <c r="AH84" s="577"/>
      <c r="AI84" s="473"/>
      <c r="AJ84" s="457" t="s">
        <v>49</v>
      </c>
      <c r="AK84" s="457" t="s">
        <v>49</v>
      </c>
      <c r="AL84" s="461" t="s">
        <v>4258</v>
      </c>
      <c r="AM84" s="457" t="s">
        <v>49</v>
      </c>
      <c r="AN84" s="457"/>
      <c r="AO84" s="577"/>
      <c r="AP84" s="456" t="str">
        <f>H84&amp;","&amp;" "&amp;I84&amp;","&amp;" "&amp;J84&amp;" "&amp;K84</f>
        <v>4771 Campus Dr., Irvine, CA 92612</v>
      </c>
      <c r="AQ84" s="457"/>
      <c r="AR84" s="577"/>
      <c r="AS84" s="577"/>
      <c r="AT84" s="580"/>
      <c r="AU84" s="269"/>
      <c r="AV84" s="269"/>
      <c r="AW84" s="269"/>
      <c r="AX84" s="406"/>
      <c r="AY84" s="577"/>
      <c r="AZ84" s="577"/>
      <c r="BA84" s="577"/>
      <c r="BB84" s="577"/>
      <c r="BC84" s="577"/>
      <c r="BD84" s="577"/>
      <c r="BE84" s="577"/>
      <c r="BF84" s="577"/>
      <c r="BG84" s="577"/>
      <c r="BH84" s="577"/>
      <c r="BI84" s="577"/>
      <c r="BJ84" s="577"/>
      <c r="BK84" s="577"/>
      <c r="BL84" s="577"/>
      <c r="BM84" s="577"/>
      <c r="BN84" s="577"/>
      <c r="BO84" s="577"/>
      <c r="BP84" s="577"/>
      <c r="BQ84" s="577"/>
      <c r="BR84" s="577"/>
      <c r="BS84" s="577"/>
      <c r="BT84" s="577"/>
      <c r="BU84" s="577"/>
      <c r="BV84" s="577"/>
      <c r="BW84" s="577"/>
      <c r="BX84" s="577"/>
      <c r="BY84" s="577"/>
      <c r="BZ84" s="577"/>
      <c r="CA84" s="577"/>
      <c r="CB84" s="577"/>
      <c r="CC84" s="577"/>
      <c r="CD84" s="577"/>
      <c r="CE84" s="577"/>
      <c r="CF84" s="577"/>
      <c r="CG84" s="577"/>
      <c r="CH84" s="577"/>
      <c r="CI84" s="577"/>
      <c r="CJ84" s="577"/>
      <c r="CK84" s="577"/>
      <c r="CL84" s="577"/>
      <c r="CM84" s="577"/>
      <c r="CN84" s="577"/>
      <c r="CO84" s="577"/>
      <c r="CP84" s="577"/>
      <c r="CQ84" s="577"/>
      <c r="CR84" s="577"/>
      <c r="CS84" s="577"/>
      <c r="CT84" s="577"/>
      <c r="CU84" s="577"/>
      <c r="CV84" s="577"/>
      <c r="CW84" s="577"/>
      <c r="CX84" s="577"/>
      <c r="CY84" s="577"/>
      <c r="CZ84" s="577"/>
      <c r="DA84" s="577"/>
      <c r="DB84" s="577"/>
      <c r="DC84" s="577"/>
      <c r="DD84" s="577"/>
      <c r="DE84" s="577"/>
      <c r="DF84" s="577"/>
      <c r="DG84" s="577"/>
      <c r="DH84" s="577"/>
      <c r="DI84" s="577"/>
      <c r="DJ84" s="577"/>
      <c r="DK84" s="577"/>
      <c r="DL84" s="577"/>
      <c r="DM84" s="577"/>
      <c r="DN84" s="577"/>
      <c r="DO84" s="577"/>
      <c r="DP84" s="577"/>
      <c r="DQ84" s="577"/>
      <c r="DR84" s="658"/>
    </row>
    <row r="85" spans="1:126" s="456" customFormat="1" ht="15" customHeight="1">
      <c r="A85" s="454" t="s">
        <v>1785</v>
      </c>
      <c r="B85" s="454"/>
      <c r="C85" s="457" t="s">
        <v>455</v>
      </c>
      <c r="D85" s="457">
        <v>11</v>
      </c>
      <c r="E85" s="456" t="s">
        <v>4259</v>
      </c>
      <c r="F85" s="456" t="s">
        <v>4260</v>
      </c>
      <c r="G85" s="456" t="s">
        <v>2048</v>
      </c>
      <c r="H85" s="456" t="s">
        <v>2049</v>
      </c>
      <c r="I85" s="456" t="s">
        <v>2050</v>
      </c>
      <c r="J85" s="454" t="s">
        <v>1645</v>
      </c>
      <c r="K85" s="454">
        <v>83634</v>
      </c>
      <c r="L85" s="577" t="s">
        <v>2051</v>
      </c>
      <c r="M85" s="577"/>
      <c r="N85" s="456" t="s">
        <v>1334</v>
      </c>
      <c r="O85" s="456" t="s">
        <v>2052</v>
      </c>
      <c r="P85" s="456" t="s">
        <v>4261</v>
      </c>
      <c r="Q85" s="456" t="s">
        <v>4262</v>
      </c>
      <c r="R85" s="457" t="s">
        <v>1645</v>
      </c>
      <c r="S85" s="456">
        <v>83616</v>
      </c>
      <c r="T85" s="454" t="s">
        <v>2053</v>
      </c>
      <c r="U85" s="581"/>
      <c r="V85" s="473"/>
      <c r="W85" s="582"/>
      <c r="X85" s="582"/>
      <c r="Y85" s="582"/>
      <c r="Z85" s="582"/>
      <c r="AA85" s="457"/>
      <c r="AB85" s="457"/>
      <c r="AC85" s="457"/>
      <c r="AD85" s="473"/>
      <c r="AE85" s="457"/>
      <c r="AF85" s="657"/>
      <c r="AG85" s="657"/>
      <c r="AH85" s="657"/>
      <c r="AI85" s="473"/>
      <c r="AJ85" s="457" t="s">
        <v>49</v>
      </c>
      <c r="AK85" s="457" t="s">
        <v>49</v>
      </c>
      <c r="AL85" s="461" t="s">
        <v>4263</v>
      </c>
      <c r="AM85" s="457" t="s">
        <v>49</v>
      </c>
      <c r="AN85" s="539"/>
      <c r="AO85" s="577"/>
      <c r="AP85" s="456" t="str">
        <f>H85&amp;","&amp;" "&amp;I85&amp;","&amp;" "&amp;J85&amp;" "&amp;K85</f>
        <v>11199 W Silver Hawk Lane, Kuna, ID 83634</v>
      </c>
      <c r="AQ85" s="539"/>
      <c r="AR85" s="577"/>
      <c r="AS85" s="577"/>
      <c r="AT85" s="580"/>
      <c r="AU85" s="269"/>
      <c r="AV85" s="269"/>
      <c r="AW85" s="269"/>
      <c r="AX85" s="406"/>
      <c r="AY85" s="577"/>
      <c r="AZ85" s="577"/>
      <c r="BA85" s="577"/>
      <c r="BB85" s="577"/>
      <c r="BC85" s="577"/>
      <c r="BD85" s="577"/>
      <c r="BE85" s="577"/>
      <c r="BF85" s="577"/>
      <c r="BG85" s="577"/>
      <c r="BH85" s="577"/>
      <c r="BI85" s="577"/>
      <c r="BJ85" s="577"/>
      <c r="BK85" s="577"/>
      <c r="BL85" s="577"/>
      <c r="BM85" s="577"/>
      <c r="BN85" s="577"/>
      <c r="BO85" s="577"/>
      <c r="BP85" s="577"/>
      <c r="BQ85" s="577"/>
      <c r="BR85" s="577"/>
      <c r="BS85" s="577"/>
      <c r="BT85" s="577"/>
      <c r="BU85" s="577"/>
      <c r="BV85" s="577"/>
      <c r="BW85" s="577"/>
      <c r="BX85" s="577"/>
      <c r="BY85" s="577"/>
      <c r="BZ85" s="577"/>
      <c r="CA85" s="577"/>
      <c r="CB85" s="577"/>
      <c r="CC85" s="577"/>
      <c r="CD85" s="577"/>
      <c r="CE85" s="577"/>
      <c r="CF85" s="577"/>
      <c r="CG85" s="577"/>
      <c r="CH85" s="577"/>
      <c r="CI85" s="577"/>
      <c r="CJ85" s="577"/>
      <c r="CK85" s="577"/>
      <c r="CL85" s="577"/>
      <c r="CM85" s="577"/>
      <c r="CN85" s="577"/>
      <c r="CO85" s="577"/>
      <c r="CP85" s="577"/>
      <c r="CQ85" s="577"/>
      <c r="CR85" s="577"/>
      <c r="CS85" s="577"/>
      <c r="CT85" s="577"/>
      <c r="CU85" s="577"/>
      <c r="CV85" s="577"/>
      <c r="CW85" s="577"/>
      <c r="CX85" s="577"/>
      <c r="CY85" s="577"/>
      <c r="CZ85" s="577"/>
      <c r="DA85" s="577"/>
      <c r="DB85" s="577"/>
      <c r="DC85" s="577"/>
      <c r="DD85" s="577"/>
      <c r="DE85" s="577"/>
      <c r="DF85" s="577"/>
      <c r="DG85" s="577"/>
      <c r="DH85" s="577"/>
      <c r="DI85" s="577"/>
      <c r="DJ85" s="577"/>
      <c r="DK85" s="577"/>
      <c r="DL85" s="577"/>
      <c r="DM85" s="577"/>
      <c r="DN85" s="577"/>
      <c r="DO85" s="577"/>
      <c r="DP85" s="577"/>
      <c r="DQ85" s="577"/>
      <c r="DR85" s="658"/>
    </row>
    <row r="86" spans="1:126" s="456" customFormat="1" ht="15" customHeight="1">
      <c r="A86" s="454" t="s">
        <v>1785</v>
      </c>
      <c r="B86" s="454"/>
      <c r="C86" s="457" t="s">
        <v>455</v>
      </c>
      <c r="D86" s="457">
        <v>22</v>
      </c>
      <c r="E86" s="456" t="s">
        <v>4264</v>
      </c>
      <c r="F86" s="456" t="s">
        <v>4265</v>
      </c>
      <c r="G86" s="456" t="s">
        <v>2048</v>
      </c>
      <c r="H86" s="456" t="s">
        <v>2049</v>
      </c>
      <c r="I86" s="456" t="s">
        <v>2050</v>
      </c>
      <c r="J86" s="454" t="s">
        <v>1645</v>
      </c>
      <c r="K86" s="454">
        <v>83634</v>
      </c>
      <c r="L86" s="577" t="s">
        <v>2051</v>
      </c>
      <c r="M86" s="577"/>
      <c r="N86" s="456" t="s">
        <v>1334</v>
      </c>
      <c r="O86" s="456" t="s">
        <v>2052</v>
      </c>
      <c r="P86" s="456" t="s">
        <v>4261</v>
      </c>
      <c r="Q86" s="456" t="s">
        <v>4262</v>
      </c>
      <c r="R86" s="457" t="s">
        <v>1645</v>
      </c>
      <c r="S86" s="456">
        <v>83616</v>
      </c>
      <c r="T86" s="454" t="s">
        <v>2053</v>
      </c>
      <c r="U86" s="581"/>
      <c r="V86" s="473"/>
      <c r="W86" s="582"/>
      <c r="X86" s="582"/>
      <c r="Y86" s="582"/>
      <c r="Z86" s="457"/>
      <c r="AA86" s="457"/>
      <c r="AB86" s="457"/>
      <c r="AC86" s="457"/>
      <c r="AD86" s="473"/>
      <c r="AE86" s="457"/>
      <c r="AF86" s="657"/>
      <c r="AG86" s="657"/>
      <c r="AH86" s="657"/>
      <c r="AI86" s="473"/>
      <c r="AJ86" s="457" t="s">
        <v>49</v>
      </c>
      <c r="AK86" s="457" t="s">
        <v>49</v>
      </c>
      <c r="AL86" s="461" t="s">
        <v>4263</v>
      </c>
      <c r="AM86" s="457" t="s">
        <v>49</v>
      </c>
      <c r="AN86" s="539"/>
      <c r="AO86" s="577"/>
      <c r="AP86" s="456" t="str">
        <f>H86&amp;","&amp;" "&amp;I86&amp;","&amp;" "&amp;J86&amp;" "&amp;K86</f>
        <v>11199 W Silver Hawk Lane, Kuna, ID 83634</v>
      </c>
      <c r="AQ86" s="539"/>
      <c r="AR86" s="577"/>
      <c r="AS86" s="577"/>
      <c r="AT86" s="580"/>
      <c r="AU86" s="269"/>
      <c r="AV86" s="269"/>
      <c r="AW86" s="269"/>
      <c r="AX86" s="406"/>
      <c r="AY86" s="577"/>
      <c r="AZ86" s="577"/>
      <c r="BA86" s="577"/>
      <c r="BB86" s="577"/>
      <c r="BC86" s="577"/>
      <c r="BD86" s="577"/>
      <c r="BE86" s="577"/>
      <c r="BF86" s="577"/>
      <c r="BG86" s="577"/>
      <c r="BH86" s="577"/>
      <c r="BI86" s="577"/>
      <c r="BJ86" s="577"/>
      <c r="BK86" s="577"/>
      <c r="BL86" s="577"/>
      <c r="BM86" s="577"/>
      <c r="BN86" s="577"/>
      <c r="BO86" s="577"/>
      <c r="BP86" s="577"/>
      <c r="BQ86" s="577"/>
      <c r="BR86" s="577"/>
      <c r="BS86" s="577"/>
      <c r="BT86" s="577"/>
      <c r="BU86" s="577"/>
      <c r="BV86" s="577"/>
      <c r="BW86" s="577"/>
      <c r="BX86" s="577"/>
      <c r="BY86" s="577"/>
      <c r="BZ86" s="577"/>
      <c r="CA86" s="577"/>
      <c r="CB86" s="577"/>
      <c r="CC86" s="577"/>
      <c r="CD86" s="577"/>
      <c r="CE86" s="577"/>
      <c r="CF86" s="577"/>
      <c r="CG86" s="577"/>
      <c r="CH86" s="577"/>
      <c r="CI86" s="577"/>
      <c r="CJ86" s="577"/>
      <c r="CK86" s="577"/>
      <c r="CL86" s="577"/>
      <c r="CM86" s="577"/>
      <c r="CN86" s="577"/>
      <c r="CO86" s="577"/>
      <c r="CP86" s="577"/>
      <c r="CQ86" s="577"/>
      <c r="CR86" s="577"/>
      <c r="CS86" s="577"/>
      <c r="CT86" s="577"/>
      <c r="CU86" s="577"/>
      <c r="CV86" s="577"/>
      <c r="CW86" s="577"/>
      <c r="CX86" s="577"/>
      <c r="CY86" s="577"/>
      <c r="CZ86" s="577"/>
      <c r="DA86" s="577"/>
      <c r="DB86" s="577"/>
      <c r="DC86" s="577"/>
      <c r="DD86" s="577"/>
      <c r="DE86" s="577"/>
      <c r="DF86" s="577"/>
      <c r="DG86" s="577"/>
      <c r="DH86" s="577"/>
      <c r="DI86" s="577"/>
      <c r="DJ86" s="577"/>
      <c r="DK86" s="577"/>
      <c r="DL86" s="577"/>
      <c r="DM86" s="577"/>
      <c r="DN86" s="577"/>
      <c r="DO86" s="577"/>
      <c r="DP86" s="577"/>
      <c r="DQ86" s="577"/>
      <c r="DR86" s="577"/>
    </row>
    <row r="87" spans="1:126" s="456" customFormat="1" ht="15" customHeight="1">
      <c r="A87" s="454" t="s">
        <v>1717</v>
      </c>
      <c r="B87" s="454"/>
      <c r="C87" s="265" t="s">
        <v>36</v>
      </c>
      <c r="D87" s="457"/>
      <c r="E87" s="577" t="s">
        <v>3532</v>
      </c>
      <c r="F87" s="264" t="s">
        <v>4266</v>
      </c>
      <c r="G87" s="406" t="s">
        <v>3534</v>
      </c>
      <c r="H87" s="456" t="s">
        <v>4267</v>
      </c>
      <c r="I87" s="456" t="s">
        <v>356</v>
      </c>
      <c r="J87" s="454" t="s">
        <v>357</v>
      </c>
      <c r="K87" s="454">
        <v>68114</v>
      </c>
      <c r="L87" s="262" t="s">
        <v>358</v>
      </c>
      <c r="M87" s="577"/>
      <c r="N87" s="456" t="s">
        <v>359</v>
      </c>
      <c r="O87" s="456" t="s">
        <v>360</v>
      </c>
      <c r="P87" s="456" t="s">
        <v>361</v>
      </c>
      <c r="Q87" s="456" t="s">
        <v>362</v>
      </c>
      <c r="R87" s="454" t="s">
        <v>357</v>
      </c>
      <c r="S87" s="454">
        <v>68127</v>
      </c>
      <c r="T87" s="265" t="s">
        <v>364</v>
      </c>
      <c r="U87" s="581"/>
      <c r="V87" s="473"/>
      <c r="W87" s="582"/>
      <c r="X87" s="582">
        <v>608</v>
      </c>
      <c r="Y87" s="582">
        <v>611</v>
      </c>
      <c r="AB87" s="582"/>
      <c r="AC87" s="457"/>
      <c r="AD87" s="473"/>
      <c r="AE87" s="457"/>
      <c r="AF87" s="583">
        <v>289</v>
      </c>
      <c r="AG87" s="583">
        <v>299</v>
      </c>
      <c r="AH87" s="657"/>
      <c r="AI87" s="473"/>
      <c r="AJ87" s="457"/>
      <c r="AK87" s="457"/>
      <c r="AL87" s="698" t="s">
        <v>4268</v>
      </c>
      <c r="AM87" s="457" t="s">
        <v>37</v>
      </c>
      <c r="AN87" s="457"/>
      <c r="AO87" s="577"/>
      <c r="AP87" s="456" t="str">
        <f>H87&amp;","&amp;" "&amp;I87&amp;","&amp;" "&amp;J87&amp;" "&amp;K87</f>
        <v>8042 Western Ave., Omaha, NE 68114</v>
      </c>
      <c r="AQ87" s="457"/>
      <c r="AR87" s="457"/>
      <c r="AS87" s="457"/>
      <c r="AT87" s="580"/>
      <c r="AU87" s="269"/>
      <c r="AV87" s="269"/>
      <c r="AW87" s="269"/>
      <c r="AX87" s="406"/>
      <c r="AY87" s="577"/>
      <c r="AZ87" s="577"/>
      <c r="BA87" s="577"/>
      <c r="BB87" s="577"/>
      <c r="BC87" s="577"/>
      <c r="BD87" s="577"/>
      <c r="BE87" s="577"/>
      <c r="BF87" s="577"/>
      <c r="BG87" s="577"/>
      <c r="BH87" s="577"/>
      <c r="BI87" s="577"/>
      <c r="BJ87" s="577"/>
      <c r="BK87" s="577"/>
      <c r="BL87" s="577"/>
      <c r="BM87" s="577"/>
      <c r="BN87" s="577"/>
      <c r="BO87" s="577"/>
      <c r="BP87" s="577"/>
      <c r="BQ87" s="577"/>
      <c r="BR87" s="577"/>
      <c r="BS87" s="577"/>
      <c r="BT87" s="577"/>
      <c r="BU87" s="577"/>
      <c r="BV87" s="577"/>
      <c r="BW87" s="577"/>
      <c r="BX87" s="577"/>
      <c r="BY87" s="577"/>
      <c r="BZ87" s="577"/>
      <c r="CA87" s="577"/>
      <c r="CB87" s="577"/>
      <c r="CC87" s="577"/>
      <c r="CD87" s="577"/>
      <c r="CE87" s="577"/>
      <c r="CF87" s="577"/>
      <c r="CG87" s="577"/>
      <c r="CH87" s="577"/>
      <c r="CI87" s="577"/>
      <c r="CJ87" s="577"/>
      <c r="CK87" s="577"/>
      <c r="CL87" s="577"/>
      <c r="CM87" s="577"/>
      <c r="CN87" s="577"/>
      <c r="CO87" s="577"/>
      <c r="CP87" s="577"/>
      <c r="CQ87" s="577"/>
      <c r="CR87" s="577"/>
      <c r="CS87" s="577"/>
      <c r="CT87" s="577"/>
      <c r="CU87" s="577"/>
      <c r="CV87" s="577"/>
      <c r="CW87" s="577"/>
      <c r="CX87" s="577"/>
      <c r="CY87" s="577"/>
      <c r="CZ87" s="577"/>
      <c r="DA87" s="577"/>
      <c r="DB87" s="577"/>
      <c r="DC87" s="577"/>
      <c r="DD87" s="577"/>
      <c r="DE87" s="577"/>
      <c r="DF87" s="577"/>
      <c r="DG87" s="577"/>
      <c r="DH87" s="577"/>
      <c r="DI87" s="577"/>
      <c r="DJ87" s="577"/>
      <c r="DK87" s="577"/>
      <c r="DL87" s="577"/>
      <c r="DM87" s="577"/>
      <c r="DN87" s="577"/>
      <c r="DO87" s="577"/>
      <c r="DP87" s="577"/>
      <c r="DQ87" s="577"/>
      <c r="DR87" s="658"/>
    </row>
    <row r="88" spans="1:126" s="456" customFormat="1" ht="15" customHeight="1">
      <c r="A88" s="454" t="s">
        <v>1717</v>
      </c>
      <c r="B88" s="457"/>
      <c r="C88" s="457" t="s">
        <v>2784</v>
      </c>
      <c r="D88" s="457">
        <v>15</v>
      </c>
      <c r="E88" s="580" t="s">
        <v>4269</v>
      </c>
      <c r="F88" s="580" t="s">
        <v>4270</v>
      </c>
      <c r="G88" s="580" t="s">
        <v>4271</v>
      </c>
      <c r="H88" s="580" t="s">
        <v>4272</v>
      </c>
      <c r="I88" s="580" t="s">
        <v>2880</v>
      </c>
      <c r="J88" s="457" t="s">
        <v>1405</v>
      </c>
      <c r="K88" s="457">
        <v>19973</v>
      </c>
      <c r="L88" s="577" t="s">
        <v>2790</v>
      </c>
      <c r="M88" s="408" t="s">
        <v>2876</v>
      </c>
      <c r="N88" s="577" t="s">
        <v>2877</v>
      </c>
      <c r="O88" s="577" t="s">
        <v>2878</v>
      </c>
      <c r="P88" s="577" t="s">
        <v>2879</v>
      </c>
      <c r="Q88" s="577" t="s">
        <v>2880</v>
      </c>
      <c r="R88" s="457" t="s">
        <v>1405</v>
      </c>
      <c r="S88" s="655">
        <v>19973</v>
      </c>
      <c r="T88" s="582"/>
      <c r="U88" s="580"/>
      <c r="V88" s="473"/>
      <c r="W88" s="580"/>
      <c r="X88" s="582">
        <v>615</v>
      </c>
      <c r="Y88" s="582">
        <v>618</v>
      </c>
      <c r="AB88" s="582"/>
      <c r="AC88" s="457"/>
      <c r="AD88" s="473"/>
      <c r="AE88" s="577"/>
      <c r="AF88" s="577"/>
      <c r="AG88" s="583">
        <v>299</v>
      </c>
      <c r="AH88" s="577"/>
      <c r="AI88" s="473"/>
      <c r="AJ88" s="457" t="s">
        <v>49</v>
      </c>
      <c r="AK88" s="457" t="s">
        <v>49</v>
      </c>
      <c r="AL88" s="698" t="s">
        <v>4273</v>
      </c>
      <c r="AM88" s="457" t="s">
        <v>49</v>
      </c>
      <c r="AN88" s="457"/>
      <c r="AO88" s="577"/>
      <c r="AP88" s="456" t="str">
        <f>H88&amp;","&amp;" "&amp;I88&amp;","&amp;" "&amp;J88&amp;" "&amp;K88</f>
        <v>101 Little League Drive, Seaford, DE 19973</v>
      </c>
      <c r="AQ88" s="457"/>
      <c r="AR88" s="577"/>
      <c r="AS88" s="457"/>
      <c r="AT88" s="580"/>
      <c r="AU88" s="269"/>
      <c r="AV88" s="269"/>
      <c r="AW88" s="269"/>
      <c r="AX88" s="406"/>
      <c r="AY88" s="577"/>
      <c r="AZ88" s="577"/>
      <c r="BA88" s="577"/>
      <c r="BB88" s="577"/>
      <c r="BC88" s="577"/>
      <c r="BD88" s="577"/>
      <c r="BE88" s="577"/>
      <c r="BF88" s="577"/>
      <c r="BG88" s="577"/>
      <c r="BH88" s="577"/>
      <c r="BI88" s="577"/>
      <c r="BJ88" s="577"/>
      <c r="BK88" s="577"/>
      <c r="BL88" s="577"/>
      <c r="BM88" s="577"/>
      <c r="BN88" s="577"/>
      <c r="BO88" s="577"/>
      <c r="BP88" s="577"/>
      <c r="BQ88" s="577"/>
      <c r="BR88" s="577"/>
      <c r="BS88" s="577"/>
      <c r="BT88" s="577"/>
      <c r="BU88" s="577"/>
      <c r="BV88" s="577"/>
      <c r="BW88" s="577"/>
      <c r="BX88" s="577"/>
      <c r="BY88" s="577"/>
      <c r="BZ88" s="577"/>
      <c r="CA88" s="577"/>
      <c r="CB88" s="577"/>
      <c r="CC88" s="577"/>
      <c r="CD88" s="577"/>
      <c r="CE88" s="577"/>
      <c r="CF88" s="577"/>
      <c r="CG88" s="577"/>
      <c r="CH88" s="577"/>
      <c r="CI88" s="577"/>
      <c r="CJ88" s="577"/>
      <c r="CK88" s="577"/>
      <c r="CL88" s="577"/>
      <c r="CM88" s="577"/>
      <c r="CN88" s="577"/>
      <c r="CO88" s="577"/>
      <c r="CP88" s="577"/>
      <c r="CQ88" s="577"/>
      <c r="CR88" s="577"/>
      <c r="CS88" s="577"/>
      <c r="CT88" s="577"/>
      <c r="CU88" s="577"/>
      <c r="CV88" s="577"/>
      <c r="CW88" s="577"/>
      <c r="CX88" s="577"/>
      <c r="CY88" s="577"/>
      <c r="CZ88" s="577"/>
      <c r="DA88" s="577"/>
      <c r="DB88" s="577"/>
      <c r="DC88" s="577"/>
      <c r="DD88" s="577"/>
      <c r="DE88" s="577"/>
      <c r="DF88" s="577"/>
      <c r="DG88" s="577"/>
      <c r="DH88" s="577"/>
      <c r="DI88" s="577"/>
      <c r="DJ88" s="577"/>
      <c r="DK88" s="577"/>
      <c r="DL88" s="577"/>
      <c r="DM88" s="577"/>
      <c r="DN88" s="577"/>
      <c r="DO88" s="577"/>
      <c r="DP88" s="577"/>
      <c r="DQ88" s="577"/>
      <c r="DR88" s="577"/>
    </row>
    <row r="89" spans="1:126" s="456" customFormat="1" ht="15" customHeight="1">
      <c r="A89" s="265" t="s">
        <v>36</v>
      </c>
      <c r="B89" s="454"/>
      <c r="C89" s="265" t="s">
        <v>36</v>
      </c>
      <c r="D89" s="457"/>
      <c r="E89" s="577" t="s">
        <v>3900</v>
      </c>
      <c r="F89" s="406" t="s">
        <v>3476</v>
      </c>
      <c r="G89" s="406"/>
      <c r="H89" s="685" t="s">
        <v>3901</v>
      </c>
      <c r="I89" s="685" t="s">
        <v>1048</v>
      </c>
      <c r="J89" s="265" t="s">
        <v>448</v>
      </c>
      <c r="K89" s="265">
        <v>85202</v>
      </c>
      <c r="L89" s="262" t="s">
        <v>3902</v>
      </c>
      <c r="M89" s="577"/>
      <c r="N89" s="577" t="s">
        <v>262</v>
      </c>
      <c r="O89" s="901" t="s">
        <v>3903</v>
      </c>
      <c r="P89" s="264" t="s">
        <v>3904</v>
      </c>
      <c r="Q89" s="902" t="s">
        <v>3905</v>
      </c>
      <c r="R89" s="457" t="s">
        <v>448</v>
      </c>
      <c r="S89" s="457">
        <v>85283</v>
      </c>
      <c r="T89" s="454" t="s">
        <v>3906</v>
      </c>
      <c r="U89" s="581"/>
      <c r="V89" s="577"/>
      <c r="W89" s="582"/>
      <c r="X89" s="582">
        <v>713</v>
      </c>
      <c r="Y89" s="582">
        <v>716</v>
      </c>
      <c r="AB89" s="265"/>
      <c r="AC89" s="263"/>
      <c r="AD89" s="577"/>
      <c r="AE89" s="457"/>
      <c r="AF89" s="583">
        <v>289</v>
      </c>
      <c r="AG89" s="583">
        <v>299</v>
      </c>
      <c r="AH89" s="657"/>
      <c r="AI89" s="577"/>
      <c r="AJ89" s="457"/>
      <c r="AK89" s="457"/>
      <c r="AL89" s="698" t="s">
        <v>3907</v>
      </c>
      <c r="AM89" s="457"/>
      <c r="AN89" s="457"/>
      <c r="AO89" s="577"/>
      <c r="AP89" s="456" t="str">
        <f>H89&amp;","&amp;" "&amp;I89&amp;","&amp;" "&amp;J89&amp;" "&amp;K89</f>
        <v>1833 W Southern Ave., Mesa, AZ 85202</v>
      </c>
      <c r="AQ89" s="457"/>
      <c r="AR89" s="457"/>
      <c r="AS89" s="457"/>
      <c r="AT89" s="457"/>
      <c r="AU89" s="269"/>
      <c r="AV89" s="269"/>
      <c r="AW89" s="269"/>
      <c r="AX89" s="406"/>
      <c r="AY89" s="577"/>
      <c r="AZ89" s="577"/>
      <c r="BA89" s="577"/>
      <c r="BB89" s="577"/>
      <c r="BC89" s="577"/>
      <c r="BD89" s="577"/>
      <c r="BE89" s="577"/>
      <c r="BF89" s="577"/>
      <c r="BG89" s="577"/>
      <c r="BH89" s="577"/>
      <c r="BI89" s="577"/>
      <c r="BJ89" s="577"/>
      <c r="BK89" s="577"/>
      <c r="BL89" s="577"/>
      <c r="BM89" s="577"/>
      <c r="BN89" s="577"/>
      <c r="BO89" s="577"/>
      <c r="BP89" s="577"/>
      <c r="BQ89" s="577"/>
      <c r="BR89" s="577"/>
      <c r="BS89" s="577"/>
      <c r="BT89" s="577"/>
      <c r="BU89" s="577"/>
      <c r="BV89" s="577"/>
      <c r="BW89" s="577"/>
      <c r="BX89" s="577"/>
      <c r="BY89" s="577"/>
      <c r="BZ89" s="577"/>
      <c r="CA89" s="577"/>
      <c r="CB89" s="577"/>
      <c r="CC89" s="577"/>
      <c r="CD89" s="577"/>
      <c r="CE89" s="577"/>
      <c r="CF89" s="577"/>
      <c r="CG89" s="577"/>
      <c r="CH89" s="577"/>
      <c r="CI89" s="577"/>
      <c r="CJ89" s="577"/>
      <c r="CK89" s="577"/>
      <c r="CL89" s="577"/>
      <c r="CM89" s="577"/>
      <c r="CN89" s="577"/>
      <c r="CO89" s="577"/>
      <c r="CP89" s="577"/>
      <c r="CQ89" s="577"/>
      <c r="CR89" s="577"/>
      <c r="CS89" s="577"/>
      <c r="CT89" s="577"/>
      <c r="CU89" s="577"/>
      <c r="CV89" s="577"/>
      <c r="CW89" s="577"/>
      <c r="CX89" s="577"/>
      <c r="CY89" s="577"/>
      <c r="CZ89" s="577"/>
      <c r="DA89" s="577"/>
      <c r="DB89" s="577"/>
      <c r="DC89" s="577"/>
      <c r="DD89" s="577"/>
      <c r="DE89" s="577"/>
      <c r="DF89" s="577"/>
      <c r="DG89" s="577"/>
      <c r="DH89" s="577"/>
      <c r="DI89" s="577"/>
      <c r="DJ89" s="577"/>
      <c r="DK89" s="577"/>
      <c r="DL89" s="577"/>
      <c r="DM89" s="577"/>
      <c r="DN89" s="577"/>
      <c r="DO89" s="577"/>
      <c r="DP89" s="577"/>
      <c r="DQ89" s="577"/>
      <c r="DR89" s="658"/>
    </row>
    <row r="90" spans="1:126" s="456" customFormat="1" ht="15" customHeight="1">
      <c r="A90" s="265" t="s">
        <v>1785</v>
      </c>
      <c r="B90" s="454"/>
      <c r="C90" s="457" t="s">
        <v>455</v>
      </c>
      <c r="D90" s="457">
        <v>27</v>
      </c>
      <c r="E90" s="456" t="s">
        <v>2478</v>
      </c>
      <c r="F90" s="456" t="s">
        <v>2479</v>
      </c>
      <c r="G90" s="456" t="s">
        <v>4274</v>
      </c>
      <c r="H90" s="456" t="s">
        <v>4275</v>
      </c>
      <c r="I90" s="456" t="s">
        <v>2482</v>
      </c>
      <c r="J90" s="454" t="s">
        <v>1889</v>
      </c>
      <c r="K90" s="454">
        <v>67213</v>
      </c>
      <c r="L90" s="269" t="s">
        <v>2483</v>
      </c>
      <c r="M90" s="263"/>
      <c r="N90" s="780" t="s">
        <v>2484</v>
      </c>
      <c r="O90" s="780" t="s">
        <v>2485</v>
      </c>
      <c r="P90" s="780" t="s">
        <v>2486</v>
      </c>
      <c r="Q90" s="780" t="s">
        <v>2482</v>
      </c>
      <c r="R90" s="781" t="s">
        <v>1889</v>
      </c>
      <c r="S90" s="782">
        <v>67215</v>
      </c>
      <c r="T90" s="781" t="s">
        <v>2487</v>
      </c>
      <c r="U90" s="783"/>
      <c r="V90" s="473"/>
      <c r="W90" s="582"/>
      <c r="X90" s="582"/>
      <c r="Y90" s="582"/>
      <c r="Z90" s="582"/>
      <c r="AA90" s="457"/>
      <c r="AB90" s="457"/>
      <c r="AC90" s="457"/>
      <c r="AD90" s="473"/>
      <c r="AE90" s="457"/>
      <c r="AF90" s="657"/>
      <c r="AG90" s="657"/>
      <c r="AH90" s="657"/>
      <c r="AI90" s="473"/>
      <c r="AJ90" s="457" t="s">
        <v>49</v>
      </c>
      <c r="AK90" s="457" t="s">
        <v>49</v>
      </c>
      <c r="AL90" s="461" t="s">
        <v>4276</v>
      </c>
      <c r="AM90" s="457" t="s">
        <v>49</v>
      </c>
      <c r="AN90" s="539"/>
      <c r="AO90" s="577"/>
      <c r="AP90" s="456" t="str">
        <f>H90&amp;","&amp;" "&amp;I90&amp;","&amp;" "&amp;J90&amp;" "&amp;K90</f>
        <v>3100 W McCormick St., Wichita, KS 67213</v>
      </c>
      <c r="AQ90" s="539"/>
      <c r="AR90" s="577"/>
      <c r="AS90" s="577"/>
      <c r="AT90" s="580"/>
      <c r="AU90" s="269"/>
      <c r="AV90" s="269"/>
      <c r="AW90" s="269"/>
      <c r="AX90" s="406"/>
      <c r="AY90" s="577"/>
      <c r="AZ90" s="577"/>
      <c r="BA90" s="577"/>
      <c r="BB90" s="577"/>
      <c r="BC90" s="577"/>
      <c r="BD90" s="577"/>
      <c r="BE90" s="577"/>
      <c r="BF90" s="577"/>
      <c r="BG90" s="577"/>
      <c r="BH90" s="577"/>
      <c r="BI90" s="577"/>
      <c r="BJ90" s="577"/>
      <c r="BK90" s="577"/>
      <c r="BL90" s="577"/>
      <c r="BM90" s="577"/>
      <c r="BN90" s="577"/>
      <c r="BO90" s="577"/>
      <c r="BP90" s="577"/>
      <c r="BQ90" s="577"/>
      <c r="BR90" s="577"/>
      <c r="BS90" s="577"/>
      <c r="BT90" s="577"/>
      <c r="BU90" s="577"/>
      <c r="BV90" s="577"/>
      <c r="BW90" s="577"/>
      <c r="BX90" s="577"/>
      <c r="BY90" s="577"/>
      <c r="BZ90" s="577"/>
      <c r="CA90" s="577"/>
      <c r="CB90" s="577"/>
      <c r="CC90" s="577"/>
      <c r="CD90" s="577"/>
      <c r="CE90" s="577"/>
      <c r="CF90" s="577"/>
      <c r="CG90" s="577"/>
      <c r="CH90" s="577"/>
      <c r="CI90" s="577"/>
      <c r="CJ90" s="577"/>
      <c r="CK90" s="577"/>
      <c r="CL90" s="577"/>
      <c r="CM90" s="577"/>
      <c r="CN90" s="577"/>
      <c r="CO90" s="577"/>
      <c r="CP90" s="577"/>
      <c r="CQ90" s="577"/>
      <c r="CR90" s="577"/>
      <c r="CS90" s="577"/>
      <c r="CT90" s="577"/>
      <c r="CU90" s="577"/>
      <c r="CV90" s="577"/>
      <c r="CW90" s="577"/>
      <c r="CX90" s="577"/>
      <c r="CY90" s="577"/>
      <c r="CZ90" s="577"/>
      <c r="DA90" s="577"/>
      <c r="DB90" s="577"/>
      <c r="DC90" s="577"/>
      <c r="DD90" s="577"/>
      <c r="DE90" s="577"/>
      <c r="DF90" s="577"/>
      <c r="DG90" s="577"/>
      <c r="DH90" s="577"/>
      <c r="DI90" s="577"/>
      <c r="DJ90" s="577"/>
      <c r="DK90" s="577"/>
      <c r="DL90" s="577"/>
      <c r="DM90" s="577"/>
      <c r="DN90" s="577"/>
      <c r="DO90" s="577"/>
      <c r="DP90" s="577"/>
      <c r="DQ90" s="577"/>
      <c r="DR90" s="577"/>
    </row>
    <row r="91" spans="1:126" s="526" customFormat="1" ht="15" customHeight="1">
      <c r="A91" s="524" t="s">
        <v>4277</v>
      </c>
      <c r="B91" s="524"/>
      <c r="C91" s="524" t="s">
        <v>3195</v>
      </c>
      <c r="D91" s="524">
        <v>24</v>
      </c>
      <c r="E91" s="525" t="s">
        <v>4278</v>
      </c>
      <c r="F91" s="527" t="s">
        <v>4279</v>
      </c>
      <c r="G91" s="525" t="s">
        <v>4280</v>
      </c>
      <c r="H91" s="527" t="s">
        <v>4281</v>
      </c>
      <c r="I91" s="527" t="s">
        <v>4282</v>
      </c>
      <c r="J91" s="524" t="s">
        <v>460</v>
      </c>
      <c r="K91" s="524">
        <v>48798</v>
      </c>
      <c r="L91" s="576" t="s">
        <v>3201</v>
      </c>
      <c r="M91" s="576"/>
      <c r="N91" s="527" t="s">
        <v>4283</v>
      </c>
      <c r="O91" s="527" t="s">
        <v>4284</v>
      </c>
      <c r="P91" s="527" t="s">
        <v>4285</v>
      </c>
      <c r="Q91" s="527" t="s">
        <v>4286</v>
      </c>
      <c r="R91" s="524" t="s">
        <v>460</v>
      </c>
      <c r="S91" s="524">
        <v>48160</v>
      </c>
      <c r="T91" s="524" t="s">
        <v>4287</v>
      </c>
      <c r="U91" s="527"/>
      <c r="V91" s="473"/>
      <c r="W91" s="527"/>
      <c r="X91" s="431"/>
      <c r="Y91" s="431"/>
      <c r="Z91" s="431"/>
      <c r="AA91" s="524"/>
      <c r="AB91" s="524"/>
      <c r="AC91" s="524"/>
      <c r="AD91" s="473"/>
      <c r="AE91" s="527"/>
      <c r="AF91" s="527"/>
      <c r="AG91" s="527"/>
      <c r="AH91" s="527"/>
      <c r="AI91" s="473"/>
      <c r="AJ91" s="524" t="s">
        <v>49</v>
      </c>
      <c r="AK91" s="524" t="s">
        <v>49</v>
      </c>
      <c r="AL91" s="528" t="s">
        <v>4288</v>
      </c>
      <c r="AM91" s="524" t="s">
        <v>49</v>
      </c>
      <c r="AN91" s="539" t="s">
        <v>49</v>
      </c>
      <c r="AO91" s="527"/>
      <c r="AP91" s="526" t="str">
        <f>H91&amp;","&amp;" "&amp;I91&amp;","&amp;" "&amp;J91&amp;" "&amp;K91</f>
        <v>1950 Holmes Rd., Ann Arbor-Ypsilanti, MI 48798</v>
      </c>
      <c r="AQ91" s="539" t="s">
        <v>49</v>
      </c>
      <c r="AR91" s="527"/>
      <c r="AS91" s="527"/>
      <c r="AT91" s="525"/>
      <c r="AU91" s="744"/>
      <c r="AV91" s="744"/>
      <c r="AW91" s="744"/>
      <c r="AX91" s="745"/>
      <c r="AY91" s="527"/>
      <c r="AZ91" s="527"/>
      <c r="BA91" s="527"/>
      <c r="BB91" s="527"/>
      <c r="BC91" s="527"/>
      <c r="BD91" s="527"/>
      <c r="BE91" s="527"/>
      <c r="BF91" s="527"/>
      <c r="BG91" s="527"/>
      <c r="BH91" s="527"/>
      <c r="BI91" s="527"/>
      <c r="BJ91" s="527"/>
      <c r="BK91" s="527"/>
      <c r="BL91" s="527"/>
      <c r="BM91" s="527"/>
      <c r="BN91" s="527"/>
      <c r="BO91" s="527"/>
      <c r="BP91" s="527"/>
      <c r="BQ91" s="527"/>
      <c r="BR91" s="527"/>
      <c r="BS91" s="527"/>
      <c r="BT91" s="527"/>
      <c r="BU91" s="527"/>
      <c r="BV91" s="527"/>
      <c r="BW91" s="527"/>
      <c r="BX91" s="527"/>
      <c r="BY91" s="527"/>
      <c r="BZ91" s="527"/>
      <c r="CA91" s="527"/>
      <c r="CB91" s="527"/>
      <c r="CC91" s="527"/>
      <c r="CD91" s="527"/>
      <c r="CE91" s="527"/>
      <c r="CF91" s="527"/>
      <c r="CG91" s="527"/>
      <c r="CH91" s="527"/>
      <c r="CI91" s="527"/>
      <c r="CJ91" s="527"/>
      <c r="CK91" s="527"/>
      <c r="CL91" s="527"/>
      <c r="CM91" s="527"/>
      <c r="CN91" s="527"/>
      <c r="CO91" s="527"/>
      <c r="CP91" s="527"/>
      <c r="CQ91" s="527"/>
      <c r="CR91" s="527"/>
      <c r="CS91" s="527"/>
      <c r="CT91" s="527"/>
      <c r="CU91" s="527"/>
      <c r="CV91" s="527"/>
      <c r="CW91" s="527"/>
      <c r="CX91" s="527"/>
      <c r="CY91" s="527"/>
      <c r="CZ91" s="527"/>
      <c r="DA91" s="527"/>
      <c r="DB91" s="527"/>
      <c r="DC91" s="527"/>
      <c r="DD91" s="527"/>
      <c r="DE91" s="527"/>
      <c r="DF91" s="527"/>
      <c r="DG91" s="527"/>
      <c r="DH91" s="527"/>
      <c r="DI91" s="527"/>
      <c r="DJ91" s="527"/>
      <c r="DK91" s="527"/>
      <c r="DL91" s="527"/>
      <c r="DM91" s="527"/>
      <c r="DN91" s="527"/>
      <c r="DO91" s="527"/>
      <c r="DP91" s="527"/>
      <c r="DQ91" s="527"/>
      <c r="DR91" s="527"/>
    </row>
    <row r="92" spans="1:126" s="526" customFormat="1" ht="15" customHeight="1">
      <c r="A92" s="524" t="s">
        <v>4277</v>
      </c>
      <c r="B92" s="524"/>
      <c r="C92" s="524" t="s">
        <v>3195</v>
      </c>
      <c r="D92" s="524">
        <v>30</v>
      </c>
      <c r="E92" s="525" t="s">
        <v>4289</v>
      </c>
      <c r="F92" s="527" t="s">
        <v>4290</v>
      </c>
      <c r="G92" s="525" t="s">
        <v>4280</v>
      </c>
      <c r="H92" s="527" t="s">
        <v>4281</v>
      </c>
      <c r="I92" s="527" t="s">
        <v>4282</v>
      </c>
      <c r="J92" s="524" t="s">
        <v>460</v>
      </c>
      <c r="K92" s="524">
        <v>48798</v>
      </c>
      <c r="L92" s="576" t="s">
        <v>3201</v>
      </c>
      <c r="M92" s="576"/>
      <c r="N92" s="527" t="s">
        <v>4283</v>
      </c>
      <c r="O92" s="527" t="s">
        <v>4284</v>
      </c>
      <c r="P92" s="527" t="s">
        <v>4285</v>
      </c>
      <c r="Q92" s="527" t="s">
        <v>4286</v>
      </c>
      <c r="R92" s="524" t="s">
        <v>460</v>
      </c>
      <c r="S92" s="524">
        <v>48160</v>
      </c>
      <c r="T92" s="524" t="s">
        <v>4287</v>
      </c>
      <c r="U92" s="527"/>
      <c r="V92" s="473"/>
      <c r="W92" s="527"/>
      <c r="X92" s="431"/>
      <c r="Y92" s="431"/>
      <c r="Z92" s="431"/>
      <c r="AA92" s="524"/>
      <c r="AB92" s="524"/>
      <c r="AC92" s="524"/>
      <c r="AD92" s="473"/>
      <c r="AE92" s="527"/>
      <c r="AF92" s="527"/>
      <c r="AG92" s="527"/>
      <c r="AH92" s="527"/>
      <c r="AI92" s="473"/>
      <c r="AJ92" s="524" t="s">
        <v>49</v>
      </c>
      <c r="AK92" s="524" t="s">
        <v>49</v>
      </c>
      <c r="AL92" s="528" t="s">
        <v>4288</v>
      </c>
      <c r="AM92" s="524"/>
      <c r="AN92" s="539"/>
      <c r="AO92" s="527"/>
      <c r="AP92" s="526" t="str">
        <f>H92&amp;","&amp;" "&amp;I92&amp;","&amp;" "&amp;J92&amp;" "&amp;K92</f>
        <v>1950 Holmes Rd., Ann Arbor-Ypsilanti, MI 48798</v>
      </c>
      <c r="AQ92" s="539"/>
      <c r="AR92" s="527"/>
      <c r="AS92" s="527"/>
      <c r="AT92" s="525"/>
      <c r="AU92" s="744"/>
      <c r="AV92" s="744"/>
      <c r="AW92" s="744"/>
      <c r="AX92" s="745"/>
      <c r="AY92" s="527"/>
      <c r="AZ92" s="527"/>
      <c r="BA92" s="527"/>
      <c r="BB92" s="527"/>
      <c r="BC92" s="527"/>
      <c r="BD92" s="527"/>
      <c r="BE92" s="527"/>
      <c r="BF92" s="527"/>
      <c r="BG92" s="527"/>
      <c r="BH92" s="527"/>
      <c r="BI92" s="527"/>
      <c r="BJ92" s="527"/>
      <c r="BK92" s="527"/>
      <c r="BL92" s="527"/>
      <c r="BM92" s="527"/>
      <c r="BN92" s="527"/>
      <c r="BO92" s="527"/>
      <c r="BP92" s="527"/>
      <c r="BQ92" s="527"/>
      <c r="BR92" s="527"/>
      <c r="BS92" s="527"/>
      <c r="BT92" s="527"/>
      <c r="BU92" s="527"/>
      <c r="BV92" s="527"/>
      <c r="BW92" s="527"/>
      <c r="BX92" s="527"/>
      <c r="BY92" s="527"/>
      <c r="BZ92" s="527"/>
      <c r="CA92" s="527"/>
      <c r="CB92" s="527"/>
      <c r="CC92" s="527"/>
      <c r="CD92" s="527"/>
      <c r="CE92" s="527"/>
      <c r="CF92" s="527"/>
      <c r="CG92" s="527"/>
      <c r="CH92" s="527"/>
      <c r="CI92" s="527"/>
      <c r="CJ92" s="527"/>
      <c r="CK92" s="527"/>
      <c r="CL92" s="527"/>
      <c r="CM92" s="527"/>
      <c r="CN92" s="527"/>
      <c r="CO92" s="527"/>
      <c r="CP92" s="527"/>
      <c r="CQ92" s="527"/>
      <c r="CR92" s="527"/>
      <c r="CS92" s="527"/>
      <c r="CT92" s="527"/>
      <c r="CU92" s="527"/>
      <c r="CV92" s="527"/>
      <c r="CW92" s="527"/>
      <c r="CX92" s="527"/>
      <c r="CY92" s="527"/>
      <c r="CZ92" s="527"/>
      <c r="DA92" s="527"/>
      <c r="DB92" s="527"/>
      <c r="DC92" s="527"/>
      <c r="DD92" s="527"/>
      <c r="DE92" s="527"/>
      <c r="DF92" s="527"/>
      <c r="DG92" s="527"/>
      <c r="DH92" s="527"/>
      <c r="DI92" s="527"/>
      <c r="DJ92" s="527"/>
      <c r="DK92" s="527"/>
      <c r="DL92" s="527"/>
      <c r="DM92" s="527"/>
      <c r="DN92" s="527"/>
      <c r="DO92" s="527"/>
      <c r="DP92" s="527"/>
      <c r="DQ92" s="527"/>
      <c r="DR92" s="527"/>
    </row>
    <row r="93" spans="1:126" s="526" customFormat="1" ht="14.25" customHeight="1">
      <c r="A93" s="524" t="s">
        <v>4277</v>
      </c>
      <c r="B93" s="524"/>
      <c r="C93" s="524" t="s">
        <v>3195</v>
      </c>
      <c r="D93" s="524">
        <v>66</v>
      </c>
      <c r="E93" s="525" t="s">
        <v>4291</v>
      </c>
      <c r="F93" s="527" t="s">
        <v>4292</v>
      </c>
      <c r="G93" s="525"/>
      <c r="H93" s="525" t="s">
        <v>4293</v>
      </c>
      <c r="I93" s="525" t="s">
        <v>3306</v>
      </c>
      <c r="J93" s="524" t="s">
        <v>460</v>
      </c>
      <c r="K93" s="524">
        <v>49525</v>
      </c>
      <c r="L93" s="576" t="s">
        <v>3201</v>
      </c>
      <c r="M93" s="576"/>
      <c r="N93" s="525" t="s">
        <v>4294</v>
      </c>
      <c r="O93" s="525" t="s">
        <v>4295</v>
      </c>
      <c r="P93" s="527" t="s">
        <v>4296</v>
      </c>
      <c r="Q93" s="525" t="s">
        <v>3306</v>
      </c>
      <c r="R93" s="524" t="s">
        <v>460</v>
      </c>
      <c r="S93" s="524">
        <v>49525</v>
      </c>
      <c r="T93" s="524" t="s">
        <v>4297</v>
      </c>
      <c r="U93" s="527"/>
      <c r="V93" s="473"/>
      <c r="W93" s="527"/>
      <c r="X93" s="431"/>
      <c r="Y93" s="431"/>
      <c r="Z93" s="431"/>
      <c r="AA93" s="524"/>
      <c r="AB93" s="524"/>
      <c r="AC93" s="524"/>
      <c r="AD93" s="473"/>
      <c r="AE93" s="524"/>
      <c r="AF93" s="527"/>
      <c r="AG93" s="527"/>
      <c r="AH93" s="527"/>
      <c r="AI93" s="473"/>
      <c r="AJ93" s="524" t="s">
        <v>49</v>
      </c>
      <c r="AK93" s="524" t="s">
        <v>49</v>
      </c>
      <c r="AL93" s="529" t="s">
        <v>4298</v>
      </c>
      <c r="AM93" s="524" t="s">
        <v>49</v>
      </c>
      <c r="AN93" s="539"/>
      <c r="AO93" s="527"/>
      <c r="AP93" s="526" t="str">
        <f>H93&amp;","&amp;" "&amp;I93&amp;","&amp;" "&amp;J93&amp;" "&amp;K93</f>
        <v>978 Leffingwell Ave. NE, Grand Rapids, MI 49525</v>
      </c>
      <c r="AQ93" s="539"/>
      <c r="AR93" s="527"/>
      <c r="AS93" s="527"/>
      <c r="AT93" s="525"/>
      <c r="AU93" s="744"/>
      <c r="AV93" s="744"/>
      <c r="AW93" s="744"/>
      <c r="AX93" s="745"/>
      <c r="AY93" s="527"/>
      <c r="AZ93" s="527"/>
      <c r="BA93" s="527"/>
      <c r="BB93" s="527"/>
      <c r="BC93" s="527"/>
      <c r="BD93" s="527"/>
      <c r="BE93" s="527"/>
      <c r="BF93" s="527"/>
      <c r="BG93" s="527"/>
      <c r="BH93" s="527"/>
      <c r="BI93" s="527"/>
      <c r="BJ93" s="527"/>
      <c r="BK93" s="527"/>
      <c r="BL93" s="527"/>
      <c r="BM93" s="527"/>
      <c r="BN93" s="527"/>
      <c r="BO93" s="527"/>
      <c r="BP93" s="527"/>
      <c r="BQ93" s="527"/>
      <c r="BR93" s="527"/>
      <c r="BS93" s="527"/>
      <c r="BT93" s="527"/>
      <c r="BU93" s="527"/>
      <c r="BV93" s="527"/>
      <c r="BW93" s="527"/>
      <c r="BX93" s="527"/>
      <c r="BY93" s="527"/>
      <c r="BZ93" s="527"/>
      <c r="CA93" s="527"/>
      <c r="CB93" s="527"/>
      <c r="CC93" s="527"/>
      <c r="CD93" s="527"/>
      <c r="CE93" s="527"/>
      <c r="CF93" s="527"/>
      <c r="CG93" s="527"/>
      <c r="CH93" s="527"/>
      <c r="CI93" s="527"/>
      <c r="CJ93" s="527"/>
      <c r="CK93" s="527"/>
      <c r="CL93" s="527"/>
      <c r="CM93" s="527"/>
      <c r="CN93" s="527"/>
      <c r="CO93" s="527"/>
      <c r="CP93" s="527"/>
      <c r="CQ93" s="527"/>
      <c r="CR93" s="527"/>
      <c r="CS93" s="527"/>
      <c r="CT93" s="527"/>
      <c r="CU93" s="527"/>
      <c r="CV93" s="527"/>
      <c r="CW93" s="527"/>
      <c r="CX93" s="527"/>
      <c r="CY93" s="527"/>
      <c r="CZ93" s="527"/>
      <c r="DA93" s="527"/>
      <c r="DB93" s="527"/>
      <c r="DC93" s="527"/>
      <c r="DD93" s="527"/>
      <c r="DE93" s="527"/>
      <c r="DF93" s="527"/>
      <c r="DG93" s="527"/>
      <c r="DH93" s="527"/>
      <c r="DI93" s="527"/>
      <c r="DJ93" s="527"/>
      <c r="DK93" s="527"/>
      <c r="DL93" s="527"/>
      <c r="DM93" s="527"/>
      <c r="DN93" s="527"/>
      <c r="DO93" s="527"/>
      <c r="DP93" s="527"/>
      <c r="DQ93" s="527"/>
      <c r="DR93" s="527"/>
    </row>
    <row r="94" spans="1:126" s="526" customFormat="1" ht="15" customHeight="1">
      <c r="A94" s="524" t="s">
        <v>4277</v>
      </c>
      <c r="B94" s="524"/>
      <c r="C94" s="524" t="s">
        <v>3195</v>
      </c>
      <c r="D94" s="524">
        <v>49</v>
      </c>
      <c r="E94" s="525" t="s">
        <v>4299</v>
      </c>
      <c r="F94" s="525" t="s">
        <v>4300</v>
      </c>
      <c r="G94" s="525"/>
      <c r="H94" s="525" t="s">
        <v>4301</v>
      </c>
      <c r="I94" s="525" t="s">
        <v>4302</v>
      </c>
      <c r="J94" s="524" t="s">
        <v>115</v>
      </c>
      <c r="K94" s="524">
        <v>46311</v>
      </c>
      <c r="L94" s="576" t="s">
        <v>3201</v>
      </c>
      <c r="M94" s="576"/>
      <c r="N94" s="525" t="s">
        <v>4303</v>
      </c>
      <c r="O94" s="525" t="s">
        <v>4304</v>
      </c>
      <c r="P94" s="527" t="s">
        <v>4305</v>
      </c>
      <c r="Q94" s="525" t="s">
        <v>3261</v>
      </c>
      <c r="R94" s="524" t="s">
        <v>115</v>
      </c>
      <c r="S94" s="524">
        <v>46307</v>
      </c>
      <c r="T94" s="524" t="s">
        <v>4306</v>
      </c>
      <c r="U94" s="527"/>
      <c r="V94" s="473"/>
      <c r="W94" s="527"/>
      <c r="X94" s="431"/>
      <c r="Y94" s="431"/>
      <c r="Z94" s="524"/>
      <c r="AA94" s="524"/>
      <c r="AB94" s="524"/>
      <c r="AC94" s="524"/>
      <c r="AD94" s="473"/>
      <c r="AE94" s="524"/>
      <c r="AF94" s="527"/>
      <c r="AG94" s="527"/>
      <c r="AH94" s="527"/>
      <c r="AI94" s="473"/>
      <c r="AJ94" s="524" t="s">
        <v>49</v>
      </c>
      <c r="AK94" s="524" t="s">
        <v>49</v>
      </c>
      <c r="AL94" s="529" t="s">
        <v>4307</v>
      </c>
      <c r="AM94" s="524" t="s">
        <v>49</v>
      </c>
      <c r="AN94" s="539"/>
      <c r="AO94" s="527"/>
      <c r="AP94" s="526" t="str">
        <f>H94&amp;","&amp;" "&amp;I94&amp;","&amp;" "&amp;J94&amp;" "&amp;K94</f>
        <v>10920 Calumet Ave., Dyer, IN 46311</v>
      </c>
      <c r="AQ94" s="539"/>
      <c r="AR94" s="527"/>
      <c r="AS94" s="527"/>
      <c r="AT94" s="525"/>
      <c r="AU94" s="744"/>
      <c r="AV94" s="744"/>
      <c r="AW94" s="744"/>
      <c r="AX94" s="745"/>
      <c r="AY94" s="527"/>
      <c r="AZ94" s="527"/>
      <c r="BA94" s="527"/>
      <c r="BB94" s="527"/>
      <c r="BC94" s="527"/>
      <c r="BD94" s="527"/>
      <c r="BE94" s="527"/>
      <c r="BF94" s="527"/>
      <c r="BG94" s="527"/>
      <c r="BH94" s="527"/>
      <c r="BI94" s="527"/>
      <c r="BJ94" s="527"/>
      <c r="BK94" s="527"/>
      <c r="BL94" s="527"/>
      <c r="BM94" s="527"/>
      <c r="BN94" s="527"/>
      <c r="BO94" s="527"/>
      <c r="BP94" s="527"/>
      <c r="BQ94" s="527"/>
      <c r="BR94" s="527"/>
      <c r="BS94" s="527"/>
      <c r="BT94" s="527"/>
      <c r="BU94" s="527"/>
      <c r="BV94" s="527"/>
      <c r="BW94" s="527"/>
      <c r="BX94" s="527"/>
      <c r="BY94" s="527"/>
      <c r="BZ94" s="527"/>
      <c r="CA94" s="527"/>
      <c r="CB94" s="527"/>
      <c r="CC94" s="527"/>
      <c r="CD94" s="527"/>
      <c r="CE94" s="527"/>
      <c r="CF94" s="527"/>
      <c r="CG94" s="527"/>
      <c r="CH94" s="527"/>
      <c r="CI94" s="527"/>
      <c r="CJ94" s="527"/>
      <c r="CK94" s="527"/>
      <c r="CL94" s="527"/>
      <c r="CM94" s="527"/>
      <c r="CN94" s="527"/>
      <c r="CO94" s="527"/>
      <c r="CP94" s="527"/>
      <c r="CQ94" s="527"/>
      <c r="CR94" s="527"/>
      <c r="CS94" s="527"/>
      <c r="CT94" s="527"/>
      <c r="CU94" s="527"/>
      <c r="CV94" s="527"/>
      <c r="CW94" s="527"/>
      <c r="CX94" s="527"/>
      <c r="CY94" s="527"/>
      <c r="CZ94" s="527"/>
      <c r="DA94" s="527"/>
      <c r="DB94" s="527"/>
      <c r="DC94" s="527"/>
      <c r="DD94" s="527"/>
      <c r="DE94" s="527"/>
      <c r="DF94" s="527"/>
      <c r="DG94" s="527"/>
      <c r="DH94" s="527"/>
      <c r="DI94" s="527"/>
      <c r="DJ94" s="527"/>
      <c r="DK94" s="527"/>
      <c r="DL94" s="527"/>
      <c r="DM94" s="527"/>
      <c r="DN94" s="527"/>
      <c r="DO94" s="527"/>
      <c r="DP94" s="527"/>
      <c r="DQ94" s="527"/>
      <c r="DR94" s="527"/>
    </row>
    <row r="95" spans="1:126" s="526" customFormat="1" ht="15" customHeight="1">
      <c r="A95" s="524" t="s">
        <v>4277</v>
      </c>
      <c r="B95" s="524"/>
      <c r="C95" s="524" t="s">
        <v>3195</v>
      </c>
      <c r="D95" s="524">
        <v>49</v>
      </c>
      <c r="E95" s="525" t="s">
        <v>4308</v>
      </c>
      <c r="F95" s="527" t="s">
        <v>4309</v>
      </c>
      <c r="G95" s="525"/>
      <c r="H95" s="527" t="s">
        <v>4310</v>
      </c>
      <c r="I95" s="527" t="s">
        <v>3419</v>
      </c>
      <c r="J95" s="524" t="s">
        <v>115</v>
      </c>
      <c r="K95" s="524">
        <v>46816</v>
      </c>
      <c r="L95" s="576" t="s">
        <v>3201</v>
      </c>
      <c r="M95" s="576"/>
      <c r="N95" s="527" t="s">
        <v>4311</v>
      </c>
      <c r="O95" s="527" t="s">
        <v>4312</v>
      </c>
      <c r="P95" s="527" t="s">
        <v>4313</v>
      </c>
      <c r="Q95" s="527" t="s">
        <v>3419</v>
      </c>
      <c r="R95" s="524" t="s">
        <v>115</v>
      </c>
      <c r="S95" s="524">
        <v>46803</v>
      </c>
      <c r="T95" s="524" t="s">
        <v>4314</v>
      </c>
      <c r="U95" s="527"/>
      <c r="V95" s="473"/>
      <c r="W95" s="527"/>
      <c r="X95" s="431"/>
      <c r="Y95" s="431"/>
      <c r="Z95" s="431"/>
      <c r="AA95" s="524"/>
      <c r="AB95" s="524"/>
      <c r="AC95" s="524"/>
      <c r="AD95" s="473"/>
      <c r="AE95" s="527"/>
      <c r="AF95" s="527"/>
      <c r="AG95" s="527"/>
      <c r="AH95" s="527"/>
      <c r="AI95" s="473"/>
      <c r="AJ95" s="524" t="s">
        <v>49</v>
      </c>
      <c r="AK95" s="524" t="s">
        <v>49</v>
      </c>
      <c r="AL95" s="528" t="s">
        <v>4315</v>
      </c>
      <c r="AM95" s="524" t="s">
        <v>49</v>
      </c>
      <c r="AN95" s="539"/>
      <c r="AO95" s="527"/>
      <c r="AP95" s="526" t="str">
        <f>H95&amp;","&amp;" "&amp;I95&amp;","&amp;" "&amp;J95&amp;" "&amp;K95</f>
        <v>377 E Tillman Rd, Fort Wayne, IN 46816</v>
      </c>
      <c r="AQ95" s="539"/>
      <c r="AR95" s="527"/>
      <c r="AS95" s="527"/>
      <c r="AT95" s="525"/>
      <c r="AU95" s="744"/>
      <c r="AV95" s="744"/>
      <c r="AW95" s="744"/>
      <c r="AX95" s="745"/>
      <c r="AY95" s="527"/>
      <c r="AZ95" s="527"/>
      <c r="BA95" s="527"/>
      <c r="BB95" s="527"/>
      <c r="BC95" s="527"/>
      <c r="BD95" s="527"/>
      <c r="BE95" s="527"/>
      <c r="BF95" s="527"/>
      <c r="BG95" s="527"/>
      <c r="BH95" s="527"/>
      <c r="BI95" s="527"/>
      <c r="BJ95" s="527"/>
      <c r="BK95" s="527"/>
      <c r="BL95" s="527"/>
      <c r="BM95" s="527"/>
      <c r="BN95" s="527"/>
      <c r="BO95" s="527"/>
      <c r="BP95" s="527"/>
      <c r="BQ95" s="527"/>
      <c r="BR95" s="527"/>
      <c r="BS95" s="527"/>
      <c r="BT95" s="527"/>
      <c r="BU95" s="527"/>
      <c r="BV95" s="527"/>
      <c r="BW95" s="527"/>
      <c r="BX95" s="527"/>
      <c r="BY95" s="527"/>
      <c r="BZ95" s="527"/>
      <c r="CA95" s="527"/>
      <c r="CB95" s="527"/>
      <c r="CC95" s="527"/>
      <c r="CD95" s="527"/>
      <c r="CE95" s="527"/>
      <c r="CF95" s="527"/>
      <c r="CG95" s="527"/>
      <c r="CH95" s="527"/>
      <c r="CI95" s="527"/>
      <c r="CJ95" s="527"/>
      <c r="CK95" s="527"/>
      <c r="CL95" s="527"/>
      <c r="CM95" s="527"/>
      <c r="CN95" s="527"/>
      <c r="CO95" s="527"/>
      <c r="CP95" s="527"/>
      <c r="CQ95" s="527"/>
      <c r="CR95" s="527"/>
      <c r="CS95" s="527"/>
      <c r="CT95" s="527"/>
      <c r="CU95" s="527"/>
      <c r="CV95" s="527"/>
      <c r="CW95" s="527"/>
      <c r="CX95" s="527"/>
      <c r="CY95" s="527"/>
      <c r="CZ95" s="527"/>
      <c r="DA95" s="527"/>
      <c r="DB95" s="527"/>
      <c r="DC95" s="527"/>
      <c r="DD95" s="527"/>
      <c r="DE95" s="527"/>
      <c r="DF95" s="527"/>
      <c r="DG95" s="527"/>
      <c r="DH95" s="527"/>
      <c r="DI95" s="527"/>
      <c r="DJ95" s="527"/>
      <c r="DK95" s="527"/>
      <c r="DL95" s="527"/>
      <c r="DM95" s="527"/>
      <c r="DN95" s="527"/>
      <c r="DO95" s="527"/>
      <c r="DP95" s="527"/>
      <c r="DQ95" s="527"/>
      <c r="DR95" s="527"/>
    </row>
    <row r="96" spans="1:126" s="526" customFormat="1" ht="15" customHeight="1">
      <c r="A96" s="524" t="s">
        <v>4277</v>
      </c>
      <c r="B96" s="524"/>
      <c r="C96" s="524" t="s">
        <v>3195</v>
      </c>
      <c r="D96" s="524">
        <v>65</v>
      </c>
      <c r="E96" s="525" t="s">
        <v>4316</v>
      </c>
      <c r="F96" s="527" t="s">
        <v>4317</v>
      </c>
      <c r="G96" s="525"/>
      <c r="H96" s="525" t="s">
        <v>4318</v>
      </c>
      <c r="I96" s="525" t="s">
        <v>4319</v>
      </c>
      <c r="J96" s="524" t="s">
        <v>206</v>
      </c>
      <c r="K96" s="524">
        <v>60446</v>
      </c>
      <c r="L96" s="576" t="s">
        <v>3201</v>
      </c>
      <c r="M96" s="576"/>
      <c r="N96" s="525" t="s">
        <v>4320</v>
      </c>
      <c r="O96" s="525" t="s">
        <v>4321</v>
      </c>
      <c r="P96" s="527" t="s">
        <v>4322</v>
      </c>
      <c r="Q96" s="525" t="s">
        <v>1508</v>
      </c>
      <c r="R96" s="524" t="s">
        <v>206</v>
      </c>
      <c r="S96" s="524">
        <v>60451</v>
      </c>
      <c r="T96" s="524" t="s">
        <v>4323</v>
      </c>
      <c r="U96" s="527"/>
      <c r="V96" s="473"/>
      <c r="W96" s="527"/>
      <c r="X96" s="431"/>
      <c r="Y96" s="431"/>
      <c r="Z96" s="431"/>
      <c r="AA96" s="524"/>
      <c r="AB96" s="524"/>
      <c r="AC96" s="524"/>
      <c r="AD96" s="473"/>
      <c r="AE96" s="524"/>
      <c r="AF96" s="527"/>
      <c r="AG96" s="527"/>
      <c r="AH96" s="527"/>
      <c r="AI96" s="473"/>
      <c r="AJ96" s="524" t="s">
        <v>49</v>
      </c>
      <c r="AK96" s="524" t="s">
        <v>49</v>
      </c>
      <c r="AL96" s="529" t="s">
        <v>4324</v>
      </c>
      <c r="AM96" s="524" t="s">
        <v>49</v>
      </c>
      <c r="AN96" s="539"/>
      <c r="AO96" s="527"/>
      <c r="AP96" s="526" t="str">
        <f>H96&amp;","&amp;" "&amp;I96&amp;","&amp;" "&amp;J96&amp;" "&amp;K96</f>
        <v>Flyers Ln., Romeoville, IL 60446</v>
      </c>
      <c r="AQ96" s="539"/>
      <c r="AR96" s="527"/>
      <c r="AS96" s="527"/>
      <c r="AT96" s="525"/>
      <c r="AU96" s="744"/>
      <c r="AV96" s="744"/>
      <c r="AW96" s="744"/>
      <c r="AX96" s="745"/>
      <c r="AY96" s="527"/>
      <c r="AZ96" s="527"/>
      <c r="BA96" s="527"/>
      <c r="BB96" s="527"/>
      <c r="BC96" s="527"/>
      <c r="BD96" s="527"/>
      <c r="BE96" s="527"/>
      <c r="BF96" s="527"/>
      <c r="BG96" s="527"/>
      <c r="BH96" s="527"/>
      <c r="BI96" s="527"/>
      <c r="BJ96" s="527"/>
      <c r="BK96" s="527"/>
      <c r="BL96" s="527"/>
      <c r="BM96" s="527"/>
      <c r="BN96" s="527"/>
      <c r="BO96" s="527"/>
      <c r="BP96" s="527"/>
      <c r="BQ96" s="527"/>
      <c r="BR96" s="527"/>
      <c r="BS96" s="527"/>
      <c r="BT96" s="527"/>
      <c r="BU96" s="527"/>
      <c r="BV96" s="527"/>
      <c r="BW96" s="527"/>
      <c r="BX96" s="527"/>
      <c r="BY96" s="527"/>
      <c r="BZ96" s="527"/>
      <c r="CA96" s="527"/>
      <c r="CB96" s="527"/>
      <c r="CC96" s="527"/>
      <c r="CD96" s="527"/>
      <c r="CE96" s="527"/>
      <c r="CF96" s="527"/>
      <c r="CG96" s="527"/>
      <c r="CH96" s="527"/>
      <c r="CI96" s="527"/>
      <c r="CJ96" s="527"/>
      <c r="CK96" s="527"/>
      <c r="CL96" s="527"/>
      <c r="CM96" s="527"/>
      <c r="CN96" s="527"/>
      <c r="CO96" s="527"/>
      <c r="CP96" s="527"/>
      <c r="CQ96" s="527"/>
      <c r="CR96" s="527"/>
      <c r="CS96" s="527"/>
      <c r="CT96" s="527"/>
      <c r="CU96" s="527"/>
      <c r="CV96" s="527"/>
      <c r="CW96" s="527"/>
      <c r="CX96" s="527"/>
      <c r="CY96" s="527"/>
      <c r="CZ96" s="527"/>
      <c r="DA96" s="527"/>
      <c r="DB96" s="527"/>
      <c r="DC96" s="527"/>
      <c r="DD96" s="527"/>
      <c r="DE96" s="527"/>
      <c r="DF96" s="527"/>
      <c r="DG96" s="527"/>
      <c r="DH96" s="527"/>
      <c r="DI96" s="527"/>
      <c r="DJ96" s="527"/>
      <c r="DK96" s="527"/>
      <c r="DL96" s="527"/>
      <c r="DM96" s="527"/>
      <c r="DN96" s="527"/>
      <c r="DO96" s="527"/>
      <c r="DP96" s="527"/>
      <c r="DQ96" s="527"/>
      <c r="DR96" s="527"/>
    </row>
    <row r="97" spans="1:122" s="526" customFormat="1" ht="15" customHeight="1">
      <c r="A97" s="524" t="s">
        <v>4277</v>
      </c>
      <c r="B97" s="524"/>
      <c r="C97" s="524" t="s">
        <v>3195</v>
      </c>
      <c r="D97" s="524">
        <v>108</v>
      </c>
      <c r="E97" s="525" t="s">
        <v>4325</v>
      </c>
      <c r="F97" s="527" t="s">
        <v>4326</v>
      </c>
      <c r="G97" s="525"/>
      <c r="H97" s="525" t="s">
        <v>4327</v>
      </c>
      <c r="I97" s="525" t="s">
        <v>4328</v>
      </c>
      <c r="J97" s="524" t="s">
        <v>67</v>
      </c>
      <c r="K97" s="524">
        <v>95112</v>
      </c>
      <c r="L97" s="576" t="s">
        <v>3201</v>
      </c>
      <c r="M97" s="576"/>
      <c r="N97" s="525" t="s">
        <v>243</v>
      </c>
      <c r="O97" s="525" t="s">
        <v>4329</v>
      </c>
      <c r="P97" s="527" t="s">
        <v>4330</v>
      </c>
      <c r="Q97" s="525" t="s">
        <v>4328</v>
      </c>
      <c r="R97" s="524" t="s">
        <v>67</v>
      </c>
      <c r="S97" s="524">
        <v>95112</v>
      </c>
      <c r="T97" s="524" t="s">
        <v>4331</v>
      </c>
      <c r="U97" s="527"/>
      <c r="V97" s="473"/>
      <c r="W97" s="527"/>
      <c r="X97" s="431"/>
      <c r="Y97" s="431"/>
      <c r="Z97" s="431"/>
      <c r="AA97" s="524"/>
      <c r="AB97" s="524"/>
      <c r="AC97" s="524"/>
      <c r="AD97" s="473"/>
      <c r="AE97" s="524"/>
      <c r="AF97" s="527"/>
      <c r="AG97" s="527"/>
      <c r="AH97" s="527"/>
      <c r="AI97" s="473"/>
      <c r="AJ97" s="524" t="s">
        <v>49</v>
      </c>
      <c r="AK97" s="524" t="s">
        <v>49</v>
      </c>
      <c r="AL97" s="693" t="s">
        <v>4332</v>
      </c>
      <c r="AM97" s="524" t="s">
        <v>49</v>
      </c>
      <c r="AN97" s="539"/>
      <c r="AO97" s="527"/>
      <c r="AP97" s="526" t="str">
        <f>H97&amp;","&amp;" "&amp;I97&amp;","&amp;" "&amp;J97&amp;" "&amp;K97</f>
        <v>1239 South 10th St., San Jose, CA 95112</v>
      </c>
      <c r="AQ97" s="539"/>
      <c r="AR97" s="527"/>
      <c r="AS97" s="527"/>
      <c r="AT97" s="525"/>
      <c r="AU97" s="744"/>
      <c r="AV97" s="744"/>
      <c r="AW97" s="744"/>
      <c r="AX97" s="745"/>
      <c r="AY97" s="527"/>
      <c r="AZ97" s="527"/>
      <c r="BA97" s="527"/>
      <c r="BB97" s="527"/>
      <c r="BC97" s="527"/>
      <c r="BD97" s="527"/>
      <c r="BE97" s="527"/>
      <c r="BF97" s="527"/>
      <c r="BG97" s="527"/>
      <c r="BH97" s="527"/>
      <c r="BI97" s="527"/>
      <c r="BJ97" s="527"/>
      <c r="BK97" s="527"/>
      <c r="BL97" s="527"/>
      <c r="BM97" s="527"/>
      <c r="BN97" s="527"/>
      <c r="BO97" s="527"/>
      <c r="BP97" s="527"/>
      <c r="BQ97" s="527"/>
      <c r="BR97" s="527"/>
      <c r="BS97" s="527"/>
      <c r="BT97" s="527"/>
      <c r="BU97" s="527"/>
      <c r="BV97" s="527"/>
      <c r="BW97" s="527"/>
      <c r="BX97" s="527"/>
      <c r="BY97" s="527"/>
      <c r="BZ97" s="527"/>
      <c r="CA97" s="527"/>
      <c r="CB97" s="527"/>
      <c r="CC97" s="527"/>
      <c r="CD97" s="527"/>
      <c r="CE97" s="527"/>
      <c r="CF97" s="527"/>
      <c r="CG97" s="527"/>
      <c r="CH97" s="527"/>
      <c r="CI97" s="527"/>
      <c r="CJ97" s="527"/>
      <c r="CK97" s="527"/>
      <c r="CL97" s="527"/>
      <c r="CM97" s="527"/>
      <c r="CN97" s="527"/>
      <c r="CO97" s="527"/>
      <c r="CP97" s="527"/>
      <c r="CQ97" s="527"/>
      <c r="CR97" s="527"/>
      <c r="CS97" s="527"/>
      <c r="CT97" s="527"/>
      <c r="CU97" s="527"/>
      <c r="CV97" s="527"/>
      <c r="CW97" s="527"/>
      <c r="CX97" s="527"/>
      <c r="CY97" s="527"/>
      <c r="CZ97" s="527"/>
      <c r="DA97" s="527"/>
      <c r="DB97" s="527"/>
      <c r="DC97" s="527"/>
      <c r="DD97" s="527"/>
      <c r="DE97" s="527"/>
      <c r="DF97" s="527"/>
      <c r="DG97" s="527"/>
      <c r="DH97" s="527"/>
      <c r="DI97" s="527"/>
      <c r="DJ97" s="527"/>
      <c r="DK97" s="527"/>
      <c r="DL97" s="527"/>
      <c r="DM97" s="527"/>
      <c r="DN97" s="527"/>
      <c r="DO97" s="527"/>
      <c r="DP97" s="527"/>
      <c r="DQ97" s="527"/>
      <c r="DR97" s="527"/>
    </row>
    <row r="98" spans="1:122" s="526" customFormat="1" ht="15" customHeight="1">
      <c r="A98" s="524" t="s">
        <v>4277</v>
      </c>
      <c r="B98" s="524"/>
      <c r="C98" s="524" t="s">
        <v>3195</v>
      </c>
      <c r="D98" s="524">
        <v>30</v>
      </c>
      <c r="E98" s="525" t="s">
        <v>4333</v>
      </c>
      <c r="F98" s="527" t="s">
        <v>2534</v>
      </c>
      <c r="G98" s="525" t="s">
        <v>4334</v>
      </c>
      <c r="H98" s="525" t="s">
        <v>4335</v>
      </c>
      <c r="I98" s="525" t="s">
        <v>725</v>
      </c>
      <c r="J98" s="524" t="s">
        <v>115</v>
      </c>
      <c r="K98" s="524">
        <v>47201</v>
      </c>
      <c r="L98" s="576" t="s">
        <v>3201</v>
      </c>
      <c r="M98" s="576"/>
      <c r="N98" s="525" t="s">
        <v>3117</v>
      </c>
      <c r="O98" s="525" t="s">
        <v>4336</v>
      </c>
      <c r="P98" s="527" t="s">
        <v>4337</v>
      </c>
      <c r="Q98" s="525" t="s">
        <v>4338</v>
      </c>
      <c r="R98" s="524" t="s">
        <v>115</v>
      </c>
      <c r="S98" s="524">
        <v>46143</v>
      </c>
      <c r="T98" s="524" t="s">
        <v>4339</v>
      </c>
      <c r="U98" s="527"/>
      <c r="V98" s="473"/>
      <c r="W98" s="527"/>
      <c r="X98" s="431"/>
      <c r="Y98" s="431"/>
      <c r="Z98" s="431"/>
      <c r="AA98" s="524"/>
      <c r="AB98" s="524"/>
      <c r="AC98" s="524"/>
      <c r="AD98" s="473"/>
      <c r="AE98" s="524"/>
      <c r="AF98" s="527"/>
      <c r="AG98" s="527"/>
      <c r="AH98" s="527"/>
      <c r="AI98" s="473"/>
      <c r="AJ98" s="524" t="s">
        <v>49</v>
      </c>
      <c r="AK98" s="524" t="s">
        <v>49</v>
      </c>
      <c r="AL98" s="529" t="s">
        <v>4340</v>
      </c>
      <c r="AM98" s="524" t="s">
        <v>49</v>
      </c>
      <c r="AN98" s="539"/>
      <c r="AO98" s="527"/>
      <c r="AP98" s="526" t="str">
        <f>H98&amp;","&amp;" "&amp;I98&amp;","&amp;" "&amp;J98&amp;" "&amp;K98</f>
        <v>225 S Marr Rd., Columbus, IN 47201</v>
      </c>
      <c r="AQ98" s="539"/>
      <c r="AR98" s="527"/>
      <c r="AS98" s="527"/>
      <c r="AT98" s="525"/>
      <c r="AU98" s="744"/>
      <c r="AV98" s="744"/>
      <c r="AW98" s="744"/>
      <c r="AX98" s="745"/>
      <c r="AY98" s="527"/>
      <c r="AZ98" s="527"/>
      <c r="BA98" s="527"/>
      <c r="BB98" s="527"/>
      <c r="BC98" s="527"/>
      <c r="BD98" s="527"/>
      <c r="BE98" s="527"/>
      <c r="BF98" s="527"/>
      <c r="BG98" s="527"/>
      <c r="BH98" s="527"/>
      <c r="BI98" s="527"/>
      <c r="BJ98" s="527"/>
      <c r="BK98" s="527"/>
      <c r="BL98" s="527"/>
      <c r="BM98" s="527"/>
      <c r="BN98" s="527"/>
      <c r="BO98" s="527"/>
      <c r="BP98" s="527"/>
      <c r="BQ98" s="527"/>
      <c r="BR98" s="527"/>
      <c r="BS98" s="527"/>
      <c r="BT98" s="527"/>
      <c r="BU98" s="527"/>
      <c r="BV98" s="527"/>
      <c r="BW98" s="527"/>
      <c r="BX98" s="527"/>
      <c r="BY98" s="527"/>
      <c r="BZ98" s="527"/>
      <c r="CA98" s="527"/>
      <c r="CB98" s="527"/>
      <c r="CC98" s="527"/>
      <c r="CD98" s="527"/>
      <c r="CE98" s="527"/>
      <c r="CF98" s="527"/>
      <c r="CG98" s="527"/>
      <c r="CH98" s="527"/>
      <c r="CI98" s="527"/>
      <c r="CJ98" s="527"/>
      <c r="CK98" s="527"/>
      <c r="CL98" s="527"/>
      <c r="CM98" s="527"/>
      <c r="CN98" s="527"/>
      <c r="CO98" s="527"/>
      <c r="CP98" s="527"/>
      <c r="CQ98" s="527"/>
      <c r="CR98" s="527"/>
      <c r="CS98" s="527"/>
      <c r="CT98" s="527"/>
      <c r="CU98" s="527"/>
      <c r="CV98" s="527"/>
      <c r="CW98" s="527"/>
      <c r="CX98" s="527"/>
      <c r="CY98" s="527"/>
      <c r="CZ98" s="527"/>
      <c r="DA98" s="527"/>
      <c r="DB98" s="527"/>
      <c r="DC98" s="527"/>
      <c r="DD98" s="527"/>
      <c r="DE98" s="527"/>
      <c r="DF98" s="527"/>
      <c r="DG98" s="527"/>
      <c r="DH98" s="527"/>
      <c r="DI98" s="527"/>
      <c r="DJ98" s="527"/>
      <c r="DK98" s="527"/>
      <c r="DL98" s="527"/>
      <c r="DM98" s="527"/>
      <c r="DN98" s="527"/>
      <c r="DO98" s="527"/>
      <c r="DP98" s="527"/>
      <c r="DQ98" s="527"/>
      <c r="DR98" s="527"/>
    </row>
    <row r="99" spans="1:122" s="526" customFormat="1" ht="15" customHeight="1">
      <c r="A99" s="524" t="s">
        <v>4277</v>
      </c>
      <c r="B99" s="524"/>
      <c r="C99" s="524" t="s">
        <v>3195</v>
      </c>
      <c r="D99" s="524">
        <v>27</v>
      </c>
      <c r="E99" s="525" t="s">
        <v>4341</v>
      </c>
      <c r="F99" s="527" t="s">
        <v>4342</v>
      </c>
      <c r="G99" s="525" t="s">
        <v>3259</v>
      </c>
      <c r="H99" s="527" t="s">
        <v>3260</v>
      </c>
      <c r="I99" s="527" t="s">
        <v>3261</v>
      </c>
      <c r="J99" s="524" t="s">
        <v>115</v>
      </c>
      <c r="K99" s="524">
        <v>46307</v>
      </c>
      <c r="L99" s="576" t="s">
        <v>4343</v>
      </c>
      <c r="M99" s="576"/>
      <c r="N99" s="527" t="s">
        <v>1386</v>
      </c>
      <c r="O99" s="527" t="s">
        <v>3263</v>
      </c>
      <c r="P99" s="527" t="s">
        <v>3260</v>
      </c>
      <c r="Q99" s="527" t="s">
        <v>3261</v>
      </c>
      <c r="R99" s="524" t="s">
        <v>115</v>
      </c>
      <c r="S99" s="524">
        <v>46307</v>
      </c>
      <c r="T99" s="524" t="s">
        <v>3264</v>
      </c>
      <c r="U99" s="527"/>
      <c r="V99" s="473"/>
      <c r="W99" s="527"/>
      <c r="X99" s="431"/>
      <c r="Y99" s="431"/>
      <c r="Z99" s="431"/>
      <c r="AA99" s="524"/>
      <c r="AB99" s="524"/>
      <c r="AC99" s="524"/>
      <c r="AD99" s="473"/>
      <c r="AE99" s="527"/>
      <c r="AF99" s="527"/>
      <c r="AG99" s="527"/>
      <c r="AH99" s="527"/>
      <c r="AI99" s="473"/>
      <c r="AJ99" s="524" t="s">
        <v>49</v>
      </c>
      <c r="AK99" s="524" t="s">
        <v>49</v>
      </c>
      <c r="AL99" s="528" t="s">
        <v>4344</v>
      </c>
      <c r="AM99" s="524" t="s">
        <v>49</v>
      </c>
      <c r="AN99" s="539"/>
      <c r="AO99" s="527"/>
      <c r="AP99" s="526" t="str">
        <f>H99&amp;","&amp;" "&amp;I99&amp;","&amp;" "&amp;J99&amp;" "&amp;K99</f>
        <v>1301 Merrillville Rd., Crown Point, IN 46307</v>
      </c>
      <c r="AQ99" s="539"/>
      <c r="AR99" s="527"/>
      <c r="AS99" s="527"/>
      <c r="AT99" s="525"/>
      <c r="AU99" s="744"/>
      <c r="AV99" s="744"/>
      <c r="AW99" s="744"/>
      <c r="AX99" s="745"/>
      <c r="AY99" s="527"/>
      <c r="AZ99" s="527"/>
      <c r="BA99" s="527"/>
      <c r="BB99" s="527"/>
      <c r="BC99" s="527"/>
      <c r="BD99" s="527"/>
      <c r="BE99" s="527"/>
      <c r="BF99" s="527"/>
      <c r="BG99" s="527"/>
      <c r="BH99" s="527"/>
      <c r="BI99" s="527"/>
      <c r="BJ99" s="527"/>
      <c r="BK99" s="527"/>
      <c r="BL99" s="527"/>
      <c r="BM99" s="527"/>
      <c r="BN99" s="527"/>
      <c r="BO99" s="527"/>
      <c r="BP99" s="527"/>
      <c r="BQ99" s="527"/>
      <c r="BR99" s="527"/>
      <c r="BS99" s="527"/>
      <c r="BT99" s="527"/>
      <c r="BU99" s="527"/>
      <c r="BV99" s="527"/>
      <c r="BW99" s="527"/>
      <c r="BX99" s="527"/>
      <c r="BY99" s="527"/>
      <c r="BZ99" s="527"/>
      <c r="CA99" s="527"/>
      <c r="CB99" s="527"/>
      <c r="CC99" s="527"/>
      <c r="CD99" s="527"/>
      <c r="CE99" s="527"/>
      <c r="CF99" s="527"/>
      <c r="CG99" s="527"/>
      <c r="CH99" s="527"/>
      <c r="CI99" s="527"/>
      <c r="CJ99" s="527"/>
      <c r="CK99" s="527"/>
      <c r="CL99" s="527"/>
      <c r="CM99" s="527"/>
      <c r="CN99" s="527"/>
      <c r="CO99" s="527"/>
      <c r="CP99" s="527"/>
      <c r="CQ99" s="527"/>
      <c r="CR99" s="527"/>
      <c r="CS99" s="527"/>
      <c r="CT99" s="527"/>
      <c r="CU99" s="527"/>
      <c r="CV99" s="527"/>
      <c r="CW99" s="527"/>
      <c r="CX99" s="527"/>
      <c r="CY99" s="527"/>
      <c r="CZ99" s="527"/>
      <c r="DA99" s="527"/>
      <c r="DB99" s="527"/>
      <c r="DC99" s="527"/>
      <c r="DD99" s="527"/>
      <c r="DE99" s="527"/>
      <c r="DF99" s="527"/>
      <c r="DG99" s="527"/>
      <c r="DH99" s="527"/>
      <c r="DI99" s="527"/>
      <c r="DJ99" s="527"/>
      <c r="DK99" s="527"/>
      <c r="DL99" s="527"/>
      <c r="DM99" s="527"/>
      <c r="DN99" s="527"/>
      <c r="DO99" s="527"/>
      <c r="DP99" s="527"/>
      <c r="DQ99" s="527"/>
      <c r="DR99" s="527"/>
    </row>
    <row r="100" spans="1:122" s="526" customFormat="1" ht="15" customHeight="1">
      <c r="A100" s="524" t="s">
        <v>4277</v>
      </c>
      <c r="B100" s="524"/>
      <c r="C100" s="524" t="s">
        <v>3195</v>
      </c>
      <c r="D100" s="524">
        <v>81</v>
      </c>
      <c r="E100" s="525" t="s">
        <v>4345</v>
      </c>
      <c r="F100" s="527" t="s">
        <v>4346</v>
      </c>
      <c r="G100" s="525" t="s">
        <v>4347</v>
      </c>
      <c r="H100" s="527" t="s">
        <v>3293</v>
      </c>
      <c r="I100" s="527" t="s">
        <v>3294</v>
      </c>
      <c r="J100" s="524" t="s">
        <v>115</v>
      </c>
      <c r="K100" s="524">
        <v>46037</v>
      </c>
      <c r="L100" s="576" t="s">
        <v>3201</v>
      </c>
      <c r="M100" s="576"/>
      <c r="N100" s="527" t="s">
        <v>4348</v>
      </c>
      <c r="O100" s="527" t="s">
        <v>4349</v>
      </c>
      <c r="P100" s="527" t="s">
        <v>4350</v>
      </c>
      <c r="Q100" s="527" t="s">
        <v>4351</v>
      </c>
      <c r="R100" s="524" t="s">
        <v>115</v>
      </c>
      <c r="S100" s="524">
        <v>46060</v>
      </c>
      <c r="T100" s="524" t="s">
        <v>4352</v>
      </c>
      <c r="U100" s="527"/>
      <c r="V100" s="473"/>
      <c r="W100" s="527"/>
      <c r="X100" s="431"/>
      <c r="Y100" s="431"/>
      <c r="Z100" s="431"/>
      <c r="AA100" s="524"/>
      <c r="AB100" s="524"/>
      <c r="AC100" s="524"/>
      <c r="AD100" s="473"/>
      <c r="AE100" s="527"/>
      <c r="AF100" s="527"/>
      <c r="AG100" s="527"/>
      <c r="AH100" s="527"/>
      <c r="AI100" s="473"/>
      <c r="AJ100" s="524" t="s">
        <v>49</v>
      </c>
      <c r="AK100" s="524" t="s">
        <v>49</v>
      </c>
      <c r="AL100" s="528" t="s">
        <v>4353</v>
      </c>
      <c r="AM100" s="524" t="s">
        <v>49</v>
      </c>
      <c r="AN100" s="539"/>
      <c r="AO100" s="527"/>
      <c r="AP100" s="526" t="str">
        <f>H100&amp;","&amp;" "&amp;I100&amp;","&amp;" "&amp;J100&amp;" "&amp;K100</f>
        <v>14181 126th St., Fishers, IN 46037</v>
      </c>
      <c r="AQ100" s="539"/>
      <c r="AR100" s="527"/>
      <c r="AS100" s="527"/>
      <c r="AT100" s="525"/>
      <c r="AU100" s="744"/>
      <c r="AV100" s="744"/>
      <c r="AW100" s="744"/>
      <c r="AX100" s="745"/>
      <c r="AY100" s="527"/>
      <c r="AZ100" s="527"/>
      <c r="BA100" s="527"/>
      <c r="BB100" s="527"/>
      <c r="BC100" s="527"/>
      <c r="BD100" s="527"/>
      <c r="BE100" s="527"/>
      <c r="BF100" s="527"/>
      <c r="BG100" s="527"/>
      <c r="BH100" s="527"/>
      <c r="BI100" s="527"/>
      <c r="BJ100" s="527"/>
      <c r="BK100" s="527"/>
      <c r="BL100" s="527"/>
      <c r="BM100" s="527"/>
      <c r="BN100" s="527"/>
      <c r="BO100" s="527"/>
      <c r="BP100" s="527"/>
      <c r="BQ100" s="527"/>
      <c r="BR100" s="527"/>
      <c r="BS100" s="527"/>
      <c r="BT100" s="527"/>
      <c r="BU100" s="527"/>
      <c r="BV100" s="527"/>
      <c r="BW100" s="527"/>
      <c r="BX100" s="527"/>
      <c r="BY100" s="527"/>
      <c r="BZ100" s="527"/>
      <c r="CA100" s="527"/>
      <c r="CB100" s="527"/>
      <c r="CC100" s="527"/>
      <c r="CD100" s="527"/>
      <c r="CE100" s="527"/>
      <c r="CF100" s="527"/>
      <c r="CG100" s="527"/>
      <c r="CH100" s="527"/>
      <c r="CI100" s="527"/>
      <c r="CJ100" s="527"/>
      <c r="CK100" s="527"/>
      <c r="CL100" s="527"/>
      <c r="CM100" s="527"/>
      <c r="CN100" s="527"/>
      <c r="CO100" s="527"/>
      <c r="CP100" s="527"/>
      <c r="CQ100" s="527"/>
      <c r="CR100" s="527"/>
      <c r="CS100" s="527"/>
      <c r="CT100" s="527"/>
      <c r="CU100" s="527"/>
      <c r="CV100" s="527"/>
      <c r="CW100" s="527"/>
      <c r="CX100" s="527"/>
      <c r="CY100" s="527"/>
      <c r="CZ100" s="527"/>
      <c r="DA100" s="527"/>
      <c r="DB100" s="527"/>
      <c r="DC100" s="527"/>
      <c r="DD100" s="527"/>
      <c r="DE100" s="527"/>
      <c r="DF100" s="527"/>
      <c r="DG100" s="527"/>
      <c r="DH100" s="527"/>
      <c r="DI100" s="527"/>
      <c r="DJ100" s="527"/>
      <c r="DK100" s="527"/>
      <c r="DL100" s="527"/>
      <c r="DM100" s="527"/>
      <c r="DN100" s="527"/>
      <c r="DO100" s="527"/>
      <c r="DP100" s="527"/>
      <c r="DQ100" s="527"/>
      <c r="DR100" s="527"/>
    </row>
    <row r="101" spans="1:122" s="526" customFormat="1" ht="15" customHeight="1">
      <c r="A101" s="524" t="s">
        <v>4277</v>
      </c>
      <c r="B101" s="524"/>
      <c r="C101" s="524" t="s">
        <v>3195</v>
      </c>
      <c r="D101" s="524">
        <v>45</v>
      </c>
      <c r="E101" s="525" t="s">
        <v>4354</v>
      </c>
      <c r="F101" s="527" t="s">
        <v>4355</v>
      </c>
      <c r="G101" s="525" t="s">
        <v>4356</v>
      </c>
      <c r="H101" s="525" t="s">
        <v>4357</v>
      </c>
      <c r="I101" s="525" t="s">
        <v>4358</v>
      </c>
      <c r="J101" s="524" t="s">
        <v>460</v>
      </c>
      <c r="K101" s="524">
        <v>48168</v>
      </c>
      <c r="L101" s="576" t="s">
        <v>3201</v>
      </c>
      <c r="M101" s="576"/>
      <c r="N101" s="527" t="s">
        <v>4283</v>
      </c>
      <c r="O101" s="527" t="s">
        <v>4284</v>
      </c>
      <c r="P101" s="527" t="s">
        <v>4285</v>
      </c>
      <c r="Q101" s="527" t="s">
        <v>4286</v>
      </c>
      <c r="R101" s="524" t="s">
        <v>460</v>
      </c>
      <c r="S101" s="524">
        <v>48160</v>
      </c>
      <c r="T101" s="524" t="s">
        <v>4287</v>
      </c>
      <c r="U101" s="527"/>
      <c r="V101" s="473"/>
      <c r="W101" s="527"/>
      <c r="X101" s="431"/>
      <c r="Y101" s="431"/>
      <c r="Z101" s="431"/>
      <c r="AA101" s="524"/>
      <c r="AB101" s="524"/>
      <c r="AC101" s="524"/>
      <c r="AD101" s="473"/>
      <c r="AE101" s="524"/>
      <c r="AF101" s="527"/>
      <c r="AG101" s="527"/>
      <c r="AH101" s="527"/>
      <c r="AI101" s="473"/>
      <c r="AJ101" s="524" t="s">
        <v>49</v>
      </c>
      <c r="AK101" s="524" t="s">
        <v>49</v>
      </c>
      <c r="AL101" s="529" t="s">
        <v>4359</v>
      </c>
      <c r="AM101" s="524"/>
      <c r="AN101" s="539"/>
      <c r="AO101" s="527"/>
      <c r="AP101" s="526" t="str">
        <f>H101&amp;","&amp;" "&amp;I101&amp;","&amp;" "&amp;J101&amp;" "&amp;K101</f>
        <v>40000 Six Mile Rd., Northville, MI 48168</v>
      </c>
      <c r="AQ101" s="539"/>
      <c r="AR101" s="527"/>
      <c r="AS101" s="527"/>
      <c r="AT101" s="525"/>
      <c r="AU101" s="744"/>
      <c r="AV101" s="744"/>
      <c r="AW101" s="744"/>
      <c r="AX101" s="745"/>
      <c r="AY101" s="527"/>
      <c r="AZ101" s="527"/>
      <c r="BA101" s="527"/>
      <c r="BB101" s="527"/>
      <c r="BC101" s="527"/>
      <c r="BD101" s="527"/>
      <c r="BE101" s="527"/>
      <c r="BF101" s="527"/>
      <c r="BG101" s="527"/>
      <c r="BH101" s="527"/>
      <c r="BI101" s="527"/>
      <c r="BJ101" s="527"/>
      <c r="BK101" s="527"/>
      <c r="BL101" s="527"/>
      <c r="BM101" s="527"/>
      <c r="BN101" s="527"/>
      <c r="BO101" s="527"/>
      <c r="BP101" s="527"/>
      <c r="BQ101" s="527"/>
      <c r="BR101" s="527"/>
      <c r="BS101" s="527"/>
      <c r="BT101" s="527"/>
      <c r="BU101" s="527"/>
      <c r="BV101" s="527"/>
      <c r="BW101" s="527"/>
      <c r="BX101" s="527"/>
      <c r="BY101" s="527"/>
      <c r="BZ101" s="527"/>
      <c r="CA101" s="527"/>
      <c r="CB101" s="527"/>
      <c r="CC101" s="527"/>
      <c r="CD101" s="527"/>
      <c r="CE101" s="527"/>
      <c r="CF101" s="527"/>
      <c r="CG101" s="527"/>
      <c r="CH101" s="527"/>
      <c r="CI101" s="527"/>
      <c r="CJ101" s="527"/>
      <c r="CK101" s="527"/>
      <c r="CL101" s="527"/>
      <c r="CM101" s="527"/>
      <c r="CN101" s="527"/>
      <c r="CO101" s="527"/>
      <c r="CP101" s="527"/>
      <c r="CQ101" s="527"/>
      <c r="CR101" s="527"/>
      <c r="CS101" s="527"/>
      <c r="CT101" s="527"/>
      <c r="CU101" s="527"/>
      <c r="CV101" s="527"/>
      <c r="CW101" s="527"/>
      <c r="CX101" s="527"/>
      <c r="CY101" s="527"/>
      <c r="CZ101" s="527"/>
      <c r="DA101" s="527"/>
      <c r="DB101" s="527"/>
      <c r="DC101" s="527"/>
      <c r="DD101" s="527"/>
      <c r="DE101" s="527"/>
      <c r="DF101" s="527"/>
      <c r="DG101" s="527"/>
      <c r="DH101" s="527"/>
      <c r="DI101" s="527"/>
      <c r="DJ101" s="527"/>
      <c r="DK101" s="527"/>
      <c r="DL101" s="527"/>
      <c r="DM101" s="527"/>
      <c r="DN101" s="527"/>
      <c r="DO101" s="527"/>
      <c r="DP101" s="527"/>
      <c r="DQ101" s="527"/>
      <c r="DR101" s="527"/>
    </row>
    <row r="102" spans="1:122" s="526" customFormat="1" ht="15" customHeight="1">
      <c r="A102" s="524" t="s">
        <v>4277</v>
      </c>
      <c r="B102" s="524"/>
      <c r="C102" s="524" t="s">
        <v>3195</v>
      </c>
      <c r="D102" s="524">
        <v>32</v>
      </c>
      <c r="E102" s="525" t="s">
        <v>4360</v>
      </c>
      <c r="F102" s="527" t="s">
        <v>4361</v>
      </c>
      <c r="G102" s="525" t="s">
        <v>3390</v>
      </c>
      <c r="H102" s="525" t="s">
        <v>4362</v>
      </c>
      <c r="I102" s="525" t="s">
        <v>3392</v>
      </c>
      <c r="J102" s="524" t="s">
        <v>3393</v>
      </c>
      <c r="K102" s="524">
        <v>71360</v>
      </c>
      <c r="L102" s="576" t="s">
        <v>3201</v>
      </c>
      <c r="M102" s="576"/>
      <c r="N102" s="525" t="s">
        <v>3395</v>
      </c>
      <c r="O102" s="525" t="s">
        <v>3396</v>
      </c>
      <c r="P102" s="527" t="s">
        <v>3397</v>
      </c>
      <c r="Q102" s="525" t="s">
        <v>3392</v>
      </c>
      <c r="R102" s="524" t="s">
        <v>3393</v>
      </c>
      <c r="S102" s="524">
        <v>71360</v>
      </c>
      <c r="T102" s="524" t="s">
        <v>4363</v>
      </c>
      <c r="U102" s="527"/>
      <c r="V102" s="473"/>
      <c r="W102" s="527"/>
      <c r="X102" s="431"/>
      <c r="Y102" s="431"/>
      <c r="Z102" s="524"/>
      <c r="AA102" s="524"/>
      <c r="AB102" s="524"/>
      <c r="AC102" s="524"/>
      <c r="AD102" s="473"/>
      <c r="AE102" s="524"/>
      <c r="AF102" s="527"/>
      <c r="AG102" s="527"/>
      <c r="AH102" s="527"/>
      <c r="AI102" s="473"/>
      <c r="AJ102" s="524" t="s">
        <v>49</v>
      </c>
      <c r="AK102" s="524" t="s">
        <v>49</v>
      </c>
      <c r="AL102" s="529" t="s">
        <v>4364</v>
      </c>
      <c r="AM102" s="524" t="s">
        <v>49</v>
      </c>
      <c r="AN102" s="539"/>
      <c r="AO102" s="527"/>
      <c r="AP102" s="526" t="str">
        <f>H102&amp;","&amp;" "&amp;I102&amp;","&amp;" "&amp;J102&amp;" "&amp;K102</f>
        <v>3311 Donahue Ferry Rd., Pineville, LA 71360</v>
      </c>
      <c r="AQ102" s="539"/>
      <c r="AR102" s="527"/>
      <c r="AS102" s="527"/>
      <c r="AT102" s="525"/>
      <c r="AU102" s="744"/>
      <c r="AV102" s="744"/>
      <c r="AW102" s="744"/>
      <c r="AX102" s="745"/>
      <c r="AY102" s="527"/>
      <c r="AZ102" s="527"/>
      <c r="BA102" s="527"/>
      <c r="BB102" s="527"/>
      <c r="BC102" s="527"/>
      <c r="BD102" s="527"/>
      <c r="BE102" s="527"/>
      <c r="BF102" s="527"/>
      <c r="BG102" s="527"/>
      <c r="BH102" s="527"/>
      <c r="BI102" s="527"/>
      <c r="BJ102" s="527"/>
      <c r="BK102" s="527"/>
      <c r="BL102" s="527"/>
      <c r="BM102" s="527"/>
      <c r="BN102" s="527"/>
      <c r="BO102" s="527"/>
      <c r="BP102" s="527"/>
      <c r="BQ102" s="527"/>
      <c r="BR102" s="527"/>
      <c r="BS102" s="527"/>
      <c r="BT102" s="527"/>
      <c r="BU102" s="527"/>
      <c r="BV102" s="527"/>
      <c r="BW102" s="527"/>
      <c r="BX102" s="527"/>
      <c r="BY102" s="527"/>
      <c r="BZ102" s="527"/>
      <c r="CA102" s="527"/>
      <c r="CB102" s="527"/>
      <c r="CC102" s="527"/>
      <c r="CD102" s="527"/>
      <c r="CE102" s="527"/>
      <c r="CF102" s="527"/>
      <c r="CG102" s="527"/>
      <c r="CH102" s="527"/>
      <c r="CI102" s="527"/>
      <c r="CJ102" s="527"/>
      <c r="CK102" s="527"/>
      <c r="CL102" s="527"/>
      <c r="CM102" s="527"/>
      <c r="CN102" s="527"/>
      <c r="CO102" s="527"/>
      <c r="CP102" s="527"/>
      <c r="CQ102" s="527"/>
      <c r="CR102" s="527"/>
      <c r="CS102" s="527"/>
      <c r="CT102" s="527"/>
      <c r="CU102" s="527"/>
      <c r="CV102" s="527"/>
      <c r="CW102" s="527"/>
      <c r="CX102" s="527"/>
      <c r="CY102" s="527"/>
      <c r="CZ102" s="527"/>
      <c r="DA102" s="527"/>
      <c r="DB102" s="527"/>
      <c r="DC102" s="527"/>
      <c r="DD102" s="527"/>
      <c r="DE102" s="527"/>
      <c r="DF102" s="527"/>
      <c r="DG102" s="527"/>
      <c r="DH102" s="527"/>
      <c r="DI102" s="527"/>
      <c r="DJ102" s="527"/>
      <c r="DK102" s="527"/>
      <c r="DL102" s="527"/>
      <c r="DM102" s="527"/>
      <c r="DN102" s="527"/>
      <c r="DO102" s="527"/>
      <c r="DP102" s="527"/>
      <c r="DQ102" s="527"/>
      <c r="DR102" s="527"/>
    </row>
    <row r="103" spans="1:122" s="526" customFormat="1" ht="15" customHeight="1">
      <c r="A103" s="524" t="s">
        <v>4277</v>
      </c>
      <c r="B103" s="524"/>
      <c r="C103" s="524" t="s">
        <v>3195</v>
      </c>
      <c r="D103" s="524">
        <v>36</v>
      </c>
      <c r="E103" s="526" t="s">
        <v>4365</v>
      </c>
      <c r="F103" s="526" t="s">
        <v>4366</v>
      </c>
      <c r="G103" s="525" t="s">
        <v>3402</v>
      </c>
      <c r="H103" s="525" t="s">
        <v>3403</v>
      </c>
      <c r="I103" s="525" t="s">
        <v>3404</v>
      </c>
      <c r="J103" s="524" t="s">
        <v>206</v>
      </c>
      <c r="K103" s="524">
        <v>60008</v>
      </c>
      <c r="L103" s="576" t="s">
        <v>3201</v>
      </c>
      <c r="M103" s="576"/>
      <c r="N103" s="525" t="s">
        <v>243</v>
      </c>
      <c r="O103" s="525" t="s">
        <v>4329</v>
      </c>
      <c r="P103" s="527" t="s">
        <v>4367</v>
      </c>
      <c r="Q103" s="525" t="s">
        <v>4368</v>
      </c>
      <c r="R103" s="524" t="s">
        <v>206</v>
      </c>
      <c r="S103" s="524">
        <v>60302</v>
      </c>
      <c r="T103" s="524" t="s">
        <v>4331</v>
      </c>
      <c r="U103" s="527"/>
      <c r="V103" s="473"/>
      <c r="W103" s="527"/>
      <c r="X103" s="431"/>
      <c r="Y103" s="431"/>
      <c r="Z103" s="431"/>
      <c r="AA103" s="524"/>
      <c r="AB103" s="524"/>
      <c r="AC103" s="524"/>
      <c r="AD103" s="473"/>
      <c r="AE103" s="524"/>
      <c r="AF103" s="527"/>
      <c r="AG103" s="527"/>
      <c r="AH103" s="527"/>
      <c r="AI103" s="473"/>
      <c r="AJ103" s="524" t="s">
        <v>49</v>
      </c>
      <c r="AK103" s="524" t="s">
        <v>49</v>
      </c>
      <c r="AL103" s="529" t="s">
        <v>4369</v>
      </c>
      <c r="AM103" s="524" t="s">
        <v>49</v>
      </c>
      <c r="AN103" s="539"/>
      <c r="AO103" s="527"/>
      <c r="AP103" s="526" t="str">
        <f>H103&amp;","&amp;" "&amp;I103&amp;","&amp;" "&amp;J103&amp;" "&amp;K103</f>
        <v>3705 Pheasant Dr., #2634, Rolling Meadows, IL 60008</v>
      </c>
      <c r="AQ103" s="539"/>
      <c r="AR103" s="527"/>
      <c r="AS103" s="527"/>
      <c r="AT103" s="525"/>
      <c r="AU103" s="744"/>
      <c r="AV103" s="744"/>
      <c r="AW103" s="744"/>
      <c r="AX103" s="745"/>
      <c r="AY103" s="527"/>
      <c r="AZ103" s="527"/>
      <c r="BA103" s="527"/>
      <c r="BB103" s="527"/>
      <c r="BC103" s="527"/>
      <c r="BD103" s="527"/>
      <c r="BE103" s="527"/>
      <c r="BF103" s="527"/>
      <c r="BG103" s="527"/>
      <c r="BH103" s="527"/>
      <c r="BI103" s="527"/>
      <c r="BJ103" s="527"/>
      <c r="BK103" s="527"/>
      <c r="BL103" s="527"/>
      <c r="BM103" s="527"/>
      <c r="BN103" s="527"/>
      <c r="BO103" s="527"/>
      <c r="BP103" s="527"/>
      <c r="BQ103" s="527"/>
      <c r="BR103" s="527"/>
      <c r="BS103" s="527"/>
      <c r="BT103" s="527"/>
      <c r="BU103" s="527"/>
      <c r="BV103" s="527"/>
      <c r="BW103" s="527"/>
      <c r="BX103" s="527"/>
      <c r="BY103" s="527"/>
      <c r="BZ103" s="527"/>
      <c r="CA103" s="527"/>
      <c r="CB103" s="527"/>
      <c r="CC103" s="527"/>
      <c r="CD103" s="527"/>
      <c r="CE103" s="527"/>
      <c r="CF103" s="527"/>
      <c r="CG103" s="527"/>
      <c r="CH103" s="527"/>
      <c r="CI103" s="527"/>
      <c r="CJ103" s="527"/>
      <c r="CK103" s="527"/>
      <c r="CL103" s="527"/>
      <c r="CM103" s="527"/>
      <c r="CN103" s="527"/>
      <c r="CO103" s="527"/>
      <c r="CP103" s="527"/>
      <c r="CQ103" s="527"/>
      <c r="CR103" s="527"/>
      <c r="CS103" s="527"/>
      <c r="CT103" s="527"/>
      <c r="CU103" s="527"/>
      <c r="CV103" s="527"/>
      <c r="CW103" s="527"/>
      <c r="CX103" s="527"/>
      <c r="CY103" s="527"/>
      <c r="CZ103" s="527"/>
      <c r="DA103" s="527"/>
      <c r="DB103" s="527"/>
      <c r="DC103" s="527"/>
      <c r="DD103" s="527"/>
      <c r="DE103" s="527"/>
      <c r="DF103" s="527"/>
      <c r="DG103" s="527"/>
      <c r="DH103" s="527"/>
      <c r="DI103" s="527"/>
      <c r="DJ103" s="527"/>
      <c r="DK103" s="527"/>
      <c r="DL103" s="527"/>
      <c r="DM103" s="527"/>
      <c r="DN103" s="527"/>
      <c r="DO103" s="527"/>
      <c r="DP103" s="527"/>
      <c r="DQ103" s="527"/>
      <c r="DR103" s="527"/>
    </row>
    <row r="104" spans="1:122" s="526" customFormat="1" ht="15" customHeight="1">
      <c r="A104" s="524" t="s">
        <v>4277</v>
      </c>
      <c r="B104" s="524"/>
      <c r="C104" s="524" t="s">
        <v>3195</v>
      </c>
      <c r="D104" s="524">
        <v>79</v>
      </c>
      <c r="E104" s="525" t="s">
        <v>4370</v>
      </c>
      <c r="F104" s="527" t="s">
        <v>4371</v>
      </c>
      <c r="G104" s="525" t="s">
        <v>3426</v>
      </c>
      <c r="H104" s="527" t="s">
        <v>3427</v>
      </c>
      <c r="I104" s="527" t="s">
        <v>3428</v>
      </c>
      <c r="J104" s="524" t="s">
        <v>115</v>
      </c>
      <c r="K104" s="524">
        <v>46074</v>
      </c>
      <c r="L104" s="576" t="s">
        <v>3201</v>
      </c>
      <c r="M104" s="576"/>
      <c r="N104" s="527" t="s">
        <v>2309</v>
      </c>
      <c r="O104" s="527" t="s">
        <v>4372</v>
      </c>
      <c r="P104" s="527" t="s">
        <v>4373</v>
      </c>
      <c r="Q104" s="527" t="s">
        <v>3294</v>
      </c>
      <c r="R104" s="524" t="s">
        <v>115</v>
      </c>
      <c r="S104" s="524">
        <v>46040</v>
      </c>
      <c r="T104" s="524" t="s">
        <v>4374</v>
      </c>
      <c r="U104" s="527"/>
      <c r="V104" s="473"/>
      <c r="W104" s="527"/>
      <c r="X104" s="431"/>
      <c r="Y104" s="431"/>
      <c r="Z104" s="524"/>
      <c r="AA104" s="524"/>
      <c r="AB104" s="524"/>
      <c r="AC104" s="524"/>
      <c r="AD104" s="473"/>
      <c r="AE104" s="527"/>
      <c r="AF104" s="527"/>
      <c r="AG104" s="527"/>
      <c r="AH104" s="527"/>
      <c r="AI104" s="473"/>
      <c r="AJ104" s="524" t="s">
        <v>49</v>
      </c>
      <c r="AK104" s="524" t="s">
        <v>49</v>
      </c>
      <c r="AL104" s="528" t="s">
        <v>4375</v>
      </c>
      <c r="AM104" s="524" t="s">
        <v>49</v>
      </c>
      <c r="AN104" s="539"/>
      <c r="AO104" s="527"/>
      <c r="AP104" s="526" t="str">
        <f>H104&amp;","&amp;" "&amp;I104&amp;","&amp;" "&amp;J104&amp;" "&amp;K104</f>
        <v>19400 Tomlinson Rd, Westfield, IN 46074</v>
      </c>
      <c r="AQ104" s="539"/>
      <c r="AR104" s="527"/>
      <c r="AS104" s="527"/>
      <c r="AT104" s="525"/>
      <c r="AU104" s="744"/>
      <c r="AV104" s="744"/>
      <c r="AW104" s="744"/>
      <c r="AX104" s="745"/>
      <c r="AY104" s="527"/>
      <c r="AZ104" s="527"/>
      <c r="BA104" s="527"/>
      <c r="BB104" s="527"/>
      <c r="BC104" s="527"/>
      <c r="BD104" s="527"/>
      <c r="BE104" s="527"/>
      <c r="BF104" s="527"/>
      <c r="BG104" s="527"/>
      <c r="BH104" s="527"/>
      <c r="BI104" s="527"/>
      <c r="BJ104" s="527"/>
      <c r="BK104" s="527"/>
      <c r="BL104" s="527"/>
      <c r="BM104" s="527"/>
      <c r="BN104" s="527"/>
      <c r="BO104" s="527"/>
      <c r="BP104" s="527"/>
      <c r="BQ104" s="527"/>
      <c r="BR104" s="527"/>
      <c r="BS104" s="527"/>
      <c r="BT104" s="527"/>
      <c r="BU104" s="527"/>
      <c r="BV104" s="527"/>
      <c r="BW104" s="527"/>
      <c r="BX104" s="527"/>
      <c r="BY104" s="527"/>
      <c r="BZ104" s="527"/>
      <c r="CA104" s="527"/>
      <c r="CB104" s="527"/>
      <c r="CC104" s="527"/>
      <c r="CD104" s="527"/>
      <c r="CE104" s="527"/>
      <c r="CF104" s="527"/>
      <c r="CG104" s="527"/>
      <c r="CH104" s="527"/>
      <c r="CI104" s="527"/>
      <c r="CJ104" s="527"/>
      <c r="CK104" s="527"/>
      <c r="CL104" s="527"/>
      <c r="CM104" s="527"/>
      <c r="CN104" s="527"/>
      <c r="CO104" s="527"/>
      <c r="CP104" s="527"/>
      <c r="CQ104" s="527"/>
      <c r="CR104" s="527"/>
      <c r="CS104" s="527"/>
      <c r="CT104" s="527"/>
      <c r="CU104" s="527"/>
      <c r="CV104" s="527"/>
      <c r="CW104" s="527"/>
      <c r="CX104" s="527"/>
      <c r="CY104" s="527"/>
      <c r="CZ104" s="527"/>
      <c r="DA104" s="527"/>
      <c r="DB104" s="527"/>
      <c r="DC104" s="527"/>
      <c r="DD104" s="527"/>
      <c r="DE104" s="527"/>
      <c r="DF104" s="527"/>
      <c r="DG104" s="527"/>
      <c r="DH104" s="527"/>
      <c r="DI104" s="527"/>
      <c r="DJ104" s="527"/>
      <c r="DK104" s="527"/>
      <c r="DL104" s="527"/>
      <c r="DM104" s="527"/>
      <c r="DN104" s="527"/>
      <c r="DO104" s="527"/>
      <c r="DP104" s="527"/>
      <c r="DQ104" s="527"/>
      <c r="DR104" s="527"/>
    </row>
    <row r="105" spans="1:122" s="526" customFormat="1" ht="15" customHeight="1">
      <c r="A105" s="524" t="s">
        <v>4277</v>
      </c>
      <c r="B105" s="524"/>
      <c r="C105" s="524" t="s">
        <v>3195</v>
      </c>
      <c r="D105" s="524">
        <v>23</v>
      </c>
      <c r="E105" s="525" t="s">
        <v>4376</v>
      </c>
      <c r="F105" s="527" t="s">
        <v>4377</v>
      </c>
      <c r="G105" s="525"/>
      <c r="H105" s="525" t="s">
        <v>4378</v>
      </c>
      <c r="I105" s="525" t="s">
        <v>4379</v>
      </c>
      <c r="J105" s="524" t="s">
        <v>115</v>
      </c>
      <c r="K105" s="524">
        <v>47906</v>
      </c>
      <c r="L105" s="576" t="s">
        <v>3201</v>
      </c>
      <c r="M105" s="576"/>
      <c r="N105" s="525" t="s">
        <v>4303</v>
      </c>
      <c r="O105" s="525" t="s">
        <v>4304</v>
      </c>
      <c r="P105" s="527" t="s">
        <v>4305</v>
      </c>
      <c r="Q105" s="525" t="s">
        <v>3261</v>
      </c>
      <c r="R105" s="524" t="s">
        <v>115</v>
      </c>
      <c r="S105" s="524">
        <v>46307</v>
      </c>
      <c r="T105" s="524" t="s">
        <v>4306</v>
      </c>
      <c r="U105" s="527"/>
      <c r="V105" s="473"/>
      <c r="W105" s="527"/>
      <c r="X105" s="431"/>
      <c r="Y105" s="431"/>
      <c r="Z105" s="431"/>
      <c r="AA105" s="524"/>
      <c r="AB105" s="524"/>
      <c r="AC105" s="524"/>
      <c r="AD105" s="473"/>
      <c r="AE105" s="524"/>
      <c r="AF105" s="527"/>
      <c r="AG105" s="527"/>
      <c r="AH105" s="527"/>
      <c r="AI105" s="473"/>
      <c r="AJ105" s="524" t="s">
        <v>49</v>
      </c>
      <c r="AK105" s="524" t="s">
        <v>49</v>
      </c>
      <c r="AL105" s="529" t="s">
        <v>4380</v>
      </c>
      <c r="AM105" s="524"/>
      <c r="AN105" s="539"/>
      <c r="AO105" s="527"/>
      <c r="AP105" s="526" t="str">
        <f>H105&amp;","&amp;" "&amp;I105&amp;","&amp;" "&amp;J105&amp;" "&amp;K105</f>
        <v>5701 N. 50 W., West Lafayette, IN 47906</v>
      </c>
      <c r="AQ105" s="539"/>
      <c r="AR105" s="527"/>
      <c r="AS105" s="527"/>
      <c r="AT105" s="525"/>
      <c r="AU105" s="744"/>
      <c r="AV105" s="744"/>
      <c r="AW105" s="744"/>
      <c r="AX105" s="745"/>
      <c r="AY105" s="527"/>
      <c r="AZ105" s="527"/>
      <c r="BA105" s="527"/>
      <c r="BB105" s="527"/>
      <c r="BC105" s="527"/>
      <c r="BD105" s="527"/>
      <c r="BE105" s="527"/>
      <c r="BF105" s="527"/>
      <c r="BG105" s="527"/>
      <c r="BH105" s="527"/>
      <c r="BI105" s="527"/>
      <c r="BJ105" s="527"/>
      <c r="BK105" s="527"/>
      <c r="BL105" s="527"/>
      <c r="BM105" s="527"/>
      <c r="BN105" s="527"/>
      <c r="BO105" s="527"/>
      <c r="BP105" s="527"/>
      <c r="BQ105" s="527"/>
      <c r="BR105" s="527"/>
      <c r="BS105" s="527"/>
      <c r="BT105" s="527"/>
      <c r="BU105" s="527"/>
      <c r="BV105" s="527"/>
      <c r="BW105" s="527"/>
      <c r="BX105" s="527"/>
      <c r="BY105" s="527"/>
      <c r="BZ105" s="527"/>
      <c r="CA105" s="527"/>
      <c r="CB105" s="527"/>
      <c r="CC105" s="527"/>
      <c r="CD105" s="527"/>
      <c r="CE105" s="527"/>
      <c r="CF105" s="527"/>
      <c r="CG105" s="527"/>
      <c r="CH105" s="527"/>
      <c r="CI105" s="527"/>
      <c r="CJ105" s="527"/>
      <c r="CK105" s="527"/>
      <c r="CL105" s="527"/>
      <c r="CM105" s="527"/>
      <c r="CN105" s="527"/>
      <c r="CO105" s="527"/>
      <c r="CP105" s="527"/>
      <c r="CQ105" s="527"/>
      <c r="CR105" s="527"/>
      <c r="CS105" s="527"/>
      <c r="CT105" s="527"/>
      <c r="CU105" s="527"/>
      <c r="CV105" s="527"/>
      <c r="CW105" s="527"/>
      <c r="CX105" s="527"/>
      <c r="CY105" s="527"/>
      <c r="CZ105" s="527"/>
      <c r="DA105" s="527"/>
      <c r="DB105" s="527"/>
      <c r="DC105" s="527"/>
      <c r="DD105" s="527"/>
      <c r="DE105" s="527"/>
      <c r="DF105" s="527"/>
      <c r="DG105" s="527"/>
      <c r="DH105" s="527"/>
      <c r="DI105" s="527"/>
      <c r="DJ105" s="527"/>
      <c r="DK105" s="527"/>
      <c r="DL105" s="527"/>
      <c r="DM105" s="527"/>
      <c r="DN105" s="527"/>
      <c r="DO105" s="527"/>
      <c r="DP105" s="527"/>
      <c r="DQ105" s="527"/>
      <c r="DR105" s="525"/>
    </row>
    <row r="106" spans="1:122" ht="15" customHeight="1">
      <c r="A106" s="524" t="s">
        <v>4381</v>
      </c>
      <c r="B106" s="524"/>
      <c r="C106" s="524" t="s">
        <v>3195</v>
      </c>
      <c r="D106" s="524">
        <v>17</v>
      </c>
      <c r="E106" s="525" t="s">
        <v>4382</v>
      </c>
      <c r="F106" s="527" t="s">
        <v>4383</v>
      </c>
      <c r="G106" s="525"/>
      <c r="H106" s="525" t="s">
        <v>4384</v>
      </c>
      <c r="I106" s="525" t="s">
        <v>4385</v>
      </c>
      <c r="J106" s="524" t="s">
        <v>206</v>
      </c>
      <c r="K106" s="524">
        <v>60305</v>
      </c>
      <c r="L106" s="576" t="s">
        <v>3201</v>
      </c>
      <c r="M106" s="576"/>
      <c r="N106" s="525" t="s">
        <v>4386</v>
      </c>
      <c r="O106" s="525" t="s">
        <v>4387</v>
      </c>
      <c r="P106" s="527" t="s">
        <v>4388</v>
      </c>
      <c r="Q106" s="525" t="s">
        <v>4389</v>
      </c>
      <c r="R106" s="524" t="s">
        <v>206</v>
      </c>
      <c r="S106" s="524">
        <v>60154</v>
      </c>
      <c r="T106" s="524" t="s">
        <v>4390</v>
      </c>
      <c r="U106" s="527"/>
      <c r="V106" s="473"/>
      <c r="W106" s="527"/>
      <c r="X106" s="431"/>
      <c r="Y106" s="431"/>
      <c r="Z106" s="431"/>
      <c r="AA106" s="524"/>
      <c r="AB106" s="524"/>
      <c r="AC106" s="524"/>
      <c r="AD106" s="473"/>
      <c r="AE106" s="524"/>
      <c r="AF106" s="527"/>
      <c r="AG106" s="527"/>
      <c r="AH106" s="527"/>
      <c r="AI106" s="473"/>
      <c r="AJ106" s="524" t="s">
        <v>49</v>
      </c>
      <c r="AK106" s="524" t="s">
        <v>49</v>
      </c>
      <c r="AL106" s="529" t="s">
        <v>4391</v>
      </c>
      <c r="AM106" s="524" t="s">
        <v>49</v>
      </c>
      <c r="AN106" s="539"/>
      <c r="AO106" s="527"/>
      <c r="AP106" s="526" t="str">
        <f>H106&amp;","&amp;" "&amp;I106&amp;","&amp;" "&amp;J106&amp;" "&amp;K106</f>
        <v>7400 Augusta St., River Forest, IL 60305</v>
      </c>
      <c r="AQ106" s="539"/>
      <c r="AR106" s="527"/>
      <c r="AS106" s="527"/>
      <c r="AT106" s="525"/>
      <c r="AU106" s="744"/>
      <c r="AV106" s="744"/>
      <c r="AW106" s="744"/>
      <c r="AX106" s="745"/>
      <c r="AY106" s="527"/>
      <c r="AZ106" s="527"/>
      <c r="BA106" s="527"/>
      <c r="BB106" s="527"/>
      <c r="BC106" s="527"/>
      <c r="BD106" s="527"/>
      <c r="BE106" s="527"/>
      <c r="BF106" s="527"/>
      <c r="BG106" s="527"/>
      <c r="BH106" s="527"/>
      <c r="BI106" s="527"/>
      <c r="BJ106" s="527"/>
      <c r="BK106" s="527"/>
      <c r="BL106" s="527"/>
      <c r="BM106" s="527"/>
      <c r="BN106" s="527"/>
      <c r="BO106" s="527"/>
      <c r="BP106" s="527"/>
      <c r="BQ106" s="527"/>
      <c r="BR106" s="527"/>
      <c r="BS106" s="527"/>
      <c r="BT106" s="527"/>
      <c r="BU106" s="527"/>
      <c r="BV106" s="527"/>
      <c r="BW106" s="527"/>
      <c r="BX106" s="527"/>
      <c r="BY106" s="527"/>
      <c r="BZ106" s="527"/>
      <c r="CA106" s="527"/>
      <c r="CB106" s="527"/>
      <c r="CC106" s="527"/>
      <c r="CD106" s="527"/>
      <c r="CE106" s="527"/>
      <c r="CF106" s="527"/>
      <c r="CG106" s="527"/>
      <c r="CH106" s="527"/>
      <c r="CI106" s="527"/>
      <c r="CJ106" s="527"/>
      <c r="CK106" s="527"/>
      <c r="CL106" s="527"/>
      <c r="CM106" s="527"/>
      <c r="CN106" s="527"/>
      <c r="CO106" s="527"/>
      <c r="CP106" s="527"/>
      <c r="CQ106" s="527"/>
      <c r="CR106" s="527"/>
      <c r="CS106" s="527"/>
      <c r="CT106" s="527"/>
      <c r="CU106" s="527"/>
      <c r="CV106" s="527"/>
      <c r="CW106" s="527"/>
      <c r="CX106" s="527"/>
      <c r="CY106" s="527"/>
      <c r="CZ106" s="527"/>
      <c r="DA106" s="527"/>
      <c r="DB106" s="527"/>
      <c r="DC106" s="527"/>
      <c r="DD106" s="527"/>
      <c r="DE106" s="527"/>
      <c r="DF106" s="527"/>
      <c r="DG106" s="527"/>
      <c r="DH106" s="527"/>
      <c r="DI106" s="527"/>
      <c r="DJ106" s="527"/>
      <c r="DK106" s="527"/>
      <c r="DL106" s="527"/>
      <c r="DM106" s="527"/>
      <c r="DN106" s="527"/>
      <c r="DO106" s="527"/>
      <c r="DP106" s="527"/>
      <c r="DQ106" s="527"/>
      <c r="DR106" s="527"/>
    </row>
    <row r="107" spans="1:122" ht="15" customHeight="1">
      <c r="D107" s="285">
        <f>SUM(D49:D82)</f>
        <v>543</v>
      </c>
      <c r="AU107" s="130"/>
      <c r="AV107" s="130"/>
      <c r="AW107" s="130"/>
      <c r="AX107" s="130"/>
    </row>
  </sheetData>
  <sortState xmlns:xlrd2="http://schemas.microsoft.com/office/spreadsheetml/2017/richdata2" ref="A2:DV68">
    <sortCondition ref="A2:A68"/>
    <sortCondition ref="F2:F68"/>
  </sortState>
  <conditionalFormatting sqref="H9:K9 I31:K31 H28:K29 N30:O30 H13:K13 H25:K25 N27:U27 H7:K7 H6:L6 N6:O6 T30:U30 H15:K15 H17:K21 N36:S36 N26:S26 U26 H35:K39 H90:K90 N90:S90 N71:S71">
    <cfRule type="expression" dxfId="75" priority="47">
      <formula>$A6="C-QUESTIONABLE"</formula>
    </cfRule>
  </conditionalFormatting>
  <conditionalFormatting sqref="H9:K9 I31:K31 H28:K29 N30:O30 H13:K13 H25:K25 N27:U27 H7:K7 H6:L6 N6:O6 T30:U30 H15:K15 H17:K21 N36:S36 N26:S26 U26 H35:K39 H90:K90 N90:S90 N71:S71">
    <cfRule type="expression" dxfId="74" priority="48">
      <formula>$A6="A-NEW"</formula>
    </cfRule>
  </conditionalFormatting>
  <conditionalFormatting sqref="H9:K9 I31:K31 H28:K29 H30:L30 N30:O30 H13:K13 L27 H25:K25 H26:L26 N27:U27 H7:K7 H6:L6 N6:O6 T30:U30 H15:K15 H17:K21 N36:S36 N26:S26 U26 H35:K39 H90:K90 N90:S90 N71:S71">
    <cfRule type="expression" dxfId="73" priority="46">
      <formula>$A6="B-RET-WINTER BREAK"</formula>
    </cfRule>
  </conditionalFormatting>
  <conditionalFormatting sqref="H30:L30 L27 H26:L26">
    <cfRule type="expression" dxfId="72" priority="41">
      <formula>$A26="C-QUESTIONABLE"</formula>
    </cfRule>
    <cfRule type="expression" dxfId="71" priority="42">
      <formula>$A26="A-NEW"</formula>
    </cfRule>
  </conditionalFormatting>
  <conditionalFormatting sqref="H14:K14">
    <cfRule type="expression" dxfId="70" priority="17">
      <formula>$A14="Z-OUT-REPLACED"</formula>
    </cfRule>
    <cfRule type="expression" dxfId="69" priority="18">
      <formula>$A14="Z-OUT-NOT RETURNING"</formula>
    </cfRule>
    <cfRule type="expression" dxfId="68" priority="21">
      <formula>$A14="B-RET"</formula>
    </cfRule>
  </conditionalFormatting>
  <conditionalFormatting sqref="H14:K14">
    <cfRule type="expression" dxfId="67" priority="16">
      <formula>$A14="B-RET-WINTER BREAK"</formula>
    </cfRule>
    <cfRule type="expression" dxfId="66" priority="19">
      <formula>$A14="C-QUESTIONABLE"</formula>
    </cfRule>
    <cfRule type="expression" dxfId="65" priority="20">
      <formula>$A14="A-NEW"</formula>
    </cfRule>
  </conditionalFormatting>
  <conditionalFormatting sqref="H22:K22">
    <cfRule type="expression" dxfId="64" priority="14">
      <formula>$A22="C-QUESTIONABLE"</formula>
    </cfRule>
  </conditionalFormatting>
  <conditionalFormatting sqref="H22:K22">
    <cfRule type="expression" dxfId="63" priority="15">
      <formula>$A22="A-NEW"</formula>
    </cfRule>
  </conditionalFormatting>
  <conditionalFormatting sqref="H22:K22">
    <cfRule type="expression" dxfId="62" priority="13">
      <formula>$A22="B-RET-WINTER BREAK"</formula>
    </cfRule>
  </conditionalFormatting>
  <conditionalFormatting sqref="H23:K23">
    <cfRule type="expression" dxfId="61" priority="11">
      <formula>$A23="C-QUESTIONABLE"</formula>
    </cfRule>
  </conditionalFormatting>
  <conditionalFormatting sqref="H23:K23">
    <cfRule type="expression" dxfId="60" priority="12">
      <formula>$A23="A-NEW"</formula>
    </cfRule>
  </conditionalFormatting>
  <conditionalFormatting sqref="H23:K23">
    <cfRule type="expression" dxfId="59" priority="10">
      <formula>$A23="B-RET-WINTER BREAK"</formula>
    </cfRule>
  </conditionalFormatting>
  <conditionalFormatting sqref="Q29:S29">
    <cfRule type="expression" dxfId="58" priority="3">
      <formula>$A29="A-NEW"</formula>
    </cfRule>
  </conditionalFormatting>
  <conditionalFormatting sqref="Q29:S29">
    <cfRule type="expression" dxfId="57" priority="2">
      <formula>$A29="C-QUESTIONABLE"</formula>
    </cfRule>
  </conditionalFormatting>
  <conditionalFormatting sqref="Q29:S29">
    <cfRule type="expression" dxfId="56" priority="1">
      <formula>$A29="B-RET-WINTER BREAK"</formula>
    </cfRule>
  </conditionalFormatting>
  <hyperlinks>
    <hyperlink ref="L99" r:id="rId1" xr:uid="{DC8F4C7D-BEE3-4E3E-B5AE-47D86CBD9871}"/>
    <hyperlink ref="L100" r:id="rId2" xr:uid="{C6782DD6-04AB-46EF-91E5-879F9786E990}"/>
    <hyperlink ref="L95" r:id="rId3" xr:uid="{BDC39D9C-AC3F-417A-9368-2CCE3BFC1CFA}"/>
    <hyperlink ref="L91" r:id="rId4" xr:uid="{EABD226B-26B6-452F-921B-E74088742CA2}"/>
    <hyperlink ref="L104" r:id="rId5" xr:uid="{F07B3D5D-53D3-4B09-9C31-838B98CD331B}"/>
    <hyperlink ref="L49" r:id="rId6" display="mailto:bernardo.otero@stjohns.k12.fl.us" xr:uid="{2958B35B-9E4D-4336-BBD6-E1FE563C8412}"/>
    <hyperlink ref="L50" r:id="rId7" display="mailto:bernardo.otero@stjohns.k12.fl.us" xr:uid="{B899CB1B-65EC-495A-9E50-4459AC58DAF6}"/>
    <hyperlink ref="AL91" r:id="rId8" display="https://ussoftballacademy.net/summer-softball-camp-in-ann-arbor/" xr:uid="{8C781437-ED42-4EF5-8FBD-E91E09E231A8}"/>
    <hyperlink ref="AL95" r:id="rId9" display="https://ussoftballacademy.net/summer-softball-camp-in-fort-wayne/" xr:uid="{B9F4396A-1DA6-4830-89BE-14839E6D1512}"/>
    <hyperlink ref="AL99" r:id="rId10" display="https://ussoftballacademy.net/summer-softball-camp-in-crown-point/" xr:uid="{0B99C095-B0CE-4B77-9669-A643EB699FBB}"/>
    <hyperlink ref="AL100" r:id="rId11" display="https://ussoftballacademy.net/summer-softball-camp-in-fishers/" xr:uid="{3AA50DA6-4C3D-4298-A839-431EAAAA3156}"/>
    <hyperlink ref="AL104" r:id="rId12" display="https://ussoftballacademy.net/summer-softball-camp-in-westfield/" xr:uid="{D5A566E1-309F-4C50-BFE0-C701C17BF9AF}"/>
    <hyperlink ref="AL88" r:id="rId13" xr:uid="{FA93841E-F20C-4E4A-B685-EE0E950AD3A8}"/>
    <hyperlink ref="L46" r:id="rId14" display="mailto:allaboutsoftball7@gmail.com" xr:uid="{FF934DE4-2ED8-44A4-8A43-2380E0EA6573}"/>
    <hyperlink ref="L52" r:id="rId15" xr:uid="{242223D3-518F-4398-ADFE-5E20A428D240}"/>
    <hyperlink ref="AL76" r:id="rId16" display="https://ussoftballacademy.net/summer-softball-camp-in-concord/" xr:uid="{38E54DC0-7F6B-4E51-9C76-7D0FD9CAB909}"/>
    <hyperlink ref="L73" r:id="rId17" xr:uid="{2A0A4B7E-5DB3-4B3E-8E6D-B9E9C8B29F46}"/>
    <hyperlink ref="L45" r:id="rId18" xr:uid="{B9725CF1-F058-4ED2-91B6-C82F8133AA0A}"/>
    <hyperlink ref="L77" r:id="rId19" xr:uid="{A758C318-B2AB-4391-AC01-1AF486899B6E}"/>
    <hyperlink ref="L78" r:id="rId20" xr:uid="{D0F68894-F558-470F-9DAF-F13BFBC5339C}"/>
    <hyperlink ref="L70" r:id="rId21" xr:uid="{267AB0CD-06A2-4615-A2BC-7E2167635F53}"/>
    <hyperlink ref="L92" r:id="rId22" xr:uid="{B97506D0-F763-410C-9FE3-5656EAE2C813}"/>
    <hyperlink ref="AL92" r:id="rId23" display="https://ussoftballacademy.net/summer-softball-camp-in-ann-arbor/" xr:uid="{0762F299-330A-4E25-BD70-E4D83F319EB9}"/>
    <hyperlink ref="L71" r:id="rId24" xr:uid="{8A5BFDC7-C410-4A6C-9EA2-665A50DF6F72}"/>
    <hyperlink ref="L40" r:id="rId25" xr:uid="{A1DA2545-A752-40D5-AE01-A7C3E32E7933}"/>
    <hyperlink ref="L72" r:id="rId26" xr:uid="{62C9A9C1-C0B8-430A-824C-44147D6BC971}"/>
    <hyperlink ref="L84" r:id="rId27" xr:uid="{38E86DAB-171F-494A-9C3B-FA2F68E420A3}"/>
    <hyperlink ref="AL40" r:id="rId28" xr:uid="{679D4F0E-0431-4062-84B2-C59D7C3FC2D7}"/>
    <hyperlink ref="AL71" r:id="rId29" xr:uid="{06A77C9C-EFCB-4257-B9A0-79AC2BF8A6D2}"/>
    <hyperlink ref="AL72" r:id="rId30" xr:uid="{E9BBFD13-4CE3-4718-B605-DC9063CCBBE2}"/>
    <hyperlink ref="AL73" r:id="rId31" xr:uid="{CE2E5BD4-16BA-4921-A853-1CA901096D0D}"/>
    <hyperlink ref="AL77" r:id="rId32" xr:uid="{9198CC3A-1356-4D06-826E-D8BF6610B1DD}"/>
    <hyperlink ref="AL78" r:id="rId33" xr:uid="{DCAC9678-E0D5-46CE-AEF1-68F9203E63D3}"/>
    <hyperlink ref="AL85" r:id="rId34" xr:uid="{111F235E-DC23-4A37-AD77-6E169435640B}"/>
    <hyperlink ref="AL86" r:id="rId35" xr:uid="{78897D58-9CED-46A4-861E-05701F0A8979}"/>
    <hyperlink ref="AL52" r:id="rId36" xr:uid="{D93B5672-1A7A-4146-AA9C-50C4637B2DBD}"/>
    <hyperlink ref="AL70" r:id="rId37" xr:uid="{9DB1C696-B457-4538-B81A-0574CD586DD5}"/>
    <hyperlink ref="AL106" r:id="rId38" xr:uid="{90C75D42-DDF4-4737-B379-1CABEEA61B2F}"/>
    <hyperlink ref="AL93" r:id="rId39" xr:uid="{DB508565-3DFB-437F-B9A0-667712748B7C}"/>
    <hyperlink ref="AL96" r:id="rId40" xr:uid="{70740355-AB88-4073-9635-557EAD70805D}"/>
    <hyperlink ref="AL97" r:id="rId41" xr:uid="{3D24A755-CF50-451E-859F-C935B11CDF64}"/>
    <hyperlink ref="AL98" r:id="rId42" xr:uid="{94FB5D4E-A0E6-4603-A4DB-EC8AC0F4F77E}"/>
    <hyperlink ref="AL94" r:id="rId43" xr:uid="{E1384775-3F2C-4C88-A336-AB224036D2EE}"/>
    <hyperlink ref="AL102" r:id="rId44" xr:uid="{0563AA11-6E4C-43A6-B8C4-3AF9CA2E043B}"/>
    <hyperlink ref="AL84" r:id="rId45" xr:uid="{8B6D7EB6-2C1D-4239-A077-4A62331DC215}"/>
    <hyperlink ref="AL103" r:id="rId46" xr:uid="{B8453F17-0276-42B2-A5E3-051FA0D1FAE9}"/>
    <hyperlink ref="AL90" r:id="rId47" xr:uid="{232EF7FB-1366-418F-A830-84E054247C82}"/>
    <hyperlink ref="L53" r:id="rId48" xr:uid="{6CE34498-620C-4A86-BE53-676F78C5D01C}"/>
    <hyperlink ref="AL101" r:id="rId49" xr:uid="{A18A20F8-3C73-431B-97FC-109CF65B5CC8}"/>
    <hyperlink ref="M68" r:id="rId50" xr:uid="{E48D4454-DE43-43BC-B8A2-952E3688B8BD}"/>
    <hyperlink ref="M64" r:id="rId51" xr:uid="{D5D4719F-441E-47E3-B6A8-75BD77E90FB6}"/>
    <hyperlink ref="M65" r:id="rId52" xr:uid="{6CF3E6A6-9B3C-4E71-A781-F1366BE69C34}"/>
    <hyperlink ref="M70" r:id="rId53" xr:uid="{54B6633B-2411-4E6E-8DD4-1EDBF1ADE7F7}"/>
    <hyperlink ref="AL105" r:id="rId54" xr:uid="{82EB72D9-1B52-4767-A4D1-C6D1D02E96B1}"/>
    <hyperlink ref="L79" r:id="rId55" xr:uid="{5E1893AA-8A55-489F-A55B-8C239E7722E1}"/>
    <hyperlink ref="L43" r:id="rId56" xr:uid="{DD173513-6E8F-4E9B-BBF8-E7510FFFFB98}"/>
    <hyperlink ref="AL43" r:id="rId57" xr:uid="{6F0DB462-64C9-49BC-BC52-F97772A52B64}"/>
    <hyperlink ref="M61" r:id="rId58" xr:uid="{74EC7FB8-7CF0-474E-916C-79B5E6E13CDA}"/>
    <hyperlink ref="M67" r:id="rId59" xr:uid="{FF59233E-C414-4CAE-938B-09604F846080}"/>
    <hyperlink ref="L18" r:id="rId60" xr:uid="{153C1B65-2B65-4103-AE14-C04C71EAEA60}"/>
    <hyperlink ref="L25" r:id="rId61" xr:uid="{7C691628-18BF-42E7-8242-4643DF6924FA}"/>
    <hyperlink ref="L35" r:id="rId62" xr:uid="{300B6BD8-B552-426C-9089-9F40E038D9AB}"/>
    <hyperlink ref="L31" r:id="rId63" xr:uid="{1D2D5921-6858-47B3-9062-8412426B44A5}"/>
    <hyperlink ref="L13" r:id="rId64" xr:uid="{D7EDF0F0-9631-48E0-9EC6-97192CD50815}"/>
    <hyperlink ref="L37" r:id="rId65" xr:uid="{DB1E9444-88C3-4679-8509-34852D3D7A45}"/>
    <hyperlink ref="L28" r:id="rId66" xr:uid="{3295D728-3380-4C05-814D-64F51BA57FA8}"/>
    <hyperlink ref="L39" r:id="rId67" xr:uid="{7DE15D64-8277-4AE1-857B-12F2D94B56E0}"/>
    <hyperlink ref="L4" r:id="rId68" xr:uid="{88CC56FC-3254-4BB3-A5C8-553A1336FEAC}"/>
    <hyperlink ref="AL4" r:id="rId69" xr:uid="{D4A1ED45-D047-4501-A970-9C48B70BB6F8}"/>
    <hyperlink ref="AL9" r:id="rId70" xr:uid="{FED37622-C4C6-4DEF-85AA-45C464FCA035}"/>
    <hyperlink ref="AL13" r:id="rId71" xr:uid="{F5A7FDE6-9D8E-471F-A771-822242A23BA1}"/>
    <hyperlink ref="AL17" r:id="rId72" xr:uid="{3152F880-E154-4635-8B98-C301A7BBC195}"/>
    <hyperlink ref="AL18" r:id="rId73" xr:uid="{B8C556AF-BD28-40BA-944D-230A5C6C4A15}"/>
    <hyperlink ref="AL25" r:id="rId74" xr:uid="{03B13DC8-8ACD-4240-AF69-5693ED96BDE6}"/>
    <hyperlink ref="AL31" r:id="rId75" xr:uid="{F8AF4F9B-C7C2-4AD3-8920-127CDF8662CE}"/>
    <hyperlink ref="AL35" r:id="rId76" xr:uid="{C0ADE9A6-99B2-4581-9B64-A657FAD4B531}"/>
    <hyperlink ref="AL37" r:id="rId77" xr:uid="{3ECE0F7E-CA5E-449F-BF4D-8398CC06D76B}"/>
    <hyperlink ref="AL28" r:id="rId78" xr:uid="{0D511E58-1F24-40A3-9BFC-67F21F12CA88}"/>
    <hyperlink ref="AL39" r:id="rId79" xr:uid="{826E4D7D-AEF5-4C1B-AC7F-ED37585763CB}"/>
    <hyperlink ref="AL61" r:id="rId80" xr:uid="{1F911EF5-77E3-46C8-A403-E0D735BED1EF}"/>
    <hyperlink ref="L51" r:id="rId81" display="mailto:bernardo.otero@stjohns.k12.fl.us" xr:uid="{739BB9C1-9531-41E5-BBC8-477A31776BF2}"/>
    <hyperlink ref="L20" r:id="rId82" xr:uid="{7A160DEF-2266-4867-B0E9-AA8EB9361684}"/>
    <hyperlink ref="L8" r:id="rId83" xr:uid="{CDCADBAE-411B-44A5-B5A8-434DB34E7753}"/>
    <hyperlink ref="M82" r:id="rId84" xr:uid="{3907DB6D-A38F-4BAA-9E4E-F7723EBBE48C}"/>
    <hyperlink ref="M83" r:id="rId85" xr:uid="{799ACE40-CAEE-4FBB-805C-1C122C3D4712}"/>
    <hyperlink ref="AL8" r:id="rId86" xr:uid="{AAC86D2B-6EF5-487E-BE6A-4CD58D05D0C9}"/>
    <hyperlink ref="L2" r:id="rId87" xr:uid="{7BDCB205-E17E-4141-97A6-6D94F00D1557}"/>
    <hyperlink ref="L3" r:id="rId88" xr:uid="{1311BDB3-0A24-4CCF-B20D-6E7B45B580FB}"/>
    <hyperlink ref="AL20" r:id="rId89" xr:uid="{B84FAAE1-B54C-4703-A8D4-4E5385EE3CC4}"/>
    <hyperlink ref="AL26" r:id="rId90" xr:uid="{5EF1CEB2-54C0-4E3F-90F3-E3D2BAC9E4D7}"/>
    <hyperlink ref="AL60" r:id="rId91" xr:uid="{40BACCCF-AD94-4C76-8993-998102458636}"/>
    <hyperlink ref="AL82" r:id="rId92" xr:uid="{4A9F2042-85FE-4DDF-874B-A518B542CF49}"/>
    <hyperlink ref="AL83" r:id="rId93" xr:uid="{05F12FF2-3E63-4DAD-BEFF-32B68638C46D}"/>
    <hyperlink ref="L19" r:id="rId94" xr:uid="{80705014-A10F-475B-A8C1-7F17A5AE1905}"/>
    <hyperlink ref="AL19" r:id="rId95" xr:uid="{B65F07E6-F884-4BEF-8C63-4D4196A83C3B}"/>
    <hyperlink ref="AL2" r:id="rId96" xr:uid="{662B59A0-C31C-48B4-B337-233EFFA3E131}"/>
    <hyperlink ref="AL3" r:id="rId97" xr:uid="{799C6AB3-B133-418B-8B1B-EAD56254998F}"/>
    <hyperlink ref="L30" r:id="rId98" xr:uid="{FDC81D64-2DF3-4AA4-86CE-F6ACADA8F1CC}"/>
    <hyperlink ref="L10" r:id="rId99" xr:uid="{DD2CD94A-A71B-4DA7-B91B-601B9BE9AE22}"/>
    <hyperlink ref="AL6" r:id="rId100" xr:uid="{BD46DA2B-ACB5-4713-B49A-7C69B2C7D85D}"/>
    <hyperlink ref="AL10" r:id="rId101" xr:uid="{BC710B0C-9BB4-4D7E-831E-EF4169C249C1}"/>
    <hyperlink ref="AL30" r:id="rId102" xr:uid="{6BAF22F4-314B-4FAD-892B-575C040B9DE4}"/>
    <hyperlink ref="L74" r:id="rId103" xr:uid="{3D373B03-5B4F-4772-B20A-EC619652D797}"/>
    <hyperlink ref="L11" r:id="rId104" xr:uid="{13596185-E5A0-466F-B8DB-B33D11E96244}"/>
    <hyperlink ref="L5" r:id="rId105" xr:uid="{60F24A7C-0DCB-42F7-9317-DDC06B4A246B}"/>
    <hyperlink ref="AL5" r:id="rId106" xr:uid="{819866E5-A9F1-4FBC-9384-123E471F4670}"/>
    <hyperlink ref="AL74" r:id="rId107" xr:uid="{100DEF12-BA4A-40B0-80C3-A6F4B638A207}"/>
    <hyperlink ref="AL11" r:id="rId108" xr:uid="{D95131DF-659A-4444-A25D-820DD99EAE63}"/>
    <hyperlink ref="AL32" r:id="rId109" xr:uid="{3FEBC360-9806-48C4-B62C-6C5FBDA17867}"/>
    <hyperlink ref="L16" r:id="rId110" xr:uid="{176D3C9E-A618-4470-852D-B11C734AB186}"/>
    <hyperlink ref="L89" r:id="rId111" xr:uid="{6CF4655D-F67F-4FA4-8B4F-D8C8E6B59E43}"/>
    <hyperlink ref="AL16" r:id="rId112" xr:uid="{18D1E0E8-34D9-4D76-8444-14F4A4933E97}"/>
    <hyperlink ref="AL89" r:id="rId113" xr:uid="{071575DE-DABE-4995-90C4-9966F0C3DF1C}"/>
    <hyperlink ref="L7" r:id="rId114" xr:uid="{197E03BD-240B-4B6E-9989-7C476DB3D9F9}"/>
    <hyperlink ref="AL7" r:id="rId115" xr:uid="{0F1F10FE-EAFE-4814-BA3F-8331215D0ECA}"/>
    <hyperlink ref="AL27" r:id="rId116" xr:uid="{CF63D46B-7E97-4956-8BE2-D749A977F756}"/>
    <hyperlink ref="L27" r:id="rId117" xr:uid="{597687DC-93FD-488C-AC6A-D9FAB2918153}"/>
    <hyperlink ref="AL63" r:id="rId118" xr:uid="{E69672D8-1ABC-49BB-BF7F-4EB7EEC91A03}"/>
    <hyperlink ref="AL12" r:id="rId119" xr:uid="{1CBCD938-37A7-44B5-915C-4633A4727398}"/>
    <hyperlink ref="AL15" r:id="rId120" xr:uid="{7AAAD18E-1662-45CA-8E4A-DA883C469D3F}"/>
    <hyperlink ref="L22" r:id="rId121" xr:uid="{301A27B3-CEAF-4BE9-9C68-84516000ADD8}"/>
    <hyperlink ref="L81" r:id="rId122" xr:uid="{9BA84921-9E79-4860-B052-BE5124513AE5}"/>
    <hyperlink ref="L87" r:id="rId123" xr:uid="{2193C40D-0775-4D82-B387-CA0B12434D9C}"/>
    <hyperlink ref="AL22" r:id="rId124" xr:uid="{9026E6E8-BA17-4867-810F-8D21B7883F84}"/>
    <hyperlink ref="AL81" r:id="rId125" xr:uid="{640172F7-31C4-4343-969C-12171E0A80C9}"/>
    <hyperlink ref="AL87" r:id="rId126" xr:uid="{649DEA2F-2B19-4D60-B5C7-967399C62072}"/>
    <hyperlink ref="L80" r:id="rId127" xr:uid="{EAFF4C41-65F9-482C-984E-9C3D2BC05289}"/>
    <hyperlink ref="AL80" r:id="rId128" xr:uid="{F1CA042A-5593-42D8-ABA9-99E88A777FE3}"/>
    <hyperlink ref="L14" r:id="rId129" xr:uid="{6C2A681A-7992-4006-9C54-20681ECCEF71}"/>
    <hyperlink ref="AL14" r:id="rId130" xr:uid="{BE9B0698-9028-470A-92E8-3F4CC3BC2BA5}"/>
    <hyperlink ref="L38" r:id="rId131" xr:uid="{6C0178CB-B451-4039-ACB1-DDAF43624323}"/>
    <hyperlink ref="AL38" r:id="rId132" xr:uid="{F05DB796-1CFE-47EF-99CE-17C9409797B0}"/>
    <hyperlink ref="L24" r:id="rId133" xr:uid="{97627E29-9EBB-4C80-8C10-302F1567A570}"/>
    <hyperlink ref="AL24" r:id="rId134" xr:uid="{6EDF388C-3C0D-4F02-B355-F49D0D84713A}"/>
    <hyperlink ref="L21" r:id="rId135" xr:uid="{368CA191-7F8B-428F-80BA-6C48D1324895}"/>
    <hyperlink ref="AL21" r:id="rId136" xr:uid="{14415381-B18B-49C0-BDBF-0B70BC7E604B}"/>
    <hyperlink ref="AL41" r:id="rId137" xr:uid="{1F25A226-295E-48E1-B2E9-B16D4CC80045}"/>
    <hyperlink ref="AL42" r:id="rId138" xr:uid="{3DFF3547-BCC9-4512-976A-0A4D1A1268B6}"/>
    <hyperlink ref="AL44" r:id="rId139" xr:uid="{09BB9D0B-A81F-49AB-8B94-7737F56BE086}"/>
    <hyperlink ref="AL45" r:id="rId140" xr:uid="{D57794CC-3EBB-402F-B483-A157B77C1D7B}"/>
    <hyperlink ref="AL46" r:id="rId141" xr:uid="{B9BC7BFB-5A9D-4F15-908B-BD181A114CAE}"/>
    <hyperlink ref="AL79" r:id="rId142" xr:uid="{2A36412A-2B46-4EF7-8B0C-5D73E079D4CC}"/>
    <hyperlink ref="AL47" r:id="rId143" xr:uid="{5B740DA6-1C21-42BC-9C44-0DEAB0B20C8F}"/>
    <hyperlink ref="AL48" r:id="rId144" xr:uid="{F7B1E1A4-F977-4B38-96D7-6AC56FFBFA74}"/>
    <hyperlink ref="AL49" r:id="rId145" xr:uid="{6C283CA0-42A5-4B2E-8918-922C222DF617}"/>
    <hyperlink ref="AL56:AL57" r:id="rId146" display="https://ussoftballacademy.com/summer-softball-camp-in-jacksonville-st-johns/" xr:uid="{EBEC62BA-C97E-41BF-B76E-D9B16751B88E}"/>
    <hyperlink ref="AL53" r:id="rId147" xr:uid="{BC0C1FCF-3466-4919-92E6-EB560574ECC4}"/>
    <hyperlink ref="AL54" r:id="rId148" xr:uid="{31748883-FE0D-46CC-BC97-5BF6FB90A734}"/>
    <hyperlink ref="AL55" r:id="rId149" xr:uid="{6126FDFD-A3A2-4D15-BAAA-7028ACB72485}"/>
    <hyperlink ref="AL67" r:id="rId150" xr:uid="{99E1EAEA-72E0-435C-9D10-595CA9D4D65A}"/>
    <hyperlink ref="AL68" r:id="rId151" xr:uid="{03AA0A1B-997D-486F-B2A0-361E1514674F}"/>
    <hyperlink ref="AL62" r:id="rId152" xr:uid="{9173B135-703E-4F1C-9281-3C69A9307863}"/>
    <hyperlink ref="M63" r:id="rId153" xr:uid="{767ECEE8-98FA-406B-B051-EDA182075995}"/>
    <hyperlink ref="M66" r:id="rId154" xr:uid="{B5DA2CB6-17A5-4725-B1C6-9DB31FA6C4D7}"/>
    <hyperlink ref="AL23" r:id="rId155" xr:uid="{6824257D-B001-42B8-B678-A2F51153B5E1}"/>
    <hyperlink ref="L33" r:id="rId156" display="mailto:allaboutsoftball7@gmail.com" xr:uid="{FEBD95D0-C140-433E-A4C3-B6519FAC8EB9}"/>
    <hyperlink ref="L34" r:id="rId157" display="mailto:allaboutsoftball7@gmail.com" xr:uid="{E707A9AB-69D5-4A7C-B619-3C8079DC365B}"/>
    <hyperlink ref="AL33" r:id="rId158" xr:uid="{4ED80980-CA11-41E1-A88F-BD68F03ABA0E}"/>
    <hyperlink ref="L23" r:id="rId159" xr:uid="{8D3B1358-C6BE-431E-B6C7-3437B566A18D}"/>
    <hyperlink ref="M62" r:id="rId160" xr:uid="{6D39D91E-7A0C-4C34-95AF-6D9AF368DC20}"/>
    <hyperlink ref="AL34" r:id="rId161" xr:uid="{0EE44A89-685E-4F6E-97F0-9D0667DF6399}"/>
    <hyperlink ref="L75" r:id="rId162" xr:uid="{EA05CDCE-2194-435E-B25B-CD64AAFBFCA6}"/>
    <hyperlink ref="L56" r:id="rId163" xr:uid="{D14B4C32-035E-4E43-A7E3-1A08E122647D}"/>
    <hyperlink ref="L57" r:id="rId164" xr:uid="{99234729-0533-434A-A828-BA8533F2FD18}"/>
    <hyperlink ref="L58" r:id="rId165" xr:uid="{DBD8D3FC-8E33-425B-B678-3D42CF30FA2F}"/>
    <hyperlink ref="L59" r:id="rId166" xr:uid="{17840C67-82FD-4F90-9F22-7C26386CCF65}"/>
    <hyperlink ref="AL75" r:id="rId167" xr:uid="{647CEB5D-678F-447B-B61B-6DF49B85225A}"/>
    <hyperlink ref="AL56" r:id="rId168" xr:uid="{4DBA8B3C-DF72-4492-9054-CDCA041C979F}"/>
    <hyperlink ref="AL57" r:id="rId169" xr:uid="{D42A474A-8F30-4EB7-B11B-8993B4E52C09}"/>
    <hyperlink ref="AL58" r:id="rId170" xr:uid="{74E6F67A-848D-4F2B-BF95-FFB18E137072}"/>
    <hyperlink ref="AL59" r:id="rId171" xr:uid="{0C3AF0C6-56A6-402E-8FD0-98D3595FC88F}"/>
    <hyperlink ref="L36" r:id="rId172" xr:uid="{4FDD108A-19D2-467B-87EE-AD5E1C2BC057}"/>
    <hyperlink ref="AL36" r:id="rId173" xr:uid="{DCBCE26F-0347-41CE-94AC-D9BA54E20AA8}"/>
    <hyperlink ref="AL29" r:id="rId174" xr:uid="{733A8A09-4AC1-494A-830F-8AECC0D7F25E}"/>
    <hyperlink ref="L17" r:id="rId175" xr:uid="{E5D02CFC-B1A5-4774-87E4-D6DC33F31B04}"/>
    <hyperlink ref="M88" r:id="rId176" xr:uid="{89FE9518-AA93-4392-80F1-A7A282887B92}"/>
  </hyperlink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4" id="{80DE0120-13EC-47B3-9DD9-5214D9DCE9E4}">
            <xm:f>'❄️ SD-WIN-SBALL 🥎'!#REF!="A-NEW"</xm:f>
            <x14:dxf>
              <fill>
                <patternFill patternType="solid">
                  <bgColor rgb="FF92D050"/>
                </patternFill>
              </fill>
            </x14:dxf>
          </x14:cfRule>
          <x14:cfRule type="expression" priority="45" id="{34A176D2-6547-4BAB-98AE-D3681F7D3477}">
            <xm:f>'❄️ SD-WIN-SBALL 🥎'!#REF!="C-QUESTIONABLE"</xm:f>
            <x14:dxf>
              <fill>
                <patternFill patternType="solid">
                  <bgColor rgb="FFFFFF00"/>
                </patternFill>
              </fill>
            </x14:dxf>
          </x14:cfRule>
          <xm:sqref>L28 O28 L37:L40 L7 O37:O46 O7 O85:O106</xm:sqref>
        </x14:conditionalFormatting>
        <x14:conditionalFormatting xmlns:xm="http://schemas.microsoft.com/office/excel/2006/main">
          <x14:cfRule type="expression" priority="43" id="{0BF6222B-B7B7-4309-B1FB-8BB64E8CFC46}">
            <xm:f>'❄️ SD-WIN-SBALL 🥎'!#REF!="B-RET-WINTER BREAK"</xm:f>
            <x14:dxf>
              <fill>
                <patternFill patternType="solid">
                  <bgColor theme="4" tint="0.39997558519241921"/>
                </patternFill>
              </fill>
            </x14:dxf>
          </x14:cfRule>
          <xm:sqref>L28 O28 L37:L40 L7 O37:O46 O7 O85:O106</xm:sqref>
        </x14:conditionalFormatting>
        <x14:conditionalFormatting xmlns:xm="http://schemas.microsoft.com/office/excel/2006/main">
          <x14:cfRule type="expression" priority="23" id="{F1B603BE-2D46-4AE8-8F27-E1A7B378E4C2}">
            <xm:f>'❄️ SD-WIN-SBALL 🥎'!#REF!="A-NEW"</xm:f>
            <x14:dxf>
              <fill>
                <patternFill patternType="solid">
                  <bgColor rgb="FF92D050"/>
                </patternFill>
              </fill>
            </x14:dxf>
          </x14:cfRule>
          <x14:cfRule type="expression" priority="24" id="{A7EDA23D-7D5D-46B3-9F66-112E313FBE25}">
            <xm:f>'❄️ SD-WIN-SBALL 🥎'!#REF!="C-QUESTIONABLE"</xm:f>
            <x14:dxf>
              <fill>
                <patternFill patternType="solid">
                  <bgColor rgb="FFFFFF00"/>
                </patternFill>
              </fill>
            </x14:dxf>
          </x14:cfRule>
          <xm:sqref>H14:K14</xm:sqref>
        </x14:conditionalFormatting>
        <x14:conditionalFormatting xmlns:xm="http://schemas.microsoft.com/office/excel/2006/main">
          <x14:cfRule type="expression" priority="22" id="{D79DE352-8A70-4537-9DE8-94F0E5C7CA4E}">
            <xm:f>'❄️ SD-WIN-SBALL 🥎'!#REF!="B-RET-WINTER BREAK"</xm:f>
            <x14:dxf>
              <fill>
                <patternFill patternType="solid">
                  <bgColor theme="4" tint="0.39997558519241921"/>
                </patternFill>
              </fill>
            </x14:dxf>
          </x14:cfRule>
          <xm:sqref>H14:K14</xm:sqref>
        </x14:conditionalFormatting>
        <x14:conditionalFormatting xmlns:xm="http://schemas.microsoft.com/office/excel/2006/main">
          <x14:cfRule type="expression" priority="8" id="{F47707ED-B911-4529-BBD3-46C99B39C146}">
            <xm:f>'❄️ SD-WIN-SBALL 🥎'!#REF!="A-NEW"</xm:f>
            <x14:dxf>
              <fill>
                <patternFill patternType="solid">
                  <bgColor rgb="FF92D050"/>
                </patternFill>
              </fill>
            </x14:dxf>
          </x14:cfRule>
          <x14:cfRule type="expression" priority="9" id="{291E125D-F820-4CAD-BD44-343723DBDB4D}">
            <xm:f>'❄️ SD-WIN-SBALL 🥎'!#REF!="C-QUESTIONABLE"</xm:f>
            <x14:dxf>
              <fill>
                <patternFill patternType="solid">
                  <bgColor rgb="FFFFFF00"/>
                </patternFill>
              </fill>
            </x14:dxf>
          </x14:cfRule>
          <xm:sqref>O33</xm:sqref>
        </x14:conditionalFormatting>
        <x14:conditionalFormatting xmlns:xm="http://schemas.microsoft.com/office/excel/2006/main">
          <x14:cfRule type="expression" priority="7" id="{C5A31170-5E7F-49B1-9318-6D20DC441BDD}">
            <xm:f>'❄️ SD-WIN-SBALL 🥎'!#REF!="B-RET-WINTER BREAK"</xm:f>
            <x14:dxf>
              <fill>
                <patternFill patternType="solid">
                  <bgColor theme="4" tint="0.39997558519241921"/>
                </patternFill>
              </fill>
            </x14:dxf>
          </x14:cfRule>
          <xm:sqref>O33</xm:sqref>
        </x14:conditionalFormatting>
        <x14:conditionalFormatting xmlns:xm="http://schemas.microsoft.com/office/excel/2006/main">
          <x14:cfRule type="expression" priority="5" id="{004934A9-59ED-4161-801A-2969F49D053E}">
            <xm:f>'❄️ SD-WIN-SBALL 🥎'!#REF!="A-NEW"</xm:f>
            <x14:dxf>
              <fill>
                <patternFill patternType="solid">
                  <bgColor rgb="FF92D050"/>
                </patternFill>
              </fill>
            </x14:dxf>
          </x14:cfRule>
          <x14:cfRule type="expression" priority="6" id="{215CE6B6-9594-44F4-B628-469B78313322}">
            <xm:f>'❄️ SD-WIN-SBALL 🥎'!#REF!="C-QUESTIONABLE"</xm:f>
            <x14:dxf>
              <fill>
                <patternFill patternType="solid">
                  <bgColor rgb="FFFFFF00"/>
                </patternFill>
              </fill>
            </x14:dxf>
          </x14:cfRule>
          <xm:sqref>O34</xm:sqref>
        </x14:conditionalFormatting>
        <x14:conditionalFormatting xmlns:xm="http://schemas.microsoft.com/office/excel/2006/main">
          <x14:cfRule type="expression" priority="4" id="{92E2BE95-5E17-43D3-838E-B1DDFE9414B8}">
            <xm:f>'❄️ SD-WIN-SBALL 🥎'!#REF!="B-RET-WINTER BREAK"</xm:f>
            <x14:dxf>
              <fill>
                <patternFill patternType="solid">
                  <bgColor theme="4" tint="0.39997558519241921"/>
                </patternFill>
              </fill>
            </x14:dxf>
          </x14:cfRule>
          <xm:sqref>O34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D3778-999D-4EBF-9464-7F588036837A}">
  <sheetPr>
    <tabColor theme="5"/>
  </sheetPr>
  <dimension ref="A1:CT261"/>
  <sheetViews>
    <sheetView workbookViewId="0">
      <pane xSplit="4" ySplit="1" topLeftCell="E36" activePane="bottomRight" state="frozen"/>
      <selection pane="bottomRight" activeCell="A48" sqref="A48:XFD50"/>
      <selection pane="bottomLeft"/>
      <selection pane="topRight"/>
    </sheetView>
  </sheetViews>
  <sheetFormatPr defaultRowHeight="15"/>
  <cols>
    <col min="1" max="2" width="9.140625" style="128"/>
    <col min="3" max="3" width="9.140625" style="631"/>
    <col min="4" max="4" width="28.42578125" style="130" customWidth="1"/>
    <col min="5" max="5" width="9.140625" style="130"/>
    <col min="6" max="6" width="28.42578125" style="130" customWidth="1"/>
    <col min="7" max="7" width="6.28515625" style="130" customWidth="1"/>
    <col min="8" max="8" width="20.28515625" style="130" customWidth="1"/>
    <col min="9" max="9" width="38.5703125" style="130" customWidth="1"/>
    <col min="10" max="10" width="13.85546875" style="130" bestFit="1" customWidth="1"/>
    <col min="11" max="11" width="9.140625" style="130"/>
    <col min="12" max="12" width="14" style="130" customWidth="1"/>
    <col min="13" max="13" width="2.7109375" style="77" customWidth="1"/>
    <col min="14" max="23" width="9.140625" style="130"/>
    <col min="24" max="24" width="2.7109375" style="77" customWidth="1"/>
    <col min="25" max="32" width="9.140625" style="130"/>
    <col min="33" max="33" width="2.5703125" style="77" customWidth="1"/>
    <col min="34" max="16384" width="9.140625" style="130"/>
  </cols>
  <sheetData>
    <row r="1" spans="1:33">
      <c r="A1" s="616" t="s">
        <v>0</v>
      </c>
      <c r="B1" s="616" t="s">
        <v>2645</v>
      </c>
      <c r="C1" s="628" t="s">
        <v>2117</v>
      </c>
      <c r="D1" s="476" t="s">
        <v>2118</v>
      </c>
      <c r="E1" s="477" t="s">
        <v>3800</v>
      </c>
      <c r="F1" s="476" t="s">
        <v>10</v>
      </c>
      <c r="G1" s="476" t="s">
        <v>3797</v>
      </c>
      <c r="H1" s="476" t="s">
        <v>4392</v>
      </c>
      <c r="I1" s="476" t="s">
        <v>2120</v>
      </c>
      <c r="J1" s="476" t="s">
        <v>3798</v>
      </c>
      <c r="K1" s="476" t="s">
        <v>3799</v>
      </c>
      <c r="L1" s="476"/>
      <c r="M1" s="476"/>
      <c r="N1" s="479" t="s">
        <v>2124</v>
      </c>
      <c r="O1" s="621" t="s">
        <v>2125</v>
      </c>
      <c r="P1" s="479" t="s">
        <v>2126</v>
      </c>
      <c r="Q1" s="479" t="s">
        <v>2127</v>
      </c>
      <c r="R1" s="621" t="s">
        <v>2130</v>
      </c>
      <c r="S1" s="479" t="s">
        <v>2131</v>
      </c>
      <c r="T1" s="479" t="s">
        <v>2128</v>
      </c>
      <c r="U1" s="479" t="s">
        <v>2129</v>
      </c>
      <c r="V1" s="479" t="s">
        <v>2132</v>
      </c>
      <c r="W1" s="479" t="s">
        <v>2133</v>
      </c>
      <c r="X1" s="746"/>
      <c r="Y1" s="479" t="s">
        <v>2134</v>
      </c>
      <c r="Z1" s="479" t="s">
        <v>2135</v>
      </c>
      <c r="AA1" s="479" t="s">
        <v>2136</v>
      </c>
      <c r="AB1" s="479" t="s">
        <v>2137</v>
      </c>
      <c r="AC1" s="479" t="s">
        <v>2138</v>
      </c>
      <c r="AD1" s="479" t="s">
        <v>2139</v>
      </c>
      <c r="AE1" s="479" t="s">
        <v>2140</v>
      </c>
      <c r="AF1" s="479" t="s">
        <v>2141</v>
      </c>
    </row>
    <row r="2" spans="1:33" s="793" customFormat="1">
      <c r="A2" s="790" t="str">
        <f>IF(D2="", " ", _xlfn.XLOOKUP(D2, '⭐SD-SUM-SBALL 🥎'!$F$4:$F$257, '⭐SD-SUM-SBALL 🥎'!$A$4:$A$257))</f>
        <v>X-ANDRE-RET</v>
      </c>
      <c r="B2" s="790" t="str">
        <f>IF(D2="", " ", _xlfn.XLOOKUP(D2, '⭐SD-SUM-SBALL 🥎'!$F$4:$F$257, '⭐SD-SUM-SBALL 🥎'!$C$4:$C$257))</f>
        <v>X-ANDRE</v>
      </c>
      <c r="C2" s="791" t="str">
        <f>IF(D2="", " ", _xlfn.XLOOKUP(D2, '⭐SD-SUM-SBALL 🥎'!$F$4:$F$257, '⭐SD-SUM-SBALL 🥎'!$E$4:$E$257))</f>
        <v>USBDCNTS</v>
      </c>
      <c r="D2" s="792" t="s">
        <v>4173</v>
      </c>
      <c r="E2" s="790" cm="1">
        <f t="array" ref="E2">_xlfn.IFS(D2="", "", _xlfn.XLOOKUP(D2, '⭐SD-SUM-SBALL 🥎'!$F$4:$F$257, '⭐SD-SUM-SBALL 🥎'!$X$4:$X$257)="", "TBA", _xlfn.XLOOKUP(D2, '⭐SD-SUM-SBALL 🥎'!$F$4:$F$257, '⭐SD-SUM-SBALL 🥎'!$X$4:$X$257)&gt;0, _xlfn.XLOOKUP(D2, '⭐SD-SUM-SBALL 🥎'!$F$4:$F$257, '⭐SD-SUM-SBALL 🥎'!$X$4:$X$257))</f>
        <v>601</v>
      </c>
      <c r="F2" s="793" t="str">
        <f>IF(D2="", " ", _xlfn.XLOOKUP(D2, '⭐SD-SUM-SBALL 🥎'!$F$4:$F$257, '⭐SD-SUM-SBALL 🥎'!$L$4:$L$257))</f>
        <v>margiet907615@gmail.com</v>
      </c>
      <c r="G2" s="793" t="str" cm="1">
        <f t="array" ref="G2">_xlfn.IFS(D2="", "", _xlfn.XLOOKUP(D2, '⭐SD-SUM-SBALL 🥎'!$F$4:$F$257, '⭐SD-SUM-SBALL 🥎'!$M$4:$M$257)="", "", _xlfn.XLOOKUP(D2, '⭐SD-SUM-SBALL 🥎'!$F$4:$F$257, '⭐SD-SUM-SBALL 🥎'!$M$4:$M$257)&gt;0, _xlfn.XLOOKUP(D2, '⭐SD-SUM-SBALL 🥎'!$F$4:$F$257, '⭐SD-SUM-SBALL 🥎'!$M$4:$M$257))</f>
        <v>Christinacarlson21@gmail.com</v>
      </c>
      <c r="H2" s="793" t="str" cm="1">
        <f t="array" ref="H2">_xlfn.IFS(D2="", "", _xlfn.XLOOKUP(D2, '⭐SD-SUM-SBALL 🥎'!$F$4:$F$257, '⭐SD-SUM-SBALL 🥎'!$G$4:$G$257)="", "", _xlfn.XLOOKUP(D2, '⭐SD-SUM-SBALL 🥎'!$F$4:$F$257, '⭐SD-SUM-SBALL 🥎'!$G$4:$G$257)&gt;0, _xlfn.XLOOKUP(D2, '⭐SD-SUM-SBALL 🥎'!$F$4:$F$257, '⭐SD-SUM-SBALL 🥎'!$G$4:$G$257))</f>
        <v>Fly Park</v>
      </c>
      <c r="I2" s="793" t="str">
        <f>IF(D2="", " ", _xlfn.XLOOKUP(D2, '⭐SD-SUM-SBALL 🥎'!$F$4:$F$257, '⭐SD-SUM-SBALL 🥎'!$AP$4:$AP$257))</f>
        <v>3640 N. Chapel Rd., Franklin, TN 37067</v>
      </c>
      <c r="J2" s="793">
        <f>IF(D2="", " ", _xlfn.XLOOKUP(D2, '⭐SD-SUM-SBALL 🥎'!$F$4:$F$257, '⭐SD-SUM-SBALL 🥎'!$T$4:$T$257))</f>
        <v>0</v>
      </c>
      <c r="K2" s="793" t="str">
        <f>IF(D2="", " ", _xlfn.XLOOKUP(D2, '⭐SD-SUM-SBALL 🥎'!$F$4:$F$257, '⭐SD-SUM-SBALL 🥎'!$N$4:$N$257))</f>
        <v>Christina</v>
      </c>
      <c r="L2" s="793" t="str">
        <f>IF(D2="", " ", _xlfn.XLOOKUP(D2, '⭐SD-SUM-SBALL 🥎'!$F$4:$F$257, '⭐SD-SUM-SBALL 🥎'!$O$4:$O$257))</f>
        <v>Carlson</v>
      </c>
      <c r="M2" s="77"/>
      <c r="N2" s="794" t="b">
        <v>1</v>
      </c>
      <c r="O2" s="794" t="b">
        <v>1</v>
      </c>
      <c r="P2" s="794" t="b">
        <v>1</v>
      </c>
      <c r="Q2" s="794" t="b">
        <v>1</v>
      </c>
      <c r="R2" s="795" t="b">
        <v>1</v>
      </c>
      <c r="S2" s="794" t="b">
        <v>1</v>
      </c>
      <c r="T2" s="794" t="b">
        <v>1</v>
      </c>
      <c r="U2" s="794" t="b">
        <v>1</v>
      </c>
      <c r="V2" s="794" t="b">
        <v>0</v>
      </c>
      <c r="W2" s="794" t="b">
        <v>0</v>
      </c>
      <c r="X2" s="615" t="b">
        <v>0</v>
      </c>
      <c r="Y2" s="794" t="b">
        <v>1</v>
      </c>
      <c r="Z2" s="794" t="b">
        <v>1</v>
      </c>
      <c r="AA2" s="794" t="b">
        <v>1</v>
      </c>
      <c r="AB2" s="794" t="b">
        <v>1</v>
      </c>
      <c r="AC2" s="794" t="b">
        <v>1</v>
      </c>
      <c r="AD2" s="794" t="b">
        <v>1</v>
      </c>
      <c r="AE2" s="794" t="b">
        <v>1</v>
      </c>
      <c r="AF2" s="794" t="b">
        <v>1</v>
      </c>
      <c r="AG2" s="77"/>
    </row>
    <row r="3" spans="1:33" s="793" customFormat="1">
      <c r="A3" s="790" t="str">
        <f>IF(D3="", " ", _xlfn.XLOOKUP(D3, '⭐SD-SUM-SBALL 🥎'!$F$4:$F$257, '⭐SD-SUM-SBALL 🥎'!$A$4:$A$257))</f>
        <v>A-NEW</v>
      </c>
      <c r="B3" s="790" t="str">
        <f>IF(D3="", " ", _xlfn.XLOOKUP(D3, '⭐SD-SUM-SBALL 🥎'!$F$4:$F$257, '⭐SD-SUM-SBALL 🥎'!$C$4:$C$257))</f>
        <v>A-NEW</v>
      </c>
      <c r="C3" s="791" t="str">
        <f>IF(D3="", " ", _xlfn.XLOOKUP(D3, '⭐SD-SUM-SBALL 🥎'!$F$4:$F$257, '⭐SD-SUM-SBALL 🥎'!$E$4:$E$257))</f>
        <v>USBDMAS</v>
      </c>
      <c r="D3" s="793" t="s">
        <v>4043</v>
      </c>
      <c r="E3" s="790" cm="1">
        <f t="array" ref="E3">_xlfn.IFS(D3="", "", _xlfn.XLOOKUP(D3, '⭐SD-SUM-SBALL 🥎'!$F$4:$F$257, '⭐SD-SUM-SBALL 🥎'!$X$4:$X$257)="", "TBA", _xlfn.XLOOKUP(D3, '⭐SD-SUM-SBALL 🥎'!$F$4:$F$257, '⭐SD-SUM-SBALL 🥎'!$X$4:$X$257)&gt;0, _xlfn.XLOOKUP(D3, '⭐SD-SUM-SBALL 🥎'!$F$4:$F$257, '⭐SD-SUM-SBALL 🥎'!$X$4:$X$257))</f>
        <v>601</v>
      </c>
      <c r="F3" s="793" t="str">
        <f>IF(D3="", " ", _xlfn.XLOOKUP(D3, '⭐SD-SUM-SBALL 🥎'!$F$4:$F$257, '⭐SD-SUM-SBALL 🥎'!$L$4:$L$257))</f>
        <v>natalie25p@gmail.com</v>
      </c>
      <c r="G3" s="793" t="str" cm="1">
        <f t="array" ref="G3">_xlfn.IFS(D3="", "", _xlfn.XLOOKUP(D3, '⭐SD-SUM-SBALL 🥎'!$F$4:$F$257, '⭐SD-SUM-SBALL 🥎'!$M$4:$M$257)="", "", _xlfn.XLOOKUP(D3, '⭐SD-SUM-SBALL 🥎'!$F$4:$F$257, '⭐SD-SUM-SBALL 🥎'!$M$4:$M$257)&gt;0, _xlfn.XLOOKUP(D3, '⭐SD-SUM-SBALL 🥎'!$F$4:$F$257, '⭐SD-SUM-SBALL 🥎'!$M$4:$M$257))</f>
        <v/>
      </c>
      <c r="H3" s="793" t="str" cm="1">
        <f t="array" ref="H3">_xlfn.IFS(D3="", "", _xlfn.XLOOKUP(D3, '⭐SD-SUM-SBALL 🥎'!$F$4:$F$257, '⭐SD-SUM-SBALL 🥎'!$G$4:$G$257)="", "", _xlfn.XLOOKUP(D3, '⭐SD-SUM-SBALL 🥎'!$F$4:$F$257, '⭐SD-SUM-SBALL 🥎'!$G$4:$G$257)&gt;0, _xlfn.XLOOKUP(D3, '⭐SD-SUM-SBALL 🥎'!$F$4:$F$257, '⭐SD-SUM-SBALL 🥎'!$G$4:$G$257))</f>
        <v>MacArthur Middle School</v>
      </c>
      <c r="I3" s="793" t="str">
        <f>IF(D3="", " ", _xlfn.XLOOKUP(D3, '⭐SD-SUM-SBALL 🥎'!$F$4:$F$257, '⭐SD-SUM-SBALL 🥎'!$AP$4:$AP$257))</f>
        <v>510 NE 45th St., Lawton, OK 73507</v>
      </c>
      <c r="J3" s="793" t="str">
        <f>IF(D3="", " ", _xlfn.XLOOKUP(D3, '⭐SD-SUM-SBALL 🥎'!$F$4:$F$257, '⭐SD-SUM-SBALL 🥎'!$T$4:$T$257))</f>
        <v>912-980-1776</v>
      </c>
      <c r="K3" s="793" t="str">
        <f>IF(D3="", " ", _xlfn.XLOOKUP(D3, '⭐SD-SUM-SBALL 🥎'!$F$4:$F$257, '⭐SD-SUM-SBALL 🥎'!$N$4:$N$257))</f>
        <v>Natalie</v>
      </c>
      <c r="L3" s="793" t="str">
        <f>IF(D3="", " ", _xlfn.XLOOKUP(D3, '⭐SD-SUM-SBALL 🥎'!$F$4:$F$257, '⭐SD-SUM-SBALL 🥎'!$O$4:$O$257))</f>
        <v>Mills</v>
      </c>
      <c r="M3" s="77"/>
      <c r="N3" s="794" t="b">
        <v>1</v>
      </c>
      <c r="O3" s="794" t="b">
        <v>1</v>
      </c>
      <c r="P3" s="794" t="b">
        <v>1</v>
      </c>
      <c r="Q3" s="794" t="b">
        <v>1</v>
      </c>
      <c r="R3" s="795" t="b">
        <v>1</v>
      </c>
      <c r="S3" s="794" t="b">
        <v>1</v>
      </c>
      <c r="T3" s="794" t="b">
        <v>1</v>
      </c>
      <c r="U3" s="794" t="b">
        <v>1</v>
      </c>
      <c r="V3" s="794" t="b">
        <v>0</v>
      </c>
      <c r="W3" s="794" t="b">
        <v>0</v>
      </c>
      <c r="X3" s="77"/>
      <c r="Y3" s="794" t="b">
        <v>1</v>
      </c>
      <c r="Z3" s="794" t="b">
        <v>1</v>
      </c>
      <c r="AA3" s="794" t="b">
        <v>1</v>
      </c>
      <c r="AB3" s="794" t="b">
        <v>0</v>
      </c>
      <c r="AC3" s="794" t="b">
        <v>1</v>
      </c>
      <c r="AD3" s="794" t="b">
        <v>1</v>
      </c>
      <c r="AE3" s="794" t="b">
        <v>1</v>
      </c>
      <c r="AF3" s="794" t="b">
        <v>1</v>
      </c>
      <c r="AG3" s="77"/>
    </row>
    <row r="4" spans="1:33" s="793" customFormat="1">
      <c r="A4" s="790" t="str">
        <f>IF(D4="", " ", _xlfn.XLOOKUP(D4, '⭐SD-SUM-SBALL 🥎'!$F$4:$F$257, '⭐SD-SUM-SBALL 🥎'!$A$4:$A$257))</f>
        <v>X-ANDRE-RET</v>
      </c>
      <c r="B4" s="790" t="str">
        <f>IF(D4="", " ", _xlfn.XLOOKUP(D4, '⭐SD-SUM-SBALL 🥎'!$F$4:$F$257, '⭐SD-SUM-SBALL 🥎'!$C$4:$C$257))</f>
        <v>X-ANDRE</v>
      </c>
      <c r="C4" s="791" t="str">
        <f>IF(D4="", " ", _xlfn.XLOOKUP(D4, '⭐SD-SUM-SBALL 🥎'!$F$4:$F$257, '⭐SD-SUM-SBALL 🥎'!$E$4:$E$257))</f>
        <v>USBDTUCS</v>
      </c>
      <c r="D4" s="792" t="s">
        <v>4187</v>
      </c>
      <c r="E4" s="790" cm="1">
        <f t="array" ref="E4">_xlfn.IFS(D4="", "", _xlfn.XLOOKUP(D4, '⭐SD-SUM-SBALL 🥎'!$F$4:$F$257, '⭐SD-SUM-SBALL 🥎'!$X$4:$X$257)="", "TBA", _xlfn.XLOOKUP(D4, '⭐SD-SUM-SBALL 🥎'!$F$4:$F$257, '⭐SD-SUM-SBALL 🥎'!$X$4:$X$257)&gt;0, _xlfn.XLOOKUP(D4, '⭐SD-SUM-SBALL 🥎'!$F$4:$F$257, '⭐SD-SUM-SBALL 🥎'!$X$4:$X$257))</f>
        <v>601</v>
      </c>
      <c r="F4" s="793" t="str">
        <f>IF(D4="", " ", _xlfn.XLOOKUP(D4, '⭐SD-SUM-SBALL 🥎'!$F$4:$F$257, '⭐SD-SUM-SBALL 🥎'!$L$4:$L$257))</f>
        <v>margiet907615@gmail.com</v>
      </c>
      <c r="G4" s="793" t="str" cm="1">
        <f t="array" ref="G4">_xlfn.IFS(D4="", "", _xlfn.XLOOKUP(D4, '⭐SD-SUM-SBALL 🥎'!$F$4:$F$257, '⭐SD-SUM-SBALL 🥎'!$M$4:$M$257)="", "", _xlfn.XLOOKUP(D4, '⭐SD-SUM-SBALL 🥎'!$F$4:$F$257, '⭐SD-SUM-SBALL 🥎'!$M$4:$M$257)&gt;0, _xlfn.XLOOKUP(D4, '⭐SD-SUM-SBALL 🥎'!$F$4:$F$257, '⭐SD-SUM-SBALL 🥎'!$M$4:$M$257))</f>
        <v>Valdezmex22@gmail.com</v>
      </c>
      <c r="H4" s="793" t="str" cm="1">
        <f t="array" ref="H4">_xlfn.IFS(D4="", "", _xlfn.XLOOKUP(D4, '⭐SD-SUM-SBALL 🥎'!$F$4:$F$257, '⭐SD-SUM-SBALL 🥎'!$G$4:$G$257)="", "", _xlfn.XLOOKUP(D4, '⭐SD-SUM-SBALL 🥎'!$F$4:$F$257, '⭐SD-SUM-SBALL 🥎'!$G$4:$G$257)&gt;0, _xlfn.XLOOKUP(D4, '⭐SD-SUM-SBALL 🥎'!$F$4:$F$257, '⭐SD-SUM-SBALL 🥎'!$G$4:$G$257))</f>
        <v>Purple Heart Park</v>
      </c>
      <c r="I4" s="793" t="str">
        <f>IF(D4="", " ", _xlfn.XLOOKUP(D4, '⭐SD-SUM-SBALL 🥎'!$F$4:$F$257, '⭐SD-SUM-SBALL 🥎'!$AP$4:$AP$257))</f>
        <v>9800 E Rita Rd., Tucson, AZ 85747</v>
      </c>
      <c r="J4" s="793">
        <f>IF(D4="", " ", _xlfn.XLOOKUP(D4, '⭐SD-SUM-SBALL 🥎'!$F$4:$F$257, '⭐SD-SUM-SBALL 🥎'!$T$4:$T$257))</f>
        <v>0</v>
      </c>
      <c r="K4" s="793" t="str">
        <f>IF(D4="", " ", _xlfn.XLOOKUP(D4, '⭐SD-SUM-SBALL 🥎'!$F$4:$F$257, '⭐SD-SUM-SBALL 🥎'!$N$4:$N$257))</f>
        <v>Rene</v>
      </c>
      <c r="L4" s="793" t="str">
        <f>IF(D4="", " ", _xlfn.XLOOKUP(D4, '⭐SD-SUM-SBALL 🥎'!$F$4:$F$257, '⭐SD-SUM-SBALL 🥎'!$O$4:$O$257))</f>
        <v>Valdez</v>
      </c>
      <c r="M4" s="77"/>
      <c r="N4" s="794" t="b">
        <v>1</v>
      </c>
      <c r="O4" s="794" t="b">
        <v>1</v>
      </c>
      <c r="P4" s="794" t="b">
        <v>1</v>
      </c>
      <c r="Q4" s="794" t="b">
        <v>1</v>
      </c>
      <c r="R4" s="795" t="b">
        <v>1</v>
      </c>
      <c r="S4" s="794" t="b">
        <v>1</v>
      </c>
      <c r="T4" s="794" t="b">
        <v>1</v>
      </c>
      <c r="U4" s="794" t="b">
        <v>1</v>
      </c>
      <c r="V4" s="794" t="b">
        <v>0</v>
      </c>
      <c r="W4" s="794" t="b">
        <v>0</v>
      </c>
      <c r="X4" s="615" t="b">
        <v>0</v>
      </c>
      <c r="Y4" s="794" t="b">
        <v>1</v>
      </c>
      <c r="Z4" s="794" t="b">
        <v>1</v>
      </c>
      <c r="AA4" s="794" t="b">
        <v>1</v>
      </c>
      <c r="AB4" s="794" t="b">
        <v>1</v>
      </c>
      <c r="AC4" s="794" t="b">
        <v>1</v>
      </c>
      <c r="AD4" s="794" t="b">
        <v>1</v>
      </c>
      <c r="AE4" s="794" t="b">
        <v>1</v>
      </c>
      <c r="AF4" s="794" t="b">
        <v>1</v>
      </c>
      <c r="AG4" s="77"/>
    </row>
    <row r="5" spans="1:33" s="77" customFormat="1">
      <c r="A5" s="86"/>
      <c r="B5" s="86"/>
      <c r="C5" s="630"/>
      <c r="D5" s="473"/>
      <c r="E5" s="86"/>
      <c r="N5" s="615" t="b">
        <v>0</v>
      </c>
      <c r="O5" s="615" t="b">
        <v>0</v>
      </c>
      <c r="P5" s="615" t="b">
        <v>0</v>
      </c>
      <c r="Q5" s="615" t="b">
        <v>0</v>
      </c>
      <c r="R5" s="625" t="b">
        <v>0</v>
      </c>
      <c r="S5" s="615" t="b">
        <v>0</v>
      </c>
      <c r="T5" s="615" t="b">
        <v>0</v>
      </c>
      <c r="U5" s="615" t="b">
        <v>0</v>
      </c>
      <c r="V5" s="615" t="b">
        <v>0</v>
      </c>
      <c r="W5" s="615" t="b">
        <v>0</v>
      </c>
      <c r="X5" s="615" t="b">
        <v>0</v>
      </c>
      <c r="Y5" s="615" t="b">
        <v>0</v>
      </c>
      <c r="Z5" s="615" t="b">
        <v>0</v>
      </c>
      <c r="AA5" s="615" t="b">
        <v>0</v>
      </c>
      <c r="AB5" s="615" t="b">
        <v>0</v>
      </c>
      <c r="AC5" s="615" t="b">
        <v>0</v>
      </c>
      <c r="AD5" s="615" t="b">
        <v>0</v>
      </c>
      <c r="AE5" s="615" t="b">
        <v>0</v>
      </c>
      <c r="AF5" s="615" t="b">
        <v>0</v>
      </c>
    </row>
    <row r="6" spans="1:33" s="366" customFormat="1">
      <c r="A6" s="420" t="str">
        <f>IF(D6="", " ", _xlfn.XLOOKUP(D6, '⭐SD-SUM-SBALL 🥎'!$F$4:$F$257, '⭐SD-SUM-SBALL 🥎'!$A$4:$A$257))</f>
        <v>B-RET</v>
      </c>
      <c r="B6" s="420" t="str">
        <f>IF(D6="", " ", _xlfn.XLOOKUP(D6, '⭐SD-SUM-SBALL 🥎'!$F$4:$F$257, '⭐SD-SUM-SBALL 🥎'!$C$4:$C$257))</f>
        <v>B-RET</v>
      </c>
      <c r="C6" s="810" t="str">
        <f>IF(D6="", " ", _xlfn.XLOOKUP(D6, '⭐SD-SUM-SBALL 🥎'!$F$4:$F$257, '⭐SD-SUM-SBALL 🥎'!$E$4:$E$257))</f>
        <v>USBDNPUS</v>
      </c>
      <c r="D6" s="811" t="s">
        <v>4103</v>
      </c>
      <c r="E6" s="420" cm="1">
        <f t="array" ref="E6">_xlfn.IFS(D6="", "", _xlfn.XLOOKUP(D6, '⭐SD-SUM-SBALL 🥎'!$F$4:$F$257, '⭐SD-SUM-SBALL 🥎'!$X$4:$X$257)="", "TBA", _xlfn.XLOOKUP(D6, '⭐SD-SUM-SBALL 🥎'!$F$4:$F$257, '⭐SD-SUM-SBALL 🥎'!$X$4:$X$257)&gt;0, _xlfn.XLOOKUP(D6, '⭐SD-SUM-SBALL 🥎'!$F$4:$F$257, '⭐SD-SUM-SBALL 🥎'!$X$4:$X$257))</f>
        <v>608</v>
      </c>
      <c r="F6" s="366" t="str">
        <f>IF(D6="", " ", _xlfn.XLOOKUP(D6, '⭐SD-SUM-SBALL 🥎'!$F$4:$F$257, '⭐SD-SUM-SBALL 🥎'!$L$4:$L$257))</f>
        <v>kanderson5@northpark.edu</v>
      </c>
      <c r="G6" s="366" t="str" cm="1">
        <f t="array" ref="G6">_xlfn.IFS(D6="", "", _xlfn.XLOOKUP(D6, '⭐SD-SUM-SBALL 🥎'!$F$4:$F$257, '⭐SD-SUM-SBALL 🥎'!$M$4:$M$257)="", "", _xlfn.XLOOKUP(D6, '⭐SD-SUM-SBALL 🥎'!$F$4:$F$257, '⭐SD-SUM-SBALL 🥎'!$M$4:$M$257)&gt;0, _xlfn.XLOOKUP(D6, '⭐SD-SUM-SBALL 🥎'!$F$4:$F$257, '⭐SD-SUM-SBALL 🥎'!$M$4:$M$257))</f>
        <v/>
      </c>
      <c r="H6" s="366" t="str" cm="1">
        <f t="array" ref="H6">_xlfn.IFS(D6="", "", _xlfn.XLOOKUP(D6, '⭐SD-SUM-SBALL 🥎'!$F$4:$F$257, '⭐SD-SUM-SBALL 🥎'!$G$4:$G$257)="", "", _xlfn.XLOOKUP(D6, '⭐SD-SUM-SBALL 🥎'!$F$4:$F$257, '⭐SD-SUM-SBALL 🥎'!$G$4:$G$257)&gt;0, _xlfn.XLOOKUP(D6, '⭐SD-SUM-SBALL 🥎'!$F$4:$F$257, '⭐SD-SUM-SBALL 🥎'!$G$4:$G$257))</f>
        <v>Holmgren Athletic Complex</v>
      </c>
      <c r="I6" s="366" t="str">
        <f>IF(D6="", " ", _xlfn.XLOOKUP(D6, '⭐SD-SUM-SBALL 🥎'!$F$4:$F$257, '⭐SD-SUM-SBALL 🥎'!$AP$4:$AP$257))</f>
        <v>3055 W Foster Ave., Chicago, IL 60625</v>
      </c>
      <c r="J6" s="366" t="str">
        <f>IF(D6="", " ", _xlfn.XLOOKUP(D6, '⭐SD-SUM-SBALL 🥎'!$F$4:$F$257, '⭐SD-SUM-SBALL 🥎'!$T$4:$T$257))</f>
        <v>847-840-7765</v>
      </c>
      <c r="K6" s="366" t="str">
        <f>IF(D6="", " ", _xlfn.XLOOKUP(D6, '⭐SD-SUM-SBALL 🥎'!$F$4:$F$257, '⭐SD-SUM-SBALL 🥎'!$N$4:$N$257))</f>
        <v>Katie</v>
      </c>
      <c r="L6" s="366" t="str">
        <f>IF(D6="", " ", _xlfn.XLOOKUP(D6, '⭐SD-SUM-SBALL 🥎'!$F$4:$F$257, '⭐SD-SUM-SBALL 🥎'!$O$4:$O$257))</f>
        <v>Anderson</v>
      </c>
      <c r="M6" s="77"/>
      <c r="N6" s="812" t="b">
        <v>1</v>
      </c>
      <c r="O6" s="812" t="b">
        <v>1</v>
      </c>
      <c r="P6" s="812" t="b">
        <v>1</v>
      </c>
      <c r="Q6" s="812" t="b">
        <v>1</v>
      </c>
      <c r="R6" s="813" t="b">
        <v>1</v>
      </c>
      <c r="S6" s="812" t="b">
        <v>1</v>
      </c>
      <c r="T6" s="812" t="b">
        <v>1</v>
      </c>
      <c r="U6" s="812" t="b">
        <v>1</v>
      </c>
      <c r="V6" s="812" t="b">
        <v>0</v>
      </c>
      <c r="W6" s="812" t="b">
        <v>0</v>
      </c>
      <c r="X6" s="615" t="b">
        <v>0</v>
      </c>
      <c r="Y6" s="812" t="b">
        <v>1</v>
      </c>
      <c r="Z6" s="812" t="b">
        <v>1</v>
      </c>
      <c r="AA6" s="812" t="b">
        <v>1</v>
      </c>
      <c r="AB6" s="812" t="b">
        <v>1</v>
      </c>
      <c r="AC6" s="812" t="b">
        <v>1</v>
      </c>
      <c r="AD6" s="812" t="b">
        <v>1</v>
      </c>
      <c r="AE6" s="812" t="b">
        <v>1</v>
      </c>
      <c r="AF6" s="812" t="b">
        <v>1</v>
      </c>
      <c r="AG6" s="77"/>
    </row>
    <row r="7" spans="1:33" s="366" customFormat="1">
      <c r="A7" s="420" t="str">
        <f>IF(D7="", " ", _xlfn.XLOOKUP(D7, '⭐SD-SUM-SBALL 🥎'!$F$4:$F$257, '⭐SD-SUM-SBALL 🥎'!$A$4:$A$257))</f>
        <v>B-RET</v>
      </c>
      <c r="B7" s="420" t="str">
        <f>IF(D7="", " ", _xlfn.XLOOKUP(D7, '⭐SD-SUM-SBALL 🥎'!$F$4:$F$257, '⭐SD-SUM-SBALL 🥎'!$C$4:$C$257))</f>
        <v>B-RET</v>
      </c>
      <c r="C7" s="810" t="str">
        <f>IF(D7="", " ", _xlfn.XLOOKUP(D7, '⭐SD-SUM-SBALL 🥎'!$F$4:$F$257, '⭐SD-SUM-SBALL 🥎'!$E$4:$E$257))</f>
        <v>USBDNDCS</v>
      </c>
      <c r="D7" s="814" t="s">
        <v>4107</v>
      </c>
      <c r="E7" s="420" cm="1">
        <f t="array" ref="E7">_xlfn.IFS(D7="", "", _xlfn.XLOOKUP(D7, '⭐SD-SUM-SBALL 🥎'!$F$4:$F$257, '⭐SD-SUM-SBALL 🥎'!$X$4:$X$257)="", "TBA", _xlfn.XLOOKUP(D7, '⭐SD-SUM-SBALL 🥎'!$F$4:$F$257, '⭐SD-SUM-SBALL 🥎'!$X$4:$X$257)&gt;0, _xlfn.XLOOKUP(D7, '⭐SD-SUM-SBALL 🥎'!$F$4:$F$257, '⭐SD-SUM-SBALL 🥎'!$X$4:$X$257))</f>
        <v>608</v>
      </c>
      <c r="F7" s="366" t="str">
        <f>IF(D7="", " ", _xlfn.XLOOKUP(D7, '⭐SD-SUM-SBALL 🥎'!$F$4:$F$257, '⭐SD-SUM-SBALL 🥎'!$L$4:$L$257))</f>
        <v>tiger.alexander@ndcl.org</v>
      </c>
      <c r="G7" s="366" t="str" cm="1">
        <f t="array" ref="G7">_xlfn.IFS(D7="", "", _xlfn.XLOOKUP(D7, '⭐SD-SUM-SBALL 🥎'!$F$4:$F$257, '⭐SD-SUM-SBALL 🥎'!$M$4:$M$257)="", "", _xlfn.XLOOKUP(D7, '⭐SD-SUM-SBALL 🥎'!$F$4:$F$257, '⭐SD-SUM-SBALL 🥎'!$M$4:$M$257)&gt;0, _xlfn.XLOOKUP(D7, '⭐SD-SUM-SBALL 🥎'!$F$4:$F$257, '⭐SD-SUM-SBALL 🥎'!$M$4:$M$257))</f>
        <v/>
      </c>
      <c r="H7" s="366" t="str" cm="1">
        <f t="array" ref="H7">_xlfn.IFS(D7="", "", _xlfn.XLOOKUP(D7, '⭐SD-SUM-SBALL 🥎'!$F$4:$F$257, '⭐SD-SUM-SBALL 🥎'!$G$4:$G$257)="", "", _xlfn.XLOOKUP(D7, '⭐SD-SUM-SBALL 🥎'!$F$4:$F$257, '⭐SD-SUM-SBALL 🥎'!$G$4:$G$257)&gt;0, _xlfn.XLOOKUP(D7, '⭐SD-SUM-SBALL 🥎'!$F$4:$F$257, '⭐SD-SUM-SBALL 🥎'!$G$4:$G$257))</f>
        <v/>
      </c>
      <c r="I7" s="366" t="str">
        <f>IF(D7="", " ", _xlfn.XLOOKUP(D7, '⭐SD-SUM-SBALL 🥎'!$F$4:$F$257, '⭐SD-SUM-SBALL 🥎'!$AP$4:$AP$257))</f>
        <v>13000 Auburn Rd., Chardon, OH 44024</v>
      </c>
      <c r="J7" s="366" t="str">
        <f>IF(D7="", " ", _xlfn.XLOOKUP(D7, '⭐SD-SUM-SBALL 🥎'!$F$4:$F$257, '⭐SD-SUM-SBALL 🥎'!$T$4:$T$257))</f>
        <v>440-497-7583</v>
      </c>
      <c r="K7" s="366" t="str">
        <f>IF(D7="", " ", _xlfn.XLOOKUP(D7, '⭐SD-SUM-SBALL 🥎'!$F$4:$F$257, '⭐SD-SUM-SBALL 🥎'!$N$4:$N$257))</f>
        <v>Tiger</v>
      </c>
      <c r="L7" s="366" t="str">
        <f>IF(D7="", " ", _xlfn.XLOOKUP(D7, '⭐SD-SUM-SBALL 🥎'!$F$4:$F$257, '⭐SD-SUM-SBALL 🥎'!$O$4:$O$257))</f>
        <v>Alexander</v>
      </c>
      <c r="M7" s="77"/>
      <c r="N7" s="812" t="b">
        <v>1</v>
      </c>
      <c r="O7" s="812" t="b">
        <v>1</v>
      </c>
      <c r="P7" s="812" t="b">
        <v>1</v>
      </c>
      <c r="Q7" s="812" t="b">
        <v>1</v>
      </c>
      <c r="R7" s="813" t="b">
        <v>1</v>
      </c>
      <c r="S7" s="812" t="b">
        <v>1</v>
      </c>
      <c r="T7" s="812" t="b">
        <v>1</v>
      </c>
      <c r="U7" s="812" t="b">
        <v>1</v>
      </c>
      <c r="V7" s="812" t="b">
        <v>0</v>
      </c>
      <c r="W7" s="812" t="b">
        <v>0</v>
      </c>
      <c r="X7" s="615" t="b">
        <v>1</v>
      </c>
      <c r="Y7" s="812" t="b">
        <v>1</v>
      </c>
      <c r="Z7" s="812" t="b">
        <v>1</v>
      </c>
      <c r="AA7" s="812" t="b">
        <v>1</v>
      </c>
      <c r="AB7" s="812" t="b">
        <v>1</v>
      </c>
      <c r="AC7" s="812" t="b">
        <v>1</v>
      </c>
      <c r="AD7" s="812" t="b">
        <v>1</v>
      </c>
      <c r="AE7" s="812" t="b">
        <v>1</v>
      </c>
      <c r="AF7" s="812" t="b">
        <v>0</v>
      </c>
      <c r="AG7" s="77"/>
    </row>
    <row r="8" spans="1:33" s="77" customFormat="1">
      <c r="A8" s="86"/>
      <c r="B8" s="86"/>
      <c r="C8" s="630"/>
      <c r="D8" s="540"/>
      <c r="E8" s="86"/>
      <c r="N8" s="615" t="b">
        <v>0</v>
      </c>
      <c r="O8" s="615" t="b">
        <v>0</v>
      </c>
      <c r="P8" s="615" t="b">
        <v>0</v>
      </c>
      <c r="Q8" s="615" t="b">
        <v>0</v>
      </c>
      <c r="R8" s="625" t="b">
        <v>0</v>
      </c>
      <c r="S8" s="615" t="b">
        <v>0</v>
      </c>
      <c r="T8" s="615" t="b">
        <v>0</v>
      </c>
      <c r="U8" s="615" t="b">
        <v>0</v>
      </c>
      <c r="V8" s="615" t="b">
        <v>0</v>
      </c>
      <c r="W8" s="615" t="b">
        <v>0</v>
      </c>
      <c r="X8" s="615" t="b">
        <v>0</v>
      </c>
      <c r="Y8" s="615" t="b">
        <v>0</v>
      </c>
      <c r="Z8" s="615" t="b">
        <v>0</v>
      </c>
      <c r="AA8" s="615" t="b">
        <v>0</v>
      </c>
      <c r="AB8" s="615" t="b">
        <v>0</v>
      </c>
      <c r="AC8" s="615" t="b">
        <v>0</v>
      </c>
      <c r="AD8" s="615" t="b">
        <v>0</v>
      </c>
      <c r="AE8" s="615" t="b">
        <v>0</v>
      </c>
      <c r="AF8" s="615" t="b">
        <v>0</v>
      </c>
    </row>
    <row r="9" spans="1:33" s="366" customFormat="1">
      <c r="A9" s="420" t="str">
        <f>IF(D9="", " ", _xlfn.XLOOKUP(D9, '⭐SD-SUM-SBALL 🥎'!$F$4:$F$257, '⭐SD-SUM-SBALL 🥎'!$A$4:$A$257))</f>
        <v>A-NEW</v>
      </c>
      <c r="B9" s="420" t="str">
        <f>IF(D9="", " ", _xlfn.XLOOKUP(D9, '⭐SD-SUM-SBALL 🥎'!$F$4:$F$257, '⭐SD-SUM-SBALL 🥎'!$C$4:$C$257))</f>
        <v>A-NEW</v>
      </c>
      <c r="C9" s="810" t="str">
        <f>IF(D9="", " ", _xlfn.XLOOKUP(D9, '⭐SD-SUM-SBALL 🥎'!$F$4:$F$257, '⭐SD-SUM-SBALL 🥎'!$E$4:$E$257))</f>
        <v>USBDEDS</v>
      </c>
      <c r="D9" s="842" t="s">
        <v>736</v>
      </c>
      <c r="E9" s="420" cm="1">
        <f t="array" ref="E9">_xlfn.IFS(D9="", "", _xlfn.XLOOKUP(D9, '⭐SD-SUM-SBALL 🥎'!$F$4:$F$257, '⭐SD-SUM-SBALL 🥎'!$X$4:$X$257)="", "TBA", _xlfn.XLOOKUP(D9, '⭐SD-SUM-SBALL 🥎'!$F$4:$F$257, '⭐SD-SUM-SBALL 🥎'!$X$4:$X$257)&gt;0, _xlfn.XLOOKUP(D9, '⭐SD-SUM-SBALL 🥎'!$F$4:$F$257, '⭐SD-SUM-SBALL 🥎'!$X$4:$X$257))</f>
        <v>615</v>
      </c>
      <c r="F9" s="366" t="str">
        <f>IF(D9="", " ", _xlfn.XLOOKUP(D9, '⭐SD-SUM-SBALL 🥎'!$F$4:$F$257, '⭐SD-SUM-SBALL 🥎'!$L$4:$L$257))</f>
        <v>pryschuk.n@monet.k12.ca.us</v>
      </c>
      <c r="G9" s="366" t="str" cm="1">
        <f t="array" ref="G9">_xlfn.IFS(D9="", "", _xlfn.XLOOKUP(D9, '⭐SD-SUM-SBALL 🥎'!$F$4:$F$257, '⭐SD-SUM-SBALL 🥎'!$M$4:$M$257)="", "", _xlfn.XLOOKUP(D9, '⭐SD-SUM-SBALL 🥎'!$F$4:$F$257, '⭐SD-SUM-SBALL 🥎'!$M$4:$M$257)&gt;0, _xlfn.XLOOKUP(D9, '⭐SD-SUM-SBALL 🥎'!$F$4:$F$257, '⭐SD-SUM-SBALL 🥎'!$M$4:$M$257))</f>
        <v/>
      </c>
      <c r="H9" s="366" t="str" cm="1">
        <f t="array" ref="H9">_xlfn.IFS(D9="", "", _xlfn.XLOOKUP(D9, '⭐SD-SUM-SBALL 🥎'!$F$4:$F$257, '⭐SD-SUM-SBALL 🥎'!$G$4:$G$257)="", "", _xlfn.XLOOKUP(D9, '⭐SD-SUM-SBALL 🥎'!$F$4:$F$257, '⭐SD-SUM-SBALL 🥎'!$G$4:$G$257)&gt;0, _xlfn.XLOOKUP(D9, '⭐SD-SUM-SBALL 🥎'!$F$4:$F$257, '⭐SD-SUM-SBALL 🥎'!$G$4:$G$257))</f>
        <v>Softball Field (on Walnut Ave.)</v>
      </c>
      <c r="I9" s="366" t="str">
        <f>IF(D9="", " ", _xlfn.XLOOKUP(D9, '⭐SD-SUM-SBALL 🥎'!$F$4:$F$257, '⭐SD-SUM-SBALL 🥎'!$AP$4:$AP$257))</f>
        <v>540 E California Ave., Fresno, CA 93706</v>
      </c>
      <c r="J9" s="366" t="str">
        <f>IF(D9="", " ", _xlfn.XLOOKUP(D9, '⭐SD-SUM-SBALL 🥎'!$F$4:$F$257, '⭐SD-SUM-SBALL 🥎'!$T$4:$T$257))</f>
        <v>209-534-5354</v>
      </c>
      <c r="K9" s="366" t="str">
        <f>IF(D9="", " ", _xlfn.XLOOKUP(D9, '⭐SD-SUM-SBALL 🥎'!$F$4:$F$257, '⭐SD-SUM-SBALL 🥎'!$N$4:$N$257))</f>
        <v>Nick</v>
      </c>
      <c r="L9" s="366" t="str">
        <f>IF(D9="", " ", _xlfn.XLOOKUP(D9, '⭐SD-SUM-SBALL 🥎'!$F$4:$F$257, '⭐SD-SUM-SBALL 🥎'!$O$4:$O$257))</f>
        <v>Pryschuk</v>
      </c>
      <c r="M9" s="77"/>
      <c r="N9" s="812" t="b">
        <v>1</v>
      </c>
      <c r="O9" s="812" t="b">
        <v>1</v>
      </c>
      <c r="P9" s="812" t="b">
        <v>1</v>
      </c>
      <c r="Q9" s="812" t="b">
        <v>1</v>
      </c>
      <c r="R9" s="813" t="b">
        <v>1</v>
      </c>
      <c r="S9" s="812" t="b">
        <v>1</v>
      </c>
      <c r="T9" s="812" t="b">
        <v>1</v>
      </c>
      <c r="U9" s="812" t="b">
        <v>1</v>
      </c>
      <c r="V9" s="812" t="b">
        <v>0</v>
      </c>
      <c r="W9" s="812" t="b">
        <v>0</v>
      </c>
      <c r="X9" s="77"/>
      <c r="Y9" s="812" t="b">
        <v>1</v>
      </c>
      <c r="Z9" s="812" t="b">
        <v>1</v>
      </c>
      <c r="AA9" s="812" t="b">
        <v>1</v>
      </c>
      <c r="AB9" s="812" t="b">
        <v>1</v>
      </c>
      <c r="AC9" s="812" t="b">
        <v>1</v>
      </c>
      <c r="AD9" s="812" t="b">
        <v>1</v>
      </c>
      <c r="AE9" s="812" t="b">
        <v>1</v>
      </c>
      <c r="AF9" s="812" t="b">
        <v>0</v>
      </c>
      <c r="AG9" s="77"/>
    </row>
    <row r="10" spans="1:33" s="366" customFormat="1">
      <c r="A10" s="420" t="str">
        <f>IF(D10="", " ", _xlfn.XLOOKUP(D10, '⭐SD-SUM-SBALL 🥎'!$F$4:$F$257, '⭐SD-SUM-SBALL 🥎'!$A$4:$A$257))</f>
        <v>A-NEW</v>
      </c>
      <c r="B10" s="420" t="str">
        <f>IF(D10="", " ", _xlfn.XLOOKUP(D10, '⭐SD-SUM-SBALL 🥎'!$F$4:$F$257, '⭐SD-SUM-SBALL 🥎'!$C$4:$C$257))</f>
        <v>A-NEW</v>
      </c>
      <c r="C10" s="810" t="str">
        <f>IF(D10="", " ", _xlfn.XLOOKUP(D10, '⭐SD-SUM-SBALL 🥎'!$F$4:$F$257, '⭐SD-SUM-SBALL 🥎'!$E$4:$E$257))</f>
        <v>USBDFNWS</v>
      </c>
      <c r="D10" s="842" t="s">
        <v>3868</v>
      </c>
      <c r="E10" s="420" cm="1">
        <f t="array" ref="E10">_xlfn.IFS(D10="", "", _xlfn.XLOOKUP(D10, '⭐SD-SUM-SBALL 🥎'!$F$4:$F$257, '⭐SD-SUM-SBALL 🥎'!$X$4:$X$257)="", "TBA", _xlfn.XLOOKUP(D10, '⭐SD-SUM-SBALL 🥎'!$F$4:$F$257, '⭐SD-SUM-SBALL 🥎'!$X$4:$X$257)&gt;0, _xlfn.XLOOKUP(D10, '⭐SD-SUM-SBALL 🥎'!$F$4:$F$257, '⭐SD-SUM-SBALL 🥎'!$X$4:$X$257))</f>
        <v>615</v>
      </c>
      <c r="F10" s="366" t="str">
        <f>IF(D10="", " ", _xlfn.XLOOKUP(D10, '⭐SD-SUM-SBALL 🥎'!$F$4:$F$257, '⭐SD-SUM-SBALL 🥎'!$L$4:$L$257))</f>
        <v>danielgjones17@hotmail.com</v>
      </c>
      <c r="G10" s="366" t="str" cm="1">
        <f t="array" ref="G10">_xlfn.IFS(D10="", "", _xlfn.XLOOKUP(D10, '⭐SD-SUM-SBALL 🥎'!$F$4:$F$257, '⭐SD-SUM-SBALL 🥎'!$M$4:$M$257)="", "", _xlfn.XLOOKUP(D10, '⭐SD-SUM-SBALL 🥎'!$F$4:$F$257, '⭐SD-SUM-SBALL 🥎'!$M$4:$M$257)&gt;0, _xlfn.XLOOKUP(D10, '⭐SD-SUM-SBALL 🥎'!$F$4:$F$257, '⭐SD-SUM-SBALL 🥎'!$M$4:$M$257))</f>
        <v/>
      </c>
      <c r="H10" s="366" t="str" cm="1">
        <f t="array" ref="H10">_xlfn.IFS(D10="", "", _xlfn.XLOOKUP(D10, '⭐SD-SUM-SBALL 🥎'!$F$4:$F$257, '⭐SD-SUM-SBALL 🥎'!$G$4:$G$257)="", "", _xlfn.XLOOKUP(D10, '⭐SD-SUM-SBALL 🥎'!$F$4:$F$257, '⭐SD-SUM-SBALL 🥎'!$G$4:$G$257)&gt;0, _xlfn.XLOOKUP(D10, '⭐SD-SUM-SBALL 🥎'!$F$4:$F$257, '⭐SD-SUM-SBALL 🥎'!$G$4:$G$257))</f>
        <v>Shawnee HS</v>
      </c>
      <c r="I10" s="366" t="str">
        <f>IF(D10="", " ", _xlfn.XLOOKUP(D10, '⭐SD-SUM-SBALL 🥎'!$F$4:$F$257, '⭐SD-SUM-SBALL 🥎'!$AP$4:$AP$257))</f>
        <v>3333 Zurmehly Rd., Lima, OH 45806</v>
      </c>
      <c r="J10" s="366" t="str">
        <f>IF(D10="", " ", _xlfn.XLOOKUP(D10, '⭐SD-SUM-SBALL 🥎'!$F$4:$F$257, '⭐SD-SUM-SBALL 🥎'!$T$4:$T$257))</f>
        <v>419-302-5497</v>
      </c>
      <c r="K10" s="366" t="str">
        <f>IF(D10="", " ", _xlfn.XLOOKUP(D10, '⭐SD-SUM-SBALL 🥎'!$F$4:$F$257, '⭐SD-SUM-SBALL 🥎'!$N$4:$N$257))</f>
        <v>Danny</v>
      </c>
      <c r="L10" s="366" t="str">
        <f>IF(D10="", " ", _xlfn.XLOOKUP(D10, '⭐SD-SUM-SBALL 🥎'!$F$4:$F$257, '⭐SD-SUM-SBALL 🥎'!$O$4:$O$257))</f>
        <v>Jones</v>
      </c>
      <c r="M10" s="77"/>
      <c r="N10" s="812" t="b">
        <v>1</v>
      </c>
      <c r="O10" s="812" t="b">
        <v>1</v>
      </c>
      <c r="P10" s="812" t="b">
        <v>1</v>
      </c>
      <c r="Q10" s="812" t="b">
        <v>1</v>
      </c>
      <c r="R10" s="813" t="b">
        <v>1</v>
      </c>
      <c r="S10" s="812" t="b">
        <v>1</v>
      </c>
      <c r="T10" s="812" t="b">
        <v>1</v>
      </c>
      <c r="U10" s="812" t="b">
        <v>1</v>
      </c>
      <c r="V10" s="812" t="b">
        <v>0</v>
      </c>
      <c r="W10" s="812" t="b">
        <v>0</v>
      </c>
      <c r="X10" s="77"/>
      <c r="Y10" s="812" t="b">
        <v>1</v>
      </c>
      <c r="Z10" s="812" t="b">
        <v>1</v>
      </c>
      <c r="AA10" s="812" t="b">
        <v>1</v>
      </c>
      <c r="AB10" s="812" t="b">
        <v>1</v>
      </c>
      <c r="AC10" s="812" t="b">
        <v>1</v>
      </c>
      <c r="AD10" s="812" t="b">
        <v>1</v>
      </c>
      <c r="AE10" s="812" t="b">
        <v>1</v>
      </c>
      <c r="AF10" s="812" t="b">
        <v>0</v>
      </c>
      <c r="AG10" s="77"/>
    </row>
    <row r="11" spans="1:33" s="366" customFormat="1">
      <c r="A11" s="420" t="str">
        <f>IF(D11="", " ", _xlfn.XLOOKUP(D11, '⭐SD-SUM-SBALL 🥎'!$F$4:$F$257, '⭐SD-SUM-SBALL 🥎'!$A$4:$A$257))</f>
        <v>B-RET</v>
      </c>
      <c r="B11" s="420" t="str">
        <f>IF(D11="", " ", _xlfn.XLOOKUP(D11, '⭐SD-SUM-SBALL 🥎'!$F$4:$F$257, '⭐SD-SUM-SBALL 🥎'!$C$4:$C$257))</f>
        <v>B-RET</v>
      </c>
      <c r="C11" s="810" t="str">
        <f>IF(D11="", " ", _xlfn.XLOOKUP(D11, '⭐SD-SUM-SBALL 🥎'!$F$4:$F$257, '⭐SD-SUM-SBALL 🥎'!$E$4:$E$257))</f>
        <v>USBDGSGS</v>
      </c>
      <c r="D11" s="814" t="s">
        <v>2865</v>
      </c>
      <c r="E11" s="420" cm="1">
        <f t="array" ref="E11">_xlfn.IFS(D11="", "", _xlfn.XLOOKUP(D11, '⭐SD-SUM-SBALL 🥎'!$F$4:$F$257, '⭐SD-SUM-SBALL 🥎'!$X$4:$X$257)="", "TBA", _xlfn.XLOOKUP(D11, '⭐SD-SUM-SBALL 🥎'!$F$4:$F$257, '⭐SD-SUM-SBALL 🥎'!$X$4:$X$257)&gt;0, _xlfn.XLOOKUP(D11, '⭐SD-SUM-SBALL 🥎'!$F$4:$F$257, '⭐SD-SUM-SBALL 🥎'!$X$4:$X$257))</f>
        <v>615</v>
      </c>
      <c r="F11" s="366" t="str">
        <f>IF(D11="", " ", _xlfn.XLOOKUP(D11, '⭐SD-SUM-SBALL 🥎'!$F$4:$F$257, '⭐SD-SUM-SBALL 🥎'!$L$4:$L$257))</f>
        <v>billduby@gmail.com</v>
      </c>
      <c r="G11" s="366" t="str" cm="1">
        <f t="array" ref="G11">_xlfn.IFS(D11="", "", _xlfn.XLOOKUP(D11, '⭐SD-SUM-SBALL 🥎'!$F$4:$F$257, '⭐SD-SUM-SBALL 🥎'!$M$4:$M$257)="", "", _xlfn.XLOOKUP(D11, '⭐SD-SUM-SBALL 🥎'!$F$4:$F$257, '⭐SD-SUM-SBALL 🥎'!$M$4:$M$257)&gt;0, _xlfn.XLOOKUP(D11, '⭐SD-SUM-SBALL 🥎'!$F$4:$F$257, '⭐SD-SUM-SBALL 🥎'!$M$4:$M$257))</f>
        <v/>
      </c>
      <c r="H11" s="366" t="str" cm="1">
        <f t="array" ref="H11">_xlfn.IFS(D11="", "", _xlfn.XLOOKUP(D11, '⭐SD-SUM-SBALL 🥎'!$F$4:$F$257, '⭐SD-SUM-SBALL 🥎'!$G$4:$G$257)="", "", _xlfn.XLOOKUP(D11, '⭐SD-SUM-SBALL 🥎'!$F$4:$F$257, '⭐SD-SUM-SBALL 🥎'!$G$4:$G$257)&gt;0, _xlfn.XLOOKUP(D11, '⭐SD-SUM-SBALL 🥎'!$F$4:$F$257, '⭐SD-SUM-SBALL 🥎'!$G$4:$G$257))</f>
        <v/>
      </c>
      <c r="I11" s="366" t="str">
        <f>IF(D11="", " ", _xlfn.XLOOKUP(D11, '⭐SD-SUM-SBALL 🥎'!$F$4:$F$257, '⭐SD-SUM-SBALL 🥎'!$AP$4:$AP$257))</f>
        <v>1745 Arnold Industrial Way, Concord, CA 94520</v>
      </c>
      <c r="J11" s="366" t="str">
        <f>IF(D11="", " ", _xlfn.XLOOKUP(D11, '⭐SD-SUM-SBALL 🥎'!$F$4:$F$257, '⭐SD-SUM-SBALL 🥎'!$T$4:$T$257))</f>
        <v>925-383-1819</v>
      </c>
      <c r="K11" s="366" t="str">
        <f>IF(D11="", " ", _xlfn.XLOOKUP(D11, '⭐SD-SUM-SBALL 🥎'!$F$4:$F$257, '⭐SD-SUM-SBALL 🥎'!$N$4:$N$257))</f>
        <v>Bill</v>
      </c>
      <c r="L11" s="366" t="str">
        <f>IF(D11="", " ", _xlfn.XLOOKUP(D11, '⭐SD-SUM-SBALL 🥎'!$F$4:$F$257, '⭐SD-SUM-SBALL 🥎'!$O$4:$O$257))</f>
        <v>Duby</v>
      </c>
      <c r="M11" s="77"/>
      <c r="N11" s="812" t="b">
        <v>1</v>
      </c>
      <c r="O11" s="812" t="b">
        <v>1</v>
      </c>
      <c r="P11" s="812" t="b">
        <v>1</v>
      </c>
      <c r="Q11" s="812" t="b">
        <v>1</v>
      </c>
      <c r="R11" s="813" t="b">
        <v>1</v>
      </c>
      <c r="S11" s="812" t="b">
        <v>1</v>
      </c>
      <c r="T11" s="812" t="b">
        <v>1</v>
      </c>
      <c r="U11" s="812" t="b">
        <v>1</v>
      </c>
      <c r="V11" s="812" t="b">
        <v>0</v>
      </c>
      <c r="W11" s="812" t="b">
        <v>0</v>
      </c>
      <c r="X11" s="615" t="b">
        <v>0</v>
      </c>
      <c r="Y11" s="812" t="b">
        <v>1</v>
      </c>
      <c r="Z11" s="812" t="b">
        <v>1</v>
      </c>
      <c r="AA11" s="812" t="b">
        <v>1</v>
      </c>
      <c r="AB11" s="812" t="b">
        <v>1</v>
      </c>
      <c r="AC11" s="812" t="b">
        <v>1</v>
      </c>
      <c r="AD11" s="812" t="b">
        <v>1</v>
      </c>
      <c r="AE11" s="812" t="b">
        <v>1</v>
      </c>
      <c r="AF11" s="812" t="b">
        <v>0</v>
      </c>
      <c r="AG11" s="77"/>
    </row>
    <row r="12" spans="1:33" s="366" customFormat="1">
      <c r="A12" s="420" t="str">
        <f>IF(D12="", " ", _xlfn.XLOOKUP(D12, '⭐SD-SUM-SBALL 🥎'!$F$4:$F$257, '⭐SD-SUM-SBALL 🥎'!$A$4:$A$257))</f>
        <v>A-NEW</v>
      </c>
      <c r="B12" s="420" t="str">
        <f>IF(D12="", " ", _xlfn.XLOOKUP(D12, '⭐SD-SUM-SBALL 🥎'!$F$4:$F$257, '⭐SD-SUM-SBALL 🥎'!$C$4:$C$257))</f>
        <v>A-NEW</v>
      </c>
      <c r="C12" s="810" t="str">
        <f>IF(D12="", " ", _xlfn.XLOOKUP(D12, '⭐SD-SUM-SBALL 🥎'!$F$4:$F$257, '⭐SD-SUM-SBALL 🥎'!$E$4:$E$257))</f>
        <v>USBDMESS</v>
      </c>
      <c r="D12" s="842" t="s">
        <v>2945</v>
      </c>
      <c r="E12" s="420" cm="1">
        <f t="array" ref="E12">_xlfn.IFS(D12="", "", _xlfn.XLOOKUP(D12, '⭐SD-SUM-SBALL 🥎'!$F$4:$F$257, '⭐SD-SUM-SBALL 🥎'!$X$4:$X$257)="", "TBA", _xlfn.XLOOKUP(D12, '⭐SD-SUM-SBALL 🥎'!$F$4:$F$257, '⭐SD-SUM-SBALL 🥎'!$X$4:$X$257)&gt;0, _xlfn.XLOOKUP(D12, '⭐SD-SUM-SBALL 🥎'!$F$4:$F$257, '⭐SD-SUM-SBALL 🥎'!$X$4:$X$257))</f>
        <v>615</v>
      </c>
      <c r="F12" s="366" t="str">
        <f>IF(D12="", " ", _xlfn.XLOOKUP(D12, '⭐SD-SUM-SBALL 🥎'!$F$4:$F$257, '⭐SD-SUM-SBALL 🥎'!$L$4:$L$257))</f>
        <v>perry.clark@mesacc.edu</v>
      </c>
      <c r="G12" s="366" t="str" cm="1">
        <f t="array" ref="G12">_xlfn.IFS(D12="", "", _xlfn.XLOOKUP(D12, '⭐SD-SUM-SBALL 🥎'!$F$4:$F$257, '⭐SD-SUM-SBALL 🥎'!$M$4:$M$257)="", "", _xlfn.XLOOKUP(D12, '⭐SD-SUM-SBALL 🥎'!$F$4:$F$257, '⭐SD-SUM-SBALL 🥎'!$M$4:$M$257)&gt;0, _xlfn.XLOOKUP(D12, '⭐SD-SUM-SBALL 🥎'!$F$4:$F$257, '⭐SD-SUM-SBALL 🥎'!$M$4:$M$257))</f>
        <v/>
      </c>
      <c r="H12" s="366" t="str" cm="1">
        <f t="array" ref="H12">_xlfn.IFS(D12="", "", _xlfn.XLOOKUP(D12, '⭐SD-SUM-SBALL 🥎'!$F$4:$F$257, '⭐SD-SUM-SBALL 🥎'!$G$4:$G$257)="", "", _xlfn.XLOOKUP(D12, '⭐SD-SUM-SBALL 🥎'!$F$4:$F$257, '⭐SD-SUM-SBALL 🥎'!$G$4:$G$257)&gt;0, _xlfn.XLOOKUP(D12, '⭐SD-SUM-SBALL 🥎'!$F$4:$F$257, '⭐SD-SUM-SBALL 🥎'!$G$4:$G$257))</f>
        <v/>
      </c>
      <c r="I12" s="366" t="str">
        <f>IF(D12="", " ", _xlfn.XLOOKUP(D12, '⭐SD-SUM-SBALL 🥎'!$F$4:$F$257, '⭐SD-SUM-SBALL 🥎'!$AP$4:$AP$257))</f>
        <v>1833 W Southern Ave., Mesa, AZ 85202</v>
      </c>
      <c r="J12" s="366" t="str">
        <f>IF(D12="", " ", _xlfn.XLOOKUP(D12, '⭐SD-SUM-SBALL 🥎'!$F$4:$F$257, '⭐SD-SUM-SBALL 🥎'!$T$4:$T$257))</f>
        <v>630-460-1426</v>
      </c>
      <c r="K12" s="366" t="str">
        <f>IF(D12="", " ", _xlfn.XLOOKUP(D12, '⭐SD-SUM-SBALL 🥎'!$F$4:$F$257, '⭐SD-SUM-SBALL 🥎'!$N$4:$N$257))</f>
        <v>Perry</v>
      </c>
      <c r="L12" s="366" t="str">
        <f>IF(D12="", " ", _xlfn.XLOOKUP(D12, '⭐SD-SUM-SBALL 🥎'!$F$4:$F$257, '⭐SD-SUM-SBALL 🥎'!$O$4:$O$257))</f>
        <v>Clark</v>
      </c>
      <c r="M12" s="77"/>
      <c r="N12" s="812" t="b">
        <v>1</v>
      </c>
      <c r="O12" s="812" t="b">
        <v>1</v>
      </c>
      <c r="P12" s="812" t="b">
        <v>1</v>
      </c>
      <c r="Q12" s="812" t="b">
        <v>1</v>
      </c>
      <c r="R12" s="813" t="b">
        <v>1</v>
      </c>
      <c r="S12" s="812" t="b">
        <v>1</v>
      </c>
      <c r="T12" s="812" t="b">
        <v>1</v>
      </c>
      <c r="U12" s="812" t="b">
        <v>1</v>
      </c>
      <c r="V12" s="812" t="b">
        <v>0</v>
      </c>
      <c r="W12" s="812" t="b">
        <v>0</v>
      </c>
      <c r="X12" s="77"/>
      <c r="Y12" s="812" t="b">
        <v>1</v>
      </c>
      <c r="Z12" s="812" t="b">
        <v>1</v>
      </c>
      <c r="AA12" s="812" t="b">
        <v>1</v>
      </c>
      <c r="AB12" s="812" t="b">
        <v>1</v>
      </c>
      <c r="AC12" s="812" t="b">
        <v>1</v>
      </c>
      <c r="AD12" s="812" t="b">
        <v>1</v>
      </c>
      <c r="AE12" s="812" t="b">
        <v>1</v>
      </c>
      <c r="AF12" s="812" t="b">
        <v>0</v>
      </c>
      <c r="AG12" s="77"/>
    </row>
    <row r="13" spans="1:33" s="366" customFormat="1">
      <c r="A13" s="420" t="str">
        <f>IF(D13="", " ", _xlfn.XLOOKUP(D13, '⭐SD-SUM-SBALL 🥎'!$F$4:$F$257, '⭐SD-SUM-SBALL 🥎'!$A$4:$A$257))</f>
        <v>A-NEW</v>
      </c>
      <c r="B13" s="420" t="str">
        <f>IF(D13="", " ", _xlfn.XLOOKUP(D13, '⭐SD-SUM-SBALL 🥎'!$F$4:$F$257, '⭐SD-SUM-SBALL 🥎'!$C$4:$C$257))</f>
        <v>A-NEW</v>
      </c>
      <c r="C13" s="810" t="str">
        <f>IF(D13="", " ", _xlfn.XLOOKUP(D13, '⭐SD-SUM-SBALL 🥎'!$F$4:$F$257, '⭐SD-SUM-SBALL 🥎'!$E$4:$E$257))</f>
        <v>USBDPFS</v>
      </c>
      <c r="D13" s="842" t="s">
        <v>3909</v>
      </c>
      <c r="E13" s="420" cm="1">
        <f t="array" ref="E13">_xlfn.IFS(D13="", "", _xlfn.XLOOKUP(D13, '⭐SD-SUM-SBALL 🥎'!$F$4:$F$257, '⭐SD-SUM-SBALL 🥎'!$X$4:$X$257)="", "TBA", _xlfn.XLOOKUP(D13, '⭐SD-SUM-SBALL 🥎'!$F$4:$F$257, '⭐SD-SUM-SBALL 🥎'!$X$4:$X$257)&gt;0, _xlfn.XLOOKUP(D13, '⭐SD-SUM-SBALL 🥎'!$F$4:$F$257, '⭐SD-SUM-SBALL 🥎'!$X$4:$X$257))</f>
        <v>615</v>
      </c>
      <c r="F13" s="366" t="str">
        <f>IF(D13="", " ", _xlfn.XLOOKUP(D13, '⭐SD-SUM-SBALL 🥎'!$F$4:$F$257, '⭐SD-SUM-SBALL 🥎'!$L$4:$L$257))</f>
        <v>mpeterson75248@gmail.com</v>
      </c>
      <c r="G13" s="366" t="str" cm="1">
        <f t="array" ref="G13">_xlfn.IFS(D13="", "", _xlfn.XLOOKUP(D13, '⭐SD-SUM-SBALL 🥎'!$F$4:$F$257, '⭐SD-SUM-SBALL 🥎'!$M$4:$M$257)="", "", _xlfn.XLOOKUP(D13, '⭐SD-SUM-SBALL 🥎'!$F$4:$F$257, '⭐SD-SUM-SBALL 🥎'!$M$4:$M$257)&gt;0, _xlfn.XLOOKUP(D13, '⭐SD-SUM-SBALL 🥎'!$F$4:$F$257, '⭐SD-SUM-SBALL 🥎'!$M$4:$M$257))</f>
        <v/>
      </c>
      <c r="H13" s="366" t="str" cm="1">
        <f t="array" ref="H13">_xlfn.IFS(D13="", "", _xlfn.XLOOKUP(D13, '⭐SD-SUM-SBALL 🥎'!$F$4:$F$257, '⭐SD-SUM-SBALL 🥎'!$G$4:$G$257)="", "", _xlfn.XLOOKUP(D13, '⭐SD-SUM-SBALL 🥎'!$F$4:$F$257, '⭐SD-SUM-SBALL 🥎'!$G$4:$G$257)&gt;0, _xlfn.XLOOKUP(D13, '⭐SD-SUM-SBALL 🥎'!$F$4:$F$257, '⭐SD-SUM-SBALL 🥎'!$G$4:$G$257))</f>
        <v>Softball Field</v>
      </c>
      <c r="I13" s="366" t="str">
        <f>IF(D13="", " ", _xlfn.XLOOKUP(D13, '⭐SD-SUM-SBALL 🥎'!$F$4:$F$257, '⭐SD-SUM-SBALL 🥎'!$AP$4:$AP$257))</f>
        <v>1301 W Pecan St., Pflugerville, TX 78660</v>
      </c>
      <c r="J13" s="366" t="str">
        <f>IF(D13="", " ", _xlfn.XLOOKUP(D13, '⭐SD-SUM-SBALL 🥎'!$F$4:$F$257, '⭐SD-SUM-SBALL 🥎'!$T$4:$T$257))</f>
        <v>972-971-6328</v>
      </c>
      <c r="K13" s="366" t="str">
        <f>IF(D13="", " ", _xlfn.XLOOKUP(D13, '⭐SD-SUM-SBALL 🥎'!$F$4:$F$257, '⭐SD-SUM-SBALL 🥎'!$N$4:$N$257))</f>
        <v>Matt</v>
      </c>
      <c r="L13" s="366" t="str">
        <f>IF(D13="", " ", _xlfn.XLOOKUP(D13, '⭐SD-SUM-SBALL 🥎'!$F$4:$F$257, '⭐SD-SUM-SBALL 🥎'!$O$4:$O$257))</f>
        <v>Peterson</v>
      </c>
      <c r="M13" s="77"/>
      <c r="N13" s="812" t="b">
        <v>1</v>
      </c>
      <c r="O13" s="812" t="b">
        <v>1</v>
      </c>
      <c r="P13" s="812" t="b">
        <v>1</v>
      </c>
      <c r="Q13" s="812" t="b">
        <v>1</v>
      </c>
      <c r="R13" s="813" t="b">
        <v>1</v>
      </c>
      <c r="S13" s="812" t="b">
        <v>1</v>
      </c>
      <c r="T13" s="812" t="b">
        <v>1</v>
      </c>
      <c r="U13" s="812" t="b">
        <v>1</v>
      </c>
      <c r="V13" s="812" t="b">
        <v>0</v>
      </c>
      <c r="W13" s="812" t="b">
        <v>0</v>
      </c>
      <c r="X13" s="77"/>
      <c r="Y13" s="812" t="b">
        <v>1</v>
      </c>
      <c r="Z13" s="812" t="b">
        <v>1</v>
      </c>
      <c r="AA13" s="812" t="b">
        <v>1</v>
      </c>
      <c r="AB13" s="812" t="b">
        <v>1</v>
      </c>
      <c r="AC13" s="812" t="b">
        <v>1</v>
      </c>
      <c r="AD13" s="812" t="b">
        <v>1</v>
      </c>
      <c r="AE13" s="812" t="b">
        <v>1</v>
      </c>
      <c r="AF13" s="812" t="b">
        <v>0</v>
      </c>
      <c r="AG13" s="77"/>
    </row>
    <row r="14" spans="1:33" s="366" customFormat="1">
      <c r="A14" s="420" t="str">
        <f>IF(D14="", " ", _xlfn.XLOOKUP(D14, '⭐SD-SUM-SBALL 🥎'!$F$4:$F$257, '⭐SD-SUM-SBALL 🥎'!$A$4:$A$257))</f>
        <v>B-RET</v>
      </c>
      <c r="B14" s="420" t="str">
        <f>IF(D14="", " ", _xlfn.XLOOKUP(D14, '⭐SD-SUM-SBALL 🥎'!$F$4:$F$257, '⭐SD-SUM-SBALL 🥎'!$C$4:$C$257))</f>
        <v>B-RET</v>
      </c>
      <c r="C14" s="810" t="str">
        <f>IF(D14="", " ", _xlfn.XLOOKUP(D14, '⭐SD-SUM-SBALL 🥎'!$F$4:$F$257, '⭐SD-SUM-SBALL 🥎'!$E$4:$E$257))</f>
        <v>USBDSGTS</v>
      </c>
      <c r="D14" s="811" t="s">
        <v>4109</v>
      </c>
      <c r="E14" s="420" cm="1">
        <f t="array" ref="E14">_xlfn.IFS(D14="", "", _xlfn.XLOOKUP(D14, '⭐SD-SUM-SBALL 🥎'!$F$4:$F$257, '⭐SD-SUM-SBALL 🥎'!$X$4:$X$257)="", "TBA", _xlfn.XLOOKUP(D14, '⭐SD-SUM-SBALL 🥎'!$F$4:$F$257, '⭐SD-SUM-SBALL 🥎'!$X$4:$X$257)&gt;0, _xlfn.XLOOKUP(D14, '⭐SD-SUM-SBALL 🥎'!$F$4:$F$257, '⭐SD-SUM-SBALL 🥎'!$X$4:$X$257))</f>
        <v>615</v>
      </c>
      <c r="F14" s="366" t="str">
        <f>IF(D14="", " ", _xlfn.XLOOKUP(D14, '⭐SD-SUM-SBALL 🥎'!$F$4:$F$257, '⭐SD-SUM-SBALL 🥎'!$L$4:$L$257))</f>
        <v>allaboutsoftball7@gmail.com</v>
      </c>
      <c r="G14" s="366" t="str" cm="1">
        <f t="array" ref="G14">_xlfn.IFS(D14="", "", _xlfn.XLOOKUP(D14, '⭐SD-SUM-SBALL 🥎'!$F$4:$F$257, '⭐SD-SUM-SBALL 🥎'!$M$4:$M$257)="", "", _xlfn.XLOOKUP(D14, '⭐SD-SUM-SBALL 🥎'!$F$4:$F$257, '⭐SD-SUM-SBALL 🥎'!$M$4:$M$257)&gt;0, _xlfn.XLOOKUP(D14, '⭐SD-SUM-SBALL 🥎'!$F$4:$F$257, '⭐SD-SUM-SBALL 🥎'!$M$4:$M$257))</f>
        <v/>
      </c>
      <c r="H14" s="366" t="str" cm="1">
        <f t="array" ref="H14">_xlfn.IFS(D14="", "", _xlfn.XLOOKUP(D14, '⭐SD-SUM-SBALL 🥎'!$F$4:$F$257, '⭐SD-SUM-SBALL 🥎'!$G$4:$G$257)="", "", _xlfn.XLOOKUP(D14, '⭐SD-SUM-SBALL 🥎'!$F$4:$F$257, '⭐SD-SUM-SBALL 🥎'!$G$4:$G$257)&gt;0, _xlfn.XLOOKUP(D14, '⭐SD-SUM-SBALL 🥎'!$F$4:$F$257, '⭐SD-SUM-SBALL 🥎'!$G$4:$G$257))</f>
        <v>Varsity Softball Field</v>
      </c>
      <c r="I14" s="366" t="str">
        <f>IF(D14="", " ", _xlfn.XLOOKUP(D14, '⭐SD-SUM-SBALL 🥎'!$F$4:$F$257, '⭐SD-SUM-SBALL 🥎'!$AP$4:$AP$257))</f>
        <v>1390 Red Lion Rd., Bear, DE 19701</v>
      </c>
      <c r="J14" s="366" t="str">
        <f>IF(D14="", " ", _xlfn.XLOOKUP(D14, '⭐SD-SUM-SBALL 🥎'!$F$4:$F$257, '⭐SD-SUM-SBALL 🥎'!$T$4:$T$257))</f>
        <v>302-218-3336</v>
      </c>
      <c r="K14" s="366" t="str">
        <f>IF(D14="", " ", _xlfn.XLOOKUP(D14, '⭐SD-SUM-SBALL 🥎'!$F$4:$F$257, '⭐SD-SUM-SBALL 🥎'!$N$4:$N$257))</f>
        <v>Tim</v>
      </c>
      <c r="L14" s="366" t="str">
        <f>IF(D14="", " ", _xlfn.XLOOKUP(D14, '⭐SD-SUM-SBALL 🥎'!$F$4:$F$257, '⭐SD-SUM-SBALL 🥎'!$O$4:$O$257))</f>
        <v>Wampler</v>
      </c>
      <c r="M14" s="77"/>
      <c r="N14" s="812" t="b">
        <v>1</v>
      </c>
      <c r="O14" s="812" t="b">
        <v>1</v>
      </c>
      <c r="P14" s="812" t="b">
        <v>1</v>
      </c>
      <c r="Q14" s="812" t="b">
        <v>1</v>
      </c>
      <c r="R14" s="813" t="b">
        <v>1</v>
      </c>
      <c r="S14" s="812" t="b">
        <v>1</v>
      </c>
      <c r="T14" s="812" t="b">
        <v>1</v>
      </c>
      <c r="U14" s="812" t="b">
        <v>1</v>
      </c>
      <c r="V14" s="812" t="b">
        <v>0</v>
      </c>
      <c r="W14" s="812" t="b">
        <v>0</v>
      </c>
      <c r="X14" s="615" t="b">
        <v>0</v>
      </c>
      <c r="Y14" s="812" t="b">
        <v>1</v>
      </c>
      <c r="Z14" s="812" t="b">
        <v>1</v>
      </c>
      <c r="AA14" s="812" t="b">
        <v>1</v>
      </c>
      <c r="AB14" s="812" t="b">
        <v>1</v>
      </c>
      <c r="AC14" s="812" t="b">
        <v>1</v>
      </c>
      <c r="AD14" s="812" t="b">
        <v>1</v>
      </c>
      <c r="AE14" s="812" t="b">
        <v>1</v>
      </c>
      <c r="AF14" s="812" t="b">
        <v>0</v>
      </c>
      <c r="AG14" s="77"/>
    </row>
    <row r="15" spans="1:33" s="366" customFormat="1">
      <c r="A15" s="420" t="str">
        <f>IF(D15="", " ", _xlfn.XLOOKUP(D15, '⭐SD-SUM-SBALL 🥎'!$F$4:$F$257, '⭐SD-SUM-SBALL 🥎'!$A$4:$A$257))</f>
        <v>A-NEW</v>
      </c>
      <c r="B15" s="420" t="str">
        <f>IF(D15="", " ", _xlfn.XLOOKUP(D15, '⭐SD-SUM-SBALL 🥎'!$F$4:$F$257, '⭐SD-SUM-SBALL 🥎'!$C$4:$C$257))</f>
        <v>A-NEW</v>
      </c>
      <c r="C15" s="810" t="str">
        <f>IF(D15="", " ", _xlfn.XLOOKUP(D15, '⭐SD-SUM-SBALL 🥎'!$F$4:$F$257, '⭐SD-SUM-SBALL 🥎'!$E$4:$E$257))</f>
        <v>USBDSACS</v>
      </c>
      <c r="D15" s="814" t="s">
        <v>3059</v>
      </c>
      <c r="E15" s="420" cm="1">
        <f t="array" ref="E15">_xlfn.IFS(D15="", "", _xlfn.XLOOKUP(D15, '⭐SD-SUM-SBALL 🥎'!$F$4:$F$257, '⭐SD-SUM-SBALL 🥎'!$X$4:$X$257)="", "TBA", _xlfn.XLOOKUP(D15, '⭐SD-SUM-SBALL 🥎'!$F$4:$F$257, '⭐SD-SUM-SBALL 🥎'!$X$4:$X$257)&gt;0, _xlfn.XLOOKUP(D15, '⭐SD-SUM-SBALL 🥎'!$F$4:$F$257, '⭐SD-SUM-SBALL 🥎'!$X$4:$X$257))</f>
        <v>615</v>
      </c>
      <c r="F15" s="366" t="str">
        <f>IF(D15="", " ", _xlfn.XLOOKUP(D15, '⭐SD-SUM-SBALL 🥎'!$F$4:$F$257, '⭐SD-SUM-SBALL 🥎'!$L$4:$L$257))</f>
        <v>regina.garza@somersetacademytx.org</v>
      </c>
      <c r="G15" s="366" t="str" cm="1">
        <f t="array" ref="G15">_xlfn.IFS(D15="", "", _xlfn.XLOOKUP(D15, '⭐SD-SUM-SBALL 🥎'!$F$4:$F$257, '⭐SD-SUM-SBALL 🥎'!$M$4:$M$257)="", "", _xlfn.XLOOKUP(D15, '⭐SD-SUM-SBALL 🥎'!$F$4:$F$257, '⭐SD-SUM-SBALL 🥎'!$M$4:$M$257)&gt;0, _xlfn.XLOOKUP(D15, '⭐SD-SUM-SBALL 🥎'!$F$4:$F$257, '⭐SD-SUM-SBALL 🥎'!$M$4:$M$257))</f>
        <v/>
      </c>
      <c r="H15" s="366" t="str" cm="1">
        <f t="array" ref="H15">_xlfn.IFS(D15="", "", _xlfn.XLOOKUP(D15, '⭐SD-SUM-SBALL 🥎'!$F$4:$F$257, '⭐SD-SUM-SBALL 🥎'!$G$4:$G$257)="", "", _xlfn.XLOOKUP(D15, '⭐SD-SUM-SBALL 🥎'!$F$4:$F$257, '⭐SD-SUM-SBALL 🥎'!$G$4:$G$257)&gt;0, _xlfn.XLOOKUP(D15, '⭐SD-SUM-SBALL 🥎'!$F$4:$F$257, '⭐SD-SUM-SBALL 🥎'!$G$4:$G$257))</f>
        <v/>
      </c>
      <c r="I15" s="366" t="str">
        <f>IF(D15="", " ", _xlfn.XLOOKUP(D15, '⭐SD-SUM-SBALL 🥎'!$F$4:$F$257, '⭐SD-SUM-SBALL 🥎'!$AP$4:$AP$257))</f>
        <v>4802 Vance Jackson Rd., San Antonio, TX 78230</v>
      </c>
      <c r="J15" s="366" t="str">
        <f>IF(D15="", " ", _xlfn.XLOOKUP(D15, '⭐SD-SUM-SBALL 🥎'!$F$4:$F$257, '⭐SD-SUM-SBALL 🥎'!$T$4:$T$257))</f>
        <v>830-346-7958</v>
      </c>
      <c r="K15" s="366" t="str">
        <f>IF(D15="", " ", _xlfn.XLOOKUP(D15, '⭐SD-SUM-SBALL 🥎'!$F$4:$F$257, '⭐SD-SUM-SBALL 🥎'!$N$4:$N$257))</f>
        <v>Regina</v>
      </c>
      <c r="L15" s="366" t="str">
        <f>IF(D15="", " ", _xlfn.XLOOKUP(D15, '⭐SD-SUM-SBALL 🥎'!$F$4:$F$257, '⭐SD-SUM-SBALL 🥎'!$O$4:$O$257))</f>
        <v>Garza</v>
      </c>
      <c r="M15" s="77"/>
      <c r="N15" s="812" t="b">
        <v>1</v>
      </c>
      <c r="O15" s="812" t="b">
        <v>1</v>
      </c>
      <c r="P15" s="812" t="b">
        <v>1</v>
      </c>
      <c r="Q15" s="812" t="b">
        <v>1</v>
      </c>
      <c r="R15" s="813" t="b">
        <v>1</v>
      </c>
      <c r="S15" s="812" t="b">
        <v>1</v>
      </c>
      <c r="T15" s="812" t="b">
        <v>1</v>
      </c>
      <c r="U15" s="812" t="b">
        <v>1</v>
      </c>
      <c r="V15" s="812" t="b">
        <v>0</v>
      </c>
      <c r="W15" s="812" t="b">
        <v>0</v>
      </c>
      <c r="X15" s="77"/>
      <c r="Y15" s="812" t="b">
        <v>1</v>
      </c>
      <c r="Z15" s="812" t="b">
        <v>1</v>
      </c>
      <c r="AA15" s="812" t="b">
        <v>1</v>
      </c>
      <c r="AB15" s="812" t="b">
        <v>1</v>
      </c>
      <c r="AC15" s="812" t="b">
        <v>1</v>
      </c>
      <c r="AD15" s="812" t="b">
        <v>1</v>
      </c>
      <c r="AE15" s="812" t="b">
        <v>1</v>
      </c>
      <c r="AF15" s="812" t="b">
        <v>0</v>
      </c>
      <c r="AG15" s="77"/>
    </row>
    <row r="16" spans="1:33" s="366" customFormat="1">
      <c r="A16" s="420" t="str">
        <f>IF(D16="", " ", _xlfn.XLOOKUP(D16, '⭐SD-SUM-SBALL 🥎'!$F$4:$F$257, '⭐SD-SUM-SBALL 🥎'!$A$4:$A$257))</f>
        <v>A-NEW</v>
      </c>
      <c r="B16" s="420" t="str">
        <f>IF(D16="", " ", _xlfn.XLOOKUP(D16, '⭐SD-SUM-SBALL 🥎'!$F$4:$F$257, '⭐SD-SUM-SBALL 🥎'!$C$4:$C$257))</f>
        <v>A-NEW</v>
      </c>
      <c r="C16" s="810" t="str">
        <f>IF(D16="", " ", _xlfn.XLOOKUP(D16, '⭐SD-SUM-SBALL 🥎'!$F$4:$F$257, '⭐SD-SUM-SBALL 🥎'!$E$4:$E$257))</f>
        <v>USBDSWS</v>
      </c>
      <c r="D16" s="842" t="s">
        <v>3981</v>
      </c>
      <c r="E16" s="420" cm="1">
        <f t="array" ref="E16">_xlfn.IFS(D16="", "", _xlfn.XLOOKUP(D16, '⭐SD-SUM-SBALL 🥎'!$F$4:$F$257, '⭐SD-SUM-SBALL 🥎'!$X$4:$X$257)="", "TBA", _xlfn.XLOOKUP(D16, '⭐SD-SUM-SBALL 🥎'!$F$4:$F$257, '⭐SD-SUM-SBALL 🥎'!$X$4:$X$257)&gt;0, _xlfn.XLOOKUP(D16, '⭐SD-SUM-SBALL 🥎'!$F$4:$F$257, '⭐SD-SUM-SBALL 🥎'!$X$4:$X$257))</f>
        <v>615</v>
      </c>
      <c r="F16" s="366" t="str">
        <f>IF(D16="", " ", _xlfn.XLOOKUP(D16, '⭐SD-SUM-SBALL 🥎'!$F$4:$F$257, '⭐SD-SUM-SBALL 🥎'!$L$4:$L$257))</f>
        <v>klinsenmeyer@stillwaterschools.com</v>
      </c>
      <c r="G16" s="366" t="str" cm="1">
        <f t="array" ref="G16">_xlfn.IFS(D16="", "", _xlfn.XLOOKUP(D16, '⭐SD-SUM-SBALL 🥎'!$F$4:$F$257, '⭐SD-SUM-SBALL 🥎'!$M$4:$M$257)="", "", _xlfn.XLOOKUP(D16, '⭐SD-SUM-SBALL 🥎'!$F$4:$F$257, '⭐SD-SUM-SBALL 🥎'!$M$4:$M$257)&gt;0, _xlfn.XLOOKUP(D16, '⭐SD-SUM-SBALL 🥎'!$F$4:$F$257, '⭐SD-SUM-SBALL 🥎'!$M$4:$M$257))</f>
        <v/>
      </c>
      <c r="H16" s="366" t="str" cm="1">
        <f t="array" ref="H16">_xlfn.IFS(D16="", "", _xlfn.XLOOKUP(D16, '⭐SD-SUM-SBALL 🥎'!$F$4:$F$257, '⭐SD-SUM-SBALL 🥎'!$G$4:$G$257)="", "", _xlfn.XLOOKUP(D16, '⭐SD-SUM-SBALL 🥎'!$F$4:$F$257, '⭐SD-SUM-SBALL 🥎'!$G$4:$G$257)&gt;0, _xlfn.XLOOKUP(D16, '⭐SD-SUM-SBALL 🥎'!$F$4:$F$257, '⭐SD-SUM-SBALL 🥎'!$G$4:$G$257))</f>
        <v>Couch Park Softball Field</v>
      </c>
      <c r="I16" s="366" t="str">
        <f>IF(D16="", " ", _xlfn.XLOOKUP(D16, '⭐SD-SUM-SBALL 🥎'!$F$4:$F$257, '⭐SD-SUM-SBALL 🥎'!$AP$4:$AP$257))</f>
        <v>900 E Alcott Ave., Stillwater, OK 74074</v>
      </c>
      <c r="J16" s="366" t="str">
        <f>IF(D16="", " ", _xlfn.XLOOKUP(D16, '⭐SD-SUM-SBALL 🥎'!$F$4:$F$257, '⭐SD-SUM-SBALL 🥎'!$T$4:$T$257))</f>
        <v>405-880-3822</v>
      </c>
      <c r="K16" s="366" t="str">
        <f>IF(D16="", " ", _xlfn.XLOOKUP(D16, '⭐SD-SUM-SBALL 🥎'!$F$4:$F$257, '⭐SD-SUM-SBALL 🥎'!$N$4:$N$257))</f>
        <v>Karie</v>
      </c>
      <c r="L16" s="366" t="str">
        <f>IF(D16="", " ", _xlfn.XLOOKUP(D16, '⭐SD-SUM-SBALL 🥎'!$F$4:$F$257, '⭐SD-SUM-SBALL 🥎'!$O$4:$O$257))</f>
        <v>Linsenmeyer</v>
      </c>
      <c r="M16" s="77"/>
      <c r="N16" s="812" t="b">
        <v>1</v>
      </c>
      <c r="O16" s="812" t="b">
        <v>1</v>
      </c>
      <c r="P16" s="812" t="b">
        <v>1</v>
      </c>
      <c r="Q16" s="812" t="b">
        <v>1</v>
      </c>
      <c r="R16" s="813" t="b">
        <v>1</v>
      </c>
      <c r="S16" s="812" t="b">
        <v>1</v>
      </c>
      <c r="T16" s="812" t="b">
        <v>1</v>
      </c>
      <c r="U16" s="812" t="b">
        <v>1</v>
      </c>
      <c r="V16" s="812" t="b">
        <v>0</v>
      </c>
      <c r="W16" s="812" t="b">
        <v>0</v>
      </c>
      <c r="X16" s="77"/>
      <c r="Y16" s="812" t="b">
        <v>1</v>
      </c>
      <c r="Z16" s="812" t="b">
        <v>1</v>
      </c>
      <c r="AA16" s="812" t="b">
        <v>1</v>
      </c>
      <c r="AB16" s="812" t="b">
        <v>1</v>
      </c>
      <c r="AC16" s="812" t="b">
        <v>1</v>
      </c>
      <c r="AD16" s="812" t="b">
        <v>1</v>
      </c>
      <c r="AE16" s="812" t="b">
        <v>1</v>
      </c>
      <c r="AF16" s="812" t="b">
        <v>0</v>
      </c>
      <c r="AG16" s="77"/>
    </row>
    <row r="17" spans="1:34" s="366" customFormat="1">
      <c r="A17" s="420" t="str">
        <f>IF(D17="", " ", _xlfn.XLOOKUP(D17, '⭐SD-SUM-SBALL 🥎'!$F$4:$F$257, '⭐SD-SUM-SBALL 🥎'!$A$4:$A$257))</f>
        <v>X-ANDRE-NEW</v>
      </c>
      <c r="B17" s="420" t="str">
        <f>IF(D17="", " ", _xlfn.XLOOKUP(D17, '⭐SD-SUM-SBALL 🥎'!$F$4:$F$257, '⭐SD-SUM-SBALL 🥎'!$C$4:$C$257))</f>
        <v>X-ANDRE</v>
      </c>
      <c r="C17" s="810" t="str">
        <f>IF(D17="", " ", _xlfn.XLOOKUP(D17, '⭐SD-SUM-SBALL 🥎'!$F$4:$F$257, '⭐SD-SUM-SBALL 🥎'!$E$4:$E$257))</f>
        <v>USBDUSANS</v>
      </c>
      <c r="D17" s="398" t="s">
        <v>4151</v>
      </c>
      <c r="E17" s="420" cm="1">
        <f t="array" ref="E17">_xlfn.IFS(D17="", "", _xlfn.XLOOKUP(D17, '⭐SD-SUM-SBALL 🥎'!$F$4:$F$257, '⭐SD-SUM-SBALL 🥎'!$X$4:$X$257)="", "TBA", _xlfn.XLOOKUP(D17, '⭐SD-SUM-SBALL 🥎'!$F$4:$F$257, '⭐SD-SUM-SBALL 🥎'!$X$4:$X$257)&gt;0, _xlfn.XLOOKUP(D17, '⭐SD-SUM-SBALL 🥎'!$F$4:$F$257, '⭐SD-SUM-SBALL 🥎'!$X$4:$X$257))</f>
        <v>615</v>
      </c>
      <c r="F17" s="366" t="str">
        <f>IF(D17="", " ", _xlfn.XLOOKUP(D17, '⭐SD-SUM-SBALL 🥎'!$F$4:$F$257, '⭐SD-SUM-SBALL 🥎'!$L$4:$L$257))</f>
        <v>margiet907615@gmail.com</v>
      </c>
      <c r="G17" s="366" t="str" cm="1">
        <f t="array" ref="G17">_xlfn.IFS(D17="", "", _xlfn.XLOOKUP(D17, '⭐SD-SUM-SBALL 🥎'!$F$4:$F$257, '⭐SD-SUM-SBALL 🥎'!$M$4:$M$257)="", "", _xlfn.XLOOKUP(D17, '⭐SD-SUM-SBALL 🥎'!$F$4:$F$257, '⭐SD-SUM-SBALL 🥎'!$M$4:$M$257)&gt;0, _xlfn.XLOOKUP(D17, '⭐SD-SUM-SBALL 🥎'!$F$4:$F$257, '⭐SD-SUM-SBALL 🥎'!$M$4:$M$257))</f>
        <v/>
      </c>
      <c r="H17" s="366" t="str" cm="1">
        <f t="array" ref="H17">_xlfn.IFS(D17="", "", _xlfn.XLOOKUP(D17, '⭐SD-SUM-SBALL 🥎'!$F$4:$F$257, '⭐SD-SUM-SBALL 🥎'!$G$4:$G$257)="", "", _xlfn.XLOOKUP(D17, '⭐SD-SUM-SBALL 🥎'!$F$4:$F$257, '⭐SD-SUM-SBALL 🥎'!$G$4:$G$257)&gt;0, _xlfn.XLOOKUP(D17, '⭐SD-SUM-SBALL 🥎'!$F$4:$F$257, '⭐SD-SUM-SBALL 🥎'!$G$4:$G$257))</f>
        <v>Dimond West LL Complex</v>
      </c>
      <c r="I17" s="366" t="str">
        <f>IF(D17="", " ", _xlfn.XLOOKUP(D17, '⭐SD-SUM-SBALL 🥎'!$F$4:$F$257, '⭐SD-SUM-SBALL 🥎'!$AP$4:$AP$257))</f>
        <v>9100 Jade St., Anchorage, AK 99501</v>
      </c>
      <c r="J17" s="366" t="str">
        <f>IF(D17="", " ", _xlfn.XLOOKUP(D17, '⭐SD-SUM-SBALL 🥎'!$F$4:$F$257, '⭐SD-SUM-SBALL 🥎'!$T$4:$T$257))</f>
        <v>907-382-9104</v>
      </c>
      <c r="K17" s="366" t="str">
        <f>IF(D17="", " ", _xlfn.XLOOKUP(D17, '⭐SD-SUM-SBALL 🥎'!$F$4:$F$257, '⭐SD-SUM-SBALL 🥎'!$N$4:$N$257))</f>
        <v>Andre</v>
      </c>
      <c r="L17" s="366" t="str">
        <f>IF(D17="", " ", _xlfn.XLOOKUP(D17, '⭐SD-SUM-SBALL 🥎'!$F$4:$F$257, '⭐SD-SUM-SBALL 🥎'!$O$4:$O$257))</f>
        <v>Toliver</v>
      </c>
      <c r="M17" s="77"/>
      <c r="N17" s="812" t="b">
        <v>1</v>
      </c>
      <c r="O17" s="812" t="b">
        <v>1</v>
      </c>
      <c r="P17" s="812" t="b">
        <v>1</v>
      </c>
      <c r="Q17" s="812" t="b">
        <v>1</v>
      </c>
      <c r="R17" s="813" t="b">
        <v>1</v>
      </c>
      <c r="S17" s="812" t="b">
        <v>1</v>
      </c>
      <c r="T17" s="812" t="b">
        <v>1</v>
      </c>
      <c r="U17" s="812" t="b">
        <v>1</v>
      </c>
      <c r="V17" s="812" t="b">
        <v>0</v>
      </c>
      <c r="W17" s="812" t="b">
        <v>0</v>
      </c>
      <c r="X17" s="77"/>
      <c r="Y17" s="812" t="b">
        <v>1</v>
      </c>
      <c r="Z17" s="812" t="b">
        <v>1</v>
      </c>
      <c r="AA17" s="812" t="b">
        <v>1</v>
      </c>
      <c r="AB17" s="812" t="b">
        <v>1</v>
      </c>
      <c r="AC17" s="812" t="b">
        <v>1</v>
      </c>
      <c r="AD17" s="812" t="b">
        <v>1</v>
      </c>
      <c r="AE17" s="812" t="b">
        <v>1</v>
      </c>
      <c r="AF17" s="812" t="b">
        <v>1</v>
      </c>
      <c r="AG17" s="77"/>
    </row>
    <row r="18" spans="1:34" s="366" customFormat="1">
      <c r="A18" s="420" t="str">
        <f>IF(D18="", " ", _xlfn.XLOOKUP(D18, '⭐SD-SUM-SBALL 🥎'!$F$4:$F$257, '⭐SD-SUM-SBALL 🥎'!$A$4:$A$257))</f>
        <v>A-NEW</v>
      </c>
      <c r="B18" s="420" t="str">
        <f>IF(D18="", " ", _xlfn.XLOOKUP(D18, '⭐SD-SUM-SBALL 🥎'!$F$4:$F$257, '⭐SD-SUM-SBALL 🥎'!$C$4:$C$257))</f>
        <v>A-NEW</v>
      </c>
      <c r="C18" s="810" t="str">
        <f>IF(D18="", " ", _xlfn.XLOOKUP(D18, '⭐SD-SUM-SBALL 🥎'!$F$4:$F$257, '⭐SD-SUM-SBALL 🥎'!$E$4:$E$257))</f>
        <v>USBDWWS</v>
      </c>
      <c r="D18" s="398" t="s">
        <v>3557</v>
      </c>
      <c r="E18" s="420" cm="1">
        <f t="array" ref="E18">_xlfn.IFS(D18="", "", _xlfn.XLOOKUP(D18, '⭐SD-SUM-SBALL 🥎'!$F$4:$F$257, '⭐SD-SUM-SBALL 🥎'!$X$4:$X$257)="", "TBA", _xlfn.XLOOKUP(D18, '⭐SD-SUM-SBALL 🥎'!$F$4:$F$257, '⭐SD-SUM-SBALL 🥎'!$X$4:$X$257)&gt;0, _xlfn.XLOOKUP(D18, '⭐SD-SUM-SBALL 🥎'!$F$4:$F$257, '⭐SD-SUM-SBALL 🥎'!$X$4:$X$257))</f>
        <v>615</v>
      </c>
      <c r="F18" s="366" t="str">
        <f>IF(D18="", " ", _xlfn.XLOOKUP(D18, '⭐SD-SUM-SBALL 🥎'!$F$4:$F$257, '⭐SD-SUM-SBALL 🥎'!$L$4:$L$257))</f>
        <v>gray.sheena@wintonwoods.org</v>
      </c>
      <c r="G18" s="366" t="str" cm="1">
        <f t="array" ref="G18">_xlfn.IFS(D18="", "", _xlfn.XLOOKUP(D18, '⭐SD-SUM-SBALL 🥎'!$F$4:$F$257, '⭐SD-SUM-SBALL 🥎'!$M$4:$M$257)="", "", _xlfn.XLOOKUP(D18, '⭐SD-SUM-SBALL 🥎'!$F$4:$F$257, '⭐SD-SUM-SBALL 🥎'!$M$4:$M$257)&gt;0, _xlfn.XLOOKUP(D18, '⭐SD-SUM-SBALL 🥎'!$F$4:$F$257, '⭐SD-SUM-SBALL 🥎'!$M$4:$M$257))</f>
        <v/>
      </c>
      <c r="H18" s="366" t="str" cm="1">
        <f t="array" ref="H18">_xlfn.IFS(D18="", "", _xlfn.XLOOKUP(D18, '⭐SD-SUM-SBALL 🥎'!$F$4:$F$257, '⭐SD-SUM-SBALL 🥎'!$G$4:$G$257)="", "", _xlfn.XLOOKUP(D18, '⭐SD-SUM-SBALL 🥎'!$F$4:$F$257, '⭐SD-SUM-SBALL 🥎'!$G$4:$G$257)&gt;0, _xlfn.XLOOKUP(D18, '⭐SD-SUM-SBALL 🥎'!$F$4:$F$257, '⭐SD-SUM-SBALL 🥎'!$G$4:$G$257))</f>
        <v/>
      </c>
      <c r="I18" s="366" t="str">
        <f>IF(D18="", " ", _xlfn.XLOOKUP(D18, '⭐SD-SUM-SBALL 🥎'!$F$4:$F$257, '⭐SD-SUM-SBALL 🥎'!$AP$4:$AP$257))</f>
        <v>1231 W Kemper Rd., Cincinnati, OH 45240</v>
      </c>
      <c r="J18" s="366" t="str">
        <f>IF(D18="", " ", _xlfn.XLOOKUP(D18, '⭐SD-SUM-SBALL 🥎'!$F$4:$F$257, '⭐SD-SUM-SBALL 🥎'!$T$4:$T$257))</f>
        <v>513-910-0380</v>
      </c>
      <c r="K18" s="366" t="str">
        <f>IF(D18="", " ", _xlfn.XLOOKUP(D18, '⭐SD-SUM-SBALL 🥎'!$F$4:$F$257, '⭐SD-SUM-SBALL 🥎'!$N$4:$N$257))</f>
        <v>Sheena</v>
      </c>
      <c r="L18" s="366" t="str">
        <f>IF(D18="", " ", _xlfn.XLOOKUP(D18, '⭐SD-SUM-SBALL 🥎'!$F$4:$F$257, '⭐SD-SUM-SBALL 🥎'!$O$4:$O$257))</f>
        <v>Gray</v>
      </c>
      <c r="M18" s="77"/>
      <c r="N18" s="812" t="b">
        <v>1</v>
      </c>
      <c r="O18" s="812" t="b">
        <v>1</v>
      </c>
      <c r="P18" s="812" t="b">
        <v>1</v>
      </c>
      <c r="Q18" s="812" t="b">
        <v>1</v>
      </c>
      <c r="R18" s="813" t="b">
        <v>1</v>
      </c>
      <c r="S18" s="812" t="b">
        <v>1</v>
      </c>
      <c r="T18" s="812" t="b">
        <v>1</v>
      </c>
      <c r="U18" s="812" t="b">
        <v>1</v>
      </c>
      <c r="V18" s="812" t="b">
        <v>0</v>
      </c>
      <c r="W18" s="812" t="b">
        <v>0</v>
      </c>
      <c r="X18" s="77"/>
      <c r="Y18" s="812" t="b">
        <v>1</v>
      </c>
      <c r="Z18" s="812" t="b">
        <v>1</v>
      </c>
      <c r="AA18" s="812" t="b">
        <v>1</v>
      </c>
      <c r="AB18" s="812" t="b">
        <v>1</v>
      </c>
      <c r="AC18" s="812" t="b">
        <v>1</v>
      </c>
      <c r="AD18" s="812" t="b">
        <v>1</v>
      </c>
      <c r="AE18" s="812" t="b">
        <v>1</v>
      </c>
      <c r="AF18" s="812" t="b">
        <v>0</v>
      </c>
      <c r="AG18" s="77"/>
    </row>
    <row r="19" spans="1:34" s="77" customFormat="1">
      <c r="A19" s="86"/>
      <c r="B19" s="86"/>
      <c r="C19" s="630"/>
      <c r="D19" s="473"/>
      <c r="E19" s="86"/>
      <c r="N19" s="615" t="b">
        <v>0</v>
      </c>
      <c r="O19" s="615" t="b">
        <v>0</v>
      </c>
      <c r="P19" s="615" t="b">
        <v>0</v>
      </c>
      <c r="Q19" s="615" t="b">
        <v>0</v>
      </c>
      <c r="R19" s="625" t="b">
        <v>0</v>
      </c>
      <c r="S19" s="615" t="b">
        <v>0</v>
      </c>
      <c r="T19" s="615" t="b">
        <v>0</v>
      </c>
      <c r="U19" s="615" t="b">
        <v>0</v>
      </c>
      <c r="V19" s="615" t="b">
        <v>0</v>
      </c>
      <c r="W19" s="615" t="b">
        <v>0</v>
      </c>
      <c r="X19" s="615" t="b">
        <v>0</v>
      </c>
      <c r="Y19" s="615" t="b">
        <v>0</v>
      </c>
      <c r="Z19" s="615" t="b">
        <v>0</v>
      </c>
      <c r="AA19" s="615" t="b">
        <v>0</v>
      </c>
      <c r="AB19" s="615" t="b">
        <v>0</v>
      </c>
      <c r="AC19" s="615" t="b">
        <v>0</v>
      </c>
      <c r="AD19" s="615" t="b">
        <v>0</v>
      </c>
      <c r="AE19" s="615" t="b">
        <v>0</v>
      </c>
      <c r="AF19" s="615" t="b">
        <v>0</v>
      </c>
    </row>
    <row r="20" spans="1:34" s="366" customFormat="1">
      <c r="A20" s="420" t="str">
        <f>IF(D20="", " ", _xlfn.XLOOKUP(D20, '⭐SD-SUM-SBALL 🥎'!$F$4:$F$257, '⭐SD-SUM-SBALL 🥎'!$A$4:$A$257))</f>
        <v>A-NEW</v>
      </c>
      <c r="B20" s="420" t="str">
        <f>IF(D20="", " ", _xlfn.XLOOKUP(D20, '⭐SD-SUM-SBALL 🥎'!$F$4:$F$257, '⭐SD-SUM-SBALL 🥎'!$C$4:$C$257))</f>
        <v>A-NEW</v>
      </c>
      <c r="C20" s="810" t="str">
        <f>IF(D20="", " ", _xlfn.XLOOKUP(D20, '⭐SD-SUM-SBALL 🥎'!$F$4:$F$257, '⭐SD-SUM-SBALL 🥎'!$E$4:$E$257))</f>
        <v>USBDDCAS</v>
      </c>
      <c r="D20" s="398" t="s">
        <v>3838</v>
      </c>
      <c r="E20" s="420" cm="1">
        <f t="array" ref="E20">_xlfn.IFS(D20="", "", _xlfn.XLOOKUP(D20, '⭐SD-SUM-SBALL 🥎'!$F$4:$F$257, '⭐SD-SUM-SBALL 🥎'!$X$4:$X$257)="", "TBA", _xlfn.XLOOKUP(D20, '⭐SD-SUM-SBALL 🥎'!$F$4:$F$257, '⭐SD-SUM-SBALL 🥎'!$X$4:$X$257)&gt;0, _xlfn.XLOOKUP(D20, '⭐SD-SUM-SBALL 🥎'!$F$4:$F$257, '⭐SD-SUM-SBALL 🥎'!$X$4:$X$257))</f>
        <v>622</v>
      </c>
      <c r="F20" s="366" t="str">
        <f>IF(D20="", " ", _xlfn.XLOOKUP(D20, '⭐SD-SUM-SBALL 🥎'!$F$4:$F$257, '⭐SD-SUM-SBALL 🥎'!$L$4:$L$257))</f>
        <v>jesse.russell@dcasac.org</v>
      </c>
      <c r="G20" s="366" t="str" cm="1">
        <f t="array" ref="G20">_xlfn.IFS(D20="", "", _xlfn.XLOOKUP(D20, '⭐SD-SUM-SBALL 🥎'!$F$4:$F$257, '⭐SD-SUM-SBALL 🥎'!$M$4:$M$257)="", "", _xlfn.XLOOKUP(D20, '⭐SD-SUM-SBALL 🥎'!$F$4:$F$257, '⭐SD-SUM-SBALL 🥎'!$M$4:$M$257)&gt;0, _xlfn.XLOOKUP(D20, '⭐SD-SUM-SBALL 🥎'!$F$4:$F$257, '⭐SD-SUM-SBALL 🥎'!$M$4:$M$257))</f>
        <v/>
      </c>
      <c r="H20" s="366" t="str" cm="1">
        <f t="array" ref="H20">_xlfn.IFS(D20="", "", _xlfn.XLOOKUP(D20, '⭐SD-SUM-SBALL 🥎'!$F$4:$F$257, '⭐SD-SUM-SBALL 🥎'!$G$4:$G$257)="", "", _xlfn.XLOOKUP(D20, '⭐SD-SUM-SBALL 🥎'!$F$4:$F$257, '⭐SD-SUM-SBALL 🥎'!$G$4:$G$257)&gt;0, _xlfn.XLOOKUP(D20, '⭐SD-SUM-SBALL 🥎'!$F$4:$F$257, '⭐SD-SUM-SBALL 🥎'!$G$4:$G$257))</f>
        <v/>
      </c>
      <c r="I20" s="366" t="str">
        <f>IF(D20="", " ", _xlfn.XLOOKUP(D20, '⭐SD-SUM-SBALL 🥎'!$F$4:$F$257, '⭐SD-SUM-SBALL 🥎'!$AP$4:$AP$257))</f>
        <v>3401 Mayhew Rd., Sacramento, CA 95827</v>
      </c>
      <c r="J20" s="366" t="str">
        <f>IF(D20="", " ", _xlfn.XLOOKUP(D20, '⭐SD-SUM-SBALL 🥎'!$F$4:$F$257, '⭐SD-SUM-SBALL 🥎'!$T$4:$T$257))</f>
        <v>916-675-2526</v>
      </c>
      <c r="K20" s="366" t="str">
        <f>IF(D20="", " ", _xlfn.XLOOKUP(D20, '⭐SD-SUM-SBALL 🥎'!$F$4:$F$257, '⭐SD-SUM-SBALL 🥎'!$N$4:$N$257))</f>
        <v>Jesse</v>
      </c>
      <c r="L20" s="366" t="str">
        <f>IF(D20="", " ", _xlfn.XLOOKUP(D20, '⭐SD-SUM-SBALL 🥎'!$F$4:$F$257, '⭐SD-SUM-SBALL 🥎'!$O$4:$O$257))</f>
        <v>Russell</v>
      </c>
      <c r="M20" s="77"/>
      <c r="N20" s="812" t="b">
        <v>1</v>
      </c>
      <c r="O20" s="812" t="b">
        <v>1</v>
      </c>
      <c r="P20" s="812" t="b">
        <v>1</v>
      </c>
      <c r="Q20" s="812" t="b">
        <v>1</v>
      </c>
      <c r="R20" s="813" t="b">
        <v>1</v>
      </c>
      <c r="S20" s="812" t="b">
        <v>1</v>
      </c>
      <c r="T20" s="812" t="b">
        <v>1</v>
      </c>
      <c r="U20" s="812" t="b">
        <v>1</v>
      </c>
      <c r="V20" s="812" t="b">
        <v>0</v>
      </c>
      <c r="W20" s="812" t="b">
        <v>0</v>
      </c>
      <c r="X20" s="77"/>
      <c r="Y20" s="812" t="b">
        <v>1</v>
      </c>
      <c r="Z20" s="812" t="b">
        <v>1</v>
      </c>
      <c r="AA20" s="812" t="b">
        <v>1</v>
      </c>
      <c r="AB20" s="812" t="b">
        <v>1</v>
      </c>
      <c r="AC20" s="812" t="b">
        <v>1</v>
      </c>
      <c r="AD20" s="812" t="b">
        <v>1</v>
      </c>
      <c r="AE20" s="812" t="b">
        <v>1</v>
      </c>
      <c r="AF20" s="812" t="b">
        <v>0</v>
      </c>
      <c r="AG20" s="77"/>
    </row>
    <row r="21" spans="1:34" s="366" customFormat="1">
      <c r="A21" s="420" t="str">
        <f>IF(D21="", " ", _xlfn.XLOOKUP(D21, '⭐SD-SUM-SBALL 🥎'!$F$4:$F$257, '⭐SD-SUM-SBALL 🥎'!$A$4:$A$257))</f>
        <v>A-NEW</v>
      </c>
      <c r="B21" s="420" t="str">
        <f>IF(D21="", " ", _xlfn.XLOOKUP(D21, '⭐SD-SUM-SBALL 🥎'!$F$4:$F$257, '⭐SD-SUM-SBALL 🥎'!$C$4:$C$257))</f>
        <v>A-NEW</v>
      </c>
      <c r="C21" s="810" t="str">
        <f>IF(D21="", " ", _xlfn.XLOOKUP(D21, '⭐SD-SUM-SBALL 🥎'!$F$4:$F$257, '⭐SD-SUM-SBALL 🥎'!$E$4:$E$257))</f>
        <v>USBDEHS</v>
      </c>
      <c r="D21" s="811" t="s">
        <v>3853</v>
      </c>
      <c r="E21" s="420" cm="1">
        <f t="array" ref="E21">_xlfn.IFS(D21="", "", _xlfn.XLOOKUP(D21, '⭐SD-SUM-SBALL 🥎'!$F$4:$F$257, '⭐SD-SUM-SBALL 🥎'!$X$4:$X$257)="", "TBA", _xlfn.XLOOKUP(D21, '⭐SD-SUM-SBALL 🥎'!$F$4:$F$257, '⭐SD-SUM-SBALL 🥎'!$X$4:$X$257)&gt;0, _xlfn.XLOOKUP(D21, '⭐SD-SUM-SBALL 🥎'!$F$4:$F$257, '⭐SD-SUM-SBALL 🥎'!$X$4:$X$257))</f>
        <v>622</v>
      </c>
      <c r="F21" s="366" t="str">
        <f>IF(D21="", " ", _xlfn.XLOOKUP(D21, '⭐SD-SUM-SBALL 🥎'!$F$4:$F$257, '⭐SD-SUM-SBALL 🥎'!$L$4:$L$257))</f>
        <v>anuel.burce@hallco.org</v>
      </c>
      <c r="G21" s="366" t="str" cm="1">
        <f t="array" ref="G21">_xlfn.IFS(D21="", "", _xlfn.XLOOKUP(D21, '⭐SD-SUM-SBALL 🥎'!$F$4:$F$257, '⭐SD-SUM-SBALL 🥎'!$M$4:$M$257)="", "", _xlfn.XLOOKUP(D21, '⭐SD-SUM-SBALL 🥎'!$F$4:$F$257, '⭐SD-SUM-SBALL 🥎'!$M$4:$M$257)&gt;0, _xlfn.XLOOKUP(D21, '⭐SD-SUM-SBALL 🥎'!$F$4:$F$257, '⭐SD-SUM-SBALL 🥎'!$M$4:$M$257))</f>
        <v/>
      </c>
      <c r="H21" s="366" t="str" cm="1">
        <f t="array" ref="H21">_xlfn.IFS(D21="", "", _xlfn.XLOOKUP(D21, '⭐SD-SUM-SBALL 🥎'!$F$4:$F$257, '⭐SD-SUM-SBALL 🥎'!$G$4:$G$257)="", "", _xlfn.XLOOKUP(D21, '⭐SD-SUM-SBALL 🥎'!$F$4:$F$257, '⭐SD-SUM-SBALL 🥎'!$G$4:$G$257)&gt;0, _xlfn.XLOOKUP(D21, '⭐SD-SUM-SBALL 🥎'!$F$4:$F$257, '⭐SD-SUM-SBALL 🥎'!$G$4:$G$257))</f>
        <v>East Hall Community Park</v>
      </c>
      <c r="I21" s="366" t="str">
        <f>IF(D21="", " ", _xlfn.XLOOKUP(D21, '⭐SD-SUM-SBALL 🥎'!$F$4:$F$257, '⭐SD-SUM-SBALL 🥎'!$AP$4:$AP$257))</f>
        <v>3911 P Davidson Rd., Gainesville, GA 30507</v>
      </c>
      <c r="J21" s="366" t="str">
        <f>IF(D21="", " ", _xlfn.XLOOKUP(D21, '⭐SD-SUM-SBALL 🥎'!$F$4:$F$257, '⭐SD-SUM-SBALL 🥎'!$T$4:$T$257))</f>
        <v xml:space="preserve">678-316-3037 </v>
      </c>
      <c r="K21" s="366" t="str">
        <f>IF(D21="", " ", _xlfn.XLOOKUP(D21, '⭐SD-SUM-SBALL 🥎'!$F$4:$F$257, '⭐SD-SUM-SBALL 🥎'!$N$4:$N$257))</f>
        <v>Anuel</v>
      </c>
      <c r="L21" s="366" t="str">
        <f>IF(D21="", " ", _xlfn.XLOOKUP(D21, '⭐SD-SUM-SBALL 🥎'!$F$4:$F$257, '⭐SD-SUM-SBALL 🥎'!$O$4:$O$257))</f>
        <v>Burce</v>
      </c>
      <c r="M21" s="77"/>
      <c r="N21" s="812" t="b">
        <v>1</v>
      </c>
      <c r="O21" s="812" t="b">
        <v>1</v>
      </c>
      <c r="P21" s="812" t="b">
        <v>1</v>
      </c>
      <c r="Q21" s="812" t="b">
        <v>1</v>
      </c>
      <c r="R21" s="813" t="b">
        <v>1</v>
      </c>
      <c r="S21" s="812" t="b">
        <v>1</v>
      </c>
      <c r="T21" s="812" t="b">
        <v>1</v>
      </c>
      <c r="U21" s="812" t="b">
        <v>1</v>
      </c>
      <c r="V21" s="812" t="b">
        <v>0</v>
      </c>
      <c r="W21" s="812" t="b">
        <v>0</v>
      </c>
      <c r="X21" s="77"/>
      <c r="Y21" s="812" t="b">
        <v>1</v>
      </c>
      <c r="Z21" s="812" t="b">
        <v>1</v>
      </c>
      <c r="AA21" s="812" t="b">
        <v>1</v>
      </c>
      <c r="AB21" s="812" t="b">
        <v>1</v>
      </c>
      <c r="AC21" s="812" t="b">
        <v>1</v>
      </c>
      <c r="AD21" s="812" t="b">
        <v>1</v>
      </c>
      <c r="AE21" s="812" t="b">
        <v>1</v>
      </c>
      <c r="AF21" s="812" t="b">
        <v>0</v>
      </c>
      <c r="AG21" s="481"/>
      <c r="AH21" s="903"/>
    </row>
    <row r="22" spans="1:34" s="366" customFormat="1">
      <c r="A22" s="420" t="str">
        <f>IF(D22="", " ", _xlfn.XLOOKUP(D22, '⭐SD-SUM-SBALL 🥎'!$F$4:$F$257, '⭐SD-SUM-SBALL 🥎'!$A$4:$A$257))</f>
        <v>A-NEW</v>
      </c>
      <c r="B22" s="420" t="str">
        <f>IF(D22="", " ", _xlfn.XLOOKUP(D22, '⭐SD-SUM-SBALL 🥎'!$F$4:$F$257, '⭐SD-SUM-SBALL 🥎'!$C$4:$C$257))</f>
        <v>A-NEW</v>
      </c>
      <c r="C22" s="810" t="str">
        <f>IF(D22="", " ", _xlfn.XLOOKUP(D22, '⭐SD-SUM-SBALL 🥎'!$F$4:$F$257, '⭐SD-SUM-SBALL 🥎'!$E$4:$E$257))</f>
        <v>USBDLBS</v>
      </c>
      <c r="D22" s="842" t="s">
        <v>3878</v>
      </c>
      <c r="E22" s="420" cm="1">
        <f t="array" ref="E22">_xlfn.IFS(D22="", "", _xlfn.XLOOKUP(D22, '⭐SD-SUM-SBALL 🥎'!$F$4:$F$257, '⭐SD-SUM-SBALL 🥎'!$X$4:$X$257)="", "TBA", _xlfn.XLOOKUP(D22, '⭐SD-SUM-SBALL 🥎'!$F$4:$F$257, '⭐SD-SUM-SBALL 🥎'!$X$4:$X$257)&gt;0, _xlfn.XLOOKUP(D22, '⭐SD-SUM-SBALL 🥎'!$F$4:$F$257, '⭐SD-SUM-SBALL 🥎'!$X$4:$X$257))</f>
        <v>622</v>
      </c>
      <c r="F22" s="366" t="str">
        <f>IF(D22="", " ", _xlfn.XLOOKUP(D22, '⭐SD-SUM-SBALL 🥎'!$F$4:$F$257, '⭐SD-SUM-SBALL 🥎'!$L$4:$L$257))</f>
        <v>kasi.shaffer@yourcharlotteschools.net</v>
      </c>
      <c r="G22" s="366" t="str" cm="1">
        <f t="array" ref="G22">_xlfn.IFS(D22="", "", _xlfn.XLOOKUP(D22, '⭐SD-SUM-SBALL 🥎'!$F$4:$F$257, '⭐SD-SUM-SBALL 🥎'!$M$4:$M$257)="", "", _xlfn.XLOOKUP(D22, '⭐SD-SUM-SBALL 🥎'!$F$4:$F$257, '⭐SD-SUM-SBALL 🥎'!$M$4:$M$257)&gt;0, _xlfn.XLOOKUP(D22, '⭐SD-SUM-SBALL 🥎'!$F$4:$F$257, '⭐SD-SUM-SBALL 🥎'!$M$4:$M$257))</f>
        <v/>
      </c>
      <c r="H22" s="366" t="str" cm="1">
        <f t="array" ref="H22">_xlfn.IFS(D22="", "", _xlfn.XLOOKUP(D22, '⭐SD-SUM-SBALL 🥎'!$F$4:$F$257, '⭐SD-SUM-SBALL 🥎'!$G$4:$G$257)="", "", _xlfn.XLOOKUP(D22, '⭐SD-SUM-SBALL 🥎'!$F$4:$F$257, '⭐SD-SUM-SBALL 🥎'!$G$4:$G$257)&gt;0, _xlfn.XLOOKUP(D22, '⭐SD-SUM-SBALL 🥎'!$F$4:$F$257, '⭐SD-SUM-SBALL 🥎'!$G$4:$G$257))</f>
        <v>Softball Field - Behind tennis courts</v>
      </c>
      <c r="I22" s="366" t="str">
        <f>IF(D22="", " ", _xlfn.XLOOKUP(D22, '⭐SD-SUM-SBALL 🥎'!$F$4:$F$257, '⭐SD-SUM-SBALL 🥎'!$AP$4:$AP$257))</f>
        <v>2201 Placida Rd., Englewood, FL 34224</v>
      </c>
      <c r="J22" s="366" t="str">
        <f>IF(D22="", " ", _xlfn.XLOOKUP(D22, '⭐SD-SUM-SBALL 🥎'!$F$4:$F$257, '⭐SD-SUM-SBALL 🥎'!$T$4:$T$257))</f>
        <v>941-456-5431</v>
      </c>
      <c r="K22" s="366" t="str">
        <f>IF(D22="", " ", _xlfn.XLOOKUP(D22, '⭐SD-SUM-SBALL 🥎'!$F$4:$F$257, '⭐SD-SUM-SBALL 🥎'!$N$4:$N$257))</f>
        <v>Kasi</v>
      </c>
      <c r="L22" s="366" t="str">
        <f>IF(D22="", " ", _xlfn.XLOOKUP(D22, '⭐SD-SUM-SBALL 🥎'!$F$4:$F$257, '⭐SD-SUM-SBALL 🥎'!$O$4:$O$257))</f>
        <v>Shaffer</v>
      </c>
      <c r="M22" s="77"/>
      <c r="N22" s="812" t="b">
        <v>1</v>
      </c>
      <c r="O22" s="812" t="b">
        <v>1</v>
      </c>
      <c r="P22" s="812" t="b">
        <v>1</v>
      </c>
      <c r="Q22" s="812" t="b">
        <v>1</v>
      </c>
      <c r="R22" s="813" t="b">
        <v>1</v>
      </c>
      <c r="S22" s="812" t="b">
        <v>1</v>
      </c>
      <c r="T22" s="812" t="b">
        <v>1</v>
      </c>
      <c r="U22" s="812" t="b">
        <v>1</v>
      </c>
      <c r="V22" s="812" t="b">
        <v>0</v>
      </c>
      <c r="W22" s="812" t="b">
        <v>0</v>
      </c>
      <c r="X22" s="77"/>
      <c r="Y22" s="812" t="b">
        <v>1</v>
      </c>
      <c r="Z22" s="812" t="b">
        <v>1</v>
      </c>
      <c r="AA22" s="812" t="b">
        <v>1</v>
      </c>
      <c r="AB22" s="812" t="b">
        <v>1</v>
      </c>
      <c r="AC22" s="812" t="b">
        <v>1</v>
      </c>
      <c r="AD22" s="812" t="b">
        <v>1</v>
      </c>
      <c r="AE22" s="812" t="b">
        <v>1</v>
      </c>
      <c r="AF22" s="812" t="b">
        <v>0</v>
      </c>
      <c r="AG22" s="77"/>
    </row>
    <row r="23" spans="1:34" s="366" customFormat="1">
      <c r="A23" s="420" t="str">
        <f>IF(D23="", " ", _xlfn.XLOOKUP(D23, '⭐SD-SUM-SBALL 🥎'!$F$4:$F$257, '⭐SD-SUM-SBALL 🥎'!$A$4:$A$257))</f>
        <v>A-NEW</v>
      </c>
      <c r="B23" s="420" t="str">
        <f>IF(D23="", " ", _xlfn.XLOOKUP(D23, '⭐SD-SUM-SBALL 🥎'!$F$4:$F$257, '⭐SD-SUM-SBALL 🥎'!$C$4:$C$257))</f>
        <v>A-NEW</v>
      </c>
      <c r="C23" s="810" t="str">
        <f>IF(D23="", " ", _xlfn.XLOOKUP(D23, '⭐SD-SUM-SBALL 🥎'!$F$4:$F$257, '⭐SD-SUM-SBALL 🥎'!$E$4:$E$257))</f>
        <v>USBDMERS</v>
      </c>
      <c r="D23" s="842" t="s">
        <v>2943</v>
      </c>
      <c r="E23" s="420" cm="1">
        <f t="array" ref="E23">_xlfn.IFS(D23="", "", _xlfn.XLOOKUP(D23, '⭐SD-SUM-SBALL 🥎'!$F$4:$F$257, '⭐SD-SUM-SBALL 🥎'!$X$4:$X$257)="", "TBA", _xlfn.XLOOKUP(D23, '⭐SD-SUM-SBALL 🥎'!$F$4:$F$257, '⭐SD-SUM-SBALL 🥎'!$X$4:$X$257)&gt;0, _xlfn.XLOOKUP(D23, '⭐SD-SUM-SBALL 🥎'!$F$4:$F$257, '⭐SD-SUM-SBALL 🥎'!$X$4:$X$257))</f>
        <v>622</v>
      </c>
      <c r="F23" s="366" t="str">
        <f>IF(D23="", " ", _xlfn.XLOOKUP(D23, '⭐SD-SUM-SBALL 🥎'!$F$4:$F$257, '⭐SD-SUM-SBALL 🥎'!$L$4:$L$257))</f>
        <v>pryschuk.n@monet.k12.ca.us</v>
      </c>
      <c r="G23" s="366" t="str" cm="1">
        <f t="array" ref="G23">_xlfn.IFS(D23="", "", _xlfn.XLOOKUP(D23, '⭐SD-SUM-SBALL 🥎'!$F$4:$F$257, '⭐SD-SUM-SBALL 🥎'!$M$4:$M$257)="", "", _xlfn.XLOOKUP(D23, '⭐SD-SUM-SBALL 🥎'!$F$4:$F$257, '⭐SD-SUM-SBALL 🥎'!$M$4:$M$257)&gt;0, _xlfn.XLOOKUP(D23, '⭐SD-SUM-SBALL 🥎'!$F$4:$F$257, '⭐SD-SUM-SBALL 🥎'!$M$4:$M$257))</f>
        <v/>
      </c>
      <c r="H23" s="366" t="str" cm="1">
        <f t="array" ref="H23">_xlfn.IFS(D23="", "", _xlfn.XLOOKUP(D23, '⭐SD-SUM-SBALL 🥎'!$F$4:$F$257, '⭐SD-SUM-SBALL 🥎'!$G$4:$G$257)="", "", _xlfn.XLOOKUP(D23, '⭐SD-SUM-SBALL 🥎'!$F$4:$F$257, '⭐SD-SUM-SBALL 🥎'!$G$4:$G$257)&gt;0, _xlfn.XLOOKUP(D23, '⭐SD-SUM-SBALL 🥎'!$F$4:$F$257, '⭐SD-SUM-SBALL 🥎'!$G$4:$G$257))</f>
        <v/>
      </c>
      <c r="I23" s="366" t="str">
        <f>IF(D23="", " ", _xlfn.XLOOKUP(D23, '⭐SD-SUM-SBALL 🥎'!$F$4:$F$257, '⭐SD-SUM-SBALL 🥎'!$AP$4:$AP$257))</f>
        <v>205 W Olive Ave., Merced, CA 95348</v>
      </c>
      <c r="J23" s="366" t="str">
        <f>IF(D23="", " ", _xlfn.XLOOKUP(D23, '⭐SD-SUM-SBALL 🥎'!$F$4:$F$257, '⭐SD-SUM-SBALL 🥎'!$T$4:$T$257))</f>
        <v>209-534-5354</v>
      </c>
      <c r="K23" s="366" t="str">
        <f>IF(D23="", " ", _xlfn.XLOOKUP(D23, '⭐SD-SUM-SBALL 🥎'!$F$4:$F$257, '⭐SD-SUM-SBALL 🥎'!$N$4:$N$257))</f>
        <v>Nick</v>
      </c>
      <c r="L23" s="366" t="str">
        <f>IF(D23="", " ", _xlfn.XLOOKUP(D23, '⭐SD-SUM-SBALL 🥎'!$F$4:$F$257, '⭐SD-SUM-SBALL 🥎'!$O$4:$O$257))</f>
        <v>Pryschuk</v>
      </c>
      <c r="M23" s="77"/>
      <c r="N23" s="812" t="b">
        <v>1</v>
      </c>
      <c r="O23" s="812" t="b">
        <v>1</v>
      </c>
      <c r="P23" s="812" t="b">
        <v>1</v>
      </c>
      <c r="Q23" s="812" t="b">
        <v>1</v>
      </c>
      <c r="R23" s="813" t="b">
        <v>1</v>
      </c>
      <c r="S23" s="812" t="b">
        <v>1</v>
      </c>
      <c r="T23" s="812" t="b">
        <v>1</v>
      </c>
      <c r="U23" s="812" t="b">
        <v>1</v>
      </c>
      <c r="V23" s="812" t="b">
        <v>0</v>
      </c>
      <c r="W23" s="812" t="b">
        <v>0</v>
      </c>
      <c r="X23" s="77"/>
      <c r="Y23" s="812" t="b">
        <v>1</v>
      </c>
      <c r="Z23" s="812" t="b">
        <v>1</v>
      </c>
      <c r="AA23" s="812" t="b">
        <v>1</v>
      </c>
      <c r="AB23" s="812" t="b">
        <v>1</v>
      </c>
      <c r="AC23" s="812" t="b">
        <v>1</v>
      </c>
      <c r="AD23" s="812" t="b">
        <v>1</v>
      </c>
      <c r="AE23" s="812" t="b">
        <v>1</v>
      </c>
      <c r="AF23" s="812" t="b">
        <v>0</v>
      </c>
      <c r="AG23" s="77"/>
    </row>
    <row r="24" spans="1:34" s="366" customFormat="1">
      <c r="A24" s="420" t="str">
        <f>IF(D24="", " ", _xlfn.XLOOKUP(D24, '⭐SD-SUM-SBALL 🥎'!$F$4:$F$257, '⭐SD-SUM-SBALL 🥎'!$A$4:$A$257))</f>
        <v>A-NEW</v>
      </c>
      <c r="B24" s="420" t="str">
        <f>IF(D24="", " ", _xlfn.XLOOKUP(D24, '⭐SD-SUM-SBALL 🥎'!$F$4:$F$257, '⭐SD-SUM-SBALL 🥎'!$C$4:$C$257))</f>
        <v>A-NEW</v>
      </c>
      <c r="C24" s="810" t="str">
        <f>IF(D24="", " ", _xlfn.XLOOKUP(D24, '⭐SD-SUM-SBALL 🥎'!$F$4:$F$257, '⭐SD-SUM-SBALL 🥎'!$E$4:$E$257))</f>
        <v>USBDRCHS</v>
      </c>
      <c r="D24" s="842" t="s">
        <v>3927</v>
      </c>
      <c r="E24" s="420" cm="1">
        <f t="array" ref="E24">_xlfn.IFS(D24="", "", _xlfn.XLOOKUP(D24, '⭐SD-SUM-SBALL 🥎'!$F$4:$F$257, '⭐SD-SUM-SBALL 🥎'!$X$4:$X$257)="", "TBA", _xlfn.XLOOKUP(D24, '⭐SD-SUM-SBALL 🥎'!$F$4:$F$257, '⭐SD-SUM-SBALL 🥎'!$X$4:$X$257)&gt;0, _xlfn.XLOOKUP(D24, '⭐SD-SUM-SBALL 🥎'!$F$4:$F$257, '⭐SD-SUM-SBALL 🥎'!$X$4:$X$257))</f>
        <v>622</v>
      </c>
      <c r="F24" s="366" t="str">
        <f>IF(D24="", " ", _xlfn.XLOOKUP(D24, '⭐SD-SUM-SBALL 🥎'!$F$4:$F$257, '⭐SD-SUM-SBALL 🥎'!$L$4:$L$257))</f>
        <v>parridv@nv.ccsd.net</v>
      </c>
      <c r="G24" s="366" t="str" cm="1">
        <f t="array" ref="G24">_xlfn.IFS(D24="", "", _xlfn.XLOOKUP(D24, '⭐SD-SUM-SBALL 🥎'!$F$4:$F$257, '⭐SD-SUM-SBALL 🥎'!$M$4:$M$257)="", "", _xlfn.XLOOKUP(D24, '⭐SD-SUM-SBALL 🥎'!$F$4:$F$257, '⭐SD-SUM-SBALL 🥎'!$M$4:$M$257)&gt;0, _xlfn.XLOOKUP(D24, '⭐SD-SUM-SBALL 🥎'!$F$4:$F$257, '⭐SD-SUM-SBALL 🥎'!$M$4:$M$257))</f>
        <v/>
      </c>
      <c r="H24" s="366" t="str" cm="1">
        <f t="array" ref="H24">_xlfn.IFS(D24="", "", _xlfn.XLOOKUP(D24, '⭐SD-SUM-SBALL 🥎'!$F$4:$F$257, '⭐SD-SUM-SBALL 🥎'!$G$4:$G$257)="", "", _xlfn.XLOOKUP(D24, '⭐SD-SUM-SBALL 🥎'!$F$4:$F$257, '⭐SD-SUM-SBALL 🥎'!$G$4:$G$257)&gt;0, _xlfn.XLOOKUP(D24, '⭐SD-SUM-SBALL 🥎'!$F$4:$F$257, '⭐SD-SUM-SBALL 🥎'!$G$4:$G$257))</f>
        <v>Softball Field</v>
      </c>
      <c r="I24" s="366" t="str">
        <f>IF(D24="", " ", _xlfn.XLOOKUP(D24, '⭐SD-SUM-SBALL 🥎'!$F$4:$F$257, '⭐SD-SUM-SBALL 🥎'!$AP$4:$AP$257))</f>
        <v>1900 Searles Ave., Las Vegas, NV 89101</v>
      </c>
      <c r="J24" s="366" t="str">
        <f>IF(D24="", " ", _xlfn.XLOOKUP(D24, '⭐SD-SUM-SBALL 🥎'!$F$4:$F$257, '⭐SD-SUM-SBALL 🥎'!$T$4:$T$257))</f>
        <v>725-263-8308</v>
      </c>
      <c r="K24" s="366" t="str">
        <f>IF(D24="", " ", _xlfn.XLOOKUP(D24, '⭐SD-SUM-SBALL 🥎'!$F$4:$F$257, '⭐SD-SUM-SBALL 🥎'!$N$4:$N$257))</f>
        <v>Dexter</v>
      </c>
      <c r="L24" s="366" t="str">
        <f>IF(D24="", " ", _xlfn.XLOOKUP(D24, '⭐SD-SUM-SBALL 🥎'!$F$4:$F$257, '⭐SD-SUM-SBALL 🥎'!$O$4:$O$257))</f>
        <v>Parrish</v>
      </c>
      <c r="M24" s="77"/>
      <c r="N24" s="812" t="b">
        <v>1</v>
      </c>
      <c r="O24" s="812" t="b">
        <v>1</v>
      </c>
      <c r="P24" s="812" t="b">
        <v>1</v>
      </c>
      <c r="Q24" s="812" t="b">
        <v>1</v>
      </c>
      <c r="R24" s="813" t="b">
        <v>1</v>
      </c>
      <c r="S24" s="812" t="b">
        <v>1</v>
      </c>
      <c r="T24" s="812" t="b">
        <v>1</v>
      </c>
      <c r="U24" s="812" t="b">
        <v>1</v>
      </c>
      <c r="V24" s="812" t="b">
        <v>0</v>
      </c>
      <c r="W24" s="812" t="b">
        <v>0</v>
      </c>
      <c r="X24" s="77"/>
      <c r="Y24" s="812" t="b">
        <v>1</v>
      </c>
      <c r="Z24" s="812" t="b">
        <v>1</v>
      </c>
      <c r="AA24" s="812" t="b">
        <v>1</v>
      </c>
      <c r="AB24" s="812" t="b">
        <v>1</v>
      </c>
      <c r="AC24" s="812" t="b">
        <v>1</v>
      </c>
      <c r="AD24" s="812" t="b">
        <v>1</v>
      </c>
      <c r="AE24" s="812" t="b">
        <v>1</v>
      </c>
      <c r="AF24" s="812" t="b">
        <v>0</v>
      </c>
      <c r="AG24" s="77"/>
    </row>
    <row r="25" spans="1:34" s="366" customFormat="1">
      <c r="A25" s="420" t="str">
        <f>IF(D25="", " ", _xlfn.XLOOKUP(D25, '⭐SD-SUM-SBALL 🥎'!$F$4:$F$257, '⭐SD-SUM-SBALL 🥎'!$A$4:$A$257))</f>
        <v>A-NEW</v>
      </c>
      <c r="B25" s="420" t="str">
        <f>IF(D25="", " ", _xlfn.XLOOKUP(D25, '⭐SD-SUM-SBALL 🥎'!$F$4:$F$257, '⭐SD-SUM-SBALL 🥎'!$C$4:$C$257))</f>
        <v>A-NEW</v>
      </c>
      <c r="C25" s="810" t="str">
        <f>IF(D25="", " ", _xlfn.XLOOKUP(D25, '⭐SD-SUM-SBALL 🥎'!$F$4:$F$257, '⭐SD-SUM-SBALL 🥎'!$E$4:$E$257))</f>
        <v>USBDROLS</v>
      </c>
      <c r="D25" s="814" t="s">
        <v>3936</v>
      </c>
      <c r="E25" s="420" cm="1">
        <f t="array" ref="E25">_xlfn.IFS(D25="", "", _xlfn.XLOOKUP(D25, '⭐SD-SUM-SBALL 🥎'!$F$4:$F$257, '⭐SD-SUM-SBALL 🥎'!$X$4:$X$257)="", "TBA", _xlfn.XLOOKUP(D25, '⭐SD-SUM-SBALL 🥎'!$F$4:$F$257, '⭐SD-SUM-SBALL 🥎'!$X$4:$X$257)&gt;0, _xlfn.XLOOKUP(D25, '⭐SD-SUM-SBALL 🥎'!$F$4:$F$257, '⭐SD-SUM-SBALL 🥎'!$X$4:$X$257))</f>
        <v>622</v>
      </c>
      <c r="F25" s="366" t="str">
        <f>IF(D25="", " ", _xlfn.XLOOKUP(D25, '⭐SD-SUM-SBALL 🥎'!$F$4:$F$257, '⭐SD-SUM-SBALL 🥎'!$L$4:$L$257))</f>
        <v>daccardo@wcpss.net</v>
      </c>
      <c r="G25" s="366" t="str" cm="1">
        <f t="array" ref="G25">_xlfn.IFS(D25="", "", _xlfn.XLOOKUP(D25, '⭐SD-SUM-SBALL 🥎'!$F$4:$F$257, '⭐SD-SUM-SBALL 🥎'!$M$4:$M$257)="", "", _xlfn.XLOOKUP(D25, '⭐SD-SUM-SBALL 🥎'!$F$4:$F$257, '⭐SD-SUM-SBALL 🥎'!$M$4:$M$257)&gt;0, _xlfn.XLOOKUP(D25, '⭐SD-SUM-SBALL 🥎'!$F$4:$F$257, '⭐SD-SUM-SBALL 🥎'!$M$4:$M$257))</f>
        <v/>
      </c>
      <c r="H25" s="366" t="str" cm="1">
        <f t="array" ref="H25">_xlfn.IFS(D25="", "", _xlfn.XLOOKUP(D25, '⭐SD-SUM-SBALL 🥎'!$F$4:$F$257, '⭐SD-SUM-SBALL 🥎'!$G$4:$G$257)="", "", _xlfn.XLOOKUP(D25, '⭐SD-SUM-SBALL 🥎'!$F$4:$F$257, '⭐SD-SUM-SBALL 🥎'!$G$4:$G$257)&gt;0, _xlfn.XLOOKUP(D25, '⭐SD-SUM-SBALL 🥎'!$F$4:$F$257, '⭐SD-SUM-SBALL 🥎'!$G$4:$G$257))</f>
        <v/>
      </c>
      <c r="I25" s="366" t="str">
        <f>IF(D25="", " ", _xlfn.XLOOKUP(D25, '⭐SD-SUM-SBALL 🥎'!$F$4:$F$257, '⭐SD-SUM-SBALL 🥎'!$AP$4:$AP$257))</f>
        <v>1099 E Young St., Rolesville, NC 27571</v>
      </c>
      <c r="J25" s="366" t="str">
        <f>IF(D25="", " ", _xlfn.XLOOKUP(D25, '⭐SD-SUM-SBALL 🥎'!$F$4:$F$257, '⭐SD-SUM-SBALL 🥎'!$T$4:$T$257))</f>
        <v>919-671-4630</v>
      </c>
      <c r="K25" s="366" t="str">
        <f>IF(D25="", " ", _xlfn.XLOOKUP(D25, '⭐SD-SUM-SBALL 🥎'!$F$4:$F$257, '⭐SD-SUM-SBALL 🥎'!$N$4:$N$257))</f>
        <v>Dee</v>
      </c>
      <c r="L25" s="366" t="str">
        <f>IF(D25="", " ", _xlfn.XLOOKUP(D25, '⭐SD-SUM-SBALL 🥎'!$F$4:$F$257, '⭐SD-SUM-SBALL 🥎'!$O$4:$O$257))</f>
        <v>Accardo</v>
      </c>
      <c r="M25" s="77"/>
      <c r="N25" s="812" t="b">
        <v>1</v>
      </c>
      <c r="O25" s="812" t="b">
        <v>1</v>
      </c>
      <c r="P25" s="812" t="b">
        <v>1</v>
      </c>
      <c r="Q25" s="812" t="b">
        <v>1</v>
      </c>
      <c r="R25" s="813" t="b">
        <v>1</v>
      </c>
      <c r="S25" s="812" t="b">
        <v>1</v>
      </c>
      <c r="T25" s="812" t="b">
        <v>1</v>
      </c>
      <c r="U25" s="812" t="b">
        <v>1</v>
      </c>
      <c r="V25" s="812" t="b">
        <v>0</v>
      </c>
      <c r="W25" s="812" t="b">
        <v>0</v>
      </c>
      <c r="X25" s="77"/>
      <c r="Y25" s="812" t="b">
        <v>1</v>
      </c>
      <c r="Z25" s="812" t="b">
        <v>1</v>
      </c>
      <c r="AA25" s="812" t="b">
        <v>1</v>
      </c>
      <c r="AB25" s="812" t="b">
        <v>1</v>
      </c>
      <c r="AC25" s="812" t="b">
        <v>1</v>
      </c>
      <c r="AD25" s="812" t="b">
        <v>1</v>
      </c>
      <c r="AE25" s="812" t="b">
        <v>1</v>
      </c>
      <c r="AF25" s="812" t="b">
        <v>0</v>
      </c>
      <c r="AG25" s="77"/>
    </row>
    <row r="26" spans="1:34" s="366" customFormat="1">
      <c r="A26" s="420" t="str">
        <f>IF(D26="", " ", _xlfn.XLOOKUP(D26, '⭐SD-SUM-SBALL 🥎'!$F$4:$F$257, '⭐SD-SUM-SBALL 🥎'!$A$4:$A$257))</f>
        <v>A-NEW</v>
      </c>
      <c r="B26" s="420" t="str">
        <f>IF(D26="", " ", _xlfn.XLOOKUP(D26, '⭐SD-SUM-SBALL 🥎'!$F$4:$F$257, '⭐SD-SUM-SBALL 🥎'!$C$4:$C$257))</f>
        <v>A-NEW</v>
      </c>
      <c r="C26" s="810" t="str">
        <f>IF(D26="", " ", _xlfn.XLOOKUP(D26, '⭐SD-SUM-SBALL 🥎'!$F$4:$F$257, '⭐SD-SUM-SBALL 🥎'!$E$4:$E$257))</f>
        <v>USBDTAS</v>
      </c>
      <c r="D26" s="814" t="s">
        <v>3083</v>
      </c>
      <c r="E26" s="420" cm="1">
        <f t="array" ref="E26">_xlfn.IFS(D26="", "", _xlfn.XLOOKUP(D26, '⭐SD-SUM-SBALL 🥎'!$F$4:$F$257, '⭐SD-SUM-SBALL 🥎'!$X$4:$X$257)="", "TBA", _xlfn.XLOOKUP(D26, '⭐SD-SUM-SBALL 🥎'!$F$4:$F$257, '⭐SD-SUM-SBALL 🥎'!$X$4:$X$257)&gt;0, _xlfn.XLOOKUP(D26, '⭐SD-SUM-SBALL 🥎'!$F$4:$F$257, '⭐SD-SUM-SBALL 🥎'!$X$4:$X$257))</f>
        <v>622</v>
      </c>
      <c r="F26" s="366" t="str">
        <f>IF(D26="", " ", _xlfn.XLOOKUP(D26, '⭐SD-SUM-SBALL 🥎'!$F$4:$F$257, '⭐SD-SUM-SBALL 🥎'!$L$4:$L$257))</f>
        <v>dccoach@hotmail.com</v>
      </c>
      <c r="G26" s="366" t="str" cm="1">
        <f t="array" ref="G26">_xlfn.IFS(D26="", "", _xlfn.XLOOKUP(D26, '⭐SD-SUM-SBALL 🥎'!$F$4:$F$257, '⭐SD-SUM-SBALL 🥎'!$M$4:$M$257)="", "", _xlfn.XLOOKUP(D26, '⭐SD-SUM-SBALL 🥎'!$F$4:$F$257, '⭐SD-SUM-SBALL 🥎'!$M$4:$M$257)&gt;0, _xlfn.XLOOKUP(D26, '⭐SD-SUM-SBALL 🥎'!$F$4:$F$257, '⭐SD-SUM-SBALL 🥎'!$M$4:$M$257))</f>
        <v/>
      </c>
      <c r="H26" s="366" t="str" cm="1">
        <f t="array" ref="H26">_xlfn.IFS(D26="", "", _xlfn.XLOOKUP(D26, '⭐SD-SUM-SBALL 🥎'!$F$4:$F$257, '⭐SD-SUM-SBALL 🥎'!$G$4:$G$257)="", "", _xlfn.XLOOKUP(D26, '⭐SD-SUM-SBALL 🥎'!$F$4:$F$257, '⭐SD-SUM-SBALL 🥎'!$G$4:$G$257)&gt;0, _xlfn.XLOOKUP(D26, '⭐SD-SUM-SBALL 🥎'!$F$4:$F$257, '⭐SD-SUM-SBALL 🥎'!$G$4:$G$257))</f>
        <v/>
      </c>
      <c r="I26" s="366" t="str">
        <f>IF(D26="", " ", _xlfn.XLOOKUP(D26, '⭐SD-SUM-SBALL 🥎'!$F$4:$F$257, '⭐SD-SUM-SBALL 🥎'!$AP$4:$AP$257))</f>
        <v>600 E. Western Ave., Lombard, IL 60148</v>
      </c>
      <c r="J26" s="366" t="str">
        <f>IF(D26="", " ", _xlfn.XLOOKUP(D26, '⭐SD-SUM-SBALL 🥎'!$F$4:$F$257, '⭐SD-SUM-SBALL 🥎'!$T$4:$T$257))</f>
        <v>630-334-7326</v>
      </c>
      <c r="K26" s="366" t="str">
        <f>IF(D26="", " ", _xlfn.XLOOKUP(D26, '⭐SD-SUM-SBALL 🥎'!$F$4:$F$257, '⭐SD-SUM-SBALL 🥎'!$N$4:$N$257))</f>
        <v>Sean</v>
      </c>
      <c r="L26" s="366" t="str">
        <f>IF(D26="", " ", _xlfn.XLOOKUP(D26, '⭐SD-SUM-SBALL 🥎'!$F$4:$F$257, '⭐SD-SUM-SBALL 🥎'!$O$4:$O$257))</f>
        <v>Bieterman</v>
      </c>
      <c r="M26" s="77"/>
      <c r="N26" s="812" t="b">
        <v>1</v>
      </c>
      <c r="O26" s="812" t="b">
        <v>1</v>
      </c>
      <c r="P26" s="812" t="b">
        <v>1</v>
      </c>
      <c r="Q26" s="812" t="b">
        <v>1</v>
      </c>
      <c r="R26" s="813" t="b">
        <v>1</v>
      </c>
      <c r="S26" s="812" t="b">
        <v>1</v>
      </c>
      <c r="T26" s="812" t="b">
        <v>1</v>
      </c>
      <c r="U26" s="812" t="b">
        <v>1</v>
      </c>
      <c r="V26" s="812" t="b">
        <v>0</v>
      </c>
      <c r="W26" s="812" t="b">
        <v>0</v>
      </c>
      <c r="X26" s="77"/>
      <c r="Y26" s="812" t="b">
        <v>1</v>
      </c>
      <c r="Z26" s="812" t="b">
        <v>1</v>
      </c>
      <c r="AA26" s="812" t="b">
        <v>1</v>
      </c>
      <c r="AB26" s="812" t="b">
        <v>1</v>
      </c>
      <c r="AC26" s="812" t="b">
        <v>1</v>
      </c>
      <c r="AD26" s="812" t="b">
        <v>1</v>
      </c>
      <c r="AE26" s="812" t="b">
        <v>1</v>
      </c>
      <c r="AF26" s="812" t="b">
        <v>0</v>
      </c>
      <c r="AG26" s="77"/>
    </row>
    <row r="27" spans="1:34" s="366" customFormat="1">
      <c r="A27" s="420" t="str">
        <f>IF(D27="", " ", _xlfn.XLOOKUP(D27, '⭐SD-SUM-SBALL 🥎'!$F$4:$F$257, '⭐SD-SUM-SBALL 🥎'!$A$4:$A$257))</f>
        <v>A-NEW</v>
      </c>
      <c r="B27" s="420" t="str">
        <f>IF(D27="", " ", _xlfn.XLOOKUP(D27, '⭐SD-SUM-SBALL 🥎'!$F$4:$F$257, '⭐SD-SUM-SBALL 🥎'!$C$4:$C$257))</f>
        <v>A-NEW</v>
      </c>
      <c r="C27" s="810" t="str">
        <f>IF(D27="", " ", _xlfn.XLOOKUP(D27, '⭐SD-SUM-SBALL 🥎'!$F$4:$F$257, '⭐SD-SUM-SBALL 🥎'!$E$4:$E$257))</f>
        <v>USBDCBS</v>
      </c>
      <c r="D27" s="842" t="s">
        <v>4018</v>
      </c>
      <c r="E27" s="420" cm="1">
        <f t="array" ref="E27">_xlfn.IFS(D27="", "", _xlfn.XLOOKUP(D27, '⭐SD-SUM-SBALL 🥎'!$F$4:$F$257, '⭐SD-SUM-SBALL 🥎'!$X$4:$X$257)="", "TBA", _xlfn.XLOOKUP(D27, '⭐SD-SUM-SBALL 🥎'!$F$4:$F$257, '⭐SD-SUM-SBALL 🥎'!$X$4:$X$257)&gt;0, _xlfn.XLOOKUP(D27, '⭐SD-SUM-SBALL 🥎'!$F$4:$F$257, '⭐SD-SUM-SBALL 🥎'!$X$4:$X$257))</f>
        <v>622</v>
      </c>
      <c r="F27" s="366" t="str">
        <f>IF(D27="", " ", _xlfn.XLOOKUP(D27, '⭐SD-SUM-SBALL 🥎'!$F$4:$F$257, '⭐SD-SUM-SBALL 🥎'!$L$4:$L$257))</f>
        <v>Jrebok33@gmail.com</v>
      </c>
      <c r="G27" s="366" t="str" cm="1">
        <f t="array" ref="G27">_xlfn.IFS(D27="", "", _xlfn.XLOOKUP(D27, '⭐SD-SUM-SBALL 🥎'!$F$4:$F$257, '⭐SD-SUM-SBALL 🥎'!$M$4:$M$257)="", "", _xlfn.XLOOKUP(D27, '⭐SD-SUM-SBALL 🥎'!$F$4:$F$257, '⭐SD-SUM-SBALL 🥎'!$M$4:$M$257)&gt;0, _xlfn.XLOOKUP(D27, '⭐SD-SUM-SBALL 🥎'!$F$4:$F$257, '⭐SD-SUM-SBALL 🥎'!$M$4:$M$257))</f>
        <v/>
      </c>
      <c r="H27" s="366" t="str" cm="1">
        <f t="array" ref="H27">_xlfn.IFS(D27="", "", _xlfn.XLOOKUP(D27, '⭐SD-SUM-SBALL 🥎'!$F$4:$F$257, '⭐SD-SUM-SBALL 🥎'!$G$4:$G$257)="", "", _xlfn.XLOOKUP(D27, '⭐SD-SUM-SBALL 🥎'!$F$4:$F$257, '⭐SD-SUM-SBALL 🥎'!$G$4:$G$257)&gt;0, _xlfn.XLOOKUP(D27, '⭐SD-SUM-SBALL 🥎'!$F$4:$F$257, '⭐SD-SUM-SBALL 🥎'!$G$4:$G$257))</f>
        <v xml:space="preserve">Scotland Youth League - Fields B &amp; C </v>
      </c>
      <c r="I27" s="366" t="str">
        <f>IF(D27="", " ", _xlfn.XLOOKUP(D27, '⭐SD-SUM-SBALL 🥎'!$F$4:$F$257, '⭐SD-SUM-SBALL 🥎'!$AP$4:$AP$257))</f>
        <v>Scotland Youth League, Chambersburg, PA 17201</v>
      </c>
      <c r="J27" s="366" t="str">
        <f>IF(D27="", " ", _xlfn.XLOOKUP(D27, '⭐SD-SUM-SBALL 🥎'!$F$4:$F$257, '⭐SD-SUM-SBALL 🥎'!$T$4:$T$257))</f>
        <v>717-729-1399</v>
      </c>
      <c r="K27" s="366" t="str">
        <f>IF(D27="", " ", _xlfn.XLOOKUP(D27, '⭐SD-SUM-SBALL 🥎'!$F$4:$F$257, '⭐SD-SUM-SBALL 🥎'!$N$4:$N$257))</f>
        <v>Jeremy</v>
      </c>
      <c r="L27" s="366" t="str">
        <f>IF(D27="", " ", _xlfn.XLOOKUP(D27, '⭐SD-SUM-SBALL 🥎'!$F$4:$F$257, '⭐SD-SUM-SBALL 🥎'!$O$4:$O$257))</f>
        <v>Rebok</v>
      </c>
      <c r="M27" s="77"/>
      <c r="N27" s="812" t="b">
        <v>1</v>
      </c>
      <c r="O27" s="812" t="b">
        <v>1</v>
      </c>
      <c r="P27" s="812" t="b">
        <v>1</v>
      </c>
      <c r="Q27" s="812" t="b">
        <v>1</v>
      </c>
      <c r="R27" s="813" t="b">
        <v>1</v>
      </c>
      <c r="S27" s="812" t="b">
        <v>1</v>
      </c>
      <c r="T27" s="812" t="b">
        <v>1</v>
      </c>
      <c r="U27" s="812" t="b">
        <v>1</v>
      </c>
      <c r="V27" s="812" t="b">
        <v>0</v>
      </c>
      <c r="W27" s="812" t="b">
        <v>0</v>
      </c>
      <c r="X27" s="77"/>
      <c r="Y27" s="812" t="b">
        <v>1</v>
      </c>
      <c r="Z27" s="812" t="b">
        <v>1</v>
      </c>
      <c r="AA27" s="812" t="b">
        <v>1</v>
      </c>
      <c r="AB27" s="812" t="b">
        <v>1</v>
      </c>
      <c r="AC27" s="812" t="b">
        <v>1</v>
      </c>
      <c r="AD27" s="812" t="b">
        <v>1</v>
      </c>
      <c r="AE27" s="812" t="b">
        <v>1</v>
      </c>
      <c r="AF27" s="812" t="b">
        <v>0</v>
      </c>
      <c r="AG27" s="77"/>
    </row>
    <row r="28" spans="1:34" s="366" customFormat="1">
      <c r="A28" s="420" t="str">
        <f>IF(D28="", " ", _xlfn.XLOOKUP(D28, '⭐SD-SUM-SBALL 🥎'!$F$4:$F$257, '⭐SD-SUM-SBALL 🥎'!$A$4:$A$257))</f>
        <v>X-ANDRE-NEW</v>
      </c>
      <c r="B28" s="420" t="str">
        <f>IF(D28="", " ", _xlfn.XLOOKUP(D28, '⭐SD-SUM-SBALL 🥎'!$F$4:$F$257, '⭐SD-SUM-SBALL 🥎'!$C$4:$C$257))</f>
        <v>X-ANDRE</v>
      </c>
      <c r="C28" s="810" t="str">
        <f>IF(D28="", " ", _xlfn.XLOOKUP(D28, '⭐SD-SUM-SBALL 🥎'!$F$4:$F$257, '⭐SD-SUM-SBALL 🥎'!$E$4:$E$257))</f>
        <v>USBDWBFS</v>
      </c>
      <c r="D28" s="398" t="s">
        <v>4155</v>
      </c>
      <c r="E28" s="420" cm="1">
        <f t="array" ref="E28">_xlfn.IFS(D28="", "", _xlfn.XLOOKUP(D28, '⭐SD-SUM-SBALL 🥎'!$F$4:$F$257, '⭐SD-SUM-SBALL 🥎'!$X$4:$X$257)="", "TBA", _xlfn.XLOOKUP(D28, '⭐SD-SUM-SBALL 🥎'!$F$4:$F$257, '⭐SD-SUM-SBALL 🥎'!$X$4:$X$257)&gt;0, _xlfn.XLOOKUP(D28, '⭐SD-SUM-SBALL 🥎'!$F$4:$F$257, '⭐SD-SUM-SBALL 🥎'!$X$4:$X$257))</f>
        <v>622</v>
      </c>
      <c r="F28" s="366" t="str">
        <f>IF(D28="", " ", _xlfn.XLOOKUP(D28, '⭐SD-SUM-SBALL 🥎'!$F$4:$F$257, '⭐SD-SUM-SBALL 🥎'!$L$4:$L$257))</f>
        <v>margiet907615@gmail.com</v>
      </c>
      <c r="G28" s="366" t="str" cm="1">
        <f t="array" ref="G28">_xlfn.IFS(D28="", "", _xlfn.XLOOKUP(D28, '⭐SD-SUM-SBALL 🥎'!$F$4:$F$257, '⭐SD-SUM-SBALL 🥎'!$M$4:$M$257)="", "", _xlfn.XLOOKUP(D28, '⭐SD-SUM-SBALL 🥎'!$F$4:$F$257, '⭐SD-SUM-SBALL 🥎'!$M$4:$M$257)&gt;0, _xlfn.XLOOKUP(D28, '⭐SD-SUM-SBALL 🥎'!$F$4:$F$257, '⭐SD-SUM-SBALL 🥎'!$M$4:$M$257))</f>
        <v>Argullo5150@gmail.com</v>
      </c>
      <c r="H28" s="366" t="str" cm="1">
        <f t="array" ref="H28">_xlfn.IFS(D28="", "", _xlfn.XLOOKUP(D28, '⭐SD-SUM-SBALL 🥎'!$F$4:$F$257, '⭐SD-SUM-SBALL 🥎'!$G$4:$G$257)="", "", _xlfn.XLOOKUP(D28, '⭐SD-SUM-SBALL 🥎'!$F$4:$F$257, '⭐SD-SUM-SBALL 🥎'!$G$4:$G$257)&gt;0, _xlfn.XLOOKUP(D28, '⭐SD-SUM-SBALL 🥎'!$F$4:$F$257, '⭐SD-SUM-SBALL 🥎'!$G$4:$G$257))</f>
        <v>Charlotte Little League Ball Park</v>
      </c>
      <c r="I28" s="366" t="str">
        <f>IF(D28="", " ", _xlfn.XLOOKUP(D28, '⭐SD-SUM-SBALL 🥎'!$F$4:$F$257, '⭐SD-SUM-SBALL 🥎'!$AP$4:$AP$257))</f>
        <v>100 Ball Park St, Charlotte, TN 37036</v>
      </c>
      <c r="J28" s="366" t="str">
        <f>IF(D28="", " ", _xlfn.XLOOKUP(D28, '⭐SD-SUM-SBALL 🥎'!$F$4:$F$257, '⭐SD-SUM-SBALL 🥎'!$T$4:$T$257))</f>
        <v>907-382-9104</v>
      </c>
      <c r="K28" s="366" t="str">
        <f>IF(D28="", " ", _xlfn.XLOOKUP(D28, '⭐SD-SUM-SBALL 🥎'!$F$4:$F$257, '⭐SD-SUM-SBALL 🥎'!$N$4:$N$257))</f>
        <v>Anthony</v>
      </c>
      <c r="L28" s="366" t="str">
        <f>IF(D28="", " ", _xlfn.XLOOKUP(D28, '⭐SD-SUM-SBALL 🥎'!$F$4:$F$257, '⭐SD-SUM-SBALL 🥎'!$O$4:$O$257))</f>
        <v>Gullo</v>
      </c>
      <c r="M28" s="77"/>
      <c r="N28" s="812" t="b">
        <v>1</v>
      </c>
      <c r="O28" s="812" t="b">
        <v>1</v>
      </c>
      <c r="P28" s="812" t="b">
        <v>1</v>
      </c>
      <c r="Q28" s="812" t="b">
        <v>1</v>
      </c>
      <c r="R28" s="813" t="b">
        <v>1</v>
      </c>
      <c r="S28" s="812" t="b">
        <v>1</v>
      </c>
      <c r="T28" s="812" t="b">
        <v>1</v>
      </c>
      <c r="U28" s="812" t="b">
        <v>1</v>
      </c>
      <c r="V28" s="812" t="b">
        <v>0</v>
      </c>
      <c r="W28" s="812" t="b">
        <v>0</v>
      </c>
      <c r="X28" s="77"/>
      <c r="Y28" s="812" t="b">
        <v>1</v>
      </c>
      <c r="Z28" s="812" t="b">
        <v>1</v>
      </c>
      <c r="AA28" s="812" t="b">
        <v>1</v>
      </c>
      <c r="AB28" s="812" t="b">
        <v>1</v>
      </c>
      <c r="AC28" s="812" t="b">
        <v>1</v>
      </c>
      <c r="AD28" s="812" t="b">
        <v>1</v>
      </c>
      <c r="AE28" s="812" t="b">
        <v>1</v>
      </c>
      <c r="AF28" s="812" t="b">
        <v>0</v>
      </c>
      <c r="AG28" s="77"/>
    </row>
    <row r="29" spans="1:34" s="366" customFormat="1">
      <c r="A29" s="420" t="str">
        <f>IF(D29="", " ", _xlfn.XLOOKUP(D29, '⭐SD-SUM-SBALL 🥎'!$F$4:$F$257, '⭐SD-SUM-SBALL 🥎'!$A$4:$A$257))</f>
        <v>B-RET</v>
      </c>
      <c r="B29" s="420" t="str">
        <f>IF(D29="", " ", _xlfn.XLOOKUP(D29, '⭐SD-SUM-SBALL 🥎'!$F$4:$F$257, '⭐SD-SUM-SBALL 🥎'!$C$4:$C$257))</f>
        <v>B-RET</v>
      </c>
      <c r="C29" s="810" t="str">
        <f>IF(D29="", " ", _xlfn.XLOOKUP(D29, '⭐SD-SUM-SBALL 🥎'!$F$4:$F$257, '⭐SD-SUM-SBALL 🥎'!$E$4:$E$257))</f>
        <v>USBDUBMS</v>
      </c>
      <c r="D29" s="562" t="s">
        <v>4114</v>
      </c>
      <c r="E29" s="420" cm="1">
        <f t="array" ref="E29">_xlfn.IFS(D29="", "", _xlfn.XLOOKUP(D29, '⭐SD-SUM-SBALL 🥎'!$F$4:$F$257, '⭐SD-SUM-SBALL 🥎'!$X$4:$X$257)="", "TBA", _xlfn.XLOOKUP(D29, '⭐SD-SUM-SBALL 🥎'!$F$4:$F$257, '⭐SD-SUM-SBALL 🥎'!$X$4:$X$257)&gt;0, _xlfn.XLOOKUP(D29, '⭐SD-SUM-SBALL 🥎'!$F$4:$F$257, '⭐SD-SUM-SBALL 🥎'!$X$4:$X$257))</f>
        <v>622</v>
      </c>
      <c r="F29" s="366" t="str">
        <f>IF(D29="", " ", _xlfn.XLOOKUP(D29, '⭐SD-SUM-SBALL 🥎'!$F$4:$F$257, '⭐SD-SUM-SBALL 🥎'!$L$4:$L$257))</f>
        <v>timerickson5@gmail.com</v>
      </c>
      <c r="G29" s="366" t="str" cm="1">
        <f t="array" ref="G29">_xlfn.IFS(D29="", "", _xlfn.XLOOKUP(D29, '⭐SD-SUM-SBALL 🥎'!$F$4:$F$257, '⭐SD-SUM-SBALL 🥎'!$M$4:$M$257)="", "", _xlfn.XLOOKUP(D29, '⭐SD-SUM-SBALL 🥎'!$F$4:$F$257, '⭐SD-SUM-SBALL 🥎'!$M$4:$M$257)&gt;0, _xlfn.XLOOKUP(D29, '⭐SD-SUM-SBALL 🥎'!$F$4:$F$257, '⭐SD-SUM-SBALL 🥎'!$M$4:$M$257))</f>
        <v/>
      </c>
      <c r="H29" s="366" t="str" cm="1">
        <f t="array" ref="H29">_xlfn.IFS(D29="", "", _xlfn.XLOOKUP(D29, '⭐SD-SUM-SBALL 🥎'!$F$4:$F$257, '⭐SD-SUM-SBALL 🥎'!$G$4:$G$257)="", "", _xlfn.XLOOKUP(D29, '⭐SD-SUM-SBALL 🥎'!$F$4:$F$257, '⭐SD-SUM-SBALL 🥎'!$G$4:$G$257)&gt;0, _xlfn.XLOOKUP(D29, '⭐SD-SUM-SBALL 🥎'!$F$4:$F$257, '⭐SD-SUM-SBALL 🥎'!$G$4:$G$257))</f>
        <v>Gene Kelly Fields</v>
      </c>
      <c r="I29" s="366" t="str">
        <f>IF(D29="", " ", _xlfn.XLOOKUP(D29, '⭐SD-SUM-SBALL 🥎'!$F$4:$F$257, '⭐SD-SUM-SBALL 🥎'!$AP$4:$AP$257))</f>
        <v>200 E 104th St., Bloomington, MN 55420</v>
      </c>
      <c r="J29" s="366" t="str">
        <f>IF(D29="", " ", _xlfn.XLOOKUP(D29, '⭐SD-SUM-SBALL 🥎'!$F$4:$F$257, '⭐SD-SUM-SBALL 🥎'!$T$4:$T$257))</f>
        <v>952-451-2273</v>
      </c>
      <c r="K29" s="366" t="str">
        <f>IF(D29="", " ", _xlfn.XLOOKUP(D29, '⭐SD-SUM-SBALL 🥎'!$F$4:$F$257, '⭐SD-SUM-SBALL 🥎'!$N$4:$N$257))</f>
        <v>Tim</v>
      </c>
      <c r="L29" s="366" t="str">
        <f>IF(D29="", " ", _xlfn.XLOOKUP(D29, '⭐SD-SUM-SBALL 🥎'!$F$4:$F$257, '⭐SD-SUM-SBALL 🥎'!$O$4:$O$257))</f>
        <v>Erickson</v>
      </c>
      <c r="M29" s="77"/>
      <c r="N29" s="812" t="b">
        <v>1</v>
      </c>
      <c r="O29" s="812" t="b">
        <v>1</v>
      </c>
      <c r="P29" s="812" t="b">
        <v>1</v>
      </c>
      <c r="Q29" s="812" t="b">
        <v>1</v>
      </c>
      <c r="R29" s="813" t="b">
        <v>1</v>
      </c>
      <c r="S29" s="812" t="b">
        <v>1</v>
      </c>
      <c r="T29" s="812" t="b">
        <v>1</v>
      </c>
      <c r="U29" s="812" t="b">
        <v>1</v>
      </c>
      <c r="V29" s="812" t="b">
        <v>0</v>
      </c>
      <c r="W29" s="812" t="b">
        <v>0</v>
      </c>
      <c r="X29" s="615" t="b">
        <v>0</v>
      </c>
      <c r="Y29" s="812" t="b">
        <v>1</v>
      </c>
      <c r="Z29" s="812" t="b">
        <v>1</v>
      </c>
      <c r="AA29" s="812" t="b">
        <v>1</v>
      </c>
      <c r="AB29" s="812" t="b">
        <v>0</v>
      </c>
      <c r="AC29" s="812" t="b">
        <v>1</v>
      </c>
      <c r="AD29" s="812" t="b">
        <v>1</v>
      </c>
      <c r="AE29" s="812" t="b">
        <v>1</v>
      </c>
      <c r="AF29" s="812" t="b">
        <v>0</v>
      </c>
      <c r="AG29" s="77"/>
    </row>
    <row r="30" spans="1:34" s="366" customFormat="1">
      <c r="A30" s="420" t="str">
        <f>IF(D30="", " ", _xlfn.XLOOKUP(D30, '⭐SD-SUM-SBALL 🥎'!$F$4:$F$257, '⭐SD-SUM-SBALL 🥎'!$A$4:$A$257))</f>
        <v>B-RET</v>
      </c>
      <c r="B30" s="420" t="str">
        <f>IF(D30="", " ", _xlfn.XLOOKUP(D30, '⭐SD-SUM-SBALL 🥎'!$F$4:$F$257, '⭐SD-SUM-SBALL 🥎'!$C$4:$C$257))</f>
        <v>B-RET</v>
      </c>
      <c r="C30" s="810" t="str">
        <f>IF(D30="", " ", _xlfn.XLOOKUP(D30, '⭐SD-SUM-SBALL 🥎'!$F$4:$F$257, '⭐SD-SUM-SBALL 🥎'!$E$4:$E$257))</f>
        <v>USBDJVS</v>
      </c>
      <c r="D30" s="811" t="s">
        <v>4120</v>
      </c>
      <c r="E30" s="420" cm="1">
        <f t="array" ref="E30">_xlfn.IFS(D30="", "", _xlfn.XLOOKUP(D30, '⭐SD-SUM-SBALL 🥎'!$F$4:$F$257, '⭐SD-SUM-SBALL 🥎'!$X$4:$X$257)="", "TBA", _xlfn.XLOOKUP(D30, '⭐SD-SUM-SBALL 🥎'!$F$4:$F$257, '⭐SD-SUM-SBALL 🥎'!$X$4:$X$257)&gt;0, _xlfn.XLOOKUP(D30, '⭐SD-SUM-SBALL 🥎'!$F$4:$F$257, '⭐SD-SUM-SBALL 🥎'!$X$4:$X$257))</f>
        <v>622</v>
      </c>
      <c r="F30" s="366" t="str">
        <f>IF(D30="", " ", _xlfn.XLOOKUP(D30, '⭐SD-SUM-SBALL 🥎'!$F$4:$F$257, '⭐SD-SUM-SBALL 🥎'!$L$4:$L$257))</f>
        <v>bernardo.otero@stjohns.k12.fl.us</v>
      </c>
      <c r="G30" s="366" t="str" cm="1">
        <f t="array" ref="G30">_xlfn.IFS(D30="", "", _xlfn.XLOOKUP(D30, '⭐SD-SUM-SBALL 🥎'!$F$4:$F$257, '⭐SD-SUM-SBALL 🥎'!$M$4:$M$257)="", "", _xlfn.XLOOKUP(D30, '⭐SD-SUM-SBALL 🥎'!$F$4:$F$257, '⭐SD-SUM-SBALL 🥎'!$M$4:$M$257)&gt;0, _xlfn.XLOOKUP(D30, '⭐SD-SUM-SBALL 🥎'!$F$4:$F$257, '⭐SD-SUM-SBALL 🥎'!$M$4:$M$257))</f>
        <v/>
      </c>
      <c r="H30" s="366" t="str" cm="1">
        <f t="array" ref="H30">_xlfn.IFS(D30="", "", _xlfn.XLOOKUP(D30, '⭐SD-SUM-SBALL 🥎'!$F$4:$F$257, '⭐SD-SUM-SBALL 🥎'!$G$4:$G$257)="", "", _xlfn.XLOOKUP(D30, '⭐SD-SUM-SBALL 🥎'!$F$4:$F$257, '⭐SD-SUM-SBALL 🥎'!$G$4:$G$257)&gt;0, _xlfn.XLOOKUP(D30, '⭐SD-SUM-SBALL 🥎'!$F$4:$F$257, '⭐SD-SUM-SBALL 🥎'!$G$4:$G$257))</f>
        <v>Bartram Trail HS</v>
      </c>
      <c r="I30" s="366" t="str">
        <f>IF(D30="", " ", _xlfn.XLOOKUP(D30, '⭐SD-SUM-SBALL 🥎'!$F$4:$F$257, '⭐SD-SUM-SBALL 🥎'!$AP$4:$AP$257))</f>
        <v>7399 Longleaf Pine Pkwy, St. Johns, FL 32259</v>
      </c>
      <c r="J30" s="366" t="str">
        <f>IF(D30="", " ", _xlfn.XLOOKUP(D30, '⭐SD-SUM-SBALL 🥎'!$F$4:$F$257, '⭐SD-SUM-SBALL 🥎'!$T$4:$T$257))</f>
        <v>904-525-9083</v>
      </c>
      <c r="K30" s="366" t="str">
        <f>IF(D30="", " ", _xlfn.XLOOKUP(D30, '⭐SD-SUM-SBALL 🥎'!$F$4:$F$257, '⭐SD-SUM-SBALL 🥎'!$N$4:$N$257))</f>
        <v>Bernardo</v>
      </c>
      <c r="L30" s="366" t="str">
        <f>IF(D30="", " ", _xlfn.XLOOKUP(D30, '⭐SD-SUM-SBALL 🥎'!$F$4:$F$257, '⭐SD-SUM-SBALL 🥎'!$O$4:$O$257))</f>
        <v>Otero</v>
      </c>
      <c r="M30" s="77"/>
      <c r="N30" s="812" t="b">
        <v>1</v>
      </c>
      <c r="O30" s="812" t="b">
        <v>1</v>
      </c>
      <c r="P30" s="812" t="b">
        <v>1</v>
      </c>
      <c r="Q30" s="812" t="b">
        <v>1</v>
      </c>
      <c r="R30" s="813" t="b">
        <v>1</v>
      </c>
      <c r="S30" s="812" t="b">
        <v>1</v>
      </c>
      <c r="T30" s="812" t="b">
        <v>1</v>
      </c>
      <c r="U30" s="812" t="b">
        <v>1</v>
      </c>
      <c r="V30" s="812" t="b">
        <v>0</v>
      </c>
      <c r="W30" s="812" t="b">
        <v>0</v>
      </c>
      <c r="X30" s="615" t="b">
        <v>0</v>
      </c>
      <c r="Y30" s="812" t="b">
        <v>1</v>
      </c>
      <c r="Z30" s="812" t="b">
        <v>1</v>
      </c>
      <c r="AA30" s="812" t="b">
        <v>1</v>
      </c>
      <c r="AB30" s="812" t="b">
        <v>0</v>
      </c>
      <c r="AC30" s="812" t="b">
        <v>1</v>
      </c>
      <c r="AD30" s="812" t="b">
        <v>1</v>
      </c>
      <c r="AE30" s="812" t="b">
        <v>1</v>
      </c>
      <c r="AF30" s="812" t="b">
        <v>0</v>
      </c>
      <c r="AG30" s="77"/>
    </row>
    <row r="31" spans="1:34" s="366" customFormat="1">
      <c r="A31" s="420" t="str">
        <f>IF(D31="", " ", _xlfn.XLOOKUP(D31, '⭐SD-SUM-SBALL 🥎'!$F$4:$F$257, '⭐SD-SUM-SBALL 🥎'!$A$4:$A$257))</f>
        <v>B-RET</v>
      </c>
      <c r="B31" s="420" t="str">
        <f>IF(D31="", " ", _xlfn.XLOOKUP(D31, '⭐SD-SUM-SBALL 🥎'!$F$4:$F$257, '⭐SD-SUM-SBALL 🥎'!$C$4:$C$257))</f>
        <v>B-RET</v>
      </c>
      <c r="C31" s="810" t="str">
        <f>IF(D31="", " ", _xlfn.XLOOKUP(D31, '⭐SD-SUM-SBALL 🥎'!$F$4:$F$257, '⭐SD-SUM-SBALL 🥎'!$E$4:$E$257))</f>
        <v>USBDSTCS</v>
      </c>
      <c r="D31" s="562" t="s">
        <v>4131</v>
      </c>
      <c r="E31" s="420" cm="1">
        <f t="array" ref="E31">_xlfn.IFS(D31="", "", _xlfn.XLOOKUP(D31, '⭐SD-SUM-SBALL 🥎'!$F$4:$F$257, '⭐SD-SUM-SBALL 🥎'!$X$4:$X$257)="", "TBA", _xlfn.XLOOKUP(D31, '⭐SD-SUM-SBALL 🥎'!$F$4:$F$257, '⭐SD-SUM-SBALL 🥎'!$X$4:$X$257)&gt;0, _xlfn.XLOOKUP(D31, '⭐SD-SUM-SBALL 🥎'!$F$4:$F$257, '⭐SD-SUM-SBALL 🥎'!$X$4:$X$257))</f>
        <v>622</v>
      </c>
      <c r="F31" s="366" t="str">
        <f>IF(D31="", " ", _xlfn.XLOOKUP(D31, '⭐SD-SUM-SBALL 🥎'!$F$4:$F$257, '⭐SD-SUM-SBALL 🥎'!$L$4:$L$257))</f>
        <v>owner.innerg@gmail.com</v>
      </c>
      <c r="G31" s="366" t="str" cm="1">
        <f t="array" ref="G31">_xlfn.IFS(D31="", "", _xlfn.XLOOKUP(D31, '⭐SD-SUM-SBALL 🥎'!$F$4:$F$257, '⭐SD-SUM-SBALL 🥎'!$M$4:$M$257)="", "", _xlfn.XLOOKUP(D31, '⭐SD-SUM-SBALL 🥎'!$F$4:$F$257, '⭐SD-SUM-SBALL 🥎'!$M$4:$M$257)&gt;0, _xlfn.XLOOKUP(D31, '⭐SD-SUM-SBALL 🥎'!$F$4:$F$257, '⭐SD-SUM-SBALL 🥎'!$M$4:$M$257))</f>
        <v/>
      </c>
      <c r="H31" s="366" t="str" cm="1">
        <f t="array" ref="H31">_xlfn.IFS(D31="", "", _xlfn.XLOOKUP(D31, '⭐SD-SUM-SBALL 🥎'!$F$4:$F$257, '⭐SD-SUM-SBALL 🥎'!$G$4:$G$257)="", "", _xlfn.XLOOKUP(D31, '⭐SD-SUM-SBALL 🥎'!$F$4:$F$257, '⭐SD-SUM-SBALL 🥎'!$G$4:$G$257)&gt;0, _xlfn.XLOOKUP(D31, '⭐SD-SUM-SBALL 🥎'!$F$4:$F$257, '⭐SD-SUM-SBALL 🥎'!$G$4:$G$257))</f>
        <v>Player's Edge</v>
      </c>
      <c r="I31" s="366" t="str">
        <f>IF(D31="", " ", _xlfn.XLOOKUP(D31, '⭐SD-SUM-SBALL 🥎'!$F$4:$F$257, '⭐SD-SUM-SBALL 🥎'!$AP$4:$AP$257))</f>
        <v>3020 N. Highway 94, St. Charles, MO 63301</v>
      </c>
      <c r="J31" s="366" t="str">
        <f>IF(D31="", " ", _xlfn.XLOOKUP(D31, '⭐SD-SUM-SBALL 🥎'!$F$4:$F$257, '⭐SD-SUM-SBALL 🥎'!$T$4:$T$257))</f>
        <v>636-577-1933</v>
      </c>
      <c r="K31" s="366" t="str">
        <f>IF(D31="", " ", _xlfn.XLOOKUP(D31, '⭐SD-SUM-SBALL 🥎'!$F$4:$F$257, '⭐SD-SUM-SBALL 🥎'!$N$4:$N$257))</f>
        <v>Gerrion</v>
      </c>
      <c r="L31" s="366" t="str">
        <f>IF(D31="", " ", _xlfn.XLOOKUP(D31, '⭐SD-SUM-SBALL 🥎'!$F$4:$F$257, '⭐SD-SUM-SBALL 🥎'!$O$4:$O$257))</f>
        <v>Grim</v>
      </c>
      <c r="M31" s="77"/>
      <c r="N31" s="812" t="b">
        <v>1</v>
      </c>
      <c r="O31" s="812" t="b">
        <v>1</v>
      </c>
      <c r="P31" s="812" t="b">
        <v>1</v>
      </c>
      <c r="Q31" s="812" t="b">
        <v>1</v>
      </c>
      <c r="R31" s="813" t="b">
        <v>1</v>
      </c>
      <c r="S31" s="812" t="b">
        <v>1</v>
      </c>
      <c r="T31" s="812" t="b">
        <v>1</v>
      </c>
      <c r="U31" s="812" t="b">
        <v>1</v>
      </c>
      <c r="V31" s="812" t="b">
        <v>0</v>
      </c>
      <c r="W31" s="812" t="b">
        <v>0</v>
      </c>
      <c r="X31" s="615" t="b">
        <v>0</v>
      </c>
      <c r="Y31" s="812" t="b">
        <v>1</v>
      </c>
      <c r="Z31" s="812" t="b">
        <v>1</v>
      </c>
      <c r="AA31" s="812" t="b">
        <v>1</v>
      </c>
      <c r="AB31" s="812" t="b">
        <v>1</v>
      </c>
      <c r="AC31" s="812" t="b">
        <v>1</v>
      </c>
      <c r="AD31" s="812" t="b">
        <v>1</v>
      </c>
      <c r="AE31" s="812" t="b">
        <v>1</v>
      </c>
      <c r="AF31" s="812" t="b">
        <v>0</v>
      </c>
      <c r="AG31" s="77"/>
    </row>
    <row r="32" spans="1:34" s="366" customFormat="1">
      <c r="A32" s="420" t="str">
        <f>IF(D32="", " ", _xlfn.XLOOKUP(D32, '⭐SD-SUM-SBALL 🥎'!$F$4:$F$257, '⭐SD-SUM-SBALL 🥎'!$A$4:$A$257))</f>
        <v>X-ANDRE-NEW</v>
      </c>
      <c r="B32" s="420" t="str">
        <f>IF(D32="", " ", _xlfn.XLOOKUP(D32, '⭐SD-SUM-SBALL 🥎'!$F$4:$F$257, '⭐SD-SUM-SBALL 🥎'!$C$4:$C$257))</f>
        <v>X-ANDRE</v>
      </c>
      <c r="C32" s="810" t="str">
        <f>IF(D32="", " ", _xlfn.XLOOKUP(D32, '⭐SD-SUM-SBALL 🥎'!$F$4:$F$257, '⭐SD-SUM-SBALL 🥎'!$E$4:$E$257))</f>
        <v>USBDCAS</v>
      </c>
      <c r="D32" s="398" t="s">
        <v>4168</v>
      </c>
      <c r="E32" s="420" cm="1">
        <f t="array" ref="E32">_xlfn.IFS(D32="", "", _xlfn.XLOOKUP(D32, '⭐SD-SUM-SBALL 🥎'!$F$4:$F$257, '⭐SD-SUM-SBALL 🥎'!$X$4:$X$257)="", "TBA", _xlfn.XLOOKUP(D32, '⭐SD-SUM-SBALL 🥎'!$F$4:$F$257, '⭐SD-SUM-SBALL 🥎'!$X$4:$X$257)&gt;0, _xlfn.XLOOKUP(D32, '⭐SD-SUM-SBALL 🥎'!$F$4:$F$257, '⭐SD-SUM-SBALL 🥎'!$X$4:$X$257))</f>
        <v>623</v>
      </c>
      <c r="F32" s="366" t="str">
        <f>IF(D32="", " ", _xlfn.XLOOKUP(D32, '⭐SD-SUM-SBALL 🥎'!$F$4:$F$257, '⭐SD-SUM-SBALL 🥎'!$L$4:$L$257))</f>
        <v>margiet907615@gmail.com</v>
      </c>
      <c r="G32" s="366" t="str" cm="1">
        <f t="array" ref="G32">_xlfn.IFS(D32="", "", _xlfn.XLOOKUP(D32, '⭐SD-SUM-SBALL 🥎'!$F$4:$F$257, '⭐SD-SUM-SBALL 🥎'!$M$4:$M$257)="", "", _xlfn.XLOOKUP(D32, '⭐SD-SUM-SBALL 🥎'!$F$4:$F$257, '⭐SD-SUM-SBALL 🥎'!$M$4:$M$257)&gt;0, _xlfn.XLOOKUP(D32, '⭐SD-SUM-SBALL 🥎'!$F$4:$F$257, '⭐SD-SUM-SBALL 🥎'!$M$4:$M$257))</f>
        <v>berglundandrew@yahoo.com</v>
      </c>
      <c r="H32" s="366" t="str" cm="1">
        <f t="array" ref="H32">_xlfn.IFS(D32="", "", _xlfn.XLOOKUP(D32, '⭐SD-SUM-SBALL 🥎'!$F$4:$F$257, '⭐SD-SUM-SBALL 🥎'!$G$4:$G$257)="", "", _xlfn.XLOOKUP(D32, '⭐SD-SUM-SBALL 🥎'!$F$4:$F$257, '⭐SD-SUM-SBALL 🥎'!$G$4:$G$257)&gt;0, _xlfn.XLOOKUP(D32, '⭐SD-SUM-SBALL 🥎'!$F$4:$F$257, '⭐SD-SUM-SBALL 🥎'!$G$4:$G$257))</f>
        <v>Zion Christian Academy</v>
      </c>
      <c r="I32" s="366" t="str">
        <f>IF(D32="", " ", _xlfn.XLOOKUP(D32, '⭐SD-SUM-SBALL 🥎'!$F$4:$F$257, '⭐SD-SUM-SBALL 🥎'!$AP$4:$AP$257))</f>
        <v>6901 Old Zion Rd., Columbia, TN 38401</v>
      </c>
      <c r="J32" s="366">
        <f>IF(D32="", " ", _xlfn.XLOOKUP(D32, '⭐SD-SUM-SBALL 🥎'!$F$4:$F$257, '⭐SD-SUM-SBALL 🥎'!$T$4:$T$257))</f>
        <v>0</v>
      </c>
      <c r="K32" s="366" t="str">
        <f>IF(D32="", " ", _xlfn.XLOOKUP(D32, '⭐SD-SUM-SBALL 🥎'!$F$4:$F$257, '⭐SD-SUM-SBALL 🥎'!$N$4:$N$257))</f>
        <v>Andy</v>
      </c>
      <c r="L32" s="366" t="str">
        <f>IF(D32="", " ", _xlfn.XLOOKUP(D32, '⭐SD-SUM-SBALL 🥎'!$F$4:$F$257, '⭐SD-SUM-SBALL 🥎'!$O$4:$O$257))</f>
        <v>Berglund</v>
      </c>
      <c r="M32" s="77"/>
      <c r="N32" s="812" t="b">
        <v>1</v>
      </c>
      <c r="O32" s="812" t="b">
        <v>1</v>
      </c>
      <c r="P32" s="812" t="b">
        <v>1</v>
      </c>
      <c r="Q32" s="812" t="b">
        <v>1</v>
      </c>
      <c r="R32" s="813" t="b">
        <v>1</v>
      </c>
      <c r="S32" s="812" t="b">
        <v>1</v>
      </c>
      <c r="T32" s="812" t="b">
        <v>1</v>
      </c>
      <c r="U32" s="812" t="b">
        <v>1</v>
      </c>
      <c r="V32" s="812" t="b">
        <v>0</v>
      </c>
      <c r="W32" s="812" t="b">
        <v>0</v>
      </c>
      <c r="X32" s="77"/>
      <c r="Y32" s="812" t="b">
        <v>1</v>
      </c>
      <c r="Z32" s="812" t="b">
        <v>1</v>
      </c>
      <c r="AA32" s="812" t="b">
        <v>1</v>
      </c>
      <c r="AB32" s="812" t="b">
        <v>1</v>
      </c>
      <c r="AC32" s="812" t="b">
        <v>1</v>
      </c>
      <c r="AD32" s="812" t="b">
        <v>1</v>
      </c>
      <c r="AE32" s="812" t="b">
        <v>1</v>
      </c>
      <c r="AF32" s="812" t="b">
        <v>0</v>
      </c>
      <c r="AG32" s="77"/>
    </row>
    <row r="33" spans="1:98" s="77" customFormat="1">
      <c r="A33" s="86"/>
      <c r="B33" s="86"/>
      <c r="C33" s="630"/>
      <c r="D33" s="107"/>
      <c r="E33" s="86"/>
      <c r="N33" s="615" t="b">
        <v>0</v>
      </c>
      <c r="O33" s="615" t="b">
        <v>0</v>
      </c>
      <c r="P33" s="615" t="b">
        <v>0</v>
      </c>
      <c r="Q33" s="615" t="b">
        <v>0</v>
      </c>
      <c r="R33" s="625" t="b">
        <v>0</v>
      </c>
      <c r="S33" s="615" t="b">
        <v>0</v>
      </c>
      <c r="T33" s="615" t="b">
        <v>0</v>
      </c>
      <c r="U33" s="615" t="b">
        <v>0</v>
      </c>
      <c r="V33" s="615" t="b">
        <v>0</v>
      </c>
      <c r="W33" s="615" t="b">
        <v>0</v>
      </c>
      <c r="Y33" s="615" t="b">
        <v>0</v>
      </c>
      <c r="Z33" s="615" t="b">
        <v>0</v>
      </c>
      <c r="AA33" s="615" t="b">
        <v>0</v>
      </c>
      <c r="AB33" s="615" t="b">
        <v>0</v>
      </c>
      <c r="AC33" s="615" t="b">
        <v>0</v>
      </c>
      <c r="AD33" s="615" t="b">
        <v>0</v>
      </c>
      <c r="AE33" s="615" t="b">
        <v>0</v>
      </c>
      <c r="AF33" s="615" t="b">
        <v>0</v>
      </c>
    </row>
    <row r="34" spans="1:98" s="78" customFormat="1">
      <c r="A34" s="85" t="str">
        <f>IF(D34="", " ", _xlfn.XLOOKUP(D34, '⭐SD-SUM-SBALL 🥎'!$F$4:$F$257, '⭐SD-SUM-SBALL 🥎'!$A$4:$A$257))</f>
        <v>A-NEW</v>
      </c>
      <c r="B34" s="85" t="str">
        <f>IF(D34="", " ", _xlfn.XLOOKUP(D34, '⭐SD-SUM-SBALL 🥎'!$F$4:$F$257, '⭐SD-SUM-SBALL 🥎'!$C$4:$C$257))</f>
        <v>A-NEW</v>
      </c>
      <c r="C34" s="629" t="str">
        <f>IF(D34="", " ", _xlfn.XLOOKUP(D34, '⭐SD-SUM-SBALL 🥎'!$F$4:$F$257, '⭐SD-SUM-SBALL 🥎'!$E$4:$E$257))</f>
        <v>USBDCDS</v>
      </c>
      <c r="D34" s="41" t="s">
        <v>1719</v>
      </c>
      <c r="E34" s="85" cm="1">
        <f t="array" ref="E34">_xlfn.IFS(D34="", "", _xlfn.XLOOKUP(D34, '⭐SD-SUM-SBALL 🥎'!$F$4:$F$257, '⭐SD-SUM-SBALL 🥎'!$X$4:$X$257)="", "TBA", _xlfn.XLOOKUP(D34, '⭐SD-SUM-SBALL 🥎'!$F$4:$F$257, '⭐SD-SUM-SBALL 🥎'!$X$4:$X$257)&gt;0, _xlfn.XLOOKUP(D34, '⭐SD-SUM-SBALL 🥎'!$F$4:$F$257, '⭐SD-SUM-SBALL 🥎'!$X$4:$X$257))</f>
        <v>629</v>
      </c>
      <c r="F34" s="78" t="str">
        <f>IF(D34="", " ", _xlfn.XLOOKUP(D34, '⭐SD-SUM-SBALL 🥎'!$F$4:$F$257, '⭐SD-SUM-SBALL 🥎'!$L$4:$L$257))</f>
        <v>kfinan@collegeofthedesert.edu</v>
      </c>
      <c r="G34" s="78" t="str" cm="1">
        <f t="array" ref="G34">_xlfn.IFS(D34="", "", _xlfn.XLOOKUP(D34, '⭐SD-SUM-SBALL 🥎'!$F$4:$F$257, '⭐SD-SUM-SBALL 🥎'!$M$4:$M$257)="", "", _xlfn.XLOOKUP(D34, '⭐SD-SUM-SBALL 🥎'!$F$4:$F$257, '⭐SD-SUM-SBALL 🥎'!$M$4:$M$257)&gt;0, _xlfn.XLOOKUP(D34, '⭐SD-SUM-SBALL 🥎'!$F$4:$F$257, '⭐SD-SUM-SBALL 🥎'!$M$4:$M$257))</f>
        <v/>
      </c>
      <c r="H34" s="78" t="str" cm="1">
        <f t="array" ref="H34">_xlfn.IFS(D34="", "", _xlfn.XLOOKUP(D34, '⭐SD-SUM-SBALL 🥎'!$F$4:$F$257, '⭐SD-SUM-SBALL 🥎'!$G$4:$G$257)="", "", _xlfn.XLOOKUP(D34, '⭐SD-SUM-SBALL 🥎'!$F$4:$F$257, '⭐SD-SUM-SBALL 🥎'!$G$4:$G$257)&gt;0, _xlfn.XLOOKUP(D34, '⭐SD-SUM-SBALL 🥎'!$F$4:$F$257, '⭐SD-SUM-SBALL 🥎'!$G$4:$G$257))</f>
        <v/>
      </c>
      <c r="I34" s="78" t="str">
        <f>IF(D34="", " ", _xlfn.XLOOKUP(D34, '⭐SD-SUM-SBALL 🥎'!$F$4:$F$257, '⭐SD-SUM-SBALL 🥎'!$AP$4:$AP$257))</f>
        <v>43-500 Monterey Ave., Palm Desert, CA 92260</v>
      </c>
      <c r="J34" s="78" t="str">
        <f>IF(D34="", " ", _xlfn.XLOOKUP(D34, '⭐SD-SUM-SBALL 🥎'!$F$4:$F$257, '⭐SD-SUM-SBALL 🥎'!$T$4:$T$257))</f>
        <v>760-485-8811</v>
      </c>
      <c r="K34" s="78" t="str">
        <f>IF(D34="", " ", _xlfn.XLOOKUP(D34, '⭐SD-SUM-SBALL 🥎'!$F$4:$F$257, '⭐SD-SUM-SBALL 🥎'!$N$4:$N$257))</f>
        <v>Kelli</v>
      </c>
      <c r="L34" s="78" t="str">
        <f>IF(D34="", " ", _xlfn.XLOOKUP(D34, '⭐SD-SUM-SBALL 🥎'!$F$4:$F$257, '⭐SD-SUM-SBALL 🥎'!$O$4:$O$257))</f>
        <v>Finan</v>
      </c>
      <c r="M34" s="77"/>
      <c r="N34" s="620" t="b">
        <v>1</v>
      </c>
      <c r="O34" s="620" t="b">
        <v>1</v>
      </c>
      <c r="P34" s="620" t="b">
        <v>1</v>
      </c>
      <c r="Q34" s="620" t="b">
        <v>1</v>
      </c>
      <c r="R34" s="622" t="b">
        <v>1</v>
      </c>
      <c r="S34" s="620" t="b">
        <v>1</v>
      </c>
      <c r="T34" s="620" t="b">
        <v>1</v>
      </c>
      <c r="U34" s="620" t="b">
        <v>1</v>
      </c>
      <c r="V34" s="620" t="b">
        <v>0</v>
      </c>
      <c r="W34" s="620" t="b">
        <v>0</v>
      </c>
      <c r="X34" s="77"/>
      <c r="Y34" s="620" t="b">
        <v>1</v>
      </c>
      <c r="Z34" s="620" t="b">
        <v>1</v>
      </c>
      <c r="AA34" s="620" t="b">
        <v>0</v>
      </c>
      <c r="AB34" s="620" t="b">
        <v>0</v>
      </c>
      <c r="AC34" s="620" t="b">
        <v>1</v>
      </c>
      <c r="AD34" s="620" t="b">
        <v>1</v>
      </c>
      <c r="AE34" s="620" t="b">
        <v>1</v>
      </c>
      <c r="AF34" s="620" t="b">
        <v>0</v>
      </c>
      <c r="AG34" s="481"/>
      <c r="AH34" s="662"/>
      <c r="AI34" s="130"/>
      <c r="AJ34" s="130"/>
      <c r="AK34" s="130"/>
      <c r="AL34" s="130"/>
      <c r="AM34" s="130"/>
      <c r="AN34" s="130"/>
      <c r="AO34" s="130"/>
      <c r="AP34" s="130"/>
      <c r="AQ34" s="130"/>
      <c r="AR34" s="130"/>
      <c r="AS34" s="130"/>
      <c r="AT34" s="130"/>
      <c r="AU34" s="130"/>
      <c r="AV34" s="130"/>
      <c r="AW34" s="130"/>
      <c r="AX34" s="130"/>
      <c r="AY34" s="130"/>
      <c r="AZ34" s="130"/>
      <c r="BA34" s="130"/>
      <c r="BB34" s="130"/>
      <c r="BC34" s="130"/>
      <c r="BD34" s="130"/>
      <c r="BE34" s="130"/>
      <c r="BF34" s="130"/>
      <c r="BG34" s="130"/>
      <c r="BH34" s="130"/>
      <c r="BI34" s="130"/>
      <c r="BJ34" s="130"/>
      <c r="BK34" s="130"/>
      <c r="BL34" s="130"/>
      <c r="BM34" s="130"/>
      <c r="BN34" s="130"/>
      <c r="BO34" s="130"/>
      <c r="BP34" s="130"/>
      <c r="BQ34" s="130"/>
      <c r="BR34" s="130"/>
      <c r="BS34" s="130"/>
      <c r="BT34" s="130"/>
      <c r="BU34" s="130"/>
      <c r="BV34" s="130"/>
      <c r="BW34" s="130"/>
      <c r="BX34" s="130"/>
      <c r="BY34" s="130"/>
      <c r="BZ34" s="130"/>
      <c r="CA34" s="130"/>
      <c r="CB34" s="130"/>
      <c r="CC34" s="130"/>
      <c r="CD34" s="130"/>
      <c r="CE34" s="130"/>
      <c r="CF34" s="130"/>
      <c r="CG34" s="130"/>
      <c r="CH34" s="130"/>
      <c r="CI34" s="130"/>
      <c r="CJ34" s="130"/>
      <c r="CK34" s="130"/>
      <c r="CL34" s="130"/>
      <c r="CM34" s="130"/>
      <c r="CN34" s="130"/>
      <c r="CO34" s="130"/>
      <c r="CP34" s="130"/>
      <c r="CQ34" s="130"/>
      <c r="CR34" s="130"/>
      <c r="CS34" s="130"/>
      <c r="CT34" s="130"/>
    </row>
    <row r="35" spans="1:98" s="78" customFormat="1">
      <c r="A35" s="85" t="str">
        <f>IF(D35="", " ", _xlfn.XLOOKUP(D35, '⭐SD-SUM-SBALL 🥎'!$F$4:$F$257, '⭐SD-SUM-SBALL 🥎'!$A$4:$A$257))</f>
        <v>A-NEW</v>
      </c>
      <c r="B35" s="85" t="str">
        <f>IF(D35="", " ", _xlfn.XLOOKUP(D35, '⭐SD-SUM-SBALL 🥎'!$F$4:$F$257, '⭐SD-SUM-SBALL 🥎'!$C$4:$C$257))</f>
        <v>A-NEW</v>
      </c>
      <c r="C35" s="629" t="str">
        <f>IF(D35="", " ", _xlfn.XLOOKUP(D35, '⭐SD-SUM-SBALL 🥎'!$F$4:$F$257, '⭐SD-SUM-SBALL 🥎'!$E$4:$E$257))</f>
        <v>USBDSMS</v>
      </c>
      <c r="D35" s="122" t="s">
        <v>1432</v>
      </c>
      <c r="E35" s="85" cm="1">
        <f t="array" ref="E35">_xlfn.IFS(D35="", "", _xlfn.XLOOKUP(D35, '⭐SD-SUM-SBALL 🥎'!$F$4:$F$257, '⭐SD-SUM-SBALL 🥎'!$X$4:$X$257)="", "TBA", _xlfn.XLOOKUP(D35, '⭐SD-SUM-SBALL 🥎'!$F$4:$F$257, '⭐SD-SUM-SBALL 🥎'!$X$4:$X$257)&gt;0, _xlfn.XLOOKUP(D35, '⭐SD-SUM-SBALL 🥎'!$F$4:$F$257, '⭐SD-SUM-SBALL 🥎'!$X$4:$X$257))</f>
        <v>629</v>
      </c>
      <c r="F35" s="78" t="str">
        <f>IF(D35="", " ", _xlfn.XLOOKUP(D35, '⭐SD-SUM-SBALL 🥎'!$F$4:$F$257, '⭐SD-SUM-SBALL 🥎'!$L$4:$L$257))</f>
        <v>stewadr@nv.ccsd.net</v>
      </c>
      <c r="G35" s="78" t="str" cm="1">
        <f t="array" ref="G35">_xlfn.IFS(D35="", "", _xlfn.XLOOKUP(D35, '⭐SD-SUM-SBALL 🥎'!$F$4:$F$257, '⭐SD-SUM-SBALL 🥎'!$M$4:$M$257)="", "", _xlfn.XLOOKUP(D35, '⭐SD-SUM-SBALL 🥎'!$F$4:$F$257, '⭐SD-SUM-SBALL 🥎'!$M$4:$M$257)&gt;0, _xlfn.XLOOKUP(D35, '⭐SD-SUM-SBALL 🥎'!$F$4:$F$257, '⭐SD-SUM-SBALL 🥎'!$M$4:$M$257))</f>
        <v/>
      </c>
      <c r="H35" s="78" t="str" cm="1">
        <f t="array" ref="H35">_xlfn.IFS(D35="", "", _xlfn.XLOOKUP(D35, '⭐SD-SUM-SBALL 🥎'!$F$4:$F$257, '⭐SD-SUM-SBALL 🥎'!$G$4:$G$257)="", "", _xlfn.XLOOKUP(D35, '⭐SD-SUM-SBALL 🥎'!$F$4:$F$257, '⭐SD-SUM-SBALL 🥎'!$G$4:$G$257)&gt;0, _xlfn.XLOOKUP(D35, '⭐SD-SUM-SBALL 🥎'!$F$4:$F$257, '⭐SD-SUM-SBALL 🥎'!$G$4:$G$257))</f>
        <v/>
      </c>
      <c r="I35" s="78" t="str">
        <f>IF(D35="", " ", _xlfn.XLOOKUP(D35, '⭐SD-SUM-SBALL 🥎'!$F$4:$F$257, '⭐SD-SUM-SBALL 🥎'!$AP$4:$AP$257))</f>
        <v>2575 Los Feliz St., Las Vegas, NV 89156</v>
      </c>
      <c r="J35" s="78" t="str">
        <f>IF(D35="", " ", _xlfn.XLOOKUP(D35, '⭐SD-SUM-SBALL 🥎'!$F$4:$F$257, '⭐SD-SUM-SBALL 🥎'!$T$4:$T$257))</f>
        <v>702-595-7671</v>
      </c>
      <c r="K35" s="78" t="str">
        <f>IF(D35="", " ", _xlfn.XLOOKUP(D35, '⭐SD-SUM-SBALL 🥎'!$F$4:$F$257, '⭐SD-SUM-SBALL 🥎'!$N$4:$N$257))</f>
        <v>Derrick</v>
      </c>
      <c r="L35" s="78" t="str">
        <f>IF(D35="", " ", _xlfn.XLOOKUP(D35, '⭐SD-SUM-SBALL 🥎'!$F$4:$F$257, '⭐SD-SUM-SBALL 🥎'!$O$4:$O$257))</f>
        <v>Stewart</v>
      </c>
      <c r="M35" s="77"/>
      <c r="N35" s="620" t="b">
        <v>1</v>
      </c>
      <c r="O35" s="620" t="b">
        <v>1</v>
      </c>
      <c r="P35" s="620" t="b">
        <v>1</v>
      </c>
      <c r="Q35" s="620" t="b">
        <v>1</v>
      </c>
      <c r="R35" s="622" t="b">
        <v>1</v>
      </c>
      <c r="S35" s="620" t="b">
        <v>1</v>
      </c>
      <c r="T35" s="620" t="b">
        <v>1</v>
      </c>
      <c r="U35" s="620" t="b">
        <v>1</v>
      </c>
      <c r="V35" s="620" t="b">
        <v>0</v>
      </c>
      <c r="W35" s="620" t="b">
        <v>0</v>
      </c>
      <c r="X35" s="77"/>
      <c r="Y35" s="620" t="b">
        <v>1</v>
      </c>
      <c r="Z35" s="620" t="b">
        <v>1</v>
      </c>
      <c r="AA35" s="620" t="b">
        <v>0</v>
      </c>
      <c r="AB35" s="620" t="b">
        <v>0</v>
      </c>
      <c r="AC35" s="620" t="b">
        <v>1</v>
      </c>
      <c r="AD35" s="620" t="b">
        <v>1</v>
      </c>
      <c r="AE35" s="620" t="b">
        <v>1</v>
      </c>
      <c r="AF35" s="620" t="b">
        <v>0</v>
      </c>
      <c r="AG35" s="77"/>
      <c r="AH35" s="130"/>
      <c r="AI35" s="130"/>
      <c r="AJ35" s="130"/>
      <c r="AK35" s="130"/>
      <c r="AL35" s="130"/>
      <c r="AM35" s="130"/>
      <c r="AN35" s="130"/>
      <c r="AO35" s="130"/>
      <c r="AP35" s="130"/>
      <c r="AQ35" s="130"/>
      <c r="AR35" s="130"/>
      <c r="AS35" s="130"/>
      <c r="AT35" s="130"/>
      <c r="AU35" s="130"/>
      <c r="AV35" s="130"/>
      <c r="AW35" s="130"/>
      <c r="AX35" s="130"/>
      <c r="AY35" s="130"/>
      <c r="AZ35" s="130"/>
      <c r="BA35" s="130"/>
      <c r="BB35" s="130"/>
      <c r="BC35" s="130"/>
      <c r="BD35" s="130"/>
      <c r="BE35" s="130"/>
      <c r="BF35" s="130"/>
      <c r="BG35" s="130"/>
      <c r="BH35" s="130"/>
      <c r="BI35" s="130"/>
      <c r="BJ35" s="130"/>
      <c r="BK35" s="130"/>
      <c r="BL35" s="130"/>
      <c r="BM35" s="130"/>
      <c r="BN35" s="130"/>
      <c r="BO35" s="130"/>
      <c r="BP35" s="130"/>
      <c r="BQ35" s="130"/>
      <c r="BR35" s="130"/>
      <c r="BS35" s="130"/>
      <c r="BT35" s="130"/>
      <c r="BU35" s="130"/>
      <c r="BV35" s="130"/>
      <c r="BW35" s="130"/>
      <c r="BX35" s="130"/>
      <c r="BY35" s="130"/>
      <c r="BZ35" s="130"/>
      <c r="CA35" s="130"/>
      <c r="CB35" s="130"/>
      <c r="CC35" s="130"/>
      <c r="CD35" s="130"/>
      <c r="CE35" s="130"/>
      <c r="CF35" s="130"/>
      <c r="CG35" s="130"/>
      <c r="CH35" s="130"/>
      <c r="CI35" s="130"/>
      <c r="CJ35" s="130"/>
      <c r="CK35" s="130"/>
      <c r="CL35" s="130"/>
      <c r="CM35" s="130"/>
      <c r="CN35" s="130"/>
      <c r="CO35" s="130"/>
      <c r="CP35" s="130"/>
      <c r="CQ35" s="130"/>
      <c r="CR35" s="130"/>
      <c r="CS35" s="130"/>
      <c r="CT35" s="130"/>
    </row>
    <row r="36" spans="1:98" s="78" customFormat="1">
      <c r="A36" s="85" t="str">
        <f>IF(D36="", " ", _xlfn.XLOOKUP(D36, '⭐SD-SUM-SBALL 🥎'!$F$4:$F$257, '⭐SD-SUM-SBALL 🥎'!$A$4:$A$257))</f>
        <v>A-NEW</v>
      </c>
      <c r="B36" s="85" t="str">
        <f>IF(D36="", " ", _xlfn.XLOOKUP(D36, '⭐SD-SUM-SBALL 🥎'!$F$4:$F$257, '⭐SD-SUM-SBALL 🥎'!$C$4:$C$257))</f>
        <v>A-NEW</v>
      </c>
      <c r="C36" s="629" t="str">
        <f>IF(D36="", " ", _xlfn.XLOOKUP(D36, '⭐SD-SUM-SBALL 🥎'!$F$4:$F$257, '⭐SD-SUM-SBALL 🥎'!$E$4:$E$257))</f>
        <v>USBDTVS</v>
      </c>
      <c r="D36" s="41" t="s">
        <v>3998</v>
      </c>
      <c r="E36" s="85" cm="1">
        <f t="array" ref="E36">_xlfn.IFS(D36="", "", _xlfn.XLOOKUP(D36, '⭐SD-SUM-SBALL 🥎'!$F$4:$F$257, '⭐SD-SUM-SBALL 🥎'!$X$4:$X$257)="", "TBA", _xlfn.XLOOKUP(D36, '⭐SD-SUM-SBALL 🥎'!$F$4:$F$257, '⭐SD-SUM-SBALL 🥎'!$X$4:$X$257)&gt;0, _xlfn.XLOOKUP(D36, '⭐SD-SUM-SBALL 🥎'!$F$4:$F$257, '⭐SD-SUM-SBALL 🥎'!$X$4:$X$257))</f>
        <v>629</v>
      </c>
      <c r="F36" s="78" t="str">
        <f>IF(D36="", " ", _xlfn.XLOOKUP(D36, '⭐SD-SUM-SBALL 🥎'!$F$4:$F$257, '⭐SD-SUM-SBALL 🥎'!$L$4:$L$257))</f>
        <v>jomessersmith@gmail.com</v>
      </c>
      <c r="G36" s="78" t="str" cm="1">
        <f t="array" ref="G36">_xlfn.IFS(D36="", "", _xlfn.XLOOKUP(D36, '⭐SD-SUM-SBALL 🥎'!$F$4:$F$257, '⭐SD-SUM-SBALL 🥎'!$M$4:$M$257)="", "", _xlfn.XLOOKUP(D36, '⭐SD-SUM-SBALL 🥎'!$F$4:$F$257, '⭐SD-SUM-SBALL 🥎'!$M$4:$M$257)&gt;0, _xlfn.XLOOKUP(D36, '⭐SD-SUM-SBALL 🥎'!$F$4:$F$257, '⭐SD-SUM-SBALL 🥎'!$M$4:$M$257))</f>
        <v/>
      </c>
      <c r="H36" s="78" t="str" cm="1">
        <f t="array" ref="H36">_xlfn.IFS(D36="", "", _xlfn.XLOOKUP(D36, '⭐SD-SUM-SBALL 🥎'!$F$4:$F$257, '⭐SD-SUM-SBALL 🥎'!$G$4:$G$257)="", "", _xlfn.XLOOKUP(D36, '⭐SD-SUM-SBALL 🥎'!$F$4:$F$257, '⭐SD-SUM-SBALL 🥎'!$G$4:$G$257)&gt;0, _xlfn.XLOOKUP(D36, '⭐SD-SUM-SBALL 🥎'!$F$4:$F$257, '⭐SD-SUM-SBALL 🥎'!$G$4:$G$257))</f>
        <v>Softball Field</v>
      </c>
      <c r="I36" s="78" t="str">
        <f>IF(D36="", " ", _xlfn.XLOOKUP(D36, '⭐SD-SUM-SBALL 🥎'!$F$4:$F$257, '⭐SD-SUM-SBALL 🥎'!$AP$4:$AP$257))</f>
        <v>31555 Rancho Vista Rd., Temecula, CA 92592</v>
      </c>
      <c r="J36" s="78" t="str">
        <f>IF(D36="", " ", _xlfn.XLOOKUP(D36, '⭐SD-SUM-SBALL 🥎'!$F$4:$F$257, '⭐SD-SUM-SBALL 🥎'!$T$4:$T$257))</f>
        <v>858-248-1038</v>
      </c>
      <c r="K36" s="78" t="str">
        <f>IF(D36="", " ", _xlfn.XLOOKUP(D36, '⭐SD-SUM-SBALL 🥎'!$F$4:$F$257, '⭐SD-SUM-SBALL 🥎'!$N$4:$N$257))</f>
        <v>Jo</v>
      </c>
      <c r="L36" s="78" t="str">
        <f>IF(D36="", " ", _xlfn.XLOOKUP(D36, '⭐SD-SUM-SBALL 🥎'!$F$4:$F$257, '⭐SD-SUM-SBALL 🥎'!$O$4:$O$257))</f>
        <v>Messersmith</v>
      </c>
      <c r="M36" s="77"/>
      <c r="N36" s="620" t="b">
        <v>1</v>
      </c>
      <c r="O36" s="620" t="b">
        <v>1</v>
      </c>
      <c r="P36" s="620" t="b">
        <v>1</v>
      </c>
      <c r="Q36" s="620" t="b">
        <v>1</v>
      </c>
      <c r="R36" s="622" t="b">
        <v>1</v>
      </c>
      <c r="S36" s="620" t="b">
        <v>1</v>
      </c>
      <c r="T36" s="620" t="b">
        <v>1</v>
      </c>
      <c r="U36" s="620" t="b">
        <v>1</v>
      </c>
      <c r="V36" s="620" t="b">
        <v>0</v>
      </c>
      <c r="W36" s="620" t="b">
        <v>0</v>
      </c>
      <c r="X36" s="77"/>
      <c r="Y36" s="620" t="b">
        <v>1</v>
      </c>
      <c r="Z36" s="620" t="b">
        <v>1</v>
      </c>
      <c r="AA36" s="620" t="b">
        <v>0</v>
      </c>
      <c r="AB36" s="620" t="b">
        <v>0</v>
      </c>
      <c r="AC36" s="620" t="b">
        <v>1</v>
      </c>
      <c r="AD36" s="620" t="b">
        <v>1</v>
      </c>
      <c r="AE36" s="620" t="b">
        <v>1</v>
      </c>
      <c r="AF36" s="620" t="b">
        <v>0</v>
      </c>
      <c r="AG36" s="77"/>
      <c r="AH36" s="130"/>
      <c r="AI36" s="130"/>
      <c r="AJ36" s="130"/>
      <c r="AK36" s="130"/>
      <c r="AL36" s="130"/>
      <c r="AM36" s="130"/>
      <c r="AN36" s="130"/>
      <c r="AO36" s="130"/>
      <c r="AP36" s="130"/>
      <c r="AQ36" s="130"/>
      <c r="AR36" s="130"/>
      <c r="AS36" s="130"/>
      <c r="AT36" s="130"/>
      <c r="AU36" s="130"/>
      <c r="AV36" s="130"/>
      <c r="AW36" s="130"/>
      <c r="AX36" s="130"/>
      <c r="AY36" s="130"/>
      <c r="AZ36" s="130"/>
      <c r="BA36" s="130"/>
      <c r="BB36" s="130"/>
      <c r="BC36" s="130"/>
      <c r="BD36" s="130"/>
      <c r="BE36" s="130"/>
      <c r="BF36" s="130"/>
      <c r="BG36" s="130"/>
      <c r="BH36" s="130"/>
      <c r="BI36" s="130"/>
      <c r="BJ36" s="130"/>
      <c r="BK36" s="130"/>
      <c r="BL36" s="130"/>
      <c r="BM36" s="130"/>
      <c r="BN36" s="130"/>
      <c r="BO36" s="130"/>
      <c r="BP36" s="130"/>
      <c r="BQ36" s="130"/>
      <c r="BR36" s="130"/>
      <c r="BS36" s="130"/>
      <c r="BT36" s="130"/>
      <c r="BU36" s="130"/>
      <c r="BV36" s="130"/>
      <c r="BW36" s="130"/>
      <c r="BX36" s="130"/>
      <c r="BY36" s="130"/>
      <c r="BZ36" s="130"/>
      <c r="CA36" s="130"/>
      <c r="CB36" s="130"/>
      <c r="CC36" s="130"/>
      <c r="CD36" s="130"/>
      <c r="CE36" s="130"/>
      <c r="CF36" s="130"/>
      <c r="CG36" s="130"/>
      <c r="CH36" s="130"/>
      <c r="CI36" s="130"/>
      <c r="CJ36" s="130"/>
      <c r="CK36" s="130"/>
      <c r="CL36" s="130"/>
      <c r="CM36" s="130"/>
      <c r="CN36" s="130"/>
      <c r="CO36" s="130"/>
      <c r="CP36" s="130"/>
      <c r="CQ36" s="130"/>
      <c r="CR36" s="130"/>
      <c r="CS36" s="130"/>
      <c r="CT36" s="130"/>
    </row>
    <row r="37" spans="1:98" s="78" customFormat="1">
      <c r="A37" s="85" t="str">
        <f>IF(D37="", " ", _xlfn.XLOOKUP(D37, '⭐SD-SUM-SBALL 🥎'!$F$4:$F$257, '⭐SD-SUM-SBALL 🥎'!$A$4:$A$257))</f>
        <v>A-NEW</v>
      </c>
      <c r="B37" s="85" t="str">
        <f>IF(D37="", " ", _xlfn.XLOOKUP(D37, '⭐SD-SUM-SBALL 🥎'!$F$4:$F$257, '⭐SD-SUM-SBALL 🥎'!$C$4:$C$257))</f>
        <v>A-NEW</v>
      </c>
      <c r="C37" s="629" t="str">
        <f>IF(D37="", " ", _xlfn.XLOOKUP(D37, '⭐SD-SUM-SBALL 🥎'!$F$4:$F$257, '⭐SD-SUM-SBALL 🥎'!$E$4:$E$257))</f>
        <v>USBDWCHS</v>
      </c>
      <c r="D37" s="122" t="s">
        <v>2534</v>
      </c>
      <c r="E37" s="85" cm="1">
        <f t="array" ref="E37">_xlfn.IFS(D37="", "", _xlfn.XLOOKUP(D37, '⭐SD-SUM-SBALL 🥎'!$F$4:$F$257, '⭐SD-SUM-SBALL 🥎'!$X$4:$X$257)="", "TBA", _xlfn.XLOOKUP(D37, '⭐SD-SUM-SBALL 🥎'!$F$4:$F$257, '⭐SD-SUM-SBALL 🥎'!$X$4:$X$257)&gt;0, _xlfn.XLOOKUP(D37, '⭐SD-SUM-SBALL 🥎'!$F$4:$F$257, '⭐SD-SUM-SBALL 🥎'!$X$4:$X$257))</f>
        <v>629</v>
      </c>
      <c r="F37" s="78" t="str">
        <f>IF(D37="", " ", _xlfn.XLOOKUP(D37, '⭐SD-SUM-SBALL 🥎'!$F$4:$F$257, '⭐SD-SUM-SBALL 🥎'!$L$4:$L$257))</f>
        <v>brian.j.mohr13@gmail.com</v>
      </c>
      <c r="G37" s="78" t="str" cm="1">
        <f t="array" ref="G37">_xlfn.IFS(D37="", "", _xlfn.XLOOKUP(D37, '⭐SD-SUM-SBALL 🥎'!$F$4:$F$257, '⭐SD-SUM-SBALL 🥎'!$M$4:$M$257)="", "", _xlfn.XLOOKUP(D37, '⭐SD-SUM-SBALL 🥎'!$F$4:$F$257, '⭐SD-SUM-SBALL 🥎'!$M$4:$M$257)&gt;0, _xlfn.XLOOKUP(D37, '⭐SD-SUM-SBALL 🥎'!$F$4:$F$257, '⭐SD-SUM-SBALL 🥎'!$M$4:$M$257))</f>
        <v/>
      </c>
      <c r="H37" s="78" t="str" cm="1">
        <f t="array" ref="H37">_xlfn.IFS(D37="", "", _xlfn.XLOOKUP(D37, '⭐SD-SUM-SBALL 🥎'!$F$4:$F$257, '⭐SD-SUM-SBALL 🥎'!$G$4:$G$257)="", "", _xlfn.XLOOKUP(D37, '⭐SD-SUM-SBALL 🥎'!$F$4:$F$257, '⭐SD-SUM-SBALL 🥎'!$G$4:$G$257)&gt;0, _xlfn.XLOOKUP(D37, '⭐SD-SUM-SBALL 🥎'!$F$4:$F$257, '⭐SD-SUM-SBALL 🥎'!$G$4:$G$257))</f>
        <v>Worthington Christian HS</v>
      </c>
      <c r="I37" s="78" t="str">
        <f>IF(D37="", " ", _xlfn.XLOOKUP(D37, '⭐SD-SUM-SBALL 🥎'!$F$4:$F$257, '⭐SD-SUM-SBALL 🥎'!$AP$4:$AP$257))</f>
        <v>1485 Lazelle Rd., Worthington, OH 43081</v>
      </c>
      <c r="J37" s="78" t="str">
        <f>IF(D37="", " ", _xlfn.XLOOKUP(D37, '⭐SD-SUM-SBALL 🥎'!$F$4:$F$257, '⭐SD-SUM-SBALL 🥎'!$T$4:$T$257))</f>
        <v>614-432-2423</v>
      </c>
      <c r="K37" s="78" t="str">
        <f>IF(D37="", " ", _xlfn.XLOOKUP(D37, '⭐SD-SUM-SBALL 🥎'!$F$4:$F$257, '⭐SD-SUM-SBALL 🥎'!$N$4:$N$257))</f>
        <v>Brian</v>
      </c>
      <c r="L37" s="78" t="str">
        <f>IF(D37="", " ", _xlfn.XLOOKUP(D37, '⭐SD-SUM-SBALL 🥎'!$F$4:$F$257, '⭐SD-SUM-SBALL 🥎'!$O$4:$O$257))</f>
        <v>Mohr</v>
      </c>
      <c r="M37" s="77"/>
      <c r="N37" s="620" t="b">
        <v>1</v>
      </c>
      <c r="O37" s="620" t="b">
        <v>1</v>
      </c>
      <c r="P37" s="620" t="b">
        <v>1</v>
      </c>
      <c r="Q37" s="620" t="b">
        <v>1</v>
      </c>
      <c r="R37" s="622" t="b">
        <v>1</v>
      </c>
      <c r="S37" s="620" t="b">
        <v>1</v>
      </c>
      <c r="T37" s="620" t="b">
        <v>1</v>
      </c>
      <c r="U37" s="620" t="b">
        <v>1</v>
      </c>
      <c r="V37" s="620" t="b">
        <v>0</v>
      </c>
      <c r="W37" s="620" t="b">
        <v>0</v>
      </c>
      <c r="X37" s="77"/>
      <c r="Y37" s="620" t="b">
        <v>1</v>
      </c>
      <c r="Z37" s="620" t="b">
        <v>1</v>
      </c>
      <c r="AA37" s="620" t="b">
        <v>0</v>
      </c>
      <c r="AB37" s="620" t="b">
        <v>0</v>
      </c>
      <c r="AC37" s="620" t="b">
        <v>1</v>
      </c>
      <c r="AD37" s="620" t="b">
        <v>1</v>
      </c>
      <c r="AE37" s="620" t="b">
        <v>1</v>
      </c>
      <c r="AF37" s="620" t="b">
        <v>0</v>
      </c>
      <c r="AG37" s="77"/>
      <c r="AH37" s="130"/>
      <c r="AI37" s="130"/>
      <c r="AJ37" s="130"/>
      <c r="AK37" s="130"/>
      <c r="AL37" s="130"/>
      <c r="AM37" s="130"/>
      <c r="AN37" s="130"/>
      <c r="AO37" s="130"/>
      <c r="AP37" s="130"/>
      <c r="AQ37" s="130"/>
      <c r="AR37" s="130"/>
      <c r="AS37" s="130"/>
      <c r="AT37" s="130"/>
      <c r="AU37" s="130"/>
      <c r="AV37" s="130"/>
      <c r="AW37" s="130"/>
      <c r="AX37" s="130"/>
      <c r="AY37" s="130"/>
      <c r="AZ37" s="130"/>
      <c r="BA37" s="130"/>
      <c r="BB37" s="130"/>
      <c r="BC37" s="130"/>
      <c r="BD37" s="130"/>
      <c r="BE37" s="130"/>
      <c r="BF37" s="130"/>
      <c r="BG37" s="130"/>
      <c r="BH37" s="130"/>
      <c r="BI37" s="130"/>
      <c r="BJ37" s="130"/>
      <c r="BK37" s="130"/>
      <c r="BL37" s="130"/>
      <c r="BM37" s="130"/>
      <c r="BN37" s="130"/>
      <c r="BO37" s="130"/>
      <c r="BP37" s="130"/>
      <c r="BQ37" s="130"/>
      <c r="BR37" s="130"/>
      <c r="BS37" s="130"/>
      <c r="BT37" s="130"/>
      <c r="BU37" s="130"/>
      <c r="BV37" s="130"/>
      <c r="BW37" s="130"/>
      <c r="BX37" s="130"/>
      <c r="BY37" s="130"/>
      <c r="BZ37" s="130"/>
      <c r="CA37" s="130"/>
      <c r="CB37" s="130"/>
      <c r="CC37" s="130"/>
      <c r="CD37" s="130"/>
      <c r="CE37" s="130"/>
      <c r="CF37" s="130"/>
      <c r="CG37" s="130"/>
      <c r="CH37" s="130"/>
      <c r="CI37" s="130"/>
      <c r="CJ37" s="130"/>
      <c r="CK37" s="130"/>
      <c r="CL37" s="130"/>
      <c r="CM37" s="130"/>
      <c r="CN37" s="130"/>
      <c r="CO37" s="130"/>
      <c r="CP37" s="130"/>
      <c r="CQ37" s="130"/>
      <c r="CR37" s="130"/>
      <c r="CS37" s="130"/>
      <c r="CT37" s="130"/>
    </row>
    <row r="38" spans="1:98" s="78" customFormat="1">
      <c r="A38" s="39" t="str">
        <f>IF(D38="", " ", _xlfn.XLOOKUP(D38, '⭐SD-SUM-SBALL 🥎'!$F$4:$F$257, '⭐SD-SUM-SBALL 🥎'!$A$4:$A$257))</f>
        <v>B-RET</v>
      </c>
      <c r="B38" s="39" t="str">
        <f>IF(D38="", " ", _xlfn.XLOOKUP(D38, '⭐SD-SUM-SBALL 🥎'!$F$4:$F$257, '⭐SD-SUM-SBALL 🥎'!$C$4:$C$257))</f>
        <v>B-RET</v>
      </c>
      <c r="C38" s="281" t="str">
        <f>IF(D38="", " ", _xlfn.XLOOKUP(D38, '⭐SD-SUM-SBALL 🥎'!$F$4:$F$257, '⭐SD-SUM-SBALL 🥎'!$E$4:$E$257))</f>
        <v>USBDJVS</v>
      </c>
      <c r="D38" s="470" t="s">
        <v>4123</v>
      </c>
      <c r="E38" s="39" cm="1">
        <f t="array" ref="E38">_xlfn.IFS(D38="", "", _xlfn.XLOOKUP(D38, '⭐SD-SUM-SBALL 🥎'!$F$4:$F$257, '⭐SD-SUM-SBALL 🥎'!$X$4:$X$257)="", "TBA", _xlfn.XLOOKUP(D38, '⭐SD-SUM-SBALL 🥎'!$F$4:$F$257, '⭐SD-SUM-SBALL 🥎'!$X$4:$X$257)&gt;0, _xlfn.XLOOKUP(D38, '⭐SD-SUM-SBALL 🥎'!$F$4:$F$257, '⭐SD-SUM-SBALL 🥎'!$X$4:$X$257))</f>
        <v>629</v>
      </c>
      <c r="F38" s="57" t="str">
        <f>IF(D38="", " ", _xlfn.XLOOKUP(D38, '⭐SD-SUM-SBALL 🥎'!$F$4:$F$257, '⭐SD-SUM-SBALL 🥎'!$L$4:$L$257))</f>
        <v>bernardo.otero@stjohns.k12.fl.us</v>
      </c>
      <c r="G38" s="57" t="str" cm="1">
        <f t="array" ref="G38">_xlfn.IFS(D38="", "", _xlfn.XLOOKUP(D38, '⭐SD-SUM-SBALL 🥎'!$F$4:$F$257, '⭐SD-SUM-SBALL 🥎'!$M$4:$M$257)="", "", _xlfn.XLOOKUP(D38, '⭐SD-SUM-SBALL 🥎'!$F$4:$F$257, '⭐SD-SUM-SBALL 🥎'!$M$4:$M$257)&gt;0, _xlfn.XLOOKUP(D38, '⭐SD-SUM-SBALL 🥎'!$F$4:$F$257, '⭐SD-SUM-SBALL 🥎'!$M$4:$M$257))</f>
        <v/>
      </c>
      <c r="H38" s="57" t="str" cm="1">
        <f t="array" ref="H38">_xlfn.IFS(D38="", "", _xlfn.XLOOKUP(D38, '⭐SD-SUM-SBALL 🥎'!$F$4:$F$257, '⭐SD-SUM-SBALL 🥎'!$G$4:$G$257)="", "", _xlfn.XLOOKUP(D38, '⭐SD-SUM-SBALL 🥎'!$F$4:$F$257, '⭐SD-SUM-SBALL 🥎'!$G$4:$G$257)&gt;0, _xlfn.XLOOKUP(D38, '⭐SD-SUM-SBALL 🥎'!$F$4:$F$257, '⭐SD-SUM-SBALL 🥎'!$G$4:$G$257))</f>
        <v>Bartram Trail HS</v>
      </c>
      <c r="I38" s="57" t="str">
        <f>IF(D38="", " ", _xlfn.XLOOKUP(D38, '⭐SD-SUM-SBALL 🥎'!$F$4:$F$257, '⭐SD-SUM-SBALL 🥎'!$AP$4:$AP$257))</f>
        <v>7399 Longleaf Pine Pkwy, St. Johns, FL 32259</v>
      </c>
      <c r="J38" s="57" t="str">
        <f>IF(D38="", " ", _xlfn.XLOOKUP(D38, '⭐SD-SUM-SBALL 🥎'!$F$4:$F$257, '⭐SD-SUM-SBALL 🥎'!$T$4:$T$257))</f>
        <v>904-525-9083</v>
      </c>
      <c r="K38" s="57" t="str">
        <f>IF(D38="", " ", _xlfn.XLOOKUP(D38, '⭐SD-SUM-SBALL 🥎'!$F$4:$F$257, '⭐SD-SUM-SBALL 🥎'!$N$4:$N$257))</f>
        <v>Bernardo</v>
      </c>
      <c r="L38" s="57" t="str">
        <f>IF(D38="", " ", _xlfn.XLOOKUP(D38, '⭐SD-SUM-SBALL 🥎'!$F$4:$F$257, '⭐SD-SUM-SBALL 🥎'!$O$4:$O$257))</f>
        <v>Otero</v>
      </c>
      <c r="M38" s="77"/>
      <c r="N38" s="482" t="b">
        <v>1</v>
      </c>
      <c r="O38" s="482" t="b">
        <v>1</v>
      </c>
      <c r="P38" s="482" t="b">
        <v>1</v>
      </c>
      <c r="Q38" s="482" t="b">
        <v>1</v>
      </c>
      <c r="R38" s="624" t="b">
        <v>1</v>
      </c>
      <c r="S38" s="482" t="b">
        <v>1</v>
      </c>
      <c r="T38" s="482" t="b">
        <v>1</v>
      </c>
      <c r="U38" s="482" t="b">
        <v>1</v>
      </c>
      <c r="V38" s="482" t="b">
        <v>0</v>
      </c>
      <c r="W38" s="482" t="b">
        <v>0</v>
      </c>
      <c r="X38" s="615" t="b">
        <v>0</v>
      </c>
      <c r="Y38" s="482" t="b">
        <v>1</v>
      </c>
      <c r="Z38" s="482" t="b">
        <v>1</v>
      </c>
      <c r="AA38" s="482" t="b">
        <v>0</v>
      </c>
      <c r="AB38" s="482" t="b">
        <v>0</v>
      </c>
      <c r="AC38" s="482" t="b">
        <v>1</v>
      </c>
      <c r="AD38" s="482" t="b">
        <v>1</v>
      </c>
      <c r="AE38" s="482" t="b">
        <v>1</v>
      </c>
      <c r="AF38" s="482" t="b">
        <v>0</v>
      </c>
      <c r="AG38" s="77"/>
      <c r="AH38" s="130"/>
      <c r="AI38" s="130"/>
      <c r="AJ38" s="130"/>
      <c r="AK38" s="130"/>
      <c r="AL38" s="130"/>
      <c r="AM38" s="130"/>
      <c r="AN38" s="130"/>
      <c r="AO38" s="130"/>
      <c r="AP38" s="130"/>
      <c r="AQ38" s="130"/>
      <c r="AR38" s="130"/>
      <c r="AS38" s="130"/>
      <c r="AT38" s="130"/>
      <c r="AU38" s="130"/>
      <c r="AV38" s="130"/>
      <c r="AW38" s="130"/>
      <c r="AX38" s="130"/>
      <c r="AY38" s="130"/>
      <c r="AZ38" s="130"/>
      <c r="BA38" s="130"/>
      <c r="BB38" s="130"/>
      <c r="BC38" s="130"/>
      <c r="BD38" s="130"/>
      <c r="BE38" s="130"/>
      <c r="BF38" s="130"/>
      <c r="BG38" s="130"/>
      <c r="BH38" s="130"/>
      <c r="BI38" s="130"/>
      <c r="BJ38" s="130"/>
      <c r="BK38" s="130"/>
      <c r="BL38" s="130"/>
      <c r="BM38" s="130"/>
      <c r="BN38" s="130"/>
      <c r="BO38" s="130"/>
      <c r="BP38" s="130"/>
      <c r="BQ38" s="130"/>
      <c r="BR38" s="130"/>
      <c r="BS38" s="130"/>
      <c r="BT38" s="130"/>
      <c r="BU38" s="130"/>
      <c r="BV38" s="130"/>
      <c r="BW38" s="130"/>
      <c r="BX38" s="130"/>
      <c r="BY38" s="130"/>
      <c r="BZ38" s="130"/>
      <c r="CA38" s="130"/>
      <c r="CB38" s="130"/>
      <c r="CC38" s="130"/>
      <c r="CD38" s="130"/>
      <c r="CE38" s="130"/>
      <c r="CF38" s="130"/>
      <c r="CG38" s="130"/>
      <c r="CH38" s="130"/>
      <c r="CI38" s="130"/>
      <c r="CJ38" s="130"/>
      <c r="CK38" s="130"/>
      <c r="CL38" s="130"/>
      <c r="CM38" s="130"/>
      <c r="CN38" s="130"/>
      <c r="CO38" s="130"/>
      <c r="CP38" s="130"/>
      <c r="CQ38" s="130"/>
      <c r="CR38" s="130"/>
      <c r="CS38" s="130"/>
      <c r="CT38" s="130"/>
    </row>
    <row r="39" spans="1:98" s="77" customFormat="1">
      <c r="A39" s="86"/>
      <c r="B39" s="86"/>
      <c r="C39" s="630"/>
      <c r="D39" s="473"/>
      <c r="E39" s="86"/>
      <c r="N39" s="615" t="b">
        <v>0</v>
      </c>
      <c r="O39" s="615" t="b">
        <v>0</v>
      </c>
      <c r="P39" s="615" t="b">
        <v>0</v>
      </c>
      <c r="Q39" s="615" t="b">
        <v>0</v>
      </c>
      <c r="R39" s="625" t="b">
        <v>0</v>
      </c>
      <c r="S39" s="615" t="b">
        <v>0</v>
      </c>
      <c r="T39" s="615" t="b">
        <v>0</v>
      </c>
      <c r="U39" s="615" t="b">
        <v>0</v>
      </c>
      <c r="V39" s="615" t="b">
        <v>0</v>
      </c>
      <c r="W39" s="615" t="b">
        <v>0</v>
      </c>
      <c r="X39" s="615" t="b">
        <v>0</v>
      </c>
      <c r="Y39" s="615" t="b">
        <v>0</v>
      </c>
      <c r="Z39" s="615" t="b">
        <v>0</v>
      </c>
      <c r="AA39" s="615" t="b">
        <v>0</v>
      </c>
      <c r="AB39" s="615" t="b">
        <v>0</v>
      </c>
      <c r="AC39" s="615" t="b">
        <v>0</v>
      </c>
      <c r="AD39" s="615" t="b">
        <v>0</v>
      </c>
      <c r="AE39" s="615" t="b">
        <v>0</v>
      </c>
      <c r="AF39" s="615" t="b">
        <v>0</v>
      </c>
    </row>
    <row r="40" spans="1:98" s="264" customFormat="1">
      <c r="A40" s="265" t="str">
        <f>IF(D40="", " ", _xlfn.XLOOKUP(D40, '⭐SD-SUM-SBALL 🥎'!$F$4:$F$257, '⭐SD-SUM-SBALL 🥎'!$A$4:$A$257))</f>
        <v>Z-OUT-LOW ENROLLMENT</v>
      </c>
      <c r="B40" s="265" t="str">
        <f>IF(D40="", " ", _xlfn.XLOOKUP(D40, '⭐SD-SUM-SBALL 🥎'!$F$4:$F$257, '⭐SD-SUM-SBALL 🥎'!$C$4:$C$257))</f>
        <v>O-ROGER</v>
      </c>
      <c r="C40" s="685" t="str">
        <f>IF(D40="", " ", _xlfn.XLOOKUP(D40, '⭐SD-SUM-SBALL 🥎'!$F$4:$F$257, '⭐SD-SUM-SBALL 🥎'!$E$4:$E$257))</f>
        <v>USBDCPFS</v>
      </c>
      <c r="D40" s="577" t="s">
        <v>4216</v>
      </c>
      <c r="E40" s="265" cm="1">
        <f t="array" ref="E40">_xlfn.IFS(D40="", "", _xlfn.XLOOKUP(D40, '⭐SD-SUM-SBALL 🥎'!$F$4:$F$257, '⭐SD-SUM-SBALL 🥎'!$X$4:$X$257)="", "TBA", _xlfn.XLOOKUP(D40, '⭐SD-SUM-SBALL 🥎'!$F$4:$F$257, '⭐SD-SUM-SBALL 🥎'!$X$4:$X$257)&gt;0, _xlfn.XLOOKUP(D40, '⭐SD-SUM-SBALL 🥎'!$F$4:$F$257, '⭐SD-SUM-SBALL 🥎'!$X$4:$X$257))</f>
        <v>706</v>
      </c>
      <c r="F40" s="264" t="str">
        <f>IF(D40="", " ", _xlfn.XLOOKUP(D40, '⭐SD-SUM-SBALL 🥎'!$F$4:$F$257, '⭐SD-SUM-SBALL 🥎'!$L$4:$L$257))</f>
        <v>info@pegsbaseball.com</v>
      </c>
      <c r="G40" s="264" t="str" cm="1">
        <f t="array" ref="G40">_xlfn.IFS(D40="", "", _xlfn.XLOOKUP(D40, '⭐SD-SUM-SBALL 🥎'!$F$4:$F$257, '⭐SD-SUM-SBALL 🥎'!$M$4:$M$257)="", "", _xlfn.XLOOKUP(D40, '⭐SD-SUM-SBALL 🥎'!$F$4:$F$257, '⭐SD-SUM-SBALL 🥎'!$M$4:$M$257)&gt;0, _xlfn.XLOOKUP(D40, '⭐SD-SUM-SBALL 🥎'!$F$4:$F$257, '⭐SD-SUM-SBALL 🥎'!$M$4:$M$257))</f>
        <v/>
      </c>
      <c r="H40" s="264" t="str" cm="1">
        <f t="array" ref="H40">_xlfn.IFS(D40="", "", _xlfn.XLOOKUP(D40, '⭐SD-SUM-SBALL 🥎'!$F$4:$F$257, '⭐SD-SUM-SBALL 🥎'!$G$4:$G$257)="", "", _xlfn.XLOOKUP(D40, '⭐SD-SUM-SBALL 🥎'!$F$4:$F$257, '⭐SD-SUM-SBALL 🥎'!$G$4:$G$257)&gt;0, _xlfn.XLOOKUP(D40, '⭐SD-SUM-SBALL 🥎'!$F$4:$F$257, '⭐SD-SUM-SBALL 🥎'!$G$4:$G$257))</f>
        <v/>
      </c>
      <c r="I40" s="264" t="str">
        <f>IF(D40="", " ", _xlfn.XLOOKUP(D40, '⭐SD-SUM-SBALL 🥎'!$F$4:$F$257, '⭐SD-SUM-SBALL 🥎'!$AP$4:$AP$257))</f>
        <v>25079 Ulmer St., College Point, NY 11354</v>
      </c>
      <c r="J40" s="264" t="str">
        <f>IF(D40="", " ", _xlfn.XLOOKUP(D40, '⭐SD-SUM-SBALL 🥎'!$F$4:$F$257, '⭐SD-SUM-SBALL 🥎'!$T$4:$T$257))</f>
        <v>347-992-1736</v>
      </c>
      <c r="K40" s="264" t="str">
        <f>IF(D40="", " ", _xlfn.XLOOKUP(D40, '⭐SD-SUM-SBALL 🥎'!$F$4:$F$257, '⭐SD-SUM-SBALL 🥎'!$N$4:$N$257))</f>
        <v>Roger</v>
      </c>
      <c r="L40" s="264" t="str">
        <f>IF(D40="", " ", _xlfn.XLOOKUP(D40, '⭐SD-SUM-SBALL 🥎'!$F$4:$F$257, '⭐SD-SUM-SBALL 🥎'!$O$4:$O$257))</f>
        <v>Mischel</v>
      </c>
      <c r="N40" s="686" t="b">
        <v>1</v>
      </c>
      <c r="O40" s="686" t="b">
        <v>1</v>
      </c>
      <c r="P40" s="686" t="b">
        <v>1</v>
      </c>
      <c r="Q40" s="686" t="b">
        <v>1</v>
      </c>
      <c r="R40" s="687" t="b">
        <v>1</v>
      </c>
      <c r="S40" s="686" t="b">
        <v>1</v>
      </c>
      <c r="T40" s="686" t="b">
        <v>1</v>
      </c>
      <c r="U40" s="686" t="b">
        <v>1</v>
      </c>
      <c r="V40" s="686" t="b">
        <v>0</v>
      </c>
      <c r="W40" s="686" t="b">
        <v>0</v>
      </c>
      <c r="Y40" s="686" t="b">
        <v>1</v>
      </c>
      <c r="Z40" s="686" t="b">
        <v>1</v>
      </c>
      <c r="AA40" s="686" t="b">
        <v>0</v>
      </c>
      <c r="AB40" s="686" t="b">
        <v>0</v>
      </c>
      <c r="AC40" s="686" t="b">
        <v>0</v>
      </c>
      <c r="AD40" s="686" t="b">
        <v>0</v>
      </c>
      <c r="AE40" s="686" t="b">
        <v>0</v>
      </c>
      <c r="AF40" s="686" t="b">
        <v>0</v>
      </c>
    </row>
    <row r="41" spans="1:98" s="618" customFormat="1">
      <c r="A41" s="85" t="str">
        <f>IF(D41="", " ", _xlfn.XLOOKUP(D41, '⭐SD-SUM-SBALL 🥎'!$F$4:$F$257, '⭐SD-SUM-SBALL 🥎'!$A$4:$A$257))</f>
        <v>A-NEW</v>
      </c>
      <c r="B41" s="85" t="str">
        <f>IF(D41="", " ", _xlfn.XLOOKUP(D41, '⭐SD-SUM-SBALL 🥎'!$F$4:$F$257, '⭐SD-SUM-SBALL 🥎'!$C$4:$C$257))</f>
        <v>A-NEW</v>
      </c>
      <c r="C41" s="629" t="str">
        <f>IF(D41="", " ", _xlfn.XLOOKUP(D41, '⭐SD-SUM-SBALL 🥎'!$F$4:$F$257, '⭐SD-SUM-SBALL 🥎'!$E$4:$E$257))</f>
        <v>USBDVCAS</v>
      </c>
      <c r="D41" s="41" t="s">
        <v>3843</v>
      </c>
      <c r="E41" s="85" cm="1">
        <f t="array" ref="E41">_xlfn.IFS(D41="", "", _xlfn.XLOOKUP(D41, '⭐SD-SUM-SBALL 🥎'!$F$4:$F$257, '⭐SD-SUM-SBALL 🥎'!$X$4:$X$257)="", "TBA", _xlfn.XLOOKUP(D41, '⭐SD-SUM-SBALL 🥎'!$F$4:$F$257, '⭐SD-SUM-SBALL 🥎'!$X$4:$X$257)&gt;0, _xlfn.XLOOKUP(D41, '⭐SD-SUM-SBALL 🥎'!$F$4:$F$257, '⭐SD-SUM-SBALL 🥎'!$X$4:$X$257))</f>
        <v>706</v>
      </c>
      <c r="F41" s="78" t="str">
        <f>IF(D41="", " ", _xlfn.XLOOKUP(D41, '⭐SD-SUM-SBALL 🥎'!$F$4:$F$257, '⭐SD-SUM-SBALL 🥎'!$L$4:$L$257))</f>
        <v>steve.brock321@gmail.com</v>
      </c>
      <c r="G41" s="78" t="str" cm="1">
        <f t="array" ref="G41">_xlfn.IFS(D41="", "", _xlfn.XLOOKUP(D41, '⭐SD-SUM-SBALL 🥎'!$F$4:$F$257, '⭐SD-SUM-SBALL 🥎'!$M$4:$M$257)="", "", _xlfn.XLOOKUP(D41, '⭐SD-SUM-SBALL 🥎'!$F$4:$F$257, '⭐SD-SUM-SBALL 🥎'!$M$4:$M$257)&gt;0, _xlfn.XLOOKUP(D41, '⭐SD-SUM-SBALL 🥎'!$F$4:$F$257, '⭐SD-SUM-SBALL 🥎'!$M$4:$M$257))</f>
        <v/>
      </c>
      <c r="H41" s="78" t="str" cm="1">
        <f t="array" ref="H41">_xlfn.IFS(D41="", "", _xlfn.XLOOKUP(D41, '⭐SD-SUM-SBALL 🥎'!$F$4:$F$257, '⭐SD-SUM-SBALL 🥎'!$G$4:$G$257)="", "", _xlfn.XLOOKUP(D41, '⭐SD-SUM-SBALL 🥎'!$F$4:$F$257, '⭐SD-SUM-SBALL 🥎'!$G$4:$G$257)&gt;0, _xlfn.XLOOKUP(D41, '⭐SD-SUM-SBALL 🥎'!$F$4:$F$257, '⭐SD-SUM-SBALL 🥎'!$G$4:$G$257))</f>
        <v>Village Christian Academy</v>
      </c>
      <c r="I41" s="78" t="str">
        <f>IF(D41="", " ", _xlfn.XLOOKUP(D41, '⭐SD-SUM-SBALL 🥎'!$F$4:$F$257, '⭐SD-SUM-SBALL 🥎'!$AP$4:$AP$257))</f>
        <v>908 S. McPherson Church Rd., Fayetteville, NC 28303</v>
      </c>
      <c r="J41" s="78" t="str">
        <f>IF(D41="", " ", _xlfn.XLOOKUP(D41, '⭐SD-SUM-SBALL 🥎'!$F$4:$F$257, '⭐SD-SUM-SBALL 🥎'!$T$4:$T$257))</f>
        <v>910-600-1880</v>
      </c>
      <c r="K41" s="78" t="str">
        <f>IF(D41="", " ", _xlfn.XLOOKUP(D41, '⭐SD-SUM-SBALL 🥎'!$F$4:$F$257, '⭐SD-SUM-SBALL 🥎'!$N$4:$N$257))</f>
        <v>Steve</v>
      </c>
      <c r="L41" s="78" t="str">
        <f>IF(D41="", " ", _xlfn.XLOOKUP(D41, '⭐SD-SUM-SBALL 🥎'!$F$4:$F$257, '⭐SD-SUM-SBALL 🥎'!$O$4:$O$257))</f>
        <v>Brock</v>
      </c>
      <c r="M41" s="77"/>
      <c r="N41" s="620" t="b">
        <v>1</v>
      </c>
      <c r="O41" s="620" t="b">
        <v>1</v>
      </c>
      <c r="P41" s="620" t="b">
        <v>1</v>
      </c>
      <c r="Q41" s="620" t="b">
        <v>1</v>
      </c>
      <c r="R41" s="622" t="b">
        <v>1</v>
      </c>
      <c r="S41" s="620" t="b">
        <v>1</v>
      </c>
      <c r="T41" s="620" t="b">
        <v>1</v>
      </c>
      <c r="U41" s="620" t="b">
        <v>1</v>
      </c>
      <c r="V41" s="620" t="b">
        <v>0</v>
      </c>
      <c r="W41" s="620" t="b">
        <v>0</v>
      </c>
      <c r="X41" s="77"/>
      <c r="Y41" s="620" t="b">
        <v>1</v>
      </c>
      <c r="Z41" s="620" t="b">
        <v>1</v>
      </c>
      <c r="AA41" s="620" t="b">
        <v>0</v>
      </c>
      <c r="AB41" s="620" t="b">
        <v>0</v>
      </c>
      <c r="AC41" s="620" t="b">
        <v>0</v>
      </c>
      <c r="AD41" s="620" t="b">
        <v>0</v>
      </c>
      <c r="AE41" s="620" t="b">
        <v>0</v>
      </c>
      <c r="AF41" s="620" t="b">
        <v>0</v>
      </c>
      <c r="AG41" s="77"/>
      <c r="AH41" s="130"/>
      <c r="AI41" s="130"/>
      <c r="AJ41" s="130"/>
      <c r="AK41" s="130"/>
      <c r="AL41" s="130"/>
      <c r="AM41" s="130"/>
      <c r="AN41" s="130"/>
      <c r="AO41" s="130"/>
      <c r="AP41" s="130"/>
      <c r="AQ41" s="130"/>
      <c r="AR41" s="130"/>
      <c r="AS41" s="130"/>
      <c r="AT41" s="130"/>
      <c r="AU41" s="130"/>
      <c r="AV41" s="130"/>
      <c r="AW41" s="130"/>
      <c r="AX41" s="130"/>
      <c r="AY41" s="130"/>
      <c r="AZ41" s="130"/>
      <c r="BA41" s="130"/>
      <c r="BB41" s="130"/>
      <c r="BC41" s="130"/>
      <c r="BD41" s="130"/>
      <c r="BE41" s="130"/>
      <c r="BF41" s="130"/>
      <c r="BG41" s="130"/>
      <c r="BH41" s="130"/>
      <c r="BI41" s="130"/>
      <c r="BJ41" s="130"/>
      <c r="BK41" s="130"/>
      <c r="BL41" s="130"/>
      <c r="BM41" s="130"/>
      <c r="BN41" s="130"/>
      <c r="BO41" s="130"/>
      <c r="BP41" s="130"/>
      <c r="BQ41" s="130"/>
      <c r="BR41" s="130"/>
      <c r="BS41" s="130"/>
      <c r="BT41" s="130"/>
      <c r="BU41" s="130"/>
      <c r="BV41" s="130"/>
      <c r="BW41" s="130"/>
      <c r="BX41" s="130"/>
      <c r="BY41" s="130"/>
      <c r="BZ41" s="130"/>
      <c r="CA41" s="130"/>
      <c r="CB41" s="130"/>
      <c r="CC41" s="130"/>
      <c r="CD41" s="130"/>
      <c r="CE41" s="130"/>
      <c r="CF41" s="130"/>
      <c r="CG41" s="130"/>
      <c r="CH41" s="130"/>
      <c r="CI41" s="130"/>
      <c r="CJ41" s="130"/>
      <c r="CK41" s="130"/>
      <c r="CL41" s="130"/>
      <c r="CM41" s="130"/>
      <c r="CN41" s="130"/>
      <c r="CO41" s="130"/>
      <c r="CP41" s="130"/>
      <c r="CQ41" s="130"/>
      <c r="CR41" s="130"/>
      <c r="CS41" s="130"/>
      <c r="CT41" s="130"/>
    </row>
    <row r="42" spans="1:98" s="618" customFormat="1">
      <c r="A42" s="85" t="str">
        <f>IF(D42="", " ", _xlfn.XLOOKUP(D42, '⭐SD-SUM-SBALL 🥎'!$F$4:$F$257, '⭐SD-SUM-SBALL 🥎'!$A$4:$A$257))</f>
        <v>A-NEW</v>
      </c>
      <c r="B42" s="85" t="str">
        <f>IF(D42="", " ", _xlfn.XLOOKUP(D42, '⭐SD-SUM-SBALL 🥎'!$F$4:$F$257, '⭐SD-SUM-SBALL 🥎'!$C$4:$C$257))</f>
        <v>A-NEW</v>
      </c>
      <c r="C42" s="629" t="str">
        <f>IF(D42="", " ", _xlfn.XLOOKUP(D42, '⭐SD-SUM-SBALL 🥎'!$F$4:$F$257, '⭐SD-SUM-SBALL 🥎'!$E$4:$E$257))</f>
        <v>USBDGTS</v>
      </c>
      <c r="D42" s="507" t="s">
        <v>1402</v>
      </c>
      <c r="E42" s="85" cm="1">
        <f t="array" ref="E42">_xlfn.IFS(D42="", "", _xlfn.XLOOKUP(D42, '⭐SD-SUM-SBALL 🥎'!$F$4:$F$257, '⭐SD-SUM-SBALL 🥎'!$X$4:$X$257)="", "TBA", _xlfn.XLOOKUP(D42, '⭐SD-SUM-SBALL 🥎'!$F$4:$F$257, '⭐SD-SUM-SBALL 🥎'!$X$4:$X$257)&gt;0, _xlfn.XLOOKUP(D42, '⭐SD-SUM-SBALL 🥎'!$F$4:$F$257, '⭐SD-SUM-SBALL 🥎'!$X$4:$X$257))</f>
        <v>706</v>
      </c>
      <c r="F42" s="78" t="str">
        <f>IF(D42="", " ", _xlfn.XLOOKUP(D42, '⭐SD-SUM-SBALL 🥎'!$F$4:$F$257, '⭐SD-SUM-SBALL 🥎'!$L$4:$L$257))</f>
        <v>jordan.weicker@nccvt.k12.de.us</v>
      </c>
      <c r="G42" s="78" t="str" cm="1">
        <f t="array" ref="G42">_xlfn.IFS(D42="", "", _xlfn.XLOOKUP(D42, '⭐SD-SUM-SBALL 🥎'!$F$4:$F$257, '⭐SD-SUM-SBALL 🥎'!$M$4:$M$257)="", "", _xlfn.XLOOKUP(D42, '⭐SD-SUM-SBALL 🥎'!$F$4:$F$257, '⭐SD-SUM-SBALL 🥎'!$M$4:$M$257)&gt;0, _xlfn.XLOOKUP(D42, '⭐SD-SUM-SBALL 🥎'!$F$4:$F$257, '⭐SD-SUM-SBALL 🥎'!$M$4:$M$257))</f>
        <v/>
      </c>
      <c r="H42" s="78" t="str" cm="1">
        <f t="array" ref="H42">_xlfn.IFS(D42="", "", _xlfn.XLOOKUP(D42, '⭐SD-SUM-SBALL 🥎'!$F$4:$F$257, '⭐SD-SUM-SBALL 🥎'!$G$4:$G$257)="", "", _xlfn.XLOOKUP(D42, '⭐SD-SUM-SBALL 🥎'!$F$4:$F$257, '⭐SD-SUM-SBALL 🥎'!$G$4:$G$257)&gt;0, _xlfn.XLOOKUP(D42, '⭐SD-SUM-SBALL 🥎'!$F$4:$F$257, '⭐SD-SUM-SBALL 🥎'!$G$4:$G$257))</f>
        <v/>
      </c>
      <c r="I42" s="78" t="str">
        <f>IF(D42="", " ", _xlfn.XLOOKUP(D42, '⭐SD-SUM-SBALL 🥎'!$F$4:$F$257, '⭐SD-SUM-SBALL 🥎'!$AP$4:$AP$257))</f>
        <v>555 Hyetts Corner Dr., Middletown, DE 19709</v>
      </c>
      <c r="J42" s="78" t="str">
        <f>IF(D42="", " ", _xlfn.XLOOKUP(D42, '⭐SD-SUM-SBALL 🥎'!$F$4:$F$257, '⭐SD-SUM-SBALL 🥎'!$T$4:$T$257))</f>
        <v>302-383-2731</v>
      </c>
      <c r="K42" s="78" t="str">
        <f>IF(D42="", " ", _xlfn.XLOOKUP(D42, '⭐SD-SUM-SBALL 🥎'!$F$4:$F$257, '⭐SD-SUM-SBALL 🥎'!$N$4:$N$257))</f>
        <v>Jordan</v>
      </c>
      <c r="L42" s="78" t="str">
        <f>IF(D42="", " ", _xlfn.XLOOKUP(D42, '⭐SD-SUM-SBALL 🥎'!$F$4:$F$257, '⭐SD-SUM-SBALL 🥎'!$O$4:$O$257))</f>
        <v>Weicker</v>
      </c>
      <c r="M42" s="77"/>
      <c r="N42" s="620" t="b">
        <v>1</v>
      </c>
      <c r="O42" s="620" t="b">
        <v>1</v>
      </c>
      <c r="P42" s="620" t="b">
        <v>1</v>
      </c>
      <c r="Q42" s="620" t="b">
        <v>1</v>
      </c>
      <c r="R42" s="622" t="b">
        <v>1</v>
      </c>
      <c r="S42" s="620" t="b">
        <v>1</v>
      </c>
      <c r="T42" s="620" t="b">
        <v>1</v>
      </c>
      <c r="U42" s="620" t="b">
        <v>1</v>
      </c>
      <c r="V42" s="620" t="b">
        <v>0</v>
      </c>
      <c r="W42" s="620" t="b">
        <v>0</v>
      </c>
      <c r="X42" s="77"/>
      <c r="Y42" s="620" t="b">
        <v>1</v>
      </c>
      <c r="Z42" s="620" t="b">
        <v>1</v>
      </c>
      <c r="AA42" s="620" t="b">
        <v>0</v>
      </c>
      <c r="AB42" s="620" t="b">
        <v>0</v>
      </c>
      <c r="AC42" s="620" t="b">
        <v>0</v>
      </c>
      <c r="AD42" s="620" t="b">
        <v>0</v>
      </c>
      <c r="AE42" s="620" t="b">
        <v>0</v>
      </c>
      <c r="AF42" s="620" t="b">
        <v>0</v>
      </c>
      <c r="AG42" s="77"/>
      <c r="AH42" s="130"/>
      <c r="AI42" s="130"/>
      <c r="AJ42" s="130"/>
      <c r="AK42" s="130"/>
      <c r="AL42" s="130"/>
      <c r="AM42" s="130"/>
      <c r="AN42" s="130"/>
      <c r="AO42" s="130"/>
      <c r="AP42" s="130"/>
      <c r="AQ42" s="130"/>
      <c r="AR42" s="130"/>
      <c r="AS42" s="130"/>
      <c r="AT42" s="130"/>
      <c r="AU42" s="130"/>
      <c r="AV42" s="130"/>
      <c r="AW42" s="130"/>
      <c r="AX42" s="130"/>
      <c r="AY42" s="130"/>
      <c r="AZ42" s="130"/>
      <c r="BA42" s="130"/>
      <c r="BB42" s="130"/>
      <c r="BC42" s="130"/>
      <c r="BD42" s="130"/>
      <c r="BE42" s="130"/>
      <c r="BF42" s="130"/>
      <c r="BG42" s="130"/>
      <c r="BH42" s="130"/>
      <c r="BI42" s="130"/>
      <c r="BJ42" s="130"/>
      <c r="BK42" s="130"/>
      <c r="BL42" s="130"/>
      <c r="BM42" s="130"/>
      <c r="BN42" s="130"/>
      <c r="BO42" s="130"/>
      <c r="BP42" s="130"/>
      <c r="BQ42" s="130"/>
      <c r="BR42" s="130"/>
      <c r="BS42" s="130"/>
      <c r="BT42" s="130"/>
      <c r="BU42" s="130"/>
      <c r="BV42" s="130"/>
      <c r="BW42" s="130"/>
      <c r="BX42" s="130"/>
      <c r="BY42" s="130"/>
      <c r="BZ42" s="130"/>
      <c r="CA42" s="130"/>
      <c r="CB42" s="130"/>
      <c r="CC42" s="130"/>
      <c r="CD42" s="130"/>
      <c r="CE42" s="130"/>
      <c r="CF42" s="130"/>
      <c r="CG42" s="130"/>
      <c r="CH42" s="130"/>
      <c r="CI42" s="130"/>
      <c r="CJ42" s="130"/>
      <c r="CK42" s="130"/>
      <c r="CL42" s="130"/>
      <c r="CM42" s="130"/>
      <c r="CN42" s="130"/>
      <c r="CO42" s="130"/>
      <c r="CP42" s="130"/>
      <c r="CQ42" s="130"/>
      <c r="CR42" s="130"/>
      <c r="CS42" s="130"/>
      <c r="CT42" s="130"/>
    </row>
    <row r="43" spans="1:98" s="618" customFormat="1">
      <c r="A43" s="85" t="str">
        <f>IF(D43="", " ", _xlfn.XLOOKUP(D43, '⭐SD-SUM-SBALL 🥎'!$F$4:$F$257, '⭐SD-SUM-SBALL 🥎'!$A$4:$A$257))</f>
        <v>A-NEW</v>
      </c>
      <c r="B43" s="85" t="str">
        <f>IF(D43="", " ", _xlfn.XLOOKUP(D43, '⭐SD-SUM-SBALL 🥎'!$F$4:$F$257, '⭐SD-SUM-SBALL 🥎'!$C$4:$C$257))</f>
        <v>A-NEW</v>
      </c>
      <c r="C43" s="629" t="str">
        <f>IF(D43="", " ", _xlfn.XLOOKUP(D43, '⭐SD-SUM-SBALL 🥎'!$F$4:$F$257, '⭐SD-SUM-SBALL 🥎'!$E$4:$E$257))</f>
        <v>USBDVSLS</v>
      </c>
      <c r="D43" s="41" t="s">
        <v>4065</v>
      </c>
      <c r="E43" s="85" cm="1">
        <f t="array" ref="E43">_xlfn.IFS(D43="", "", _xlfn.XLOOKUP(D43, '⭐SD-SUM-SBALL 🥎'!$F$4:$F$257, '⭐SD-SUM-SBALL 🥎'!$X$4:$X$257)="", "TBA", _xlfn.XLOOKUP(D43, '⭐SD-SUM-SBALL 🥎'!$F$4:$F$257, '⭐SD-SUM-SBALL 🥎'!$X$4:$X$257)&gt;0, _xlfn.XLOOKUP(D43, '⭐SD-SUM-SBALL 🥎'!$F$4:$F$257, '⭐SD-SUM-SBALL 🥎'!$X$4:$X$257))</f>
        <v>706</v>
      </c>
      <c r="F43" s="78" t="str">
        <f>IF(D43="", " ", _xlfn.XLOOKUP(D43, '⭐SD-SUM-SBALL 🥎'!$F$4:$F$257, '⭐SD-SUM-SBALL 🥎'!$L$4:$L$257))</f>
        <v>amp00888@vermontstate.edu</v>
      </c>
      <c r="G43" s="78" t="str" cm="1">
        <f t="array" ref="G43">_xlfn.IFS(D43="", "", _xlfn.XLOOKUP(D43, '⭐SD-SUM-SBALL 🥎'!$F$4:$F$257, '⭐SD-SUM-SBALL 🥎'!$M$4:$M$257)="", "", _xlfn.XLOOKUP(D43, '⭐SD-SUM-SBALL 🥎'!$F$4:$F$257, '⭐SD-SUM-SBALL 🥎'!$M$4:$M$257)&gt;0, _xlfn.XLOOKUP(D43, '⭐SD-SUM-SBALL 🥎'!$F$4:$F$257, '⭐SD-SUM-SBALL 🥎'!$M$4:$M$257))</f>
        <v/>
      </c>
      <c r="H43" s="78" t="str" cm="1">
        <f t="array" ref="H43">_xlfn.IFS(D43="", "", _xlfn.XLOOKUP(D43, '⭐SD-SUM-SBALL 🥎'!$F$4:$F$257, '⭐SD-SUM-SBALL 🥎'!$G$4:$G$257)="", "", _xlfn.XLOOKUP(D43, '⭐SD-SUM-SBALL 🥎'!$F$4:$F$257, '⭐SD-SUM-SBALL 🥎'!$G$4:$G$257)&gt;0, _xlfn.XLOOKUP(D43, '⭐SD-SUM-SBALL 🥎'!$F$4:$F$257, '⭐SD-SUM-SBALL 🥎'!$G$4:$G$257))</f>
        <v>Skip Pound Baseball &amp; Softball Complex</v>
      </c>
      <c r="I43" s="78" t="str">
        <f>IF(D43="", " ", _xlfn.XLOOKUP(D43, '⭐SD-SUM-SBALL 🥎'!$F$4:$F$257, '⭐SD-SUM-SBALL 🥎'!$AP$4:$AP$257))</f>
        <v>1001 College Rd., Lyndonville, VT O5852</v>
      </c>
      <c r="J43" s="78" t="str">
        <f>IF(D43="", " ", _xlfn.XLOOKUP(D43, '⭐SD-SUM-SBALL 🥎'!$F$4:$F$257, '⭐SD-SUM-SBALL 🥎'!$T$4:$T$257))</f>
        <v>774-273-3034</v>
      </c>
      <c r="K43" s="78" t="str">
        <f>IF(D43="", " ", _xlfn.XLOOKUP(D43, '⭐SD-SUM-SBALL 🥎'!$F$4:$F$257, '⭐SD-SUM-SBALL 🥎'!$N$4:$N$257))</f>
        <v>Antonia</v>
      </c>
      <c r="L43" s="78" t="str">
        <f>IF(D43="", " ", _xlfn.XLOOKUP(D43, '⭐SD-SUM-SBALL 🥎'!$F$4:$F$257, '⭐SD-SUM-SBALL 🥎'!$O$4:$O$257))</f>
        <v>Peretti</v>
      </c>
      <c r="M43" s="77"/>
      <c r="N43" s="620" t="b">
        <v>1</v>
      </c>
      <c r="O43" s="620" t="b">
        <v>1</v>
      </c>
      <c r="P43" s="620" t="b">
        <v>1</v>
      </c>
      <c r="Q43" s="620" t="b">
        <v>1</v>
      </c>
      <c r="R43" s="622" t="b">
        <v>1</v>
      </c>
      <c r="S43" s="620" t="b">
        <v>1</v>
      </c>
      <c r="T43" s="620" t="b">
        <v>1</v>
      </c>
      <c r="U43" s="620" t="b">
        <v>1</v>
      </c>
      <c r="V43" s="620" t="b">
        <v>0</v>
      </c>
      <c r="W43" s="620" t="b">
        <v>0</v>
      </c>
      <c r="X43" s="77"/>
      <c r="Y43" s="620" t="b">
        <v>1</v>
      </c>
      <c r="Z43" s="620" t="b">
        <v>1</v>
      </c>
      <c r="AA43" s="620" t="b">
        <v>0</v>
      </c>
      <c r="AB43" s="620" t="b">
        <v>0</v>
      </c>
      <c r="AC43" s="620" t="b">
        <v>0</v>
      </c>
      <c r="AD43" s="620" t="b">
        <v>0</v>
      </c>
      <c r="AE43" s="620" t="b">
        <v>0</v>
      </c>
      <c r="AF43" s="620" t="b">
        <v>0</v>
      </c>
      <c r="AG43" s="77"/>
      <c r="AH43" s="130"/>
      <c r="AI43" s="130"/>
      <c r="AJ43" s="130"/>
      <c r="AK43" s="130"/>
      <c r="AL43" s="130"/>
      <c r="AM43" s="130"/>
      <c r="AN43" s="130"/>
      <c r="AO43" s="130"/>
      <c r="AP43" s="130"/>
      <c r="AQ43" s="130"/>
      <c r="AR43" s="130"/>
      <c r="AS43" s="130"/>
      <c r="AT43" s="130"/>
      <c r="AU43" s="130"/>
      <c r="AV43" s="130"/>
      <c r="AW43" s="130"/>
      <c r="AX43" s="130"/>
      <c r="AY43" s="130"/>
      <c r="AZ43" s="130"/>
      <c r="BA43" s="130"/>
      <c r="BB43" s="130"/>
      <c r="BC43" s="130"/>
      <c r="BD43" s="130"/>
      <c r="BE43" s="130"/>
      <c r="BF43" s="130"/>
      <c r="BG43" s="130"/>
      <c r="BH43" s="130"/>
      <c r="BI43" s="130"/>
      <c r="BJ43" s="130"/>
      <c r="BK43" s="130"/>
      <c r="BL43" s="130"/>
      <c r="BM43" s="130"/>
      <c r="BN43" s="130"/>
      <c r="BO43" s="130"/>
      <c r="BP43" s="130"/>
      <c r="BQ43" s="130"/>
      <c r="BR43" s="130"/>
      <c r="BS43" s="130"/>
      <c r="BT43" s="130"/>
      <c r="BU43" s="130"/>
      <c r="BV43" s="130"/>
      <c r="BW43" s="130"/>
      <c r="BX43" s="130"/>
      <c r="BY43" s="130"/>
      <c r="BZ43" s="130"/>
      <c r="CA43" s="130"/>
      <c r="CB43" s="130"/>
      <c r="CC43" s="130"/>
      <c r="CD43" s="130"/>
      <c r="CE43" s="130"/>
      <c r="CF43" s="130"/>
      <c r="CG43" s="130"/>
      <c r="CH43" s="130"/>
      <c r="CI43" s="130"/>
      <c r="CJ43" s="130"/>
      <c r="CK43" s="130"/>
      <c r="CL43" s="130"/>
      <c r="CM43" s="130"/>
      <c r="CN43" s="130"/>
      <c r="CO43" s="130"/>
      <c r="CP43" s="130"/>
      <c r="CQ43" s="130"/>
      <c r="CR43" s="130"/>
      <c r="CS43" s="130"/>
      <c r="CT43" s="130"/>
    </row>
    <row r="44" spans="1:98" s="618" customFormat="1">
      <c r="A44" s="617" t="str">
        <f>IF(D44="", " ", _xlfn.XLOOKUP(D44, '⭐SD-SUM-SBALL 🥎'!$F$4:$F$257, '⭐SD-SUM-SBALL 🥎'!$A$4:$A$257))</f>
        <v>X-ANDRE-NEW</v>
      </c>
      <c r="B44" s="617" t="str">
        <f>IF(D44="", " ", _xlfn.XLOOKUP(D44, '⭐SD-SUM-SBALL 🥎'!$F$4:$F$257, '⭐SD-SUM-SBALL 🥎'!$C$4:$C$257))</f>
        <v>X-ANDRE</v>
      </c>
      <c r="C44" s="501" t="str">
        <f>IF(D44="", " ", _xlfn.XLOOKUP(D44, '⭐SD-SUM-SBALL 🥎'!$F$4:$F$257, '⭐SD-SUM-SBALL 🥎'!$E$4:$E$257))</f>
        <v>USBDCVS</v>
      </c>
      <c r="D44" s="500" t="s">
        <v>4160</v>
      </c>
      <c r="E44" s="617" cm="1">
        <f t="array" ref="E44">_xlfn.IFS(D44="", "", _xlfn.XLOOKUP(D44, '⭐SD-SUM-SBALL 🥎'!$F$4:$F$257, '⭐SD-SUM-SBALL 🥎'!$X$4:$X$257)="", "TBA", _xlfn.XLOOKUP(D44, '⭐SD-SUM-SBALL 🥎'!$F$4:$F$257, '⭐SD-SUM-SBALL 🥎'!$X$4:$X$257)&gt;0, _xlfn.XLOOKUP(D44, '⭐SD-SUM-SBALL 🥎'!$F$4:$F$257, '⭐SD-SUM-SBALL 🥎'!$X$4:$X$257))</f>
        <v>706</v>
      </c>
      <c r="F44" s="618" t="str">
        <f>IF(D44="", " ", _xlfn.XLOOKUP(D44, '⭐SD-SUM-SBALL 🥎'!$F$4:$F$257, '⭐SD-SUM-SBALL 🥎'!$L$4:$L$257))</f>
        <v>margiet907615@gmail.com</v>
      </c>
      <c r="G44" s="618" t="str" cm="1">
        <f t="array" ref="G44">_xlfn.IFS(D44="", "", _xlfn.XLOOKUP(D44, '⭐SD-SUM-SBALL 🥎'!$F$4:$F$257, '⭐SD-SUM-SBALL 🥎'!$M$4:$M$257)="", "", _xlfn.XLOOKUP(D44, '⭐SD-SUM-SBALL 🥎'!$F$4:$F$257, '⭐SD-SUM-SBALL 🥎'!$M$4:$M$257)&gt;0, _xlfn.XLOOKUP(D44, '⭐SD-SUM-SBALL 🥎'!$F$4:$F$257, '⭐SD-SUM-SBALL 🥎'!$M$4:$M$257))</f>
        <v>lizcentrullo@yahoo.com</v>
      </c>
      <c r="H44" s="618" t="str" cm="1">
        <f t="array" ref="H44">_xlfn.IFS(D44="", "", _xlfn.XLOOKUP(D44, '⭐SD-SUM-SBALL 🥎'!$F$4:$F$257, '⭐SD-SUM-SBALL 🥎'!$G$4:$G$257)="", "", _xlfn.XLOOKUP(D44, '⭐SD-SUM-SBALL 🥎'!$F$4:$F$257, '⭐SD-SUM-SBALL 🥎'!$G$4:$G$257)&gt;0, _xlfn.XLOOKUP(D44, '⭐SD-SUM-SBALL 🥎'!$F$4:$F$257, '⭐SD-SUM-SBALL 🥎'!$G$4:$G$257))</f>
        <v>Mater Dei Catholic HS</v>
      </c>
      <c r="I44" s="618" t="str">
        <f>IF(D44="", " ", _xlfn.XLOOKUP(D44, '⭐SD-SUM-SBALL 🥎'!$F$4:$F$257, '⭐SD-SUM-SBALL 🥎'!$AP$4:$AP$257))</f>
        <v>1615 Mater Dei Dr., Chula Vista, CA 91913</v>
      </c>
      <c r="J44" s="618">
        <f>IF(D44="", " ", _xlfn.XLOOKUP(D44, '⭐SD-SUM-SBALL 🥎'!$F$4:$F$257, '⭐SD-SUM-SBALL 🥎'!$T$4:$T$257))</f>
        <v>0</v>
      </c>
      <c r="K44" s="618" t="str">
        <f>IF(D44="", " ", _xlfn.XLOOKUP(D44, '⭐SD-SUM-SBALL 🥎'!$F$4:$F$257, '⭐SD-SUM-SBALL 🥎'!$N$4:$N$257))</f>
        <v>Liz</v>
      </c>
      <c r="L44" s="618" t="str">
        <f>IF(D44="", " ", _xlfn.XLOOKUP(D44, '⭐SD-SUM-SBALL 🥎'!$F$4:$F$257, '⭐SD-SUM-SBALL 🥎'!$O$4:$O$257))</f>
        <v>Centrullo</v>
      </c>
      <c r="M44" s="77"/>
      <c r="N44" s="619" t="b">
        <v>1</v>
      </c>
      <c r="O44" s="619" t="b">
        <v>1</v>
      </c>
      <c r="P44" s="619" t="b">
        <v>1</v>
      </c>
      <c r="Q44" s="619" t="b">
        <v>1</v>
      </c>
      <c r="R44" s="623" t="b">
        <v>1</v>
      </c>
      <c r="S44" s="619" t="b">
        <v>1</v>
      </c>
      <c r="T44" s="619" t="b">
        <v>1</v>
      </c>
      <c r="U44" s="619" t="b">
        <v>1</v>
      </c>
      <c r="V44" s="619" t="b">
        <v>0</v>
      </c>
      <c r="W44" s="619" t="b">
        <v>0</v>
      </c>
      <c r="X44" s="77"/>
      <c r="Y44" s="619" t="b">
        <v>1</v>
      </c>
      <c r="Z44" s="619" t="b">
        <v>1</v>
      </c>
      <c r="AA44" s="619" t="b">
        <v>0</v>
      </c>
      <c r="AB44" s="619" t="b">
        <v>0</v>
      </c>
      <c r="AC44" s="619" t="b">
        <v>0</v>
      </c>
      <c r="AD44" s="619" t="b">
        <v>0</v>
      </c>
      <c r="AE44" s="619" t="b">
        <v>0</v>
      </c>
      <c r="AF44" s="619" t="b">
        <v>0</v>
      </c>
      <c r="AG44" s="77"/>
      <c r="AH44" s="130"/>
      <c r="AI44" s="130"/>
      <c r="AJ44" s="130"/>
      <c r="AK44" s="130"/>
      <c r="AL44" s="130"/>
      <c r="AM44" s="130"/>
      <c r="AN44" s="130"/>
      <c r="AO44" s="130"/>
      <c r="AP44" s="130"/>
      <c r="AQ44" s="130"/>
      <c r="AR44" s="130"/>
      <c r="AS44" s="130"/>
      <c r="AT44" s="130"/>
      <c r="AU44" s="130"/>
      <c r="AV44" s="130"/>
      <c r="AW44" s="130"/>
      <c r="AX44" s="130"/>
      <c r="AY44" s="130"/>
      <c r="AZ44" s="130"/>
      <c r="BA44" s="130"/>
      <c r="BB44" s="130"/>
      <c r="BC44" s="130"/>
      <c r="BD44" s="130"/>
      <c r="BE44" s="130"/>
      <c r="BF44" s="130"/>
      <c r="BG44" s="130"/>
      <c r="BH44" s="130"/>
      <c r="BI44" s="130"/>
      <c r="BJ44" s="130"/>
      <c r="BK44" s="130"/>
      <c r="BL44" s="130"/>
      <c r="BM44" s="130"/>
      <c r="BN44" s="130"/>
      <c r="BO44" s="130"/>
      <c r="BP44" s="130"/>
      <c r="BQ44" s="130"/>
      <c r="BR44" s="130"/>
      <c r="BS44" s="130"/>
      <c r="BT44" s="130"/>
      <c r="BU44" s="130"/>
      <c r="BV44" s="130"/>
      <c r="BW44" s="130"/>
      <c r="BX44" s="130"/>
      <c r="BY44" s="130"/>
      <c r="BZ44" s="130"/>
      <c r="CA44" s="130"/>
      <c r="CB44" s="130"/>
      <c r="CC44" s="130"/>
      <c r="CD44" s="130"/>
      <c r="CE44" s="130"/>
      <c r="CF44" s="130"/>
      <c r="CG44" s="130"/>
      <c r="CH44" s="130"/>
      <c r="CI44" s="130"/>
      <c r="CJ44" s="130"/>
      <c r="CK44" s="130"/>
      <c r="CL44" s="130"/>
      <c r="CM44" s="130"/>
      <c r="CN44" s="130"/>
      <c r="CO44" s="130"/>
      <c r="CP44" s="130"/>
      <c r="CQ44" s="130"/>
      <c r="CR44" s="130"/>
      <c r="CS44" s="130"/>
      <c r="CT44" s="130"/>
    </row>
    <row r="45" spans="1:98" s="57" customFormat="1">
      <c r="A45" s="85" t="str">
        <f>IF(D45="", " ", _xlfn.XLOOKUP(D45, '⭐SD-SUM-SBALL 🥎'!$F$4:$F$257, '⭐SD-SUM-SBALL 🥎'!$A$4:$A$257))</f>
        <v>A-NEW</v>
      </c>
      <c r="B45" s="85" t="str">
        <f>IF(D45="", " ", _xlfn.XLOOKUP(D45, '⭐SD-SUM-SBALL 🥎'!$F$4:$F$257, '⭐SD-SUM-SBALL 🥎'!$C$4:$C$257))</f>
        <v>A-NEW</v>
      </c>
      <c r="C45" s="629" t="str">
        <f>IF(D45="", " ", _xlfn.XLOOKUP(D45, '⭐SD-SUM-SBALL 🥎'!$F$4:$F$257, '⭐SD-SUM-SBALL 🥎'!$E$4:$E$257))</f>
        <v>USBDJOHS</v>
      </c>
      <c r="D45" s="122" t="s">
        <v>2906</v>
      </c>
      <c r="E45" s="85" cm="1">
        <f t="array" ref="E45">_xlfn.IFS(D45="", "", _xlfn.XLOOKUP(D45, '⭐SD-SUM-SBALL 🥎'!$F$4:$F$257, '⭐SD-SUM-SBALL 🥎'!$X$4:$X$257)="", "TBA", _xlfn.XLOOKUP(D45, '⭐SD-SUM-SBALL 🥎'!$F$4:$F$257, '⭐SD-SUM-SBALL 🥎'!$X$4:$X$257)&gt;0, _xlfn.XLOOKUP(D45, '⭐SD-SUM-SBALL 🥎'!$F$4:$F$257, '⭐SD-SUM-SBALL 🥎'!$X$4:$X$257))</f>
        <v>707</v>
      </c>
      <c r="F45" s="78" t="str">
        <f>IF(D45="", " ", _xlfn.XLOOKUP(D45, '⭐SD-SUM-SBALL 🥎'!$F$4:$F$257, '⭐SD-SUM-SBALL 🥎'!$L$4:$L$257))</f>
        <v>pryschuk.n@monet.k12.ca.us</v>
      </c>
      <c r="G45" s="78" t="str" cm="1">
        <f t="array" ref="G45">_xlfn.IFS(D45="", "", _xlfn.XLOOKUP(D45, '⭐SD-SUM-SBALL 🥎'!$F$4:$F$257, '⭐SD-SUM-SBALL 🥎'!$M$4:$M$257)="", "", _xlfn.XLOOKUP(D45, '⭐SD-SUM-SBALL 🥎'!$F$4:$F$257, '⭐SD-SUM-SBALL 🥎'!$M$4:$M$257)&gt;0, _xlfn.XLOOKUP(D45, '⭐SD-SUM-SBALL 🥎'!$F$4:$F$257, '⭐SD-SUM-SBALL 🥎'!$M$4:$M$257))</f>
        <v/>
      </c>
      <c r="H45" s="78" t="str" cm="1">
        <f t="array" ref="H45">_xlfn.IFS(D45="", "", _xlfn.XLOOKUP(D45, '⭐SD-SUM-SBALL 🥎'!$F$4:$F$257, '⭐SD-SUM-SBALL 🥎'!$G$4:$G$257)="", "", _xlfn.XLOOKUP(D45, '⭐SD-SUM-SBALL 🥎'!$F$4:$F$257, '⭐SD-SUM-SBALL 🥎'!$G$4:$G$257)&gt;0, _xlfn.XLOOKUP(D45, '⭐SD-SUM-SBALL 🥎'!$F$4:$F$257, '⭐SD-SUM-SBALL 🥎'!$G$4:$G$257))</f>
        <v/>
      </c>
      <c r="I45" s="78" t="str">
        <f>IF(D45="", " ", _xlfn.XLOOKUP(D45, '⭐SD-SUM-SBALL 🥎'!$F$4:$F$257, '⭐SD-SUM-SBALL 🥎'!$AP$4:$AP$257))</f>
        <v>641 Norseman Dr., Modesto, CA 95357</v>
      </c>
      <c r="J45" s="78" t="str">
        <f>IF(D45="", " ", _xlfn.XLOOKUP(D45, '⭐SD-SUM-SBALL 🥎'!$F$4:$F$257, '⭐SD-SUM-SBALL 🥎'!$T$4:$T$257))</f>
        <v>209-534-5354</v>
      </c>
      <c r="K45" s="78" t="str">
        <f>IF(D45="", " ", _xlfn.XLOOKUP(D45, '⭐SD-SUM-SBALL 🥎'!$F$4:$F$257, '⭐SD-SUM-SBALL 🥎'!$N$4:$N$257))</f>
        <v>Nick</v>
      </c>
      <c r="L45" s="78" t="str">
        <f>IF(D45="", " ", _xlfn.XLOOKUP(D45, '⭐SD-SUM-SBALL 🥎'!$F$4:$F$257, '⭐SD-SUM-SBALL 🥎'!$O$4:$O$257))</f>
        <v>Pryschuk</v>
      </c>
      <c r="M45" s="77"/>
      <c r="N45" s="620" t="b">
        <v>1</v>
      </c>
      <c r="O45" s="620" t="b">
        <v>1</v>
      </c>
      <c r="P45" s="620" t="b">
        <v>1</v>
      </c>
      <c r="Q45" s="620" t="b">
        <v>1</v>
      </c>
      <c r="R45" s="622" t="b">
        <v>1</v>
      </c>
      <c r="S45" s="620" t="b">
        <v>1</v>
      </c>
      <c r="T45" s="620" t="b">
        <v>1</v>
      </c>
      <c r="U45" s="620" t="b">
        <v>1</v>
      </c>
      <c r="V45" s="620" t="b">
        <v>0</v>
      </c>
      <c r="W45" s="620" t="b">
        <v>0</v>
      </c>
      <c r="X45" s="77"/>
      <c r="Y45" s="620" t="b">
        <v>1</v>
      </c>
      <c r="Z45" s="620" t="b">
        <v>1</v>
      </c>
      <c r="AA45" s="620" t="b">
        <v>0</v>
      </c>
      <c r="AB45" s="620" t="b">
        <v>0</v>
      </c>
      <c r="AC45" s="620" t="b">
        <v>0</v>
      </c>
      <c r="AD45" s="620" t="b">
        <v>0</v>
      </c>
      <c r="AE45" s="620" t="b">
        <v>0</v>
      </c>
      <c r="AF45" s="620" t="b">
        <v>0</v>
      </c>
      <c r="AG45" s="77"/>
      <c r="AH45" s="130"/>
      <c r="AI45" s="130"/>
      <c r="AJ45" s="130"/>
      <c r="AK45" s="130"/>
      <c r="AL45" s="130"/>
      <c r="AM45" s="130"/>
      <c r="AN45" s="130"/>
      <c r="AO45" s="130"/>
      <c r="AP45" s="130"/>
      <c r="AQ45" s="130"/>
      <c r="AR45" s="130"/>
      <c r="AS45" s="130"/>
      <c r="AT45" s="130"/>
      <c r="AU45" s="130"/>
      <c r="AV45" s="130"/>
      <c r="AW45" s="130"/>
      <c r="AX45" s="130"/>
      <c r="AY45" s="130"/>
      <c r="AZ45" s="130"/>
      <c r="BA45" s="130"/>
      <c r="BB45" s="130"/>
      <c r="BC45" s="130"/>
      <c r="BD45" s="130"/>
      <c r="BE45" s="130"/>
      <c r="BF45" s="130"/>
      <c r="BG45" s="130"/>
      <c r="BH45" s="130"/>
      <c r="BI45" s="130"/>
      <c r="BJ45" s="130"/>
      <c r="BK45" s="130"/>
      <c r="BL45" s="130"/>
      <c r="BM45" s="130"/>
      <c r="BN45" s="130"/>
      <c r="BO45" s="130"/>
      <c r="BP45" s="130"/>
      <c r="BQ45" s="130"/>
      <c r="BR45" s="130"/>
      <c r="BS45" s="130"/>
      <c r="BT45" s="130"/>
      <c r="BU45" s="130"/>
      <c r="BV45" s="130"/>
      <c r="BW45" s="130"/>
      <c r="BX45" s="130"/>
      <c r="BY45" s="130"/>
      <c r="BZ45" s="130"/>
      <c r="CA45" s="130"/>
      <c r="CB45" s="130"/>
      <c r="CC45" s="130"/>
      <c r="CD45" s="130"/>
      <c r="CE45" s="130"/>
      <c r="CF45" s="130"/>
      <c r="CG45" s="130"/>
      <c r="CH45" s="130"/>
      <c r="CI45" s="130"/>
      <c r="CJ45" s="130"/>
      <c r="CK45" s="130"/>
      <c r="CL45" s="130"/>
      <c r="CM45" s="130"/>
      <c r="CN45" s="130"/>
      <c r="CO45" s="130"/>
      <c r="CP45" s="130"/>
      <c r="CQ45" s="130"/>
      <c r="CR45" s="130"/>
      <c r="CS45" s="130"/>
      <c r="CT45" s="130"/>
    </row>
    <row r="46" spans="1:98" s="77" customFormat="1">
      <c r="A46" s="86"/>
      <c r="B46" s="86"/>
      <c r="C46" s="630"/>
      <c r="D46" s="733"/>
      <c r="E46" s="86"/>
      <c r="N46" s="615" t="b">
        <v>0</v>
      </c>
      <c r="O46" s="615" t="b">
        <v>0</v>
      </c>
      <c r="P46" s="615" t="b">
        <v>0</v>
      </c>
      <c r="Q46" s="615" t="b">
        <v>0</v>
      </c>
      <c r="R46" s="625" t="b">
        <v>0</v>
      </c>
      <c r="S46" s="615" t="b">
        <v>0</v>
      </c>
      <c r="T46" s="615" t="b">
        <v>0</v>
      </c>
      <c r="U46" s="615" t="b">
        <v>0</v>
      </c>
      <c r="V46" s="615" t="b">
        <v>0</v>
      </c>
      <c r="W46" s="615" t="b">
        <v>0</v>
      </c>
      <c r="Y46" s="615" t="b">
        <v>0</v>
      </c>
      <c r="Z46" s="615" t="b">
        <v>0</v>
      </c>
      <c r="AA46" s="615" t="b">
        <v>0</v>
      </c>
      <c r="AB46" s="615" t="b">
        <v>0</v>
      </c>
      <c r="AC46" s="615" t="b">
        <v>0</v>
      </c>
      <c r="AD46" s="615" t="b">
        <v>0</v>
      </c>
      <c r="AE46" s="615" t="b">
        <v>0</v>
      </c>
      <c r="AF46" s="615" t="b">
        <v>0</v>
      </c>
    </row>
    <row r="47" spans="1:98">
      <c r="A47" s="85" t="str">
        <f>IF(D47="", " ", _xlfn.XLOOKUP(D47, '⭐SD-SUM-SBALL 🥎'!$F$2:$F$257, '⭐SD-SUM-SBALL 🥎'!$A$2:$A$257))</f>
        <v>A-NEW</v>
      </c>
      <c r="B47" s="85" t="str">
        <f>IF(D47="", " ", _xlfn.XLOOKUP(D47, '⭐SD-SUM-SBALL 🥎'!$F$2:$F$257, '⭐SD-SUM-SBALL 🥎'!$C$2:$C$257))</f>
        <v>A-NEW</v>
      </c>
      <c r="C47" s="629" t="str">
        <f>IF(D47="", " ", _xlfn.XLOOKUP(D47, '⭐SD-SUM-SBALL 🥎'!$F$2:$F$257, '⭐SD-SUM-SBALL 🥎'!$E$2:$E$257))</f>
        <v>USBDBMS</v>
      </c>
      <c r="D47" s="78" t="s">
        <v>3813</v>
      </c>
      <c r="E47" s="85" cm="1">
        <f t="array" ref="E47">_xlfn.IFS(D47="", "", _xlfn.XLOOKUP(D47, '⭐SD-SUM-SBALL 🥎'!$F$2:$F$257, '⭐SD-SUM-SBALL 🥎'!$X$2:$X$257)="", "TBA", _xlfn.XLOOKUP(D47, '⭐SD-SUM-SBALL 🥎'!$F$2:$F$257, '⭐SD-SUM-SBALL 🥎'!$X$2:$X$257)&gt;0, _xlfn.XLOOKUP(D47, '⭐SD-SUM-SBALL 🥎'!$F$2:$F$257, '⭐SD-SUM-SBALL 🥎'!$X$2:$X$257))</f>
        <v>713</v>
      </c>
      <c r="F47" s="78" t="str">
        <f>IF(D47="", " ", _xlfn.XLOOKUP(D47, '⭐SD-SUM-SBALL 🥎'!$F$2:$F$257, '⭐SD-SUM-SBALL 🥎'!$L$2:$L$257))</f>
        <v>crodriguez1@brickschools.org</v>
      </c>
      <c r="G47" s="78" t="str" cm="1">
        <f t="array" ref="G47">_xlfn.IFS(D47="", "", _xlfn.XLOOKUP(D47, '⭐SD-SUM-SBALL 🥎'!$F$2:$F$257, '⭐SD-SUM-SBALL 🥎'!$M$2:$M$257)="", "", _xlfn.XLOOKUP(D47, '⭐SD-SUM-SBALL 🥎'!$F$2:$F$257, '⭐SD-SUM-SBALL 🥎'!$M$2:$M$257)&gt;0, _xlfn.XLOOKUP(D47, '⭐SD-SUM-SBALL 🥎'!$F$2:$F$257, '⭐SD-SUM-SBALL 🥎'!$M$2:$M$257))</f>
        <v/>
      </c>
      <c r="H47" s="78" t="str" cm="1">
        <f t="array" ref="H47">_xlfn.IFS(D47="", "", _xlfn.XLOOKUP(D47, '⭐SD-SUM-SBALL 🥎'!$F$2:$F$257, '⭐SD-SUM-SBALL 🥎'!$G$2:$G$257)="", "", _xlfn.XLOOKUP(D47, '⭐SD-SUM-SBALL 🥎'!$F$2:$F$257, '⭐SD-SUM-SBALL 🥎'!$G$2:$G$257)&gt;0, _xlfn.XLOOKUP(D47, '⭐SD-SUM-SBALL 🥎'!$F$2:$F$257, '⭐SD-SUM-SBALL 🥎'!$G$2:$G$257))</f>
        <v>Softball Field</v>
      </c>
      <c r="I47" s="78" t="str">
        <f>IF(D47="", " ", _xlfn.XLOOKUP(D47, '⭐SD-SUM-SBALL 🥎'!$F$2:$F$257, '⭐SD-SUM-SBALL 🥎'!$AP$2:$AP$257))</f>
        <v>2000 Lanes Mill Rd., Brick, NJ O8724</v>
      </c>
      <c r="J47" s="78" t="str">
        <f>IF(D47="", " ", _xlfn.XLOOKUP(D47, '⭐SD-SUM-SBALL 🥎'!$F$2:$F$257, '⭐SD-SUM-SBALL 🥎'!$T$2:$T$257))</f>
        <v>908-910-0564</v>
      </c>
      <c r="K47" s="78" t="str">
        <f>IF(D47="", " ", _xlfn.XLOOKUP(D47, '⭐SD-SUM-SBALL 🥎'!$F$2:$F$257, '⭐SD-SUM-SBALL 🥎'!$N$2:$N$257))</f>
        <v>Christina</v>
      </c>
      <c r="L47" s="78" t="str">
        <f>IF(D47="", " ", _xlfn.XLOOKUP(D47, '⭐SD-SUM-SBALL 🥎'!$F$2:$F$257, '⭐SD-SUM-SBALL 🥎'!$O$2:$O$257))</f>
        <v>Rodriguez</v>
      </c>
      <c r="M47" s="476"/>
      <c r="N47" s="620" t="b">
        <v>1</v>
      </c>
      <c r="O47" s="620" t="b">
        <v>1</v>
      </c>
      <c r="P47" s="620" t="b">
        <v>1</v>
      </c>
      <c r="Q47" s="620" t="b">
        <v>1</v>
      </c>
      <c r="R47" s="622" t="b">
        <v>1</v>
      </c>
      <c r="S47" s="620" t="b">
        <v>1</v>
      </c>
      <c r="T47" s="620" t="b">
        <v>1</v>
      </c>
      <c r="U47" s="620" t="b">
        <v>1</v>
      </c>
      <c r="V47" s="620" t="b">
        <v>0</v>
      </c>
      <c r="W47" s="620" t="b">
        <v>0</v>
      </c>
      <c r="Y47" s="620" t="b">
        <v>1</v>
      </c>
      <c r="Z47" s="620" t="b">
        <v>1</v>
      </c>
      <c r="AA47" s="620" t="b">
        <v>0</v>
      </c>
      <c r="AB47" s="620" t="b">
        <v>0</v>
      </c>
      <c r="AC47" s="620" t="b">
        <v>0</v>
      </c>
      <c r="AD47" s="620" t="b">
        <v>0</v>
      </c>
      <c r="AE47" s="620" t="b">
        <v>0</v>
      </c>
      <c r="AF47" s="620" t="b">
        <v>0</v>
      </c>
    </row>
    <row r="48" spans="1:98" s="264" customFormat="1">
      <c r="A48" s="265" t="str">
        <f>IF(D48="", " ", _xlfn.XLOOKUP(D48, '⭐SD-SUM-SBALL 🥎'!$F$4:$F$257, '⭐SD-SUM-SBALL 🥎'!$A$4:$A$257))</f>
        <v>B-RET</v>
      </c>
      <c r="B48" s="265" t="str">
        <f>IF(D48="", " ", _xlfn.XLOOKUP(D48, '⭐SD-SUM-SBALL 🥎'!$F$4:$F$257, '⭐SD-SUM-SBALL 🥎'!$C$4:$C$257))</f>
        <v>B-RET</v>
      </c>
      <c r="C48" s="685" t="str">
        <f>IF(D48="", " ", _xlfn.XLOOKUP(D48, '⭐SD-SUM-SBALL 🥎'!$F$4:$F$257, '⭐SD-SUM-SBALL 🥎'!$E$4:$E$257))</f>
        <v>USBDHGS</v>
      </c>
      <c r="D48" s="580" t="s">
        <v>4091</v>
      </c>
      <c r="E48" s="265" cm="1">
        <f t="array" ref="E48">_xlfn.IFS(D48="", "", _xlfn.XLOOKUP(D48, '⭐SD-SUM-SBALL 🥎'!$F$4:$F$257, '⭐SD-SUM-SBALL 🥎'!$X$4:$X$257)="", "TBA", _xlfn.XLOOKUP(D48, '⭐SD-SUM-SBALL 🥎'!$F$4:$F$257, '⭐SD-SUM-SBALL 🥎'!$X$4:$X$257)&gt;0, _xlfn.XLOOKUP(D48, '⭐SD-SUM-SBALL 🥎'!$F$4:$F$257, '⭐SD-SUM-SBALL 🥎'!$X$4:$X$257))</f>
        <v>713</v>
      </c>
      <c r="F48" s="264" t="str">
        <f>IF(D48="", " ", _xlfn.XLOOKUP(D48, '⭐SD-SUM-SBALL 🥎'!$F$4:$F$257, '⭐SD-SUM-SBALL 🥎'!$L$4:$L$257))</f>
        <v>Trey.magnuson@gmail.com</v>
      </c>
      <c r="G48" s="264" t="str" cm="1">
        <f t="array" ref="G48">_xlfn.IFS(D48="", "", _xlfn.XLOOKUP(D48, '⭐SD-SUM-SBALL 🥎'!$F$4:$F$257, '⭐SD-SUM-SBALL 🥎'!$M$4:$M$257)="", "", _xlfn.XLOOKUP(D48, '⭐SD-SUM-SBALL 🥎'!$F$4:$F$257, '⭐SD-SUM-SBALL 🥎'!$M$4:$M$257)&gt;0, _xlfn.XLOOKUP(D48, '⭐SD-SUM-SBALL 🥎'!$F$4:$F$257, '⭐SD-SUM-SBALL 🥎'!$M$4:$M$257))</f>
        <v/>
      </c>
      <c r="H48" s="264" t="str" cm="1">
        <f t="array" ref="H48">_xlfn.IFS(D48="", "", _xlfn.XLOOKUP(D48, '⭐SD-SUM-SBALL 🥎'!$F$4:$F$257, '⭐SD-SUM-SBALL 🥎'!$G$4:$G$257)="", "", _xlfn.XLOOKUP(D48, '⭐SD-SUM-SBALL 🥎'!$F$4:$F$257, '⭐SD-SUM-SBALL 🥎'!$G$4:$G$257)&gt;0, _xlfn.XLOOKUP(D48, '⭐SD-SUM-SBALL 🥎'!$F$4:$F$257, '⭐SD-SUM-SBALL 🥎'!$G$4:$G$257))</f>
        <v>Softball Complex</v>
      </c>
      <c r="I48" s="264" t="str">
        <f>IF(D48="", " ", _xlfn.XLOOKUP(D48, '⭐SD-SUM-SBALL 🥎'!$F$4:$F$257, '⭐SD-SUM-SBALL 🥎'!$AP$4:$AP$257))</f>
        <v>1500 Lincoln Hills Dr., Missoula, MT 59802</v>
      </c>
      <c r="J48" s="264" t="str">
        <f>IF(D48="", " ", _xlfn.XLOOKUP(D48, '⭐SD-SUM-SBALL 🥎'!$F$4:$F$257, '⭐SD-SUM-SBALL 🥎'!$T$4:$T$257))</f>
        <v>323-899-1520</v>
      </c>
      <c r="K48" s="264" t="str">
        <f>IF(D48="", " ", _xlfn.XLOOKUP(D48, '⭐SD-SUM-SBALL 🥎'!$F$4:$F$257, '⭐SD-SUM-SBALL 🥎'!$N$4:$N$257))</f>
        <v>Trey</v>
      </c>
      <c r="L48" s="264" t="str">
        <f>IF(D48="", " ", _xlfn.XLOOKUP(D48, '⭐SD-SUM-SBALL 🥎'!$F$4:$F$257, '⭐SD-SUM-SBALL 🥎'!$O$4:$O$257))</f>
        <v>Magnuson</v>
      </c>
      <c r="M48" s="944"/>
      <c r="N48" s="686" t="b">
        <v>1</v>
      </c>
      <c r="O48" s="686" t="b">
        <v>1</v>
      </c>
      <c r="P48" s="686" t="b">
        <v>1</v>
      </c>
      <c r="Q48" s="686" t="b">
        <v>1</v>
      </c>
      <c r="R48" s="687" t="b">
        <v>1</v>
      </c>
      <c r="S48" s="686" t="b">
        <v>1</v>
      </c>
      <c r="T48" s="686" t="b">
        <v>1</v>
      </c>
      <c r="U48" s="686" t="b">
        <v>1</v>
      </c>
      <c r="V48" s="686" t="b">
        <v>0</v>
      </c>
      <c r="W48" s="686" t="b">
        <v>0</v>
      </c>
      <c r="Y48" s="686" t="b">
        <v>1</v>
      </c>
      <c r="Z48" s="686" t="b">
        <v>1</v>
      </c>
      <c r="AA48" s="686" t="b">
        <v>0</v>
      </c>
      <c r="AB48" s="686" t="b">
        <v>0</v>
      </c>
      <c r="AC48" s="686" t="b">
        <v>0</v>
      </c>
      <c r="AD48" s="686" t="b">
        <v>0</v>
      </c>
      <c r="AE48" s="686" t="b">
        <v>0</v>
      </c>
      <c r="AF48" s="686" t="b">
        <v>0</v>
      </c>
    </row>
    <row r="49" spans="1:98" s="264" customFormat="1">
      <c r="A49" s="265" t="str">
        <f>IF(D49="", " ", _xlfn.XLOOKUP(D49, '⭐SD-SUM-SBALL 🥎'!$F$2:$F$257, '⭐SD-SUM-SBALL 🥎'!$A$2:$A$257))</f>
        <v>A-NEW</v>
      </c>
      <c r="B49" s="265" t="str">
        <f>IF(D49="", " ", _xlfn.XLOOKUP(D49, '⭐SD-SUM-SBALL 🥎'!$F$2:$F$257, '⭐SD-SUM-SBALL 🥎'!$C$2:$C$257))</f>
        <v>A-NEW</v>
      </c>
      <c r="C49" s="685" t="str">
        <f>IF(D49="", " ", _xlfn.XLOOKUP(D49, '⭐SD-SUM-SBALL 🥎'!$F$2:$F$257, '⭐SD-SUM-SBALL 🥎'!$E$2:$E$257))</f>
        <v>USBDSTFS</v>
      </c>
      <c r="D49" s="406" t="s">
        <v>3967</v>
      </c>
      <c r="E49" s="265" cm="1">
        <f t="array" ref="E49">_xlfn.IFS(D49="", "", _xlfn.XLOOKUP(D49, '⭐SD-SUM-SBALL 🥎'!$F$2:$F$257, '⭐SD-SUM-SBALL 🥎'!$X$2:$X$257)="", "TBA", _xlfn.XLOOKUP(D49, '⭐SD-SUM-SBALL 🥎'!$F$2:$F$257, '⭐SD-SUM-SBALL 🥎'!$X$2:$X$257)&gt;0, _xlfn.XLOOKUP(D49, '⭐SD-SUM-SBALL 🥎'!$F$2:$F$257, '⭐SD-SUM-SBALL 🥎'!$X$2:$X$257))</f>
        <v>713</v>
      </c>
      <c r="F49" s="264" t="str">
        <f>IF(D49="", " ", _xlfn.XLOOKUP(D49, '⭐SD-SUM-SBALL 🥎'!$F$2:$F$257, '⭐SD-SUM-SBALL 🥎'!$L$2:$L$257))</f>
        <v>bsorens@sfsd.k12.wi.us</v>
      </c>
      <c r="G49" s="264" t="str" cm="1">
        <f t="array" ref="G49">_xlfn.IFS(D49="", "", _xlfn.XLOOKUP(D49, '⭐SD-SUM-SBALL 🥎'!$F$2:$F$257, '⭐SD-SUM-SBALL 🥎'!$M$2:$M$257)="", "", _xlfn.XLOOKUP(D49, '⭐SD-SUM-SBALL 🥎'!$F$2:$F$257, '⭐SD-SUM-SBALL 🥎'!$M$2:$M$257)&gt;0, _xlfn.XLOOKUP(D49, '⭐SD-SUM-SBALL 🥎'!$F$2:$F$257, '⭐SD-SUM-SBALL 🥎'!$M$2:$M$257))</f>
        <v/>
      </c>
      <c r="H49" s="264" t="str" cm="1">
        <f t="array" ref="H49">_xlfn.IFS(D49="", "", _xlfn.XLOOKUP(D49, '⭐SD-SUM-SBALL 🥎'!$F$2:$F$257, '⭐SD-SUM-SBALL 🥎'!$G$2:$G$257)="", "", _xlfn.XLOOKUP(D49, '⭐SD-SUM-SBALL 🥎'!$F$2:$F$257, '⭐SD-SUM-SBALL 🥎'!$G$2:$G$257)&gt;0, _xlfn.XLOOKUP(D49, '⭐SD-SUM-SBALL 🥎'!$F$2:$F$257, '⭐SD-SUM-SBALL 🥎'!$G$2:$G$257))</f>
        <v/>
      </c>
      <c r="I49" s="264" t="str">
        <f>IF(D49="", " ", _xlfn.XLOOKUP(D49, '⭐SD-SUM-SBALL 🥎'!$F$2:$F$257, '⭐SD-SUM-SBALL 🥎'!$AP$2:$AP$257))</f>
        <v>4225 S. Lake Dr., St. Francis, WI 53225</v>
      </c>
      <c r="J49" s="264" t="str">
        <f>IF(D49="", " ", _xlfn.XLOOKUP(D49, '⭐SD-SUM-SBALL 🥎'!$F$2:$F$257, '⭐SD-SUM-SBALL 🥎'!$T$2:$T$257))</f>
        <v>262-902-5483</v>
      </c>
      <c r="K49" s="264" t="str">
        <f>IF(D49="", " ", _xlfn.XLOOKUP(D49, '⭐SD-SUM-SBALL 🥎'!$F$2:$F$257, '⭐SD-SUM-SBALL 🥎'!$N$2:$N$257))</f>
        <v>Bridget</v>
      </c>
      <c r="L49" s="264" t="str">
        <f>IF(D49="", " ", _xlfn.XLOOKUP(D49, '⭐SD-SUM-SBALL 🥎'!$F$2:$F$257, '⭐SD-SUM-SBALL 🥎'!$O$2:$O$257))</f>
        <v>Sorensen</v>
      </c>
      <c r="N49" s="686" t="b">
        <v>1</v>
      </c>
      <c r="O49" s="686" t="b">
        <v>1</v>
      </c>
      <c r="P49" s="686" t="b">
        <v>1</v>
      </c>
      <c r="Q49" s="686" t="b">
        <v>1</v>
      </c>
      <c r="R49" s="687" t="b">
        <v>1</v>
      </c>
      <c r="S49" s="686" t="b">
        <v>1</v>
      </c>
      <c r="T49" s="686" t="b">
        <v>1</v>
      </c>
      <c r="U49" s="686" t="b">
        <v>0</v>
      </c>
      <c r="V49" s="686" t="b">
        <v>0</v>
      </c>
      <c r="W49" s="686" t="b">
        <v>0</v>
      </c>
      <c r="Y49" s="686" t="b">
        <v>1</v>
      </c>
      <c r="Z49" s="686" t="b">
        <v>1</v>
      </c>
      <c r="AA49" s="686" t="b">
        <v>0</v>
      </c>
      <c r="AB49" s="686" t="b">
        <v>0</v>
      </c>
      <c r="AC49" s="686" t="b">
        <v>0</v>
      </c>
      <c r="AD49" s="686" t="b">
        <v>0</v>
      </c>
      <c r="AE49" s="686" t="b">
        <v>0</v>
      </c>
      <c r="AF49" s="686" t="b">
        <v>0</v>
      </c>
    </row>
    <row r="50" spans="1:98" s="264" customFormat="1">
      <c r="A50" s="265" t="str">
        <f>IF(D50="", " ", _xlfn.XLOOKUP(D50, '⭐SD-SUM-SBALL 🥎'!$F$4:$F$257, '⭐SD-SUM-SBALL 🥎'!$A$4:$A$257))</f>
        <v>O-ROGER-NEW</v>
      </c>
      <c r="B50" s="265" t="str">
        <f>IF(D50="", " ", _xlfn.XLOOKUP(D50, '⭐SD-SUM-SBALL 🥎'!$F$4:$F$257, '⭐SD-SUM-SBALL 🥎'!$C$4:$C$257))</f>
        <v>O-ROGER</v>
      </c>
      <c r="C50" s="685" t="str">
        <f>IF(D50="", " ", _xlfn.XLOOKUP(D50, '⭐SD-SUM-SBALL 🥎'!$F$4:$F$257, '⭐SD-SUM-SBALL 🥎'!$E$4:$E$257))</f>
        <v>USBDBAYS</v>
      </c>
      <c r="D50" s="577" t="s">
        <v>4140</v>
      </c>
      <c r="E50" s="265" cm="1">
        <f t="array" ref="E50">_xlfn.IFS(D50="", "", _xlfn.XLOOKUP(D50, '⭐SD-SUM-SBALL 🥎'!$F$4:$F$257, '⭐SD-SUM-SBALL 🥎'!$X$4:$X$257)="", "TBA", _xlfn.XLOOKUP(D50, '⭐SD-SUM-SBALL 🥎'!$F$4:$F$257, '⭐SD-SUM-SBALL 🥎'!$X$4:$X$257)&gt;0, _xlfn.XLOOKUP(D50, '⭐SD-SUM-SBALL 🥎'!$F$4:$F$257, '⭐SD-SUM-SBALL 🥎'!$X$4:$X$257))</f>
        <v>713</v>
      </c>
      <c r="F50" s="264" t="str">
        <f>IF(D50="", " ", _xlfn.XLOOKUP(D50, '⭐SD-SUM-SBALL 🥎'!$F$4:$F$257, '⭐SD-SUM-SBALL 🥎'!$L$4:$L$257))</f>
        <v>info@pegsbaseball.com</v>
      </c>
      <c r="G50" s="264" t="str" cm="1">
        <f t="array" ref="G50">_xlfn.IFS(D50="", "", _xlfn.XLOOKUP(D50, '⭐SD-SUM-SBALL 🥎'!$F$4:$F$257, '⭐SD-SUM-SBALL 🥎'!$M$4:$M$257)="", "", _xlfn.XLOOKUP(D50, '⭐SD-SUM-SBALL 🥎'!$F$4:$F$257, '⭐SD-SUM-SBALL 🥎'!$M$4:$M$257)&gt;0, _xlfn.XLOOKUP(D50, '⭐SD-SUM-SBALL 🥎'!$F$4:$F$257, '⭐SD-SUM-SBALL 🥎'!$M$4:$M$257))</f>
        <v/>
      </c>
      <c r="H50" s="264" t="str" cm="1">
        <f t="array" ref="H50">_xlfn.IFS(D50="", "", _xlfn.XLOOKUP(D50, '⭐SD-SUM-SBALL 🥎'!$F$4:$F$257, '⭐SD-SUM-SBALL 🥎'!$G$4:$G$257)="", "", _xlfn.XLOOKUP(D50, '⭐SD-SUM-SBALL 🥎'!$F$4:$F$257, '⭐SD-SUM-SBALL 🥎'!$G$4:$G$257)&gt;0, _xlfn.XLOOKUP(D50, '⭐SD-SUM-SBALL 🥎'!$F$4:$F$257, '⭐SD-SUM-SBALL 🥎'!$G$4:$G$257))</f>
        <v>Crocheron Park</v>
      </c>
      <c r="I50" s="264" t="str">
        <f>IF(D50="", " ", _xlfn.XLOOKUP(D50, '⭐SD-SUM-SBALL 🥎'!$F$4:$F$257, '⭐SD-SUM-SBALL 🥎'!$AP$4:$AP$257))</f>
        <v>214-41 34th Ave., Bayside, NY 11361</v>
      </c>
      <c r="J50" s="264" t="str">
        <f>IF(D50="", " ", _xlfn.XLOOKUP(D50, '⭐SD-SUM-SBALL 🥎'!$F$4:$F$257, '⭐SD-SUM-SBALL 🥎'!$T$4:$T$257))</f>
        <v>347-992-1736</v>
      </c>
      <c r="K50" s="264" t="str">
        <f>IF(D50="", " ", _xlfn.XLOOKUP(D50, '⭐SD-SUM-SBALL 🥎'!$F$4:$F$257, '⭐SD-SUM-SBALL 🥎'!$N$4:$N$257))</f>
        <v>Roger</v>
      </c>
      <c r="L50" s="264" t="str">
        <f>IF(D50="", " ", _xlfn.XLOOKUP(D50, '⭐SD-SUM-SBALL 🥎'!$F$4:$F$257, '⭐SD-SUM-SBALL 🥎'!$O$4:$O$257))</f>
        <v>Mischel</v>
      </c>
      <c r="N50" s="686" t="b">
        <v>1</v>
      </c>
      <c r="O50" s="686" t="b">
        <v>1</v>
      </c>
      <c r="P50" s="686" t="b">
        <v>1</v>
      </c>
      <c r="Q50" s="686" t="b">
        <v>1</v>
      </c>
      <c r="R50" s="687" t="b">
        <v>1</v>
      </c>
      <c r="S50" s="686" t="b">
        <v>1</v>
      </c>
      <c r="T50" s="686" t="b">
        <v>1</v>
      </c>
      <c r="U50" s="686" t="b">
        <v>1</v>
      </c>
      <c r="V50" s="686" t="b">
        <v>0</v>
      </c>
      <c r="W50" s="686" t="b">
        <v>0</v>
      </c>
      <c r="Y50" s="686" t="b">
        <v>1</v>
      </c>
      <c r="Z50" s="686" t="b">
        <v>1</v>
      </c>
      <c r="AA50" s="686" t="b">
        <v>0</v>
      </c>
      <c r="AB50" s="686" t="b">
        <v>0</v>
      </c>
      <c r="AC50" s="686" t="b">
        <v>0</v>
      </c>
      <c r="AD50" s="686" t="b">
        <v>0</v>
      </c>
      <c r="AE50" s="686" t="b">
        <v>0</v>
      </c>
      <c r="AF50" s="686" t="b">
        <v>0</v>
      </c>
    </row>
    <row r="51" spans="1:98">
      <c r="A51" s="617" t="str">
        <f>IF(D51="", " ", _xlfn.XLOOKUP(D51, '⭐SD-SUM-SBALL 🥎'!$F$4:$F$257, '⭐SD-SUM-SBALL 🥎'!$A$4:$A$257))</f>
        <v>X-ANDRE-RET</v>
      </c>
      <c r="B51" s="617" t="str">
        <f>IF(D51="", " ", _xlfn.XLOOKUP(D51, '⭐SD-SUM-SBALL 🥎'!$F$4:$F$257, '⭐SD-SUM-SBALL 🥎'!$C$4:$C$257))</f>
        <v>X-ANDRE</v>
      </c>
      <c r="C51" s="501" t="str">
        <f>IF(D51="", " ", _xlfn.XLOOKUP(D51, '⭐SD-SUM-SBALL 🥎'!$F$4:$F$257, '⭐SD-SUM-SBALL 🥎'!$E$4:$E$257))</f>
        <v>USBDCNTS</v>
      </c>
      <c r="D51" s="491" t="s">
        <v>4179</v>
      </c>
      <c r="E51" s="617" cm="1">
        <f t="array" ref="E51">_xlfn.IFS(D51="", "", _xlfn.XLOOKUP(D51, '⭐SD-SUM-SBALL 🥎'!$F$4:$F$257, '⭐SD-SUM-SBALL 🥎'!$X$4:$X$257)="", "TBA", _xlfn.XLOOKUP(D51, '⭐SD-SUM-SBALL 🥎'!$F$4:$F$257, '⭐SD-SUM-SBALL 🥎'!$X$4:$X$257)&gt;0, _xlfn.XLOOKUP(D51, '⭐SD-SUM-SBALL 🥎'!$F$4:$F$257, '⭐SD-SUM-SBALL 🥎'!$X$4:$X$257))</f>
        <v>713</v>
      </c>
      <c r="F51" s="618" t="str">
        <f>IF(D51="", " ", _xlfn.XLOOKUP(D51, '⭐SD-SUM-SBALL 🥎'!$F$4:$F$257, '⭐SD-SUM-SBALL 🥎'!$L$4:$L$257))</f>
        <v>margiet907615@gmail.com</v>
      </c>
      <c r="G51" s="618" t="str" cm="1">
        <f t="array" ref="G51">_xlfn.IFS(D51="", "", _xlfn.XLOOKUP(D51, '⭐SD-SUM-SBALL 🥎'!$F$4:$F$257, '⭐SD-SUM-SBALL 🥎'!$M$4:$M$257)="", "", _xlfn.XLOOKUP(D51, '⭐SD-SUM-SBALL 🥎'!$F$4:$F$257, '⭐SD-SUM-SBALL 🥎'!$M$4:$M$257)&gt;0, _xlfn.XLOOKUP(D51, '⭐SD-SUM-SBALL 🥎'!$F$4:$F$257, '⭐SD-SUM-SBALL 🥎'!$M$4:$M$257))</f>
        <v>Christinacarlson21@gmail.com</v>
      </c>
      <c r="H51" s="618" t="str" cm="1">
        <f t="array" ref="H51">_xlfn.IFS(D51="", "", _xlfn.XLOOKUP(D51, '⭐SD-SUM-SBALL 🥎'!$F$4:$F$257, '⭐SD-SUM-SBALL 🥎'!$G$4:$G$257)="", "", _xlfn.XLOOKUP(D51, '⭐SD-SUM-SBALL 🥎'!$F$4:$F$257, '⭐SD-SUM-SBALL 🥎'!$G$4:$G$257)&gt;0, _xlfn.XLOOKUP(D51, '⭐SD-SUM-SBALL 🥎'!$F$4:$F$257, '⭐SD-SUM-SBALL 🥎'!$G$4:$G$257))</f>
        <v>Fly Park</v>
      </c>
      <c r="I51" s="618" t="str">
        <f>IF(D51="", " ", _xlfn.XLOOKUP(D51, '⭐SD-SUM-SBALL 🥎'!$F$4:$F$257, '⭐SD-SUM-SBALL 🥎'!$AP$4:$AP$257))</f>
        <v>3640 N. Chapel Rd., Franklin, TN 37067</v>
      </c>
      <c r="J51" s="618" t="str">
        <f>IF(D51="", " ", _xlfn.XLOOKUP(D51, '⭐SD-SUM-SBALL 🥎'!$F$4:$F$257, '⭐SD-SUM-SBALL 🥎'!$T$4:$T$257))</f>
        <v>907-382-9104</v>
      </c>
      <c r="K51" s="618" t="str">
        <f>IF(D51="", " ", _xlfn.XLOOKUP(D51, '⭐SD-SUM-SBALL 🥎'!$F$4:$F$257, '⭐SD-SUM-SBALL 🥎'!$N$4:$N$257))</f>
        <v>Christina</v>
      </c>
      <c r="L51" s="618" t="str">
        <f>IF(D51="", " ", _xlfn.XLOOKUP(D51, '⭐SD-SUM-SBALL 🥎'!$F$4:$F$257, '⭐SD-SUM-SBALL 🥎'!$O$4:$O$257))</f>
        <v>Carlson</v>
      </c>
      <c r="N51" s="619" t="b">
        <v>1</v>
      </c>
      <c r="O51" s="619" t="b">
        <v>1</v>
      </c>
      <c r="P51" s="619" t="b">
        <v>1</v>
      </c>
      <c r="Q51" s="619" t="b">
        <v>1</v>
      </c>
      <c r="R51" s="623" t="b">
        <v>1</v>
      </c>
      <c r="S51" s="619" t="b">
        <v>1</v>
      </c>
      <c r="T51" s="619" t="b">
        <v>1</v>
      </c>
      <c r="U51" s="619" t="b">
        <v>1</v>
      </c>
      <c r="V51" s="619" t="b">
        <v>0</v>
      </c>
      <c r="W51" s="619" t="b">
        <v>0</v>
      </c>
      <c r="X51" s="615" t="b">
        <v>0</v>
      </c>
      <c r="Y51" s="619" t="b">
        <v>1</v>
      </c>
      <c r="Z51" s="619" t="b">
        <v>1</v>
      </c>
      <c r="AA51" s="619" t="b">
        <v>0</v>
      </c>
      <c r="AB51" s="619" t="b">
        <v>0</v>
      </c>
      <c r="AC51" s="619" t="b">
        <v>0</v>
      </c>
      <c r="AD51" s="619" t="b">
        <v>0</v>
      </c>
      <c r="AE51" s="619" t="b">
        <v>0</v>
      </c>
      <c r="AF51" s="619" t="b">
        <v>0</v>
      </c>
    </row>
    <row r="52" spans="1:98">
      <c r="A52" s="39" t="str">
        <f>IF(D52="", " ", _xlfn.XLOOKUP(D52, '⭐SD-SUM-SBALL 🥎'!$F$4:$F$257, '⭐SD-SUM-SBALL 🥎'!$A$4:$A$257))</f>
        <v>B-RET</v>
      </c>
      <c r="B52" s="39" t="str">
        <f>IF(D52="", " ", _xlfn.XLOOKUP(D52, '⭐SD-SUM-SBALL 🥎'!$F$4:$F$257, '⭐SD-SUM-SBALL 🥎'!$C$4:$C$257))</f>
        <v>B-RET</v>
      </c>
      <c r="C52" s="281" t="str">
        <f>IF(D52="", " ", _xlfn.XLOOKUP(D52, '⭐SD-SUM-SBALL 🥎'!$F$4:$F$257, '⭐SD-SUM-SBALL 🥎'!$E$4:$E$257))</f>
        <v>USBDCPS</v>
      </c>
      <c r="D52" s="470" t="s">
        <v>2282</v>
      </c>
      <c r="E52" s="39" cm="1">
        <f t="array" ref="E52">_xlfn.IFS(D52="", "", _xlfn.XLOOKUP(D52, '⭐SD-SUM-SBALL 🥎'!$F$4:$F$257, '⭐SD-SUM-SBALL 🥎'!$X$4:$X$257)="", "TBA", _xlfn.XLOOKUP(D52, '⭐SD-SUM-SBALL 🥎'!$F$4:$F$257, '⭐SD-SUM-SBALL 🥎'!$X$4:$X$257)&gt;0, _xlfn.XLOOKUP(D52, '⭐SD-SUM-SBALL 🥎'!$F$4:$F$257, '⭐SD-SUM-SBALL 🥎'!$X$4:$X$257))</f>
        <v>713</v>
      </c>
      <c r="F52" s="57" t="str">
        <f>IF(D52="", " ", _xlfn.XLOOKUP(D52, '⭐SD-SUM-SBALL 🥎'!$F$4:$F$257, '⭐SD-SUM-SBALL 🥎'!$L$4:$L$257))</f>
        <v>zprideaux@sienacatholicschools.org</v>
      </c>
      <c r="G52" s="57" t="str" cm="1">
        <f t="array" ref="G52">_xlfn.IFS(D52="", "", _xlfn.XLOOKUP(D52, '⭐SD-SUM-SBALL 🥎'!$F$4:$F$257, '⭐SD-SUM-SBALL 🥎'!$M$4:$M$257)="", "", _xlfn.XLOOKUP(D52, '⭐SD-SUM-SBALL 🥎'!$F$4:$F$257, '⭐SD-SUM-SBALL 🥎'!$M$4:$M$257)&gt;0, _xlfn.XLOOKUP(D52, '⭐SD-SUM-SBALL 🥎'!$F$4:$F$257, '⭐SD-SUM-SBALL 🥎'!$M$4:$M$257))</f>
        <v/>
      </c>
      <c r="H52" s="57" t="str" cm="1">
        <f t="array" ref="H52">_xlfn.IFS(D52="", "", _xlfn.XLOOKUP(D52, '⭐SD-SUM-SBALL 🥎'!$F$4:$F$257, '⭐SD-SUM-SBALL 🥎'!$G$4:$G$257)="", "", _xlfn.XLOOKUP(D52, '⭐SD-SUM-SBALL 🥎'!$F$4:$F$257, '⭐SD-SUM-SBALL 🥎'!$G$4:$G$257)&gt;0, _xlfn.XLOOKUP(D52, '⭐SD-SUM-SBALL 🥎'!$F$4:$F$257, '⭐SD-SUM-SBALL 🥎'!$G$4:$G$257))</f>
        <v>Crawford Park</v>
      </c>
      <c r="I52" s="57" t="str">
        <f>IF(D52="", " ", _xlfn.XLOOKUP(D52, '⭐SD-SUM-SBALL 🥎'!$F$4:$F$257, '⭐SD-SUM-SBALL 🥎'!$AP$4:$AP$257))</f>
        <v>5199 Chester Ln., Caledonia, WI 53402</v>
      </c>
      <c r="J52" s="57" t="str">
        <f>IF(D52="", " ", _xlfn.XLOOKUP(D52, '⭐SD-SUM-SBALL 🥎'!$F$4:$F$257, '⭐SD-SUM-SBALL 🥎'!$T$4:$T$257))</f>
        <v>262-989-8087</v>
      </c>
      <c r="K52" s="57" t="str">
        <f>IF(D52="", " ", _xlfn.XLOOKUP(D52, '⭐SD-SUM-SBALL 🥎'!$F$4:$F$257, '⭐SD-SUM-SBALL 🥎'!$N$4:$N$257))</f>
        <v>Zach</v>
      </c>
      <c r="L52" s="57" t="str">
        <f>IF(D52="", " ", _xlfn.XLOOKUP(D52, '⭐SD-SUM-SBALL 🥎'!$F$4:$F$257, '⭐SD-SUM-SBALL 🥎'!$O$4:$O$257))</f>
        <v>Prideaux</v>
      </c>
      <c r="N52" s="482" t="b">
        <v>1</v>
      </c>
      <c r="O52" s="482" t="b">
        <v>1</v>
      </c>
      <c r="P52" s="482" t="b">
        <v>1</v>
      </c>
      <c r="Q52" s="482" t="b">
        <v>1</v>
      </c>
      <c r="R52" s="624" t="b">
        <v>1</v>
      </c>
      <c r="S52" s="482" t="b">
        <v>1</v>
      </c>
      <c r="T52" s="482" t="b">
        <v>1</v>
      </c>
      <c r="U52" s="482" t="b">
        <v>1</v>
      </c>
      <c r="V52" s="482" t="b">
        <v>0</v>
      </c>
      <c r="W52" s="482" t="b">
        <v>0</v>
      </c>
      <c r="X52" s="615" t="b">
        <v>0</v>
      </c>
      <c r="Y52" s="482" t="b">
        <v>1</v>
      </c>
      <c r="Z52" s="482" t="b">
        <v>1</v>
      </c>
      <c r="AA52" s="482" t="b">
        <v>0</v>
      </c>
      <c r="AB52" s="482" t="b">
        <v>0</v>
      </c>
      <c r="AC52" s="482" t="b">
        <v>0</v>
      </c>
      <c r="AD52" s="482" t="b">
        <v>0</v>
      </c>
      <c r="AE52" s="482" t="b">
        <v>0</v>
      </c>
      <c r="AF52" s="482" t="b">
        <v>0</v>
      </c>
    </row>
    <row r="53" spans="1:98" s="57" customFormat="1">
      <c r="A53" s="39" t="str">
        <f>IF(D53="", " ", _xlfn.XLOOKUP(D53, '⭐SD-SUM-SBALL 🥎'!$F$4:$F$257, '⭐SD-SUM-SBALL 🥎'!$A$4:$A$257))</f>
        <v>B-RET</v>
      </c>
      <c r="B53" s="39" t="str">
        <f>IF(D53="", " ", _xlfn.XLOOKUP(D53, '⭐SD-SUM-SBALL 🥎'!$F$4:$F$257, '⭐SD-SUM-SBALL 🥎'!$C$4:$C$257))</f>
        <v>B-RET</v>
      </c>
      <c r="C53" s="281" t="str">
        <f>IF(D53="", " ", _xlfn.XLOOKUP(D53, '⭐SD-SUM-SBALL 🥎'!$F$4:$F$257, '⭐SD-SUM-SBALL 🥎'!$E$4:$E$257))</f>
        <v>USBDSTCS</v>
      </c>
      <c r="D53" s="471" t="s">
        <v>4134</v>
      </c>
      <c r="E53" s="39" cm="1">
        <f t="array" ref="E53">_xlfn.IFS(D53="", "", _xlfn.XLOOKUP(D53, '⭐SD-SUM-SBALL 🥎'!$F$4:$F$257, '⭐SD-SUM-SBALL 🥎'!$X$4:$X$257)="", "TBA", _xlfn.XLOOKUP(D53, '⭐SD-SUM-SBALL 🥎'!$F$4:$F$257, '⭐SD-SUM-SBALL 🥎'!$X$4:$X$257)&gt;0, _xlfn.XLOOKUP(D53, '⭐SD-SUM-SBALL 🥎'!$F$4:$F$257, '⭐SD-SUM-SBALL 🥎'!$X$4:$X$257))</f>
        <v>713</v>
      </c>
      <c r="F53" s="57" t="str">
        <f>IF(D53="", " ", _xlfn.XLOOKUP(D53, '⭐SD-SUM-SBALL 🥎'!$F$4:$F$257, '⭐SD-SUM-SBALL 🥎'!$L$4:$L$257))</f>
        <v>owner.innerg@gmail.com</v>
      </c>
      <c r="G53" s="57" t="str" cm="1">
        <f t="array" ref="G53">_xlfn.IFS(D53="", "", _xlfn.XLOOKUP(D53, '⭐SD-SUM-SBALL 🥎'!$F$4:$F$257, '⭐SD-SUM-SBALL 🥎'!$M$4:$M$257)="", "", _xlfn.XLOOKUP(D53, '⭐SD-SUM-SBALL 🥎'!$F$4:$F$257, '⭐SD-SUM-SBALL 🥎'!$M$4:$M$257)&gt;0, _xlfn.XLOOKUP(D53, '⭐SD-SUM-SBALL 🥎'!$F$4:$F$257, '⭐SD-SUM-SBALL 🥎'!$M$4:$M$257))</f>
        <v/>
      </c>
      <c r="H53" s="57" t="str" cm="1">
        <f t="array" ref="H53">_xlfn.IFS(D53="", "", _xlfn.XLOOKUP(D53, '⭐SD-SUM-SBALL 🥎'!$F$4:$F$257, '⭐SD-SUM-SBALL 🥎'!$G$4:$G$257)="", "", _xlfn.XLOOKUP(D53, '⭐SD-SUM-SBALL 🥎'!$F$4:$F$257, '⭐SD-SUM-SBALL 🥎'!$G$4:$G$257)&gt;0, _xlfn.XLOOKUP(D53, '⭐SD-SUM-SBALL 🥎'!$F$4:$F$257, '⭐SD-SUM-SBALL 🥎'!$G$4:$G$257))</f>
        <v>Player's Edge</v>
      </c>
      <c r="I53" s="57" t="str">
        <f>IF(D53="", " ", _xlfn.XLOOKUP(D53, '⭐SD-SUM-SBALL 🥎'!$F$4:$F$257, '⭐SD-SUM-SBALL 🥎'!$AP$4:$AP$257))</f>
        <v>3020 N. Highway 94, St. Charles, MO 63301</v>
      </c>
      <c r="J53" s="57" t="str">
        <f>IF(D53="", " ", _xlfn.XLOOKUP(D53, '⭐SD-SUM-SBALL 🥎'!$F$4:$F$257, '⭐SD-SUM-SBALL 🥎'!$T$4:$T$257))</f>
        <v>636-577-1933</v>
      </c>
      <c r="K53" s="57" t="str">
        <f>IF(D53="", " ", _xlfn.XLOOKUP(D53, '⭐SD-SUM-SBALL 🥎'!$F$4:$F$257, '⭐SD-SUM-SBALL 🥎'!$N$4:$N$257))</f>
        <v>Gerrion</v>
      </c>
      <c r="L53" s="57" t="str">
        <f>IF(D53="", " ", _xlfn.XLOOKUP(D53, '⭐SD-SUM-SBALL 🥎'!$F$4:$F$257, '⭐SD-SUM-SBALL 🥎'!$O$4:$O$257))</f>
        <v>Grim</v>
      </c>
      <c r="M53" s="77"/>
      <c r="N53" s="482" t="b">
        <v>1</v>
      </c>
      <c r="O53" s="482" t="b">
        <v>1</v>
      </c>
      <c r="P53" s="482" t="b">
        <v>1</v>
      </c>
      <c r="Q53" s="482" t="b">
        <v>1</v>
      </c>
      <c r="R53" s="624" t="b">
        <v>1</v>
      </c>
      <c r="S53" s="482" t="b">
        <v>1</v>
      </c>
      <c r="T53" s="482" t="b">
        <v>1</v>
      </c>
      <c r="U53" s="482" t="b">
        <v>1</v>
      </c>
      <c r="V53" s="482" t="b">
        <v>0</v>
      </c>
      <c r="W53" s="482" t="b">
        <v>0</v>
      </c>
      <c r="X53" s="615" t="b">
        <v>0</v>
      </c>
      <c r="Y53" s="482" t="b">
        <v>1</v>
      </c>
      <c r="Z53" s="482" t="b">
        <v>1</v>
      </c>
      <c r="AA53" s="482" t="b">
        <v>0</v>
      </c>
      <c r="AB53" s="482" t="b">
        <v>0</v>
      </c>
      <c r="AC53" s="482" t="b">
        <v>0</v>
      </c>
      <c r="AD53" s="482" t="b">
        <v>0</v>
      </c>
      <c r="AE53" s="482" t="b">
        <v>0</v>
      </c>
      <c r="AF53" s="482" t="b">
        <v>0</v>
      </c>
      <c r="AG53" s="77"/>
      <c r="AH53" s="130"/>
      <c r="AI53" s="130"/>
      <c r="AJ53" s="130"/>
      <c r="AK53" s="130"/>
      <c r="AL53" s="130"/>
      <c r="AM53" s="130"/>
      <c r="AN53" s="130"/>
      <c r="AO53" s="130"/>
      <c r="AP53" s="130"/>
      <c r="AQ53" s="130"/>
      <c r="AR53" s="130"/>
      <c r="AS53" s="130"/>
      <c r="AT53" s="130"/>
      <c r="AU53" s="130"/>
      <c r="AV53" s="130"/>
      <c r="AW53" s="130"/>
      <c r="AX53" s="130"/>
      <c r="AY53" s="130"/>
      <c r="AZ53" s="130"/>
      <c r="BA53" s="130"/>
      <c r="BB53" s="130"/>
      <c r="BC53" s="130"/>
      <c r="BD53" s="130"/>
      <c r="BE53" s="130"/>
      <c r="BF53" s="130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</row>
    <row r="54" spans="1:98" s="77" customFormat="1">
      <c r="A54" s="86"/>
      <c r="B54" s="86"/>
      <c r="C54" s="630"/>
      <c r="D54" s="473"/>
      <c r="E54" s="86"/>
      <c r="N54" s="615" t="b">
        <v>0</v>
      </c>
      <c r="O54" s="615" t="b">
        <v>0</v>
      </c>
      <c r="P54" s="615" t="b">
        <v>0</v>
      </c>
      <c r="Q54" s="615" t="b">
        <v>0</v>
      </c>
      <c r="R54" s="625" t="b">
        <v>0</v>
      </c>
      <c r="S54" s="615" t="b">
        <v>0</v>
      </c>
      <c r="T54" s="615" t="b">
        <v>0</v>
      </c>
      <c r="U54" s="615" t="b">
        <v>0</v>
      </c>
      <c r="V54" s="615" t="b">
        <v>0</v>
      </c>
      <c r="W54" s="615" t="b">
        <v>0</v>
      </c>
      <c r="X54" s="615" t="b">
        <v>0</v>
      </c>
      <c r="Y54" s="615" t="b">
        <v>0</v>
      </c>
      <c r="Z54" s="615" t="b">
        <v>0</v>
      </c>
      <c r="AA54" s="615" t="b">
        <v>0</v>
      </c>
      <c r="AB54" s="615" t="b">
        <v>0</v>
      </c>
      <c r="AC54" s="615" t="b">
        <v>0</v>
      </c>
      <c r="AD54" s="615" t="b">
        <v>0</v>
      </c>
      <c r="AE54" s="615" t="b">
        <v>0</v>
      </c>
      <c r="AF54" s="615" t="b">
        <v>0</v>
      </c>
    </row>
    <row r="55" spans="1:98" s="57" customFormat="1">
      <c r="A55" s="85" t="str">
        <f>IF(D55="", " ", _xlfn.XLOOKUP(D55, '⭐SD-SUM-SBALL 🥎'!$F$4:$F$257, '⭐SD-SUM-SBALL 🥎'!$A$4:$A$257))</f>
        <v>A-NEW</v>
      </c>
      <c r="B55" s="85" t="str">
        <f>IF(D55="", " ", _xlfn.XLOOKUP(D55, '⭐SD-SUM-SBALL 🥎'!$F$4:$F$257, '⭐SD-SUM-SBALL 🥎'!$C$4:$C$257))</f>
        <v>A-NEW</v>
      </c>
      <c r="C55" s="629" t="str">
        <f>IF(D55="", " ", _xlfn.XLOOKUP(D55, '⭐SD-SUM-SBALL 🥎'!$F$4:$F$257, '⭐SD-SUM-SBALL 🥎'!$E$4:$E$257))</f>
        <v>USBDBRUS</v>
      </c>
      <c r="D55" s="41" t="s">
        <v>3818</v>
      </c>
      <c r="E55" s="85" cm="1">
        <f t="array" ref="E55">_xlfn.IFS(D55="", "", _xlfn.XLOOKUP(D55, '⭐SD-SUM-SBALL 🥎'!$F$4:$F$257, '⭐SD-SUM-SBALL 🥎'!$X$4:$X$257)="", "TBA", _xlfn.XLOOKUP(D55, '⭐SD-SUM-SBALL 🥎'!$F$4:$F$257, '⭐SD-SUM-SBALL 🥎'!$X$4:$X$257)&gt;0, _xlfn.XLOOKUP(D55, '⭐SD-SUM-SBALL 🥎'!$F$4:$F$257, '⭐SD-SUM-SBALL 🥎'!$X$4:$X$257))</f>
        <v>720</v>
      </c>
      <c r="F55" s="78" t="str">
        <f>IF(D55="", " ", _xlfn.XLOOKUP(D55, '⭐SD-SUM-SBALL 🥎'!$F$4:$F$257, '⭐SD-SUM-SBALL 🥎'!$L$4:$L$257))</f>
        <v>aperdue@ycsd.york.va.us</v>
      </c>
      <c r="G55" s="78" t="str" cm="1">
        <f t="array" ref="G55">_xlfn.IFS(D55="", "", _xlfn.XLOOKUP(D55, '⭐SD-SUM-SBALL 🥎'!$F$4:$F$257, '⭐SD-SUM-SBALL 🥎'!$M$4:$M$257)="", "", _xlfn.XLOOKUP(D55, '⭐SD-SUM-SBALL 🥎'!$F$4:$F$257, '⭐SD-SUM-SBALL 🥎'!$M$4:$M$257)&gt;0, _xlfn.XLOOKUP(D55, '⭐SD-SUM-SBALL 🥎'!$F$4:$F$257, '⭐SD-SUM-SBALL 🥎'!$M$4:$M$257))</f>
        <v/>
      </c>
      <c r="H55" s="78" t="str" cm="1">
        <f t="array" ref="H55">_xlfn.IFS(D55="", "", _xlfn.XLOOKUP(D55, '⭐SD-SUM-SBALL 🥎'!$F$4:$F$257, '⭐SD-SUM-SBALL 🥎'!$G$4:$G$257)="", "", _xlfn.XLOOKUP(D55, '⭐SD-SUM-SBALL 🥎'!$F$4:$F$257, '⭐SD-SUM-SBALL 🥎'!$G$4:$G$257)&gt;0, _xlfn.XLOOKUP(D55, '⭐SD-SUM-SBALL 🥎'!$F$4:$F$257, '⭐SD-SUM-SBALL 🥎'!$G$4:$G$257))</f>
        <v>Softball Field</v>
      </c>
      <c r="I55" s="78" t="str">
        <f>IF(D55="", " ", _xlfn.XLOOKUP(D55, '⭐SD-SUM-SBALL 🥎'!$F$4:$F$257, '⭐SD-SUM-SBALL 🥎'!$AP$4:$AP$257))</f>
        <v>185 E Rochambeau Dr., Williamsburg, VA 23188</v>
      </c>
      <c r="J55" s="78" t="str">
        <f>IF(D55="", " ", _xlfn.XLOOKUP(D55, '⭐SD-SUM-SBALL 🥎'!$F$4:$F$257, '⭐SD-SUM-SBALL 🥎'!$T$4:$T$257))</f>
        <v>843-446-5916</v>
      </c>
      <c r="K55" s="78" t="str">
        <f>IF(D55="", " ", _xlfn.XLOOKUP(D55, '⭐SD-SUM-SBALL 🥎'!$F$4:$F$257, '⭐SD-SUM-SBALL 🥎'!$N$4:$N$257))</f>
        <v>Adam</v>
      </c>
      <c r="L55" s="78" t="str">
        <f>IF(D55="", " ", _xlfn.XLOOKUP(D55, '⭐SD-SUM-SBALL 🥎'!$F$4:$F$257, '⭐SD-SUM-SBALL 🥎'!$O$4:$O$257))</f>
        <v>Perdue</v>
      </c>
      <c r="M55" s="77"/>
      <c r="N55" s="620" t="b">
        <v>1</v>
      </c>
      <c r="O55" s="620" t="b">
        <v>1</v>
      </c>
      <c r="P55" s="620" t="b">
        <v>1</v>
      </c>
      <c r="Q55" s="620" t="b">
        <v>1</v>
      </c>
      <c r="R55" s="622" t="b">
        <v>1</v>
      </c>
      <c r="S55" s="620" t="b">
        <v>1</v>
      </c>
      <c r="T55" s="620" t="b">
        <v>1</v>
      </c>
      <c r="U55" s="620" t="b">
        <v>1</v>
      </c>
      <c r="V55" s="620" t="b">
        <v>0</v>
      </c>
      <c r="W55" s="620" t="b">
        <v>0</v>
      </c>
      <c r="X55" s="77"/>
      <c r="Y55" s="620" t="b">
        <v>1</v>
      </c>
      <c r="Z55" s="620" t="b">
        <v>1</v>
      </c>
      <c r="AA55" s="620" t="b">
        <v>0</v>
      </c>
      <c r="AB55" s="620" t="b">
        <v>0</v>
      </c>
      <c r="AC55" s="620" t="b">
        <v>0</v>
      </c>
      <c r="AD55" s="620" t="b">
        <v>0</v>
      </c>
      <c r="AE55" s="620" t="b">
        <v>0</v>
      </c>
      <c r="AF55" s="620" t="b">
        <v>0</v>
      </c>
      <c r="AG55" s="481"/>
      <c r="AH55" s="662"/>
      <c r="AI55" s="130"/>
      <c r="AJ55" s="130"/>
      <c r="AK55" s="130"/>
      <c r="AL55" s="130"/>
      <c r="AM55" s="130"/>
      <c r="AN55" s="130"/>
      <c r="AO55" s="130"/>
      <c r="AP55" s="130"/>
      <c r="AQ55" s="130"/>
      <c r="AR55" s="130"/>
      <c r="AS55" s="130"/>
      <c r="AT55" s="130"/>
      <c r="AU55" s="130"/>
      <c r="AV55" s="130"/>
      <c r="AW55" s="130"/>
      <c r="AX55" s="130"/>
      <c r="AY55" s="130"/>
      <c r="AZ55" s="130"/>
      <c r="BA55" s="130"/>
      <c r="BB55" s="130"/>
      <c r="BC55" s="130"/>
      <c r="BD55" s="130"/>
      <c r="BE55" s="130"/>
      <c r="BF55" s="130"/>
      <c r="BG55" s="130"/>
      <c r="BH55" s="130"/>
      <c r="BI55" s="130"/>
      <c r="BJ55" s="130"/>
      <c r="BK55" s="130"/>
      <c r="BL55" s="130"/>
      <c r="BM55" s="130"/>
      <c r="BN55" s="130"/>
      <c r="BO55" s="130"/>
      <c r="BP55" s="130"/>
      <c r="BQ55" s="130"/>
      <c r="BR55" s="130"/>
      <c r="BS55" s="130"/>
      <c r="BT55" s="130"/>
      <c r="BU55" s="130"/>
      <c r="BV55" s="130"/>
      <c r="BW55" s="130"/>
      <c r="BX55" s="130"/>
      <c r="BY55" s="130"/>
      <c r="BZ55" s="130"/>
      <c r="CA55" s="130"/>
      <c r="CB55" s="130"/>
      <c r="CC55" s="130"/>
      <c r="CD55" s="130"/>
      <c r="CE55" s="130"/>
      <c r="CF55" s="130"/>
      <c r="CG55" s="130"/>
      <c r="CH55" s="130"/>
      <c r="CI55" s="130"/>
      <c r="CJ55" s="130"/>
      <c r="CK55" s="130"/>
      <c r="CL55" s="130"/>
      <c r="CM55" s="130"/>
      <c r="CN55" s="130"/>
      <c r="CO55" s="130"/>
      <c r="CP55" s="130"/>
      <c r="CQ55" s="130"/>
      <c r="CR55" s="130"/>
      <c r="CS55" s="130"/>
      <c r="CT55" s="130"/>
    </row>
    <row r="56" spans="1:98" s="57" customFormat="1">
      <c r="A56" s="764" t="str">
        <f>IF(D56="", " ", _xlfn.XLOOKUP(D56, '⭐SD-SUM-SBALL 🥎'!$F$4:$F$257, '⭐SD-SUM-SBALL 🥎'!$A$4:$A$257))</f>
        <v>O-ROGER-NEW</v>
      </c>
      <c r="B56" s="764" t="str">
        <f>IF(D56="", " ", _xlfn.XLOOKUP(D56, '⭐SD-SUM-SBALL 🥎'!$F$4:$F$257, '⭐SD-SUM-SBALL 🥎'!$C$4:$C$257))</f>
        <v>O-ROGER</v>
      </c>
      <c r="C56" s="765" t="str">
        <f>IF(D56="", " ", _xlfn.XLOOKUP(D56, '⭐SD-SUM-SBALL 🥎'!$F$4:$F$257, '⭐SD-SUM-SBALL 🥎'!$E$4:$E$257))</f>
        <v>USBDCPFS</v>
      </c>
      <c r="D56" s="751" t="s">
        <v>4137</v>
      </c>
      <c r="E56" s="764" cm="1">
        <f t="array" ref="E56">_xlfn.IFS(D56="", "", _xlfn.XLOOKUP(D56, '⭐SD-SUM-SBALL 🥎'!$F$4:$F$257, '⭐SD-SUM-SBALL 🥎'!$X$4:$X$257)="", "TBA", _xlfn.XLOOKUP(D56, '⭐SD-SUM-SBALL 🥎'!$F$4:$F$257, '⭐SD-SUM-SBALL 🥎'!$X$4:$X$257)&gt;0, _xlfn.XLOOKUP(D56, '⭐SD-SUM-SBALL 🥎'!$F$4:$F$257, '⭐SD-SUM-SBALL 🥎'!$X$4:$X$257))</f>
        <v>720</v>
      </c>
      <c r="F56" s="766" t="str">
        <f>IF(D56="", " ", _xlfn.XLOOKUP(D56, '⭐SD-SUM-SBALL 🥎'!$F$4:$F$257, '⭐SD-SUM-SBALL 🥎'!$L$4:$L$257))</f>
        <v>info@pegsbaseball.com</v>
      </c>
      <c r="G56" s="766" t="str" cm="1">
        <f t="array" ref="G56">_xlfn.IFS(D56="", "", _xlfn.XLOOKUP(D56, '⭐SD-SUM-SBALL 🥎'!$F$4:$F$257, '⭐SD-SUM-SBALL 🥎'!$M$4:$M$257)="", "", _xlfn.XLOOKUP(D56, '⭐SD-SUM-SBALL 🥎'!$F$4:$F$257, '⭐SD-SUM-SBALL 🥎'!$M$4:$M$257)&gt;0, _xlfn.XLOOKUP(D56, '⭐SD-SUM-SBALL 🥎'!$F$4:$F$257, '⭐SD-SUM-SBALL 🥎'!$M$4:$M$257))</f>
        <v/>
      </c>
      <c r="H56" s="766" t="str" cm="1">
        <f t="array" ref="H56">_xlfn.IFS(D56="", "", _xlfn.XLOOKUP(D56, '⭐SD-SUM-SBALL 🥎'!$F$4:$F$257, '⭐SD-SUM-SBALL 🥎'!$G$4:$G$257)="", "", _xlfn.XLOOKUP(D56, '⭐SD-SUM-SBALL 🥎'!$F$4:$F$257, '⭐SD-SUM-SBALL 🥎'!$G$4:$G$257)&gt;0, _xlfn.XLOOKUP(D56, '⭐SD-SUM-SBALL 🥎'!$F$4:$F$257, '⭐SD-SUM-SBALL 🥎'!$G$4:$G$257))</f>
        <v/>
      </c>
      <c r="I56" s="766" t="str">
        <f>IF(D56="", " ", _xlfn.XLOOKUP(D56, '⭐SD-SUM-SBALL 🥎'!$F$4:$F$257, '⭐SD-SUM-SBALL 🥎'!$AP$4:$AP$257))</f>
        <v>25079 Ulmer St., College Point, NY 11354</v>
      </c>
      <c r="J56" s="766" t="str">
        <f>IF(D56="", " ", _xlfn.XLOOKUP(D56, '⭐SD-SUM-SBALL 🥎'!$F$4:$F$257, '⭐SD-SUM-SBALL 🥎'!$T$4:$T$257))</f>
        <v>347-992-1736</v>
      </c>
      <c r="K56" s="766" t="str">
        <f>IF(D56="", " ", _xlfn.XLOOKUP(D56, '⭐SD-SUM-SBALL 🥎'!$F$4:$F$257, '⭐SD-SUM-SBALL 🥎'!$N$4:$N$257))</f>
        <v>Roger</v>
      </c>
      <c r="L56" s="766" t="str">
        <f>IF(D56="", " ", _xlfn.XLOOKUP(D56, '⭐SD-SUM-SBALL 🥎'!$F$4:$F$257, '⭐SD-SUM-SBALL 🥎'!$O$4:$O$257))</f>
        <v>Mischel</v>
      </c>
      <c r="M56" s="77"/>
      <c r="N56" s="767" t="b">
        <v>1</v>
      </c>
      <c r="O56" s="767" t="b">
        <v>1</v>
      </c>
      <c r="P56" s="767" t="b">
        <v>1</v>
      </c>
      <c r="Q56" s="767" t="b">
        <v>1</v>
      </c>
      <c r="R56" s="768" t="b">
        <v>1</v>
      </c>
      <c r="S56" s="767" t="b">
        <v>1</v>
      </c>
      <c r="T56" s="767" t="b">
        <v>1</v>
      </c>
      <c r="U56" s="767" t="b">
        <v>1</v>
      </c>
      <c r="V56" s="767" t="b">
        <v>0</v>
      </c>
      <c r="W56" s="767" t="b">
        <v>0</v>
      </c>
      <c r="X56" s="77"/>
      <c r="Y56" s="767" t="b">
        <v>1</v>
      </c>
      <c r="Z56" s="767" t="b">
        <v>1</v>
      </c>
      <c r="AA56" s="767" t="b">
        <v>0</v>
      </c>
      <c r="AB56" s="767" t="b">
        <v>0</v>
      </c>
      <c r="AC56" s="767" t="b">
        <v>0</v>
      </c>
      <c r="AD56" s="767" t="b">
        <v>0</v>
      </c>
      <c r="AE56" s="767" t="b">
        <v>0</v>
      </c>
      <c r="AF56" s="767" t="b">
        <v>0</v>
      </c>
      <c r="AG56" s="77"/>
      <c r="AH56" s="130"/>
      <c r="AI56" s="130"/>
      <c r="AJ56" s="130"/>
      <c r="AK56" s="130"/>
      <c r="AL56" s="130"/>
      <c r="AM56" s="130"/>
      <c r="AN56" s="130"/>
      <c r="AO56" s="130"/>
      <c r="AP56" s="130"/>
      <c r="AQ56" s="130"/>
      <c r="AR56" s="130"/>
      <c r="AS56" s="130"/>
      <c r="AT56" s="130"/>
      <c r="AU56" s="130"/>
      <c r="AV56" s="130"/>
      <c r="AW56" s="130"/>
      <c r="AX56" s="130"/>
      <c r="AY56" s="130"/>
      <c r="AZ56" s="130"/>
      <c r="BA56" s="130"/>
      <c r="BB56" s="130"/>
      <c r="BC56" s="130"/>
      <c r="BD56" s="130"/>
      <c r="BE56" s="130"/>
      <c r="BF56" s="130"/>
      <c r="BG56" s="130"/>
      <c r="BH56" s="130"/>
      <c r="BI56" s="130"/>
      <c r="BJ56" s="130"/>
      <c r="BK56" s="130"/>
      <c r="BL56" s="130"/>
      <c r="BM56" s="130"/>
      <c r="BN56" s="130"/>
      <c r="BO56" s="130"/>
      <c r="BP56" s="130"/>
      <c r="BQ56" s="130"/>
      <c r="BR56" s="130"/>
      <c r="BS56" s="130"/>
      <c r="BT56" s="130"/>
      <c r="BU56" s="130"/>
      <c r="BV56" s="130"/>
      <c r="BW56" s="130"/>
      <c r="BX56" s="130"/>
      <c r="BY56" s="130"/>
      <c r="BZ56" s="130"/>
      <c r="CA56" s="130"/>
      <c r="CB56" s="130"/>
      <c r="CC56" s="130"/>
      <c r="CD56" s="130"/>
      <c r="CE56" s="130"/>
      <c r="CF56" s="130"/>
      <c r="CG56" s="130"/>
      <c r="CH56" s="130"/>
      <c r="CI56" s="130"/>
      <c r="CJ56" s="130"/>
      <c r="CK56" s="130"/>
      <c r="CL56" s="130"/>
      <c r="CM56" s="130"/>
      <c r="CN56" s="130"/>
      <c r="CO56" s="130"/>
      <c r="CP56" s="130"/>
      <c r="CQ56" s="130"/>
      <c r="CR56" s="130"/>
      <c r="CS56" s="130"/>
      <c r="CT56" s="130"/>
    </row>
    <row r="57" spans="1:98" s="57" customFormat="1">
      <c r="A57" s="85" t="str">
        <f>IF(D57="", " ", _xlfn.XLOOKUP(D57, '⭐SD-SUM-SBALL 🥎'!$F$4:$F$257, '⭐SD-SUM-SBALL 🥎'!$A$4:$A$257))</f>
        <v>A-NEW</v>
      </c>
      <c r="B57" s="85" t="str">
        <f>IF(D57="", " ", _xlfn.XLOOKUP(D57, '⭐SD-SUM-SBALL 🥎'!$F$4:$F$257, '⭐SD-SUM-SBALL 🥎'!$C$4:$C$257))</f>
        <v>A-NEW</v>
      </c>
      <c r="C57" s="629" t="str">
        <f>IF(D57="", " ", _xlfn.XLOOKUP(D57, '⭐SD-SUM-SBALL 🥎'!$F$4:$F$257, '⭐SD-SUM-SBALL 🥎'!$E$4:$E$257))</f>
        <v>USBDGCCS</v>
      </c>
      <c r="D57" s="122" t="s">
        <v>2859</v>
      </c>
      <c r="E57" s="85" cm="1">
        <f t="array" ref="E57">_xlfn.IFS(D57="", "", _xlfn.XLOOKUP(D57, '⭐SD-SUM-SBALL 🥎'!$F$4:$F$257, '⭐SD-SUM-SBALL 🥎'!$X$4:$X$257)="", "TBA", _xlfn.XLOOKUP(D57, '⭐SD-SUM-SBALL 🥎'!$F$4:$F$257, '⭐SD-SUM-SBALL 🥎'!$X$4:$X$257)&gt;0, _xlfn.XLOOKUP(D57, '⭐SD-SUM-SBALL 🥎'!$F$4:$F$257, '⭐SD-SUM-SBALL 🥎'!$X$4:$X$257))</f>
        <v>720</v>
      </c>
      <c r="F57" s="78" t="str">
        <f>IF(D57="", " ", _xlfn.XLOOKUP(D57, '⭐SD-SUM-SBALL 🥎'!$F$4:$F$257, '⭐SD-SUM-SBALL 🥎'!$L$4:$L$257))</f>
        <v>ssherman@genesee.edu</v>
      </c>
      <c r="G57" s="78" t="str" cm="1">
        <f t="array" ref="G57">_xlfn.IFS(D57="", "", _xlfn.XLOOKUP(D57, '⭐SD-SUM-SBALL 🥎'!$F$4:$F$257, '⭐SD-SUM-SBALL 🥎'!$M$4:$M$257)="", "", _xlfn.XLOOKUP(D57, '⭐SD-SUM-SBALL 🥎'!$F$4:$F$257, '⭐SD-SUM-SBALL 🥎'!$M$4:$M$257)&gt;0, _xlfn.XLOOKUP(D57, '⭐SD-SUM-SBALL 🥎'!$F$4:$F$257, '⭐SD-SUM-SBALL 🥎'!$M$4:$M$257))</f>
        <v/>
      </c>
      <c r="H57" s="78" t="str" cm="1">
        <f t="array" ref="H57">_xlfn.IFS(D57="", "", _xlfn.XLOOKUP(D57, '⭐SD-SUM-SBALL 🥎'!$F$4:$F$257, '⭐SD-SUM-SBALL 🥎'!$G$4:$G$257)="", "", _xlfn.XLOOKUP(D57, '⭐SD-SUM-SBALL 🥎'!$F$4:$F$257, '⭐SD-SUM-SBALL 🥎'!$G$4:$G$257)&gt;0, _xlfn.XLOOKUP(D57, '⭐SD-SUM-SBALL 🥎'!$F$4:$F$257, '⭐SD-SUM-SBALL 🥎'!$G$4:$G$257))</f>
        <v/>
      </c>
      <c r="I57" s="78" t="str">
        <f>IF(D57="", " ", _xlfn.XLOOKUP(D57, '⭐SD-SUM-SBALL 🥎'!$F$4:$F$257, '⭐SD-SUM-SBALL 🥎'!$AP$4:$AP$257))</f>
        <v>1 College Rd., Batavia, NY 14020</v>
      </c>
      <c r="J57" s="78" t="str">
        <f>IF(D57="", " ", _xlfn.XLOOKUP(D57, '⭐SD-SUM-SBALL 🥎'!$F$4:$F$257, '⭐SD-SUM-SBALL 🥎'!$T$4:$T$257))</f>
        <v>585-350-9397</v>
      </c>
      <c r="K57" s="78" t="str">
        <f>IF(D57="", " ", _xlfn.XLOOKUP(D57, '⭐SD-SUM-SBALL 🥎'!$F$4:$F$257, '⭐SD-SUM-SBALL 🥎'!$N$4:$N$257))</f>
        <v>Skip</v>
      </c>
      <c r="L57" s="78" t="str">
        <f>IF(D57="", " ", _xlfn.XLOOKUP(D57, '⭐SD-SUM-SBALL 🥎'!$F$4:$F$257, '⭐SD-SUM-SBALL 🥎'!$O$4:$O$257))</f>
        <v xml:space="preserve">Sherman </v>
      </c>
      <c r="M57" s="77"/>
      <c r="N57" s="620" t="b">
        <v>1</v>
      </c>
      <c r="O57" s="620" t="b">
        <v>1</v>
      </c>
      <c r="P57" s="620" t="b">
        <v>1</v>
      </c>
      <c r="Q57" s="620" t="b">
        <v>1</v>
      </c>
      <c r="R57" s="622" t="b">
        <v>1</v>
      </c>
      <c r="S57" s="620" t="b">
        <v>1</v>
      </c>
      <c r="T57" s="620" t="b">
        <v>1</v>
      </c>
      <c r="U57" s="620" t="b">
        <v>1</v>
      </c>
      <c r="V57" s="620" t="b">
        <v>0</v>
      </c>
      <c r="W57" s="620" t="b">
        <v>0</v>
      </c>
      <c r="X57" s="77"/>
      <c r="Y57" s="620" t="b">
        <v>1</v>
      </c>
      <c r="Z57" s="620" t="b">
        <v>1</v>
      </c>
      <c r="AA57" s="620" t="b">
        <v>0</v>
      </c>
      <c r="AB57" s="620" t="b">
        <v>0</v>
      </c>
      <c r="AC57" s="620" t="b">
        <v>0</v>
      </c>
      <c r="AD57" s="620" t="b">
        <v>0</v>
      </c>
      <c r="AE57" s="620" t="b">
        <v>0</v>
      </c>
      <c r="AF57" s="620" t="b">
        <v>0</v>
      </c>
      <c r="AG57" s="77"/>
      <c r="AH57" s="130"/>
      <c r="AI57" s="130"/>
      <c r="AJ57" s="130"/>
      <c r="AK57" s="130"/>
      <c r="AL57" s="130"/>
      <c r="AM57" s="130"/>
      <c r="AN57" s="130"/>
      <c r="AO57" s="130"/>
      <c r="AP57" s="130"/>
      <c r="AQ57" s="130"/>
      <c r="AR57" s="130"/>
      <c r="AS57" s="130"/>
      <c r="AT57" s="130"/>
      <c r="AU57" s="130"/>
      <c r="AV57" s="130"/>
      <c r="AW57" s="130"/>
      <c r="AX57" s="130"/>
      <c r="AY57" s="130"/>
      <c r="AZ57" s="130"/>
      <c r="BA57" s="130"/>
      <c r="BB57" s="130"/>
      <c r="BC57" s="130"/>
      <c r="BD57" s="130"/>
      <c r="BE57" s="130"/>
      <c r="BF57" s="130"/>
      <c r="BG57" s="130"/>
      <c r="BH57" s="130"/>
      <c r="BI57" s="130"/>
      <c r="BJ57" s="130"/>
      <c r="BK57" s="130"/>
      <c r="BL57" s="130"/>
      <c r="BM57" s="130"/>
      <c r="BN57" s="130"/>
      <c r="BO57" s="130"/>
      <c r="BP57" s="130"/>
      <c r="BQ57" s="130"/>
      <c r="BR57" s="130"/>
      <c r="BS57" s="130"/>
      <c r="BT57" s="130"/>
      <c r="BU57" s="130"/>
      <c r="BV57" s="130"/>
      <c r="BW57" s="130"/>
      <c r="BX57" s="130"/>
      <c r="BY57" s="130"/>
      <c r="BZ57" s="130"/>
      <c r="CA57" s="130"/>
      <c r="CB57" s="130"/>
      <c r="CC57" s="130"/>
      <c r="CD57" s="130"/>
      <c r="CE57" s="130"/>
      <c r="CF57" s="130"/>
      <c r="CG57" s="130"/>
      <c r="CH57" s="130"/>
      <c r="CI57" s="130"/>
      <c r="CJ57" s="130"/>
      <c r="CK57" s="130"/>
      <c r="CL57" s="130"/>
      <c r="CM57" s="130"/>
      <c r="CN57" s="130"/>
      <c r="CO57" s="130"/>
      <c r="CP57" s="130"/>
      <c r="CQ57" s="130"/>
      <c r="CR57" s="130"/>
      <c r="CS57" s="130"/>
      <c r="CT57" s="130"/>
    </row>
    <row r="58" spans="1:98" s="57" customFormat="1">
      <c r="A58" s="85" t="str">
        <f>IF(D58="", " ", _xlfn.XLOOKUP(D58, '⭐SD-SUM-SBALL 🥎'!$F$4:$F$257, '⭐SD-SUM-SBALL 🥎'!$A$4:$A$257))</f>
        <v>A-NEW</v>
      </c>
      <c r="B58" s="85" t="str">
        <f>IF(D58="", " ", _xlfn.XLOOKUP(D58, '⭐SD-SUM-SBALL 🥎'!$F$4:$F$257, '⭐SD-SUM-SBALL 🥎'!$C$4:$C$257))</f>
        <v>A-NEW</v>
      </c>
      <c r="C58" s="629" t="str">
        <f>IF(D58="", " ", _xlfn.XLOOKUP(D58, '⭐SD-SUM-SBALL 🥎'!$F$4:$F$257, '⭐SD-SUM-SBALL 🥎'!$E$4:$E$257))</f>
        <v>USBDMAFS</v>
      </c>
      <c r="D58" s="122" t="s">
        <v>2193</v>
      </c>
      <c r="E58" s="85" cm="1">
        <f t="array" ref="E58">_xlfn.IFS(D58="", "", _xlfn.XLOOKUP(D58, '⭐SD-SUM-SBALL 🥎'!$F$4:$F$257, '⭐SD-SUM-SBALL 🥎'!$X$4:$X$257)="", "TBA", _xlfn.XLOOKUP(D58, '⭐SD-SUM-SBALL 🥎'!$F$4:$F$257, '⭐SD-SUM-SBALL 🥎'!$X$4:$X$257)&gt;0, _xlfn.XLOOKUP(D58, '⭐SD-SUM-SBALL 🥎'!$F$4:$F$257, '⭐SD-SUM-SBALL 🥎'!$X$4:$X$257))</f>
        <v>720</v>
      </c>
      <c r="F58" s="78" t="str">
        <f>IF(D58="", " ", _xlfn.XLOOKUP(D58, '⭐SD-SUM-SBALL 🥎'!$F$4:$F$257, '⭐SD-SUM-SBALL 🥎'!$L$4:$L$257))</f>
        <v>lissettesandoval@mylusd.org</v>
      </c>
      <c r="G58" s="78" t="str" cm="1">
        <f t="array" ref="G58">_xlfn.IFS(D58="", "", _xlfn.XLOOKUP(D58, '⭐SD-SUM-SBALL 🥎'!$F$4:$F$257, '⭐SD-SUM-SBALL 🥎'!$M$4:$M$257)="", "", _xlfn.XLOOKUP(D58, '⭐SD-SUM-SBALL 🥎'!$F$4:$F$257, '⭐SD-SUM-SBALL 🥎'!$M$4:$M$257)&gt;0, _xlfn.XLOOKUP(D58, '⭐SD-SUM-SBALL 🥎'!$F$4:$F$257, '⭐SD-SUM-SBALL 🥎'!$M$4:$M$257))</f>
        <v/>
      </c>
      <c r="H58" s="78" t="str" cm="1">
        <f t="array" ref="H58">_xlfn.IFS(D58="", "", _xlfn.XLOOKUP(D58, '⭐SD-SUM-SBALL 🥎'!$F$4:$F$257, '⭐SD-SUM-SBALL 🥎'!$G$4:$G$257)="", "", _xlfn.XLOOKUP(D58, '⭐SD-SUM-SBALL 🥎'!$F$4:$F$257, '⭐SD-SUM-SBALL 🥎'!$G$4:$G$257)&gt;0, _xlfn.XLOOKUP(D58, '⭐SD-SUM-SBALL 🥎'!$F$4:$F$257, '⭐SD-SUM-SBALL 🥎'!$G$4:$G$257))</f>
        <v/>
      </c>
      <c r="I58" s="78" t="str">
        <f>IF(D58="", " ", _xlfn.XLOOKUP(D58, '⭐SD-SUM-SBALL 🥎'!$F$4:$F$257, '⭐SD-SUM-SBALL 🥎'!$AP$4:$AP$257))</f>
        <v>5246 Martin Luther King Jr Blvd., Lynwood, CA 90262</v>
      </c>
      <c r="J58" s="78" t="str">
        <f>IF(D58="", " ", _xlfn.XLOOKUP(D58, '⭐SD-SUM-SBALL 🥎'!$F$4:$F$257, '⭐SD-SUM-SBALL 🥎'!$T$4:$T$257))</f>
        <v xml:space="preserve">626-533-6758 </v>
      </c>
      <c r="K58" s="78" t="str">
        <f>IF(D58="", " ", _xlfn.XLOOKUP(D58, '⭐SD-SUM-SBALL 🥎'!$F$4:$F$257, '⭐SD-SUM-SBALL 🥎'!$N$4:$N$257))</f>
        <v>Lissette</v>
      </c>
      <c r="L58" s="78" t="str">
        <f>IF(D58="", " ", _xlfn.XLOOKUP(D58, '⭐SD-SUM-SBALL 🥎'!$F$4:$F$257, '⭐SD-SUM-SBALL 🥎'!$O$4:$O$257))</f>
        <v>Sandoval</v>
      </c>
      <c r="M58" s="77"/>
      <c r="N58" s="620" t="b">
        <v>1</v>
      </c>
      <c r="O58" s="620" t="b">
        <v>1</v>
      </c>
      <c r="P58" s="620" t="b">
        <v>1</v>
      </c>
      <c r="Q58" s="620" t="b">
        <v>1</v>
      </c>
      <c r="R58" s="622" t="b">
        <v>1</v>
      </c>
      <c r="S58" s="620" t="b">
        <v>1</v>
      </c>
      <c r="T58" s="620" t="b">
        <v>1</v>
      </c>
      <c r="U58" s="620" t="b">
        <v>1</v>
      </c>
      <c r="V58" s="620" t="b">
        <v>0</v>
      </c>
      <c r="W58" s="620" t="b">
        <v>0</v>
      </c>
      <c r="X58" s="77"/>
      <c r="Y58" s="620" t="b">
        <v>1</v>
      </c>
      <c r="Z58" s="620" t="b">
        <v>1</v>
      </c>
      <c r="AA58" s="620" t="b">
        <v>0</v>
      </c>
      <c r="AB58" s="620" t="b">
        <v>0</v>
      </c>
      <c r="AC58" s="620" t="b">
        <v>0</v>
      </c>
      <c r="AD58" s="620" t="b">
        <v>0</v>
      </c>
      <c r="AE58" s="620" t="b">
        <v>0</v>
      </c>
      <c r="AF58" s="620" t="b">
        <v>0</v>
      </c>
      <c r="AG58" s="77"/>
      <c r="AH58" s="130"/>
      <c r="AI58" s="130"/>
      <c r="AJ58" s="130"/>
      <c r="AK58" s="130"/>
      <c r="AL58" s="130"/>
      <c r="AM58" s="130"/>
      <c r="AN58" s="130"/>
      <c r="AO58" s="130"/>
      <c r="AP58" s="130"/>
      <c r="AQ58" s="130"/>
      <c r="AR58" s="130"/>
      <c r="AS58" s="130"/>
      <c r="AT58" s="130"/>
      <c r="AU58" s="130"/>
      <c r="AV58" s="130"/>
      <c r="AW58" s="130"/>
      <c r="AX58" s="130"/>
      <c r="AY58" s="130"/>
      <c r="AZ58" s="130"/>
      <c r="BA58" s="130"/>
      <c r="BB58" s="130"/>
      <c r="BC58" s="130"/>
      <c r="BD58" s="130"/>
      <c r="BE58" s="130"/>
      <c r="BF58" s="130"/>
      <c r="BG58" s="130"/>
      <c r="BH58" s="130"/>
      <c r="BI58" s="130"/>
      <c r="BJ58" s="130"/>
      <c r="BK58" s="130"/>
      <c r="BL58" s="130"/>
      <c r="BM58" s="130"/>
      <c r="BN58" s="130"/>
      <c r="BO58" s="130"/>
      <c r="BP58" s="130"/>
      <c r="BQ58" s="130"/>
      <c r="BR58" s="130"/>
      <c r="BS58" s="130"/>
      <c r="BT58" s="130"/>
      <c r="BU58" s="130"/>
      <c r="BV58" s="130"/>
      <c r="BW58" s="130"/>
      <c r="BX58" s="130"/>
      <c r="BY58" s="130"/>
      <c r="BZ58" s="130"/>
      <c r="CA58" s="130"/>
      <c r="CB58" s="130"/>
      <c r="CC58" s="130"/>
      <c r="CD58" s="130"/>
      <c r="CE58" s="130"/>
      <c r="CF58" s="130"/>
      <c r="CG58" s="130"/>
      <c r="CH58" s="130"/>
      <c r="CI58" s="130"/>
      <c r="CJ58" s="130"/>
      <c r="CK58" s="130"/>
      <c r="CL58" s="130"/>
      <c r="CM58" s="130"/>
      <c r="CN58" s="130"/>
      <c r="CO58" s="130"/>
      <c r="CP58" s="130"/>
      <c r="CQ58" s="130"/>
      <c r="CR58" s="130"/>
      <c r="CS58" s="130"/>
      <c r="CT58" s="130"/>
    </row>
    <row r="59" spans="1:98" s="57" customFormat="1">
      <c r="A59" s="85" t="str">
        <f>IF(D59="", " ", _xlfn.XLOOKUP(D59, '⭐SD-SUM-SBALL 🥎'!$F$4:$F$257, '⭐SD-SUM-SBALL 🥎'!$A$4:$A$257))</f>
        <v>A-NEW</v>
      </c>
      <c r="B59" s="85" t="str">
        <f>IF(D59="", " ", _xlfn.XLOOKUP(D59, '⭐SD-SUM-SBALL 🥎'!$F$4:$F$257, '⭐SD-SUM-SBALL 🥎'!$C$4:$C$257))</f>
        <v>A-NEW</v>
      </c>
      <c r="C59" s="629" t="str">
        <f>IF(D59="", " ", _xlfn.XLOOKUP(D59, '⭐SD-SUM-SBALL 🥎'!$F$4:$F$257, '⭐SD-SUM-SBALL 🥎'!$E$4:$E$257))</f>
        <v>USBDVSCS</v>
      </c>
      <c r="D59" s="41" t="s">
        <v>2291</v>
      </c>
      <c r="E59" s="85" cm="1">
        <f t="array" ref="E59">_xlfn.IFS(D59="", "", _xlfn.XLOOKUP(D59, '⭐SD-SUM-SBALL 🥎'!$F$4:$F$257, '⭐SD-SUM-SBALL 🥎'!$X$4:$X$257)="", "TBA", _xlfn.XLOOKUP(D59, '⭐SD-SUM-SBALL 🥎'!$F$4:$F$257, '⭐SD-SUM-SBALL 🥎'!$X$4:$X$257)&gt;0, _xlfn.XLOOKUP(D59, '⭐SD-SUM-SBALL 🥎'!$F$4:$F$257, '⭐SD-SUM-SBALL 🥎'!$X$4:$X$257))</f>
        <v>720</v>
      </c>
      <c r="F59" s="78" t="str">
        <f>IF(D59="", " ", _xlfn.XLOOKUP(D59, '⭐SD-SUM-SBALL 🥎'!$F$4:$F$257, '⭐SD-SUM-SBALL 🥎'!$L$4:$L$257))</f>
        <v>eric.kraut@vermontstate.edu</v>
      </c>
      <c r="G59" s="78" t="str" cm="1">
        <f t="array" ref="G59">_xlfn.IFS(D59="", "", _xlfn.XLOOKUP(D59, '⭐SD-SUM-SBALL 🥎'!$F$4:$F$257, '⭐SD-SUM-SBALL 🥎'!$M$4:$M$257)="", "", _xlfn.XLOOKUP(D59, '⭐SD-SUM-SBALL 🥎'!$F$4:$F$257, '⭐SD-SUM-SBALL 🥎'!$M$4:$M$257)&gt;0, _xlfn.XLOOKUP(D59, '⭐SD-SUM-SBALL 🥎'!$F$4:$F$257, '⭐SD-SUM-SBALL 🥎'!$M$4:$M$257))</f>
        <v/>
      </c>
      <c r="H59" s="78" t="str" cm="1">
        <f t="array" ref="H59">_xlfn.IFS(D59="", "", _xlfn.XLOOKUP(D59, '⭐SD-SUM-SBALL 🥎'!$F$4:$F$257, '⭐SD-SUM-SBALL 🥎'!$G$4:$G$257)="", "", _xlfn.XLOOKUP(D59, '⭐SD-SUM-SBALL 🥎'!$F$4:$F$257, '⭐SD-SUM-SBALL 🥎'!$G$4:$G$257)&gt;0, _xlfn.XLOOKUP(D59, '⭐SD-SUM-SBALL 🥎'!$F$4:$F$257, '⭐SD-SUM-SBALL 🥎'!$G$4:$G$257))</f>
        <v>Spartan Softball Field</v>
      </c>
      <c r="I59" s="78" t="str">
        <f>IF(D59="", " ", _xlfn.XLOOKUP(D59, '⭐SD-SUM-SBALL 🥎'!$F$4:$F$257, '⭐SD-SUM-SBALL 🥎'!$AP$4:$AP$257))</f>
        <v>220 College Dr., Castleton, VT O5735</v>
      </c>
      <c r="J59" s="78" t="str">
        <f>IF(D59="", " ", _xlfn.XLOOKUP(D59, '⭐SD-SUM-SBALL 🥎'!$F$4:$F$257, '⭐SD-SUM-SBALL 🥎'!$T$4:$T$257))</f>
        <v>952-452-0513</v>
      </c>
      <c r="K59" s="78" t="str">
        <f>IF(D59="", " ", _xlfn.XLOOKUP(D59, '⭐SD-SUM-SBALL 🥎'!$F$4:$F$257, '⭐SD-SUM-SBALL 🥎'!$N$4:$N$257))</f>
        <v>Eric</v>
      </c>
      <c r="L59" s="78" t="str">
        <f>IF(D59="", " ", _xlfn.XLOOKUP(D59, '⭐SD-SUM-SBALL 🥎'!$F$4:$F$257, '⭐SD-SUM-SBALL 🥎'!$O$4:$O$257))</f>
        <v>Kraut</v>
      </c>
      <c r="M59" s="77"/>
      <c r="N59" s="620" t="b">
        <v>1</v>
      </c>
      <c r="O59" s="620" t="b">
        <v>1</v>
      </c>
      <c r="P59" s="620" t="b">
        <v>1</v>
      </c>
      <c r="Q59" s="620" t="b">
        <v>1</v>
      </c>
      <c r="R59" s="622" t="b">
        <v>1</v>
      </c>
      <c r="S59" s="620" t="b">
        <v>1</v>
      </c>
      <c r="T59" s="620" t="b">
        <v>1</v>
      </c>
      <c r="U59" s="620" t="b">
        <v>1</v>
      </c>
      <c r="V59" s="620" t="b">
        <v>0</v>
      </c>
      <c r="W59" s="620" t="b">
        <v>0</v>
      </c>
      <c r="X59" s="77"/>
      <c r="Y59" s="620" t="b">
        <v>1</v>
      </c>
      <c r="Z59" s="620" t="b">
        <v>1</v>
      </c>
      <c r="AA59" s="620" t="b">
        <v>0</v>
      </c>
      <c r="AB59" s="620" t="b">
        <v>0</v>
      </c>
      <c r="AC59" s="620" t="b">
        <v>0</v>
      </c>
      <c r="AD59" s="620" t="b">
        <v>0</v>
      </c>
      <c r="AE59" s="620" t="b">
        <v>0</v>
      </c>
      <c r="AF59" s="620" t="b">
        <v>0</v>
      </c>
      <c r="AG59" s="77"/>
      <c r="AH59" s="130"/>
      <c r="AI59" s="130"/>
      <c r="AJ59" s="130"/>
      <c r="AK59" s="130"/>
      <c r="AL59" s="130"/>
      <c r="AM59" s="130"/>
      <c r="AN59" s="130"/>
      <c r="AO59" s="130"/>
      <c r="AP59" s="130"/>
      <c r="AQ59" s="130"/>
      <c r="AR59" s="130"/>
      <c r="AS59" s="130"/>
      <c r="AT59" s="130"/>
      <c r="AU59" s="130"/>
      <c r="AV59" s="130"/>
      <c r="AW59" s="130"/>
      <c r="AX59" s="130"/>
      <c r="AY59" s="130"/>
      <c r="AZ59" s="130"/>
      <c r="BA59" s="130"/>
      <c r="BB59" s="130"/>
      <c r="BC59" s="130"/>
      <c r="BD59" s="130"/>
      <c r="BE59" s="130"/>
      <c r="BF59" s="130"/>
      <c r="BG59" s="130"/>
      <c r="BH59" s="130"/>
      <c r="BI59" s="130"/>
      <c r="BJ59" s="130"/>
      <c r="BK59" s="130"/>
      <c r="BL59" s="130"/>
      <c r="BM59" s="130"/>
      <c r="BN59" s="130"/>
      <c r="BO59" s="130"/>
      <c r="BP59" s="130"/>
      <c r="BQ59" s="130"/>
      <c r="BR59" s="130"/>
      <c r="BS59" s="130"/>
      <c r="BT59" s="130"/>
      <c r="BU59" s="130"/>
      <c r="BV59" s="130"/>
      <c r="BW59" s="130"/>
      <c r="BX59" s="130"/>
      <c r="BY59" s="130"/>
      <c r="BZ59" s="130"/>
      <c r="CA59" s="130"/>
      <c r="CB59" s="130"/>
      <c r="CC59" s="130"/>
      <c r="CD59" s="130"/>
      <c r="CE59" s="130"/>
      <c r="CF59" s="130"/>
      <c r="CG59" s="130"/>
      <c r="CH59" s="130"/>
      <c r="CI59" s="130"/>
      <c r="CJ59" s="130"/>
      <c r="CK59" s="130"/>
      <c r="CL59" s="130"/>
      <c r="CM59" s="130"/>
      <c r="CN59" s="130"/>
      <c r="CO59" s="130"/>
      <c r="CP59" s="130"/>
      <c r="CQ59" s="130"/>
      <c r="CR59" s="130"/>
      <c r="CS59" s="130"/>
      <c r="CT59" s="130"/>
    </row>
    <row r="60" spans="1:98" s="57" customFormat="1">
      <c r="A60" s="39" t="str">
        <f>IF(D60="", " ", _xlfn.XLOOKUP(D60, '⭐SD-SUM-SBALL 🥎'!$F$4:$F$257, '⭐SD-SUM-SBALL 🥎'!$A$4:$A$257))</f>
        <v>B-RET</v>
      </c>
      <c r="B60" s="39" t="str">
        <f>IF(D60="", " ", _xlfn.XLOOKUP(D60, '⭐SD-SUM-SBALL 🥎'!$F$4:$F$257, '⭐SD-SUM-SBALL 🥎'!$C$4:$C$257))</f>
        <v>B-RET</v>
      </c>
      <c r="C60" s="281" t="str">
        <f>IF(D60="", " ", _xlfn.XLOOKUP(D60, '⭐SD-SUM-SBALL 🥎'!$F$4:$F$257, '⭐SD-SUM-SBALL 🥎'!$E$4:$E$257))</f>
        <v>USBDGSGS</v>
      </c>
      <c r="D60" s="614" t="s">
        <v>2870</v>
      </c>
      <c r="E60" s="39" cm="1">
        <f t="array" ref="E60">_xlfn.IFS(D60="", "", _xlfn.XLOOKUP(D60, '⭐SD-SUM-SBALL 🥎'!$F$4:$F$257, '⭐SD-SUM-SBALL 🥎'!$X$4:$X$257)="", "TBA", _xlfn.XLOOKUP(D60, '⭐SD-SUM-SBALL 🥎'!$F$4:$F$257, '⭐SD-SUM-SBALL 🥎'!$X$4:$X$257)&gt;0, _xlfn.XLOOKUP(D60, '⭐SD-SUM-SBALL 🥎'!$F$4:$F$257, '⭐SD-SUM-SBALL 🥎'!$X$4:$X$257))</f>
        <v>720</v>
      </c>
      <c r="F60" s="57" t="str">
        <f>IF(D60="", " ", _xlfn.XLOOKUP(D60, '⭐SD-SUM-SBALL 🥎'!$F$4:$F$257, '⭐SD-SUM-SBALL 🥎'!$L$4:$L$257))</f>
        <v>billduby@gmail.com</v>
      </c>
      <c r="G60" s="57" t="str" cm="1">
        <f t="array" ref="G60">_xlfn.IFS(D60="", "", _xlfn.XLOOKUP(D60, '⭐SD-SUM-SBALL 🥎'!$F$4:$F$257, '⭐SD-SUM-SBALL 🥎'!$M$4:$M$257)="", "", _xlfn.XLOOKUP(D60, '⭐SD-SUM-SBALL 🥎'!$F$4:$F$257, '⭐SD-SUM-SBALL 🥎'!$M$4:$M$257)&gt;0, _xlfn.XLOOKUP(D60, '⭐SD-SUM-SBALL 🥎'!$F$4:$F$257, '⭐SD-SUM-SBALL 🥎'!$M$4:$M$257))</f>
        <v/>
      </c>
      <c r="H60" s="57" t="str" cm="1">
        <f t="array" ref="H60">_xlfn.IFS(D60="", "", _xlfn.XLOOKUP(D60, '⭐SD-SUM-SBALL 🥎'!$F$4:$F$257, '⭐SD-SUM-SBALL 🥎'!$G$4:$G$257)="", "", _xlfn.XLOOKUP(D60, '⭐SD-SUM-SBALL 🥎'!$F$4:$F$257, '⭐SD-SUM-SBALL 🥎'!$G$4:$G$257)&gt;0, _xlfn.XLOOKUP(D60, '⭐SD-SUM-SBALL 🥎'!$F$4:$F$257, '⭐SD-SUM-SBALL 🥎'!$G$4:$G$257))</f>
        <v/>
      </c>
      <c r="I60" s="57" t="str">
        <f>IF(D60="", " ", _xlfn.XLOOKUP(D60, '⭐SD-SUM-SBALL 🥎'!$F$4:$F$257, '⭐SD-SUM-SBALL 🥎'!$AP$4:$AP$257))</f>
        <v>1745 Arnold Industrial Way, Concord, CA 94520</v>
      </c>
      <c r="J60" s="57" t="str">
        <f>IF(D60="", " ", _xlfn.XLOOKUP(D60, '⭐SD-SUM-SBALL 🥎'!$F$4:$F$257, '⭐SD-SUM-SBALL 🥎'!$T$4:$T$257))</f>
        <v>925-383-1819</v>
      </c>
      <c r="K60" s="57" t="str">
        <f>IF(D60="", " ", _xlfn.XLOOKUP(D60, '⭐SD-SUM-SBALL 🥎'!$F$4:$F$257, '⭐SD-SUM-SBALL 🥎'!$N$4:$N$257))</f>
        <v>Bill</v>
      </c>
      <c r="L60" s="57" t="str">
        <f>IF(D60="", " ", _xlfn.XLOOKUP(D60, '⭐SD-SUM-SBALL 🥎'!$F$4:$F$257, '⭐SD-SUM-SBALL 🥎'!$O$4:$O$257))</f>
        <v>Duby</v>
      </c>
      <c r="M60" s="77"/>
      <c r="N60" s="482" t="b">
        <v>1</v>
      </c>
      <c r="O60" s="482" t="b">
        <v>1</v>
      </c>
      <c r="P60" s="482" t="b">
        <v>1</v>
      </c>
      <c r="Q60" s="482" t="b">
        <v>1</v>
      </c>
      <c r="R60" s="624" t="b">
        <v>1</v>
      </c>
      <c r="S60" s="482" t="b">
        <v>1</v>
      </c>
      <c r="T60" s="482" t="b">
        <v>1</v>
      </c>
      <c r="U60" s="482" t="b">
        <v>1</v>
      </c>
      <c r="V60" s="482" t="b">
        <v>0</v>
      </c>
      <c r="W60" s="482" t="b">
        <v>0</v>
      </c>
      <c r="X60" s="615" t="b">
        <v>0</v>
      </c>
      <c r="Y60" s="482" t="b">
        <v>1</v>
      </c>
      <c r="Z60" s="482" t="b">
        <v>1</v>
      </c>
      <c r="AA60" s="482" t="b">
        <v>0</v>
      </c>
      <c r="AB60" s="482" t="b">
        <v>0</v>
      </c>
      <c r="AC60" s="482" t="b">
        <v>0</v>
      </c>
      <c r="AD60" s="482" t="b">
        <v>0</v>
      </c>
      <c r="AE60" s="482" t="b">
        <v>0</v>
      </c>
      <c r="AF60" s="482" t="b">
        <v>0</v>
      </c>
      <c r="AG60" s="77"/>
      <c r="AH60" s="130"/>
      <c r="AI60" s="130"/>
      <c r="AJ60" s="130"/>
      <c r="AK60" s="130"/>
      <c r="AL60" s="130"/>
      <c r="AM60" s="130"/>
      <c r="AN60" s="130"/>
      <c r="AO60" s="130"/>
      <c r="AP60" s="130"/>
      <c r="AQ60" s="130"/>
      <c r="AR60" s="130"/>
      <c r="AS60" s="130"/>
      <c r="AT60" s="130"/>
      <c r="AU60" s="130"/>
      <c r="AV60" s="130"/>
      <c r="AW60" s="130"/>
      <c r="AX60" s="130"/>
      <c r="AY60" s="130"/>
      <c r="AZ60" s="130"/>
      <c r="BA60" s="130"/>
      <c r="BB60" s="130"/>
      <c r="BC60" s="130"/>
      <c r="BD60" s="130"/>
      <c r="BE60" s="130"/>
      <c r="BF60" s="130"/>
      <c r="BG60" s="130"/>
      <c r="BH60" s="130"/>
      <c r="BI60" s="130"/>
      <c r="BJ60" s="130"/>
      <c r="BK60" s="130"/>
      <c r="BL60" s="130"/>
      <c r="BM60" s="130"/>
      <c r="BN60" s="130"/>
      <c r="BO60" s="130"/>
      <c r="BP60" s="130"/>
      <c r="BQ60" s="130"/>
      <c r="BR60" s="130"/>
      <c r="BS60" s="130"/>
      <c r="BT60" s="130"/>
      <c r="BU60" s="130"/>
      <c r="BV60" s="130"/>
      <c r="BW60" s="130"/>
      <c r="BX60" s="130"/>
      <c r="BY60" s="130"/>
      <c r="BZ60" s="130"/>
      <c r="CA60" s="130"/>
      <c r="CB60" s="130"/>
      <c r="CC60" s="130"/>
      <c r="CD60" s="130"/>
      <c r="CE60" s="130"/>
      <c r="CF60" s="130"/>
      <c r="CG60" s="130"/>
      <c r="CH60" s="130"/>
      <c r="CI60" s="130"/>
      <c r="CJ60" s="130"/>
      <c r="CK60" s="130"/>
      <c r="CL60" s="130"/>
      <c r="CM60" s="130"/>
      <c r="CN60" s="130"/>
      <c r="CO60" s="130"/>
      <c r="CP60" s="130"/>
      <c r="CQ60" s="130"/>
      <c r="CR60" s="130"/>
      <c r="CS60" s="130"/>
      <c r="CT60" s="130"/>
    </row>
    <row r="61" spans="1:98" s="57" customFormat="1">
      <c r="A61" s="39" t="str">
        <f>IF(D61="", " ", _xlfn.XLOOKUP(D61, '⭐SD-SUM-SBALL 🥎'!$F$4:$F$257, '⭐SD-SUM-SBALL 🥎'!$A$4:$A$257))</f>
        <v>B-RET</v>
      </c>
      <c r="B61" s="39" t="str">
        <f>IF(D61="", " ", _xlfn.XLOOKUP(D61, '⭐SD-SUM-SBALL 🥎'!$F$4:$F$257, '⭐SD-SUM-SBALL 🥎'!$C$4:$C$257))</f>
        <v>B-RET</v>
      </c>
      <c r="C61" s="281" t="str">
        <f>IF(D61="", " ", _xlfn.XLOOKUP(D61, '⭐SD-SUM-SBALL 🥎'!$F$4:$F$257, '⭐SD-SUM-SBALL 🥎'!$E$4:$E$257))</f>
        <v>USBDUBMS</v>
      </c>
      <c r="D61" s="471" t="s">
        <v>4118</v>
      </c>
      <c r="E61" s="39" cm="1">
        <f t="array" ref="E61">_xlfn.IFS(D61="", "", _xlfn.XLOOKUP(D61, '⭐SD-SUM-SBALL 🥎'!$F$4:$F$257, '⭐SD-SUM-SBALL 🥎'!$X$4:$X$257)="", "TBA", _xlfn.XLOOKUP(D61, '⭐SD-SUM-SBALL 🥎'!$F$4:$F$257, '⭐SD-SUM-SBALL 🥎'!$X$4:$X$257)&gt;0, _xlfn.XLOOKUP(D61, '⭐SD-SUM-SBALL 🥎'!$F$4:$F$257, '⭐SD-SUM-SBALL 🥎'!$X$4:$X$257))</f>
        <v>720</v>
      </c>
      <c r="F61" s="57" t="str">
        <f>IF(D61="", " ", _xlfn.XLOOKUP(D61, '⭐SD-SUM-SBALL 🥎'!$F$4:$F$257, '⭐SD-SUM-SBALL 🥎'!$L$4:$L$257))</f>
        <v>timerickson5@gmail.com</v>
      </c>
      <c r="G61" s="57" t="str" cm="1">
        <f t="array" ref="G61">_xlfn.IFS(D61="", "", _xlfn.XLOOKUP(D61, '⭐SD-SUM-SBALL 🥎'!$F$4:$F$257, '⭐SD-SUM-SBALL 🥎'!$M$4:$M$257)="", "", _xlfn.XLOOKUP(D61, '⭐SD-SUM-SBALL 🥎'!$F$4:$F$257, '⭐SD-SUM-SBALL 🥎'!$M$4:$M$257)&gt;0, _xlfn.XLOOKUP(D61, '⭐SD-SUM-SBALL 🥎'!$F$4:$F$257, '⭐SD-SUM-SBALL 🥎'!$M$4:$M$257))</f>
        <v/>
      </c>
      <c r="H61" s="57" t="str" cm="1">
        <f t="array" ref="H61">_xlfn.IFS(D61="", "", _xlfn.XLOOKUP(D61, '⭐SD-SUM-SBALL 🥎'!$F$4:$F$257, '⭐SD-SUM-SBALL 🥎'!$G$4:$G$257)="", "", _xlfn.XLOOKUP(D61, '⭐SD-SUM-SBALL 🥎'!$F$4:$F$257, '⭐SD-SUM-SBALL 🥎'!$G$4:$G$257)&gt;0, _xlfn.XLOOKUP(D61, '⭐SD-SUM-SBALL 🥎'!$F$4:$F$257, '⭐SD-SUM-SBALL 🥎'!$G$4:$G$257))</f>
        <v>Gene Kelly Fields</v>
      </c>
      <c r="I61" s="57" t="str">
        <f>IF(D61="", " ", _xlfn.XLOOKUP(D61, '⭐SD-SUM-SBALL 🥎'!$F$4:$F$257, '⭐SD-SUM-SBALL 🥎'!$AP$4:$AP$257))</f>
        <v>200 E 104th St., Bloomington, MN 55420</v>
      </c>
      <c r="J61" s="57" t="str">
        <f>IF(D61="", " ", _xlfn.XLOOKUP(D61, '⭐SD-SUM-SBALL 🥎'!$F$4:$F$257, '⭐SD-SUM-SBALL 🥎'!$T$4:$T$257))</f>
        <v>952-451-2273</v>
      </c>
      <c r="K61" s="57" t="str">
        <f>IF(D61="", " ", _xlfn.XLOOKUP(D61, '⭐SD-SUM-SBALL 🥎'!$F$4:$F$257, '⭐SD-SUM-SBALL 🥎'!$N$4:$N$257))</f>
        <v>Tim</v>
      </c>
      <c r="L61" s="57" t="str">
        <f>IF(D61="", " ", _xlfn.XLOOKUP(D61, '⭐SD-SUM-SBALL 🥎'!$F$4:$F$257, '⭐SD-SUM-SBALL 🥎'!$O$4:$O$257))</f>
        <v>Erickson</v>
      </c>
      <c r="M61" s="77"/>
      <c r="N61" s="482" t="b">
        <v>1</v>
      </c>
      <c r="O61" s="482" t="b">
        <v>1</v>
      </c>
      <c r="P61" s="482" t="b">
        <v>1</v>
      </c>
      <c r="Q61" s="482" t="b">
        <v>1</v>
      </c>
      <c r="R61" s="624" t="b">
        <v>1</v>
      </c>
      <c r="S61" s="482" t="b">
        <v>1</v>
      </c>
      <c r="T61" s="482" t="b">
        <v>1</v>
      </c>
      <c r="U61" s="482" t="b">
        <v>1</v>
      </c>
      <c r="V61" s="482" t="b">
        <v>0</v>
      </c>
      <c r="W61" s="482" t="b">
        <v>0</v>
      </c>
      <c r="X61" s="615" t="b">
        <v>0</v>
      </c>
      <c r="Y61" s="482" t="b">
        <v>1</v>
      </c>
      <c r="Z61" s="482" t="b">
        <v>1</v>
      </c>
      <c r="AA61" s="482" t="b">
        <v>0</v>
      </c>
      <c r="AB61" s="482" t="b">
        <v>0</v>
      </c>
      <c r="AC61" s="482" t="b">
        <v>0</v>
      </c>
      <c r="AD61" s="482" t="b">
        <v>0</v>
      </c>
      <c r="AE61" s="482" t="b">
        <v>0</v>
      </c>
      <c r="AF61" s="482" t="b">
        <v>0</v>
      </c>
      <c r="AG61" s="77"/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0"/>
      <c r="AT61" s="130"/>
      <c r="AU61" s="130"/>
      <c r="AV61" s="130"/>
      <c r="AW61" s="130"/>
      <c r="AX61" s="130"/>
      <c r="AY61" s="130"/>
      <c r="AZ61" s="130"/>
      <c r="BA61" s="130"/>
      <c r="BB61" s="130"/>
      <c r="BC61" s="130"/>
      <c r="BD61" s="130"/>
      <c r="BE61" s="130"/>
      <c r="BF61" s="130"/>
      <c r="BG61" s="130"/>
      <c r="BH61" s="130"/>
      <c r="BI61" s="130"/>
      <c r="BJ61" s="130"/>
      <c r="BK61" s="130"/>
      <c r="BL61" s="130"/>
      <c r="BM61" s="130"/>
      <c r="BN61" s="130"/>
      <c r="BO61" s="130"/>
      <c r="BP61" s="130"/>
      <c r="BQ61" s="130"/>
      <c r="BR61" s="130"/>
      <c r="BS61" s="130"/>
      <c r="BT61" s="130"/>
      <c r="BU61" s="130"/>
      <c r="BV61" s="130"/>
      <c r="BW61" s="130"/>
      <c r="BX61" s="130"/>
      <c r="BY61" s="130"/>
      <c r="BZ61" s="130"/>
      <c r="CA61" s="130"/>
      <c r="CB61" s="130"/>
      <c r="CC61" s="130"/>
      <c r="CD61" s="130"/>
      <c r="CE61" s="130"/>
      <c r="CF61" s="130"/>
      <c r="CG61" s="130"/>
      <c r="CH61" s="130"/>
      <c r="CI61" s="130"/>
      <c r="CJ61" s="130"/>
      <c r="CK61" s="130"/>
      <c r="CL61" s="130"/>
      <c r="CM61" s="130"/>
      <c r="CN61" s="130"/>
      <c r="CO61" s="130"/>
      <c r="CP61" s="130"/>
      <c r="CQ61" s="130"/>
      <c r="CR61" s="130"/>
      <c r="CS61" s="130"/>
      <c r="CT61" s="130"/>
    </row>
    <row r="62" spans="1:98" s="57" customFormat="1">
      <c r="A62" s="85" t="str">
        <f>IF(D62="", " ", _xlfn.XLOOKUP(D62, '⭐SD-SUM-SBALL 🥎'!$F$4:$F$257, '⭐SD-SUM-SBALL 🥎'!$A$4:$A$257))</f>
        <v>A-NEW</v>
      </c>
      <c r="B62" s="85" t="str">
        <f>IF(D62="", " ", _xlfn.XLOOKUP(D62, '⭐SD-SUM-SBALL 🥎'!$F$4:$F$257, '⭐SD-SUM-SBALL 🥎'!$C$4:$C$257))</f>
        <v>A-NEW</v>
      </c>
      <c r="C62" s="629" t="str">
        <f>IF(D62="", " ", _xlfn.XLOOKUP(D62, '⭐SD-SUM-SBALL 🥎'!$F$4:$F$257, '⭐SD-SUM-SBALL 🥎'!$E$4:$E$257))</f>
        <v>USBDDOVS</v>
      </c>
      <c r="D62" s="122" t="s">
        <v>4029</v>
      </c>
      <c r="E62" s="85" cm="1">
        <f t="array" ref="E62">_xlfn.IFS(D62="", "", _xlfn.XLOOKUP(D62, '⭐SD-SUM-SBALL 🥎'!$F$4:$F$257, '⭐SD-SUM-SBALL 🥎'!$X$4:$X$257)="", "TBA", _xlfn.XLOOKUP(D62, '⭐SD-SUM-SBALL 🥎'!$F$4:$F$257, '⭐SD-SUM-SBALL 🥎'!$X$4:$X$257)&gt;0, _xlfn.XLOOKUP(D62, '⭐SD-SUM-SBALL 🥎'!$F$4:$F$257, '⭐SD-SUM-SBALL 🥎'!$X$4:$X$257))</f>
        <v>720</v>
      </c>
      <c r="F62" s="78" t="str">
        <f>IF(D62="", " ", _xlfn.XLOOKUP(D62, '⭐SD-SUM-SBALL 🥎'!$F$4:$F$257, '⭐SD-SUM-SBALL 🥎'!$L$4:$L$257))</f>
        <v>allaboutsoftball7@gmail.com</v>
      </c>
      <c r="G62" s="78" t="str" cm="1">
        <f t="array" ref="G62">_xlfn.IFS(D62="", "", _xlfn.XLOOKUP(D62, '⭐SD-SUM-SBALL 🥎'!$F$4:$F$257, '⭐SD-SUM-SBALL 🥎'!$M$4:$M$257)="", "", _xlfn.XLOOKUP(D62, '⭐SD-SUM-SBALL 🥎'!$F$4:$F$257, '⭐SD-SUM-SBALL 🥎'!$M$4:$M$257)&gt;0, _xlfn.XLOOKUP(D62, '⭐SD-SUM-SBALL 🥎'!$F$4:$F$257, '⭐SD-SUM-SBALL 🥎'!$M$4:$M$257))</f>
        <v/>
      </c>
      <c r="H62" s="78" t="str" cm="1">
        <f t="array" ref="H62">_xlfn.IFS(D62="", "", _xlfn.XLOOKUP(D62, '⭐SD-SUM-SBALL 🥎'!$F$4:$F$257, '⭐SD-SUM-SBALL 🥎'!$G$4:$G$257)="", "", _xlfn.XLOOKUP(D62, '⭐SD-SUM-SBALL 🥎'!$F$4:$F$257, '⭐SD-SUM-SBALL 🥎'!$G$4:$G$257)&gt;0, _xlfn.XLOOKUP(D62, '⭐SD-SUM-SBALL 🥎'!$F$4:$F$257, '⭐SD-SUM-SBALL 🥎'!$G$4:$G$257))</f>
        <v>Dover Little League</v>
      </c>
      <c r="I62" s="78" t="str">
        <f>IF(D62="", " ", _xlfn.XLOOKUP(D62, '⭐SD-SUM-SBALL 🥎'!$F$4:$F$257, '⭐SD-SUM-SBALL 🥎'!$AP$4:$AP$257))</f>
        <v>200 Electric Ave., Dover, DE 19904</v>
      </c>
      <c r="J62" s="78" t="str">
        <f>IF(D62="", " ", _xlfn.XLOOKUP(D62, '⭐SD-SUM-SBALL 🥎'!$F$4:$F$257, '⭐SD-SUM-SBALL 🥎'!$T$4:$T$257))</f>
        <v>302-218-3336</v>
      </c>
      <c r="K62" s="78" t="str">
        <f>IF(D62="", " ", _xlfn.XLOOKUP(D62, '⭐SD-SUM-SBALL 🥎'!$F$4:$F$257, '⭐SD-SUM-SBALL 🥎'!$N$4:$N$257))</f>
        <v>Tim</v>
      </c>
      <c r="L62" s="78" t="str">
        <f>IF(D62="", " ", _xlfn.XLOOKUP(D62, '⭐SD-SUM-SBALL 🥎'!$F$4:$F$257, '⭐SD-SUM-SBALL 🥎'!$O$4:$O$257))</f>
        <v>Wampler</v>
      </c>
      <c r="M62" s="77"/>
      <c r="N62" s="620" t="b">
        <v>1</v>
      </c>
      <c r="O62" s="620" t="b">
        <v>1</v>
      </c>
      <c r="P62" s="620" t="b">
        <v>1</v>
      </c>
      <c r="Q62" s="620" t="b">
        <v>1</v>
      </c>
      <c r="R62" s="622" t="b">
        <v>1</v>
      </c>
      <c r="S62" s="620" t="b">
        <v>1</v>
      </c>
      <c r="T62" s="620" t="b">
        <v>1</v>
      </c>
      <c r="U62" s="620" t="b">
        <v>1</v>
      </c>
      <c r="V62" s="620" t="b">
        <v>0</v>
      </c>
      <c r="W62" s="620" t="b">
        <v>0</v>
      </c>
      <c r="X62" s="615" t="b">
        <v>0</v>
      </c>
      <c r="Y62" s="620" t="b">
        <v>1</v>
      </c>
      <c r="Z62" s="620" t="b">
        <v>1</v>
      </c>
      <c r="AA62" s="620" t="b">
        <v>0</v>
      </c>
      <c r="AB62" s="620" t="b">
        <v>0</v>
      </c>
      <c r="AC62" s="620" t="b">
        <v>0</v>
      </c>
      <c r="AD62" s="620" t="b">
        <v>0</v>
      </c>
      <c r="AE62" s="620" t="b">
        <v>0</v>
      </c>
      <c r="AF62" s="620" t="b">
        <v>0</v>
      </c>
      <c r="AG62" s="77"/>
      <c r="AH62" s="130"/>
      <c r="AI62" s="130"/>
      <c r="AJ62" s="130"/>
      <c r="AK62" s="130"/>
      <c r="AL62" s="130"/>
      <c r="AM62" s="130"/>
      <c r="AN62" s="130"/>
      <c r="AO62" s="130"/>
      <c r="AP62" s="130"/>
      <c r="AQ62" s="130"/>
      <c r="AR62" s="130"/>
      <c r="AS62" s="130"/>
      <c r="AT62" s="130"/>
      <c r="AU62" s="130"/>
      <c r="AV62" s="130"/>
      <c r="AW62" s="130"/>
      <c r="AX62" s="130"/>
      <c r="AY62" s="130"/>
      <c r="AZ62" s="130"/>
      <c r="BA62" s="130"/>
      <c r="BB62" s="130"/>
      <c r="BC62" s="130"/>
      <c r="BD62" s="130"/>
      <c r="BE62" s="130"/>
      <c r="BF62" s="130"/>
      <c r="BG62" s="130"/>
      <c r="BH62" s="130"/>
      <c r="BI62" s="130"/>
      <c r="BJ62" s="130"/>
      <c r="BK62" s="130"/>
      <c r="BL62" s="130"/>
      <c r="BM62" s="130"/>
      <c r="BN62" s="130"/>
      <c r="BO62" s="130"/>
      <c r="BP62" s="130"/>
      <c r="BQ62" s="130"/>
      <c r="BR62" s="130"/>
      <c r="BS62" s="130"/>
      <c r="BT62" s="130"/>
      <c r="BU62" s="130"/>
      <c r="BV62" s="130"/>
      <c r="BW62" s="130"/>
      <c r="BX62" s="130"/>
      <c r="BY62" s="130"/>
      <c r="BZ62" s="130"/>
      <c r="CA62" s="130"/>
      <c r="CB62" s="130"/>
      <c r="CC62" s="130"/>
      <c r="CD62" s="130"/>
      <c r="CE62" s="130"/>
      <c r="CF62" s="130"/>
      <c r="CG62" s="130"/>
      <c r="CH62" s="130"/>
      <c r="CI62" s="130"/>
      <c r="CJ62" s="130"/>
      <c r="CK62" s="130"/>
      <c r="CL62" s="130"/>
      <c r="CM62" s="130"/>
      <c r="CN62" s="130"/>
      <c r="CO62" s="130"/>
      <c r="CP62" s="130"/>
      <c r="CQ62" s="130"/>
      <c r="CR62" s="130"/>
      <c r="CS62" s="130"/>
      <c r="CT62" s="130"/>
    </row>
    <row r="63" spans="1:98" s="57" customFormat="1">
      <c r="A63" s="617" t="str">
        <f>IF(D63="", " ", _xlfn.XLOOKUP(D63, '⭐SD-SUM-SBALL 🥎'!$F$4:$F$257, '⭐SD-SUM-SBALL 🥎'!$A$4:$A$257))</f>
        <v>X-ANDRE-RET</v>
      </c>
      <c r="B63" s="617" t="str">
        <f>IF(D63="", " ", _xlfn.XLOOKUP(D63, '⭐SD-SUM-SBALL 🥎'!$F$4:$F$257, '⭐SD-SUM-SBALL 🥎'!$C$4:$C$257))</f>
        <v>X-ANDRE</v>
      </c>
      <c r="C63" s="501" t="str">
        <f>IF(D63="", " ", _xlfn.XLOOKUP(D63, '⭐SD-SUM-SBALL 🥎'!$F$4:$F$257, '⭐SD-SUM-SBALL 🥎'!$E$4:$E$257))</f>
        <v>USBDHVS</v>
      </c>
      <c r="D63" s="491" t="s">
        <v>4182</v>
      </c>
      <c r="E63" s="617" cm="1">
        <f t="array" ref="E63">_xlfn.IFS(D63="", "", _xlfn.XLOOKUP(D63, '⭐SD-SUM-SBALL 🥎'!$F$4:$F$257, '⭐SD-SUM-SBALL 🥎'!$X$4:$X$257)="", "TBA", _xlfn.XLOOKUP(D63, '⭐SD-SUM-SBALL 🥎'!$F$4:$F$257, '⭐SD-SUM-SBALL 🥎'!$X$4:$X$257)&gt;0, _xlfn.XLOOKUP(D63, '⭐SD-SUM-SBALL 🥎'!$F$4:$F$257, '⭐SD-SUM-SBALL 🥎'!$X$4:$X$257))</f>
        <v>720</v>
      </c>
      <c r="F63" s="618" t="str">
        <f>IF(D63="", " ", _xlfn.XLOOKUP(D63, '⭐SD-SUM-SBALL 🥎'!$F$4:$F$257, '⭐SD-SUM-SBALL 🥎'!$L$4:$L$257))</f>
        <v>margiet907615@gmail.com</v>
      </c>
      <c r="G63" s="618" t="str" cm="1">
        <f t="array" ref="G63">_xlfn.IFS(D63="", "", _xlfn.XLOOKUP(D63, '⭐SD-SUM-SBALL 🥎'!$F$4:$F$257, '⭐SD-SUM-SBALL 🥎'!$M$4:$M$257)="", "", _xlfn.XLOOKUP(D63, '⭐SD-SUM-SBALL 🥎'!$F$4:$F$257, '⭐SD-SUM-SBALL 🥎'!$M$4:$M$257)&gt;0, _xlfn.XLOOKUP(D63, '⭐SD-SUM-SBALL 🥎'!$F$4:$F$257, '⭐SD-SUM-SBALL 🥎'!$M$4:$M$257))</f>
        <v>Argullo5150@gmail.com</v>
      </c>
      <c r="H63" s="618" t="str" cm="1">
        <f t="array" ref="H63">_xlfn.IFS(D63="", "", _xlfn.XLOOKUP(D63, '⭐SD-SUM-SBALL 🥎'!$F$4:$F$257, '⭐SD-SUM-SBALL 🥎'!$G$4:$G$257)="", "", _xlfn.XLOOKUP(D63, '⭐SD-SUM-SBALL 🥎'!$F$4:$F$257, '⭐SD-SUM-SBALL 🥎'!$G$4:$G$257)&gt;0, _xlfn.XLOOKUP(D63, '⭐SD-SUM-SBALL 🥎'!$F$4:$F$257, '⭐SD-SUM-SBALL 🥎'!$G$4:$G$257))</f>
        <v>Drakes Creek Park</v>
      </c>
      <c r="I63" s="618" t="str">
        <f>IF(D63="", " ", _xlfn.XLOOKUP(D63, '⭐SD-SUM-SBALL 🥎'!$F$4:$F$257, '⭐SD-SUM-SBALL 🥎'!$AP$4:$AP$257))</f>
        <v>120 E Main St., Hendersonville, TN 37075</v>
      </c>
      <c r="J63" s="618" t="str">
        <f>IF(D63="", " ", _xlfn.XLOOKUP(D63, '⭐SD-SUM-SBALL 🥎'!$F$4:$F$257, '⭐SD-SUM-SBALL 🥎'!$T$4:$T$257))</f>
        <v>907-382-9104</v>
      </c>
      <c r="K63" s="618" t="str">
        <f>IF(D63="", " ", _xlfn.XLOOKUP(D63, '⭐SD-SUM-SBALL 🥎'!$F$4:$F$257, '⭐SD-SUM-SBALL 🥎'!$N$4:$N$257))</f>
        <v>Anthony</v>
      </c>
      <c r="L63" s="618" t="str">
        <f>IF(D63="", " ", _xlfn.XLOOKUP(D63, '⭐SD-SUM-SBALL 🥎'!$F$4:$F$257, '⭐SD-SUM-SBALL 🥎'!$O$4:$O$257))</f>
        <v>Gullo</v>
      </c>
      <c r="M63" s="77"/>
      <c r="N63" s="619" t="b">
        <v>1</v>
      </c>
      <c r="O63" s="619" t="b">
        <v>1</v>
      </c>
      <c r="P63" s="619" t="b">
        <v>1</v>
      </c>
      <c r="Q63" s="619" t="b">
        <v>1</v>
      </c>
      <c r="R63" s="623" t="b">
        <v>1</v>
      </c>
      <c r="S63" s="619" t="b">
        <v>1</v>
      </c>
      <c r="T63" s="619" t="b">
        <v>1</v>
      </c>
      <c r="U63" s="619" t="b">
        <v>1</v>
      </c>
      <c r="V63" s="619" t="b">
        <v>0</v>
      </c>
      <c r="W63" s="619" t="b">
        <v>0</v>
      </c>
      <c r="X63" s="615" t="b">
        <v>0</v>
      </c>
      <c r="Y63" s="619" t="b">
        <v>1</v>
      </c>
      <c r="Z63" s="619" t="b">
        <v>1</v>
      </c>
      <c r="AA63" s="619" t="b">
        <v>0</v>
      </c>
      <c r="AB63" s="619" t="b">
        <v>0</v>
      </c>
      <c r="AC63" s="619" t="b">
        <v>0</v>
      </c>
      <c r="AD63" s="619" t="b">
        <v>0</v>
      </c>
      <c r="AE63" s="619" t="b">
        <v>0</v>
      </c>
      <c r="AF63" s="619" t="b">
        <v>0</v>
      </c>
      <c r="AG63" s="77"/>
      <c r="AH63" s="130"/>
      <c r="AI63" s="130"/>
      <c r="AJ63" s="130"/>
      <c r="AK63" s="130"/>
      <c r="AL63" s="130"/>
      <c r="AM63" s="130"/>
      <c r="AN63" s="130"/>
      <c r="AO63" s="130"/>
      <c r="AP63" s="130"/>
      <c r="AQ63" s="130"/>
      <c r="AR63" s="130"/>
      <c r="AS63" s="130"/>
      <c r="AT63" s="130"/>
      <c r="AU63" s="130"/>
      <c r="AV63" s="130"/>
      <c r="AW63" s="130"/>
      <c r="AX63" s="130"/>
      <c r="AY63" s="130"/>
      <c r="AZ63" s="130"/>
      <c r="BA63" s="130"/>
      <c r="BB63" s="130"/>
      <c r="BC63" s="130"/>
      <c r="BD63" s="130"/>
      <c r="BE63" s="130"/>
      <c r="BF63" s="130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</row>
    <row r="64" spans="1:98" s="57" customFormat="1">
      <c r="A64" s="39" t="str">
        <f>IF(D64="", " ", _xlfn.XLOOKUP(D64, '⭐SD-SUM-SBALL 🥎'!$F$4:$F$257, '⭐SD-SUM-SBALL 🥎'!$A$4:$A$257))</f>
        <v>B-RET</v>
      </c>
      <c r="B64" s="39" t="str">
        <f>IF(D64="", " ", _xlfn.XLOOKUP(D64, '⭐SD-SUM-SBALL 🥎'!$F$4:$F$257, '⭐SD-SUM-SBALL 🥎'!$C$4:$C$257))</f>
        <v>B-RET</v>
      </c>
      <c r="C64" s="281" t="str">
        <f>IF(D64="", " ", _xlfn.XLOOKUP(D64, '⭐SD-SUM-SBALL 🥎'!$F$4:$F$257, '⭐SD-SUM-SBALL 🥎'!$E$4:$E$257))</f>
        <v>USBDJVS</v>
      </c>
      <c r="D64" s="470" t="s">
        <v>4124</v>
      </c>
      <c r="E64" s="39" cm="1">
        <f t="array" ref="E64">_xlfn.IFS(D64="", "", _xlfn.XLOOKUP(D64, '⭐SD-SUM-SBALL 🥎'!$F$4:$F$257, '⭐SD-SUM-SBALL 🥎'!$X$4:$X$257)="", "TBA", _xlfn.XLOOKUP(D64, '⭐SD-SUM-SBALL 🥎'!$F$4:$F$257, '⭐SD-SUM-SBALL 🥎'!$X$4:$X$257)&gt;0, _xlfn.XLOOKUP(D64, '⭐SD-SUM-SBALL 🥎'!$F$4:$F$257, '⭐SD-SUM-SBALL 🥎'!$X$4:$X$257))</f>
        <v>720</v>
      </c>
      <c r="F64" s="57" t="str">
        <f>IF(D64="", " ", _xlfn.XLOOKUP(D64, '⭐SD-SUM-SBALL 🥎'!$F$4:$F$257, '⭐SD-SUM-SBALL 🥎'!$L$4:$L$257))</f>
        <v>bernardo.otero@stjohns.k12.fl.us</v>
      </c>
      <c r="G64" s="57" t="str" cm="1">
        <f t="array" ref="G64">_xlfn.IFS(D64="", "", _xlfn.XLOOKUP(D64, '⭐SD-SUM-SBALL 🥎'!$F$4:$F$257, '⭐SD-SUM-SBALL 🥎'!$M$4:$M$257)="", "", _xlfn.XLOOKUP(D64, '⭐SD-SUM-SBALL 🥎'!$F$4:$F$257, '⭐SD-SUM-SBALL 🥎'!$M$4:$M$257)&gt;0, _xlfn.XLOOKUP(D64, '⭐SD-SUM-SBALL 🥎'!$F$4:$F$257, '⭐SD-SUM-SBALL 🥎'!$M$4:$M$257))</f>
        <v/>
      </c>
      <c r="H64" s="57" t="str" cm="1">
        <f t="array" ref="H64">_xlfn.IFS(D64="", "", _xlfn.XLOOKUP(D64, '⭐SD-SUM-SBALL 🥎'!$F$4:$F$257, '⭐SD-SUM-SBALL 🥎'!$G$4:$G$257)="", "", _xlfn.XLOOKUP(D64, '⭐SD-SUM-SBALL 🥎'!$F$4:$F$257, '⭐SD-SUM-SBALL 🥎'!$G$4:$G$257)&gt;0, _xlfn.XLOOKUP(D64, '⭐SD-SUM-SBALL 🥎'!$F$4:$F$257, '⭐SD-SUM-SBALL 🥎'!$G$4:$G$257))</f>
        <v>Bartram Trail HS</v>
      </c>
      <c r="I64" s="57" t="str">
        <f>IF(D64="", " ", _xlfn.XLOOKUP(D64, '⭐SD-SUM-SBALL 🥎'!$F$4:$F$257, '⭐SD-SUM-SBALL 🥎'!$AP$4:$AP$257))</f>
        <v>7399 Longleaf Pine Pkwy, St. Johns, FL 32259</v>
      </c>
      <c r="J64" s="57" t="str">
        <f>IF(D64="", " ", _xlfn.XLOOKUP(D64, '⭐SD-SUM-SBALL 🥎'!$F$4:$F$257, '⭐SD-SUM-SBALL 🥎'!$T$4:$T$257))</f>
        <v>904-525-9083</v>
      </c>
      <c r="K64" s="57" t="str">
        <f>IF(D64="", " ", _xlfn.XLOOKUP(D64, '⭐SD-SUM-SBALL 🥎'!$F$4:$F$257, '⭐SD-SUM-SBALL 🥎'!$N$4:$N$257))</f>
        <v>Bernardo</v>
      </c>
      <c r="L64" s="57" t="str">
        <f>IF(D64="", " ", _xlfn.XLOOKUP(D64, '⭐SD-SUM-SBALL 🥎'!$F$4:$F$257, '⭐SD-SUM-SBALL 🥎'!$O$4:$O$257))</f>
        <v>Otero</v>
      </c>
      <c r="M64" s="77"/>
      <c r="N64" s="482" t="b">
        <v>1</v>
      </c>
      <c r="O64" s="482" t="b">
        <v>1</v>
      </c>
      <c r="P64" s="482" t="b">
        <v>1</v>
      </c>
      <c r="Q64" s="482" t="b">
        <v>1</v>
      </c>
      <c r="R64" s="624" t="b">
        <v>1</v>
      </c>
      <c r="S64" s="482" t="b">
        <v>1</v>
      </c>
      <c r="T64" s="482" t="b">
        <v>1</v>
      </c>
      <c r="U64" s="482" t="b">
        <v>1</v>
      </c>
      <c r="V64" s="482" t="b">
        <v>0</v>
      </c>
      <c r="W64" s="482" t="b">
        <v>0</v>
      </c>
      <c r="X64" s="615" t="b">
        <v>0</v>
      </c>
      <c r="Y64" s="482" t="b">
        <v>1</v>
      </c>
      <c r="Z64" s="482" t="b">
        <v>1</v>
      </c>
      <c r="AA64" s="482" t="b">
        <v>0</v>
      </c>
      <c r="AB64" s="482" t="b">
        <v>0</v>
      </c>
      <c r="AC64" s="482" t="b">
        <v>0</v>
      </c>
      <c r="AD64" s="482" t="b">
        <v>0</v>
      </c>
      <c r="AE64" s="482" t="b">
        <v>0</v>
      </c>
      <c r="AF64" s="482" t="b">
        <v>0</v>
      </c>
      <c r="AG64" s="77"/>
      <c r="AH64" s="130"/>
      <c r="AI64" s="130"/>
      <c r="AJ64" s="130"/>
      <c r="AK64" s="130"/>
      <c r="AL64" s="130"/>
      <c r="AM64" s="130"/>
      <c r="AN64" s="130"/>
      <c r="AO64" s="130"/>
      <c r="AP64" s="130"/>
      <c r="AQ64" s="130"/>
      <c r="AR64" s="130"/>
      <c r="AS64" s="130"/>
      <c r="AT64" s="130"/>
      <c r="AU64" s="130"/>
      <c r="AV64" s="130"/>
      <c r="AW64" s="130"/>
      <c r="AX64" s="130"/>
      <c r="AY64" s="130"/>
      <c r="AZ64" s="130"/>
      <c r="BA64" s="130"/>
      <c r="BB64" s="130"/>
      <c r="BC64" s="130"/>
      <c r="BD64" s="130"/>
      <c r="BE64" s="130"/>
      <c r="BF64" s="130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</row>
    <row r="65" spans="1:98" s="57" customFormat="1">
      <c r="A65" s="39" t="str">
        <f>IF(D65="", " ", _xlfn.XLOOKUP(D65, '⭐SD-SUM-SBALL 🥎'!$F$4:$F$257, '⭐SD-SUM-SBALL 🥎'!$A$4:$A$257))</f>
        <v>B-RET</v>
      </c>
      <c r="B65" s="39" t="str">
        <f>IF(D65="", " ", _xlfn.XLOOKUP(D65, '⭐SD-SUM-SBALL 🥎'!$F$4:$F$257, '⭐SD-SUM-SBALL 🥎'!$C$4:$C$257))</f>
        <v>B-RET</v>
      </c>
      <c r="C65" s="281" t="str">
        <f>IF(D65="", " ", _xlfn.XLOOKUP(D65, '⭐SD-SUM-SBALL 🥎'!$F$4:$F$257, '⭐SD-SUM-SBALL 🥎'!$E$4:$E$257))</f>
        <v>USBDLES</v>
      </c>
      <c r="D65" s="469" t="s">
        <v>2463</v>
      </c>
      <c r="E65" s="39" cm="1">
        <f t="array" ref="E65">_xlfn.IFS(D65="", "", _xlfn.XLOOKUP(D65, '⭐SD-SUM-SBALL 🥎'!$F$4:$F$257, '⭐SD-SUM-SBALL 🥎'!$X$4:$X$257)="", "TBA", _xlfn.XLOOKUP(D65, '⭐SD-SUM-SBALL 🥎'!$F$4:$F$257, '⭐SD-SUM-SBALL 🥎'!$X$4:$X$257)&gt;0, _xlfn.XLOOKUP(D65, '⭐SD-SUM-SBALL 🥎'!$F$4:$F$257, '⭐SD-SUM-SBALL 🥎'!$X$4:$X$257))</f>
        <v>720</v>
      </c>
      <c r="F65" s="57" t="str">
        <f>IF(D65="", " ", _xlfn.XLOOKUP(D65, '⭐SD-SUM-SBALL 🥎'!$F$4:$F$257, '⭐SD-SUM-SBALL 🥎'!$L$4:$L$257))</f>
        <v>natalie25p@gmail.com</v>
      </c>
      <c r="G65" s="57" t="str" cm="1">
        <f t="array" ref="G65">_xlfn.IFS(D65="", "", _xlfn.XLOOKUP(D65, '⭐SD-SUM-SBALL 🥎'!$F$4:$F$257, '⭐SD-SUM-SBALL 🥎'!$M$4:$M$257)="", "", _xlfn.XLOOKUP(D65, '⭐SD-SUM-SBALL 🥎'!$F$4:$F$257, '⭐SD-SUM-SBALL 🥎'!$M$4:$M$257)&gt;0, _xlfn.XLOOKUP(D65, '⭐SD-SUM-SBALL 🥎'!$F$4:$F$257, '⭐SD-SUM-SBALL 🥎'!$M$4:$M$257))</f>
        <v/>
      </c>
      <c r="H65" s="57" t="str" cm="1">
        <f t="array" ref="H65">_xlfn.IFS(D65="", "", _xlfn.XLOOKUP(D65, '⭐SD-SUM-SBALL 🥎'!$F$4:$F$257, '⭐SD-SUM-SBALL 🥎'!$G$4:$G$257)="", "", _xlfn.XLOOKUP(D65, '⭐SD-SUM-SBALL 🥎'!$F$4:$F$257, '⭐SD-SUM-SBALL 🥎'!$G$4:$G$257)&gt;0, _xlfn.XLOOKUP(D65, '⭐SD-SUM-SBALL 🥎'!$F$4:$F$257, '⭐SD-SUM-SBALL 🥎'!$G$4:$G$257))</f>
        <v xml:space="preserve">Christensen Park </v>
      </c>
      <c r="I65" s="57" t="str">
        <f>IF(D65="", " ", _xlfn.XLOOKUP(D65, '⭐SD-SUM-SBALL 🥎'!$F$4:$F$257, '⭐SD-SUM-SBALL 🥎'!$AP$4:$AP$257))</f>
        <v>36300 Piedmont Dr., Lake Elsinore, CA 92532</v>
      </c>
      <c r="J65" s="57" t="str">
        <f>IF(D65="", " ", _xlfn.XLOOKUP(D65, '⭐SD-SUM-SBALL 🥎'!$F$4:$F$257, '⭐SD-SUM-SBALL 🥎'!$T$4:$T$257))</f>
        <v>435-210-8713</v>
      </c>
      <c r="K65" s="57" t="str">
        <f>IF(D65="", " ", _xlfn.XLOOKUP(D65, '⭐SD-SUM-SBALL 🥎'!$F$4:$F$257, '⭐SD-SUM-SBALL 🥎'!$N$4:$N$257))</f>
        <v>Natalie</v>
      </c>
      <c r="L65" s="57" t="str">
        <f>IF(D65="", " ", _xlfn.XLOOKUP(D65, '⭐SD-SUM-SBALL 🥎'!$F$4:$F$257, '⭐SD-SUM-SBALL 🥎'!$O$4:$O$257))</f>
        <v>Mills</v>
      </c>
      <c r="M65" s="77"/>
      <c r="N65" s="482" t="b">
        <v>1</v>
      </c>
      <c r="O65" s="482" t="b">
        <v>1</v>
      </c>
      <c r="P65" s="482" t="b">
        <v>1</v>
      </c>
      <c r="Q65" s="482" t="b">
        <v>1</v>
      </c>
      <c r="R65" s="482" t="b">
        <v>1</v>
      </c>
      <c r="S65" s="482" t="b">
        <v>1</v>
      </c>
      <c r="T65" s="482" t="b">
        <v>1</v>
      </c>
      <c r="U65" s="482" t="b">
        <v>1</v>
      </c>
      <c r="V65" s="482" t="b">
        <v>0</v>
      </c>
      <c r="W65" s="482" t="b">
        <v>0</v>
      </c>
      <c r="X65" s="77"/>
      <c r="Y65" s="482" t="b">
        <v>1</v>
      </c>
      <c r="Z65" s="482" t="b">
        <v>1</v>
      </c>
      <c r="AA65" s="482" t="b">
        <v>0</v>
      </c>
      <c r="AB65" s="482" t="b">
        <v>0</v>
      </c>
      <c r="AC65" s="482" t="b">
        <v>0</v>
      </c>
      <c r="AD65" s="482" t="b">
        <v>0</v>
      </c>
      <c r="AE65" s="482" t="b">
        <v>0</v>
      </c>
      <c r="AF65" s="482" t="b">
        <v>0</v>
      </c>
      <c r="AG65" s="77"/>
      <c r="AH65" s="130"/>
      <c r="AI65" s="130"/>
      <c r="AJ65" s="130"/>
      <c r="AK65" s="130"/>
      <c r="AL65" s="130"/>
      <c r="AM65" s="130"/>
      <c r="AN65" s="130"/>
      <c r="AO65" s="130"/>
      <c r="AP65" s="130"/>
      <c r="AQ65" s="130"/>
      <c r="AR65" s="130"/>
      <c r="AS65" s="130"/>
      <c r="AT65" s="130"/>
      <c r="AU65" s="130"/>
      <c r="AV65" s="130"/>
      <c r="AW65" s="130"/>
      <c r="AX65" s="130"/>
      <c r="AY65" s="130"/>
      <c r="AZ65" s="130"/>
      <c r="BA65" s="130"/>
      <c r="BB65" s="130"/>
      <c r="BC65" s="130"/>
      <c r="BD65" s="130"/>
      <c r="BE65" s="130"/>
      <c r="BF65" s="130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</row>
    <row r="66" spans="1:98" s="57" customFormat="1">
      <c r="A66" s="85" t="str">
        <f>IF(D66="", " ", _xlfn.XLOOKUP(D66, '⭐SD-SUM-SBALL 🥎'!$F$4:$F$257, '⭐SD-SUM-SBALL 🥎'!$A$4:$A$257))</f>
        <v>A-NEW</v>
      </c>
      <c r="B66" s="85" t="str">
        <f>IF(D66="", " ", _xlfn.XLOOKUP(D66, '⭐SD-SUM-SBALL 🥎'!$F$4:$F$257, '⭐SD-SUM-SBALL 🥎'!$C$4:$C$257))</f>
        <v>A-NEW</v>
      </c>
      <c r="C66" s="629" t="str">
        <f>IF(D66="", " ", _xlfn.XLOOKUP(D66, '⭐SD-SUM-SBALL 🥎'!$F$4:$F$257, '⭐SD-SUM-SBALL 🥎'!$E$4:$E$257))</f>
        <v>USBDORLS</v>
      </c>
      <c r="D66" s="78" t="s">
        <v>4052</v>
      </c>
      <c r="E66" s="85" cm="1">
        <f t="array" ref="E66">_xlfn.IFS(D66="", "", _xlfn.XLOOKUP(D66, '⭐SD-SUM-SBALL 🥎'!$F$4:$F$257, '⭐SD-SUM-SBALL 🥎'!$X$4:$X$257)="", "TBA", _xlfn.XLOOKUP(D66, '⭐SD-SUM-SBALL 🥎'!$F$4:$F$257, '⭐SD-SUM-SBALL 🥎'!$X$4:$X$257)&gt;0, _xlfn.XLOOKUP(D66, '⭐SD-SUM-SBALL 🥎'!$F$4:$F$257, '⭐SD-SUM-SBALL 🥎'!$X$4:$X$257))</f>
        <v>720</v>
      </c>
      <c r="F66" s="78" t="str">
        <f>IF(D66="", " ", _xlfn.XLOOKUP(D66, '⭐SD-SUM-SBALL 🥎'!$F$4:$F$257, '⭐SD-SUM-SBALL 🥎'!$L$4:$L$257))</f>
        <v>wpmorlando@gmail.com</v>
      </c>
      <c r="G66" s="78" t="str" cm="1">
        <f t="array" ref="G66">_xlfn.IFS(D66="", "", _xlfn.XLOOKUP(D66, '⭐SD-SUM-SBALL 🥎'!$F$4:$F$257, '⭐SD-SUM-SBALL 🥎'!$M$4:$M$257)="", "", _xlfn.XLOOKUP(D66, '⭐SD-SUM-SBALL 🥎'!$F$4:$F$257, '⭐SD-SUM-SBALL 🥎'!$M$4:$M$257)&gt;0, _xlfn.XLOOKUP(D66, '⭐SD-SUM-SBALL 🥎'!$F$4:$F$257, '⭐SD-SUM-SBALL 🥎'!$M$4:$M$257))</f>
        <v/>
      </c>
      <c r="H66" s="78" t="str" cm="1">
        <f t="array" ref="H66">_xlfn.IFS(D66="", "", _xlfn.XLOOKUP(D66, '⭐SD-SUM-SBALL 🥎'!$F$4:$F$257, '⭐SD-SUM-SBALL 🥎'!$G$4:$G$257)="", "", _xlfn.XLOOKUP(D66, '⭐SD-SUM-SBALL 🥎'!$F$4:$F$257, '⭐SD-SUM-SBALL 🥎'!$G$4:$G$257)&gt;0, _xlfn.XLOOKUP(D66, '⭐SD-SUM-SBALL 🥎'!$F$4:$F$257, '⭐SD-SUM-SBALL 🥎'!$G$4:$G$257))</f>
        <v>Conway Little League</v>
      </c>
      <c r="I66" s="78" t="str">
        <f>IF(D66="", " ", _xlfn.XLOOKUP(D66, '⭐SD-SUM-SBALL 🥎'!$F$4:$F$257, '⭐SD-SUM-SBALL 🥎'!$AP$4:$AP$257))</f>
        <v>4400 Kennedy Ave., Orlando, FL 32812</v>
      </c>
      <c r="J66" s="78" t="str">
        <f>IF(D66="", " ", _xlfn.XLOOKUP(D66, '⭐SD-SUM-SBALL 🥎'!$F$4:$F$257, '⭐SD-SUM-SBALL 🥎'!$T$4:$T$257))</f>
        <v>407-376-6772</v>
      </c>
      <c r="K66" s="78" t="str">
        <f>IF(D66="", " ", _xlfn.XLOOKUP(D66, '⭐SD-SUM-SBALL 🥎'!$F$4:$F$257, '⭐SD-SUM-SBALL 🥎'!$N$4:$N$257))</f>
        <v>Stan</v>
      </c>
      <c r="L66" s="78" t="str">
        <f>IF(D66="", " ", _xlfn.XLOOKUP(D66, '⭐SD-SUM-SBALL 🥎'!$F$4:$F$257, '⭐SD-SUM-SBALL 🥎'!$O$4:$O$257))</f>
        <v>Woods</v>
      </c>
      <c r="M66" s="77"/>
      <c r="N66" s="620" t="b">
        <v>1</v>
      </c>
      <c r="O66" s="620" t="b">
        <v>1</v>
      </c>
      <c r="P66" s="620" t="b">
        <v>1</v>
      </c>
      <c r="Q66" s="620" t="b">
        <v>1</v>
      </c>
      <c r="R66" s="620" t="b">
        <v>1</v>
      </c>
      <c r="S66" s="620" t="b">
        <v>1</v>
      </c>
      <c r="T66" s="620" t="b">
        <v>1</v>
      </c>
      <c r="U66" s="734" t="b">
        <v>0</v>
      </c>
      <c r="V66" s="620" t="b">
        <v>0</v>
      </c>
      <c r="W66" s="620" t="b">
        <v>0</v>
      </c>
      <c r="X66" s="77"/>
      <c r="Y66" s="620" t="b">
        <v>0</v>
      </c>
      <c r="Z66" s="620" t="b">
        <v>1</v>
      </c>
      <c r="AA66" s="620" t="b">
        <v>0</v>
      </c>
      <c r="AB66" s="620" t="b">
        <v>0</v>
      </c>
      <c r="AC66" s="620" t="b">
        <v>0</v>
      </c>
      <c r="AD66" s="620" t="b">
        <v>0</v>
      </c>
      <c r="AE66" s="620" t="b">
        <v>0</v>
      </c>
      <c r="AF66" s="620" t="b">
        <v>0</v>
      </c>
      <c r="AG66" s="77"/>
      <c r="AH66" s="130"/>
      <c r="AI66" s="130"/>
      <c r="AJ66" s="130"/>
      <c r="AK66" s="130"/>
      <c r="AL66" s="130"/>
      <c r="AM66" s="130"/>
      <c r="AN66" s="130"/>
      <c r="AO66" s="130"/>
      <c r="AP66" s="130"/>
      <c r="AQ66" s="130"/>
      <c r="AR66" s="130"/>
      <c r="AS66" s="130"/>
      <c r="AT66" s="130"/>
      <c r="AU66" s="130"/>
      <c r="AV66" s="130"/>
      <c r="AW66" s="130"/>
      <c r="AX66" s="130"/>
      <c r="AY66" s="130"/>
      <c r="AZ66" s="130"/>
      <c r="BA66" s="130"/>
      <c r="BB66" s="130"/>
      <c r="BC66" s="130"/>
      <c r="BD66" s="130"/>
      <c r="BE66" s="130"/>
      <c r="BF66" s="130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</row>
    <row r="67" spans="1:98" s="77" customFormat="1"/>
    <row r="68" spans="1:98" s="618" customFormat="1">
      <c r="A68" s="85" t="str">
        <f>IF(D68="", " ", _xlfn.XLOOKUP(D68, '⭐SD-SUM-SBALL 🥎'!$F$4:$F$257, '⭐SD-SUM-SBALL 🥎'!$A$4:$A$257))</f>
        <v>A-NEW</v>
      </c>
      <c r="B68" s="85" t="str">
        <f>IF(D68="", " ", _xlfn.XLOOKUP(D68, '⭐SD-SUM-SBALL 🥎'!$F$4:$F$257, '⭐SD-SUM-SBALL 🥎'!$C$4:$C$257))</f>
        <v>A-NEW</v>
      </c>
      <c r="C68" s="629" t="str">
        <f>IF(D68="", " ", _xlfn.XLOOKUP(D68, '⭐SD-SUM-SBALL 🥎'!$F$4:$F$257, '⭐SD-SUM-SBALL 🥎'!$E$4:$E$257))</f>
        <v>USBDQUIS</v>
      </c>
      <c r="D68" s="122" t="s">
        <v>3919</v>
      </c>
      <c r="E68" s="85" cm="1">
        <f t="array" ref="E68">_xlfn.IFS(D68="", "", _xlfn.XLOOKUP(D68, '⭐SD-SUM-SBALL 🥎'!$F$4:$F$257, '⭐SD-SUM-SBALL 🥎'!$X$4:$X$257)="", "TBA", _xlfn.XLOOKUP(D68, '⭐SD-SUM-SBALL 🥎'!$F$4:$F$257, '⭐SD-SUM-SBALL 🥎'!$X$4:$X$257)&gt;0, _xlfn.XLOOKUP(D68, '⭐SD-SUM-SBALL 🥎'!$F$4:$F$257, '⭐SD-SUM-SBALL 🥎'!$X$4:$X$257))</f>
        <v>727</v>
      </c>
      <c r="F68" s="78" t="str">
        <f>IF(D68="", " ", _xlfn.XLOOKUP(D68, '⭐SD-SUM-SBALL 🥎'!$F$4:$F$257, '⭐SD-SUM-SBALL 🥎'!$L$4:$L$257))</f>
        <v>craiga@quincyschools.org</v>
      </c>
      <c r="G68" s="78" t="str" cm="1">
        <f t="array" ref="G68">_xlfn.IFS(D68="", "", _xlfn.XLOOKUP(D68, '⭐SD-SUM-SBALL 🥎'!$F$4:$F$257, '⭐SD-SUM-SBALL 🥎'!$M$4:$M$257)="", "", _xlfn.XLOOKUP(D68, '⭐SD-SUM-SBALL 🥎'!$F$4:$F$257, '⭐SD-SUM-SBALL 🥎'!$M$4:$M$257)&gt;0, _xlfn.XLOOKUP(D68, '⭐SD-SUM-SBALL 🥎'!$F$4:$F$257, '⭐SD-SUM-SBALL 🥎'!$M$4:$M$257))</f>
        <v/>
      </c>
      <c r="H68" s="78" t="str" cm="1">
        <f t="array" ref="H68">_xlfn.IFS(D68="", "", _xlfn.XLOOKUP(D68, '⭐SD-SUM-SBALL 🥎'!$F$4:$F$257, '⭐SD-SUM-SBALL 🥎'!$G$4:$G$257)="", "", _xlfn.XLOOKUP(D68, '⭐SD-SUM-SBALL 🥎'!$F$4:$F$257, '⭐SD-SUM-SBALL 🥎'!$G$4:$G$257)&gt;0, _xlfn.XLOOKUP(D68, '⭐SD-SUM-SBALL 🥎'!$F$4:$F$257, '⭐SD-SUM-SBALL 🥎'!$G$4:$G$257))</f>
        <v/>
      </c>
      <c r="I68" s="78" t="str">
        <f>IF(D68="", " ", _xlfn.XLOOKUP(D68, '⭐SD-SUM-SBALL 🥎'!$F$4:$F$257, '⭐SD-SUM-SBALL 🥎'!$AP$4:$AP$257))</f>
        <v>18 Colfax St., Quincy, MI 49082</v>
      </c>
      <c r="J68" s="78" t="str">
        <f>IF(D68="", " ", _xlfn.XLOOKUP(D68, '⭐SD-SUM-SBALL 🥎'!$F$4:$F$257, '⭐SD-SUM-SBALL 🥎'!$T$4:$T$257))</f>
        <v>517-861-1843</v>
      </c>
      <c r="K68" s="78" t="str">
        <f>IF(D68="", " ", _xlfn.XLOOKUP(D68, '⭐SD-SUM-SBALL 🥎'!$F$4:$F$257, '⭐SD-SUM-SBALL 🥎'!$N$4:$N$257))</f>
        <v>Andrew</v>
      </c>
      <c r="L68" s="78" t="str">
        <f>IF(D68="", " ", _xlfn.XLOOKUP(D68, '⭐SD-SUM-SBALL 🥎'!$F$4:$F$257, '⭐SD-SUM-SBALL 🥎'!$O$4:$O$257))</f>
        <v>Craig</v>
      </c>
      <c r="M68" s="77"/>
      <c r="N68" s="620" t="b">
        <v>1</v>
      </c>
      <c r="O68" s="620" t="b">
        <v>1</v>
      </c>
      <c r="P68" s="620" t="b">
        <v>1</v>
      </c>
      <c r="Q68" s="620" t="b">
        <v>1</v>
      </c>
      <c r="R68" s="622" t="b">
        <v>1</v>
      </c>
      <c r="S68" s="620" t="b">
        <v>1</v>
      </c>
      <c r="T68" s="620" t="b">
        <v>1</v>
      </c>
      <c r="U68" s="620" t="b">
        <v>1</v>
      </c>
      <c r="V68" s="620" t="b">
        <v>0</v>
      </c>
      <c r="W68" s="620" t="b">
        <v>0</v>
      </c>
      <c r="X68" s="77"/>
      <c r="Y68" s="620" t="b">
        <v>1</v>
      </c>
      <c r="Z68" s="620" t="b">
        <v>0</v>
      </c>
      <c r="AA68" s="620" t="b">
        <v>0</v>
      </c>
      <c r="AB68" s="620" t="b">
        <v>0</v>
      </c>
      <c r="AC68" s="620" t="b">
        <v>0</v>
      </c>
      <c r="AD68" s="620" t="b">
        <v>0</v>
      </c>
      <c r="AE68" s="620" t="b">
        <v>0</v>
      </c>
      <c r="AF68" s="620" t="b">
        <v>0</v>
      </c>
      <c r="AG68" s="77"/>
      <c r="AH68" s="130"/>
      <c r="AI68" s="130"/>
      <c r="AJ68" s="130"/>
      <c r="AK68" s="130"/>
      <c r="AL68" s="130"/>
      <c r="AM68" s="130"/>
      <c r="AN68" s="130"/>
      <c r="AO68" s="130"/>
      <c r="AP68" s="130"/>
      <c r="AQ68" s="130"/>
      <c r="AR68" s="130"/>
      <c r="AS68" s="130"/>
      <c r="AT68" s="130"/>
      <c r="AU68" s="130"/>
      <c r="AV68" s="130"/>
      <c r="AW68" s="130"/>
      <c r="AX68" s="130"/>
      <c r="AY68" s="130"/>
      <c r="AZ68" s="130"/>
      <c r="BA68" s="130"/>
      <c r="BB68" s="130"/>
      <c r="BC68" s="130"/>
      <c r="BD68" s="130"/>
      <c r="BE68" s="130"/>
      <c r="BF68" s="130"/>
      <c r="BG68" s="130"/>
      <c r="BH68" s="130"/>
      <c r="BI68" s="130"/>
      <c r="BJ68" s="130"/>
      <c r="BK68" s="130"/>
      <c r="BL68" s="130"/>
      <c r="BM68" s="130"/>
      <c r="BN68" s="130"/>
      <c r="BO68" s="130"/>
      <c r="BP68" s="130"/>
      <c r="BQ68" s="130"/>
      <c r="BR68" s="130"/>
      <c r="BS68" s="130"/>
      <c r="BT68" s="130"/>
      <c r="BU68" s="130"/>
      <c r="BV68" s="130"/>
      <c r="BW68" s="130"/>
      <c r="BX68" s="130"/>
      <c r="BY68" s="130"/>
      <c r="BZ68" s="130"/>
      <c r="CA68" s="130"/>
      <c r="CB68" s="130"/>
      <c r="CC68" s="130"/>
      <c r="CD68" s="130"/>
      <c r="CE68" s="130"/>
      <c r="CF68" s="130"/>
      <c r="CG68" s="130"/>
      <c r="CH68" s="130"/>
      <c r="CI68" s="130"/>
      <c r="CJ68" s="130"/>
      <c r="CK68" s="130"/>
      <c r="CL68" s="130"/>
      <c r="CM68" s="130"/>
      <c r="CN68" s="130"/>
      <c r="CO68" s="130"/>
      <c r="CP68" s="130"/>
      <c r="CQ68" s="130"/>
      <c r="CR68" s="130"/>
      <c r="CS68" s="130"/>
      <c r="CT68" s="130"/>
    </row>
    <row r="69" spans="1:98" s="618" customFormat="1">
      <c r="A69" s="85" t="str">
        <f>IF(D69="", " ", _xlfn.XLOOKUP(D69, '⭐SD-SUM-SBALL 🥎'!$F$4:$F$257, '⭐SD-SUM-SBALL 🥎'!$A$4:$A$257))</f>
        <v>A-NEW</v>
      </c>
      <c r="B69" s="85" t="str">
        <f>IF(D69="", " ", _xlfn.XLOOKUP(D69, '⭐SD-SUM-SBALL 🥎'!$F$4:$F$257, '⭐SD-SUM-SBALL 🥎'!$C$4:$C$257))</f>
        <v>A-NEW</v>
      </c>
      <c r="C69" s="629" t="str">
        <f>IF(D69="", " ", _xlfn.XLOOKUP(D69, '⭐SD-SUM-SBALL 🥎'!$F$4:$F$257, '⭐SD-SUM-SBALL 🥎'!$E$4:$E$257))</f>
        <v>USBDSSCS</v>
      </c>
      <c r="D69" s="122" t="s">
        <v>3955</v>
      </c>
      <c r="E69" s="85" cm="1">
        <f t="array" ref="E69">_xlfn.IFS(D69="", "", _xlfn.XLOOKUP(D69, '⭐SD-SUM-SBALL 🥎'!$F$4:$F$257, '⭐SD-SUM-SBALL 🥎'!$X$4:$X$257)="", "TBA", _xlfn.XLOOKUP(D69, '⭐SD-SUM-SBALL 🥎'!$F$4:$F$257, '⭐SD-SUM-SBALL 🥎'!$X$4:$X$257)&gt;0, _xlfn.XLOOKUP(D69, '⭐SD-SUM-SBALL 🥎'!$F$4:$F$257, '⭐SD-SUM-SBALL 🥎'!$X$4:$X$257))</f>
        <v>727</v>
      </c>
      <c r="F69" s="78" t="str">
        <f>IF(D69="", " ", _xlfn.XLOOKUP(D69, '⭐SD-SUM-SBALL 🥎'!$F$4:$F$257, '⭐SD-SUM-SBALL 🥎'!$L$4:$L$257))</f>
        <v>lauren.mcclellan@southsideschools.org</v>
      </c>
      <c r="G69" s="78" t="str" cm="1">
        <f t="array" ref="G69">_xlfn.IFS(D69="", "", _xlfn.XLOOKUP(D69, '⭐SD-SUM-SBALL 🥎'!$F$4:$F$257, '⭐SD-SUM-SBALL 🥎'!$M$4:$M$257)="", "", _xlfn.XLOOKUP(D69, '⭐SD-SUM-SBALL 🥎'!$F$4:$F$257, '⭐SD-SUM-SBALL 🥎'!$M$4:$M$257)&gt;0, _xlfn.XLOOKUP(D69, '⭐SD-SUM-SBALL 🥎'!$F$4:$F$257, '⭐SD-SUM-SBALL 🥎'!$M$4:$M$257))</f>
        <v/>
      </c>
      <c r="H69" s="78" t="str" cm="1">
        <f t="array" ref="H69">_xlfn.IFS(D69="", "", _xlfn.XLOOKUP(D69, '⭐SD-SUM-SBALL 🥎'!$F$4:$F$257, '⭐SD-SUM-SBALL 🥎'!$G$4:$G$257)="", "", _xlfn.XLOOKUP(D69, '⭐SD-SUM-SBALL 🥎'!$F$4:$F$257, '⭐SD-SUM-SBALL 🥎'!$G$4:$G$257)&gt;0, _xlfn.XLOOKUP(D69, '⭐SD-SUM-SBALL 🥎'!$F$4:$F$257, '⭐SD-SUM-SBALL 🥎'!$G$4:$G$257))</f>
        <v>Southside Middle School</v>
      </c>
      <c r="I69" s="78" t="str">
        <f>IF(D69="", " ", _xlfn.XLOOKUP(D69, '⭐SD-SUM-SBALL 🥎'!$F$4:$F$257, '⭐SD-SUM-SBALL 🥎'!$AP$4:$AP$257))</f>
        <v>70 Scott Dr., Southside, AR 72501</v>
      </c>
      <c r="J69" s="78" t="str">
        <f>IF(D69="", " ", _xlfn.XLOOKUP(D69, '⭐SD-SUM-SBALL 🥎'!$F$4:$F$257, '⭐SD-SUM-SBALL 🥎'!$T$4:$T$257))</f>
        <v>479-213-2294</v>
      </c>
      <c r="K69" s="78" t="str">
        <f>IF(D69="", " ", _xlfn.XLOOKUP(D69, '⭐SD-SUM-SBALL 🥎'!$F$4:$F$257, '⭐SD-SUM-SBALL 🥎'!$N$4:$N$257))</f>
        <v>Lexi</v>
      </c>
      <c r="L69" s="78" t="str">
        <f>IF(D69="", " ", _xlfn.XLOOKUP(D69, '⭐SD-SUM-SBALL 🥎'!$F$4:$F$257, '⭐SD-SUM-SBALL 🥎'!$O$4:$O$257))</f>
        <v>McClellan</v>
      </c>
      <c r="M69" s="77"/>
      <c r="N69" s="620" t="b">
        <v>1</v>
      </c>
      <c r="O69" s="620" t="b">
        <v>1</v>
      </c>
      <c r="P69" s="620" t="b">
        <v>1</v>
      </c>
      <c r="Q69" s="620" t="b">
        <v>1</v>
      </c>
      <c r="R69" s="622" t="b">
        <v>1</v>
      </c>
      <c r="S69" s="620" t="b">
        <v>1</v>
      </c>
      <c r="T69" s="620" t="b">
        <v>1</v>
      </c>
      <c r="U69" s="620" t="b">
        <v>1</v>
      </c>
      <c r="V69" s="620" t="b">
        <v>0</v>
      </c>
      <c r="W69" s="620" t="b">
        <v>0</v>
      </c>
      <c r="X69" s="77"/>
      <c r="Y69" s="620" t="b">
        <v>1</v>
      </c>
      <c r="Z69" s="620" t="b">
        <v>0</v>
      </c>
      <c r="AA69" s="620" t="b">
        <v>0</v>
      </c>
      <c r="AB69" s="620" t="b">
        <v>0</v>
      </c>
      <c r="AC69" s="620" t="b">
        <v>0</v>
      </c>
      <c r="AD69" s="620" t="b">
        <v>0</v>
      </c>
      <c r="AE69" s="620" t="b">
        <v>0</v>
      </c>
      <c r="AF69" s="620" t="b">
        <v>0</v>
      </c>
      <c r="AG69" s="77"/>
      <c r="AH69" s="130"/>
      <c r="AI69" s="130"/>
      <c r="AJ69" s="130"/>
      <c r="AK69" s="130"/>
      <c r="AL69" s="130"/>
      <c r="AM69" s="130"/>
      <c r="AN69" s="130"/>
      <c r="AO69" s="130"/>
      <c r="AP69" s="130"/>
      <c r="AQ69" s="130"/>
      <c r="AR69" s="130"/>
      <c r="AS69" s="130"/>
      <c r="AT69" s="130"/>
      <c r="AU69" s="130"/>
      <c r="AV69" s="130"/>
      <c r="AW69" s="130"/>
      <c r="AX69" s="130"/>
      <c r="AY69" s="130"/>
      <c r="AZ69" s="130"/>
      <c r="BA69" s="130"/>
      <c r="BB69" s="130"/>
      <c r="BC69" s="130"/>
      <c r="BD69" s="130"/>
      <c r="BE69" s="130"/>
      <c r="BF69" s="130"/>
      <c r="BG69" s="130"/>
      <c r="BH69" s="130"/>
      <c r="BI69" s="130"/>
      <c r="BJ69" s="130"/>
      <c r="BK69" s="130"/>
      <c r="BL69" s="130"/>
      <c r="BM69" s="130"/>
      <c r="BN69" s="130"/>
      <c r="BO69" s="130"/>
      <c r="BP69" s="130"/>
      <c r="BQ69" s="130"/>
      <c r="BR69" s="130"/>
      <c r="BS69" s="130"/>
      <c r="BT69" s="130"/>
      <c r="BU69" s="130"/>
      <c r="BV69" s="130"/>
      <c r="BW69" s="130"/>
      <c r="BX69" s="130"/>
      <c r="BY69" s="130"/>
      <c r="BZ69" s="130"/>
      <c r="CA69" s="130"/>
      <c r="CB69" s="130"/>
      <c r="CC69" s="130"/>
      <c r="CD69" s="130"/>
      <c r="CE69" s="130"/>
      <c r="CF69" s="130"/>
      <c r="CG69" s="130"/>
      <c r="CH69" s="130"/>
      <c r="CI69" s="130"/>
      <c r="CJ69" s="130"/>
      <c r="CK69" s="130"/>
      <c r="CL69" s="130"/>
      <c r="CM69" s="130"/>
      <c r="CN69" s="130"/>
      <c r="CO69" s="130"/>
      <c r="CP69" s="130"/>
      <c r="CQ69" s="130"/>
      <c r="CR69" s="130"/>
      <c r="CS69" s="130"/>
      <c r="CT69" s="130"/>
    </row>
    <row r="70" spans="1:98" s="618" customFormat="1">
      <c r="A70" s="85" t="str">
        <f>IF(D70="", " ", _xlfn.XLOOKUP(D70, '⭐SD-SUM-SBALL 🥎'!$F$2:$F$257, '⭐SD-SUM-SBALL 🥎'!$A$2:$A$257))</f>
        <v>A-NEW</v>
      </c>
      <c r="B70" s="85" t="str">
        <f>IF(D70="", " ", _xlfn.XLOOKUP(D70, '⭐SD-SUM-SBALL 🥎'!$F$2:$F$257, '⭐SD-SUM-SBALL 🥎'!$C$2:$C$257))</f>
        <v>A-NEW</v>
      </c>
      <c r="C70" s="629" t="str">
        <f>IF(D70="", " ", _xlfn.XLOOKUP(D70, '⭐SD-SUM-SBALL 🥎'!$F$2:$F$257, '⭐SD-SUM-SBALL 🥎'!$E$2:$E$257))</f>
        <v>USBDANNS</v>
      </c>
      <c r="D70" s="41" t="s">
        <v>4009</v>
      </c>
      <c r="E70" s="85" cm="1">
        <f t="array" ref="E70">_xlfn.IFS(D70="", "", _xlfn.XLOOKUP(D70, '⭐SD-SUM-SBALL 🥎'!$F$2:$F$257, '⭐SD-SUM-SBALL 🥎'!$X$2:$X$257)="", "TBA", _xlfn.XLOOKUP(D70, '⭐SD-SUM-SBALL 🥎'!$F$2:$F$257, '⭐SD-SUM-SBALL 🥎'!$X$2:$X$257)&gt;0, _xlfn.XLOOKUP(D70, '⭐SD-SUM-SBALL 🥎'!$F$2:$F$257, '⭐SD-SUM-SBALL 🥎'!$X$2:$X$257))</f>
        <v>727</v>
      </c>
      <c r="F70" s="78" t="str">
        <f>IF(D70="", " ", _xlfn.XLOOKUP(D70, '⭐SD-SUM-SBALL 🥎'!$F$2:$F$257, '⭐SD-SUM-SBALL 🥎'!$L$2:$L$257))</f>
        <v>thorobreedworkouts@gmail.com</v>
      </c>
      <c r="G70" s="78" t="str" cm="1">
        <f t="array" ref="G70">_xlfn.IFS(D70="", "", _xlfn.XLOOKUP(D70, '⭐SD-SUM-SBALL 🥎'!$F$2:$F$257, '⭐SD-SUM-SBALL 🥎'!$M$2:$M$257)="", "", _xlfn.XLOOKUP(D70, '⭐SD-SUM-SBALL 🥎'!$F$2:$F$257, '⭐SD-SUM-SBALL 🥎'!$M$2:$M$257)&gt;0, _xlfn.XLOOKUP(D70, '⭐SD-SUM-SBALL 🥎'!$F$2:$F$257, '⭐SD-SUM-SBALL 🥎'!$M$2:$M$257))</f>
        <v/>
      </c>
      <c r="H70" s="78" t="str" cm="1">
        <f t="array" ref="H70">_xlfn.IFS(D70="", "", _xlfn.XLOOKUP(D70, '⭐SD-SUM-SBALL 🥎'!$F$2:$F$257, '⭐SD-SUM-SBALL 🥎'!$G$2:$G$257)="", "", _xlfn.XLOOKUP(D70, '⭐SD-SUM-SBALL 🥎'!$F$2:$F$257, '⭐SD-SUM-SBALL 🥎'!$G$2:$G$257)&gt;0, _xlfn.XLOOKUP(D70, '⭐SD-SUM-SBALL 🥎'!$F$2:$F$257, '⭐SD-SUM-SBALL 🥎'!$G$2:$G$257))</f>
        <v>Harvest Bible Chapel</v>
      </c>
      <c r="I70" s="78" t="str">
        <f>IF(D70="", " ", _xlfn.XLOOKUP(D70, '⭐SD-SUM-SBALL 🥎'!$F$2:$F$257, '⭐SD-SUM-SBALL 🥎'!$AP$2:$AP$257))</f>
        <v>585 Old Oak Rd., Annapolis, MD 21144</v>
      </c>
      <c r="J70" s="78" t="str">
        <f>IF(D70="", " ", _xlfn.XLOOKUP(D70, '⭐SD-SUM-SBALL 🥎'!$F$2:$F$257, '⭐SD-SUM-SBALL 🥎'!$T$2:$T$257))</f>
        <v>410-946-7730</v>
      </c>
      <c r="K70" s="78" t="str">
        <f>IF(D70="", " ", _xlfn.XLOOKUP(D70, '⭐SD-SUM-SBALL 🥎'!$F$2:$F$257, '⭐SD-SUM-SBALL 🥎'!$N$2:$N$257))</f>
        <v>Derek</v>
      </c>
      <c r="L70" s="78" t="str">
        <f>IF(D70="", " ", _xlfn.XLOOKUP(D70, '⭐SD-SUM-SBALL 🥎'!$F$2:$F$257, '⭐SD-SUM-SBALL 🥎'!$O$2:$O$257))</f>
        <v>Dixon</v>
      </c>
      <c r="M70" s="77"/>
      <c r="N70" s="620" t="b">
        <v>1</v>
      </c>
      <c r="O70" s="620" t="b">
        <v>1</v>
      </c>
      <c r="P70" s="620" t="b">
        <v>1</v>
      </c>
      <c r="Q70" s="620" t="b">
        <v>1</v>
      </c>
      <c r="R70" s="622" t="b">
        <v>1</v>
      </c>
      <c r="S70" s="620" t="b">
        <v>1</v>
      </c>
      <c r="T70" s="620" t="b">
        <v>1</v>
      </c>
      <c r="U70" s="620" t="b">
        <v>1</v>
      </c>
      <c r="V70" s="620" t="b">
        <v>0</v>
      </c>
      <c r="W70" s="620" t="b">
        <v>0</v>
      </c>
      <c r="X70" s="77"/>
      <c r="Y70" s="620" t="b">
        <v>0</v>
      </c>
      <c r="Z70" s="620" t="b">
        <v>0</v>
      </c>
      <c r="AA70" s="620" t="b">
        <v>0</v>
      </c>
      <c r="AB70" s="620" t="b">
        <v>0</v>
      </c>
      <c r="AC70" s="620" t="b">
        <v>0</v>
      </c>
      <c r="AD70" s="620" t="b">
        <v>0</v>
      </c>
      <c r="AE70" s="620" t="b">
        <v>0</v>
      </c>
      <c r="AF70" s="620" t="b">
        <v>0</v>
      </c>
      <c r="AG70" s="77"/>
      <c r="AH70" s="130"/>
      <c r="AI70" s="130"/>
      <c r="AJ70" s="130"/>
      <c r="AK70" s="130"/>
      <c r="AL70" s="130"/>
      <c r="AM70" s="130"/>
      <c r="AN70" s="130"/>
      <c r="AO70" s="130"/>
      <c r="AP70" s="130"/>
      <c r="AQ70" s="130"/>
      <c r="AR70" s="130"/>
      <c r="AS70" s="130"/>
      <c r="AT70" s="130"/>
      <c r="AU70" s="130"/>
      <c r="AV70" s="130"/>
      <c r="AW70" s="130"/>
      <c r="AX70" s="130"/>
      <c r="AY70" s="130"/>
      <c r="AZ70" s="130"/>
      <c r="BA70" s="130"/>
      <c r="BB70" s="130"/>
      <c r="BC70" s="130"/>
      <c r="BD70" s="130"/>
      <c r="BE70" s="130"/>
      <c r="BF70" s="130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</row>
    <row r="71" spans="1:98" s="618" customFormat="1">
      <c r="A71" s="85" t="str">
        <f>IF(D71="", " ", _xlfn.XLOOKUP(D71, '⭐SD-SUM-SBALL 🥎'!$F$4:$F$257, '⭐SD-SUM-SBALL 🥎'!$A$4:$A$257))</f>
        <v>A-NEW</v>
      </c>
      <c r="B71" s="85" t="str">
        <f>IF(D71="", " ", _xlfn.XLOOKUP(D71, '⭐SD-SUM-SBALL 🥎'!$F$4:$F$257, '⭐SD-SUM-SBALL 🥎'!$C$4:$C$257))</f>
        <v>A-NEW</v>
      </c>
      <c r="C71" s="629" t="str">
        <f>IF(D71="", " ", _xlfn.XLOOKUP(D71, '⭐SD-SUM-SBALL 🥎'!$F$4:$F$257, '⭐SD-SUM-SBALL 🥎'!$E$4:$E$257))</f>
        <v>USBDATHS</v>
      </c>
      <c r="D71" s="122" t="s">
        <v>4014</v>
      </c>
      <c r="E71" s="85" cm="1">
        <f t="array" ref="E71">_xlfn.IFS(D71="", "", _xlfn.XLOOKUP(D71, '⭐SD-SUM-SBALL 🥎'!$F$4:$F$257, '⭐SD-SUM-SBALL 🥎'!$X$4:$X$257)="", "TBA", _xlfn.XLOOKUP(D71, '⭐SD-SUM-SBALL 🥎'!$F$4:$F$257, '⭐SD-SUM-SBALL 🥎'!$X$4:$X$257)&gt;0, _xlfn.XLOOKUP(D71, '⭐SD-SUM-SBALL 🥎'!$F$4:$F$257, '⭐SD-SUM-SBALL 🥎'!$X$4:$X$257))</f>
        <v>727</v>
      </c>
      <c r="F71" s="78" t="str">
        <f>IF(D71="", " ", _xlfn.XLOOKUP(D71, '⭐SD-SUM-SBALL 🥎'!$F$4:$F$257, '⭐SD-SUM-SBALL 🥎'!$L$4:$L$257))</f>
        <v>tnuzum@athenscsd.org</v>
      </c>
      <c r="G71" s="78" t="str" cm="1">
        <f t="array" ref="G71">_xlfn.IFS(D71="", "", _xlfn.XLOOKUP(D71, '⭐SD-SUM-SBALL 🥎'!$F$4:$F$257, '⭐SD-SUM-SBALL 🥎'!$M$4:$M$257)="", "", _xlfn.XLOOKUP(D71, '⭐SD-SUM-SBALL 🥎'!$F$4:$F$257, '⭐SD-SUM-SBALL 🥎'!$M$4:$M$257)&gt;0, _xlfn.XLOOKUP(D71, '⭐SD-SUM-SBALL 🥎'!$F$4:$F$257, '⭐SD-SUM-SBALL 🥎'!$M$4:$M$257))</f>
        <v/>
      </c>
      <c r="H71" s="78" t="str" cm="1">
        <f t="array" ref="H71">_xlfn.IFS(D71="", "", _xlfn.XLOOKUP(D71, '⭐SD-SUM-SBALL 🥎'!$F$4:$F$257, '⭐SD-SUM-SBALL 🥎'!$G$4:$G$257)="", "", _xlfn.XLOOKUP(D71, '⭐SD-SUM-SBALL 🥎'!$F$4:$F$257, '⭐SD-SUM-SBALL 🥎'!$G$4:$G$257)&gt;0, _xlfn.XLOOKUP(D71, '⭐SD-SUM-SBALL 🥎'!$F$4:$F$257, '⭐SD-SUM-SBALL 🥎'!$G$4:$G$257))</f>
        <v>Athens Sandlot Fields</v>
      </c>
      <c r="I71" s="78" t="str">
        <f>IF(D71="", " ", _xlfn.XLOOKUP(D71, '⭐SD-SUM-SBALL 🥎'!$F$4:$F$257, '⭐SD-SUM-SBALL 🥎'!$AP$4:$AP$257))</f>
        <v>398 W State St., Athens, OH 45701</v>
      </c>
      <c r="J71" s="78" t="str">
        <f>IF(D71="", " ", _xlfn.XLOOKUP(D71, '⭐SD-SUM-SBALL 🥎'!$F$4:$F$257, '⭐SD-SUM-SBALL 🥎'!$T$4:$T$257))</f>
        <v>740-591-6312</v>
      </c>
      <c r="K71" s="78" t="str">
        <f>IF(D71="", " ", _xlfn.XLOOKUP(D71, '⭐SD-SUM-SBALL 🥎'!$F$4:$F$257, '⭐SD-SUM-SBALL 🥎'!$N$4:$N$257))</f>
        <v>Todd</v>
      </c>
      <c r="L71" s="78" t="str">
        <f>IF(D71="", " ", _xlfn.XLOOKUP(D71, '⭐SD-SUM-SBALL 🥎'!$F$4:$F$257, '⭐SD-SUM-SBALL 🥎'!$O$4:$O$257))</f>
        <v>Nuzum</v>
      </c>
      <c r="M71" s="77"/>
      <c r="N71" s="620" t="b">
        <v>1</v>
      </c>
      <c r="O71" s="620" t="b">
        <v>1</v>
      </c>
      <c r="P71" s="620" t="b">
        <v>1</v>
      </c>
      <c r="Q71" s="620" t="b">
        <v>1</v>
      </c>
      <c r="R71" s="622" t="b">
        <v>1</v>
      </c>
      <c r="S71" s="620" t="b">
        <v>1</v>
      </c>
      <c r="T71" s="620" t="b">
        <v>1</v>
      </c>
      <c r="U71" s="620" t="b">
        <v>1</v>
      </c>
      <c r="V71" s="620" t="b">
        <v>0</v>
      </c>
      <c r="W71" s="620" t="b">
        <v>0</v>
      </c>
      <c r="X71" s="77"/>
      <c r="Y71" s="620" t="b">
        <v>1</v>
      </c>
      <c r="Z71" s="620" t="b">
        <v>0</v>
      </c>
      <c r="AA71" s="620" t="b">
        <v>0</v>
      </c>
      <c r="AB71" s="620" t="b">
        <v>0</v>
      </c>
      <c r="AC71" s="620" t="b">
        <v>0</v>
      </c>
      <c r="AD71" s="620" t="b">
        <v>0</v>
      </c>
      <c r="AE71" s="620" t="b">
        <v>0</v>
      </c>
      <c r="AF71" s="620" t="b">
        <v>0</v>
      </c>
      <c r="AG71" s="77"/>
      <c r="AH71" s="130"/>
      <c r="AI71" s="130"/>
      <c r="AJ71" s="130"/>
      <c r="AK71" s="130"/>
      <c r="AL71" s="130"/>
      <c r="AM71" s="130"/>
      <c r="AN71" s="130"/>
      <c r="AO71" s="130"/>
      <c r="AP71" s="130"/>
      <c r="AQ71" s="130"/>
      <c r="AR71" s="130"/>
      <c r="AS71" s="130"/>
      <c r="AT71" s="130"/>
      <c r="AU71" s="130"/>
      <c r="AV71" s="130"/>
      <c r="AW71" s="130"/>
      <c r="AX71" s="130"/>
      <c r="AY71" s="130"/>
      <c r="AZ71" s="130"/>
      <c r="BA71" s="130"/>
      <c r="BB71" s="130"/>
      <c r="BC71" s="130"/>
      <c r="BD71" s="130"/>
      <c r="BE71" s="130"/>
      <c r="BF71" s="130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</row>
    <row r="72" spans="1:98" s="618" customFormat="1">
      <c r="A72" s="764" t="str">
        <f>IF(D72="", " ", _xlfn.XLOOKUP(D72, '⭐SD-SUM-SBALL 🥎'!$F$4:$F$257, '⭐SD-SUM-SBALL 🥎'!$A$4:$A$257))</f>
        <v>O-ROGER-NEW</v>
      </c>
      <c r="B72" s="764" t="str">
        <f>IF(D72="", " ", _xlfn.XLOOKUP(D72, '⭐SD-SUM-SBALL 🥎'!$F$4:$F$257, '⭐SD-SUM-SBALL 🥎'!$C$4:$C$257))</f>
        <v>O-ROGER</v>
      </c>
      <c r="C72" s="765" t="str">
        <f>IF(D72="", " ", _xlfn.XLOOKUP(D72, '⭐SD-SUM-SBALL 🥎'!$F$4:$F$257, '⭐SD-SUM-SBALL 🥎'!$E$4:$E$257))</f>
        <v>USBDBAYS</v>
      </c>
      <c r="D72" s="751" t="s">
        <v>4143</v>
      </c>
      <c r="E72" s="764" cm="1">
        <f t="array" ref="E72">_xlfn.IFS(D72="", "", _xlfn.XLOOKUP(D72, '⭐SD-SUM-SBALL 🥎'!$F$4:$F$257, '⭐SD-SUM-SBALL 🥎'!$X$4:$X$257)="", "TBA", _xlfn.XLOOKUP(D72, '⭐SD-SUM-SBALL 🥎'!$F$4:$F$257, '⭐SD-SUM-SBALL 🥎'!$X$4:$X$257)&gt;0, _xlfn.XLOOKUP(D72, '⭐SD-SUM-SBALL 🥎'!$F$4:$F$257, '⭐SD-SUM-SBALL 🥎'!$X$4:$X$257))</f>
        <v>727</v>
      </c>
      <c r="F72" s="766" t="str">
        <f>IF(D72="", " ", _xlfn.XLOOKUP(D72, '⭐SD-SUM-SBALL 🥎'!$F$4:$F$257, '⭐SD-SUM-SBALL 🥎'!$L$4:$L$257))</f>
        <v>info@pegsbaseball.com</v>
      </c>
      <c r="G72" s="766" t="str" cm="1">
        <f t="array" ref="G72">_xlfn.IFS(D72="", "", _xlfn.XLOOKUP(D72, '⭐SD-SUM-SBALL 🥎'!$F$4:$F$257, '⭐SD-SUM-SBALL 🥎'!$M$4:$M$257)="", "", _xlfn.XLOOKUP(D72, '⭐SD-SUM-SBALL 🥎'!$F$4:$F$257, '⭐SD-SUM-SBALL 🥎'!$M$4:$M$257)&gt;0, _xlfn.XLOOKUP(D72, '⭐SD-SUM-SBALL 🥎'!$F$4:$F$257, '⭐SD-SUM-SBALL 🥎'!$M$4:$M$257))</f>
        <v/>
      </c>
      <c r="H72" s="766" t="str" cm="1">
        <f t="array" ref="H72">_xlfn.IFS(D72="", "", _xlfn.XLOOKUP(D72, '⭐SD-SUM-SBALL 🥎'!$F$4:$F$257, '⭐SD-SUM-SBALL 🥎'!$G$4:$G$257)="", "", _xlfn.XLOOKUP(D72, '⭐SD-SUM-SBALL 🥎'!$F$4:$F$257, '⭐SD-SUM-SBALL 🥎'!$G$4:$G$257)&gt;0, _xlfn.XLOOKUP(D72, '⭐SD-SUM-SBALL 🥎'!$F$4:$F$257, '⭐SD-SUM-SBALL 🥎'!$G$4:$G$257))</f>
        <v>Crocheron Park</v>
      </c>
      <c r="I72" s="766" t="str">
        <f>IF(D72="", " ", _xlfn.XLOOKUP(D72, '⭐SD-SUM-SBALL 🥎'!$F$4:$F$257, '⭐SD-SUM-SBALL 🥎'!$AP$4:$AP$257))</f>
        <v>214-41 34th Ave., Bayside, NY 11361</v>
      </c>
      <c r="J72" s="766" t="str">
        <f>IF(D72="", " ", _xlfn.XLOOKUP(D72, '⭐SD-SUM-SBALL 🥎'!$F$4:$F$257, '⭐SD-SUM-SBALL 🥎'!$T$4:$T$257))</f>
        <v>347-992-1736</v>
      </c>
      <c r="K72" s="766" t="str">
        <f>IF(D72="", " ", _xlfn.XLOOKUP(D72, '⭐SD-SUM-SBALL 🥎'!$F$4:$F$257, '⭐SD-SUM-SBALL 🥎'!$N$4:$N$257))</f>
        <v>Roger</v>
      </c>
      <c r="L72" s="766" t="str">
        <f>IF(D72="", " ", _xlfn.XLOOKUP(D72, '⭐SD-SUM-SBALL 🥎'!$F$4:$F$257, '⭐SD-SUM-SBALL 🥎'!$O$4:$O$257))</f>
        <v>Mischel</v>
      </c>
      <c r="M72" s="77"/>
      <c r="N72" s="767" t="b">
        <v>1</v>
      </c>
      <c r="O72" s="767" t="b">
        <v>1</v>
      </c>
      <c r="P72" s="767" t="b">
        <v>1</v>
      </c>
      <c r="Q72" s="767" t="b">
        <v>1</v>
      </c>
      <c r="R72" s="768" t="b">
        <v>1</v>
      </c>
      <c r="S72" s="767" t="b">
        <v>1</v>
      </c>
      <c r="T72" s="767" t="b">
        <v>1</v>
      </c>
      <c r="U72" s="767" t="b">
        <v>1</v>
      </c>
      <c r="V72" s="767" t="b">
        <v>0</v>
      </c>
      <c r="W72" s="767" t="b">
        <v>0</v>
      </c>
      <c r="X72" s="77"/>
      <c r="Y72" s="767" t="b">
        <v>1</v>
      </c>
      <c r="Z72" s="767" t="b">
        <v>0</v>
      </c>
      <c r="AA72" s="767" t="b">
        <v>0</v>
      </c>
      <c r="AB72" s="767" t="b">
        <v>0</v>
      </c>
      <c r="AC72" s="767" t="b">
        <v>0</v>
      </c>
      <c r="AD72" s="767" t="b">
        <v>0</v>
      </c>
      <c r="AE72" s="767" t="b">
        <v>0</v>
      </c>
      <c r="AF72" s="767" t="b">
        <v>0</v>
      </c>
      <c r="AG72" s="77"/>
      <c r="AH72" s="130"/>
      <c r="AI72" s="130"/>
      <c r="AJ72" s="130"/>
      <c r="AK72" s="130"/>
      <c r="AL72" s="130"/>
      <c r="AM72" s="130"/>
      <c r="AN72" s="130"/>
      <c r="AO72" s="130"/>
      <c r="AP72" s="130"/>
      <c r="AQ72" s="130"/>
      <c r="AR72" s="130"/>
      <c r="AS72" s="130"/>
      <c r="AT72" s="130"/>
      <c r="AU72" s="130"/>
      <c r="AV72" s="130"/>
      <c r="AW72" s="130"/>
      <c r="AX72" s="130"/>
      <c r="AY72" s="130"/>
      <c r="AZ72" s="130"/>
      <c r="BA72" s="130"/>
      <c r="BB72" s="130"/>
      <c r="BC72" s="130"/>
      <c r="BD72" s="130"/>
      <c r="BE72" s="130"/>
      <c r="BF72" s="130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</row>
    <row r="73" spans="1:98" s="618" customFormat="1">
      <c r="A73" s="617" t="str">
        <f>IF(D73="", " ", _xlfn.XLOOKUP(D73, '⭐SD-SUM-SBALL 🥎'!$F$4:$F$257, '⭐SD-SUM-SBALL 🥎'!$A$4:$A$257))</f>
        <v>X-ANDRE-RET</v>
      </c>
      <c r="B73" s="617" t="str">
        <f>IF(D73="", " ", _xlfn.XLOOKUP(D73, '⭐SD-SUM-SBALL 🥎'!$F$4:$F$257, '⭐SD-SUM-SBALL 🥎'!$C$4:$C$257))</f>
        <v>X-ANDRE</v>
      </c>
      <c r="C73" s="501" t="str">
        <f>IF(D73="", " ", _xlfn.XLOOKUP(D73, '⭐SD-SUM-SBALL 🥎'!$F$4:$F$257, '⭐SD-SUM-SBALL 🥎'!$E$4:$E$257))</f>
        <v>USBDCNTS</v>
      </c>
      <c r="D73" s="500" t="s">
        <v>4180</v>
      </c>
      <c r="E73" s="617" cm="1">
        <f t="array" ref="E73">_xlfn.IFS(D73="", "", _xlfn.XLOOKUP(D73, '⭐SD-SUM-SBALL 🥎'!$F$4:$F$257, '⭐SD-SUM-SBALL 🥎'!$X$4:$X$257)="", "TBA", _xlfn.XLOOKUP(D73, '⭐SD-SUM-SBALL 🥎'!$F$4:$F$257, '⭐SD-SUM-SBALL 🥎'!$X$4:$X$257)&gt;0, _xlfn.XLOOKUP(D73, '⭐SD-SUM-SBALL 🥎'!$F$4:$F$257, '⭐SD-SUM-SBALL 🥎'!$X$4:$X$257))</f>
        <v>727</v>
      </c>
      <c r="F73" s="618" t="str">
        <f>IF(D73="", " ", _xlfn.XLOOKUP(D73, '⭐SD-SUM-SBALL 🥎'!$F$4:$F$257, '⭐SD-SUM-SBALL 🥎'!$L$4:$L$257))</f>
        <v>margiet907615@gmail.com</v>
      </c>
      <c r="G73" s="618" t="str" cm="1">
        <f t="array" ref="G73">_xlfn.IFS(D73="", "", _xlfn.XLOOKUP(D73, '⭐SD-SUM-SBALL 🥎'!$F$4:$F$257, '⭐SD-SUM-SBALL 🥎'!$M$4:$M$257)="", "", _xlfn.XLOOKUP(D73, '⭐SD-SUM-SBALL 🥎'!$F$4:$F$257, '⭐SD-SUM-SBALL 🥎'!$M$4:$M$257)&gt;0, _xlfn.XLOOKUP(D73, '⭐SD-SUM-SBALL 🥎'!$F$4:$F$257, '⭐SD-SUM-SBALL 🥎'!$M$4:$M$257))</f>
        <v>Argullo5150@gmail.com</v>
      </c>
      <c r="H73" s="618" t="str" cm="1">
        <f t="array" ref="H73">_xlfn.IFS(D73="", "", _xlfn.XLOOKUP(D73, '⭐SD-SUM-SBALL 🥎'!$F$4:$F$257, '⭐SD-SUM-SBALL 🥎'!$G$4:$G$257)="", "", _xlfn.XLOOKUP(D73, '⭐SD-SUM-SBALL 🥎'!$F$4:$F$257, '⭐SD-SUM-SBALL 🥎'!$G$4:$G$257)&gt;0, _xlfn.XLOOKUP(D73, '⭐SD-SUM-SBALL 🥎'!$F$4:$F$257, '⭐SD-SUM-SBALL 🥎'!$G$4:$G$257))</f>
        <v>Fly Park</v>
      </c>
      <c r="I73" s="618" t="str">
        <f>IF(D73="", " ", _xlfn.XLOOKUP(D73, '⭐SD-SUM-SBALL 🥎'!$F$4:$F$257, '⭐SD-SUM-SBALL 🥎'!$AP$4:$AP$257))</f>
        <v>3640 N. Chapel Rd., Franklin, TN 37067</v>
      </c>
      <c r="J73" s="618" t="str">
        <f>IF(D73="", " ", _xlfn.XLOOKUP(D73, '⭐SD-SUM-SBALL 🥎'!$F$4:$F$257, '⭐SD-SUM-SBALL 🥎'!$T$4:$T$257))</f>
        <v>907-382-9104</v>
      </c>
      <c r="K73" s="618" t="str">
        <f>IF(D73="", " ", _xlfn.XLOOKUP(D73, '⭐SD-SUM-SBALL 🥎'!$F$4:$F$257, '⭐SD-SUM-SBALL 🥎'!$N$4:$N$257))</f>
        <v>Anthony</v>
      </c>
      <c r="L73" s="618" t="str">
        <f>IF(D73="", " ", _xlfn.XLOOKUP(D73, '⭐SD-SUM-SBALL 🥎'!$F$4:$F$257, '⭐SD-SUM-SBALL 🥎'!$O$4:$O$257))</f>
        <v>Gullo</v>
      </c>
      <c r="M73" s="77"/>
      <c r="N73" s="619" t="b">
        <v>1</v>
      </c>
      <c r="O73" s="619" t="b">
        <v>1</v>
      </c>
      <c r="P73" s="619" t="b">
        <v>1</v>
      </c>
      <c r="Q73" s="619" t="b">
        <v>1</v>
      </c>
      <c r="R73" s="623" t="b">
        <v>1</v>
      </c>
      <c r="S73" s="619" t="b">
        <v>1</v>
      </c>
      <c r="T73" s="619" t="b">
        <v>1</v>
      </c>
      <c r="U73" s="619" t="b">
        <v>1</v>
      </c>
      <c r="V73" s="619" t="b">
        <v>0</v>
      </c>
      <c r="W73" s="619" t="b">
        <v>0</v>
      </c>
      <c r="X73" s="77"/>
      <c r="Y73" s="619" t="b">
        <v>1</v>
      </c>
      <c r="Z73" s="619" t="b">
        <v>0</v>
      </c>
      <c r="AA73" s="619" t="b">
        <v>0</v>
      </c>
      <c r="AB73" s="619" t="b">
        <v>0</v>
      </c>
      <c r="AC73" s="619" t="b">
        <v>0</v>
      </c>
      <c r="AD73" s="619" t="b">
        <v>0</v>
      </c>
      <c r="AE73" s="619" t="b">
        <v>0</v>
      </c>
      <c r="AF73" s="619" t="b">
        <v>0</v>
      </c>
      <c r="AG73" s="77"/>
      <c r="AH73" s="130"/>
      <c r="AI73" s="130"/>
      <c r="AJ73" s="130"/>
      <c r="AK73" s="130"/>
      <c r="AL73" s="130"/>
      <c r="AM73" s="130"/>
      <c r="AN73" s="130"/>
      <c r="AO73" s="130"/>
      <c r="AP73" s="130"/>
      <c r="AQ73" s="130"/>
      <c r="AR73" s="130"/>
      <c r="AS73" s="130"/>
      <c r="AT73" s="130"/>
      <c r="AU73" s="130"/>
      <c r="AV73" s="130"/>
      <c r="AW73" s="130"/>
      <c r="AX73" s="130"/>
      <c r="AY73" s="130"/>
      <c r="AZ73" s="130"/>
      <c r="BA73" s="130"/>
      <c r="BB73" s="130"/>
      <c r="BC73" s="130"/>
      <c r="BD73" s="130"/>
      <c r="BE73" s="130"/>
      <c r="BF73" s="130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</row>
    <row r="74" spans="1:98" s="618" customFormat="1">
      <c r="A74" s="85" t="str">
        <f>IF(D74="", " ", _xlfn.XLOOKUP(D74, '⭐SD-SUM-SBALL 🥎'!$F$4:$F$257, '⭐SD-SUM-SBALL 🥎'!$A$4:$A$257))</f>
        <v>A-NEW</v>
      </c>
      <c r="B74" s="85" t="str">
        <f>IF(D74="", " ", _xlfn.XLOOKUP(D74, '⭐SD-SUM-SBALL 🥎'!$F$4:$F$257, '⭐SD-SUM-SBALL 🥎'!$C$4:$C$257))</f>
        <v>A-NEW</v>
      </c>
      <c r="C74" s="629" t="str">
        <f>IF(D74="", " ", _xlfn.XLOOKUP(D74, '⭐SD-SUM-SBALL 🥎'!$F$4:$F$257, '⭐SD-SUM-SBALL 🥎'!$E$4:$E$257))</f>
        <v>USBDGEOS</v>
      </c>
      <c r="D74" s="122" t="s">
        <v>4037</v>
      </c>
      <c r="E74" s="85" cm="1">
        <f t="array" ref="E74">_xlfn.IFS(D74="", "", _xlfn.XLOOKUP(D74, '⭐SD-SUM-SBALL 🥎'!$F$4:$F$257, '⭐SD-SUM-SBALL 🥎'!$X$4:$X$257)="", "TBA", _xlfn.XLOOKUP(D74, '⭐SD-SUM-SBALL 🥎'!$F$4:$F$257, '⭐SD-SUM-SBALL 🥎'!$X$4:$X$257)&gt;0, _xlfn.XLOOKUP(D74, '⭐SD-SUM-SBALL 🥎'!$F$4:$F$257, '⭐SD-SUM-SBALL 🥎'!$X$4:$X$257))</f>
        <v>727</v>
      </c>
      <c r="F74" s="78" t="str">
        <f>IF(D74="", " ", _xlfn.XLOOKUP(D74, '⭐SD-SUM-SBALL 🥎'!$F$4:$F$257, '⭐SD-SUM-SBALL 🥎'!$L$4:$L$257))</f>
        <v>allaboutsoftball7@gmail.com</v>
      </c>
      <c r="G74" s="78" t="str" cm="1">
        <f t="array" ref="G74">_xlfn.IFS(D74="", "", _xlfn.XLOOKUP(D74, '⭐SD-SUM-SBALL 🥎'!$F$4:$F$257, '⭐SD-SUM-SBALL 🥎'!$M$4:$M$257)="", "", _xlfn.XLOOKUP(D74, '⭐SD-SUM-SBALL 🥎'!$F$4:$F$257, '⭐SD-SUM-SBALL 🥎'!$M$4:$M$257)&gt;0, _xlfn.XLOOKUP(D74, '⭐SD-SUM-SBALL 🥎'!$F$4:$F$257, '⭐SD-SUM-SBALL 🥎'!$M$4:$M$257))</f>
        <v/>
      </c>
      <c r="H74" s="78" t="str" cm="1">
        <f t="array" ref="H74">_xlfn.IFS(D74="", "", _xlfn.XLOOKUP(D74, '⭐SD-SUM-SBALL 🥎'!$F$4:$F$257, '⭐SD-SUM-SBALL 🥎'!$G$4:$G$257)="", "", _xlfn.XLOOKUP(D74, '⭐SD-SUM-SBALL 🥎'!$F$4:$F$257, '⭐SD-SUM-SBALL 🥎'!$G$4:$G$257)&gt;0, _xlfn.XLOOKUP(D74, '⭐SD-SUM-SBALL 🥎'!$F$4:$F$257, '⭐SD-SUM-SBALL 🥎'!$G$4:$G$257))</f>
        <v>Sussex Academy Arts &amp; Science High School</v>
      </c>
      <c r="I74" s="78" t="str">
        <f>IF(D74="", " ", _xlfn.XLOOKUP(D74, '⭐SD-SUM-SBALL 🥎'!$F$4:$F$257, '⭐SD-SUM-SBALL 🥎'!$AP$4:$AP$257))</f>
        <v>21150 Airport Rd., Georgetown, DE 19947</v>
      </c>
      <c r="J74" s="78" t="str">
        <f>IF(D74="", " ", _xlfn.XLOOKUP(D74, '⭐SD-SUM-SBALL 🥎'!$F$4:$F$257, '⭐SD-SUM-SBALL 🥎'!$T$4:$T$257))</f>
        <v>302-218-3336</v>
      </c>
      <c r="K74" s="78" t="str">
        <f>IF(D74="", " ", _xlfn.XLOOKUP(D74, '⭐SD-SUM-SBALL 🥎'!$F$4:$F$257, '⭐SD-SUM-SBALL 🥎'!$N$4:$N$257))</f>
        <v>Tim</v>
      </c>
      <c r="L74" s="78" t="str">
        <f>IF(D74="", " ", _xlfn.XLOOKUP(D74, '⭐SD-SUM-SBALL 🥎'!$F$4:$F$257, '⭐SD-SUM-SBALL 🥎'!$O$4:$O$257))</f>
        <v>Wampler</v>
      </c>
      <c r="M74" s="77"/>
      <c r="N74" s="620" t="b">
        <v>1</v>
      </c>
      <c r="O74" s="620" t="b">
        <v>1</v>
      </c>
      <c r="P74" s="620" t="b">
        <v>1</v>
      </c>
      <c r="Q74" s="620" t="b">
        <v>1</v>
      </c>
      <c r="R74" s="622" t="b">
        <v>1</v>
      </c>
      <c r="S74" s="620" t="b">
        <v>1</v>
      </c>
      <c r="T74" s="620" t="b">
        <v>1</v>
      </c>
      <c r="U74" s="620" t="b">
        <v>1</v>
      </c>
      <c r="V74" s="620" t="b">
        <v>0</v>
      </c>
      <c r="W74" s="620" t="b">
        <v>0</v>
      </c>
      <c r="X74" s="77"/>
      <c r="Y74" s="620" t="b">
        <v>1</v>
      </c>
      <c r="Z74" s="620" t="b">
        <v>0</v>
      </c>
      <c r="AA74" s="620" t="b">
        <v>0</v>
      </c>
      <c r="AB74" s="620" t="b">
        <v>0</v>
      </c>
      <c r="AC74" s="620" t="b">
        <v>0</v>
      </c>
      <c r="AD74" s="620" t="b">
        <v>0</v>
      </c>
      <c r="AE74" s="620" t="b">
        <v>0</v>
      </c>
      <c r="AF74" s="620" t="b">
        <v>0</v>
      </c>
      <c r="AG74" s="77"/>
      <c r="AH74" s="130"/>
      <c r="AI74" s="130"/>
      <c r="AJ74" s="130"/>
      <c r="AK74" s="130"/>
      <c r="AL74" s="130"/>
      <c r="AM74" s="130"/>
      <c r="AN74" s="130"/>
      <c r="AO74" s="130"/>
      <c r="AP74" s="130"/>
      <c r="AQ74" s="130"/>
      <c r="AR74" s="130"/>
      <c r="AS74" s="130"/>
      <c r="AT74" s="130"/>
      <c r="AU74" s="130"/>
      <c r="AV74" s="130"/>
      <c r="AW74" s="130"/>
      <c r="AX74" s="130"/>
      <c r="AY74" s="130"/>
      <c r="AZ74" s="130"/>
      <c r="BA74" s="130"/>
      <c r="BB74" s="130"/>
      <c r="BC74" s="130"/>
      <c r="BD74" s="130"/>
      <c r="BE74" s="130"/>
      <c r="BF74" s="130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</row>
    <row r="75" spans="1:98" s="77" customFormat="1">
      <c r="A75" s="86"/>
      <c r="B75" s="86"/>
      <c r="C75" s="630"/>
      <c r="D75" s="733"/>
      <c r="E75" s="86"/>
      <c r="N75" s="615" t="b">
        <v>0</v>
      </c>
      <c r="O75" s="615" t="b">
        <v>0</v>
      </c>
      <c r="P75" s="615" t="b">
        <v>0</v>
      </c>
      <c r="Q75" s="615" t="b">
        <v>0</v>
      </c>
      <c r="R75" s="625" t="b">
        <v>0</v>
      </c>
      <c r="S75" s="615" t="b">
        <v>0</v>
      </c>
      <c r="T75" s="615" t="b">
        <v>0</v>
      </c>
      <c r="U75" s="615" t="b">
        <v>0</v>
      </c>
      <c r="V75" s="615" t="b">
        <v>0</v>
      </c>
      <c r="W75" s="615" t="b">
        <v>0</v>
      </c>
      <c r="Y75" s="615" t="b">
        <v>0</v>
      </c>
      <c r="Z75" s="615" t="b">
        <v>0</v>
      </c>
      <c r="AA75" s="615" t="b">
        <v>0</v>
      </c>
      <c r="AB75" s="615" t="b">
        <v>0</v>
      </c>
      <c r="AC75" s="615" t="b">
        <v>0</v>
      </c>
      <c r="AD75" s="615" t="b">
        <v>0</v>
      </c>
      <c r="AE75" s="615" t="b">
        <v>0</v>
      </c>
      <c r="AF75" s="615" t="b">
        <v>0</v>
      </c>
    </row>
    <row r="76" spans="1:98" s="618" customFormat="1">
      <c r="A76" s="764" t="str">
        <f>IF(D76="", " ", _xlfn.XLOOKUP(D76, '⭐SD-SUM-SBALL 🥎'!$F$4:$F$257, '⭐SD-SUM-SBALL 🥎'!$A$4:$A$257))</f>
        <v>O-ROGER-NEW</v>
      </c>
      <c r="B76" s="764" t="str">
        <f>IF(D76="", " ", _xlfn.XLOOKUP(D76, '⭐SD-SUM-SBALL 🥎'!$F$4:$F$257, '⭐SD-SUM-SBALL 🥎'!$C$4:$C$257))</f>
        <v>O-ROGER</v>
      </c>
      <c r="C76" s="765" t="str">
        <f>IF(D76="", " ", _xlfn.XLOOKUP(D76, '⭐SD-SUM-SBALL 🥎'!$F$4:$F$257, '⭐SD-SUM-SBALL 🥎'!$E$4:$E$257))</f>
        <v>USBDBELS</v>
      </c>
      <c r="D76" s="751" t="s">
        <v>4145</v>
      </c>
      <c r="E76" s="764" cm="1">
        <f t="array" ref="E76">_xlfn.IFS(D76="", "", _xlfn.XLOOKUP(D76, '⭐SD-SUM-SBALL 🥎'!$F$4:$F$257, '⭐SD-SUM-SBALL 🥎'!$X$4:$X$257)="", "TBA", _xlfn.XLOOKUP(D76, '⭐SD-SUM-SBALL 🥎'!$F$4:$F$257, '⭐SD-SUM-SBALL 🥎'!$X$4:$X$257)&gt;0, _xlfn.XLOOKUP(D76, '⭐SD-SUM-SBALL 🥎'!$F$4:$F$257, '⭐SD-SUM-SBALL 🥎'!$X$4:$X$257))</f>
        <v>803</v>
      </c>
      <c r="F76" s="766" t="str">
        <f>IF(D76="", " ", _xlfn.XLOOKUP(D76, '⭐SD-SUM-SBALL 🥎'!$F$4:$F$257, '⭐SD-SUM-SBALL 🥎'!$L$4:$L$257))</f>
        <v>info@pegsbaseball.com</v>
      </c>
      <c r="G76" s="766" t="str" cm="1">
        <f t="array" ref="G76">_xlfn.IFS(D76="", "", _xlfn.XLOOKUP(D76, '⭐SD-SUM-SBALL 🥎'!$F$4:$F$257, '⭐SD-SUM-SBALL 🥎'!$M$4:$M$257)="", "", _xlfn.XLOOKUP(D76, '⭐SD-SUM-SBALL 🥎'!$F$4:$F$257, '⭐SD-SUM-SBALL 🥎'!$M$4:$M$257)&gt;0, _xlfn.XLOOKUP(D76, '⭐SD-SUM-SBALL 🥎'!$F$4:$F$257, '⭐SD-SUM-SBALL 🥎'!$M$4:$M$257))</f>
        <v/>
      </c>
      <c r="H76" s="766" t="str" cm="1">
        <f t="array" ref="H76">_xlfn.IFS(D76="", "", _xlfn.XLOOKUP(D76, '⭐SD-SUM-SBALL 🥎'!$F$4:$F$257, '⭐SD-SUM-SBALL 🥎'!$G$4:$G$257)="", "", _xlfn.XLOOKUP(D76, '⭐SD-SUM-SBALL 🥎'!$F$4:$F$257, '⭐SD-SUM-SBALL 🥎'!$G$4:$G$257)&gt;0, _xlfn.XLOOKUP(D76, '⭐SD-SUM-SBALL 🥎'!$F$4:$F$257, '⭐SD-SUM-SBALL 🥎'!$G$4:$G$257))</f>
        <v>Padavan-Preller Fields</v>
      </c>
      <c r="I76" s="766" t="str">
        <f>IF(D76="", " ", _xlfn.XLOOKUP(D76, '⭐SD-SUM-SBALL 🥎'!$F$4:$F$257, '⭐SD-SUM-SBALL 🥎'!$AP$4:$AP$257))</f>
        <v>236-02 Hillside Ave., Queens, NY 11427</v>
      </c>
      <c r="J76" s="766" t="str">
        <f>IF(D76="", " ", _xlfn.XLOOKUP(D76, '⭐SD-SUM-SBALL 🥎'!$F$4:$F$257, '⭐SD-SUM-SBALL 🥎'!$T$4:$T$257))</f>
        <v>347-992-1736</v>
      </c>
      <c r="K76" s="766" t="str">
        <f>IF(D76="", " ", _xlfn.XLOOKUP(D76, '⭐SD-SUM-SBALL 🥎'!$F$4:$F$257, '⭐SD-SUM-SBALL 🥎'!$N$4:$N$257))</f>
        <v>Roger</v>
      </c>
      <c r="L76" s="766" t="str">
        <f>IF(D76="", " ", _xlfn.XLOOKUP(D76, '⭐SD-SUM-SBALL 🥎'!$F$4:$F$257, '⭐SD-SUM-SBALL 🥎'!$O$4:$O$257))</f>
        <v>Mischel</v>
      </c>
      <c r="M76" s="77"/>
      <c r="N76" s="767" t="b">
        <v>1</v>
      </c>
      <c r="O76" s="767" t="b">
        <v>1</v>
      </c>
      <c r="P76" s="767" t="b">
        <v>1</v>
      </c>
      <c r="Q76" s="767" t="b">
        <v>1</v>
      </c>
      <c r="R76" s="768" t="b">
        <v>1</v>
      </c>
      <c r="S76" s="767" t="b">
        <v>1</v>
      </c>
      <c r="T76" s="767" t="b">
        <v>1</v>
      </c>
      <c r="U76" s="767" t="b">
        <v>1</v>
      </c>
      <c r="V76" s="767" t="b">
        <v>0</v>
      </c>
      <c r="W76" s="767" t="b">
        <v>0</v>
      </c>
      <c r="X76" s="77"/>
      <c r="Y76" s="767" t="b">
        <v>1</v>
      </c>
      <c r="Z76" s="767" t="b">
        <v>0</v>
      </c>
      <c r="AA76" s="767" t="b">
        <v>0</v>
      </c>
      <c r="AB76" s="767" t="b">
        <v>0</v>
      </c>
      <c r="AC76" s="767" t="b">
        <v>0</v>
      </c>
      <c r="AD76" s="767" t="b">
        <v>0</v>
      </c>
      <c r="AE76" s="767" t="b">
        <v>0</v>
      </c>
      <c r="AF76" s="767" t="b">
        <v>0</v>
      </c>
      <c r="AG76" s="77"/>
      <c r="AH76" s="130"/>
      <c r="AI76" s="130"/>
      <c r="AJ76" s="130"/>
      <c r="AK76" s="130"/>
      <c r="AL76" s="130"/>
      <c r="AM76" s="130"/>
      <c r="AN76" s="130"/>
      <c r="AO76" s="130"/>
      <c r="AP76" s="130"/>
      <c r="AQ76" s="130"/>
      <c r="AR76" s="130"/>
      <c r="AS76" s="130"/>
      <c r="AT76" s="130"/>
      <c r="AU76" s="130"/>
      <c r="AV76" s="130"/>
      <c r="AW76" s="130"/>
      <c r="AX76" s="130"/>
      <c r="AY76" s="130"/>
      <c r="AZ76" s="130"/>
      <c r="BA76" s="130"/>
      <c r="BB76" s="130"/>
      <c r="BC76" s="130"/>
      <c r="BD76" s="130"/>
      <c r="BE76" s="130"/>
      <c r="BF76" s="130"/>
      <c r="BG76" s="130"/>
      <c r="BH76" s="130"/>
      <c r="BI76" s="130"/>
      <c r="BJ76" s="130"/>
      <c r="BK76" s="130"/>
      <c r="BL76" s="130"/>
      <c r="BM76" s="130"/>
      <c r="BN76" s="130"/>
      <c r="BO76" s="130"/>
      <c r="BP76" s="130"/>
      <c r="BQ76" s="130"/>
      <c r="BR76" s="130"/>
      <c r="BS76" s="130"/>
      <c r="BT76" s="130"/>
      <c r="BU76" s="130"/>
      <c r="BV76" s="130"/>
      <c r="BW76" s="130"/>
      <c r="BX76" s="130"/>
      <c r="BY76" s="130"/>
      <c r="BZ76" s="130"/>
      <c r="CA76" s="130"/>
      <c r="CB76" s="130"/>
      <c r="CC76" s="130"/>
      <c r="CD76" s="130"/>
      <c r="CE76" s="130"/>
      <c r="CF76" s="130"/>
      <c r="CG76" s="130"/>
      <c r="CH76" s="130"/>
      <c r="CI76" s="130"/>
      <c r="CJ76" s="130"/>
      <c r="CK76" s="130"/>
      <c r="CL76" s="130"/>
      <c r="CM76" s="130"/>
      <c r="CN76" s="130"/>
      <c r="CO76" s="130"/>
      <c r="CP76" s="130"/>
      <c r="CQ76" s="130"/>
      <c r="CR76" s="130"/>
      <c r="CS76" s="130"/>
      <c r="CT76" s="130"/>
    </row>
    <row r="77" spans="1:98" s="77" customFormat="1">
      <c r="A77" s="86"/>
      <c r="B77" s="86"/>
      <c r="C77" s="630"/>
      <c r="D77" s="733"/>
      <c r="E77" s="86"/>
      <c r="N77" s="615" t="b">
        <v>0</v>
      </c>
      <c r="O77" s="615" t="b">
        <v>0</v>
      </c>
      <c r="P77" s="615" t="b">
        <v>0</v>
      </c>
      <c r="Q77" s="615" t="b">
        <v>0</v>
      </c>
      <c r="R77" s="625" t="b">
        <v>0</v>
      </c>
      <c r="S77" s="615" t="b">
        <v>0</v>
      </c>
      <c r="T77" s="615" t="b">
        <v>0</v>
      </c>
      <c r="U77" s="615" t="b">
        <v>0</v>
      </c>
      <c r="V77" s="615" t="b">
        <v>0</v>
      </c>
      <c r="W77" s="615" t="b">
        <v>0</v>
      </c>
      <c r="Y77" s="615" t="b">
        <v>0</v>
      </c>
      <c r="Z77" s="615" t="b">
        <v>0</v>
      </c>
      <c r="AA77" s="615" t="b">
        <v>0</v>
      </c>
      <c r="AB77" s="615" t="b">
        <v>0</v>
      </c>
      <c r="AC77" s="615" t="b">
        <v>0</v>
      </c>
      <c r="AD77" s="615" t="b">
        <v>0</v>
      </c>
      <c r="AE77" s="615" t="b">
        <v>0</v>
      </c>
      <c r="AF77" s="615" t="b">
        <v>0</v>
      </c>
    </row>
    <row r="78" spans="1:98" s="77" customFormat="1">
      <c r="A78" s="85" t="str">
        <f>IF(D78="", " ", _xlfn.XLOOKUP(D78, '⭐SD-SUM-SBALL 🥎'!$F$2:$F$257, '⭐SD-SUM-SBALL 🥎'!$A$2:$A$257))</f>
        <v>A-NEW</v>
      </c>
      <c r="B78" s="85" t="str">
        <f>IF(D78="", " ", _xlfn.XLOOKUP(D78, '⭐SD-SUM-SBALL 🥎'!$F$2:$F$257, '⭐SD-SUM-SBALL 🥎'!$C$2:$C$257))</f>
        <v>A-NEW</v>
      </c>
      <c r="C78" s="629" t="str">
        <f>IF(D78="", " ", _xlfn.XLOOKUP(D78, '⭐SD-SUM-SBALL 🥎'!$F$2:$F$257, '⭐SD-SUM-SBALL 🥎'!$E$2:$E$257))</f>
        <v>USBDBMS</v>
      </c>
      <c r="D78" s="78" t="s">
        <v>3816</v>
      </c>
      <c r="E78" s="85" cm="1">
        <f t="array" ref="E78">_xlfn.IFS(D78="", "", _xlfn.XLOOKUP(D78, '⭐SD-SUM-SBALL 🥎'!$F$2:$F$257, '⭐SD-SUM-SBALL 🥎'!$X$2:$X$257)="", "TBA", _xlfn.XLOOKUP(D78, '⭐SD-SUM-SBALL 🥎'!$F$2:$F$257, '⭐SD-SUM-SBALL 🥎'!$X$2:$X$257)&gt;0, _xlfn.XLOOKUP(D78, '⭐SD-SUM-SBALL 🥎'!$F$2:$F$257, '⭐SD-SUM-SBALL 🥎'!$X$2:$X$257))</f>
        <v>810</v>
      </c>
      <c r="F78" s="78" t="str">
        <f>IF(D78="", " ", _xlfn.XLOOKUP(D78, '⭐SD-SUM-SBALL 🥎'!$F$2:$F$257, '⭐SD-SUM-SBALL 🥎'!$L$2:$L$257))</f>
        <v>crodriguez1@brickschools.org</v>
      </c>
      <c r="G78" s="78" t="str" cm="1">
        <f t="array" ref="G78">_xlfn.IFS(D78="", "", _xlfn.XLOOKUP(D78, '⭐SD-SUM-SBALL 🥎'!$F$2:$F$257, '⭐SD-SUM-SBALL 🥎'!$M$2:$M$257)="", "", _xlfn.XLOOKUP(D78, '⭐SD-SUM-SBALL 🥎'!$F$2:$F$257, '⭐SD-SUM-SBALL 🥎'!$M$2:$M$257)&gt;0, _xlfn.XLOOKUP(D78, '⭐SD-SUM-SBALL 🥎'!$F$2:$F$257, '⭐SD-SUM-SBALL 🥎'!$M$2:$M$257))</f>
        <v/>
      </c>
      <c r="H78" s="78" t="str" cm="1">
        <f t="array" ref="H78">_xlfn.IFS(D78="", "", _xlfn.XLOOKUP(D78, '⭐SD-SUM-SBALL 🥎'!$F$2:$F$257, '⭐SD-SUM-SBALL 🥎'!$G$2:$G$257)="", "", _xlfn.XLOOKUP(D78, '⭐SD-SUM-SBALL 🥎'!$F$2:$F$257, '⭐SD-SUM-SBALL 🥎'!$G$2:$G$257)&gt;0, _xlfn.XLOOKUP(D78, '⭐SD-SUM-SBALL 🥎'!$F$2:$F$257, '⭐SD-SUM-SBALL 🥎'!$G$2:$G$257))</f>
        <v>Softball Field</v>
      </c>
      <c r="I78" s="78" t="str">
        <f>IF(D78="", " ", _xlfn.XLOOKUP(D78, '⭐SD-SUM-SBALL 🥎'!$F$2:$F$257, '⭐SD-SUM-SBALL 🥎'!$AP$2:$AP$257))</f>
        <v>2000 Lanes Mill Rd., Brick, NJ O8724</v>
      </c>
      <c r="J78" s="78" t="str">
        <f>IF(D78="", " ", _xlfn.XLOOKUP(D78, '⭐SD-SUM-SBALL 🥎'!$F$2:$F$257, '⭐SD-SUM-SBALL 🥎'!$T$2:$T$257))</f>
        <v>908-910-0564</v>
      </c>
      <c r="K78" s="78" t="str">
        <f>IF(D78="", " ", _xlfn.XLOOKUP(D78, '⭐SD-SUM-SBALL 🥎'!$F$2:$F$257, '⭐SD-SUM-SBALL 🥎'!$N$2:$N$257))</f>
        <v>Christina</v>
      </c>
      <c r="L78" s="78" t="str">
        <f>IF(D78="", " ", _xlfn.XLOOKUP(D78, '⭐SD-SUM-SBALL 🥎'!$F$2:$F$257, '⭐SD-SUM-SBALL 🥎'!$O$2:$O$257))</f>
        <v>Rodriguez</v>
      </c>
      <c r="M78" s="476"/>
      <c r="N78" s="620" t="b">
        <v>1</v>
      </c>
      <c r="O78" s="620" t="b">
        <v>1</v>
      </c>
      <c r="P78" s="620" t="b">
        <v>1</v>
      </c>
      <c r="Q78" s="620" t="b">
        <v>1</v>
      </c>
      <c r="R78" s="622" t="b">
        <v>1</v>
      </c>
      <c r="S78" s="620" t="b">
        <v>1</v>
      </c>
      <c r="T78" s="620" t="b">
        <v>1</v>
      </c>
      <c r="U78" s="620" t="b">
        <v>1</v>
      </c>
      <c r="V78" s="620" t="b">
        <v>0</v>
      </c>
      <c r="W78" s="620" t="b">
        <v>0</v>
      </c>
      <c r="Y78" s="620" t="b">
        <v>1</v>
      </c>
      <c r="Z78" s="620" t="b">
        <v>0</v>
      </c>
      <c r="AA78" s="620" t="b">
        <v>0</v>
      </c>
      <c r="AB78" s="620" t="b">
        <v>0</v>
      </c>
      <c r="AC78" s="620" t="b">
        <v>0</v>
      </c>
      <c r="AD78" s="620" t="b">
        <v>0</v>
      </c>
      <c r="AE78" s="620" t="b">
        <v>0</v>
      </c>
      <c r="AF78" s="620" t="b">
        <v>0</v>
      </c>
      <c r="AH78" s="130"/>
      <c r="AI78" s="130"/>
      <c r="AJ78" s="130"/>
      <c r="AK78" s="130"/>
      <c r="AL78" s="130"/>
      <c r="AM78" s="130"/>
      <c r="AN78" s="130"/>
      <c r="AO78" s="130"/>
      <c r="AP78" s="130"/>
      <c r="AQ78" s="130"/>
      <c r="AR78" s="130"/>
      <c r="AS78" s="130"/>
      <c r="AT78" s="130"/>
      <c r="AU78" s="130"/>
      <c r="AV78" s="130"/>
      <c r="AW78" s="130"/>
      <c r="AX78" s="130"/>
      <c r="AY78" s="130"/>
      <c r="AZ78" s="130"/>
      <c r="BA78" s="130"/>
      <c r="BB78" s="130"/>
      <c r="BC78" s="130"/>
      <c r="BD78" s="130"/>
      <c r="BE78" s="130"/>
      <c r="BF78" s="130"/>
      <c r="BG78" s="130"/>
      <c r="BH78" s="130"/>
      <c r="BI78" s="130"/>
      <c r="BJ78" s="130"/>
      <c r="BK78" s="130"/>
      <c r="BL78" s="130"/>
      <c r="BM78" s="130"/>
      <c r="BN78" s="130"/>
      <c r="BO78" s="130"/>
      <c r="BP78" s="130"/>
      <c r="BQ78" s="130"/>
      <c r="BR78" s="130"/>
      <c r="BS78" s="130"/>
      <c r="BT78" s="130"/>
      <c r="BU78" s="130"/>
      <c r="BV78" s="130"/>
      <c r="BW78" s="130"/>
      <c r="BX78" s="130"/>
      <c r="BY78" s="130"/>
      <c r="BZ78" s="130"/>
      <c r="CA78" s="130"/>
      <c r="CB78" s="130"/>
      <c r="CC78" s="130"/>
      <c r="CD78" s="130"/>
      <c r="CE78" s="130"/>
      <c r="CF78" s="130"/>
      <c r="CG78" s="130"/>
      <c r="CH78" s="130"/>
      <c r="CI78" s="130"/>
      <c r="CJ78" s="130"/>
      <c r="CK78" s="130"/>
      <c r="CL78" s="130"/>
      <c r="CM78" s="130"/>
      <c r="CN78" s="130"/>
      <c r="CO78" s="130"/>
      <c r="CP78" s="130"/>
      <c r="CQ78" s="130"/>
      <c r="CR78" s="130"/>
      <c r="CS78" s="130"/>
      <c r="CT78" s="130"/>
    </row>
    <row r="79" spans="1:98" s="77" customFormat="1">
      <c r="A79" s="39" t="str">
        <f>IF(D79="", " ", _xlfn.XLOOKUP(D79, '⭐SD-SUM-SBALL 🥎'!$F$4:$F$257, '⭐SD-SUM-SBALL 🥎'!$A$4:$A$257))</f>
        <v>B-RET</v>
      </c>
      <c r="B79" s="39" t="str">
        <f>IF(D79="", " ", _xlfn.XLOOKUP(D79, '⭐SD-SUM-SBALL 🥎'!$F$4:$F$257, '⭐SD-SUM-SBALL 🥎'!$C$4:$C$257))</f>
        <v>B-RET</v>
      </c>
      <c r="C79" s="281" t="str">
        <f>IF(D79="", " ", _xlfn.XLOOKUP(D79, '⭐SD-SUM-SBALL 🥎'!$F$4:$F$257, '⭐SD-SUM-SBALL 🥎'!$E$4:$E$257))</f>
        <v>USBDBHLS</v>
      </c>
      <c r="D79" s="470" t="s">
        <v>2169</v>
      </c>
      <c r="E79" s="39" cm="1">
        <f t="array" ref="E79">_xlfn.IFS(D79="", "", _xlfn.XLOOKUP(D79, '⭐SD-SUM-SBALL 🥎'!$F$4:$F$257, '⭐SD-SUM-SBALL 🥎'!$X$4:$X$257)="", "TBA", _xlfn.XLOOKUP(D79, '⭐SD-SUM-SBALL 🥎'!$F$4:$F$257, '⭐SD-SUM-SBALL 🥎'!$X$4:$X$257)&gt;0, _xlfn.XLOOKUP(D79, '⭐SD-SUM-SBALL 🥎'!$F$4:$F$257, '⭐SD-SUM-SBALL 🥎'!$X$4:$X$257))</f>
        <v>810</v>
      </c>
      <c r="F79" s="57" t="str">
        <f>IF(D79="", " ", _xlfn.XLOOKUP(D79, '⭐SD-SUM-SBALL 🥎'!$F$4:$F$257, '⭐SD-SUM-SBALL 🥎'!$L$4:$L$257))</f>
        <v>cmcdaniel@bhbl.org</v>
      </c>
      <c r="G79" s="57" t="str" cm="1">
        <f t="array" ref="G79">_xlfn.IFS(D79="", "", _xlfn.XLOOKUP(D79, '⭐SD-SUM-SBALL 🥎'!$F$4:$F$257, '⭐SD-SUM-SBALL 🥎'!$M$4:$M$257)="", "", _xlfn.XLOOKUP(D79, '⭐SD-SUM-SBALL 🥎'!$F$4:$F$257, '⭐SD-SUM-SBALL 🥎'!$M$4:$M$257)&gt;0, _xlfn.XLOOKUP(D79, '⭐SD-SUM-SBALL 🥎'!$F$4:$F$257, '⭐SD-SUM-SBALL 🥎'!$M$4:$M$257))</f>
        <v/>
      </c>
      <c r="H79" s="57" t="str" cm="1">
        <f t="array" ref="H79">_xlfn.IFS(D79="", "", _xlfn.XLOOKUP(D79, '⭐SD-SUM-SBALL 🥎'!$F$4:$F$257, '⭐SD-SUM-SBALL 🥎'!$G$4:$G$257)="", "", _xlfn.XLOOKUP(D79, '⭐SD-SUM-SBALL 🥎'!$F$4:$F$257, '⭐SD-SUM-SBALL 🥎'!$G$4:$G$257)&gt;0, _xlfn.XLOOKUP(D79, '⭐SD-SUM-SBALL 🥎'!$F$4:$F$257, '⭐SD-SUM-SBALL 🥎'!$G$4:$G$257))</f>
        <v>Indian Meadows Park</v>
      </c>
      <c r="I79" s="57" t="str">
        <f>IF(D79="", " ", _xlfn.XLOOKUP(D79, '⭐SD-SUM-SBALL 🥎'!$F$4:$F$257, '⭐SD-SUM-SBALL 🥎'!$AP$4:$AP$257))</f>
        <v>Jason Morris Way, East Glenville, NY 12302</v>
      </c>
      <c r="J79" s="57" t="str">
        <f>IF(D79="", " ", _xlfn.XLOOKUP(D79, '⭐SD-SUM-SBALL 🥎'!$F$4:$F$257, '⭐SD-SUM-SBALL 🥎'!$T$4:$T$257))</f>
        <v>518-281-2267</v>
      </c>
      <c r="K79" s="57" t="str">
        <f>IF(D79="", " ", _xlfn.XLOOKUP(D79, '⭐SD-SUM-SBALL 🥎'!$F$4:$F$257, '⭐SD-SUM-SBALL 🥎'!$N$4:$N$257))</f>
        <v>Caitlyn</v>
      </c>
      <c r="L79" s="57" t="str">
        <f>IF(D79="", " ", _xlfn.XLOOKUP(D79, '⭐SD-SUM-SBALL 🥎'!$F$4:$F$257, '⭐SD-SUM-SBALL 🥎'!$O$4:$O$257))</f>
        <v>McDaniel</v>
      </c>
      <c r="M79" s="476"/>
      <c r="N79" s="482" t="b">
        <v>1</v>
      </c>
      <c r="O79" s="482" t="b">
        <v>1</v>
      </c>
      <c r="P79" s="482" t="b">
        <v>1</v>
      </c>
      <c r="Q79" s="482" t="b">
        <v>1</v>
      </c>
      <c r="R79" s="624" t="b">
        <v>1</v>
      </c>
      <c r="S79" s="482" t="b">
        <v>1</v>
      </c>
      <c r="T79" s="482" t="b">
        <v>1</v>
      </c>
      <c r="U79" s="482" t="b">
        <v>1</v>
      </c>
      <c r="V79" s="482" t="b">
        <v>0</v>
      </c>
      <c r="W79" s="482" t="b">
        <v>0</v>
      </c>
      <c r="Y79" s="482" t="b">
        <v>0</v>
      </c>
      <c r="Z79" s="482" t="b">
        <v>0</v>
      </c>
      <c r="AA79" s="482" t="b">
        <v>0</v>
      </c>
      <c r="AB79" s="482" t="b">
        <v>0</v>
      </c>
      <c r="AC79" s="482" t="b">
        <v>0</v>
      </c>
      <c r="AD79" s="482" t="b">
        <v>0</v>
      </c>
      <c r="AE79" s="482" t="b">
        <v>0</v>
      </c>
      <c r="AF79" s="482" t="b">
        <v>0</v>
      </c>
      <c r="AH79" s="130"/>
      <c r="AI79" s="130"/>
      <c r="AJ79" s="130"/>
      <c r="AK79" s="130"/>
      <c r="AL79" s="130"/>
      <c r="AM79" s="130"/>
      <c r="AN79" s="130"/>
      <c r="AO79" s="130"/>
      <c r="AP79" s="130"/>
      <c r="AQ79" s="130"/>
      <c r="AR79" s="130"/>
      <c r="AS79" s="130"/>
      <c r="AT79" s="130"/>
      <c r="AU79" s="130"/>
      <c r="AV79" s="130"/>
      <c r="AW79" s="130"/>
      <c r="AX79" s="130"/>
      <c r="AY79" s="130"/>
      <c r="AZ79" s="130"/>
      <c r="BA79" s="130"/>
      <c r="BB79" s="130"/>
      <c r="BC79" s="130"/>
      <c r="BD79" s="130"/>
      <c r="BE79" s="130"/>
      <c r="BF79" s="130"/>
      <c r="BG79" s="130"/>
      <c r="BH79" s="130"/>
      <c r="BI79" s="130"/>
      <c r="BJ79" s="130"/>
      <c r="BK79" s="130"/>
      <c r="BL79" s="130"/>
      <c r="BM79" s="130"/>
      <c r="BN79" s="130"/>
      <c r="BO79" s="130"/>
      <c r="BP79" s="130"/>
      <c r="BQ79" s="130"/>
      <c r="BR79" s="130"/>
      <c r="BS79" s="130"/>
      <c r="BT79" s="130"/>
      <c r="BU79" s="130"/>
      <c r="BV79" s="130"/>
      <c r="BW79" s="130"/>
      <c r="BX79" s="130"/>
      <c r="BY79" s="130"/>
      <c r="BZ79" s="130"/>
      <c r="CA79" s="130"/>
      <c r="CB79" s="130"/>
      <c r="CC79" s="130"/>
      <c r="CD79" s="130"/>
      <c r="CE79" s="130"/>
      <c r="CF79" s="130"/>
      <c r="CG79" s="130"/>
      <c r="CH79" s="130"/>
      <c r="CI79" s="130"/>
      <c r="CJ79" s="130"/>
      <c r="CK79" s="130"/>
      <c r="CL79" s="130"/>
      <c r="CM79" s="130"/>
      <c r="CN79" s="130"/>
      <c r="CO79" s="130"/>
      <c r="CP79" s="130"/>
      <c r="CQ79" s="130"/>
      <c r="CR79" s="130"/>
      <c r="CS79" s="130"/>
      <c r="CT79" s="130"/>
    </row>
    <row r="80" spans="1:98" s="77" customFormat="1"/>
    <row r="81" spans="1:18">
      <c r="A81" s="128" t="str">
        <f>IF(D81="", " ", _xlfn.XLOOKUP(D81, '⭐SD-SUM-SBALL 🥎'!$F$4:$F$257, '⭐SD-SUM-SBALL 🥎'!$A$4:$A$257))</f>
        <v xml:space="preserve"> </v>
      </c>
      <c r="B81" s="128" t="str">
        <f>IF(D81="", " ", _xlfn.XLOOKUP(D81, '⭐SD-SUM-SBALL 🥎'!$F$4:$F$257, '⭐SD-SUM-SBALL 🥎'!$C$4:$C$257))</f>
        <v xml:space="preserve"> </v>
      </c>
      <c r="C81" s="631" t="str">
        <f>IF(D81="", " ", _xlfn.XLOOKUP(D81, '⭐SD-SUM-SBALL 🥎'!$F$4:$F$257, '⭐SD-SUM-SBALL 🥎'!$E$4:$E$257))</f>
        <v xml:space="preserve"> </v>
      </c>
      <c r="E81" s="128" t="str" cm="1">
        <f t="array" ref="E81">_xlfn.IFS(D81="", "", _xlfn.XLOOKUP(D81, '⭐SD-SUM-SBALL 🥎'!$F$4:$F$257, '⭐SD-SUM-SBALL 🥎'!$X$4:$X$257)="", "TBA", _xlfn.XLOOKUP(D81, '⭐SD-SUM-SBALL 🥎'!$F$4:$F$257, '⭐SD-SUM-SBALL 🥎'!$X$4:$X$257)&gt;0, _xlfn.XLOOKUP(D81, '⭐SD-SUM-SBALL 🥎'!$F$4:$F$257, '⭐SD-SUM-SBALL 🥎'!$X$4:$X$257))</f>
        <v/>
      </c>
      <c r="F81" s="130" t="str">
        <f>IF(D81="", " ", _xlfn.XLOOKUP(D81, '⭐SD-SUM-SBALL 🥎'!$F$4:$F$257, '⭐SD-SUM-SBALL 🥎'!$L$4:$L$257))</f>
        <v xml:space="preserve"> </v>
      </c>
      <c r="G81" s="130" t="str" cm="1">
        <f t="array" ref="G81">_xlfn.IFS(D81="", "", _xlfn.XLOOKUP(D81, '⭐SD-SUM-SBALL 🥎'!$F$4:$F$257, '⭐SD-SUM-SBALL 🥎'!$M$4:$M$257)="", "", _xlfn.XLOOKUP(D81, '⭐SD-SUM-SBALL 🥎'!$F$4:$F$257, '⭐SD-SUM-SBALL 🥎'!$M$4:$M$257)&gt;0, _xlfn.XLOOKUP(D81, '⭐SD-SUM-SBALL 🥎'!$F$4:$F$257, '⭐SD-SUM-SBALL 🥎'!$M$4:$M$257))</f>
        <v/>
      </c>
      <c r="H81" s="130" t="str" cm="1">
        <f t="array" ref="H81">_xlfn.IFS(D81="", "", _xlfn.XLOOKUP(D81, '⭐SD-SUM-SBALL 🥎'!$F$4:$F$257, '⭐SD-SUM-SBALL 🥎'!$G$4:$G$257)="", "", _xlfn.XLOOKUP(D81, '⭐SD-SUM-SBALL 🥎'!$F$4:$F$257, '⭐SD-SUM-SBALL 🥎'!$G$4:$G$257)&gt;0, _xlfn.XLOOKUP(D81, '⭐SD-SUM-SBALL 🥎'!$F$4:$F$257, '⭐SD-SUM-SBALL 🥎'!$G$4:$G$257))</f>
        <v/>
      </c>
      <c r="I81" s="130" t="str">
        <f>IF(D81="", " ", _xlfn.XLOOKUP(D81, '⭐SD-SUM-SBALL 🥎'!$F$4:$F$257, '⭐SD-SUM-SBALL 🥎'!$AP$4:$AP$257))</f>
        <v xml:space="preserve"> </v>
      </c>
      <c r="J81" s="130" t="str">
        <f>IF(D81="", " ", _xlfn.XLOOKUP(D81, '⭐SD-SUM-SBALL 🥎'!$F$4:$F$257, '⭐SD-SUM-SBALL 🥎'!$T$4:$T$257))</f>
        <v xml:space="preserve"> </v>
      </c>
      <c r="K81" s="130" t="str">
        <f>IF(D81="", " ", _xlfn.XLOOKUP(D81, '⭐SD-SUM-SBALL 🥎'!$F$4:$F$257, '⭐SD-SUM-SBALL 🥎'!$N$4:$N$257))</f>
        <v xml:space="preserve"> </v>
      </c>
      <c r="L81" s="130" t="str">
        <f>IF(D81="", " ", _xlfn.XLOOKUP(D81, '⭐SD-SUM-SBALL 🥎'!$F$4:$F$257, '⭐SD-SUM-SBALL 🥎'!$O$4:$O$257))</f>
        <v xml:space="preserve"> </v>
      </c>
      <c r="R81" s="128"/>
    </row>
    <row r="82" spans="1:18">
      <c r="A82" s="130"/>
      <c r="B82" s="130"/>
      <c r="C82" s="130"/>
    </row>
    <row r="83" spans="1:18">
      <c r="A83" s="130"/>
      <c r="B83" s="130"/>
      <c r="C83" s="130"/>
    </row>
    <row r="84" spans="1:18">
      <c r="A84" s="130"/>
      <c r="B84" s="130"/>
      <c r="C84" s="130"/>
    </row>
    <row r="85" spans="1:18">
      <c r="A85" s="130"/>
      <c r="B85" s="130"/>
      <c r="C85" s="130"/>
    </row>
    <row r="86" spans="1:18">
      <c r="A86" s="130"/>
      <c r="B86" s="130"/>
      <c r="C86" s="130"/>
    </row>
    <row r="87" spans="1:18">
      <c r="A87" s="128" t="str">
        <f>IF(D87="", " ", _xlfn.XLOOKUP(D87, '⭐SD-SUM-SBALL 🥎'!$F$4:$F$257, '⭐SD-SUM-SBALL 🥎'!$A$4:$A$257))</f>
        <v xml:space="preserve"> </v>
      </c>
      <c r="B87" s="128" t="str">
        <f>IF(D87="", " ", _xlfn.XLOOKUP(D87, '⭐SD-SUM-SBALL 🥎'!$F$4:$F$257, '⭐SD-SUM-SBALL 🥎'!$C$4:$C$257))</f>
        <v xml:space="preserve"> </v>
      </c>
      <c r="C87" s="631" t="str">
        <f>IF(D87="", " ", _xlfn.XLOOKUP(D87, '⭐SD-SUM-SBALL 🥎'!$F$4:$F$257, '⭐SD-SUM-SBALL 🥎'!$E$4:$E$257))</f>
        <v xml:space="preserve"> </v>
      </c>
      <c r="E87" s="128" t="str" cm="1">
        <f t="array" ref="E87">_xlfn.IFS(D87="", "", _xlfn.XLOOKUP(D87, '⭐SD-SUM-SBALL 🥎'!$F$4:$F$257, '⭐SD-SUM-SBALL 🥎'!$X$4:$X$257)="", "TBA", _xlfn.XLOOKUP(D87, '⭐SD-SUM-SBALL 🥎'!$F$4:$F$257, '⭐SD-SUM-SBALL 🥎'!$X$4:$X$257)&gt;0, _xlfn.XLOOKUP(D87, '⭐SD-SUM-SBALL 🥎'!$F$4:$F$257, '⭐SD-SUM-SBALL 🥎'!$X$4:$X$257))</f>
        <v/>
      </c>
      <c r="F87" s="130" t="str">
        <f>IF(D87="", " ", _xlfn.XLOOKUP(D87, '⭐SD-SUM-SBALL 🥎'!$F$4:$F$257, '⭐SD-SUM-SBALL 🥎'!$L$4:$L$257))</f>
        <v xml:space="preserve"> </v>
      </c>
      <c r="G87" s="130" t="str" cm="1">
        <f t="array" ref="G87">_xlfn.IFS(D87="", "", _xlfn.XLOOKUP(D87, '⭐SD-SUM-SBALL 🥎'!$F$4:$F$257, '⭐SD-SUM-SBALL 🥎'!$M$4:$M$257)="", "", _xlfn.XLOOKUP(D87, '⭐SD-SUM-SBALL 🥎'!$F$4:$F$257, '⭐SD-SUM-SBALL 🥎'!$M$4:$M$257)&gt;0, _xlfn.XLOOKUP(D87, '⭐SD-SUM-SBALL 🥎'!$F$4:$F$257, '⭐SD-SUM-SBALL 🥎'!$M$4:$M$257))</f>
        <v/>
      </c>
      <c r="H87" s="130" t="str" cm="1">
        <f t="array" ref="H87">_xlfn.IFS(D87="", "", _xlfn.XLOOKUP(D87, '⭐SD-SUM-SBALL 🥎'!$F$4:$F$257, '⭐SD-SUM-SBALL 🥎'!$G$4:$G$257)="", "", _xlfn.XLOOKUP(D87, '⭐SD-SUM-SBALL 🥎'!$F$4:$F$257, '⭐SD-SUM-SBALL 🥎'!$G$4:$G$257)&gt;0, _xlfn.XLOOKUP(D87, '⭐SD-SUM-SBALL 🥎'!$F$4:$F$257, '⭐SD-SUM-SBALL 🥎'!$G$4:$G$257))</f>
        <v/>
      </c>
      <c r="I87" s="130" t="str">
        <f>IF(D87="", " ", _xlfn.XLOOKUP(D87, '⭐SD-SUM-SBALL 🥎'!$F$4:$F$257, '⭐SD-SUM-SBALL 🥎'!$AP$4:$AP$257))</f>
        <v xml:space="preserve"> </v>
      </c>
      <c r="J87" s="130" t="str">
        <f>IF(D87="", " ", _xlfn.XLOOKUP(D87, '⭐SD-SUM-SBALL 🥎'!$F$4:$F$257, '⭐SD-SUM-SBALL 🥎'!$T$4:$T$257))</f>
        <v xml:space="preserve"> </v>
      </c>
      <c r="K87" s="130" t="str">
        <f>IF(D87="", " ", _xlfn.XLOOKUP(D87, '⭐SD-SUM-SBALL 🥎'!$F$4:$F$257, '⭐SD-SUM-SBALL 🥎'!$N$4:$N$257))</f>
        <v xml:space="preserve"> </v>
      </c>
      <c r="L87" s="130" t="str">
        <f>IF(D87="", " ", _xlfn.XLOOKUP(D87, '⭐SD-SUM-SBALL 🥎'!$F$4:$F$257, '⭐SD-SUM-SBALL 🥎'!$O$4:$O$257))</f>
        <v xml:space="preserve"> </v>
      </c>
      <c r="R87" s="128"/>
    </row>
    <row r="88" spans="1:18">
      <c r="A88" s="128" t="str">
        <f>IF(D88="", " ", _xlfn.XLOOKUP(D88, '⭐SD-SUM-SBALL 🥎'!$F$4:$F$257, '⭐SD-SUM-SBALL 🥎'!$A$4:$A$257))</f>
        <v xml:space="preserve"> </v>
      </c>
      <c r="B88" s="128" t="str">
        <f>IF(D88="", " ", _xlfn.XLOOKUP(D88, '⭐SD-SUM-SBALL 🥎'!$F$4:$F$257, '⭐SD-SUM-SBALL 🥎'!$C$4:$C$257))</f>
        <v xml:space="preserve"> </v>
      </c>
      <c r="C88" s="631" t="str">
        <f>IF(D88="", " ", _xlfn.XLOOKUP(D88, '⭐SD-SUM-SBALL 🥎'!$F$4:$F$257, '⭐SD-SUM-SBALL 🥎'!$E$4:$E$257))</f>
        <v xml:space="preserve"> </v>
      </c>
      <c r="E88" s="128" t="str" cm="1">
        <f t="array" ref="E88">_xlfn.IFS(D88="", "", _xlfn.XLOOKUP(D88, '⭐SD-SUM-SBALL 🥎'!$F$4:$F$257, '⭐SD-SUM-SBALL 🥎'!$X$4:$X$257)="", "TBA", _xlfn.XLOOKUP(D88, '⭐SD-SUM-SBALL 🥎'!$F$4:$F$257, '⭐SD-SUM-SBALL 🥎'!$X$4:$X$257)&gt;0, _xlfn.XLOOKUP(D88, '⭐SD-SUM-SBALL 🥎'!$F$4:$F$257, '⭐SD-SUM-SBALL 🥎'!$X$4:$X$257))</f>
        <v/>
      </c>
      <c r="F88" s="130" t="str">
        <f>IF(D88="", " ", _xlfn.XLOOKUP(D88, '⭐SD-SUM-SBALL 🥎'!$F$4:$F$257, '⭐SD-SUM-SBALL 🥎'!$L$4:$L$257))</f>
        <v xml:space="preserve"> </v>
      </c>
      <c r="G88" s="130" t="str" cm="1">
        <f t="array" ref="G88">_xlfn.IFS(D88="", "", _xlfn.XLOOKUP(D88, '⭐SD-SUM-SBALL 🥎'!$F$4:$F$257, '⭐SD-SUM-SBALL 🥎'!$M$4:$M$257)="", "", _xlfn.XLOOKUP(D88, '⭐SD-SUM-SBALL 🥎'!$F$4:$F$257, '⭐SD-SUM-SBALL 🥎'!$M$4:$M$257)&gt;0, _xlfn.XLOOKUP(D88, '⭐SD-SUM-SBALL 🥎'!$F$4:$F$257, '⭐SD-SUM-SBALL 🥎'!$M$4:$M$257))</f>
        <v/>
      </c>
      <c r="H88" s="130" t="str" cm="1">
        <f t="array" ref="H88">_xlfn.IFS(D88="", "", _xlfn.XLOOKUP(D88, '⭐SD-SUM-SBALL 🥎'!$F$4:$F$257, '⭐SD-SUM-SBALL 🥎'!$G$4:$G$257)="", "", _xlfn.XLOOKUP(D88, '⭐SD-SUM-SBALL 🥎'!$F$4:$F$257, '⭐SD-SUM-SBALL 🥎'!$G$4:$G$257)&gt;0, _xlfn.XLOOKUP(D88, '⭐SD-SUM-SBALL 🥎'!$F$4:$F$257, '⭐SD-SUM-SBALL 🥎'!$G$4:$G$257))</f>
        <v/>
      </c>
      <c r="I88" s="130" t="str">
        <f>IF(D88="", " ", _xlfn.XLOOKUP(D88, '⭐SD-SUM-SBALL 🥎'!$F$4:$F$257, '⭐SD-SUM-SBALL 🥎'!$AP$4:$AP$257))</f>
        <v xml:space="preserve"> </v>
      </c>
      <c r="J88" s="130" t="str">
        <f>IF(D88="", " ", _xlfn.XLOOKUP(D88, '⭐SD-SUM-SBALL 🥎'!$F$4:$F$257, '⭐SD-SUM-SBALL 🥎'!$T$4:$T$257))</f>
        <v xml:space="preserve"> </v>
      </c>
      <c r="K88" s="130" t="str">
        <f>IF(D88="", " ", _xlfn.XLOOKUP(D88, '⭐SD-SUM-SBALL 🥎'!$F$4:$F$257, '⭐SD-SUM-SBALL 🥎'!$N$4:$N$257))</f>
        <v xml:space="preserve"> </v>
      </c>
      <c r="L88" s="130" t="str">
        <f>IF(D88="", " ", _xlfn.XLOOKUP(D88, '⭐SD-SUM-SBALL 🥎'!$F$4:$F$257, '⭐SD-SUM-SBALL 🥎'!$O$4:$O$257))</f>
        <v xml:space="preserve"> </v>
      </c>
      <c r="R88" s="128"/>
    </row>
    <row r="89" spans="1:18">
      <c r="A89" s="128" t="str">
        <f>IF(D89="", " ", _xlfn.XLOOKUP(D89, '⭐SD-SUM-SBALL 🥎'!$F$4:$F$257, '⭐SD-SUM-SBALL 🥎'!$A$4:$A$257))</f>
        <v xml:space="preserve"> </v>
      </c>
      <c r="B89" s="128" t="str">
        <f>IF(D89="", " ", _xlfn.XLOOKUP(D89, '⭐SD-SUM-SBALL 🥎'!$F$4:$F$257, '⭐SD-SUM-SBALL 🥎'!$C$4:$C$257))</f>
        <v xml:space="preserve"> </v>
      </c>
      <c r="C89" s="631" t="str">
        <f>IF(D89="", " ", _xlfn.XLOOKUP(D89, '⭐SD-SUM-SBALL 🥎'!$F$4:$F$257, '⭐SD-SUM-SBALL 🥎'!$E$4:$E$257))</f>
        <v xml:space="preserve"> </v>
      </c>
      <c r="E89" s="128" t="str" cm="1">
        <f t="array" ref="E89">_xlfn.IFS(D89="", "", _xlfn.XLOOKUP(D89, '⭐SD-SUM-SBALL 🥎'!$F$4:$F$257, '⭐SD-SUM-SBALL 🥎'!$X$4:$X$257)="", "TBA", _xlfn.XLOOKUP(D89, '⭐SD-SUM-SBALL 🥎'!$F$4:$F$257, '⭐SD-SUM-SBALL 🥎'!$X$4:$X$257)&gt;0, _xlfn.XLOOKUP(D89, '⭐SD-SUM-SBALL 🥎'!$F$4:$F$257, '⭐SD-SUM-SBALL 🥎'!$X$4:$X$257))</f>
        <v/>
      </c>
      <c r="F89" s="130" t="str">
        <f>IF(D89="", " ", _xlfn.XLOOKUP(D89, '⭐SD-SUM-SBALL 🥎'!$F$4:$F$257, '⭐SD-SUM-SBALL 🥎'!$L$4:$L$257))</f>
        <v xml:space="preserve"> </v>
      </c>
      <c r="G89" s="130" t="str" cm="1">
        <f t="array" ref="G89">_xlfn.IFS(D89="", "", _xlfn.XLOOKUP(D89, '⭐SD-SUM-SBALL 🥎'!$F$4:$F$257, '⭐SD-SUM-SBALL 🥎'!$M$4:$M$257)="", "", _xlfn.XLOOKUP(D89, '⭐SD-SUM-SBALL 🥎'!$F$4:$F$257, '⭐SD-SUM-SBALL 🥎'!$M$4:$M$257)&gt;0, _xlfn.XLOOKUP(D89, '⭐SD-SUM-SBALL 🥎'!$F$4:$F$257, '⭐SD-SUM-SBALL 🥎'!$M$4:$M$257))</f>
        <v/>
      </c>
      <c r="H89" s="130" t="str" cm="1">
        <f t="array" ref="H89">_xlfn.IFS(D89="", "", _xlfn.XLOOKUP(D89, '⭐SD-SUM-SBALL 🥎'!$F$4:$F$257, '⭐SD-SUM-SBALL 🥎'!$G$4:$G$257)="", "", _xlfn.XLOOKUP(D89, '⭐SD-SUM-SBALL 🥎'!$F$4:$F$257, '⭐SD-SUM-SBALL 🥎'!$G$4:$G$257)&gt;0, _xlfn.XLOOKUP(D89, '⭐SD-SUM-SBALL 🥎'!$F$4:$F$257, '⭐SD-SUM-SBALL 🥎'!$G$4:$G$257))</f>
        <v/>
      </c>
      <c r="I89" s="130" t="str">
        <f>IF(D89="", " ", _xlfn.XLOOKUP(D89, '⭐SD-SUM-SBALL 🥎'!$F$4:$F$257, '⭐SD-SUM-SBALL 🥎'!$AP$4:$AP$257))</f>
        <v xml:space="preserve"> </v>
      </c>
      <c r="J89" s="130" t="str">
        <f>IF(D89="", " ", _xlfn.XLOOKUP(D89, '⭐SD-SUM-SBALL 🥎'!$F$4:$F$257, '⭐SD-SUM-SBALL 🥎'!$T$4:$T$257))</f>
        <v xml:space="preserve"> </v>
      </c>
      <c r="K89" s="130" t="str">
        <f>IF(D89="", " ", _xlfn.XLOOKUP(D89, '⭐SD-SUM-SBALL 🥎'!$F$4:$F$257, '⭐SD-SUM-SBALL 🥎'!$N$4:$N$257))</f>
        <v xml:space="preserve"> </v>
      </c>
      <c r="L89" s="130" t="str">
        <f>IF(D89="", " ", _xlfn.XLOOKUP(D89, '⭐SD-SUM-SBALL 🥎'!$F$4:$F$257, '⭐SD-SUM-SBALL 🥎'!$O$4:$O$257))</f>
        <v xml:space="preserve"> </v>
      </c>
      <c r="R89" s="128"/>
    </row>
    <row r="90" spans="1:18">
      <c r="A90" s="128" t="str">
        <f>IF(D90="", " ", _xlfn.XLOOKUP(D90, '⭐SD-SUM-SBALL 🥎'!$F$4:$F$257, '⭐SD-SUM-SBALL 🥎'!$A$4:$A$257))</f>
        <v xml:space="preserve"> </v>
      </c>
      <c r="B90" s="128" t="str">
        <f>IF(D90="", " ", _xlfn.XLOOKUP(D90, '⭐SD-SUM-SBALL 🥎'!$F$4:$F$257, '⭐SD-SUM-SBALL 🥎'!$C$4:$C$257))</f>
        <v xml:space="preserve"> </v>
      </c>
      <c r="C90" s="631" t="str">
        <f>IF(D90="", " ", _xlfn.XLOOKUP(D90, '⭐SD-SUM-SBALL 🥎'!$F$4:$F$257, '⭐SD-SUM-SBALL 🥎'!$E$4:$E$257))</f>
        <v xml:space="preserve"> </v>
      </c>
      <c r="E90" s="128" t="str" cm="1">
        <f t="array" ref="E90">_xlfn.IFS(D90="", "", _xlfn.XLOOKUP(D90, '⭐SD-SUM-SBALL 🥎'!$F$4:$F$257, '⭐SD-SUM-SBALL 🥎'!$X$4:$X$257)="", "TBA", _xlfn.XLOOKUP(D90, '⭐SD-SUM-SBALL 🥎'!$F$4:$F$257, '⭐SD-SUM-SBALL 🥎'!$X$4:$X$257)&gt;0, _xlfn.XLOOKUP(D90, '⭐SD-SUM-SBALL 🥎'!$F$4:$F$257, '⭐SD-SUM-SBALL 🥎'!$X$4:$X$257))</f>
        <v/>
      </c>
      <c r="F90" s="130" t="str">
        <f>IF(D90="", " ", _xlfn.XLOOKUP(D90, '⭐SD-SUM-SBALL 🥎'!$F$4:$F$257, '⭐SD-SUM-SBALL 🥎'!$L$4:$L$257))</f>
        <v xml:space="preserve"> </v>
      </c>
      <c r="G90" s="130" t="str" cm="1">
        <f t="array" ref="G90">_xlfn.IFS(D90="", "", _xlfn.XLOOKUP(D90, '⭐SD-SUM-SBALL 🥎'!$F$4:$F$257, '⭐SD-SUM-SBALL 🥎'!$M$4:$M$257)="", "", _xlfn.XLOOKUP(D90, '⭐SD-SUM-SBALL 🥎'!$F$4:$F$257, '⭐SD-SUM-SBALL 🥎'!$M$4:$M$257)&gt;0, _xlfn.XLOOKUP(D90, '⭐SD-SUM-SBALL 🥎'!$F$4:$F$257, '⭐SD-SUM-SBALL 🥎'!$M$4:$M$257))</f>
        <v/>
      </c>
      <c r="H90" s="130" t="str" cm="1">
        <f t="array" ref="H90">_xlfn.IFS(D90="", "", _xlfn.XLOOKUP(D90, '⭐SD-SUM-SBALL 🥎'!$F$4:$F$257, '⭐SD-SUM-SBALL 🥎'!$G$4:$G$257)="", "", _xlfn.XLOOKUP(D90, '⭐SD-SUM-SBALL 🥎'!$F$4:$F$257, '⭐SD-SUM-SBALL 🥎'!$G$4:$G$257)&gt;0, _xlfn.XLOOKUP(D90, '⭐SD-SUM-SBALL 🥎'!$F$4:$F$257, '⭐SD-SUM-SBALL 🥎'!$G$4:$G$257))</f>
        <v/>
      </c>
      <c r="I90" s="130" t="str">
        <f>IF(D90="", " ", _xlfn.XLOOKUP(D90, '⭐SD-SUM-SBALL 🥎'!$F$4:$F$257, '⭐SD-SUM-SBALL 🥎'!$AP$4:$AP$257))</f>
        <v xml:space="preserve"> </v>
      </c>
      <c r="J90" s="130" t="str">
        <f>IF(D90="", " ", _xlfn.XLOOKUP(D90, '⭐SD-SUM-SBALL 🥎'!$F$4:$F$257, '⭐SD-SUM-SBALL 🥎'!$T$4:$T$257))</f>
        <v xml:space="preserve"> </v>
      </c>
      <c r="K90" s="130" t="str">
        <f>IF(D90="", " ", _xlfn.XLOOKUP(D90, '⭐SD-SUM-SBALL 🥎'!$F$4:$F$257, '⭐SD-SUM-SBALL 🥎'!$N$4:$N$257))</f>
        <v xml:space="preserve"> </v>
      </c>
      <c r="L90" s="130" t="str">
        <f>IF(D90="", " ", _xlfn.XLOOKUP(D90, '⭐SD-SUM-SBALL 🥎'!$F$4:$F$257, '⭐SD-SUM-SBALL 🥎'!$O$4:$O$257))</f>
        <v xml:space="preserve"> </v>
      </c>
      <c r="R90" s="128"/>
    </row>
    <row r="91" spans="1:18">
      <c r="A91" s="128" t="str">
        <f>IF(D91="", " ", _xlfn.XLOOKUP(D91, '⭐SD-SUM-SBALL 🥎'!$F$4:$F$257, '⭐SD-SUM-SBALL 🥎'!$A$4:$A$257))</f>
        <v xml:space="preserve"> </v>
      </c>
      <c r="B91" s="128" t="str">
        <f>IF(D91="", " ", _xlfn.XLOOKUP(D91, '⭐SD-SUM-SBALL 🥎'!$F$4:$F$257, '⭐SD-SUM-SBALL 🥎'!$C$4:$C$257))</f>
        <v xml:space="preserve"> </v>
      </c>
      <c r="C91" s="631" t="str">
        <f>IF(D91="", " ", _xlfn.XLOOKUP(D91, '⭐SD-SUM-SBALL 🥎'!$F$4:$F$257, '⭐SD-SUM-SBALL 🥎'!$E$4:$E$257))</f>
        <v xml:space="preserve"> </v>
      </c>
      <c r="E91" s="128" t="str" cm="1">
        <f t="array" ref="E91">_xlfn.IFS(D91="", "", _xlfn.XLOOKUP(D91, '⭐SD-SUM-SBALL 🥎'!$F$4:$F$257, '⭐SD-SUM-SBALL 🥎'!$X$4:$X$257)="", "TBA", _xlfn.XLOOKUP(D91, '⭐SD-SUM-SBALL 🥎'!$F$4:$F$257, '⭐SD-SUM-SBALL 🥎'!$X$4:$X$257)&gt;0, _xlfn.XLOOKUP(D91, '⭐SD-SUM-SBALL 🥎'!$F$4:$F$257, '⭐SD-SUM-SBALL 🥎'!$X$4:$X$257))</f>
        <v/>
      </c>
      <c r="F91" s="130" t="str">
        <f>IF(D91="", " ", _xlfn.XLOOKUP(D91, '⭐SD-SUM-SBALL 🥎'!$F$4:$F$257, '⭐SD-SUM-SBALL 🥎'!$L$4:$L$257))</f>
        <v xml:space="preserve"> </v>
      </c>
      <c r="G91" s="130" t="str" cm="1">
        <f t="array" ref="G91">_xlfn.IFS(D91="", "", _xlfn.XLOOKUP(D91, '⭐SD-SUM-SBALL 🥎'!$F$4:$F$257, '⭐SD-SUM-SBALL 🥎'!$M$4:$M$257)="", "", _xlfn.XLOOKUP(D91, '⭐SD-SUM-SBALL 🥎'!$F$4:$F$257, '⭐SD-SUM-SBALL 🥎'!$M$4:$M$257)&gt;0, _xlfn.XLOOKUP(D91, '⭐SD-SUM-SBALL 🥎'!$F$4:$F$257, '⭐SD-SUM-SBALL 🥎'!$M$4:$M$257))</f>
        <v/>
      </c>
      <c r="H91" s="130" t="str" cm="1">
        <f t="array" ref="H91">_xlfn.IFS(D91="", "", _xlfn.XLOOKUP(D91, '⭐SD-SUM-SBALL 🥎'!$F$4:$F$257, '⭐SD-SUM-SBALL 🥎'!$G$4:$G$257)="", "", _xlfn.XLOOKUP(D91, '⭐SD-SUM-SBALL 🥎'!$F$4:$F$257, '⭐SD-SUM-SBALL 🥎'!$G$4:$G$257)&gt;0, _xlfn.XLOOKUP(D91, '⭐SD-SUM-SBALL 🥎'!$F$4:$F$257, '⭐SD-SUM-SBALL 🥎'!$G$4:$G$257))</f>
        <v/>
      </c>
      <c r="I91" s="130" t="str">
        <f>IF(D91="", " ", _xlfn.XLOOKUP(D91, '⭐SD-SUM-SBALL 🥎'!$F$4:$F$257, '⭐SD-SUM-SBALL 🥎'!$AP$4:$AP$257))</f>
        <v xml:space="preserve"> </v>
      </c>
      <c r="J91" s="130" t="str">
        <f>IF(D91="", " ", _xlfn.XLOOKUP(D91, '⭐SD-SUM-SBALL 🥎'!$F$4:$F$257, '⭐SD-SUM-SBALL 🥎'!$T$4:$T$257))</f>
        <v xml:space="preserve"> </v>
      </c>
      <c r="K91" s="130" t="str">
        <f>IF(D91="", " ", _xlfn.XLOOKUP(D91, '⭐SD-SUM-SBALL 🥎'!$F$4:$F$257, '⭐SD-SUM-SBALL 🥎'!$N$4:$N$257))</f>
        <v xml:space="preserve"> </v>
      </c>
      <c r="L91" s="130" t="str">
        <f>IF(D91="", " ", _xlfn.XLOOKUP(D91, '⭐SD-SUM-SBALL 🥎'!$F$4:$F$257, '⭐SD-SUM-SBALL 🥎'!$O$4:$O$257))</f>
        <v xml:space="preserve"> </v>
      </c>
      <c r="R91" s="128"/>
    </row>
    <row r="92" spans="1:18">
      <c r="A92" s="128" t="str">
        <f>IF(D92="", " ", _xlfn.XLOOKUP(D92, '⭐SD-SUM-SBALL 🥎'!$F$4:$F$257, '⭐SD-SUM-SBALL 🥎'!$A$4:$A$257))</f>
        <v xml:space="preserve"> </v>
      </c>
      <c r="B92" s="128" t="str">
        <f>IF(D92="", " ", _xlfn.XLOOKUP(D92, '⭐SD-SUM-SBALL 🥎'!$F$4:$F$257, '⭐SD-SUM-SBALL 🥎'!$C$4:$C$257))</f>
        <v xml:space="preserve"> </v>
      </c>
      <c r="C92" s="631" t="str">
        <f>IF(D92="", " ", _xlfn.XLOOKUP(D92, '⭐SD-SUM-SBALL 🥎'!$F$4:$F$257, '⭐SD-SUM-SBALL 🥎'!$E$4:$E$257))</f>
        <v xml:space="preserve"> </v>
      </c>
      <c r="E92" s="128" t="str" cm="1">
        <f t="array" ref="E92">_xlfn.IFS(D92="", "", _xlfn.XLOOKUP(D92, '⭐SD-SUM-SBALL 🥎'!$F$4:$F$257, '⭐SD-SUM-SBALL 🥎'!$X$4:$X$257)="", "TBA", _xlfn.XLOOKUP(D92, '⭐SD-SUM-SBALL 🥎'!$F$4:$F$257, '⭐SD-SUM-SBALL 🥎'!$X$4:$X$257)&gt;0, _xlfn.XLOOKUP(D92, '⭐SD-SUM-SBALL 🥎'!$F$4:$F$257, '⭐SD-SUM-SBALL 🥎'!$X$4:$X$257))</f>
        <v/>
      </c>
      <c r="F92" s="130" t="str">
        <f>IF(D92="", " ", _xlfn.XLOOKUP(D92, '⭐SD-SUM-SBALL 🥎'!$F$4:$F$257, '⭐SD-SUM-SBALL 🥎'!$L$4:$L$257))</f>
        <v xml:space="preserve"> </v>
      </c>
      <c r="G92" s="130" t="str" cm="1">
        <f t="array" ref="G92">_xlfn.IFS(D92="", "", _xlfn.XLOOKUP(D92, '⭐SD-SUM-SBALL 🥎'!$F$4:$F$257, '⭐SD-SUM-SBALL 🥎'!$M$4:$M$257)="", "", _xlfn.XLOOKUP(D92, '⭐SD-SUM-SBALL 🥎'!$F$4:$F$257, '⭐SD-SUM-SBALL 🥎'!$M$4:$M$257)&gt;0, _xlfn.XLOOKUP(D92, '⭐SD-SUM-SBALL 🥎'!$F$4:$F$257, '⭐SD-SUM-SBALL 🥎'!$M$4:$M$257))</f>
        <v/>
      </c>
      <c r="H92" s="130" t="str" cm="1">
        <f t="array" ref="H92">_xlfn.IFS(D92="", "", _xlfn.XLOOKUP(D92, '⭐SD-SUM-SBALL 🥎'!$F$4:$F$257, '⭐SD-SUM-SBALL 🥎'!$G$4:$G$257)="", "", _xlfn.XLOOKUP(D92, '⭐SD-SUM-SBALL 🥎'!$F$4:$F$257, '⭐SD-SUM-SBALL 🥎'!$G$4:$G$257)&gt;0, _xlfn.XLOOKUP(D92, '⭐SD-SUM-SBALL 🥎'!$F$4:$F$257, '⭐SD-SUM-SBALL 🥎'!$G$4:$G$257))</f>
        <v/>
      </c>
      <c r="I92" s="130" t="str">
        <f>IF(D92="", " ", _xlfn.XLOOKUP(D92, '⭐SD-SUM-SBALL 🥎'!$F$4:$F$257, '⭐SD-SUM-SBALL 🥎'!$AP$4:$AP$257))</f>
        <v xml:space="preserve"> </v>
      </c>
      <c r="J92" s="130" t="str">
        <f>IF(D92="", " ", _xlfn.XLOOKUP(D92, '⭐SD-SUM-SBALL 🥎'!$F$4:$F$257, '⭐SD-SUM-SBALL 🥎'!$T$4:$T$257))</f>
        <v xml:space="preserve"> </v>
      </c>
      <c r="K92" s="130" t="str">
        <f>IF(D92="", " ", _xlfn.XLOOKUP(D92, '⭐SD-SUM-SBALL 🥎'!$F$4:$F$257, '⭐SD-SUM-SBALL 🥎'!$N$4:$N$257))</f>
        <v xml:space="preserve"> </v>
      </c>
      <c r="L92" s="130" t="str">
        <f>IF(D92="", " ", _xlfn.XLOOKUP(D92, '⭐SD-SUM-SBALL 🥎'!$F$4:$F$257, '⭐SD-SUM-SBALL 🥎'!$O$4:$O$257))</f>
        <v xml:space="preserve"> </v>
      </c>
      <c r="R92" s="128"/>
    </row>
    <row r="93" spans="1:18">
      <c r="A93" s="128" t="str">
        <f>IF(D93="", " ", _xlfn.XLOOKUP(D93, '⭐SD-SUM-SBALL 🥎'!$F$4:$F$257, '⭐SD-SUM-SBALL 🥎'!$A$4:$A$257))</f>
        <v xml:space="preserve"> </v>
      </c>
      <c r="B93" s="128" t="str">
        <f>IF(D93="", " ", _xlfn.XLOOKUP(D93, '⭐SD-SUM-SBALL 🥎'!$F$4:$F$257, '⭐SD-SUM-SBALL 🥎'!$C$4:$C$257))</f>
        <v xml:space="preserve"> </v>
      </c>
      <c r="C93" s="631" t="str">
        <f>IF(D93="", " ", _xlfn.XLOOKUP(D93, '⭐SD-SUM-SBALL 🥎'!$F$4:$F$257, '⭐SD-SUM-SBALL 🥎'!$E$4:$E$257))</f>
        <v xml:space="preserve"> </v>
      </c>
      <c r="E93" s="128" t="str" cm="1">
        <f t="array" ref="E93">_xlfn.IFS(D93="", "", _xlfn.XLOOKUP(D93, '⭐SD-SUM-SBALL 🥎'!$F$4:$F$257, '⭐SD-SUM-SBALL 🥎'!$X$4:$X$257)="", "TBA", _xlfn.XLOOKUP(D93, '⭐SD-SUM-SBALL 🥎'!$F$4:$F$257, '⭐SD-SUM-SBALL 🥎'!$X$4:$X$257)&gt;0, _xlfn.XLOOKUP(D93, '⭐SD-SUM-SBALL 🥎'!$F$4:$F$257, '⭐SD-SUM-SBALL 🥎'!$X$4:$X$257))</f>
        <v/>
      </c>
      <c r="F93" s="130" t="str">
        <f>IF(D93="", " ", _xlfn.XLOOKUP(D93, '⭐SD-SUM-SBALL 🥎'!$F$4:$F$257, '⭐SD-SUM-SBALL 🥎'!$L$4:$L$257))</f>
        <v xml:space="preserve"> </v>
      </c>
      <c r="G93" s="130" t="str" cm="1">
        <f t="array" ref="G93">_xlfn.IFS(D93="", "", _xlfn.XLOOKUP(D93, '⭐SD-SUM-SBALL 🥎'!$F$4:$F$257, '⭐SD-SUM-SBALL 🥎'!$M$4:$M$257)="", "", _xlfn.XLOOKUP(D93, '⭐SD-SUM-SBALL 🥎'!$F$4:$F$257, '⭐SD-SUM-SBALL 🥎'!$M$4:$M$257)&gt;0, _xlfn.XLOOKUP(D93, '⭐SD-SUM-SBALL 🥎'!$F$4:$F$257, '⭐SD-SUM-SBALL 🥎'!$M$4:$M$257))</f>
        <v/>
      </c>
      <c r="H93" s="130" t="str" cm="1">
        <f t="array" ref="H93">_xlfn.IFS(D93="", "", _xlfn.XLOOKUP(D93, '⭐SD-SUM-SBALL 🥎'!$F$4:$F$257, '⭐SD-SUM-SBALL 🥎'!$G$4:$G$257)="", "", _xlfn.XLOOKUP(D93, '⭐SD-SUM-SBALL 🥎'!$F$4:$F$257, '⭐SD-SUM-SBALL 🥎'!$G$4:$G$257)&gt;0, _xlfn.XLOOKUP(D93, '⭐SD-SUM-SBALL 🥎'!$F$4:$F$257, '⭐SD-SUM-SBALL 🥎'!$G$4:$G$257))</f>
        <v/>
      </c>
      <c r="I93" s="130" t="str">
        <f>IF(D93="", " ", _xlfn.XLOOKUP(D93, '⭐SD-SUM-SBALL 🥎'!$F$4:$F$257, '⭐SD-SUM-SBALL 🥎'!$AP$4:$AP$257))</f>
        <v xml:space="preserve"> </v>
      </c>
      <c r="J93" s="130" t="str">
        <f>IF(D93="", " ", _xlfn.XLOOKUP(D93, '⭐SD-SUM-SBALL 🥎'!$F$4:$F$257, '⭐SD-SUM-SBALL 🥎'!$T$4:$T$257))</f>
        <v xml:space="preserve"> </v>
      </c>
      <c r="K93" s="130" t="str">
        <f>IF(D93="", " ", _xlfn.XLOOKUP(D93, '⭐SD-SUM-SBALL 🥎'!$F$4:$F$257, '⭐SD-SUM-SBALL 🥎'!$N$4:$N$257))</f>
        <v xml:space="preserve"> </v>
      </c>
      <c r="L93" s="130" t="str">
        <f>IF(D93="", " ", _xlfn.XLOOKUP(D93, '⭐SD-SUM-SBALL 🥎'!$F$4:$F$257, '⭐SD-SUM-SBALL 🥎'!$O$4:$O$257))</f>
        <v xml:space="preserve"> </v>
      </c>
      <c r="R93" s="128"/>
    </row>
    <row r="94" spans="1:18">
      <c r="A94" s="128" t="str">
        <f>IF(D94="", " ", _xlfn.XLOOKUP(D94, '⭐SD-SUM-SBALL 🥎'!$F$4:$F$257, '⭐SD-SUM-SBALL 🥎'!$A$4:$A$257))</f>
        <v xml:space="preserve"> </v>
      </c>
      <c r="B94" s="128" t="str">
        <f>IF(D94="", " ", _xlfn.XLOOKUP(D94, '⭐SD-SUM-SBALL 🥎'!$F$4:$F$257, '⭐SD-SUM-SBALL 🥎'!$C$4:$C$257))</f>
        <v xml:space="preserve"> </v>
      </c>
      <c r="C94" s="631" t="str">
        <f>IF(D94="", " ", _xlfn.XLOOKUP(D94, '⭐SD-SUM-SBALL 🥎'!$F$4:$F$257, '⭐SD-SUM-SBALL 🥎'!$E$4:$E$257))</f>
        <v xml:space="preserve"> </v>
      </c>
      <c r="E94" s="128" t="str" cm="1">
        <f t="array" ref="E94">_xlfn.IFS(D94="", "", _xlfn.XLOOKUP(D94, '⭐SD-SUM-SBALL 🥎'!$F$4:$F$257, '⭐SD-SUM-SBALL 🥎'!$X$4:$X$257)="", "TBA", _xlfn.XLOOKUP(D94, '⭐SD-SUM-SBALL 🥎'!$F$4:$F$257, '⭐SD-SUM-SBALL 🥎'!$X$4:$X$257)&gt;0, _xlfn.XLOOKUP(D94, '⭐SD-SUM-SBALL 🥎'!$F$4:$F$257, '⭐SD-SUM-SBALL 🥎'!$X$4:$X$257))</f>
        <v/>
      </c>
      <c r="F94" s="130" t="str">
        <f>IF(D94="", " ", _xlfn.XLOOKUP(D94, '⭐SD-SUM-SBALL 🥎'!$F$4:$F$257, '⭐SD-SUM-SBALL 🥎'!$L$4:$L$257))</f>
        <v xml:space="preserve"> </v>
      </c>
      <c r="G94" s="130" t="str" cm="1">
        <f t="array" ref="G94">_xlfn.IFS(D94="", "", _xlfn.XLOOKUP(D94, '⭐SD-SUM-SBALL 🥎'!$F$4:$F$257, '⭐SD-SUM-SBALL 🥎'!$M$4:$M$257)="", "", _xlfn.XLOOKUP(D94, '⭐SD-SUM-SBALL 🥎'!$F$4:$F$257, '⭐SD-SUM-SBALL 🥎'!$M$4:$M$257)&gt;0, _xlfn.XLOOKUP(D94, '⭐SD-SUM-SBALL 🥎'!$F$4:$F$257, '⭐SD-SUM-SBALL 🥎'!$M$4:$M$257))</f>
        <v/>
      </c>
      <c r="H94" s="130" t="str" cm="1">
        <f t="array" ref="H94">_xlfn.IFS(D94="", "", _xlfn.XLOOKUP(D94, '⭐SD-SUM-SBALL 🥎'!$F$4:$F$257, '⭐SD-SUM-SBALL 🥎'!$G$4:$G$257)="", "", _xlfn.XLOOKUP(D94, '⭐SD-SUM-SBALL 🥎'!$F$4:$F$257, '⭐SD-SUM-SBALL 🥎'!$G$4:$G$257)&gt;0, _xlfn.XLOOKUP(D94, '⭐SD-SUM-SBALL 🥎'!$F$4:$F$257, '⭐SD-SUM-SBALL 🥎'!$G$4:$G$257))</f>
        <v/>
      </c>
      <c r="I94" s="130" t="str">
        <f>IF(D94="", " ", _xlfn.XLOOKUP(D94, '⭐SD-SUM-SBALL 🥎'!$F$4:$F$257, '⭐SD-SUM-SBALL 🥎'!$AP$4:$AP$257))</f>
        <v xml:space="preserve"> </v>
      </c>
      <c r="J94" s="130" t="str">
        <f>IF(D94="", " ", _xlfn.XLOOKUP(D94, '⭐SD-SUM-SBALL 🥎'!$F$4:$F$257, '⭐SD-SUM-SBALL 🥎'!$T$4:$T$257))</f>
        <v xml:space="preserve"> </v>
      </c>
      <c r="K94" s="130" t="str">
        <f>IF(D94="", " ", _xlfn.XLOOKUP(D94, '⭐SD-SUM-SBALL 🥎'!$F$4:$F$257, '⭐SD-SUM-SBALL 🥎'!$N$4:$N$257))</f>
        <v xml:space="preserve"> </v>
      </c>
      <c r="L94" s="130" t="str">
        <f>IF(D94="", " ", _xlfn.XLOOKUP(D94, '⭐SD-SUM-SBALL 🥎'!$F$4:$F$257, '⭐SD-SUM-SBALL 🥎'!$O$4:$O$257))</f>
        <v xml:space="preserve"> </v>
      </c>
      <c r="R94" s="128"/>
    </row>
    <row r="95" spans="1:18">
      <c r="A95" s="128" t="str">
        <f>IF(D95="", " ", _xlfn.XLOOKUP(D95, '⭐SD-SUM-SBALL 🥎'!$F$4:$F$257, '⭐SD-SUM-SBALL 🥎'!$A$4:$A$257))</f>
        <v xml:space="preserve"> </v>
      </c>
      <c r="B95" s="128" t="str">
        <f>IF(D95="", " ", _xlfn.XLOOKUP(D95, '⭐SD-SUM-SBALL 🥎'!$F$4:$F$257, '⭐SD-SUM-SBALL 🥎'!$C$4:$C$257))</f>
        <v xml:space="preserve"> </v>
      </c>
      <c r="C95" s="631" t="str">
        <f>IF(D95="", " ", _xlfn.XLOOKUP(D95, '⭐SD-SUM-SBALL 🥎'!$F$4:$F$257, '⭐SD-SUM-SBALL 🥎'!$E$4:$E$257))</f>
        <v xml:space="preserve"> </v>
      </c>
      <c r="E95" s="128" t="str" cm="1">
        <f t="array" ref="E95">_xlfn.IFS(D95="", "", _xlfn.XLOOKUP(D95, '⭐SD-SUM-SBALL 🥎'!$F$4:$F$257, '⭐SD-SUM-SBALL 🥎'!$X$4:$X$257)="", "TBA", _xlfn.XLOOKUP(D95, '⭐SD-SUM-SBALL 🥎'!$F$4:$F$257, '⭐SD-SUM-SBALL 🥎'!$X$4:$X$257)&gt;0, _xlfn.XLOOKUP(D95, '⭐SD-SUM-SBALL 🥎'!$F$4:$F$257, '⭐SD-SUM-SBALL 🥎'!$X$4:$X$257))</f>
        <v/>
      </c>
      <c r="F95" s="130" t="str">
        <f>IF(D95="", " ", _xlfn.XLOOKUP(D95, '⭐SD-SUM-SBALL 🥎'!$F$4:$F$257, '⭐SD-SUM-SBALL 🥎'!$L$4:$L$257))</f>
        <v xml:space="preserve"> </v>
      </c>
      <c r="G95" s="130" t="str" cm="1">
        <f t="array" ref="G95">_xlfn.IFS(D95="", "", _xlfn.XLOOKUP(D95, '⭐SD-SUM-SBALL 🥎'!$F$4:$F$257, '⭐SD-SUM-SBALL 🥎'!$M$4:$M$257)="", "", _xlfn.XLOOKUP(D95, '⭐SD-SUM-SBALL 🥎'!$F$4:$F$257, '⭐SD-SUM-SBALL 🥎'!$M$4:$M$257)&gt;0, _xlfn.XLOOKUP(D95, '⭐SD-SUM-SBALL 🥎'!$F$4:$F$257, '⭐SD-SUM-SBALL 🥎'!$M$4:$M$257))</f>
        <v/>
      </c>
      <c r="H95" s="130" t="str" cm="1">
        <f t="array" ref="H95">_xlfn.IFS(D95="", "", _xlfn.XLOOKUP(D95, '⭐SD-SUM-SBALL 🥎'!$F$4:$F$257, '⭐SD-SUM-SBALL 🥎'!$G$4:$G$257)="", "", _xlfn.XLOOKUP(D95, '⭐SD-SUM-SBALL 🥎'!$F$4:$F$257, '⭐SD-SUM-SBALL 🥎'!$G$4:$G$257)&gt;0, _xlfn.XLOOKUP(D95, '⭐SD-SUM-SBALL 🥎'!$F$4:$F$257, '⭐SD-SUM-SBALL 🥎'!$G$4:$G$257))</f>
        <v/>
      </c>
      <c r="I95" s="130" t="str">
        <f>IF(D95="", " ", _xlfn.XLOOKUP(D95, '⭐SD-SUM-SBALL 🥎'!$F$4:$F$257, '⭐SD-SUM-SBALL 🥎'!$AP$4:$AP$257))</f>
        <v xml:space="preserve"> </v>
      </c>
      <c r="J95" s="130" t="str">
        <f>IF(D95="", " ", _xlfn.XLOOKUP(D95, '⭐SD-SUM-SBALL 🥎'!$F$4:$F$257, '⭐SD-SUM-SBALL 🥎'!$T$4:$T$257))</f>
        <v xml:space="preserve"> </v>
      </c>
      <c r="K95" s="130" t="str">
        <f>IF(D95="", " ", _xlfn.XLOOKUP(D95, '⭐SD-SUM-SBALL 🥎'!$F$4:$F$257, '⭐SD-SUM-SBALL 🥎'!$N$4:$N$257))</f>
        <v xml:space="preserve"> </v>
      </c>
      <c r="L95" s="130" t="str">
        <f>IF(D95="", " ", _xlfn.XLOOKUP(D95, '⭐SD-SUM-SBALL 🥎'!$F$4:$F$257, '⭐SD-SUM-SBALL 🥎'!$O$4:$O$257))</f>
        <v xml:space="preserve"> </v>
      </c>
      <c r="R95" s="128"/>
    </row>
    <row r="96" spans="1:18">
      <c r="A96" s="128" t="str">
        <f>IF(D96="", " ", _xlfn.XLOOKUP(D96, '⭐SD-SUM-SBALL 🥎'!$F$4:$F$257, '⭐SD-SUM-SBALL 🥎'!$A$4:$A$257))</f>
        <v xml:space="preserve"> </v>
      </c>
      <c r="B96" s="128" t="str">
        <f>IF(D96="", " ", _xlfn.XLOOKUP(D96, '⭐SD-SUM-SBALL 🥎'!$F$4:$F$257, '⭐SD-SUM-SBALL 🥎'!$C$4:$C$257))</f>
        <v xml:space="preserve"> </v>
      </c>
      <c r="C96" s="631" t="str">
        <f>IF(D96="", " ", _xlfn.XLOOKUP(D96, '⭐SD-SUM-SBALL 🥎'!$F$4:$F$257, '⭐SD-SUM-SBALL 🥎'!$E$4:$E$257))</f>
        <v xml:space="preserve"> </v>
      </c>
      <c r="E96" s="128" t="str" cm="1">
        <f t="array" ref="E96">_xlfn.IFS(D96="", "", _xlfn.XLOOKUP(D96, '⭐SD-SUM-SBALL 🥎'!$F$4:$F$257, '⭐SD-SUM-SBALL 🥎'!$X$4:$X$257)="", "TBA", _xlfn.XLOOKUP(D96, '⭐SD-SUM-SBALL 🥎'!$F$4:$F$257, '⭐SD-SUM-SBALL 🥎'!$X$4:$X$257)&gt;0, _xlfn.XLOOKUP(D96, '⭐SD-SUM-SBALL 🥎'!$F$4:$F$257, '⭐SD-SUM-SBALL 🥎'!$X$4:$X$257))</f>
        <v/>
      </c>
      <c r="F96" s="130" t="str">
        <f>IF(D96="", " ", _xlfn.XLOOKUP(D96, '⭐SD-SUM-SBALL 🥎'!$F$4:$F$257, '⭐SD-SUM-SBALL 🥎'!$L$4:$L$257))</f>
        <v xml:space="preserve"> </v>
      </c>
      <c r="G96" s="130" t="str" cm="1">
        <f t="array" ref="G96">_xlfn.IFS(D96="", "", _xlfn.XLOOKUP(D96, '⭐SD-SUM-SBALL 🥎'!$F$4:$F$257, '⭐SD-SUM-SBALL 🥎'!$M$4:$M$257)="", "", _xlfn.XLOOKUP(D96, '⭐SD-SUM-SBALL 🥎'!$F$4:$F$257, '⭐SD-SUM-SBALL 🥎'!$M$4:$M$257)&gt;0, _xlfn.XLOOKUP(D96, '⭐SD-SUM-SBALL 🥎'!$F$4:$F$257, '⭐SD-SUM-SBALL 🥎'!$M$4:$M$257))</f>
        <v/>
      </c>
      <c r="H96" s="130" t="str" cm="1">
        <f t="array" ref="H96">_xlfn.IFS(D96="", "", _xlfn.XLOOKUP(D96, '⭐SD-SUM-SBALL 🥎'!$F$4:$F$257, '⭐SD-SUM-SBALL 🥎'!$G$4:$G$257)="", "", _xlfn.XLOOKUP(D96, '⭐SD-SUM-SBALL 🥎'!$F$4:$F$257, '⭐SD-SUM-SBALL 🥎'!$G$4:$G$257)&gt;0, _xlfn.XLOOKUP(D96, '⭐SD-SUM-SBALL 🥎'!$F$4:$F$257, '⭐SD-SUM-SBALL 🥎'!$G$4:$G$257))</f>
        <v/>
      </c>
      <c r="I96" s="130" t="str">
        <f>IF(D96="", " ", _xlfn.XLOOKUP(D96, '⭐SD-SUM-SBALL 🥎'!$F$4:$F$257, '⭐SD-SUM-SBALL 🥎'!$AP$4:$AP$257))</f>
        <v xml:space="preserve"> </v>
      </c>
      <c r="J96" s="130" t="str">
        <f>IF(D96="", " ", _xlfn.XLOOKUP(D96, '⭐SD-SUM-SBALL 🥎'!$F$4:$F$257, '⭐SD-SUM-SBALL 🥎'!$T$4:$T$257))</f>
        <v xml:space="preserve"> </v>
      </c>
      <c r="K96" s="130" t="str">
        <f>IF(D96="", " ", _xlfn.XLOOKUP(D96, '⭐SD-SUM-SBALL 🥎'!$F$4:$F$257, '⭐SD-SUM-SBALL 🥎'!$N$4:$N$257))</f>
        <v xml:space="preserve"> </v>
      </c>
      <c r="L96" s="130" t="str">
        <f>IF(D96="", " ", _xlfn.XLOOKUP(D96, '⭐SD-SUM-SBALL 🥎'!$F$4:$F$257, '⭐SD-SUM-SBALL 🥎'!$O$4:$O$257))</f>
        <v xml:space="preserve"> </v>
      </c>
      <c r="R96" s="128"/>
    </row>
    <row r="97" spans="1:18">
      <c r="A97" s="128" t="str">
        <f>IF(D97="", " ", _xlfn.XLOOKUP(D97, '⭐SD-SUM-SBALL 🥎'!$F$4:$F$257, '⭐SD-SUM-SBALL 🥎'!$A$4:$A$257))</f>
        <v xml:space="preserve"> </v>
      </c>
      <c r="B97" s="128" t="str">
        <f>IF(D97="", " ", _xlfn.XLOOKUP(D97, '⭐SD-SUM-SBALL 🥎'!$F$4:$F$257, '⭐SD-SUM-SBALL 🥎'!$C$4:$C$257))</f>
        <v xml:space="preserve"> </v>
      </c>
      <c r="C97" s="631" t="str">
        <f>IF(D97="", " ", _xlfn.XLOOKUP(D97, '⭐SD-SUM-SBALL 🥎'!$F$4:$F$257, '⭐SD-SUM-SBALL 🥎'!$E$4:$E$257))</f>
        <v xml:space="preserve"> </v>
      </c>
      <c r="E97" s="128" t="str" cm="1">
        <f t="array" ref="E97">_xlfn.IFS(D97="", "", _xlfn.XLOOKUP(D97, '⭐SD-SUM-SBALL 🥎'!$F$4:$F$257, '⭐SD-SUM-SBALL 🥎'!$X$4:$X$257)="", "TBA", _xlfn.XLOOKUP(D97, '⭐SD-SUM-SBALL 🥎'!$F$4:$F$257, '⭐SD-SUM-SBALL 🥎'!$X$4:$X$257)&gt;0, _xlfn.XLOOKUP(D97, '⭐SD-SUM-SBALL 🥎'!$F$4:$F$257, '⭐SD-SUM-SBALL 🥎'!$X$4:$X$257))</f>
        <v/>
      </c>
      <c r="F97" s="130" t="str">
        <f>IF(D97="", " ", _xlfn.XLOOKUP(D97, '⭐SD-SUM-SBALL 🥎'!$F$4:$F$257, '⭐SD-SUM-SBALL 🥎'!$L$4:$L$257))</f>
        <v xml:space="preserve"> </v>
      </c>
      <c r="G97" s="130" t="str" cm="1">
        <f t="array" ref="G97">_xlfn.IFS(D97="", "", _xlfn.XLOOKUP(D97, '⭐SD-SUM-SBALL 🥎'!$F$4:$F$257, '⭐SD-SUM-SBALL 🥎'!$M$4:$M$257)="", "", _xlfn.XLOOKUP(D97, '⭐SD-SUM-SBALL 🥎'!$F$4:$F$257, '⭐SD-SUM-SBALL 🥎'!$M$4:$M$257)&gt;0, _xlfn.XLOOKUP(D97, '⭐SD-SUM-SBALL 🥎'!$F$4:$F$257, '⭐SD-SUM-SBALL 🥎'!$M$4:$M$257))</f>
        <v/>
      </c>
      <c r="H97" s="130" t="str" cm="1">
        <f t="array" ref="H97">_xlfn.IFS(D97="", "", _xlfn.XLOOKUP(D97, '⭐SD-SUM-SBALL 🥎'!$F$4:$F$257, '⭐SD-SUM-SBALL 🥎'!$G$4:$G$257)="", "", _xlfn.XLOOKUP(D97, '⭐SD-SUM-SBALL 🥎'!$F$4:$F$257, '⭐SD-SUM-SBALL 🥎'!$G$4:$G$257)&gt;0, _xlfn.XLOOKUP(D97, '⭐SD-SUM-SBALL 🥎'!$F$4:$F$257, '⭐SD-SUM-SBALL 🥎'!$G$4:$G$257))</f>
        <v/>
      </c>
      <c r="I97" s="130" t="str">
        <f>IF(D97="", " ", _xlfn.XLOOKUP(D97, '⭐SD-SUM-SBALL 🥎'!$F$4:$F$257, '⭐SD-SUM-SBALL 🥎'!$AP$4:$AP$257))</f>
        <v xml:space="preserve"> </v>
      </c>
      <c r="J97" s="130" t="str">
        <f>IF(D97="", " ", _xlfn.XLOOKUP(D97, '⭐SD-SUM-SBALL 🥎'!$F$4:$F$257, '⭐SD-SUM-SBALL 🥎'!$T$4:$T$257))</f>
        <v xml:space="preserve"> </v>
      </c>
      <c r="K97" s="130" t="str">
        <f>IF(D97="", " ", _xlfn.XLOOKUP(D97, '⭐SD-SUM-SBALL 🥎'!$F$4:$F$257, '⭐SD-SUM-SBALL 🥎'!$N$4:$N$257))</f>
        <v xml:space="preserve"> </v>
      </c>
      <c r="L97" s="130" t="str">
        <f>IF(D97="", " ", _xlfn.XLOOKUP(D97, '⭐SD-SUM-SBALL 🥎'!$F$4:$F$257, '⭐SD-SUM-SBALL 🥎'!$O$4:$O$257))</f>
        <v xml:space="preserve"> </v>
      </c>
      <c r="R97" s="128"/>
    </row>
    <row r="98" spans="1:18">
      <c r="A98" s="128" t="str">
        <f>IF(D98="", " ", _xlfn.XLOOKUP(D98, '⭐SD-SUM-SBALL 🥎'!$F$4:$F$257, '⭐SD-SUM-SBALL 🥎'!$A$4:$A$257))</f>
        <v xml:space="preserve"> </v>
      </c>
      <c r="B98" s="128" t="str">
        <f>IF(D98="", " ", _xlfn.XLOOKUP(D98, '⭐SD-SUM-SBALL 🥎'!$F$4:$F$257, '⭐SD-SUM-SBALL 🥎'!$C$4:$C$257))</f>
        <v xml:space="preserve"> </v>
      </c>
      <c r="C98" s="631" t="str">
        <f>IF(D98="", " ", _xlfn.XLOOKUP(D98, '⭐SD-SUM-SBALL 🥎'!$F$4:$F$257, '⭐SD-SUM-SBALL 🥎'!$E$4:$E$257))</f>
        <v xml:space="preserve"> </v>
      </c>
      <c r="E98" s="128" t="str" cm="1">
        <f t="array" ref="E98">_xlfn.IFS(D98="", "", _xlfn.XLOOKUP(D98, '⭐SD-SUM-SBALL 🥎'!$F$4:$F$257, '⭐SD-SUM-SBALL 🥎'!$X$4:$X$257)="", "TBA", _xlfn.XLOOKUP(D98, '⭐SD-SUM-SBALL 🥎'!$F$4:$F$257, '⭐SD-SUM-SBALL 🥎'!$X$4:$X$257)&gt;0, _xlfn.XLOOKUP(D98, '⭐SD-SUM-SBALL 🥎'!$F$4:$F$257, '⭐SD-SUM-SBALL 🥎'!$X$4:$X$257))</f>
        <v/>
      </c>
      <c r="F98" s="130" t="str">
        <f>IF(D98="", " ", _xlfn.XLOOKUP(D98, '⭐SD-SUM-SBALL 🥎'!$F$4:$F$257, '⭐SD-SUM-SBALL 🥎'!$L$4:$L$257))</f>
        <v xml:space="preserve"> </v>
      </c>
      <c r="G98" s="130" t="str" cm="1">
        <f t="array" ref="G98">_xlfn.IFS(D98="", "", _xlfn.XLOOKUP(D98, '⭐SD-SUM-SBALL 🥎'!$F$4:$F$257, '⭐SD-SUM-SBALL 🥎'!$M$4:$M$257)="", "", _xlfn.XLOOKUP(D98, '⭐SD-SUM-SBALL 🥎'!$F$4:$F$257, '⭐SD-SUM-SBALL 🥎'!$M$4:$M$257)&gt;0, _xlfn.XLOOKUP(D98, '⭐SD-SUM-SBALL 🥎'!$F$4:$F$257, '⭐SD-SUM-SBALL 🥎'!$M$4:$M$257))</f>
        <v/>
      </c>
      <c r="H98" s="130" t="str" cm="1">
        <f t="array" ref="H98">_xlfn.IFS(D98="", "", _xlfn.XLOOKUP(D98, '⭐SD-SUM-SBALL 🥎'!$F$4:$F$257, '⭐SD-SUM-SBALL 🥎'!$G$4:$G$257)="", "", _xlfn.XLOOKUP(D98, '⭐SD-SUM-SBALL 🥎'!$F$4:$F$257, '⭐SD-SUM-SBALL 🥎'!$G$4:$G$257)&gt;0, _xlfn.XLOOKUP(D98, '⭐SD-SUM-SBALL 🥎'!$F$4:$F$257, '⭐SD-SUM-SBALL 🥎'!$G$4:$G$257))</f>
        <v/>
      </c>
      <c r="I98" s="130" t="str">
        <f>IF(D98="", " ", _xlfn.XLOOKUP(D98, '⭐SD-SUM-SBALL 🥎'!$F$4:$F$257, '⭐SD-SUM-SBALL 🥎'!$AP$4:$AP$257))</f>
        <v xml:space="preserve"> </v>
      </c>
      <c r="J98" s="130" t="str">
        <f>IF(D98="", " ", _xlfn.XLOOKUP(D98, '⭐SD-SUM-SBALL 🥎'!$F$4:$F$257, '⭐SD-SUM-SBALL 🥎'!$T$4:$T$257))</f>
        <v xml:space="preserve"> </v>
      </c>
      <c r="K98" s="130" t="str">
        <f>IF(D98="", " ", _xlfn.XLOOKUP(D98, '⭐SD-SUM-SBALL 🥎'!$F$4:$F$257, '⭐SD-SUM-SBALL 🥎'!$N$4:$N$257))</f>
        <v xml:space="preserve"> </v>
      </c>
      <c r="L98" s="130" t="str">
        <f>IF(D98="", " ", _xlfn.XLOOKUP(D98, '⭐SD-SUM-SBALL 🥎'!$F$4:$F$257, '⭐SD-SUM-SBALL 🥎'!$O$4:$O$257))</f>
        <v xml:space="preserve"> </v>
      </c>
      <c r="R98" s="128"/>
    </row>
    <row r="99" spans="1:18">
      <c r="A99" s="128" t="str">
        <f>IF(D99="", " ", _xlfn.XLOOKUP(D99, '⭐SD-SUM-SBALL 🥎'!$F$4:$F$257, '⭐SD-SUM-SBALL 🥎'!$A$4:$A$257))</f>
        <v xml:space="preserve"> </v>
      </c>
      <c r="B99" s="128" t="str">
        <f>IF(D99="", " ", _xlfn.XLOOKUP(D99, '⭐SD-SUM-SBALL 🥎'!$F$4:$F$257, '⭐SD-SUM-SBALL 🥎'!$C$4:$C$257))</f>
        <v xml:space="preserve"> </v>
      </c>
      <c r="C99" s="631" t="str">
        <f>IF(D99="", " ", _xlfn.XLOOKUP(D99, '⭐SD-SUM-SBALL 🥎'!$F$4:$F$257, '⭐SD-SUM-SBALL 🥎'!$E$4:$E$257))</f>
        <v xml:space="preserve"> </v>
      </c>
      <c r="E99" s="128" t="str" cm="1">
        <f t="array" ref="E99">_xlfn.IFS(D99="", "", _xlfn.XLOOKUP(D99, '⭐SD-SUM-SBALL 🥎'!$F$4:$F$257, '⭐SD-SUM-SBALL 🥎'!$X$4:$X$257)="", "TBA", _xlfn.XLOOKUP(D99, '⭐SD-SUM-SBALL 🥎'!$F$4:$F$257, '⭐SD-SUM-SBALL 🥎'!$X$4:$X$257)&gt;0, _xlfn.XLOOKUP(D99, '⭐SD-SUM-SBALL 🥎'!$F$4:$F$257, '⭐SD-SUM-SBALL 🥎'!$X$4:$X$257))</f>
        <v/>
      </c>
      <c r="F99" s="130" t="str">
        <f>IF(D99="", " ", _xlfn.XLOOKUP(D99, '⭐SD-SUM-SBALL 🥎'!$F$4:$F$257, '⭐SD-SUM-SBALL 🥎'!$L$4:$L$257))</f>
        <v xml:space="preserve"> </v>
      </c>
      <c r="G99" s="130" t="str" cm="1">
        <f t="array" ref="G99">_xlfn.IFS(D99="", "", _xlfn.XLOOKUP(D99, '⭐SD-SUM-SBALL 🥎'!$F$4:$F$257, '⭐SD-SUM-SBALL 🥎'!$M$4:$M$257)="", "", _xlfn.XLOOKUP(D99, '⭐SD-SUM-SBALL 🥎'!$F$4:$F$257, '⭐SD-SUM-SBALL 🥎'!$M$4:$M$257)&gt;0, _xlfn.XLOOKUP(D99, '⭐SD-SUM-SBALL 🥎'!$F$4:$F$257, '⭐SD-SUM-SBALL 🥎'!$M$4:$M$257))</f>
        <v/>
      </c>
      <c r="H99" s="130" t="str" cm="1">
        <f t="array" ref="H99">_xlfn.IFS(D99="", "", _xlfn.XLOOKUP(D99, '⭐SD-SUM-SBALL 🥎'!$F$4:$F$257, '⭐SD-SUM-SBALL 🥎'!$G$4:$G$257)="", "", _xlfn.XLOOKUP(D99, '⭐SD-SUM-SBALL 🥎'!$F$4:$F$257, '⭐SD-SUM-SBALL 🥎'!$G$4:$G$257)&gt;0, _xlfn.XLOOKUP(D99, '⭐SD-SUM-SBALL 🥎'!$F$4:$F$257, '⭐SD-SUM-SBALL 🥎'!$G$4:$G$257))</f>
        <v/>
      </c>
      <c r="I99" s="130" t="str">
        <f>IF(D99="", " ", _xlfn.XLOOKUP(D99, '⭐SD-SUM-SBALL 🥎'!$F$4:$F$257, '⭐SD-SUM-SBALL 🥎'!$AP$4:$AP$257))</f>
        <v xml:space="preserve"> </v>
      </c>
      <c r="J99" s="130" t="str">
        <f>IF(D99="", " ", _xlfn.XLOOKUP(D99, '⭐SD-SUM-SBALL 🥎'!$F$4:$F$257, '⭐SD-SUM-SBALL 🥎'!$T$4:$T$257))</f>
        <v xml:space="preserve"> </v>
      </c>
      <c r="K99" s="130" t="str">
        <f>IF(D99="", " ", _xlfn.XLOOKUP(D99, '⭐SD-SUM-SBALL 🥎'!$F$4:$F$257, '⭐SD-SUM-SBALL 🥎'!$N$4:$N$257))</f>
        <v xml:space="preserve"> </v>
      </c>
      <c r="L99" s="130" t="str">
        <f>IF(D99="", " ", _xlfn.XLOOKUP(D99, '⭐SD-SUM-SBALL 🥎'!$F$4:$F$257, '⭐SD-SUM-SBALL 🥎'!$O$4:$O$257))</f>
        <v xml:space="preserve"> </v>
      </c>
      <c r="R99" s="128"/>
    </row>
    <row r="100" spans="1:18">
      <c r="A100" s="128" t="str">
        <f>IF(D100="", " ", _xlfn.XLOOKUP(D100, '⭐SD-SUM-SBALL 🥎'!$F$4:$F$257, '⭐SD-SUM-SBALL 🥎'!$A$4:$A$257))</f>
        <v xml:space="preserve"> </v>
      </c>
      <c r="B100" s="128" t="str">
        <f>IF(D100="", " ", _xlfn.XLOOKUP(D100, '⭐SD-SUM-SBALL 🥎'!$F$4:$F$257, '⭐SD-SUM-SBALL 🥎'!$C$4:$C$257))</f>
        <v xml:space="preserve"> </v>
      </c>
      <c r="C100" s="631" t="str">
        <f>IF(D100="", " ", _xlfn.XLOOKUP(D100, '⭐SD-SUM-SBALL 🥎'!$F$4:$F$257, '⭐SD-SUM-SBALL 🥎'!$E$4:$E$257))</f>
        <v xml:space="preserve"> </v>
      </c>
      <c r="E100" s="128" t="str" cm="1">
        <f t="array" ref="E100">_xlfn.IFS(D100="", "", _xlfn.XLOOKUP(D100, '⭐SD-SUM-SBALL 🥎'!$F$4:$F$257, '⭐SD-SUM-SBALL 🥎'!$X$4:$X$257)="", "TBA", _xlfn.XLOOKUP(D100, '⭐SD-SUM-SBALL 🥎'!$F$4:$F$257, '⭐SD-SUM-SBALL 🥎'!$X$4:$X$257)&gt;0, _xlfn.XLOOKUP(D100, '⭐SD-SUM-SBALL 🥎'!$F$4:$F$257, '⭐SD-SUM-SBALL 🥎'!$X$4:$X$257))</f>
        <v/>
      </c>
      <c r="F100" s="130" t="str">
        <f>IF(D100="", " ", _xlfn.XLOOKUP(D100, '⭐SD-SUM-SBALL 🥎'!$F$4:$F$257, '⭐SD-SUM-SBALL 🥎'!$L$4:$L$257))</f>
        <v xml:space="preserve"> </v>
      </c>
      <c r="G100" s="130" t="str" cm="1">
        <f t="array" ref="G100">_xlfn.IFS(D100="", "", _xlfn.XLOOKUP(D100, '⭐SD-SUM-SBALL 🥎'!$F$4:$F$257, '⭐SD-SUM-SBALL 🥎'!$M$4:$M$257)="", "", _xlfn.XLOOKUP(D100, '⭐SD-SUM-SBALL 🥎'!$F$4:$F$257, '⭐SD-SUM-SBALL 🥎'!$M$4:$M$257)&gt;0, _xlfn.XLOOKUP(D100, '⭐SD-SUM-SBALL 🥎'!$F$4:$F$257, '⭐SD-SUM-SBALL 🥎'!$M$4:$M$257))</f>
        <v/>
      </c>
      <c r="H100" s="130" t="str" cm="1">
        <f t="array" ref="H100">_xlfn.IFS(D100="", "", _xlfn.XLOOKUP(D100, '⭐SD-SUM-SBALL 🥎'!$F$4:$F$257, '⭐SD-SUM-SBALL 🥎'!$G$4:$G$257)="", "", _xlfn.XLOOKUP(D100, '⭐SD-SUM-SBALL 🥎'!$F$4:$F$257, '⭐SD-SUM-SBALL 🥎'!$G$4:$G$257)&gt;0, _xlfn.XLOOKUP(D100, '⭐SD-SUM-SBALL 🥎'!$F$4:$F$257, '⭐SD-SUM-SBALL 🥎'!$G$4:$G$257))</f>
        <v/>
      </c>
      <c r="I100" s="130" t="str">
        <f>IF(D100="", " ", _xlfn.XLOOKUP(D100, '⭐SD-SUM-SBALL 🥎'!$F$4:$F$257, '⭐SD-SUM-SBALL 🥎'!$AP$4:$AP$257))</f>
        <v xml:space="preserve"> </v>
      </c>
      <c r="J100" s="130" t="str">
        <f>IF(D100="", " ", _xlfn.XLOOKUP(D100, '⭐SD-SUM-SBALL 🥎'!$F$4:$F$257, '⭐SD-SUM-SBALL 🥎'!$T$4:$T$257))</f>
        <v xml:space="preserve"> </v>
      </c>
      <c r="K100" s="130" t="str">
        <f>IF(D100="", " ", _xlfn.XLOOKUP(D100, '⭐SD-SUM-SBALL 🥎'!$F$4:$F$257, '⭐SD-SUM-SBALL 🥎'!$N$4:$N$257))</f>
        <v xml:space="preserve"> </v>
      </c>
      <c r="L100" s="130" t="str">
        <f>IF(D100="", " ", _xlfn.XLOOKUP(D100, '⭐SD-SUM-SBALL 🥎'!$F$4:$F$257, '⭐SD-SUM-SBALL 🥎'!$O$4:$O$257))</f>
        <v xml:space="preserve"> </v>
      </c>
      <c r="R100" s="128"/>
    </row>
    <row r="101" spans="1:18">
      <c r="A101" s="128" t="str">
        <f>IF(D101="", " ", _xlfn.XLOOKUP(D101, '⭐SD-SUM-SBALL 🥎'!$F$4:$F$257, '⭐SD-SUM-SBALL 🥎'!$A$4:$A$257))</f>
        <v xml:space="preserve"> </v>
      </c>
      <c r="B101" s="128" t="str">
        <f>IF(D101="", " ", _xlfn.XLOOKUP(D101, '⭐SD-SUM-SBALL 🥎'!$F$4:$F$257, '⭐SD-SUM-SBALL 🥎'!$C$4:$C$257))</f>
        <v xml:space="preserve"> </v>
      </c>
      <c r="C101" s="631" t="str">
        <f>IF(D101="", " ", _xlfn.XLOOKUP(D101, '⭐SD-SUM-SBALL 🥎'!$F$4:$F$257, '⭐SD-SUM-SBALL 🥎'!$E$4:$E$257))</f>
        <v xml:space="preserve"> </v>
      </c>
      <c r="E101" s="128" t="str" cm="1">
        <f t="array" ref="E101">_xlfn.IFS(D101="", "", _xlfn.XLOOKUP(D101, '⭐SD-SUM-SBALL 🥎'!$F$4:$F$257, '⭐SD-SUM-SBALL 🥎'!$X$4:$X$257)="", "TBA", _xlfn.XLOOKUP(D101, '⭐SD-SUM-SBALL 🥎'!$F$4:$F$257, '⭐SD-SUM-SBALL 🥎'!$X$4:$X$257)&gt;0, _xlfn.XLOOKUP(D101, '⭐SD-SUM-SBALL 🥎'!$F$4:$F$257, '⭐SD-SUM-SBALL 🥎'!$X$4:$X$257))</f>
        <v/>
      </c>
      <c r="F101" s="130" t="str">
        <f>IF(D101="", " ", _xlfn.XLOOKUP(D101, '⭐SD-SUM-SBALL 🥎'!$F$4:$F$257, '⭐SD-SUM-SBALL 🥎'!$L$4:$L$257))</f>
        <v xml:space="preserve"> </v>
      </c>
      <c r="G101" s="130" t="str" cm="1">
        <f t="array" ref="G101">_xlfn.IFS(D101="", "", _xlfn.XLOOKUP(D101, '⭐SD-SUM-SBALL 🥎'!$F$4:$F$257, '⭐SD-SUM-SBALL 🥎'!$M$4:$M$257)="", "", _xlfn.XLOOKUP(D101, '⭐SD-SUM-SBALL 🥎'!$F$4:$F$257, '⭐SD-SUM-SBALL 🥎'!$M$4:$M$257)&gt;0, _xlfn.XLOOKUP(D101, '⭐SD-SUM-SBALL 🥎'!$F$4:$F$257, '⭐SD-SUM-SBALL 🥎'!$M$4:$M$257))</f>
        <v/>
      </c>
      <c r="H101" s="130" t="str" cm="1">
        <f t="array" ref="H101">_xlfn.IFS(D101="", "", _xlfn.XLOOKUP(D101, '⭐SD-SUM-SBALL 🥎'!$F$4:$F$257, '⭐SD-SUM-SBALL 🥎'!$G$4:$G$257)="", "", _xlfn.XLOOKUP(D101, '⭐SD-SUM-SBALL 🥎'!$F$4:$F$257, '⭐SD-SUM-SBALL 🥎'!$G$4:$G$257)&gt;0, _xlfn.XLOOKUP(D101, '⭐SD-SUM-SBALL 🥎'!$F$4:$F$257, '⭐SD-SUM-SBALL 🥎'!$G$4:$G$257))</f>
        <v/>
      </c>
      <c r="I101" s="130" t="str">
        <f>IF(D101="", " ", _xlfn.XLOOKUP(D101, '⭐SD-SUM-SBALL 🥎'!$F$4:$F$257, '⭐SD-SUM-SBALL 🥎'!$AP$4:$AP$257))</f>
        <v xml:space="preserve"> </v>
      </c>
      <c r="J101" s="130" t="str">
        <f>IF(D101="", " ", _xlfn.XLOOKUP(D101, '⭐SD-SUM-SBALL 🥎'!$F$4:$F$257, '⭐SD-SUM-SBALL 🥎'!$T$4:$T$257))</f>
        <v xml:space="preserve"> </v>
      </c>
      <c r="K101" s="130" t="str">
        <f>IF(D101="", " ", _xlfn.XLOOKUP(D101, '⭐SD-SUM-SBALL 🥎'!$F$4:$F$257, '⭐SD-SUM-SBALL 🥎'!$N$4:$N$257))</f>
        <v xml:space="preserve"> </v>
      </c>
      <c r="L101" s="130" t="str">
        <f>IF(D101="", " ", _xlfn.XLOOKUP(D101, '⭐SD-SUM-SBALL 🥎'!$F$4:$F$257, '⭐SD-SUM-SBALL 🥎'!$O$4:$O$257))</f>
        <v xml:space="preserve"> </v>
      </c>
      <c r="R101" s="128"/>
    </row>
    <row r="102" spans="1:18">
      <c r="A102" s="128" t="str">
        <f>IF(D102="", " ", _xlfn.XLOOKUP(D102, '⭐SD-SUM-SBALL 🥎'!$F$4:$F$257, '⭐SD-SUM-SBALL 🥎'!$A$4:$A$257))</f>
        <v xml:space="preserve"> </v>
      </c>
      <c r="B102" s="128" t="str">
        <f>IF(D102="", " ", _xlfn.XLOOKUP(D102, '⭐SD-SUM-SBALL 🥎'!$F$4:$F$257, '⭐SD-SUM-SBALL 🥎'!$C$4:$C$257))</f>
        <v xml:space="preserve"> </v>
      </c>
      <c r="C102" s="631" t="str">
        <f>IF(D102="", " ", _xlfn.XLOOKUP(D102, '⭐SD-SUM-SBALL 🥎'!$F$4:$F$257, '⭐SD-SUM-SBALL 🥎'!$E$4:$E$257))</f>
        <v xml:space="preserve"> </v>
      </c>
      <c r="E102" s="128" t="str" cm="1">
        <f t="array" ref="E102">_xlfn.IFS(D102="", "", _xlfn.XLOOKUP(D102, '⭐SD-SUM-SBALL 🥎'!$F$4:$F$257, '⭐SD-SUM-SBALL 🥎'!$X$4:$X$257)="", "TBA", _xlfn.XLOOKUP(D102, '⭐SD-SUM-SBALL 🥎'!$F$4:$F$257, '⭐SD-SUM-SBALL 🥎'!$X$4:$X$257)&gt;0, _xlfn.XLOOKUP(D102, '⭐SD-SUM-SBALL 🥎'!$F$4:$F$257, '⭐SD-SUM-SBALL 🥎'!$X$4:$X$257))</f>
        <v/>
      </c>
      <c r="F102" s="130" t="str">
        <f>IF(D102="", " ", _xlfn.XLOOKUP(D102, '⭐SD-SUM-SBALL 🥎'!$F$4:$F$257, '⭐SD-SUM-SBALL 🥎'!$L$4:$L$257))</f>
        <v xml:space="preserve"> </v>
      </c>
      <c r="G102" s="130" t="str" cm="1">
        <f t="array" ref="G102">_xlfn.IFS(D102="", "", _xlfn.XLOOKUP(D102, '⭐SD-SUM-SBALL 🥎'!$F$4:$F$257, '⭐SD-SUM-SBALL 🥎'!$M$4:$M$257)="", "", _xlfn.XLOOKUP(D102, '⭐SD-SUM-SBALL 🥎'!$F$4:$F$257, '⭐SD-SUM-SBALL 🥎'!$M$4:$M$257)&gt;0, _xlfn.XLOOKUP(D102, '⭐SD-SUM-SBALL 🥎'!$F$4:$F$257, '⭐SD-SUM-SBALL 🥎'!$M$4:$M$257))</f>
        <v/>
      </c>
      <c r="H102" s="130" t="str" cm="1">
        <f t="array" ref="H102">_xlfn.IFS(D102="", "", _xlfn.XLOOKUP(D102, '⭐SD-SUM-SBALL 🥎'!$F$4:$F$257, '⭐SD-SUM-SBALL 🥎'!$G$4:$G$257)="", "", _xlfn.XLOOKUP(D102, '⭐SD-SUM-SBALL 🥎'!$F$4:$F$257, '⭐SD-SUM-SBALL 🥎'!$G$4:$G$257)&gt;0, _xlfn.XLOOKUP(D102, '⭐SD-SUM-SBALL 🥎'!$F$4:$F$257, '⭐SD-SUM-SBALL 🥎'!$G$4:$G$257))</f>
        <v/>
      </c>
      <c r="I102" s="130" t="str">
        <f>IF(D102="", " ", _xlfn.XLOOKUP(D102, '⭐SD-SUM-SBALL 🥎'!$F$4:$F$257, '⭐SD-SUM-SBALL 🥎'!$AP$4:$AP$257))</f>
        <v xml:space="preserve"> </v>
      </c>
      <c r="J102" s="130" t="str">
        <f>IF(D102="", " ", _xlfn.XLOOKUP(D102, '⭐SD-SUM-SBALL 🥎'!$F$4:$F$257, '⭐SD-SUM-SBALL 🥎'!$T$4:$T$257))</f>
        <v xml:space="preserve"> </v>
      </c>
      <c r="K102" s="130" t="str">
        <f>IF(D102="", " ", _xlfn.XLOOKUP(D102, '⭐SD-SUM-SBALL 🥎'!$F$4:$F$257, '⭐SD-SUM-SBALL 🥎'!$N$4:$N$257))</f>
        <v xml:space="preserve"> </v>
      </c>
      <c r="L102" s="130" t="str">
        <f>IF(D102="", " ", _xlfn.XLOOKUP(D102, '⭐SD-SUM-SBALL 🥎'!$F$4:$F$257, '⭐SD-SUM-SBALL 🥎'!$O$4:$O$257))</f>
        <v xml:space="preserve"> </v>
      </c>
      <c r="R102" s="128"/>
    </row>
    <row r="103" spans="1:18">
      <c r="A103" s="128" t="str">
        <f>IF(D103="", " ", _xlfn.XLOOKUP(D103, '⭐SD-SUM-SBALL 🥎'!$F$4:$F$257, '⭐SD-SUM-SBALL 🥎'!$A$4:$A$257))</f>
        <v xml:space="preserve"> </v>
      </c>
      <c r="B103" s="128" t="str">
        <f>IF(D103="", " ", _xlfn.XLOOKUP(D103, '⭐SD-SUM-SBALL 🥎'!$F$4:$F$257, '⭐SD-SUM-SBALL 🥎'!$C$4:$C$257))</f>
        <v xml:space="preserve"> </v>
      </c>
      <c r="C103" s="631" t="str">
        <f>IF(D103="", " ", _xlfn.XLOOKUP(D103, '⭐SD-SUM-SBALL 🥎'!$F$4:$F$257, '⭐SD-SUM-SBALL 🥎'!$E$4:$E$257))</f>
        <v xml:space="preserve"> </v>
      </c>
      <c r="E103" s="128" t="str" cm="1">
        <f t="array" ref="E103">_xlfn.IFS(D103="", "", _xlfn.XLOOKUP(D103, '⭐SD-SUM-SBALL 🥎'!$F$4:$F$257, '⭐SD-SUM-SBALL 🥎'!$X$4:$X$257)="", "TBA", _xlfn.XLOOKUP(D103, '⭐SD-SUM-SBALL 🥎'!$F$4:$F$257, '⭐SD-SUM-SBALL 🥎'!$X$4:$X$257)&gt;0, _xlfn.XLOOKUP(D103, '⭐SD-SUM-SBALL 🥎'!$F$4:$F$257, '⭐SD-SUM-SBALL 🥎'!$X$4:$X$257))</f>
        <v/>
      </c>
      <c r="F103" s="130" t="str">
        <f>IF(D103="", " ", _xlfn.XLOOKUP(D103, '⭐SD-SUM-SBALL 🥎'!$F$4:$F$257, '⭐SD-SUM-SBALL 🥎'!$L$4:$L$257))</f>
        <v xml:space="preserve"> </v>
      </c>
      <c r="G103" s="130" t="str" cm="1">
        <f t="array" ref="G103">_xlfn.IFS(D103="", "", _xlfn.XLOOKUP(D103, '⭐SD-SUM-SBALL 🥎'!$F$4:$F$257, '⭐SD-SUM-SBALL 🥎'!$M$4:$M$257)="", "", _xlfn.XLOOKUP(D103, '⭐SD-SUM-SBALL 🥎'!$F$4:$F$257, '⭐SD-SUM-SBALL 🥎'!$M$4:$M$257)&gt;0, _xlfn.XLOOKUP(D103, '⭐SD-SUM-SBALL 🥎'!$F$4:$F$257, '⭐SD-SUM-SBALL 🥎'!$M$4:$M$257))</f>
        <v/>
      </c>
      <c r="H103" s="130" t="str" cm="1">
        <f t="array" ref="H103">_xlfn.IFS(D103="", "", _xlfn.XLOOKUP(D103, '⭐SD-SUM-SBALL 🥎'!$F$4:$F$257, '⭐SD-SUM-SBALL 🥎'!$G$4:$G$257)="", "", _xlfn.XLOOKUP(D103, '⭐SD-SUM-SBALL 🥎'!$F$4:$F$257, '⭐SD-SUM-SBALL 🥎'!$G$4:$G$257)&gt;0, _xlfn.XLOOKUP(D103, '⭐SD-SUM-SBALL 🥎'!$F$4:$F$257, '⭐SD-SUM-SBALL 🥎'!$G$4:$G$257))</f>
        <v/>
      </c>
      <c r="I103" s="130" t="str">
        <f>IF(D103="", " ", _xlfn.XLOOKUP(D103, '⭐SD-SUM-SBALL 🥎'!$F$4:$F$257, '⭐SD-SUM-SBALL 🥎'!$AP$4:$AP$257))</f>
        <v xml:space="preserve"> </v>
      </c>
      <c r="J103" s="130" t="str">
        <f>IF(D103="", " ", _xlfn.XLOOKUP(D103, '⭐SD-SUM-SBALL 🥎'!$F$4:$F$257, '⭐SD-SUM-SBALL 🥎'!$T$4:$T$257))</f>
        <v xml:space="preserve"> </v>
      </c>
      <c r="K103" s="130" t="str">
        <f>IF(D103="", " ", _xlfn.XLOOKUP(D103, '⭐SD-SUM-SBALL 🥎'!$F$4:$F$257, '⭐SD-SUM-SBALL 🥎'!$N$4:$N$257))</f>
        <v xml:space="preserve"> </v>
      </c>
      <c r="L103" s="130" t="str">
        <f>IF(D103="", " ", _xlfn.XLOOKUP(D103, '⭐SD-SUM-SBALL 🥎'!$F$4:$F$257, '⭐SD-SUM-SBALL 🥎'!$O$4:$O$257))</f>
        <v xml:space="preserve"> </v>
      </c>
      <c r="R103" s="128"/>
    </row>
    <row r="104" spans="1:18">
      <c r="A104" s="128" t="str">
        <f>IF(D104="", " ", _xlfn.XLOOKUP(D104, '⭐SD-SUM-SBALL 🥎'!$F$4:$F$257, '⭐SD-SUM-SBALL 🥎'!$A$4:$A$257))</f>
        <v xml:space="preserve"> </v>
      </c>
      <c r="B104" s="128" t="str">
        <f>IF(D104="", " ", _xlfn.XLOOKUP(D104, '⭐SD-SUM-SBALL 🥎'!$F$4:$F$257, '⭐SD-SUM-SBALL 🥎'!$C$4:$C$257))</f>
        <v xml:space="preserve"> </v>
      </c>
      <c r="C104" s="631" t="str">
        <f>IF(D104="", " ", _xlfn.XLOOKUP(D104, '⭐SD-SUM-SBALL 🥎'!$F$4:$F$257, '⭐SD-SUM-SBALL 🥎'!$E$4:$E$257))</f>
        <v xml:space="preserve"> </v>
      </c>
      <c r="E104" s="128" t="str" cm="1">
        <f t="array" ref="E104">_xlfn.IFS(D104="", "", _xlfn.XLOOKUP(D104, '⭐SD-SUM-SBALL 🥎'!$F$4:$F$257, '⭐SD-SUM-SBALL 🥎'!$X$4:$X$257)="", "TBA", _xlfn.XLOOKUP(D104, '⭐SD-SUM-SBALL 🥎'!$F$4:$F$257, '⭐SD-SUM-SBALL 🥎'!$X$4:$X$257)&gt;0, _xlfn.XLOOKUP(D104, '⭐SD-SUM-SBALL 🥎'!$F$4:$F$257, '⭐SD-SUM-SBALL 🥎'!$X$4:$X$257))</f>
        <v/>
      </c>
      <c r="F104" s="130" t="str">
        <f>IF(D104="", " ", _xlfn.XLOOKUP(D104, '⭐SD-SUM-SBALL 🥎'!$F$4:$F$257, '⭐SD-SUM-SBALL 🥎'!$L$4:$L$257))</f>
        <v xml:space="preserve"> </v>
      </c>
      <c r="G104" s="130" t="str" cm="1">
        <f t="array" ref="G104">_xlfn.IFS(D104="", "", _xlfn.XLOOKUP(D104, '⭐SD-SUM-SBALL 🥎'!$F$4:$F$257, '⭐SD-SUM-SBALL 🥎'!$M$4:$M$257)="", "", _xlfn.XLOOKUP(D104, '⭐SD-SUM-SBALL 🥎'!$F$4:$F$257, '⭐SD-SUM-SBALL 🥎'!$M$4:$M$257)&gt;0, _xlfn.XLOOKUP(D104, '⭐SD-SUM-SBALL 🥎'!$F$4:$F$257, '⭐SD-SUM-SBALL 🥎'!$M$4:$M$257))</f>
        <v/>
      </c>
      <c r="H104" s="130" t="str" cm="1">
        <f t="array" ref="H104">_xlfn.IFS(D104="", "", _xlfn.XLOOKUP(D104, '⭐SD-SUM-SBALL 🥎'!$F$4:$F$257, '⭐SD-SUM-SBALL 🥎'!$G$4:$G$257)="", "", _xlfn.XLOOKUP(D104, '⭐SD-SUM-SBALL 🥎'!$F$4:$F$257, '⭐SD-SUM-SBALL 🥎'!$G$4:$G$257)&gt;0, _xlfn.XLOOKUP(D104, '⭐SD-SUM-SBALL 🥎'!$F$4:$F$257, '⭐SD-SUM-SBALL 🥎'!$G$4:$G$257))</f>
        <v/>
      </c>
      <c r="I104" s="130" t="str">
        <f>IF(D104="", " ", _xlfn.XLOOKUP(D104, '⭐SD-SUM-SBALL 🥎'!$F$4:$F$257, '⭐SD-SUM-SBALL 🥎'!$AP$4:$AP$257))</f>
        <v xml:space="preserve"> </v>
      </c>
      <c r="J104" s="130" t="str">
        <f>IF(D104="", " ", _xlfn.XLOOKUP(D104, '⭐SD-SUM-SBALL 🥎'!$F$4:$F$257, '⭐SD-SUM-SBALL 🥎'!$T$4:$T$257))</f>
        <v xml:space="preserve"> </v>
      </c>
      <c r="K104" s="130" t="str">
        <f>IF(D104="", " ", _xlfn.XLOOKUP(D104, '⭐SD-SUM-SBALL 🥎'!$F$4:$F$257, '⭐SD-SUM-SBALL 🥎'!$N$4:$N$257))</f>
        <v xml:space="preserve"> </v>
      </c>
      <c r="L104" s="130" t="str">
        <f>IF(D104="", " ", _xlfn.XLOOKUP(D104, '⭐SD-SUM-SBALL 🥎'!$F$4:$F$257, '⭐SD-SUM-SBALL 🥎'!$O$4:$O$257))</f>
        <v xml:space="preserve"> </v>
      </c>
      <c r="R104" s="128"/>
    </row>
    <row r="105" spans="1:18">
      <c r="A105" s="128" t="str">
        <f>IF(D105="", " ", _xlfn.XLOOKUP(D105, '⭐SD-SUM-SBALL 🥎'!$F$4:$F$257, '⭐SD-SUM-SBALL 🥎'!$A$4:$A$257))</f>
        <v xml:space="preserve"> </v>
      </c>
      <c r="B105" s="128" t="str">
        <f>IF(D105="", " ", _xlfn.XLOOKUP(D105, '⭐SD-SUM-SBALL 🥎'!$F$4:$F$257, '⭐SD-SUM-SBALL 🥎'!$C$4:$C$257))</f>
        <v xml:space="preserve"> </v>
      </c>
      <c r="C105" s="631" t="str">
        <f>IF(D105="", " ", _xlfn.XLOOKUP(D105, '⭐SD-SUM-SBALL 🥎'!$F$4:$F$257, '⭐SD-SUM-SBALL 🥎'!$E$4:$E$257))</f>
        <v xml:space="preserve"> </v>
      </c>
      <c r="E105" s="128" t="str" cm="1">
        <f t="array" ref="E105">_xlfn.IFS(D105="", "", _xlfn.XLOOKUP(D105, '⭐SD-SUM-SBALL 🥎'!$F$4:$F$257, '⭐SD-SUM-SBALL 🥎'!$X$4:$X$257)="", "TBA", _xlfn.XLOOKUP(D105, '⭐SD-SUM-SBALL 🥎'!$F$4:$F$257, '⭐SD-SUM-SBALL 🥎'!$X$4:$X$257)&gt;0, _xlfn.XLOOKUP(D105, '⭐SD-SUM-SBALL 🥎'!$F$4:$F$257, '⭐SD-SUM-SBALL 🥎'!$X$4:$X$257))</f>
        <v/>
      </c>
      <c r="F105" s="130" t="str">
        <f>IF(D105="", " ", _xlfn.XLOOKUP(D105, '⭐SD-SUM-SBALL 🥎'!$F$4:$F$257, '⭐SD-SUM-SBALL 🥎'!$L$4:$L$257))</f>
        <v xml:space="preserve"> </v>
      </c>
      <c r="G105" s="130" t="str" cm="1">
        <f t="array" ref="G105">_xlfn.IFS(D105="", "", _xlfn.XLOOKUP(D105, '⭐SD-SUM-SBALL 🥎'!$F$4:$F$257, '⭐SD-SUM-SBALL 🥎'!$M$4:$M$257)="", "", _xlfn.XLOOKUP(D105, '⭐SD-SUM-SBALL 🥎'!$F$4:$F$257, '⭐SD-SUM-SBALL 🥎'!$M$4:$M$257)&gt;0, _xlfn.XLOOKUP(D105, '⭐SD-SUM-SBALL 🥎'!$F$4:$F$257, '⭐SD-SUM-SBALL 🥎'!$M$4:$M$257))</f>
        <v/>
      </c>
      <c r="H105" s="130" t="str" cm="1">
        <f t="array" ref="H105">_xlfn.IFS(D105="", "", _xlfn.XLOOKUP(D105, '⭐SD-SUM-SBALL 🥎'!$F$4:$F$257, '⭐SD-SUM-SBALL 🥎'!$G$4:$G$257)="", "", _xlfn.XLOOKUP(D105, '⭐SD-SUM-SBALL 🥎'!$F$4:$F$257, '⭐SD-SUM-SBALL 🥎'!$G$4:$G$257)&gt;0, _xlfn.XLOOKUP(D105, '⭐SD-SUM-SBALL 🥎'!$F$4:$F$257, '⭐SD-SUM-SBALL 🥎'!$G$4:$G$257))</f>
        <v/>
      </c>
      <c r="I105" s="130" t="str">
        <f>IF(D105="", " ", _xlfn.XLOOKUP(D105, '⭐SD-SUM-SBALL 🥎'!$F$4:$F$257, '⭐SD-SUM-SBALL 🥎'!$AP$4:$AP$257))</f>
        <v xml:space="preserve"> </v>
      </c>
      <c r="J105" s="130" t="str">
        <f>IF(D105="", " ", _xlfn.XLOOKUP(D105, '⭐SD-SUM-SBALL 🥎'!$F$4:$F$257, '⭐SD-SUM-SBALL 🥎'!$T$4:$T$257))</f>
        <v xml:space="preserve"> </v>
      </c>
      <c r="K105" s="130" t="str">
        <f>IF(D105="", " ", _xlfn.XLOOKUP(D105, '⭐SD-SUM-SBALL 🥎'!$F$4:$F$257, '⭐SD-SUM-SBALL 🥎'!$N$4:$N$257))</f>
        <v xml:space="preserve"> </v>
      </c>
      <c r="L105" s="130" t="str">
        <f>IF(D105="", " ", _xlfn.XLOOKUP(D105, '⭐SD-SUM-SBALL 🥎'!$F$4:$F$257, '⭐SD-SUM-SBALL 🥎'!$O$4:$O$257))</f>
        <v xml:space="preserve"> </v>
      </c>
      <c r="R105" s="128"/>
    </row>
    <row r="106" spans="1:18">
      <c r="A106" s="128" t="str">
        <f>IF(D106="", " ", _xlfn.XLOOKUP(D106, '⭐SD-SUM-SBALL 🥎'!$F$4:$F$257, '⭐SD-SUM-SBALL 🥎'!$A$4:$A$257))</f>
        <v xml:space="preserve"> </v>
      </c>
      <c r="B106" s="128" t="str">
        <f>IF(D106="", " ", _xlfn.XLOOKUP(D106, '⭐SD-SUM-SBALL 🥎'!$F$4:$F$257, '⭐SD-SUM-SBALL 🥎'!$C$4:$C$257))</f>
        <v xml:space="preserve"> </v>
      </c>
      <c r="C106" s="631" t="str">
        <f>IF(D106="", " ", _xlfn.XLOOKUP(D106, '⭐SD-SUM-SBALL 🥎'!$F$4:$F$257, '⭐SD-SUM-SBALL 🥎'!$E$4:$E$257))</f>
        <v xml:space="preserve"> </v>
      </c>
      <c r="E106" s="128" t="str" cm="1">
        <f t="array" ref="E106">_xlfn.IFS(D106="", "", _xlfn.XLOOKUP(D106, '⭐SD-SUM-SBALL 🥎'!$F$4:$F$257, '⭐SD-SUM-SBALL 🥎'!$X$4:$X$257)="", "TBA", _xlfn.XLOOKUP(D106, '⭐SD-SUM-SBALL 🥎'!$F$4:$F$257, '⭐SD-SUM-SBALL 🥎'!$X$4:$X$257)&gt;0, _xlfn.XLOOKUP(D106, '⭐SD-SUM-SBALL 🥎'!$F$4:$F$257, '⭐SD-SUM-SBALL 🥎'!$X$4:$X$257))</f>
        <v/>
      </c>
      <c r="F106" s="130" t="str">
        <f>IF(D106="", " ", _xlfn.XLOOKUP(D106, '⭐SD-SUM-SBALL 🥎'!$F$4:$F$257, '⭐SD-SUM-SBALL 🥎'!$L$4:$L$257))</f>
        <v xml:space="preserve"> </v>
      </c>
      <c r="G106" s="130" t="str" cm="1">
        <f t="array" ref="G106">_xlfn.IFS(D106="", "", _xlfn.XLOOKUP(D106, '⭐SD-SUM-SBALL 🥎'!$F$4:$F$257, '⭐SD-SUM-SBALL 🥎'!$M$4:$M$257)="", "", _xlfn.XLOOKUP(D106, '⭐SD-SUM-SBALL 🥎'!$F$4:$F$257, '⭐SD-SUM-SBALL 🥎'!$M$4:$M$257)&gt;0, _xlfn.XLOOKUP(D106, '⭐SD-SUM-SBALL 🥎'!$F$4:$F$257, '⭐SD-SUM-SBALL 🥎'!$M$4:$M$257))</f>
        <v/>
      </c>
      <c r="H106" s="130" t="str" cm="1">
        <f t="array" ref="H106">_xlfn.IFS(D106="", "", _xlfn.XLOOKUP(D106, '⭐SD-SUM-SBALL 🥎'!$F$4:$F$257, '⭐SD-SUM-SBALL 🥎'!$G$4:$G$257)="", "", _xlfn.XLOOKUP(D106, '⭐SD-SUM-SBALL 🥎'!$F$4:$F$257, '⭐SD-SUM-SBALL 🥎'!$G$4:$G$257)&gt;0, _xlfn.XLOOKUP(D106, '⭐SD-SUM-SBALL 🥎'!$F$4:$F$257, '⭐SD-SUM-SBALL 🥎'!$G$4:$G$257))</f>
        <v/>
      </c>
      <c r="I106" s="130" t="str">
        <f>IF(D106="", " ", _xlfn.XLOOKUP(D106, '⭐SD-SUM-SBALL 🥎'!$F$4:$F$257, '⭐SD-SUM-SBALL 🥎'!$AP$4:$AP$257))</f>
        <v xml:space="preserve"> </v>
      </c>
      <c r="J106" s="130" t="str">
        <f>IF(D106="", " ", _xlfn.XLOOKUP(D106, '⭐SD-SUM-SBALL 🥎'!$F$4:$F$257, '⭐SD-SUM-SBALL 🥎'!$T$4:$T$257))</f>
        <v xml:space="preserve"> </v>
      </c>
      <c r="K106" s="130" t="str">
        <f>IF(D106="", " ", _xlfn.XLOOKUP(D106, '⭐SD-SUM-SBALL 🥎'!$F$4:$F$257, '⭐SD-SUM-SBALL 🥎'!$N$4:$N$257))</f>
        <v xml:space="preserve"> </v>
      </c>
      <c r="L106" s="130" t="str">
        <f>IF(D106="", " ", _xlfn.XLOOKUP(D106, '⭐SD-SUM-SBALL 🥎'!$F$4:$F$257, '⭐SD-SUM-SBALL 🥎'!$O$4:$O$257))</f>
        <v xml:space="preserve"> </v>
      </c>
      <c r="R106" s="128"/>
    </row>
    <row r="107" spans="1:18">
      <c r="A107" s="128" t="str">
        <f>IF(D107="", " ", _xlfn.XLOOKUP(D107, '⭐SD-SUM-SBALL 🥎'!$F$4:$F$257, '⭐SD-SUM-SBALL 🥎'!$A$4:$A$257))</f>
        <v xml:space="preserve"> </v>
      </c>
      <c r="B107" s="128" t="str">
        <f>IF(D107="", " ", _xlfn.XLOOKUP(D107, '⭐SD-SUM-SBALL 🥎'!$F$4:$F$257, '⭐SD-SUM-SBALL 🥎'!$C$4:$C$257))</f>
        <v xml:space="preserve"> </v>
      </c>
      <c r="C107" s="631" t="str">
        <f>IF(D107="", " ", _xlfn.XLOOKUP(D107, '⭐SD-SUM-SBALL 🥎'!$F$4:$F$257, '⭐SD-SUM-SBALL 🥎'!$E$4:$E$257))</f>
        <v xml:space="preserve"> </v>
      </c>
      <c r="E107" s="128" t="str" cm="1">
        <f t="array" ref="E107">_xlfn.IFS(D107="", "", _xlfn.XLOOKUP(D107, '⭐SD-SUM-SBALL 🥎'!$F$4:$F$257, '⭐SD-SUM-SBALL 🥎'!$X$4:$X$257)="", "TBA", _xlfn.XLOOKUP(D107, '⭐SD-SUM-SBALL 🥎'!$F$4:$F$257, '⭐SD-SUM-SBALL 🥎'!$X$4:$X$257)&gt;0, _xlfn.XLOOKUP(D107, '⭐SD-SUM-SBALL 🥎'!$F$4:$F$257, '⭐SD-SUM-SBALL 🥎'!$X$4:$X$257))</f>
        <v/>
      </c>
      <c r="F107" s="130" t="str">
        <f>IF(D107="", " ", _xlfn.XLOOKUP(D107, '⭐SD-SUM-SBALL 🥎'!$F$4:$F$257, '⭐SD-SUM-SBALL 🥎'!$L$4:$L$257))</f>
        <v xml:space="preserve"> </v>
      </c>
      <c r="G107" s="130" t="str" cm="1">
        <f t="array" ref="G107">_xlfn.IFS(D107="", "", _xlfn.XLOOKUP(D107, '⭐SD-SUM-SBALL 🥎'!$F$4:$F$257, '⭐SD-SUM-SBALL 🥎'!$M$4:$M$257)="", "", _xlfn.XLOOKUP(D107, '⭐SD-SUM-SBALL 🥎'!$F$4:$F$257, '⭐SD-SUM-SBALL 🥎'!$M$4:$M$257)&gt;0, _xlfn.XLOOKUP(D107, '⭐SD-SUM-SBALL 🥎'!$F$4:$F$257, '⭐SD-SUM-SBALL 🥎'!$M$4:$M$257))</f>
        <v/>
      </c>
      <c r="H107" s="130" t="str" cm="1">
        <f t="array" ref="H107">_xlfn.IFS(D107="", "", _xlfn.XLOOKUP(D107, '⭐SD-SUM-SBALL 🥎'!$F$4:$F$257, '⭐SD-SUM-SBALL 🥎'!$G$4:$G$257)="", "", _xlfn.XLOOKUP(D107, '⭐SD-SUM-SBALL 🥎'!$F$4:$F$257, '⭐SD-SUM-SBALL 🥎'!$G$4:$G$257)&gt;0, _xlfn.XLOOKUP(D107, '⭐SD-SUM-SBALL 🥎'!$F$4:$F$257, '⭐SD-SUM-SBALL 🥎'!$G$4:$G$257))</f>
        <v/>
      </c>
      <c r="I107" s="130" t="str">
        <f>IF(D107="", " ", _xlfn.XLOOKUP(D107, '⭐SD-SUM-SBALL 🥎'!$F$4:$F$257, '⭐SD-SUM-SBALL 🥎'!$AP$4:$AP$257))</f>
        <v xml:space="preserve"> </v>
      </c>
      <c r="J107" s="130" t="str">
        <f>IF(D107="", " ", _xlfn.XLOOKUP(D107, '⭐SD-SUM-SBALL 🥎'!$F$4:$F$257, '⭐SD-SUM-SBALL 🥎'!$T$4:$T$257))</f>
        <v xml:space="preserve"> </v>
      </c>
      <c r="K107" s="130" t="str">
        <f>IF(D107="", " ", _xlfn.XLOOKUP(D107, '⭐SD-SUM-SBALL 🥎'!$F$4:$F$257, '⭐SD-SUM-SBALL 🥎'!$N$4:$N$257))</f>
        <v xml:space="preserve"> </v>
      </c>
      <c r="L107" s="130" t="str">
        <f>IF(D107="", " ", _xlfn.XLOOKUP(D107, '⭐SD-SUM-SBALL 🥎'!$F$4:$F$257, '⭐SD-SUM-SBALL 🥎'!$O$4:$O$257))</f>
        <v xml:space="preserve"> </v>
      </c>
      <c r="R107" s="128"/>
    </row>
    <row r="108" spans="1:18">
      <c r="A108" s="128" t="str">
        <f>IF(D108="", " ", _xlfn.XLOOKUP(D108, '⭐SD-SUM-SBALL 🥎'!$F$4:$F$257, '⭐SD-SUM-SBALL 🥎'!$A$4:$A$257))</f>
        <v xml:space="preserve"> </v>
      </c>
      <c r="B108" s="128" t="str">
        <f>IF(D108="", " ", _xlfn.XLOOKUP(D108, '⭐SD-SUM-SBALL 🥎'!$F$4:$F$257, '⭐SD-SUM-SBALL 🥎'!$C$4:$C$257))</f>
        <v xml:space="preserve"> </v>
      </c>
      <c r="C108" s="631" t="str">
        <f>IF(D108="", " ", _xlfn.XLOOKUP(D108, '⭐SD-SUM-SBALL 🥎'!$F$4:$F$257, '⭐SD-SUM-SBALL 🥎'!$E$4:$E$257))</f>
        <v xml:space="preserve"> </v>
      </c>
      <c r="E108" s="128" t="str" cm="1">
        <f t="array" ref="E108">_xlfn.IFS(D108="", "", _xlfn.XLOOKUP(D108, '⭐SD-SUM-SBALL 🥎'!$F$4:$F$257, '⭐SD-SUM-SBALL 🥎'!$X$4:$X$257)="", "TBA", _xlfn.XLOOKUP(D108, '⭐SD-SUM-SBALL 🥎'!$F$4:$F$257, '⭐SD-SUM-SBALL 🥎'!$X$4:$X$257)&gt;0, _xlfn.XLOOKUP(D108, '⭐SD-SUM-SBALL 🥎'!$F$4:$F$257, '⭐SD-SUM-SBALL 🥎'!$X$4:$X$257))</f>
        <v/>
      </c>
      <c r="F108" s="130" t="str">
        <f>IF(D108="", " ", _xlfn.XLOOKUP(D108, '⭐SD-SUM-SBALL 🥎'!$F$4:$F$257, '⭐SD-SUM-SBALL 🥎'!$L$4:$L$257))</f>
        <v xml:space="preserve"> </v>
      </c>
      <c r="G108" s="130" t="str" cm="1">
        <f t="array" ref="G108">_xlfn.IFS(D108="", "", _xlfn.XLOOKUP(D108, '⭐SD-SUM-SBALL 🥎'!$F$4:$F$257, '⭐SD-SUM-SBALL 🥎'!$M$4:$M$257)="", "", _xlfn.XLOOKUP(D108, '⭐SD-SUM-SBALL 🥎'!$F$4:$F$257, '⭐SD-SUM-SBALL 🥎'!$M$4:$M$257)&gt;0, _xlfn.XLOOKUP(D108, '⭐SD-SUM-SBALL 🥎'!$F$4:$F$257, '⭐SD-SUM-SBALL 🥎'!$M$4:$M$257))</f>
        <v/>
      </c>
      <c r="H108" s="130" t="str" cm="1">
        <f t="array" ref="H108">_xlfn.IFS(D108="", "", _xlfn.XLOOKUP(D108, '⭐SD-SUM-SBALL 🥎'!$F$4:$F$257, '⭐SD-SUM-SBALL 🥎'!$G$4:$G$257)="", "", _xlfn.XLOOKUP(D108, '⭐SD-SUM-SBALL 🥎'!$F$4:$F$257, '⭐SD-SUM-SBALL 🥎'!$G$4:$G$257)&gt;0, _xlfn.XLOOKUP(D108, '⭐SD-SUM-SBALL 🥎'!$F$4:$F$257, '⭐SD-SUM-SBALL 🥎'!$G$4:$G$257))</f>
        <v/>
      </c>
      <c r="I108" s="130" t="str">
        <f>IF(D108="", " ", _xlfn.XLOOKUP(D108, '⭐SD-SUM-SBALL 🥎'!$F$4:$F$257, '⭐SD-SUM-SBALL 🥎'!$AP$4:$AP$257))</f>
        <v xml:space="preserve"> </v>
      </c>
      <c r="J108" s="130" t="str">
        <f>IF(D108="", " ", _xlfn.XLOOKUP(D108, '⭐SD-SUM-SBALL 🥎'!$F$4:$F$257, '⭐SD-SUM-SBALL 🥎'!$T$4:$T$257))</f>
        <v xml:space="preserve"> </v>
      </c>
      <c r="K108" s="130" t="str">
        <f>IF(D108="", " ", _xlfn.XLOOKUP(D108, '⭐SD-SUM-SBALL 🥎'!$F$4:$F$257, '⭐SD-SUM-SBALL 🥎'!$N$4:$N$257))</f>
        <v xml:space="preserve"> </v>
      </c>
      <c r="L108" s="130" t="str">
        <f>IF(D108="", " ", _xlfn.XLOOKUP(D108, '⭐SD-SUM-SBALL 🥎'!$F$4:$F$257, '⭐SD-SUM-SBALL 🥎'!$O$4:$O$257))</f>
        <v xml:space="preserve"> </v>
      </c>
      <c r="R108" s="128"/>
    </row>
    <row r="109" spans="1:18">
      <c r="A109" s="128" t="str">
        <f>IF(D109="", " ", _xlfn.XLOOKUP(D109, '⭐SD-SUM-SBALL 🥎'!$F$4:$F$257, '⭐SD-SUM-SBALL 🥎'!$A$4:$A$257))</f>
        <v xml:space="preserve"> </v>
      </c>
      <c r="B109" s="128" t="str">
        <f>IF(D109="", " ", _xlfn.XLOOKUP(D109, '⭐SD-SUM-SBALL 🥎'!$F$4:$F$257, '⭐SD-SUM-SBALL 🥎'!$C$4:$C$257))</f>
        <v xml:space="preserve"> </v>
      </c>
      <c r="C109" s="631" t="str">
        <f>IF(D109="", " ", _xlfn.XLOOKUP(D109, '⭐SD-SUM-SBALL 🥎'!$F$4:$F$257, '⭐SD-SUM-SBALL 🥎'!$E$4:$E$257))</f>
        <v xml:space="preserve"> </v>
      </c>
      <c r="E109" s="128" t="str" cm="1">
        <f t="array" ref="E109">_xlfn.IFS(D109="", "", _xlfn.XLOOKUP(D109, '⭐SD-SUM-SBALL 🥎'!$F$4:$F$257, '⭐SD-SUM-SBALL 🥎'!$X$4:$X$257)="", "TBA", _xlfn.XLOOKUP(D109, '⭐SD-SUM-SBALL 🥎'!$F$4:$F$257, '⭐SD-SUM-SBALL 🥎'!$X$4:$X$257)&gt;0, _xlfn.XLOOKUP(D109, '⭐SD-SUM-SBALL 🥎'!$F$4:$F$257, '⭐SD-SUM-SBALL 🥎'!$X$4:$X$257))</f>
        <v/>
      </c>
      <c r="F109" s="130" t="str">
        <f>IF(D109="", " ", _xlfn.XLOOKUP(D109, '⭐SD-SUM-SBALL 🥎'!$F$4:$F$257, '⭐SD-SUM-SBALL 🥎'!$L$4:$L$257))</f>
        <v xml:space="preserve"> </v>
      </c>
      <c r="G109" s="130" t="str" cm="1">
        <f t="array" ref="G109">_xlfn.IFS(D109="", "", _xlfn.XLOOKUP(D109, '⭐SD-SUM-SBALL 🥎'!$F$4:$F$257, '⭐SD-SUM-SBALL 🥎'!$M$4:$M$257)="", "", _xlfn.XLOOKUP(D109, '⭐SD-SUM-SBALL 🥎'!$F$4:$F$257, '⭐SD-SUM-SBALL 🥎'!$M$4:$M$257)&gt;0, _xlfn.XLOOKUP(D109, '⭐SD-SUM-SBALL 🥎'!$F$4:$F$257, '⭐SD-SUM-SBALL 🥎'!$M$4:$M$257))</f>
        <v/>
      </c>
      <c r="H109" s="130" t="str" cm="1">
        <f t="array" ref="H109">_xlfn.IFS(D109="", "", _xlfn.XLOOKUP(D109, '⭐SD-SUM-SBALL 🥎'!$F$4:$F$257, '⭐SD-SUM-SBALL 🥎'!$G$4:$G$257)="", "", _xlfn.XLOOKUP(D109, '⭐SD-SUM-SBALL 🥎'!$F$4:$F$257, '⭐SD-SUM-SBALL 🥎'!$G$4:$G$257)&gt;0, _xlfn.XLOOKUP(D109, '⭐SD-SUM-SBALL 🥎'!$F$4:$F$257, '⭐SD-SUM-SBALL 🥎'!$G$4:$G$257))</f>
        <v/>
      </c>
      <c r="I109" s="130" t="str">
        <f>IF(D109="", " ", _xlfn.XLOOKUP(D109, '⭐SD-SUM-SBALL 🥎'!$F$4:$F$257, '⭐SD-SUM-SBALL 🥎'!$AP$4:$AP$257))</f>
        <v xml:space="preserve"> </v>
      </c>
      <c r="J109" s="130" t="str">
        <f>IF(D109="", " ", _xlfn.XLOOKUP(D109, '⭐SD-SUM-SBALL 🥎'!$F$4:$F$257, '⭐SD-SUM-SBALL 🥎'!$T$4:$T$257))</f>
        <v xml:space="preserve"> </v>
      </c>
      <c r="K109" s="130" t="str">
        <f>IF(D109="", " ", _xlfn.XLOOKUP(D109, '⭐SD-SUM-SBALL 🥎'!$F$4:$F$257, '⭐SD-SUM-SBALL 🥎'!$N$4:$N$257))</f>
        <v xml:space="preserve"> </v>
      </c>
      <c r="L109" s="130" t="str">
        <f>IF(D109="", " ", _xlfn.XLOOKUP(D109, '⭐SD-SUM-SBALL 🥎'!$F$4:$F$257, '⭐SD-SUM-SBALL 🥎'!$O$4:$O$257))</f>
        <v xml:space="preserve"> </v>
      </c>
      <c r="R109" s="128"/>
    </row>
    <row r="110" spans="1:18">
      <c r="A110" s="128" t="str">
        <f>IF(D110="", " ", _xlfn.XLOOKUP(D110, '⭐SD-SUM-SBALL 🥎'!$F$4:$F$257, '⭐SD-SUM-SBALL 🥎'!$A$4:$A$257))</f>
        <v xml:space="preserve"> </v>
      </c>
      <c r="B110" s="128" t="str">
        <f>IF(D110="", " ", _xlfn.XLOOKUP(D110, '⭐SD-SUM-SBALL 🥎'!$F$4:$F$257, '⭐SD-SUM-SBALL 🥎'!$C$4:$C$257))</f>
        <v xml:space="preserve"> </v>
      </c>
      <c r="C110" s="631" t="str">
        <f>IF(D110="", " ", _xlfn.XLOOKUP(D110, '⭐SD-SUM-SBALL 🥎'!$F$4:$F$257, '⭐SD-SUM-SBALL 🥎'!$E$4:$E$257))</f>
        <v xml:space="preserve"> </v>
      </c>
      <c r="E110" s="128" t="str" cm="1">
        <f t="array" ref="E110">_xlfn.IFS(D110="", "", _xlfn.XLOOKUP(D110, '⭐SD-SUM-SBALL 🥎'!$F$4:$F$257, '⭐SD-SUM-SBALL 🥎'!$X$4:$X$257)="", "TBA", _xlfn.XLOOKUP(D110, '⭐SD-SUM-SBALL 🥎'!$F$4:$F$257, '⭐SD-SUM-SBALL 🥎'!$X$4:$X$257)&gt;0, _xlfn.XLOOKUP(D110, '⭐SD-SUM-SBALL 🥎'!$F$4:$F$257, '⭐SD-SUM-SBALL 🥎'!$X$4:$X$257))</f>
        <v/>
      </c>
      <c r="F110" s="130" t="str">
        <f>IF(D110="", " ", _xlfn.XLOOKUP(D110, '⭐SD-SUM-SBALL 🥎'!$F$4:$F$257, '⭐SD-SUM-SBALL 🥎'!$L$4:$L$257))</f>
        <v xml:space="preserve"> </v>
      </c>
      <c r="G110" s="130" t="str" cm="1">
        <f t="array" ref="G110">_xlfn.IFS(D110="", "", _xlfn.XLOOKUP(D110, '⭐SD-SUM-SBALL 🥎'!$F$4:$F$257, '⭐SD-SUM-SBALL 🥎'!$M$4:$M$257)="", "", _xlfn.XLOOKUP(D110, '⭐SD-SUM-SBALL 🥎'!$F$4:$F$257, '⭐SD-SUM-SBALL 🥎'!$M$4:$M$257)&gt;0, _xlfn.XLOOKUP(D110, '⭐SD-SUM-SBALL 🥎'!$F$4:$F$257, '⭐SD-SUM-SBALL 🥎'!$M$4:$M$257))</f>
        <v/>
      </c>
      <c r="H110" s="130" t="str" cm="1">
        <f t="array" ref="H110">_xlfn.IFS(D110="", "", _xlfn.XLOOKUP(D110, '⭐SD-SUM-SBALL 🥎'!$F$4:$F$257, '⭐SD-SUM-SBALL 🥎'!$G$4:$G$257)="", "", _xlfn.XLOOKUP(D110, '⭐SD-SUM-SBALL 🥎'!$F$4:$F$257, '⭐SD-SUM-SBALL 🥎'!$G$4:$G$257)&gt;0, _xlfn.XLOOKUP(D110, '⭐SD-SUM-SBALL 🥎'!$F$4:$F$257, '⭐SD-SUM-SBALL 🥎'!$G$4:$G$257))</f>
        <v/>
      </c>
      <c r="I110" s="130" t="str">
        <f>IF(D110="", " ", _xlfn.XLOOKUP(D110, '⭐SD-SUM-SBALL 🥎'!$F$4:$F$257, '⭐SD-SUM-SBALL 🥎'!$AP$4:$AP$257))</f>
        <v xml:space="preserve"> </v>
      </c>
      <c r="J110" s="130" t="str">
        <f>IF(D110="", " ", _xlfn.XLOOKUP(D110, '⭐SD-SUM-SBALL 🥎'!$F$4:$F$257, '⭐SD-SUM-SBALL 🥎'!$T$4:$T$257))</f>
        <v xml:space="preserve"> </v>
      </c>
      <c r="K110" s="130" t="str">
        <f>IF(D110="", " ", _xlfn.XLOOKUP(D110, '⭐SD-SUM-SBALL 🥎'!$F$4:$F$257, '⭐SD-SUM-SBALL 🥎'!$N$4:$N$257))</f>
        <v xml:space="preserve"> </v>
      </c>
      <c r="L110" s="130" t="str">
        <f>IF(D110="", " ", _xlfn.XLOOKUP(D110, '⭐SD-SUM-SBALL 🥎'!$F$4:$F$257, '⭐SD-SUM-SBALL 🥎'!$O$4:$O$257))</f>
        <v xml:space="preserve"> </v>
      </c>
      <c r="R110" s="128"/>
    </row>
    <row r="111" spans="1:18">
      <c r="A111" s="128" t="str">
        <f>IF(D111="", " ", _xlfn.XLOOKUP(D111, '⭐SD-SUM-SBALL 🥎'!$F$4:$F$257, '⭐SD-SUM-SBALL 🥎'!$A$4:$A$257))</f>
        <v xml:space="preserve"> </v>
      </c>
      <c r="B111" s="128" t="str">
        <f>IF(D111="", " ", _xlfn.XLOOKUP(D111, '⭐SD-SUM-SBALL 🥎'!$F$4:$F$257, '⭐SD-SUM-SBALL 🥎'!$C$4:$C$257))</f>
        <v xml:space="preserve"> </v>
      </c>
      <c r="C111" s="631" t="str">
        <f>IF(D111="", " ", _xlfn.XLOOKUP(D111, '⭐SD-SUM-SBALL 🥎'!$F$4:$F$257, '⭐SD-SUM-SBALL 🥎'!$E$4:$E$257))</f>
        <v xml:space="preserve"> </v>
      </c>
      <c r="E111" s="128" t="str" cm="1">
        <f t="array" ref="E111">_xlfn.IFS(D111="", "", _xlfn.XLOOKUP(D111, '⭐SD-SUM-SBALL 🥎'!$F$4:$F$257, '⭐SD-SUM-SBALL 🥎'!$X$4:$X$257)="", "TBA", _xlfn.XLOOKUP(D111, '⭐SD-SUM-SBALL 🥎'!$F$4:$F$257, '⭐SD-SUM-SBALL 🥎'!$X$4:$X$257)&gt;0, _xlfn.XLOOKUP(D111, '⭐SD-SUM-SBALL 🥎'!$F$4:$F$257, '⭐SD-SUM-SBALL 🥎'!$X$4:$X$257))</f>
        <v/>
      </c>
      <c r="F111" s="130" t="str">
        <f>IF(D111="", " ", _xlfn.XLOOKUP(D111, '⭐SD-SUM-SBALL 🥎'!$F$4:$F$257, '⭐SD-SUM-SBALL 🥎'!$L$4:$L$257))</f>
        <v xml:space="preserve"> </v>
      </c>
      <c r="G111" s="130" t="str" cm="1">
        <f t="array" ref="G111">_xlfn.IFS(D111="", "", _xlfn.XLOOKUP(D111, '⭐SD-SUM-SBALL 🥎'!$F$4:$F$257, '⭐SD-SUM-SBALL 🥎'!$M$4:$M$257)="", "", _xlfn.XLOOKUP(D111, '⭐SD-SUM-SBALL 🥎'!$F$4:$F$257, '⭐SD-SUM-SBALL 🥎'!$M$4:$M$257)&gt;0, _xlfn.XLOOKUP(D111, '⭐SD-SUM-SBALL 🥎'!$F$4:$F$257, '⭐SD-SUM-SBALL 🥎'!$M$4:$M$257))</f>
        <v/>
      </c>
      <c r="H111" s="130" t="str" cm="1">
        <f t="array" ref="H111">_xlfn.IFS(D111="", "", _xlfn.XLOOKUP(D111, '⭐SD-SUM-SBALL 🥎'!$F$4:$F$257, '⭐SD-SUM-SBALL 🥎'!$G$4:$G$257)="", "", _xlfn.XLOOKUP(D111, '⭐SD-SUM-SBALL 🥎'!$F$4:$F$257, '⭐SD-SUM-SBALL 🥎'!$G$4:$G$257)&gt;0, _xlfn.XLOOKUP(D111, '⭐SD-SUM-SBALL 🥎'!$F$4:$F$257, '⭐SD-SUM-SBALL 🥎'!$G$4:$G$257))</f>
        <v/>
      </c>
      <c r="I111" s="130" t="str">
        <f>IF(D111="", " ", _xlfn.XLOOKUP(D111, '⭐SD-SUM-SBALL 🥎'!$F$4:$F$257, '⭐SD-SUM-SBALL 🥎'!$AP$4:$AP$257))</f>
        <v xml:space="preserve"> </v>
      </c>
      <c r="J111" s="130" t="str">
        <f>IF(D111="", " ", _xlfn.XLOOKUP(D111, '⭐SD-SUM-SBALL 🥎'!$F$4:$F$257, '⭐SD-SUM-SBALL 🥎'!$T$4:$T$257))</f>
        <v xml:space="preserve"> </v>
      </c>
      <c r="K111" s="130" t="str">
        <f>IF(D111="", " ", _xlfn.XLOOKUP(D111, '⭐SD-SUM-SBALL 🥎'!$F$4:$F$257, '⭐SD-SUM-SBALL 🥎'!$N$4:$N$257))</f>
        <v xml:space="preserve"> </v>
      </c>
      <c r="L111" s="130" t="str">
        <f>IF(D111="", " ", _xlfn.XLOOKUP(D111, '⭐SD-SUM-SBALL 🥎'!$F$4:$F$257, '⭐SD-SUM-SBALL 🥎'!$O$4:$O$257))</f>
        <v xml:space="preserve"> </v>
      </c>
      <c r="R111" s="128"/>
    </row>
    <row r="112" spans="1:18">
      <c r="A112" s="128" t="str">
        <f>IF(D112="", " ", _xlfn.XLOOKUP(D112, '⭐SD-SUM-SBALL 🥎'!$F$4:$F$257, '⭐SD-SUM-SBALL 🥎'!$A$4:$A$257))</f>
        <v xml:space="preserve"> </v>
      </c>
      <c r="B112" s="128" t="str">
        <f>IF(D112="", " ", _xlfn.XLOOKUP(D112, '⭐SD-SUM-SBALL 🥎'!$F$4:$F$257, '⭐SD-SUM-SBALL 🥎'!$C$4:$C$257))</f>
        <v xml:space="preserve"> </v>
      </c>
      <c r="C112" s="631" t="str">
        <f>IF(D112="", " ", _xlfn.XLOOKUP(D112, '⭐SD-SUM-SBALL 🥎'!$F$4:$F$257, '⭐SD-SUM-SBALL 🥎'!$E$4:$E$257))</f>
        <v xml:space="preserve"> </v>
      </c>
      <c r="E112" s="128" t="str" cm="1">
        <f t="array" ref="E112">_xlfn.IFS(D112="", "", _xlfn.XLOOKUP(D112, '⭐SD-SUM-SBALL 🥎'!$F$4:$F$257, '⭐SD-SUM-SBALL 🥎'!$X$4:$X$257)="", "TBA", _xlfn.XLOOKUP(D112, '⭐SD-SUM-SBALL 🥎'!$F$4:$F$257, '⭐SD-SUM-SBALL 🥎'!$X$4:$X$257)&gt;0, _xlfn.XLOOKUP(D112, '⭐SD-SUM-SBALL 🥎'!$F$4:$F$257, '⭐SD-SUM-SBALL 🥎'!$X$4:$X$257))</f>
        <v/>
      </c>
      <c r="F112" s="130" t="str">
        <f>IF(D112="", " ", _xlfn.XLOOKUP(D112, '⭐SD-SUM-SBALL 🥎'!$F$4:$F$257, '⭐SD-SUM-SBALL 🥎'!$L$4:$L$257))</f>
        <v xml:space="preserve"> </v>
      </c>
      <c r="G112" s="130" t="str" cm="1">
        <f t="array" ref="G112">_xlfn.IFS(D112="", "", _xlfn.XLOOKUP(D112, '⭐SD-SUM-SBALL 🥎'!$F$4:$F$257, '⭐SD-SUM-SBALL 🥎'!$M$4:$M$257)="", "", _xlfn.XLOOKUP(D112, '⭐SD-SUM-SBALL 🥎'!$F$4:$F$257, '⭐SD-SUM-SBALL 🥎'!$M$4:$M$257)&gt;0, _xlfn.XLOOKUP(D112, '⭐SD-SUM-SBALL 🥎'!$F$4:$F$257, '⭐SD-SUM-SBALL 🥎'!$M$4:$M$257))</f>
        <v/>
      </c>
      <c r="H112" s="130" t="str" cm="1">
        <f t="array" ref="H112">_xlfn.IFS(D112="", "", _xlfn.XLOOKUP(D112, '⭐SD-SUM-SBALL 🥎'!$F$4:$F$257, '⭐SD-SUM-SBALL 🥎'!$G$4:$G$257)="", "", _xlfn.XLOOKUP(D112, '⭐SD-SUM-SBALL 🥎'!$F$4:$F$257, '⭐SD-SUM-SBALL 🥎'!$G$4:$G$257)&gt;0, _xlfn.XLOOKUP(D112, '⭐SD-SUM-SBALL 🥎'!$F$4:$F$257, '⭐SD-SUM-SBALL 🥎'!$G$4:$G$257))</f>
        <v/>
      </c>
      <c r="I112" s="130" t="str">
        <f>IF(D112="", " ", _xlfn.XLOOKUP(D112, '⭐SD-SUM-SBALL 🥎'!$F$4:$F$257, '⭐SD-SUM-SBALL 🥎'!$AP$4:$AP$257))</f>
        <v xml:space="preserve"> </v>
      </c>
      <c r="J112" s="130" t="str">
        <f>IF(D112="", " ", _xlfn.XLOOKUP(D112, '⭐SD-SUM-SBALL 🥎'!$F$4:$F$257, '⭐SD-SUM-SBALL 🥎'!$T$4:$T$257))</f>
        <v xml:space="preserve"> </v>
      </c>
      <c r="K112" s="130" t="str">
        <f>IF(D112="", " ", _xlfn.XLOOKUP(D112, '⭐SD-SUM-SBALL 🥎'!$F$4:$F$257, '⭐SD-SUM-SBALL 🥎'!$N$4:$N$257))</f>
        <v xml:space="preserve"> </v>
      </c>
      <c r="L112" s="130" t="str">
        <f>IF(D112="", " ", _xlfn.XLOOKUP(D112, '⭐SD-SUM-SBALL 🥎'!$F$4:$F$257, '⭐SD-SUM-SBALL 🥎'!$O$4:$O$257))</f>
        <v xml:space="preserve"> </v>
      </c>
      <c r="R112" s="128"/>
    </row>
    <row r="113" spans="1:18">
      <c r="A113" s="128" t="str">
        <f>IF(D113="", " ", _xlfn.XLOOKUP(D113, '⭐SD-SUM-SBALL 🥎'!$F$4:$F$257, '⭐SD-SUM-SBALL 🥎'!$A$4:$A$257))</f>
        <v xml:space="preserve"> </v>
      </c>
      <c r="B113" s="128" t="str">
        <f>IF(D113="", " ", _xlfn.XLOOKUP(D113, '⭐SD-SUM-SBALL 🥎'!$F$4:$F$257, '⭐SD-SUM-SBALL 🥎'!$C$4:$C$257))</f>
        <v xml:space="preserve"> </v>
      </c>
      <c r="C113" s="631" t="str">
        <f>IF(D113="", " ", _xlfn.XLOOKUP(D113, '⭐SD-SUM-SBALL 🥎'!$F$4:$F$257, '⭐SD-SUM-SBALL 🥎'!$E$4:$E$257))</f>
        <v xml:space="preserve"> </v>
      </c>
      <c r="E113" s="128" t="str" cm="1">
        <f t="array" ref="E113">_xlfn.IFS(D113="", "", _xlfn.XLOOKUP(D113, '⭐SD-SUM-SBALL 🥎'!$F$4:$F$257, '⭐SD-SUM-SBALL 🥎'!$X$4:$X$257)="", "TBA", _xlfn.XLOOKUP(D113, '⭐SD-SUM-SBALL 🥎'!$F$4:$F$257, '⭐SD-SUM-SBALL 🥎'!$X$4:$X$257)&gt;0, _xlfn.XLOOKUP(D113, '⭐SD-SUM-SBALL 🥎'!$F$4:$F$257, '⭐SD-SUM-SBALL 🥎'!$X$4:$X$257))</f>
        <v/>
      </c>
      <c r="F113" s="130" t="str">
        <f>IF(D113="", " ", _xlfn.XLOOKUP(D113, '⭐SD-SUM-SBALL 🥎'!$F$4:$F$257, '⭐SD-SUM-SBALL 🥎'!$L$4:$L$257))</f>
        <v xml:space="preserve"> </v>
      </c>
      <c r="G113" s="130" t="str" cm="1">
        <f t="array" ref="G113">_xlfn.IFS(D113="", "", _xlfn.XLOOKUP(D113, '⭐SD-SUM-SBALL 🥎'!$F$4:$F$257, '⭐SD-SUM-SBALL 🥎'!$M$4:$M$257)="", "", _xlfn.XLOOKUP(D113, '⭐SD-SUM-SBALL 🥎'!$F$4:$F$257, '⭐SD-SUM-SBALL 🥎'!$M$4:$M$257)&gt;0, _xlfn.XLOOKUP(D113, '⭐SD-SUM-SBALL 🥎'!$F$4:$F$257, '⭐SD-SUM-SBALL 🥎'!$M$4:$M$257))</f>
        <v/>
      </c>
      <c r="H113" s="130" t="str" cm="1">
        <f t="array" ref="H113">_xlfn.IFS(D113="", "", _xlfn.XLOOKUP(D113, '⭐SD-SUM-SBALL 🥎'!$F$4:$F$257, '⭐SD-SUM-SBALL 🥎'!$G$4:$G$257)="", "", _xlfn.XLOOKUP(D113, '⭐SD-SUM-SBALL 🥎'!$F$4:$F$257, '⭐SD-SUM-SBALL 🥎'!$G$4:$G$257)&gt;0, _xlfn.XLOOKUP(D113, '⭐SD-SUM-SBALL 🥎'!$F$4:$F$257, '⭐SD-SUM-SBALL 🥎'!$G$4:$G$257))</f>
        <v/>
      </c>
      <c r="I113" s="130" t="str">
        <f>IF(D113="", " ", _xlfn.XLOOKUP(D113, '⭐SD-SUM-SBALL 🥎'!$F$4:$F$257, '⭐SD-SUM-SBALL 🥎'!$AP$4:$AP$257))</f>
        <v xml:space="preserve"> </v>
      </c>
      <c r="J113" s="130" t="str">
        <f>IF(D113="", " ", _xlfn.XLOOKUP(D113, '⭐SD-SUM-SBALL 🥎'!$F$4:$F$257, '⭐SD-SUM-SBALL 🥎'!$T$4:$T$257))</f>
        <v xml:space="preserve"> </v>
      </c>
      <c r="K113" s="130" t="str">
        <f>IF(D113="", " ", _xlfn.XLOOKUP(D113, '⭐SD-SUM-SBALL 🥎'!$F$4:$F$257, '⭐SD-SUM-SBALL 🥎'!$N$4:$N$257))</f>
        <v xml:space="preserve"> </v>
      </c>
      <c r="L113" s="130" t="str">
        <f>IF(D113="", " ", _xlfn.XLOOKUP(D113, '⭐SD-SUM-SBALL 🥎'!$F$4:$F$257, '⭐SD-SUM-SBALL 🥎'!$O$4:$O$257))</f>
        <v xml:space="preserve"> </v>
      </c>
      <c r="R113" s="128"/>
    </row>
    <row r="114" spans="1:18">
      <c r="A114" s="128" t="str">
        <f>IF(D114="", " ", _xlfn.XLOOKUP(D114, '⭐SD-SUM-SBALL 🥎'!$F$4:$F$257, '⭐SD-SUM-SBALL 🥎'!$A$4:$A$257))</f>
        <v xml:space="preserve"> </v>
      </c>
      <c r="B114" s="128" t="str">
        <f>IF(D114="", " ", _xlfn.XLOOKUP(D114, '⭐SD-SUM-SBALL 🥎'!$F$4:$F$257, '⭐SD-SUM-SBALL 🥎'!$C$4:$C$257))</f>
        <v xml:space="preserve"> </v>
      </c>
      <c r="C114" s="631" t="str">
        <f>IF(D114="", " ", _xlfn.XLOOKUP(D114, '⭐SD-SUM-SBALL 🥎'!$F$4:$F$257, '⭐SD-SUM-SBALL 🥎'!$E$4:$E$257))</f>
        <v xml:space="preserve"> </v>
      </c>
      <c r="E114" s="128" t="str" cm="1">
        <f t="array" ref="E114">_xlfn.IFS(D114="", "", _xlfn.XLOOKUP(D114, '⭐SD-SUM-SBALL 🥎'!$F$4:$F$257, '⭐SD-SUM-SBALL 🥎'!$X$4:$X$257)="", "TBA", _xlfn.XLOOKUP(D114, '⭐SD-SUM-SBALL 🥎'!$F$4:$F$257, '⭐SD-SUM-SBALL 🥎'!$X$4:$X$257)&gt;0, _xlfn.XLOOKUP(D114, '⭐SD-SUM-SBALL 🥎'!$F$4:$F$257, '⭐SD-SUM-SBALL 🥎'!$X$4:$X$257))</f>
        <v/>
      </c>
      <c r="F114" s="130" t="str">
        <f>IF(D114="", " ", _xlfn.XLOOKUP(D114, '⭐SD-SUM-SBALL 🥎'!$F$4:$F$257, '⭐SD-SUM-SBALL 🥎'!$L$4:$L$257))</f>
        <v xml:space="preserve"> </v>
      </c>
      <c r="G114" s="130" t="str" cm="1">
        <f t="array" ref="G114">_xlfn.IFS(D114="", "", _xlfn.XLOOKUP(D114, '⭐SD-SUM-SBALL 🥎'!$F$4:$F$257, '⭐SD-SUM-SBALL 🥎'!$M$4:$M$257)="", "", _xlfn.XLOOKUP(D114, '⭐SD-SUM-SBALL 🥎'!$F$4:$F$257, '⭐SD-SUM-SBALL 🥎'!$M$4:$M$257)&gt;0, _xlfn.XLOOKUP(D114, '⭐SD-SUM-SBALL 🥎'!$F$4:$F$257, '⭐SD-SUM-SBALL 🥎'!$M$4:$M$257))</f>
        <v/>
      </c>
      <c r="H114" s="130" t="str" cm="1">
        <f t="array" ref="H114">_xlfn.IFS(D114="", "", _xlfn.XLOOKUP(D114, '⭐SD-SUM-SBALL 🥎'!$F$4:$F$257, '⭐SD-SUM-SBALL 🥎'!$G$4:$G$257)="", "", _xlfn.XLOOKUP(D114, '⭐SD-SUM-SBALL 🥎'!$F$4:$F$257, '⭐SD-SUM-SBALL 🥎'!$G$4:$G$257)&gt;0, _xlfn.XLOOKUP(D114, '⭐SD-SUM-SBALL 🥎'!$F$4:$F$257, '⭐SD-SUM-SBALL 🥎'!$G$4:$G$257))</f>
        <v/>
      </c>
      <c r="I114" s="130" t="str">
        <f>IF(D114="", " ", _xlfn.XLOOKUP(D114, '⭐SD-SUM-SBALL 🥎'!$F$4:$F$257, '⭐SD-SUM-SBALL 🥎'!$AP$4:$AP$257))</f>
        <v xml:space="preserve"> </v>
      </c>
      <c r="J114" s="130" t="str">
        <f>IF(D114="", " ", _xlfn.XLOOKUP(D114, '⭐SD-SUM-SBALL 🥎'!$F$4:$F$257, '⭐SD-SUM-SBALL 🥎'!$T$4:$T$257))</f>
        <v xml:space="preserve"> </v>
      </c>
      <c r="K114" s="130" t="str">
        <f>IF(D114="", " ", _xlfn.XLOOKUP(D114, '⭐SD-SUM-SBALL 🥎'!$F$4:$F$257, '⭐SD-SUM-SBALL 🥎'!$N$4:$N$257))</f>
        <v xml:space="preserve"> </v>
      </c>
      <c r="L114" s="130" t="str">
        <f>IF(D114="", " ", _xlfn.XLOOKUP(D114, '⭐SD-SUM-SBALL 🥎'!$F$4:$F$257, '⭐SD-SUM-SBALL 🥎'!$O$4:$O$257))</f>
        <v xml:space="preserve"> </v>
      </c>
      <c r="R114" s="128"/>
    </row>
    <row r="115" spans="1:18">
      <c r="A115" s="128" t="str">
        <f>IF(D115="", " ", _xlfn.XLOOKUP(D115, '⭐SD-SUM-SBALL 🥎'!$F$4:$F$257, '⭐SD-SUM-SBALL 🥎'!$A$4:$A$257))</f>
        <v xml:space="preserve"> </v>
      </c>
      <c r="B115" s="128" t="str">
        <f>IF(D115="", " ", _xlfn.XLOOKUP(D115, '⭐SD-SUM-SBALL 🥎'!$F$4:$F$257, '⭐SD-SUM-SBALL 🥎'!$C$4:$C$257))</f>
        <v xml:space="preserve"> </v>
      </c>
      <c r="C115" s="631" t="str">
        <f>IF(D115="", " ", _xlfn.XLOOKUP(D115, '⭐SD-SUM-SBALL 🥎'!$F$4:$F$257, '⭐SD-SUM-SBALL 🥎'!$E$4:$E$257))</f>
        <v xml:space="preserve"> </v>
      </c>
      <c r="E115" s="128" t="str" cm="1">
        <f t="array" ref="E115">_xlfn.IFS(D115="", "", _xlfn.XLOOKUP(D115, '⭐SD-SUM-SBALL 🥎'!$F$4:$F$257, '⭐SD-SUM-SBALL 🥎'!$X$4:$X$257)="", "TBA", _xlfn.XLOOKUP(D115, '⭐SD-SUM-SBALL 🥎'!$F$4:$F$257, '⭐SD-SUM-SBALL 🥎'!$X$4:$X$257)&gt;0, _xlfn.XLOOKUP(D115, '⭐SD-SUM-SBALL 🥎'!$F$4:$F$257, '⭐SD-SUM-SBALL 🥎'!$X$4:$X$257))</f>
        <v/>
      </c>
      <c r="F115" s="130" t="str">
        <f>IF(D115="", " ", _xlfn.XLOOKUP(D115, '⭐SD-SUM-SBALL 🥎'!$F$4:$F$257, '⭐SD-SUM-SBALL 🥎'!$L$4:$L$257))</f>
        <v xml:space="preserve"> </v>
      </c>
      <c r="G115" s="130" t="str" cm="1">
        <f t="array" ref="G115">_xlfn.IFS(D115="", "", _xlfn.XLOOKUP(D115, '⭐SD-SUM-SBALL 🥎'!$F$4:$F$257, '⭐SD-SUM-SBALL 🥎'!$M$4:$M$257)="", "", _xlfn.XLOOKUP(D115, '⭐SD-SUM-SBALL 🥎'!$F$4:$F$257, '⭐SD-SUM-SBALL 🥎'!$M$4:$M$257)&gt;0, _xlfn.XLOOKUP(D115, '⭐SD-SUM-SBALL 🥎'!$F$4:$F$257, '⭐SD-SUM-SBALL 🥎'!$M$4:$M$257))</f>
        <v/>
      </c>
      <c r="H115" s="130" t="str" cm="1">
        <f t="array" ref="H115">_xlfn.IFS(D115="", "", _xlfn.XLOOKUP(D115, '⭐SD-SUM-SBALL 🥎'!$F$4:$F$257, '⭐SD-SUM-SBALL 🥎'!$G$4:$G$257)="", "", _xlfn.XLOOKUP(D115, '⭐SD-SUM-SBALL 🥎'!$F$4:$F$257, '⭐SD-SUM-SBALL 🥎'!$G$4:$G$257)&gt;0, _xlfn.XLOOKUP(D115, '⭐SD-SUM-SBALL 🥎'!$F$4:$F$257, '⭐SD-SUM-SBALL 🥎'!$G$4:$G$257))</f>
        <v/>
      </c>
      <c r="I115" s="130" t="str">
        <f>IF(D115="", " ", _xlfn.XLOOKUP(D115, '⭐SD-SUM-SBALL 🥎'!$F$4:$F$257, '⭐SD-SUM-SBALL 🥎'!$AP$4:$AP$257))</f>
        <v xml:space="preserve"> </v>
      </c>
      <c r="J115" s="130" t="str">
        <f>IF(D115="", " ", _xlfn.XLOOKUP(D115, '⭐SD-SUM-SBALL 🥎'!$F$4:$F$257, '⭐SD-SUM-SBALL 🥎'!$T$4:$T$257))</f>
        <v xml:space="preserve"> </v>
      </c>
      <c r="K115" s="130" t="str">
        <f>IF(D115="", " ", _xlfn.XLOOKUP(D115, '⭐SD-SUM-SBALL 🥎'!$F$4:$F$257, '⭐SD-SUM-SBALL 🥎'!$N$4:$N$257))</f>
        <v xml:space="preserve"> </v>
      </c>
      <c r="L115" s="130" t="str">
        <f>IF(D115="", " ", _xlfn.XLOOKUP(D115, '⭐SD-SUM-SBALL 🥎'!$F$4:$F$257, '⭐SD-SUM-SBALL 🥎'!$O$4:$O$257))</f>
        <v xml:space="preserve"> </v>
      </c>
      <c r="R115" s="128"/>
    </row>
    <row r="116" spans="1:18">
      <c r="A116" s="128" t="str">
        <f>IF(D116="", " ", _xlfn.XLOOKUP(D116, '⭐SD-SUM-SBALL 🥎'!$F$4:$F$257, '⭐SD-SUM-SBALL 🥎'!$A$4:$A$257))</f>
        <v xml:space="preserve"> </v>
      </c>
      <c r="B116" s="128" t="str">
        <f>IF(D116="", " ", _xlfn.XLOOKUP(D116, '⭐SD-SUM-SBALL 🥎'!$F$4:$F$257, '⭐SD-SUM-SBALL 🥎'!$C$4:$C$257))</f>
        <v xml:space="preserve"> </v>
      </c>
      <c r="C116" s="631" t="str">
        <f>IF(D116="", " ", _xlfn.XLOOKUP(D116, '⭐SD-SUM-SBALL 🥎'!$F$4:$F$257, '⭐SD-SUM-SBALL 🥎'!$E$4:$E$257))</f>
        <v xml:space="preserve"> </v>
      </c>
      <c r="E116" s="128" t="str" cm="1">
        <f t="array" ref="E116">_xlfn.IFS(D116="", "", _xlfn.XLOOKUP(D116, '⭐SD-SUM-SBALL 🥎'!$F$4:$F$257, '⭐SD-SUM-SBALL 🥎'!$X$4:$X$257)="", "TBA", _xlfn.XLOOKUP(D116, '⭐SD-SUM-SBALL 🥎'!$F$4:$F$257, '⭐SD-SUM-SBALL 🥎'!$X$4:$X$257)&gt;0, _xlfn.XLOOKUP(D116, '⭐SD-SUM-SBALL 🥎'!$F$4:$F$257, '⭐SD-SUM-SBALL 🥎'!$X$4:$X$257))</f>
        <v/>
      </c>
      <c r="F116" s="130" t="str">
        <f>IF(D116="", " ", _xlfn.XLOOKUP(D116, '⭐SD-SUM-SBALL 🥎'!$F$4:$F$257, '⭐SD-SUM-SBALL 🥎'!$L$4:$L$257))</f>
        <v xml:space="preserve"> </v>
      </c>
      <c r="G116" s="130" t="str" cm="1">
        <f t="array" ref="G116">_xlfn.IFS(D116="", "", _xlfn.XLOOKUP(D116, '⭐SD-SUM-SBALL 🥎'!$F$4:$F$257, '⭐SD-SUM-SBALL 🥎'!$M$4:$M$257)="", "", _xlfn.XLOOKUP(D116, '⭐SD-SUM-SBALL 🥎'!$F$4:$F$257, '⭐SD-SUM-SBALL 🥎'!$M$4:$M$257)&gt;0, _xlfn.XLOOKUP(D116, '⭐SD-SUM-SBALL 🥎'!$F$4:$F$257, '⭐SD-SUM-SBALL 🥎'!$M$4:$M$257))</f>
        <v/>
      </c>
      <c r="H116" s="130" t="str" cm="1">
        <f t="array" ref="H116">_xlfn.IFS(D116="", "", _xlfn.XLOOKUP(D116, '⭐SD-SUM-SBALL 🥎'!$F$4:$F$257, '⭐SD-SUM-SBALL 🥎'!$G$4:$G$257)="", "", _xlfn.XLOOKUP(D116, '⭐SD-SUM-SBALL 🥎'!$F$4:$F$257, '⭐SD-SUM-SBALL 🥎'!$G$4:$G$257)&gt;0, _xlfn.XLOOKUP(D116, '⭐SD-SUM-SBALL 🥎'!$F$4:$F$257, '⭐SD-SUM-SBALL 🥎'!$G$4:$G$257))</f>
        <v/>
      </c>
      <c r="I116" s="130" t="str">
        <f>IF(D116="", " ", _xlfn.XLOOKUP(D116, '⭐SD-SUM-SBALL 🥎'!$F$4:$F$257, '⭐SD-SUM-SBALL 🥎'!$AP$4:$AP$257))</f>
        <v xml:space="preserve"> </v>
      </c>
      <c r="J116" s="130" t="str">
        <f>IF(D116="", " ", _xlfn.XLOOKUP(D116, '⭐SD-SUM-SBALL 🥎'!$F$4:$F$257, '⭐SD-SUM-SBALL 🥎'!$T$4:$T$257))</f>
        <v xml:space="preserve"> </v>
      </c>
      <c r="K116" s="130" t="str">
        <f>IF(D116="", " ", _xlfn.XLOOKUP(D116, '⭐SD-SUM-SBALL 🥎'!$F$4:$F$257, '⭐SD-SUM-SBALL 🥎'!$N$4:$N$257))</f>
        <v xml:space="preserve"> </v>
      </c>
      <c r="L116" s="130" t="str">
        <f>IF(D116="", " ", _xlfn.XLOOKUP(D116, '⭐SD-SUM-SBALL 🥎'!$F$4:$F$257, '⭐SD-SUM-SBALL 🥎'!$O$4:$O$257))</f>
        <v xml:space="preserve"> </v>
      </c>
      <c r="R116" s="128"/>
    </row>
    <row r="117" spans="1:18">
      <c r="A117" s="128" t="str">
        <f>IF(D117="", " ", _xlfn.XLOOKUP(D117, '⭐SD-SUM-SBALL 🥎'!$F$4:$F$257, '⭐SD-SUM-SBALL 🥎'!$A$4:$A$257))</f>
        <v xml:space="preserve"> </v>
      </c>
      <c r="B117" s="128" t="str">
        <f>IF(D117="", " ", _xlfn.XLOOKUP(D117, '⭐SD-SUM-SBALL 🥎'!$F$4:$F$257, '⭐SD-SUM-SBALL 🥎'!$C$4:$C$257))</f>
        <v xml:space="preserve"> </v>
      </c>
      <c r="C117" s="631" t="str">
        <f>IF(D117="", " ", _xlfn.XLOOKUP(D117, '⭐SD-SUM-SBALL 🥎'!$F$4:$F$257, '⭐SD-SUM-SBALL 🥎'!$E$4:$E$257))</f>
        <v xml:space="preserve"> </v>
      </c>
      <c r="E117" s="128" t="str" cm="1">
        <f t="array" ref="E117">_xlfn.IFS(D117="", "", _xlfn.XLOOKUP(D117, '⭐SD-SUM-SBALL 🥎'!$F$4:$F$257, '⭐SD-SUM-SBALL 🥎'!$X$4:$X$257)="", "TBA", _xlfn.XLOOKUP(D117, '⭐SD-SUM-SBALL 🥎'!$F$4:$F$257, '⭐SD-SUM-SBALL 🥎'!$X$4:$X$257)&gt;0, _xlfn.XLOOKUP(D117, '⭐SD-SUM-SBALL 🥎'!$F$4:$F$257, '⭐SD-SUM-SBALL 🥎'!$X$4:$X$257))</f>
        <v/>
      </c>
      <c r="F117" s="130" t="str">
        <f>IF(D117="", " ", _xlfn.XLOOKUP(D117, '⭐SD-SUM-SBALL 🥎'!$F$4:$F$257, '⭐SD-SUM-SBALL 🥎'!$L$4:$L$257))</f>
        <v xml:space="preserve"> </v>
      </c>
      <c r="G117" s="130" t="str" cm="1">
        <f t="array" ref="G117">_xlfn.IFS(D117="", "", _xlfn.XLOOKUP(D117, '⭐SD-SUM-SBALL 🥎'!$F$4:$F$257, '⭐SD-SUM-SBALL 🥎'!$M$4:$M$257)="", "", _xlfn.XLOOKUP(D117, '⭐SD-SUM-SBALL 🥎'!$F$4:$F$257, '⭐SD-SUM-SBALL 🥎'!$M$4:$M$257)&gt;0, _xlfn.XLOOKUP(D117, '⭐SD-SUM-SBALL 🥎'!$F$4:$F$257, '⭐SD-SUM-SBALL 🥎'!$M$4:$M$257))</f>
        <v/>
      </c>
      <c r="H117" s="130" t="str" cm="1">
        <f t="array" ref="H117">_xlfn.IFS(D117="", "", _xlfn.XLOOKUP(D117, '⭐SD-SUM-SBALL 🥎'!$F$4:$F$257, '⭐SD-SUM-SBALL 🥎'!$G$4:$G$257)="", "", _xlfn.XLOOKUP(D117, '⭐SD-SUM-SBALL 🥎'!$F$4:$F$257, '⭐SD-SUM-SBALL 🥎'!$G$4:$G$257)&gt;0, _xlfn.XLOOKUP(D117, '⭐SD-SUM-SBALL 🥎'!$F$4:$F$257, '⭐SD-SUM-SBALL 🥎'!$G$4:$G$257))</f>
        <v/>
      </c>
      <c r="I117" s="130" t="str">
        <f>IF(D117="", " ", _xlfn.XLOOKUP(D117, '⭐SD-SUM-SBALL 🥎'!$F$4:$F$257, '⭐SD-SUM-SBALL 🥎'!$AP$4:$AP$257))</f>
        <v xml:space="preserve"> </v>
      </c>
      <c r="J117" s="130" t="str">
        <f>IF(D117="", " ", _xlfn.XLOOKUP(D117, '⭐SD-SUM-SBALL 🥎'!$F$4:$F$257, '⭐SD-SUM-SBALL 🥎'!$T$4:$T$257))</f>
        <v xml:space="preserve"> </v>
      </c>
      <c r="K117" s="130" t="str">
        <f>IF(D117="", " ", _xlfn.XLOOKUP(D117, '⭐SD-SUM-SBALL 🥎'!$F$4:$F$257, '⭐SD-SUM-SBALL 🥎'!$N$4:$N$257))</f>
        <v xml:space="preserve"> </v>
      </c>
      <c r="L117" s="130" t="str">
        <f>IF(D117="", " ", _xlfn.XLOOKUP(D117, '⭐SD-SUM-SBALL 🥎'!$F$4:$F$257, '⭐SD-SUM-SBALL 🥎'!$O$4:$O$257))</f>
        <v xml:space="preserve"> </v>
      </c>
      <c r="R117" s="128"/>
    </row>
    <row r="118" spans="1:18">
      <c r="A118" s="128" t="str">
        <f>IF(D118="", " ", _xlfn.XLOOKUP(D118, '⭐SD-SUM-SBALL 🥎'!$F$4:$F$257, '⭐SD-SUM-SBALL 🥎'!$A$4:$A$257))</f>
        <v xml:space="preserve"> </v>
      </c>
      <c r="B118" s="128" t="str">
        <f>IF(D118="", " ", _xlfn.XLOOKUP(D118, '⭐SD-SUM-SBALL 🥎'!$F$4:$F$257, '⭐SD-SUM-SBALL 🥎'!$C$4:$C$257))</f>
        <v xml:space="preserve"> </v>
      </c>
      <c r="C118" s="631" t="str">
        <f>IF(D118="", " ", _xlfn.XLOOKUP(D118, '⭐SD-SUM-SBALL 🥎'!$F$4:$F$257, '⭐SD-SUM-SBALL 🥎'!$E$4:$E$257))</f>
        <v xml:space="preserve"> </v>
      </c>
      <c r="E118" s="128" t="str" cm="1">
        <f t="array" ref="E118">_xlfn.IFS(D118="", "", _xlfn.XLOOKUP(D118, '⭐SD-SUM-SBALL 🥎'!$F$4:$F$257, '⭐SD-SUM-SBALL 🥎'!$X$4:$X$257)="", "TBA", _xlfn.XLOOKUP(D118, '⭐SD-SUM-SBALL 🥎'!$F$4:$F$257, '⭐SD-SUM-SBALL 🥎'!$X$4:$X$257)&gt;0, _xlfn.XLOOKUP(D118, '⭐SD-SUM-SBALL 🥎'!$F$4:$F$257, '⭐SD-SUM-SBALL 🥎'!$X$4:$X$257))</f>
        <v/>
      </c>
      <c r="F118" s="130" t="str">
        <f>IF(D118="", " ", _xlfn.XLOOKUP(D118, '⭐SD-SUM-SBALL 🥎'!$F$4:$F$257, '⭐SD-SUM-SBALL 🥎'!$L$4:$L$257))</f>
        <v xml:space="preserve"> </v>
      </c>
      <c r="G118" s="130" t="str" cm="1">
        <f t="array" ref="G118">_xlfn.IFS(D118="", "", _xlfn.XLOOKUP(D118, '⭐SD-SUM-SBALL 🥎'!$F$4:$F$257, '⭐SD-SUM-SBALL 🥎'!$M$4:$M$257)="", "", _xlfn.XLOOKUP(D118, '⭐SD-SUM-SBALL 🥎'!$F$4:$F$257, '⭐SD-SUM-SBALL 🥎'!$M$4:$M$257)&gt;0, _xlfn.XLOOKUP(D118, '⭐SD-SUM-SBALL 🥎'!$F$4:$F$257, '⭐SD-SUM-SBALL 🥎'!$M$4:$M$257))</f>
        <v/>
      </c>
      <c r="H118" s="130" t="str" cm="1">
        <f t="array" ref="H118">_xlfn.IFS(D118="", "", _xlfn.XLOOKUP(D118, '⭐SD-SUM-SBALL 🥎'!$F$4:$F$257, '⭐SD-SUM-SBALL 🥎'!$G$4:$G$257)="", "", _xlfn.XLOOKUP(D118, '⭐SD-SUM-SBALL 🥎'!$F$4:$F$257, '⭐SD-SUM-SBALL 🥎'!$G$4:$G$257)&gt;0, _xlfn.XLOOKUP(D118, '⭐SD-SUM-SBALL 🥎'!$F$4:$F$257, '⭐SD-SUM-SBALL 🥎'!$G$4:$G$257))</f>
        <v/>
      </c>
      <c r="I118" s="130" t="str">
        <f>IF(D118="", " ", _xlfn.XLOOKUP(D118, '⭐SD-SUM-SBALL 🥎'!$F$4:$F$257, '⭐SD-SUM-SBALL 🥎'!$AP$4:$AP$257))</f>
        <v xml:space="preserve"> </v>
      </c>
      <c r="J118" s="130" t="str">
        <f>IF(D118="", " ", _xlfn.XLOOKUP(D118, '⭐SD-SUM-SBALL 🥎'!$F$4:$F$257, '⭐SD-SUM-SBALL 🥎'!$T$4:$T$257))</f>
        <v xml:space="preserve"> </v>
      </c>
      <c r="K118" s="130" t="str">
        <f>IF(D118="", " ", _xlfn.XLOOKUP(D118, '⭐SD-SUM-SBALL 🥎'!$F$4:$F$257, '⭐SD-SUM-SBALL 🥎'!$N$4:$N$257))</f>
        <v xml:space="preserve"> </v>
      </c>
      <c r="L118" s="130" t="str">
        <f>IF(D118="", " ", _xlfn.XLOOKUP(D118, '⭐SD-SUM-SBALL 🥎'!$F$4:$F$257, '⭐SD-SUM-SBALL 🥎'!$O$4:$O$257))</f>
        <v xml:space="preserve"> </v>
      </c>
      <c r="R118" s="128"/>
    </row>
    <row r="119" spans="1:18">
      <c r="A119" s="128" t="str">
        <f>IF(D119="", " ", _xlfn.XLOOKUP(D119, '⭐SD-SUM-SBALL 🥎'!$F$4:$F$257, '⭐SD-SUM-SBALL 🥎'!$A$4:$A$257))</f>
        <v xml:space="preserve"> </v>
      </c>
      <c r="B119" s="128" t="str">
        <f>IF(D119="", " ", _xlfn.XLOOKUP(D119, '⭐SD-SUM-SBALL 🥎'!$F$4:$F$257, '⭐SD-SUM-SBALL 🥎'!$C$4:$C$257))</f>
        <v xml:space="preserve"> </v>
      </c>
      <c r="C119" s="631" t="str">
        <f>IF(D119="", " ", _xlfn.XLOOKUP(D119, '⭐SD-SUM-SBALL 🥎'!$F$4:$F$257, '⭐SD-SUM-SBALL 🥎'!$E$4:$E$257))</f>
        <v xml:space="preserve"> </v>
      </c>
      <c r="E119" s="128" t="str" cm="1">
        <f t="array" ref="E119">_xlfn.IFS(D119="", "", _xlfn.XLOOKUP(D119, '⭐SD-SUM-SBALL 🥎'!$F$4:$F$257, '⭐SD-SUM-SBALL 🥎'!$X$4:$X$257)="", "TBA", _xlfn.XLOOKUP(D119, '⭐SD-SUM-SBALL 🥎'!$F$4:$F$257, '⭐SD-SUM-SBALL 🥎'!$X$4:$X$257)&gt;0, _xlfn.XLOOKUP(D119, '⭐SD-SUM-SBALL 🥎'!$F$4:$F$257, '⭐SD-SUM-SBALL 🥎'!$X$4:$X$257))</f>
        <v/>
      </c>
      <c r="F119" s="130" t="str">
        <f>IF(D119="", " ", _xlfn.XLOOKUP(D119, '⭐SD-SUM-SBALL 🥎'!$F$4:$F$257, '⭐SD-SUM-SBALL 🥎'!$L$4:$L$257))</f>
        <v xml:space="preserve"> </v>
      </c>
      <c r="G119" s="130" t="str" cm="1">
        <f t="array" ref="G119">_xlfn.IFS(D119="", "", _xlfn.XLOOKUP(D119, '⭐SD-SUM-SBALL 🥎'!$F$4:$F$257, '⭐SD-SUM-SBALL 🥎'!$M$4:$M$257)="", "", _xlfn.XLOOKUP(D119, '⭐SD-SUM-SBALL 🥎'!$F$4:$F$257, '⭐SD-SUM-SBALL 🥎'!$M$4:$M$257)&gt;0, _xlfn.XLOOKUP(D119, '⭐SD-SUM-SBALL 🥎'!$F$4:$F$257, '⭐SD-SUM-SBALL 🥎'!$M$4:$M$257))</f>
        <v/>
      </c>
      <c r="H119" s="130" t="str" cm="1">
        <f t="array" ref="H119">_xlfn.IFS(D119="", "", _xlfn.XLOOKUP(D119, '⭐SD-SUM-SBALL 🥎'!$F$4:$F$257, '⭐SD-SUM-SBALL 🥎'!$G$4:$G$257)="", "", _xlfn.XLOOKUP(D119, '⭐SD-SUM-SBALL 🥎'!$F$4:$F$257, '⭐SD-SUM-SBALL 🥎'!$G$4:$G$257)&gt;0, _xlfn.XLOOKUP(D119, '⭐SD-SUM-SBALL 🥎'!$F$4:$F$257, '⭐SD-SUM-SBALL 🥎'!$G$4:$G$257))</f>
        <v/>
      </c>
      <c r="I119" s="130" t="str">
        <f>IF(D119="", " ", _xlfn.XLOOKUP(D119, '⭐SD-SUM-SBALL 🥎'!$F$4:$F$257, '⭐SD-SUM-SBALL 🥎'!$AP$4:$AP$257))</f>
        <v xml:space="preserve"> </v>
      </c>
      <c r="J119" s="130" t="str">
        <f>IF(D119="", " ", _xlfn.XLOOKUP(D119, '⭐SD-SUM-SBALL 🥎'!$F$4:$F$257, '⭐SD-SUM-SBALL 🥎'!$T$4:$T$257))</f>
        <v xml:space="preserve"> </v>
      </c>
      <c r="K119" s="130" t="str">
        <f>IF(D119="", " ", _xlfn.XLOOKUP(D119, '⭐SD-SUM-SBALL 🥎'!$F$4:$F$257, '⭐SD-SUM-SBALL 🥎'!$N$4:$N$257))</f>
        <v xml:space="preserve"> </v>
      </c>
      <c r="L119" s="130" t="str">
        <f>IF(D119="", " ", _xlfn.XLOOKUP(D119, '⭐SD-SUM-SBALL 🥎'!$F$4:$F$257, '⭐SD-SUM-SBALL 🥎'!$O$4:$O$257))</f>
        <v xml:space="preserve"> </v>
      </c>
      <c r="R119" s="128"/>
    </row>
    <row r="120" spans="1:18">
      <c r="A120" s="128" t="str">
        <f>IF(D120="", " ", _xlfn.XLOOKUP(D120, '⭐SD-SUM-SBALL 🥎'!$F$4:$F$257, '⭐SD-SUM-SBALL 🥎'!$A$4:$A$257))</f>
        <v xml:space="preserve"> </v>
      </c>
      <c r="B120" s="128" t="str">
        <f>IF(D120="", " ", _xlfn.XLOOKUP(D120, '⭐SD-SUM-SBALL 🥎'!$F$4:$F$257, '⭐SD-SUM-SBALL 🥎'!$C$4:$C$257))</f>
        <v xml:space="preserve"> </v>
      </c>
      <c r="C120" s="631" t="str">
        <f>IF(D120="", " ", _xlfn.XLOOKUP(D120, '⭐SD-SUM-SBALL 🥎'!$F$4:$F$257, '⭐SD-SUM-SBALL 🥎'!$E$4:$E$257))</f>
        <v xml:space="preserve"> </v>
      </c>
      <c r="E120" s="128" t="str" cm="1">
        <f t="array" ref="E120">_xlfn.IFS(D120="", "", _xlfn.XLOOKUP(D120, '⭐SD-SUM-SBALL 🥎'!$F$4:$F$257, '⭐SD-SUM-SBALL 🥎'!$X$4:$X$257)="", "TBA", _xlfn.XLOOKUP(D120, '⭐SD-SUM-SBALL 🥎'!$F$4:$F$257, '⭐SD-SUM-SBALL 🥎'!$X$4:$X$257)&gt;0, _xlfn.XLOOKUP(D120, '⭐SD-SUM-SBALL 🥎'!$F$4:$F$257, '⭐SD-SUM-SBALL 🥎'!$X$4:$X$257))</f>
        <v/>
      </c>
      <c r="F120" s="130" t="str">
        <f>IF(D120="", " ", _xlfn.XLOOKUP(D120, '⭐SD-SUM-SBALL 🥎'!$F$4:$F$257, '⭐SD-SUM-SBALL 🥎'!$L$4:$L$257))</f>
        <v xml:space="preserve"> </v>
      </c>
      <c r="G120" s="130" t="str" cm="1">
        <f t="array" ref="G120">_xlfn.IFS(D120="", "", _xlfn.XLOOKUP(D120, '⭐SD-SUM-SBALL 🥎'!$F$4:$F$257, '⭐SD-SUM-SBALL 🥎'!$M$4:$M$257)="", "", _xlfn.XLOOKUP(D120, '⭐SD-SUM-SBALL 🥎'!$F$4:$F$257, '⭐SD-SUM-SBALL 🥎'!$M$4:$M$257)&gt;0, _xlfn.XLOOKUP(D120, '⭐SD-SUM-SBALL 🥎'!$F$4:$F$257, '⭐SD-SUM-SBALL 🥎'!$M$4:$M$257))</f>
        <v/>
      </c>
      <c r="H120" s="130" t="str" cm="1">
        <f t="array" ref="H120">_xlfn.IFS(D120="", "", _xlfn.XLOOKUP(D120, '⭐SD-SUM-SBALL 🥎'!$F$4:$F$257, '⭐SD-SUM-SBALL 🥎'!$G$4:$G$257)="", "", _xlfn.XLOOKUP(D120, '⭐SD-SUM-SBALL 🥎'!$F$4:$F$257, '⭐SD-SUM-SBALL 🥎'!$G$4:$G$257)&gt;0, _xlfn.XLOOKUP(D120, '⭐SD-SUM-SBALL 🥎'!$F$4:$F$257, '⭐SD-SUM-SBALL 🥎'!$G$4:$G$257))</f>
        <v/>
      </c>
      <c r="I120" s="130" t="str">
        <f>IF(D120="", " ", _xlfn.XLOOKUP(D120, '⭐SD-SUM-SBALL 🥎'!$F$4:$F$257, '⭐SD-SUM-SBALL 🥎'!$AP$4:$AP$257))</f>
        <v xml:space="preserve"> </v>
      </c>
      <c r="J120" s="130" t="str">
        <f>IF(D120="", " ", _xlfn.XLOOKUP(D120, '⭐SD-SUM-SBALL 🥎'!$F$4:$F$257, '⭐SD-SUM-SBALL 🥎'!$T$4:$T$257))</f>
        <v xml:space="preserve"> </v>
      </c>
      <c r="K120" s="130" t="str">
        <f>IF(D120="", " ", _xlfn.XLOOKUP(D120, '⭐SD-SUM-SBALL 🥎'!$F$4:$F$257, '⭐SD-SUM-SBALL 🥎'!$N$4:$N$257))</f>
        <v xml:space="preserve"> </v>
      </c>
      <c r="L120" s="130" t="str">
        <f>IF(D120="", " ", _xlfn.XLOOKUP(D120, '⭐SD-SUM-SBALL 🥎'!$F$4:$F$257, '⭐SD-SUM-SBALL 🥎'!$O$4:$O$257))</f>
        <v xml:space="preserve"> </v>
      </c>
      <c r="R120" s="128"/>
    </row>
    <row r="121" spans="1:18">
      <c r="A121" s="128" t="str">
        <f>IF(D121="", " ", _xlfn.XLOOKUP(D121, '⭐SD-SUM-SBALL 🥎'!$F$4:$F$257, '⭐SD-SUM-SBALL 🥎'!$A$4:$A$257))</f>
        <v xml:space="preserve"> </v>
      </c>
      <c r="B121" s="128" t="str">
        <f>IF(D121="", " ", _xlfn.XLOOKUP(D121, '⭐SD-SUM-SBALL 🥎'!$F$4:$F$257, '⭐SD-SUM-SBALL 🥎'!$C$4:$C$257))</f>
        <v xml:space="preserve"> </v>
      </c>
      <c r="C121" s="631" t="str">
        <f>IF(D121="", " ", _xlfn.XLOOKUP(D121, '⭐SD-SUM-SBALL 🥎'!$F$4:$F$257, '⭐SD-SUM-SBALL 🥎'!$E$4:$E$257))</f>
        <v xml:space="preserve"> </v>
      </c>
      <c r="E121" s="128" t="str" cm="1">
        <f t="array" ref="E121">_xlfn.IFS(D121="", "", _xlfn.XLOOKUP(D121, '⭐SD-SUM-SBALL 🥎'!$F$4:$F$257, '⭐SD-SUM-SBALL 🥎'!$X$4:$X$257)="", "TBA", _xlfn.XLOOKUP(D121, '⭐SD-SUM-SBALL 🥎'!$F$4:$F$257, '⭐SD-SUM-SBALL 🥎'!$X$4:$X$257)&gt;0, _xlfn.XLOOKUP(D121, '⭐SD-SUM-SBALL 🥎'!$F$4:$F$257, '⭐SD-SUM-SBALL 🥎'!$X$4:$X$257))</f>
        <v/>
      </c>
      <c r="F121" s="130" t="str">
        <f>IF(D121="", " ", _xlfn.XLOOKUP(D121, '⭐SD-SUM-SBALL 🥎'!$F$4:$F$257, '⭐SD-SUM-SBALL 🥎'!$L$4:$L$257))</f>
        <v xml:space="preserve"> </v>
      </c>
      <c r="G121" s="130" t="str" cm="1">
        <f t="array" ref="G121">_xlfn.IFS(D121="", "", _xlfn.XLOOKUP(D121, '⭐SD-SUM-SBALL 🥎'!$F$4:$F$257, '⭐SD-SUM-SBALL 🥎'!$M$4:$M$257)="", "", _xlfn.XLOOKUP(D121, '⭐SD-SUM-SBALL 🥎'!$F$4:$F$257, '⭐SD-SUM-SBALL 🥎'!$M$4:$M$257)&gt;0, _xlfn.XLOOKUP(D121, '⭐SD-SUM-SBALL 🥎'!$F$4:$F$257, '⭐SD-SUM-SBALL 🥎'!$M$4:$M$257))</f>
        <v/>
      </c>
      <c r="H121" s="130" t="str" cm="1">
        <f t="array" ref="H121">_xlfn.IFS(D121="", "", _xlfn.XLOOKUP(D121, '⭐SD-SUM-SBALL 🥎'!$F$4:$F$257, '⭐SD-SUM-SBALL 🥎'!$G$4:$G$257)="", "", _xlfn.XLOOKUP(D121, '⭐SD-SUM-SBALL 🥎'!$F$4:$F$257, '⭐SD-SUM-SBALL 🥎'!$G$4:$G$257)&gt;0, _xlfn.XLOOKUP(D121, '⭐SD-SUM-SBALL 🥎'!$F$4:$F$257, '⭐SD-SUM-SBALL 🥎'!$G$4:$G$257))</f>
        <v/>
      </c>
      <c r="I121" s="130" t="str">
        <f>IF(D121="", " ", _xlfn.XLOOKUP(D121, '⭐SD-SUM-SBALL 🥎'!$F$4:$F$257, '⭐SD-SUM-SBALL 🥎'!$AP$4:$AP$257))</f>
        <v xml:space="preserve"> </v>
      </c>
      <c r="J121" s="130" t="str">
        <f>IF(D121="", " ", _xlfn.XLOOKUP(D121, '⭐SD-SUM-SBALL 🥎'!$F$4:$F$257, '⭐SD-SUM-SBALL 🥎'!$T$4:$T$257))</f>
        <v xml:space="preserve"> </v>
      </c>
      <c r="K121" s="130" t="str">
        <f>IF(D121="", " ", _xlfn.XLOOKUP(D121, '⭐SD-SUM-SBALL 🥎'!$F$4:$F$257, '⭐SD-SUM-SBALL 🥎'!$N$4:$N$257))</f>
        <v xml:space="preserve"> </v>
      </c>
      <c r="L121" s="130" t="str">
        <f>IF(D121="", " ", _xlfn.XLOOKUP(D121, '⭐SD-SUM-SBALL 🥎'!$F$4:$F$257, '⭐SD-SUM-SBALL 🥎'!$O$4:$O$257))</f>
        <v xml:space="preserve"> </v>
      </c>
      <c r="R121" s="128"/>
    </row>
    <row r="122" spans="1:18">
      <c r="A122" s="128" t="str">
        <f>IF(D122="", " ", _xlfn.XLOOKUP(D122, '⭐SD-SUM-SBALL 🥎'!$F$4:$F$257, '⭐SD-SUM-SBALL 🥎'!$A$4:$A$257))</f>
        <v xml:space="preserve"> </v>
      </c>
      <c r="B122" s="128" t="str">
        <f>IF(D122="", " ", _xlfn.XLOOKUP(D122, '⭐SD-SUM-SBALL 🥎'!$F$4:$F$257, '⭐SD-SUM-SBALL 🥎'!$C$4:$C$257))</f>
        <v xml:space="preserve"> </v>
      </c>
      <c r="C122" s="631" t="str">
        <f>IF(D122="", " ", _xlfn.XLOOKUP(D122, '⭐SD-SUM-SBALL 🥎'!$F$4:$F$257, '⭐SD-SUM-SBALL 🥎'!$E$4:$E$257))</f>
        <v xml:space="preserve"> </v>
      </c>
      <c r="E122" s="128" t="str" cm="1">
        <f t="array" ref="E122">_xlfn.IFS(D122="", "", _xlfn.XLOOKUP(D122, '⭐SD-SUM-SBALL 🥎'!$F$4:$F$257, '⭐SD-SUM-SBALL 🥎'!$X$4:$X$257)="", "TBA", _xlfn.XLOOKUP(D122, '⭐SD-SUM-SBALL 🥎'!$F$4:$F$257, '⭐SD-SUM-SBALL 🥎'!$X$4:$X$257)&gt;0, _xlfn.XLOOKUP(D122, '⭐SD-SUM-SBALL 🥎'!$F$4:$F$257, '⭐SD-SUM-SBALL 🥎'!$X$4:$X$257))</f>
        <v/>
      </c>
      <c r="F122" s="130" t="str">
        <f>IF(D122="", " ", _xlfn.XLOOKUP(D122, '⭐SD-SUM-SBALL 🥎'!$F$4:$F$257, '⭐SD-SUM-SBALL 🥎'!$L$4:$L$257))</f>
        <v xml:space="preserve"> </v>
      </c>
      <c r="G122" s="130" t="str" cm="1">
        <f t="array" ref="G122">_xlfn.IFS(D122="", "", _xlfn.XLOOKUP(D122, '⭐SD-SUM-SBALL 🥎'!$F$4:$F$257, '⭐SD-SUM-SBALL 🥎'!$M$4:$M$257)="", "", _xlfn.XLOOKUP(D122, '⭐SD-SUM-SBALL 🥎'!$F$4:$F$257, '⭐SD-SUM-SBALL 🥎'!$M$4:$M$257)&gt;0, _xlfn.XLOOKUP(D122, '⭐SD-SUM-SBALL 🥎'!$F$4:$F$257, '⭐SD-SUM-SBALL 🥎'!$M$4:$M$257))</f>
        <v/>
      </c>
      <c r="H122" s="130" t="str" cm="1">
        <f t="array" ref="H122">_xlfn.IFS(D122="", "", _xlfn.XLOOKUP(D122, '⭐SD-SUM-SBALL 🥎'!$F$4:$F$257, '⭐SD-SUM-SBALL 🥎'!$G$4:$G$257)="", "", _xlfn.XLOOKUP(D122, '⭐SD-SUM-SBALL 🥎'!$F$4:$F$257, '⭐SD-SUM-SBALL 🥎'!$G$4:$G$257)&gt;0, _xlfn.XLOOKUP(D122, '⭐SD-SUM-SBALL 🥎'!$F$4:$F$257, '⭐SD-SUM-SBALL 🥎'!$G$4:$G$257))</f>
        <v/>
      </c>
      <c r="I122" s="130" t="str">
        <f>IF(D122="", " ", _xlfn.XLOOKUP(D122, '⭐SD-SUM-SBALL 🥎'!$F$4:$F$257, '⭐SD-SUM-SBALL 🥎'!$AP$4:$AP$257))</f>
        <v xml:space="preserve"> </v>
      </c>
      <c r="J122" s="130" t="str">
        <f>IF(D122="", " ", _xlfn.XLOOKUP(D122, '⭐SD-SUM-SBALL 🥎'!$F$4:$F$257, '⭐SD-SUM-SBALL 🥎'!$T$4:$T$257))</f>
        <v xml:space="preserve"> </v>
      </c>
      <c r="K122" s="130" t="str">
        <f>IF(D122="", " ", _xlfn.XLOOKUP(D122, '⭐SD-SUM-SBALL 🥎'!$F$4:$F$257, '⭐SD-SUM-SBALL 🥎'!$N$4:$N$257))</f>
        <v xml:space="preserve"> </v>
      </c>
      <c r="L122" s="130" t="str">
        <f>IF(D122="", " ", _xlfn.XLOOKUP(D122, '⭐SD-SUM-SBALL 🥎'!$F$4:$F$257, '⭐SD-SUM-SBALL 🥎'!$O$4:$O$257))</f>
        <v xml:space="preserve"> </v>
      </c>
      <c r="R122" s="128"/>
    </row>
    <row r="123" spans="1:18">
      <c r="A123" s="128" t="str">
        <f>IF(D123="", " ", _xlfn.XLOOKUP(D123, '⭐SD-SUM-SBALL 🥎'!$F$4:$F$257, '⭐SD-SUM-SBALL 🥎'!$A$4:$A$257))</f>
        <v xml:space="preserve"> </v>
      </c>
      <c r="B123" s="128" t="str">
        <f>IF(D123="", " ", _xlfn.XLOOKUP(D123, '⭐SD-SUM-SBALL 🥎'!$F$4:$F$257, '⭐SD-SUM-SBALL 🥎'!$C$4:$C$257))</f>
        <v xml:space="preserve"> </v>
      </c>
      <c r="C123" s="631" t="str">
        <f>IF(D123="", " ", _xlfn.XLOOKUP(D123, '⭐SD-SUM-SBALL 🥎'!$F$4:$F$257, '⭐SD-SUM-SBALL 🥎'!$E$4:$E$257))</f>
        <v xml:space="preserve"> </v>
      </c>
      <c r="E123" s="128" t="str" cm="1">
        <f t="array" ref="E123">_xlfn.IFS(D123="", "", _xlfn.XLOOKUP(D123, '⭐SD-SUM-SBALL 🥎'!$F$4:$F$257, '⭐SD-SUM-SBALL 🥎'!$X$4:$X$257)="", "TBA", _xlfn.XLOOKUP(D123, '⭐SD-SUM-SBALL 🥎'!$F$4:$F$257, '⭐SD-SUM-SBALL 🥎'!$X$4:$X$257)&gt;0, _xlfn.XLOOKUP(D123, '⭐SD-SUM-SBALL 🥎'!$F$4:$F$257, '⭐SD-SUM-SBALL 🥎'!$X$4:$X$257))</f>
        <v/>
      </c>
      <c r="F123" s="130" t="str">
        <f>IF(D123="", " ", _xlfn.XLOOKUP(D123, '⭐SD-SUM-SBALL 🥎'!$F$4:$F$257, '⭐SD-SUM-SBALL 🥎'!$L$4:$L$257))</f>
        <v xml:space="preserve"> </v>
      </c>
      <c r="G123" s="130" t="str" cm="1">
        <f t="array" ref="G123">_xlfn.IFS(D123="", "", _xlfn.XLOOKUP(D123, '⭐SD-SUM-SBALL 🥎'!$F$4:$F$257, '⭐SD-SUM-SBALL 🥎'!$M$4:$M$257)="", "", _xlfn.XLOOKUP(D123, '⭐SD-SUM-SBALL 🥎'!$F$4:$F$257, '⭐SD-SUM-SBALL 🥎'!$M$4:$M$257)&gt;0, _xlfn.XLOOKUP(D123, '⭐SD-SUM-SBALL 🥎'!$F$4:$F$257, '⭐SD-SUM-SBALL 🥎'!$M$4:$M$257))</f>
        <v/>
      </c>
      <c r="H123" s="130" t="str" cm="1">
        <f t="array" ref="H123">_xlfn.IFS(D123="", "", _xlfn.XLOOKUP(D123, '⭐SD-SUM-SBALL 🥎'!$F$4:$F$257, '⭐SD-SUM-SBALL 🥎'!$G$4:$G$257)="", "", _xlfn.XLOOKUP(D123, '⭐SD-SUM-SBALL 🥎'!$F$4:$F$257, '⭐SD-SUM-SBALL 🥎'!$G$4:$G$257)&gt;0, _xlfn.XLOOKUP(D123, '⭐SD-SUM-SBALL 🥎'!$F$4:$F$257, '⭐SD-SUM-SBALL 🥎'!$G$4:$G$257))</f>
        <v/>
      </c>
      <c r="I123" s="130" t="str">
        <f>IF(D123="", " ", _xlfn.XLOOKUP(D123, '⭐SD-SUM-SBALL 🥎'!$F$4:$F$257, '⭐SD-SUM-SBALL 🥎'!$AP$4:$AP$257))</f>
        <v xml:space="preserve"> </v>
      </c>
      <c r="J123" s="130" t="str">
        <f>IF(D123="", " ", _xlfn.XLOOKUP(D123, '⭐SD-SUM-SBALL 🥎'!$F$4:$F$257, '⭐SD-SUM-SBALL 🥎'!$T$4:$T$257))</f>
        <v xml:space="preserve"> </v>
      </c>
      <c r="K123" s="130" t="str">
        <f>IF(D123="", " ", _xlfn.XLOOKUP(D123, '⭐SD-SUM-SBALL 🥎'!$F$4:$F$257, '⭐SD-SUM-SBALL 🥎'!$N$4:$N$257))</f>
        <v xml:space="preserve"> </v>
      </c>
      <c r="L123" s="130" t="str">
        <f>IF(D123="", " ", _xlfn.XLOOKUP(D123, '⭐SD-SUM-SBALL 🥎'!$F$4:$F$257, '⭐SD-SUM-SBALL 🥎'!$O$4:$O$257))</f>
        <v xml:space="preserve"> </v>
      </c>
      <c r="R123" s="128"/>
    </row>
    <row r="124" spans="1:18">
      <c r="A124" s="128" t="str">
        <f>IF(D124="", " ", _xlfn.XLOOKUP(D124, '⭐SD-SUM-SBALL 🥎'!$F$4:$F$257, '⭐SD-SUM-SBALL 🥎'!$A$4:$A$257))</f>
        <v xml:space="preserve"> </v>
      </c>
      <c r="B124" s="128" t="str">
        <f>IF(D124="", " ", _xlfn.XLOOKUP(D124, '⭐SD-SUM-SBALL 🥎'!$F$4:$F$257, '⭐SD-SUM-SBALL 🥎'!$C$4:$C$257))</f>
        <v xml:space="preserve"> </v>
      </c>
      <c r="C124" s="631" t="str">
        <f>IF(D124="", " ", _xlfn.XLOOKUP(D124, '⭐SD-SUM-SBALL 🥎'!$F$4:$F$257, '⭐SD-SUM-SBALL 🥎'!$E$4:$E$257))</f>
        <v xml:space="preserve"> </v>
      </c>
      <c r="E124" s="128" t="str" cm="1">
        <f t="array" ref="E124">_xlfn.IFS(D124="", "", _xlfn.XLOOKUP(D124, '⭐SD-SUM-SBALL 🥎'!$F$4:$F$257, '⭐SD-SUM-SBALL 🥎'!$X$4:$X$257)="", "TBA", _xlfn.XLOOKUP(D124, '⭐SD-SUM-SBALL 🥎'!$F$4:$F$257, '⭐SD-SUM-SBALL 🥎'!$X$4:$X$257)&gt;0, _xlfn.XLOOKUP(D124, '⭐SD-SUM-SBALL 🥎'!$F$4:$F$257, '⭐SD-SUM-SBALL 🥎'!$X$4:$X$257))</f>
        <v/>
      </c>
      <c r="F124" s="130" t="str">
        <f>IF(D124="", " ", _xlfn.XLOOKUP(D124, '⭐SD-SUM-SBALL 🥎'!$F$4:$F$257, '⭐SD-SUM-SBALL 🥎'!$L$4:$L$257))</f>
        <v xml:space="preserve"> </v>
      </c>
      <c r="G124" s="130" t="str" cm="1">
        <f t="array" ref="G124">_xlfn.IFS(D124="", "", _xlfn.XLOOKUP(D124, '⭐SD-SUM-SBALL 🥎'!$F$4:$F$257, '⭐SD-SUM-SBALL 🥎'!$M$4:$M$257)="", "", _xlfn.XLOOKUP(D124, '⭐SD-SUM-SBALL 🥎'!$F$4:$F$257, '⭐SD-SUM-SBALL 🥎'!$M$4:$M$257)&gt;0, _xlfn.XLOOKUP(D124, '⭐SD-SUM-SBALL 🥎'!$F$4:$F$257, '⭐SD-SUM-SBALL 🥎'!$M$4:$M$257))</f>
        <v/>
      </c>
      <c r="H124" s="130" t="str" cm="1">
        <f t="array" ref="H124">_xlfn.IFS(D124="", "", _xlfn.XLOOKUP(D124, '⭐SD-SUM-SBALL 🥎'!$F$4:$F$257, '⭐SD-SUM-SBALL 🥎'!$G$4:$G$257)="", "", _xlfn.XLOOKUP(D124, '⭐SD-SUM-SBALL 🥎'!$F$4:$F$257, '⭐SD-SUM-SBALL 🥎'!$G$4:$G$257)&gt;0, _xlfn.XLOOKUP(D124, '⭐SD-SUM-SBALL 🥎'!$F$4:$F$257, '⭐SD-SUM-SBALL 🥎'!$G$4:$G$257))</f>
        <v/>
      </c>
      <c r="I124" s="130" t="str">
        <f>IF(D124="", " ", _xlfn.XLOOKUP(D124, '⭐SD-SUM-SBALL 🥎'!$F$4:$F$257, '⭐SD-SUM-SBALL 🥎'!$AP$4:$AP$257))</f>
        <v xml:space="preserve"> </v>
      </c>
      <c r="J124" s="130" t="str">
        <f>IF(D124="", " ", _xlfn.XLOOKUP(D124, '⭐SD-SUM-SBALL 🥎'!$F$4:$F$257, '⭐SD-SUM-SBALL 🥎'!$T$4:$T$257))</f>
        <v xml:space="preserve"> </v>
      </c>
      <c r="K124" s="130" t="str">
        <f>IF(D124="", " ", _xlfn.XLOOKUP(D124, '⭐SD-SUM-SBALL 🥎'!$F$4:$F$257, '⭐SD-SUM-SBALL 🥎'!$N$4:$N$257))</f>
        <v xml:space="preserve"> </v>
      </c>
      <c r="L124" s="130" t="str">
        <f>IF(D124="", " ", _xlfn.XLOOKUP(D124, '⭐SD-SUM-SBALL 🥎'!$F$4:$F$257, '⭐SD-SUM-SBALL 🥎'!$O$4:$O$257))</f>
        <v xml:space="preserve"> </v>
      </c>
      <c r="R124" s="128"/>
    </row>
    <row r="125" spans="1:18">
      <c r="A125" s="128" t="str">
        <f>IF(D125="", " ", _xlfn.XLOOKUP(D125, '⭐SD-SUM-SBALL 🥎'!$F$4:$F$257, '⭐SD-SUM-SBALL 🥎'!$A$4:$A$257))</f>
        <v xml:space="preserve"> </v>
      </c>
      <c r="B125" s="128" t="str">
        <f>IF(D125="", " ", _xlfn.XLOOKUP(D125, '⭐SD-SUM-SBALL 🥎'!$F$4:$F$257, '⭐SD-SUM-SBALL 🥎'!$C$4:$C$257))</f>
        <v xml:space="preserve"> </v>
      </c>
      <c r="C125" s="631" t="str">
        <f>IF(D125="", " ", _xlfn.XLOOKUP(D125, '⭐SD-SUM-SBALL 🥎'!$F$4:$F$257, '⭐SD-SUM-SBALL 🥎'!$E$4:$E$257))</f>
        <v xml:space="preserve"> </v>
      </c>
      <c r="E125" s="128" t="str" cm="1">
        <f t="array" ref="E125">_xlfn.IFS(D125="", "", _xlfn.XLOOKUP(D125, '⭐SD-SUM-SBALL 🥎'!$F$4:$F$257, '⭐SD-SUM-SBALL 🥎'!$X$4:$X$257)="", "TBA", _xlfn.XLOOKUP(D125, '⭐SD-SUM-SBALL 🥎'!$F$4:$F$257, '⭐SD-SUM-SBALL 🥎'!$X$4:$X$257)&gt;0, _xlfn.XLOOKUP(D125, '⭐SD-SUM-SBALL 🥎'!$F$4:$F$257, '⭐SD-SUM-SBALL 🥎'!$X$4:$X$257))</f>
        <v/>
      </c>
      <c r="F125" s="130" t="str">
        <f>IF(D125="", " ", _xlfn.XLOOKUP(D125, '⭐SD-SUM-SBALL 🥎'!$F$4:$F$257, '⭐SD-SUM-SBALL 🥎'!$L$4:$L$257))</f>
        <v xml:space="preserve"> </v>
      </c>
      <c r="G125" s="130" t="str" cm="1">
        <f t="array" ref="G125">_xlfn.IFS(D125="", "", _xlfn.XLOOKUP(D125, '⭐SD-SUM-SBALL 🥎'!$F$4:$F$257, '⭐SD-SUM-SBALL 🥎'!$M$4:$M$257)="", "", _xlfn.XLOOKUP(D125, '⭐SD-SUM-SBALL 🥎'!$F$4:$F$257, '⭐SD-SUM-SBALL 🥎'!$M$4:$M$257)&gt;0, _xlfn.XLOOKUP(D125, '⭐SD-SUM-SBALL 🥎'!$F$4:$F$257, '⭐SD-SUM-SBALL 🥎'!$M$4:$M$257))</f>
        <v/>
      </c>
      <c r="H125" s="130" t="str" cm="1">
        <f t="array" ref="H125">_xlfn.IFS(D125="", "", _xlfn.XLOOKUP(D125, '⭐SD-SUM-SBALL 🥎'!$F$4:$F$257, '⭐SD-SUM-SBALL 🥎'!$G$4:$G$257)="", "", _xlfn.XLOOKUP(D125, '⭐SD-SUM-SBALL 🥎'!$F$4:$F$257, '⭐SD-SUM-SBALL 🥎'!$G$4:$G$257)&gt;0, _xlfn.XLOOKUP(D125, '⭐SD-SUM-SBALL 🥎'!$F$4:$F$257, '⭐SD-SUM-SBALL 🥎'!$G$4:$G$257))</f>
        <v/>
      </c>
      <c r="I125" s="130" t="str">
        <f>IF(D125="", " ", _xlfn.XLOOKUP(D125, '⭐SD-SUM-SBALL 🥎'!$F$4:$F$257, '⭐SD-SUM-SBALL 🥎'!$AP$4:$AP$257))</f>
        <v xml:space="preserve"> </v>
      </c>
      <c r="J125" s="130" t="str">
        <f>IF(D125="", " ", _xlfn.XLOOKUP(D125, '⭐SD-SUM-SBALL 🥎'!$F$4:$F$257, '⭐SD-SUM-SBALL 🥎'!$T$4:$T$257))</f>
        <v xml:space="preserve"> </v>
      </c>
      <c r="K125" s="130" t="str">
        <f>IF(D125="", " ", _xlfn.XLOOKUP(D125, '⭐SD-SUM-SBALL 🥎'!$F$4:$F$257, '⭐SD-SUM-SBALL 🥎'!$N$4:$N$257))</f>
        <v xml:space="preserve"> </v>
      </c>
      <c r="L125" s="130" t="str">
        <f>IF(D125="", " ", _xlfn.XLOOKUP(D125, '⭐SD-SUM-SBALL 🥎'!$F$4:$F$257, '⭐SD-SUM-SBALL 🥎'!$O$4:$O$257))</f>
        <v xml:space="preserve"> </v>
      </c>
      <c r="R125" s="128"/>
    </row>
    <row r="126" spans="1:18">
      <c r="A126" s="128" t="str">
        <f>IF(D126="", " ", _xlfn.XLOOKUP(D126, '⭐SD-SUM-SBALL 🥎'!$F$4:$F$257, '⭐SD-SUM-SBALL 🥎'!$A$4:$A$257))</f>
        <v xml:space="preserve"> </v>
      </c>
      <c r="B126" s="128" t="str">
        <f>IF(D126="", " ", _xlfn.XLOOKUP(D126, '⭐SD-SUM-SBALL 🥎'!$F$4:$F$257, '⭐SD-SUM-SBALL 🥎'!$C$4:$C$257))</f>
        <v xml:space="preserve"> </v>
      </c>
      <c r="C126" s="631" t="str">
        <f>IF(D126="", " ", _xlfn.XLOOKUP(D126, '⭐SD-SUM-SBALL 🥎'!$F$4:$F$257, '⭐SD-SUM-SBALL 🥎'!$E$4:$E$257))</f>
        <v xml:space="preserve"> </v>
      </c>
      <c r="E126" s="128" t="str" cm="1">
        <f t="array" ref="E126">_xlfn.IFS(D126="", "", _xlfn.XLOOKUP(D126, '⭐SD-SUM-SBALL 🥎'!$F$4:$F$257, '⭐SD-SUM-SBALL 🥎'!$X$4:$X$257)="", "TBA", _xlfn.XLOOKUP(D126, '⭐SD-SUM-SBALL 🥎'!$F$4:$F$257, '⭐SD-SUM-SBALL 🥎'!$X$4:$X$257)&gt;0, _xlfn.XLOOKUP(D126, '⭐SD-SUM-SBALL 🥎'!$F$4:$F$257, '⭐SD-SUM-SBALL 🥎'!$X$4:$X$257))</f>
        <v/>
      </c>
      <c r="F126" s="130" t="str">
        <f>IF(D126="", " ", _xlfn.XLOOKUP(D126, '⭐SD-SUM-SBALL 🥎'!$F$4:$F$257, '⭐SD-SUM-SBALL 🥎'!$L$4:$L$257))</f>
        <v xml:space="preserve"> </v>
      </c>
      <c r="G126" s="130" t="str" cm="1">
        <f t="array" ref="G126">_xlfn.IFS(D126="", "", _xlfn.XLOOKUP(D126, '⭐SD-SUM-SBALL 🥎'!$F$4:$F$257, '⭐SD-SUM-SBALL 🥎'!$M$4:$M$257)="", "", _xlfn.XLOOKUP(D126, '⭐SD-SUM-SBALL 🥎'!$F$4:$F$257, '⭐SD-SUM-SBALL 🥎'!$M$4:$M$257)&gt;0, _xlfn.XLOOKUP(D126, '⭐SD-SUM-SBALL 🥎'!$F$4:$F$257, '⭐SD-SUM-SBALL 🥎'!$M$4:$M$257))</f>
        <v/>
      </c>
      <c r="H126" s="130" t="str" cm="1">
        <f t="array" ref="H126">_xlfn.IFS(D126="", "", _xlfn.XLOOKUP(D126, '⭐SD-SUM-SBALL 🥎'!$F$4:$F$257, '⭐SD-SUM-SBALL 🥎'!$G$4:$G$257)="", "", _xlfn.XLOOKUP(D126, '⭐SD-SUM-SBALL 🥎'!$F$4:$F$257, '⭐SD-SUM-SBALL 🥎'!$G$4:$G$257)&gt;0, _xlfn.XLOOKUP(D126, '⭐SD-SUM-SBALL 🥎'!$F$4:$F$257, '⭐SD-SUM-SBALL 🥎'!$G$4:$G$257))</f>
        <v/>
      </c>
      <c r="I126" s="130" t="str">
        <f>IF(D126="", " ", _xlfn.XLOOKUP(D126, '⭐SD-SUM-SBALL 🥎'!$F$4:$F$257, '⭐SD-SUM-SBALL 🥎'!$AP$4:$AP$257))</f>
        <v xml:space="preserve"> </v>
      </c>
      <c r="J126" s="130" t="str">
        <f>IF(D126="", " ", _xlfn.XLOOKUP(D126, '⭐SD-SUM-SBALL 🥎'!$F$4:$F$257, '⭐SD-SUM-SBALL 🥎'!$T$4:$T$257))</f>
        <v xml:space="preserve"> </v>
      </c>
      <c r="K126" s="130" t="str">
        <f>IF(D126="", " ", _xlfn.XLOOKUP(D126, '⭐SD-SUM-SBALL 🥎'!$F$4:$F$257, '⭐SD-SUM-SBALL 🥎'!$N$4:$N$257))</f>
        <v xml:space="preserve"> </v>
      </c>
      <c r="L126" s="130" t="str">
        <f>IF(D126="", " ", _xlfn.XLOOKUP(D126, '⭐SD-SUM-SBALL 🥎'!$F$4:$F$257, '⭐SD-SUM-SBALL 🥎'!$O$4:$O$257))</f>
        <v xml:space="preserve"> </v>
      </c>
      <c r="R126" s="128"/>
    </row>
    <row r="127" spans="1:18">
      <c r="A127" s="128" t="str">
        <f>IF(D127="", " ", _xlfn.XLOOKUP(D127, '⭐SD-SUM-SBALL 🥎'!$F$4:$F$257, '⭐SD-SUM-SBALL 🥎'!$A$4:$A$257))</f>
        <v xml:space="preserve"> </v>
      </c>
      <c r="B127" s="128" t="str">
        <f>IF(D127="", " ", _xlfn.XLOOKUP(D127, '⭐SD-SUM-SBALL 🥎'!$F$4:$F$257, '⭐SD-SUM-SBALL 🥎'!$C$4:$C$257))</f>
        <v xml:space="preserve"> </v>
      </c>
      <c r="C127" s="631" t="str">
        <f>IF(D127="", " ", _xlfn.XLOOKUP(D127, '⭐SD-SUM-SBALL 🥎'!$F$4:$F$257, '⭐SD-SUM-SBALL 🥎'!$E$4:$E$257))</f>
        <v xml:space="preserve"> </v>
      </c>
      <c r="E127" s="128" t="str" cm="1">
        <f t="array" ref="E127">_xlfn.IFS(D127="", "", _xlfn.XLOOKUP(D127, '⭐SD-SUM-SBALL 🥎'!$F$4:$F$257, '⭐SD-SUM-SBALL 🥎'!$X$4:$X$257)="", "TBA", _xlfn.XLOOKUP(D127, '⭐SD-SUM-SBALL 🥎'!$F$4:$F$257, '⭐SD-SUM-SBALL 🥎'!$X$4:$X$257)&gt;0, _xlfn.XLOOKUP(D127, '⭐SD-SUM-SBALL 🥎'!$F$4:$F$257, '⭐SD-SUM-SBALL 🥎'!$X$4:$X$257))</f>
        <v/>
      </c>
      <c r="F127" s="130" t="str">
        <f>IF(D127="", " ", _xlfn.XLOOKUP(D127, '⭐SD-SUM-SBALL 🥎'!$F$4:$F$257, '⭐SD-SUM-SBALL 🥎'!$L$4:$L$257))</f>
        <v xml:space="preserve"> </v>
      </c>
      <c r="G127" s="130" t="str" cm="1">
        <f t="array" ref="G127">_xlfn.IFS(D127="", "", _xlfn.XLOOKUP(D127, '⭐SD-SUM-SBALL 🥎'!$F$4:$F$257, '⭐SD-SUM-SBALL 🥎'!$M$4:$M$257)="", "", _xlfn.XLOOKUP(D127, '⭐SD-SUM-SBALL 🥎'!$F$4:$F$257, '⭐SD-SUM-SBALL 🥎'!$M$4:$M$257)&gt;0, _xlfn.XLOOKUP(D127, '⭐SD-SUM-SBALL 🥎'!$F$4:$F$257, '⭐SD-SUM-SBALL 🥎'!$M$4:$M$257))</f>
        <v/>
      </c>
      <c r="H127" s="130" t="str" cm="1">
        <f t="array" ref="H127">_xlfn.IFS(D127="", "", _xlfn.XLOOKUP(D127, '⭐SD-SUM-SBALL 🥎'!$F$4:$F$257, '⭐SD-SUM-SBALL 🥎'!$G$4:$G$257)="", "", _xlfn.XLOOKUP(D127, '⭐SD-SUM-SBALL 🥎'!$F$4:$F$257, '⭐SD-SUM-SBALL 🥎'!$G$4:$G$257)&gt;0, _xlfn.XLOOKUP(D127, '⭐SD-SUM-SBALL 🥎'!$F$4:$F$257, '⭐SD-SUM-SBALL 🥎'!$G$4:$G$257))</f>
        <v/>
      </c>
      <c r="I127" s="130" t="str">
        <f>IF(D127="", " ", _xlfn.XLOOKUP(D127, '⭐SD-SUM-SBALL 🥎'!$F$4:$F$257, '⭐SD-SUM-SBALL 🥎'!$AP$4:$AP$257))</f>
        <v xml:space="preserve"> </v>
      </c>
      <c r="J127" s="130" t="str">
        <f>IF(D127="", " ", _xlfn.XLOOKUP(D127, '⭐SD-SUM-SBALL 🥎'!$F$4:$F$257, '⭐SD-SUM-SBALL 🥎'!$T$4:$T$257))</f>
        <v xml:space="preserve"> </v>
      </c>
      <c r="K127" s="130" t="str">
        <f>IF(D127="", " ", _xlfn.XLOOKUP(D127, '⭐SD-SUM-SBALL 🥎'!$F$4:$F$257, '⭐SD-SUM-SBALL 🥎'!$N$4:$N$257))</f>
        <v xml:space="preserve"> </v>
      </c>
      <c r="L127" s="130" t="str">
        <f>IF(D127="", " ", _xlfn.XLOOKUP(D127, '⭐SD-SUM-SBALL 🥎'!$F$4:$F$257, '⭐SD-SUM-SBALL 🥎'!$O$4:$O$257))</f>
        <v xml:space="preserve"> </v>
      </c>
      <c r="R127" s="128"/>
    </row>
    <row r="128" spans="1:18">
      <c r="A128" s="128" t="str">
        <f>IF(D128="", " ", _xlfn.XLOOKUP(D128, '⭐SD-SUM-SBALL 🥎'!$F$4:$F$257, '⭐SD-SUM-SBALL 🥎'!$A$4:$A$257))</f>
        <v xml:space="preserve"> </v>
      </c>
      <c r="B128" s="128" t="str">
        <f>IF(D128="", " ", _xlfn.XLOOKUP(D128, '⭐SD-SUM-SBALL 🥎'!$F$4:$F$257, '⭐SD-SUM-SBALL 🥎'!$C$4:$C$257))</f>
        <v xml:space="preserve"> </v>
      </c>
      <c r="C128" s="631" t="str">
        <f>IF(D128="", " ", _xlfn.XLOOKUP(D128, '⭐SD-SUM-SBALL 🥎'!$F$4:$F$257, '⭐SD-SUM-SBALL 🥎'!$E$4:$E$257))</f>
        <v xml:space="preserve"> </v>
      </c>
      <c r="E128" s="128" t="str" cm="1">
        <f t="array" ref="E128">_xlfn.IFS(D128="", "", _xlfn.XLOOKUP(D128, '⭐SD-SUM-SBALL 🥎'!$F$4:$F$257, '⭐SD-SUM-SBALL 🥎'!$X$4:$X$257)="", "TBA", _xlfn.XLOOKUP(D128, '⭐SD-SUM-SBALL 🥎'!$F$4:$F$257, '⭐SD-SUM-SBALL 🥎'!$X$4:$X$257)&gt;0, _xlfn.XLOOKUP(D128, '⭐SD-SUM-SBALL 🥎'!$F$4:$F$257, '⭐SD-SUM-SBALL 🥎'!$X$4:$X$257))</f>
        <v/>
      </c>
      <c r="F128" s="130" t="str">
        <f>IF(D128="", " ", _xlfn.XLOOKUP(D128, '⭐SD-SUM-SBALL 🥎'!$F$4:$F$257, '⭐SD-SUM-SBALL 🥎'!$L$4:$L$257))</f>
        <v xml:space="preserve"> </v>
      </c>
      <c r="G128" s="130" t="str" cm="1">
        <f t="array" ref="G128">_xlfn.IFS(D128="", "", _xlfn.XLOOKUP(D128, '⭐SD-SUM-SBALL 🥎'!$F$4:$F$257, '⭐SD-SUM-SBALL 🥎'!$M$4:$M$257)="", "", _xlfn.XLOOKUP(D128, '⭐SD-SUM-SBALL 🥎'!$F$4:$F$257, '⭐SD-SUM-SBALL 🥎'!$M$4:$M$257)&gt;0, _xlfn.XLOOKUP(D128, '⭐SD-SUM-SBALL 🥎'!$F$4:$F$257, '⭐SD-SUM-SBALL 🥎'!$M$4:$M$257))</f>
        <v/>
      </c>
      <c r="H128" s="130" t="str" cm="1">
        <f t="array" ref="H128">_xlfn.IFS(D128="", "", _xlfn.XLOOKUP(D128, '⭐SD-SUM-SBALL 🥎'!$F$4:$F$257, '⭐SD-SUM-SBALL 🥎'!$G$4:$G$257)="", "", _xlfn.XLOOKUP(D128, '⭐SD-SUM-SBALL 🥎'!$F$4:$F$257, '⭐SD-SUM-SBALL 🥎'!$G$4:$G$257)&gt;0, _xlfn.XLOOKUP(D128, '⭐SD-SUM-SBALL 🥎'!$F$4:$F$257, '⭐SD-SUM-SBALL 🥎'!$G$4:$G$257))</f>
        <v/>
      </c>
      <c r="I128" s="130" t="str">
        <f>IF(D128="", " ", _xlfn.XLOOKUP(D128, '⭐SD-SUM-SBALL 🥎'!$F$4:$F$257, '⭐SD-SUM-SBALL 🥎'!$AP$4:$AP$257))</f>
        <v xml:space="preserve"> </v>
      </c>
      <c r="J128" s="130" t="str">
        <f>IF(D128="", " ", _xlfn.XLOOKUP(D128, '⭐SD-SUM-SBALL 🥎'!$F$4:$F$257, '⭐SD-SUM-SBALL 🥎'!$T$4:$T$257))</f>
        <v xml:space="preserve"> </v>
      </c>
      <c r="K128" s="130" t="str">
        <f>IF(D128="", " ", _xlfn.XLOOKUP(D128, '⭐SD-SUM-SBALL 🥎'!$F$4:$F$257, '⭐SD-SUM-SBALL 🥎'!$N$4:$N$257))</f>
        <v xml:space="preserve"> </v>
      </c>
      <c r="L128" s="130" t="str">
        <f>IF(D128="", " ", _xlfn.XLOOKUP(D128, '⭐SD-SUM-SBALL 🥎'!$F$4:$F$257, '⭐SD-SUM-SBALL 🥎'!$O$4:$O$257))</f>
        <v xml:space="preserve"> </v>
      </c>
      <c r="R128" s="128"/>
    </row>
    <row r="129" spans="1:18">
      <c r="A129" s="128" t="str">
        <f>IF(D129="", " ", _xlfn.XLOOKUP(D129, '⭐SD-SUM-SBALL 🥎'!$F$4:$F$257, '⭐SD-SUM-SBALL 🥎'!$A$4:$A$257))</f>
        <v xml:space="preserve"> </v>
      </c>
      <c r="B129" s="128" t="str">
        <f>IF(D129="", " ", _xlfn.XLOOKUP(D129, '⭐SD-SUM-SBALL 🥎'!$F$4:$F$257, '⭐SD-SUM-SBALL 🥎'!$C$4:$C$257))</f>
        <v xml:space="preserve"> </v>
      </c>
      <c r="C129" s="631" t="str">
        <f>IF(D129="", " ", _xlfn.XLOOKUP(D129, '⭐SD-SUM-SBALL 🥎'!$F$4:$F$257, '⭐SD-SUM-SBALL 🥎'!$E$4:$E$257))</f>
        <v xml:space="preserve"> </v>
      </c>
      <c r="E129" s="128" t="str" cm="1">
        <f t="array" ref="E129">_xlfn.IFS(D129="", "", _xlfn.XLOOKUP(D129, '⭐SD-SUM-SBALL 🥎'!$F$4:$F$257, '⭐SD-SUM-SBALL 🥎'!$X$4:$X$257)="", "TBA", _xlfn.XLOOKUP(D129, '⭐SD-SUM-SBALL 🥎'!$F$4:$F$257, '⭐SD-SUM-SBALL 🥎'!$X$4:$X$257)&gt;0, _xlfn.XLOOKUP(D129, '⭐SD-SUM-SBALL 🥎'!$F$4:$F$257, '⭐SD-SUM-SBALL 🥎'!$X$4:$X$257))</f>
        <v/>
      </c>
      <c r="F129" s="130" t="str">
        <f>IF(D129="", " ", _xlfn.XLOOKUP(D129, '⭐SD-SUM-SBALL 🥎'!$F$4:$F$257, '⭐SD-SUM-SBALL 🥎'!$L$4:$L$257))</f>
        <v xml:space="preserve"> </v>
      </c>
      <c r="G129" s="130" t="str" cm="1">
        <f t="array" ref="G129">_xlfn.IFS(D129="", "", _xlfn.XLOOKUP(D129, '⭐SD-SUM-SBALL 🥎'!$F$4:$F$257, '⭐SD-SUM-SBALL 🥎'!$M$4:$M$257)="", "", _xlfn.XLOOKUP(D129, '⭐SD-SUM-SBALL 🥎'!$F$4:$F$257, '⭐SD-SUM-SBALL 🥎'!$M$4:$M$257)&gt;0, _xlfn.XLOOKUP(D129, '⭐SD-SUM-SBALL 🥎'!$F$4:$F$257, '⭐SD-SUM-SBALL 🥎'!$M$4:$M$257))</f>
        <v/>
      </c>
      <c r="H129" s="130" t="str" cm="1">
        <f t="array" ref="H129">_xlfn.IFS(D129="", "", _xlfn.XLOOKUP(D129, '⭐SD-SUM-SBALL 🥎'!$F$4:$F$257, '⭐SD-SUM-SBALL 🥎'!$G$4:$G$257)="", "", _xlfn.XLOOKUP(D129, '⭐SD-SUM-SBALL 🥎'!$F$4:$F$257, '⭐SD-SUM-SBALL 🥎'!$G$4:$G$257)&gt;0, _xlfn.XLOOKUP(D129, '⭐SD-SUM-SBALL 🥎'!$F$4:$F$257, '⭐SD-SUM-SBALL 🥎'!$G$4:$G$257))</f>
        <v/>
      </c>
      <c r="I129" s="130" t="str">
        <f>IF(D129="", " ", _xlfn.XLOOKUP(D129, '⭐SD-SUM-SBALL 🥎'!$F$4:$F$257, '⭐SD-SUM-SBALL 🥎'!$AP$4:$AP$257))</f>
        <v xml:space="preserve"> </v>
      </c>
      <c r="J129" s="130" t="str">
        <f>IF(D129="", " ", _xlfn.XLOOKUP(D129, '⭐SD-SUM-SBALL 🥎'!$F$4:$F$257, '⭐SD-SUM-SBALL 🥎'!$T$4:$T$257))</f>
        <v xml:space="preserve"> </v>
      </c>
      <c r="K129" s="130" t="str">
        <f>IF(D129="", " ", _xlfn.XLOOKUP(D129, '⭐SD-SUM-SBALL 🥎'!$F$4:$F$257, '⭐SD-SUM-SBALL 🥎'!$N$4:$N$257))</f>
        <v xml:space="preserve"> </v>
      </c>
      <c r="L129" s="130" t="str">
        <f>IF(D129="", " ", _xlfn.XLOOKUP(D129, '⭐SD-SUM-SBALL 🥎'!$F$4:$F$257, '⭐SD-SUM-SBALL 🥎'!$O$4:$O$257))</f>
        <v xml:space="preserve"> </v>
      </c>
      <c r="R129" s="128"/>
    </row>
    <row r="130" spans="1:18">
      <c r="A130" s="128" t="str">
        <f>IF(D130="", " ", _xlfn.XLOOKUP(D130, '⭐SD-SUM-SBALL 🥎'!$F$4:$F$257, '⭐SD-SUM-SBALL 🥎'!$A$4:$A$257))</f>
        <v xml:space="preserve"> </v>
      </c>
      <c r="B130" s="128" t="str">
        <f>IF(D130="", " ", _xlfn.XLOOKUP(D130, '⭐SD-SUM-SBALL 🥎'!$F$4:$F$257, '⭐SD-SUM-SBALL 🥎'!$C$4:$C$257))</f>
        <v xml:space="preserve"> </v>
      </c>
      <c r="C130" s="631" t="str">
        <f>IF(D130="", " ", _xlfn.XLOOKUP(D130, '⭐SD-SUM-SBALL 🥎'!$F$4:$F$257, '⭐SD-SUM-SBALL 🥎'!$E$4:$E$257))</f>
        <v xml:space="preserve"> </v>
      </c>
      <c r="E130" s="128" t="str" cm="1">
        <f t="array" ref="E130">_xlfn.IFS(D130="", "", _xlfn.XLOOKUP(D130, '⭐SD-SUM-SBALL 🥎'!$F$4:$F$257, '⭐SD-SUM-SBALL 🥎'!$X$4:$X$257)="", "TBA", _xlfn.XLOOKUP(D130, '⭐SD-SUM-SBALL 🥎'!$F$4:$F$257, '⭐SD-SUM-SBALL 🥎'!$X$4:$X$257)&gt;0, _xlfn.XLOOKUP(D130, '⭐SD-SUM-SBALL 🥎'!$F$4:$F$257, '⭐SD-SUM-SBALL 🥎'!$X$4:$X$257))</f>
        <v/>
      </c>
      <c r="F130" s="130" t="str">
        <f>IF(D130="", " ", _xlfn.XLOOKUP(D130, '⭐SD-SUM-SBALL 🥎'!$F$4:$F$257, '⭐SD-SUM-SBALL 🥎'!$L$4:$L$257))</f>
        <v xml:space="preserve"> </v>
      </c>
      <c r="G130" s="130" t="str" cm="1">
        <f t="array" ref="G130">_xlfn.IFS(D130="", "", _xlfn.XLOOKUP(D130, '⭐SD-SUM-SBALL 🥎'!$F$4:$F$257, '⭐SD-SUM-SBALL 🥎'!$M$4:$M$257)="", "", _xlfn.XLOOKUP(D130, '⭐SD-SUM-SBALL 🥎'!$F$4:$F$257, '⭐SD-SUM-SBALL 🥎'!$M$4:$M$257)&gt;0, _xlfn.XLOOKUP(D130, '⭐SD-SUM-SBALL 🥎'!$F$4:$F$257, '⭐SD-SUM-SBALL 🥎'!$M$4:$M$257))</f>
        <v/>
      </c>
      <c r="H130" s="130" t="str" cm="1">
        <f t="array" ref="H130">_xlfn.IFS(D130="", "", _xlfn.XLOOKUP(D130, '⭐SD-SUM-SBALL 🥎'!$F$4:$F$257, '⭐SD-SUM-SBALL 🥎'!$G$4:$G$257)="", "", _xlfn.XLOOKUP(D130, '⭐SD-SUM-SBALL 🥎'!$F$4:$F$257, '⭐SD-SUM-SBALL 🥎'!$G$4:$G$257)&gt;0, _xlfn.XLOOKUP(D130, '⭐SD-SUM-SBALL 🥎'!$F$4:$F$257, '⭐SD-SUM-SBALL 🥎'!$G$4:$G$257))</f>
        <v/>
      </c>
      <c r="I130" s="130" t="str">
        <f>IF(D130="", " ", _xlfn.XLOOKUP(D130, '⭐SD-SUM-SBALL 🥎'!$F$4:$F$257, '⭐SD-SUM-SBALL 🥎'!$AP$4:$AP$257))</f>
        <v xml:space="preserve"> </v>
      </c>
      <c r="J130" s="130" t="str">
        <f>IF(D130="", " ", _xlfn.XLOOKUP(D130, '⭐SD-SUM-SBALL 🥎'!$F$4:$F$257, '⭐SD-SUM-SBALL 🥎'!$T$4:$T$257))</f>
        <v xml:space="preserve"> </v>
      </c>
      <c r="K130" s="130" t="str">
        <f>IF(D130="", " ", _xlfn.XLOOKUP(D130, '⭐SD-SUM-SBALL 🥎'!$F$4:$F$257, '⭐SD-SUM-SBALL 🥎'!$N$4:$N$257))</f>
        <v xml:space="preserve"> </v>
      </c>
      <c r="L130" s="130" t="str">
        <f>IF(D130="", " ", _xlfn.XLOOKUP(D130, '⭐SD-SUM-SBALL 🥎'!$F$4:$F$257, '⭐SD-SUM-SBALL 🥎'!$O$4:$O$257))</f>
        <v xml:space="preserve"> </v>
      </c>
      <c r="R130" s="128"/>
    </row>
    <row r="131" spans="1:18">
      <c r="A131" s="128" t="str">
        <f>IF(D131="", " ", _xlfn.XLOOKUP(D131, '⭐SD-SUM-SBALL 🥎'!$F$4:$F$257, '⭐SD-SUM-SBALL 🥎'!$A$4:$A$257))</f>
        <v xml:space="preserve"> </v>
      </c>
      <c r="B131" s="128" t="str">
        <f>IF(D131="", " ", _xlfn.XLOOKUP(D131, '⭐SD-SUM-SBALL 🥎'!$F$4:$F$257, '⭐SD-SUM-SBALL 🥎'!$C$4:$C$257))</f>
        <v xml:space="preserve"> </v>
      </c>
      <c r="C131" s="631" t="str">
        <f>IF(D131="", " ", _xlfn.XLOOKUP(D131, '⭐SD-SUM-SBALL 🥎'!$F$4:$F$257, '⭐SD-SUM-SBALL 🥎'!$E$4:$E$257))</f>
        <v xml:space="preserve"> </v>
      </c>
      <c r="E131" s="128" t="str" cm="1">
        <f t="array" ref="E131">_xlfn.IFS(D131="", "", _xlfn.XLOOKUP(D131, '⭐SD-SUM-SBALL 🥎'!$F$4:$F$257, '⭐SD-SUM-SBALL 🥎'!$X$4:$X$257)="", "TBA", _xlfn.XLOOKUP(D131, '⭐SD-SUM-SBALL 🥎'!$F$4:$F$257, '⭐SD-SUM-SBALL 🥎'!$X$4:$X$257)&gt;0, _xlfn.XLOOKUP(D131, '⭐SD-SUM-SBALL 🥎'!$F$4:$F$257, '⭐SD-SUM-SBALL 🥎'!$X$4:$X$257))</f>
        <v/>
      </c>
      <c r="F131" s="130" t="str">
        <f>IF(D131="", " ", _xlfn.XLOOKUP(D131, '⭐SD-SUM-SBALL 🥎'!$F$4:$F$257, '⭐SD-SUM-SBALL 🥎'!$L$4:$L$257))</f>
        <v xml:space="preserve"> </v>
      </c>
      <c r="G131" s="130" t="str" cm="1">
        <f t="array" ref="G131">_xlfn.IFS(D131="", "", _xlfn.XLOOKUP(D131, '⭐SD-SUM-SBALL 🥎'!$F$4:$F$257, '⭐SD-SUM-SBALL 🥎'!$M$4:$M$257)="", "", _xlfn.XLOOKUP(D131, '⭐SD-SUM-SBALL 🥎'!$F$4:$F$257, '⭐SD-SUM-SBALL 🥎'!$M$4:$M$257)&gt;0, _xlfn.XLOOKUP(D131, '⭐SD-SUM-SBALL 🥎'!$F$4:$F$257, '⭐SD-SUM-SBALL 🥎'!$M$4:$M$257))</f>
        <v/>
      </c>
      <c r="H131" s="130" t="str" cm="1">
        <f t="array" ref="H131">_xlfn.IFS(D131="", "", _xlfn.XLOOKUP(D131, '⭐SD-SUM-SBALL 🥎'!$F$4:$F$257, '⭐SD-SUM-SBALL 🥎'!$G$4:$G$257)="", "", _xlfn.XLOOKUP(D131, '⭐SD-SUM-SBALL 🥎'!$F$4:$F$257, '⭐SD-SUM-SBALL 🥎'!$G$4:$G$257)&gt;0, _xlfn.XLOOKUP(D131, '⭐SD-SUM-SBALL 🥎'!$F$4:$F$257, '⭐SD-SUM-SBALL 🥎'!$G$4:$G$257))</f>
        <v/>
      </c>
      <c r="I131" s="130" t="str">
        <f>IF(D131="", " ", _xlfn.XLOOKUP(D131, '⭐SD-SUM-SBALL 🥎'!$F$4:$F$257, '⭐SD-SUM-SBALL 🥎'!$AP$4:$AP$257))</f>
        <v xml:space="preserve"> </v>
      </c>
      <c r="J131" s="130" t="str">
        <f>IF(D131="", " ", _xlfn.XLOOKUP(D131, '⭐SD-SUM-SBALL 🥎'!$F$4:$F$257, '⭐SD-SUM-SBALL 🥎'!$T$4:$T$257))</f>
        <v xml:space="preserve"> </v>
      </c>
      <c r="K131" s="130" t="str">
        <f>IF(D131="", " ", _xlfn.XLOOKUP(D131, '⭐SD-SUM-SBALL 🥎'!$F$4:$F$257, '⭐SD-SUM-SBALL 🥎'!$N$4:$N$257))</f>
        <v xml:space="preserve"> </v>
      </c>
      <c r="L131" s="130" t="str">
        <f>IF(D131="", " ", _xlfn.XLOOKUP(D131, '⭐SD-SUM-SBALL 🥎'!$F$4:$F$257, '⭐SD-SUM-SBALL 🥎'!$O$4:$O$257))</f>
        <v xml:space="preserve"> </v>
      </c>
      <c r="R131" s="128"/>
    </row>
    <row r="132" spans="1:18">
      <c r="A132" s="128" t="str">
        <f>IF(D132="", " ", _xlfn.XLOOKUP(D132, '⭐SD-SUM-SBALL 🥎'!$F$4:$F$257, '⭐SD-SUM-SBALL 🥎'!$A$4:$A$257))</f>
        <v xml:space="preserve"> </v>
      </c>
      <c r="B132" s="128" t="str">
        <f>IF(D132="", " ", _xlfn.XLOOKUP(D132, '⭐SD-SUM-SBALL 🥎'!$F$4:$F$257, '⭐SD-SUM-SBALL 🥎'!$C$4:$C$257))</f>
        <v xml:space="preserve"> </v>
      </c>
      <c r="C132" s="631" t="str">
        <f>IF(D132="", " ", _xlfn.XLOOKUP(D132, '⭐SD-SUM-SBALL 🥎'!$F$4:$F$257, '⭐SD-SUM-SBALL 🥎'!$E$4:$E$257))</f>
        <v xml:space="preserve"> </v>
      </c>
      <c r="E132" s="128" t="str" cm="1">
        <f t="array" ref="E132">_xlfn.IFS(D132="", "", _xlfn.XLOOKUP(D132, '⭐SD-SUM-SBALL 🥎'!$F$4:$F$257, '⭐SD-SUM-SBALL 🥎'!$X$4:$X$257)="", "TBA", _xlfn.XLOOKUP(D132, '⭐SD-SUM-SBALL 🥎'!$F$4:$F$257, '⭐SD-SUM-SBALL 🥎'!$X$4:$X$257)&gt;0, _xlfn.XLOOKUP(D132, '⭐SD-SUM-SBALL 🥎'!$F$4:$F$257, '⭐SD-SUM-SBALL 🥎'!$X$4:$X$257))</f>
        <v/>
      </c>
      <c r="F132" s="130" t="str">
        <f>IF(D132="", " ", _xlfn.XLOOKUP(D132, '⭐SD-SUM-SBALL 🥎'!$F$4:$F$257, '⭐SD-SUM-SBALL 🥎'!$L$4:$L$257))</f>
        <v xml:space="preserve"> </v>
      </c>
      <c r="G132" s="130" t="str" cm="1">
        <f t="array" ref="G132">_xlfn.IFS(D132="", "", _xlfn.XLOOKUP(D132, '⭐SD-SUM-SBALL 🥎'!$F$4:$F$257, '⭐SD-SUM-SBALL 🥎'!$M$4:$M$257)="", "", _xlfn.XLOOKUP(D132, '⭐SD-SUM-SBALL 🥎'!$F$4:$F$257, '⭐SD-SUM-SBALL 🥎'!$M$4:$M$257)&gt;0, _xlfn.XLOOKUP(D132, '⭐SD-SUM-SBALL 🥎'!$F$4:$F$257, '⭐SD-SUM-SBALL 🥎'!$M$4:$M$257))</f>
        <v/>
      </c>
      <c r="H132" s="130" t="str" cm="1">
        <f t="array" ref="H132">_xlfn.IFS(D132="", "", _xlfn.XLOOKUP(D132, '⭐SD-SUM-SBALL 🥎'!$F$4:$F$257, '⭐SD-SUM-SBALL 🥎'!$G$4:$G$257)="", "", _xlfn.XLOOKUP(D132, '⭐SD-SUM-SBALL 🥎'!$F$4:$F$257, '⭐SD-SUM-SBALL 🥎'!$G$4:$G$257)&gt;0, _xlfn.XLOOKUP(D132, '⭐SD-SUM-SBALL 🥎'!$F$4:$F$257, '⭐SD-SUM-SBALL 🥎'!$G$4:$G$257))</f>
        <v/>
      </c>
      <c r="I132" s="130" t="str">
        <f>IF(D132="", " ", _xlfn.XLOOKUP(D132, '⭐SD-SUM-SBALL 🥎'!$F$4:$F$257, '⭐SD-SUM-SBALL 🥎'!$AP$4:$AP$257))</f>
        <v xml:space="preserve"> </v>
      </c>
      <c r="J132" s="130" t="str">
        <f>IF(D132="", " ", _xlfn.XLOOKUP(D132, '⭐SD-SUM-SBALL 🥎'!$F$4:$F$257, '⭐SD-SUM-SBALL 🥎'!$T$4:$T$257))</f>
        <v xml:space="preserve"> </v>
      </c>
      <c r="K132" s="130" t="str">
        <f>IF(D132="", " ", _xlfn.XLOOKUP(D132, '⭐SD-SUM-SBALL 🥎'!$F$4:$F$257, '⭐SD-SUM-SBALL 🥎'!$N$4:$N$257))</f>
        <v xml:space="preserve"> </v>
      </c>
      <c r="L132" s="130" t="str">
        <f>IF(D132="", " ", _xlfn.XLOOKUP(D132, '⭐SD-SUM-SBALL 🥎'!$F$4:$F$257, '⭐SD-SUM-SBALL 🥎'!$O$4:$O$257))</f>
        <v xml:space="preserve"> </v>
      </c>
      <c r="R132" s="128"/>
    </row>
    <row r="133" spans="1:18">
      <c r="A133" s="128" t="str">
        <f>IF(D133="", " ", _xlfn.XLOOKUP(D133, '⭐SD-SUM-SBALL 🥎'!$F$4:$F$257, '⭐SD-SUM-SBALL 🥎'!$A$4:$A$257))</f>
        <v xml:space="preserve"> </v>
      </c>
      <c r="B133" s="128" t="str">
        <f>IF(D133="", " ", _xlfn.XLOOKUP(D133, '⭐SD-SUM-SBALL 🥎'!$F$4:$F$257, '⭐SD-SUM-SBALL 🥎'!$C$4:$C$257))</f>
        <v xml:space="preserve"> </v>
      </c>
      <c r="C133" s="631" t="str">
        <f>IF(D133="", " ", _xlfn.XLOOKUP(D133, '⭐SD-SUM-SBALL 🥎'!$F$4:$F$257, '⭐SD-SUM-SBALL 🥎'!$E$4:$E$257))</f>
        <v xml:space="preserve"> </v>
      </c>
      <c r="E133" s="128" t="str" cm="1">
        <f t="array" ref="E133">_xlfn.IFS(D133="", "", _xlfn.XLOOKUP(D133, '⭐SD-SUM-SBALL 🥎'!$F$4:$F$257, '⭐SD-SUM-SBALL 🥎'!$X$4:$X$257)="", "TBA", _xlfn.XLOOKUP(D133, '⭐SD-SUM-SBALL 🥎'!$F$4:$F$257, '⭐SD-SUM-SBALL 🥎'!$X$4:$X$257)&gt;0, _xlfn.XLOOKUP(D133, '⭐SD-SUM-SBALL 🥎'!$F$4:$F$257, '⭐SD-SUM-SBALL 🥎'!$X$4:$X$257))</f>
        <v/>
      </c>
      <c r="F133" s="130" t="str">
        <f>IF(D133="", " ", _xlfn.XLOOKUP(D133, '⭐SD-SUM-SBALL 🥎'!$F$4:$F$257, '⭐SD-SUM-SBALL 🥎'!$L$4:$L$257))</f>
        <v xml:space="preserve"> </v>
      </c>
      <c r="G133" s="130" t="str" cm="1">
        <f t="array" ref="G133">_xlfn.IFS(D133="", "", _xlfn.XLOOKUP(D133, '⭐SD-SUM-SBALL 🥎'!$F$4:$F$257, '⭐SD-SUM-SBALL 🥎'!$M$4:$M$257)="", "", _xlfn.XLOOKUP(D133, '⭐SD-SUM-SBALL 🥎'!$F$4:$F$257, '⭐SD-SUM-SBALL 🥎'!$M$4:$M$257)&gt;0, _xlfn.XLOOKUP(D133, '⭐SD-SUM-SBALL 🥎'!$F$4:$F$257, '⭐SD-SUM-SBALL 🥎'!$M$4:$M$257))</f>
        <v/>
      </c>
      <c r="H133" s="130" t="str" cm="1">
        <f t="array" ref="H133">_xlfn.IFS(D133="", "", _xlfn.XLOOKUP(D133, '⭐SD-SUM-SBALL 🥎'!$F$4:$F$257, '⭐SD-SUM-SBALL 🥎'!$G$4:$G$257)="", "", _xlfn.XLOOKUP(D133, '⭐SD-SUM-SBALL 🥎'!$F$4:$F$257, '⭐SD-SUM-SBALL 🥎'!$G$4:$G$257)&gt;0, _xlfn.XLOOKUP(D133, '⭐SD-SUM-SBALL 🥎'!$F$4:$F$257, '⭐SD-SUM-SBALL 🥎'!$G$4:$G$257))</f>
        <v/>
      </c>
      <c r="I133" s="130" t="str">
        <f>IF(D133="", " ", _xlfn.XLOOKUP(D133, '⭐SD-SUM-SBALL 🥎'!$F$4:$F$257, '⭐SD-SUM-SBALL 🥎'!$AP$4:$AP$257))</f>
        <v xml:space="preserve"> </v>
      </c>
      <c r="J133" s="130" t="str">
        <f>IF(D133="", " ", _xlfn.XLOOKUP(D133, '⭐SD-SUM-SBALL 🥎'!$F$4:$F$257, '⭐SD-SUM-SBALL 🥎'!$T$4:$T$257))</f>
        <v xml:space="preserve"> </v>
      </c>
      <c r="K133" s="130" t="str">
        <f>IF(D133="", " ", _xlfn.XLOOKUP(D133, '⭐SD-SUM-SBALL 🥎'!$F$4:$F$257, '⭐SD-SUM-SBALL 🥎'!$N$4:$N$257))</f>
        <v xml:space="preserve"> </v>
      </c>
      <c r="L133" s="130" t="str">
        <f>IF(D133="", " ", _xlfn.XLOOKUP(D133, '⭐SD-SUM-SBALL 🥎'!$F$4:$F$257, '⭐SD-SUM-SBALL 🥎'!$O$4:$O$257))</f>
        <v xml:space="preserve"> </v>
      </c>
      <c r="R133" s="128"/>
    </row>
    <row r="134" spans="1:18">
      <c r="A134" s="128" t="str">
        <f>IF(D134="", " ", _xlfn.XLOOKUP(D134, '⭐SD-SUM-SBALL 🥎'!$F$4:$F$257, '⭐SD-SUM-SBALL 🥎'!$A$4:$A$257))</f>
        <v xml:space="preserve"> </v>
      </c>
      <c r="B134" s="128" t="str">
        <f>IF(D134="", " ", _xlfn.XLOOKUP(D134, '⭐SD-SUM-SBALL 🥎'!$F$4:$F$257, '⭐SD-SUM-SBALL 🥎'!$C$4:$C$257))</f>
        <v xml:space="preserve"> </v>
      </c>
      <c r="C134" s="631" t="str">
        <f>IF(D134="", " ", _xlfn.XLOOKUP(D134, '⭐SD-SUM-SBALL 🥎'!$F$4:$F$257, '⭐SD-SUM-SBALL 🥎'!$E$4:$E$257))</f>
        <v xml:space="preserve"> </v>
      </c>
      <c r="E134" s="128" t="str" cm="1">
        <f t="array" ref="E134">_xlfn.IFS(D134="", "", _xlfn.XLOOKUP(D134, '⭐SD-SUM-SBALL 🥎'!$F$4:$F$257, '⭐SD-SUM-SBALL 🥎'!$X$4:$X$257)="", "TBA", _xlfn.XLOOKUP(D134, '⭐SD-SUM-SBALL 🥎'!$F$4:$F$257, '⭐SD-SUM-SBALL 🥎'!$X$4:$X$257)&gt;0, _xlfn.XLOOKUP(D134, '⭐SD-SUM-SBALL 🥎'!$F$4:$F$257, '⭐SD-SUM-SBALL 🥎'!$X$4:$X$257))</f>
        <v/>
      </c>
      <c r="F134" s="130" t="str">
        <f>IF(D134="", " ", _xlfn.XLOOKUP(D134, '⭐SD-SUM-SBALL 🥎'!$F$4:$F$257, '⭐SD-SUM-SBALL 🥎'!$L$4:$L$257))</f>
        <v xml:space="preserve"> </v>
      </c>
      <c r="G134" s="130" t="str" cm="1">
        <f t="array" ref="G134">_xlfn.IFS(D134="", "", _xlfn.XLOOKUP(D134, '⭐SD-SUM-SBALL 🥎'!$F$4:$F$257, '⭐SD-SUM-SBALL 🥎'!$M$4:$M$257)="", "", _xlfn.XLOOKUP(D134, '⭐SD-SUM-SBALL 🥎'!$F$4:$F$257, '⭐SD-SUM-SBALL 🥎'!$M$4:$M$257)&gt;0, _xlfn.XLOOKUP(D134, '⭐SD-SUM-SBALL 🥎'!$F$4:$F$257, '⭐SD-SUM-SBALL 🥎'!$M$4:$M$257))</f>
        <v/>
      </c>
      <c r="H134" s="130" t="str" cm="1">
        <f t="array" ref="H134">_xlfn.IFS(D134="", "", _xlfn.XLOOKUP(D134, '⭐SD-SUM-SBALL 🥎'!$F$4:$F$257, '⭐SD-SUM-SBALL 🥎'!$G$4:$G$257)="", "", _xlfn.XLOOKUP(D134, '⭐SD-SUM-SBALL 🥎'!$F$4:$F$257, '⭐SD-SUM-SBALL 🥎'!$G$4:$G$257)&gt;0, _xlfn.XLOOKUP(D134, '⭐SD-SUM-SBALL 🥎'!$F$4:$F$257, '⭐SD-SUM-SBALL 🥎'!$G$4:$G$257))</f>
        <v/>
      </c>
      <c r="I134" s="130" t="str">
        <f>IF(D134="", " ", _xlfn.XLOOKUP(D134, '⭐SD-SUM-SBALL 🥎'!$F$4:$F$257, '⭐SD-SUM-SBALL 🥎'!$AP$4:$AP$257))</f>
        <v xml:space="preserve"> </v>
      </c>
      <c r="J134" s="130" t="str">
        <f>IF(D134="", " ", _xlfn.XLOOKUP(D134, '⭐SD-SUM-SBALL 🥎'!$F$4:$F$257, '⭐SD-SUM-SBALL 🥎'!$T$4:$T$257))</f>
        <v xml:space="preserve"> </v>
      </c>
      <c r="K134" s="130" t="str">
        <f>IF(D134="", " ", _xlfn.XLOOKUP(D134, '⭐SD-SUM-SBALL 🥎'!$F$4:$F$257, '⭐SD-SUM-SBALL 🥎'!$N$4:$N$257))</f>
        <v xml:space="preserve"> </v>
      </c>
      <c r="L134" s="130" t="str">
        <f>IF(D134="", " ", _xlfn.XLOOKUP(D134, '⭐SD-SUM-SBALL 🥎'!$F$4:$F$257, '⭐SD-SUM-SBALL 🥎'!$O$4:$O$257))</f>
        <v xml:space="preserve"> </v>
      </c>
      <c r="R134" s="128"/>
    </row>
    <row r="135" spans="1:18">
      <c r="A135" s="128" t="str">
        <f>IF(D135="", " ", _xlfn.XLOOKUP(D135, '⭐SD-SUM-SBALL 🥎'!$F$4:$F$257, '⭐SD-SUM-SBALL 🥎'!$A$4:$A$257))</f>
        <v xml:space="preserve"> </v>
      </c>
      <c r="B135" s="128" t="str">
        <f>IF(D135="", " ", _xlfn.XLOOKUP(D135, '⭐SD-SUM-SBALL 🥎'!$F$4:$F$257, '⭐SD-SUM-SBALL 🥎'!$C$4:$C$257))</f>
        <v xml:space="preserve"> </v>
      </c>
      <c r="C135" s="631" t="str">
        <f>IF(D135="", " ", _xlfn.XLOOKUP(D135, '⭐SD-SUM-SBALL 🥎'!$F$4:$F$257, '⭐SD-SUM-SBALL 🥎'!$E$4:$E$257))</f>
        <v xml:space="preserve"> </v>
      </c>
      <c r="E135" s="128" t="str" cm="1">
        <f t="array" ref="E135">_xlfn.IFS(D135="", "", _xlfn.XLOOKUP(D135, '⭐SD-SUM-SBALL 🥎'!$F$4:$F$257, '⭐SD-SUM-SBALL 🥎'!$X$4:$X$257)="", "TBA", _xlfn.XLOOKUP(D135, '⭐SD-SUM-SBALL 🥎'!$F$4:$F$257, '⭐SD-SUM-SBALL 🥎'!$X$4:$X$257)&gt;0, _xlfn.XLOOKUP(D135, '⭐SD-SUM-SBALL 🥎'!$F$4:$F$257, '⭐SD-SUM-SBALL 🥎'!$X$4:$X$257))</f>
        <v/>
      </c>
      <c r="F135" s="130" t="str">
        <f>IF(D135="", " ", _xlfn.XLOOKUP(D135, '⭐SD-SUM-SBALL 🥎'!$F$4:$F$257, '⭐SD-SUM-SBALL 🥎'!$L$4:$L$257))</f>
        <v xml:space="preserve"> </v>
      </c>
      <c r="G135" s="130" t="str" cm="1">
        <f t="array" ref="G135">_xlfn.IFS(D135="", "", _xlfn.XLOOKUP(D135, '⭐SD-SUM-SBALL 🥎'!$F$4:$F$257, '⭐SD-SUM-SBALL 🥎'!$M$4:$M$257)="", "", _xlfn.XLOOKUP(D135, '⭐SD-SUM-SBALL 🥎'!$F$4:$F$257, '⭐SD-SUM-SBALL 🥎'!$M$4:$M$257)&gt;0, _xlfn.XLOOKUP(D135, '⭐SD-SUM-SBALL 🥎'!$F$4:$F$257, '⭐SD-SUM-SBALL 🥎'!$M$4:$M$257))</f>
        <v/>
      </c>
      <c r="H135" s="130" t="str" cm="1">
        <f t="array" ref="H135">_xlfn.IFS(D135="", "", _xlfn.XLOOKUP(D135, '⭐SD-SUM-SBALL 🥎'!$F$4:$F$257, '⭐SD-SUM-SBALL 🥎'!$G$4:$G$257)="", "", _xlfn.XLOOKUP(D135, '⭐SD-SUM-SBALL 🥎'!$F$4:$F$257, '⭐SD-SUM-SBALL 🥎'!$G$4:$G$257)&gt;0, _xlfn.XLOOKUP(D135, '⭐SD-SUM-SBALL 🥎'!$F$4:$F$257, '⭐SD-SUM-SBALL 🥎'!$G$4:$G$257))</f>
        <v/>
      </c>
      <c r="I135" s="130" t="str">
        <f>IF(D135="", " ", _xlfn.XLOOKUP(D135, '⭐SD-SUM-SBALL 🥎'!$F$4:$F$257, '⭐SD-SUM-SBALL 🥎'!$AP$4:$AP$257))</f>
        <v xml:space="preserve"> </v>
      </c>
      <c r="J135" s="130" t="str">
        <f>IF(D135="", " ", _xlfn.XLOOKUP(D135, '⭐SD-SUM-SBALL 🥎'!$F$4:$F$257, '⭐SD-SUM-SBALL 🥎'!$T$4:$T$257))</f>
        <v xml:space="preserve"> </v>
      </c>
      <c r="K135" s="130" t="str">
        <f>IF(D135="", " ", _xlfn.XLOOKUP(D135, '⭐SD-SUM-SBALL 🥎'!$F$4:$F$257, '⭐SD-SUM-SBALL 🥎'!$N$4:$N$257))</f>
        <v xml:space="preserve"> </v>
      </c>
      <c r="L135" s="130" t="str">
        <f>IF(D135="", " ", _xlfn.XLOOKUP(D135, '⭐SD-SUM-SBALL 🥎'!$F$4:$F$257, '⭐SD-SUM-SBALL 🥎'!$O$4:$O$257))</f>
        <v xml:space="preserve"> </v>
      </c>
      <c r="R135" s="128"/>
    </row>
    <row r="136" spans="1:18">
      <c r="A136" s="128" t="str">
        <f>IF(D136="", " ", _xlfn.XLOOKUP(D136, '⭐SD-SUM-SBALL 🥎'!$F$4:$F$257, '⭐SD-SUM-SBALL 🥎'!$A$4:$A$257))</f>
        <v xml:space="preserve"> </v>
      </c>
      <c r="B136" s="128" t="str">
        <f>IF(D136="", " ", _xlfn.XLOOKUP(D136, '⭐SD-SUM-SBALL 🥎'!$F$4:$F$257, '⭐SD-SUM-SBALL 🥎'!$C$4:$C$257))</f>
        <v xml:space="preserve"> </v>
      </c>
      <c r="C136" s="631" t="str">
        <f>IF(D136="", " ", _xlfn.XLOOKUP(D136, '⭐SD-SUM-SBALL 🥎'!$F$4:$F$257, '⭐SD-SUM-SBALL 🥎'!$E$4:$E$257))</f>
        <v xml:space="preserve"> </v>
      </c>
      <c r="E136" s="128" t="str" cm="1">
        <f t="array" ref="E136">_xlfn.IFS(D136="", "", _xlfn.XLOOKUP(D136, '⭐SD-SUM-SBALL 🥎'!$F$4:$F$257, '⭐SD-SUM-SBALL 🥎'!$X$4:$X$257)="", "TBA", _xlfn.XLOOKUP(D136, '⭐SD-SUM-SBALL 🥎'!$F$4:$F$257, '⭐SD-SUM-SBALL 🥎'!$X$4:$X$257)&gt;0, _xlfn.XLOOKUP(D136, '⭐SD-SUM-SBALL 🥎'!$F$4:$F$257, '⭐SD-SUM-SBALL 🥎'!$X$4:$X$257))</f>
        <v/>
      </c>
      <c r="F136" s="130" t="str">
        <f>IF(D136="", " ", _xlfn.XLOOKUP(D136, '⭐SD-SUM-SBALL 🥎'!$F$4:$F$257, '⭐SD-SUM-SBALL 🥎'!$L$4:$L$257))</f>
        <v xml:space="preserve"> </v>
      </c>
      <c r="G136" s="130" t="str" cm="1">
        <f t="array" ref="G136">_xlfn.IFS(D136="", "", _xlfn.XLOOKUP(D136, '⭐SD-SUM-SBALL 🥎'!$F$4:$F$257, '⭐SD-SUM-SBALL 🥎'!$M$4:$M$257)="", "", _xlfn.XLOOKUP(D136, '⭐SD-SUM-SBALL 🥎'!$F$4:$F$257, '⭐SD-SUM-SBALL 🥎'!$M$4:$M$257)&gt;0, _xlfn.XLOOKUP(D136, '⭐SD-SUM-SBALL 🥎'!$F$4:$F$257, '⭐SD-SUM-SBALL 🥎'!$M$4:$M$257))</f>
        <v/>
      </c>
      <c r="H136" s="130" t="str" cm="1">
        <f t="array" ref="H136">_xlfn.IFS(D136="", "", _xlfn.XLOOKUP(D136, '⭐SD-SUM-SBALL 🥎'!$F$4:$F$257, '⭐SD-SUM-SBALL 🥎'!$G$4:$G$257)="", "", _xlfn.XLOOKUP(D136, '⭐SD-SUM-SBALL 🥎'!$F$4:$F$257, '⭐SD-SUM-SBALL 🥎'!$G$4:$G$257)&gt;0, _xlfn.XLOOKUP(D136, '⭐SD-SUM-SBALL 🥎'!$F$4:$F$257, '⭐SD-SUM-SBALL 🥎'!$G$4:$G$257))</f>
        <v/>
      </c>
      <c r="I136" s="130" t="str">
        <f>IF(D136="", " ", _xlfn.XLOOKUP(D136, '⭐SD-SUM-SBALL 🥎'!$F$4:$F$257, '⭐SD-SUM-SBALL 🥎'!$AP$4:$AP$257))</f>
        <v xml:space="preserve"> </v>
      </c>
      <c r="J136" s="130" t="str">
        <f>IF(D136="", " ", _xlfn.XLOOKUP(D136, '⭐SD-SUM-SBALL 🥎'!$F$4:$F$257, '⭐SD-SUM-SBALL 🥎'!$T$4:$T$257))</f>
        <v xml:space="preserve"> </v>
      </c>
      <c r="K136" s="130" t="str">
        <f>IF(D136="", " ", _xlfn.XLOOKUP(D136, '⭐SD-SUM-SBALL 🥎'!$F$4:$F$257, '⭐SD-SUM-SBALL 🥎'!$N$4:$N$257))</f>
        <v xml:space="preserve"> </v>
      </c>
      <c r="L136" s="130" t="str">
        <f>IF(D136="", " ", _xlfn.XLOOKUP(D136, '⭐SD-SUM-SBALL 🥎'!$F$4:$F$257, '⭐SD-SUM-SBALL 🥎'!$O$4:$O$257))</f>
        <v xml:space="preserve"> </v>
      </c>
      <c r="R136" s="128"/>
    </row>
    <row r="137" spans="1:18">
      <c r="A137" s="128" t="str">
        <f>IF(D137="", " ", _xlfn.XLOOKUP(D137, '⭐SD-SUM-SBALL 🥎'!$F$4:$F$257, '⭐SD-SUM-SBALL 🥎'!$A$4:$A$257))</f>
        <v xml:space="preserve"> </v>
      </c>
      <c r="B137" s="128" t="str">
        <f>IF(D137="", " ", _xlfn.XLOOKUP(D137, '⭐SD-SUM-SBALL 🥎'!$F$4:$F$257, '⭐SD-SUM-SBALL 🥎'!$C$4:$C$257))</f>
        <v xml:space="preserve"> </v>
      </c>
      <c r="C137" s="631" t="str">
        <f>IF(D137="", " ", _xlfn.XLOOKUP(D137, '⭐SD-SUM-SBALL 🥎'!$F$4:$F$257, '⭐SD-SUM-SBALL 🥎'!$E$4:$E$257))</f>
        <v xml:space="preserve"> </v>
      </c>
      <c r="E137" s="128" t="str" cm="1">
        <f t="array" ref="E137">_xlfn.IFS(D137="", "", _xlfn.XLOOKUP(D137, '⭐SD-SUM-SBALL 🥎'!$F$4:$F$257, '⭐SD-SUM-SBALL 🥎'!$X$4:$X$257)="", "TBA", _xlfn.XLOOKUP(D137, '⭐SD-SUM-SBALL 🥎'!$F$4:$F$257, '⭐SD-SUM-SBALL 🥎'!$X$4:$X$257)&gt;0, _xlfn.XLOOKUP(D137, '⭐SD-SUM-SBALL 🥎'!$F$4:$F$257, '⭐SD-SUM-SBALL 🥎'!$X$4:$X$257))</f>
        <v/>
      </c>
      <c r="F137" s="130" t="str">
        <f>IF(D137="", " ", _xlfn.XLOOKUP(D137, '⭐SD-SUM-SBALL 🥎'!$F$4:$F$257, '⭐SD-SUM-SBALL 🥎'!$L$4:$L$257))</f>
        <v xml:space="preserve"> </v>
      </c>
      <c r="G137" s="130" t="str" cm="1">
        <f t="array" ref="G137">_xlfn.IFS(D137="", "", _xlfn.XLOOKUP(D137, '⭐SD-SUM-SBALL 🥎'!$F$4:$F$257, '⭐SD-SUM-SBALL 🥎'!$M$4:$M$257)="", "", _xlfn.XLOOKUP(D137, '⭐SD-SUM-SBALL 🥎'!$F$4:$F$257, '⭐SD-SUM-SBALL 🥎'!$M$4:$M$257)&gt;0, _xlfn.XLOOKUP(D137, '⭐SD-SUM-SBALL 🥎'!$F$4:$F$257, '⭐SD-SUM-SBALL 🥎'!$M$4:$M$257))</f>
        <v/>
      </c>
      <c r="H137" s="130" t="str" cm="1">
        <f t="array" ref="H137">_xlfn.IFS(D137="", "", _xlfn.XLOOKUP(D137, '⭐SD-SUM-SBALL 🥎'!$F$4:$F$257, '⭐SD-SUM-SBALL 🥎'!$G$4:$G$257)="", "", _xlfn.XLOOKUP(D137, '⭐SD-SUM-SBALL 🥎'!$F$4:$F$257, '⭐SD-SUM-SBALL 🥎'!$G$4:$G$257)&gt;0, _xlfn.XLOOKUP(D137, '⭐SD-SUM-SBALL 🥎'!$F$4:$F$257, '⭐SD-SUM-SBALL 🥎'!$G$4:$G$257))</f>
        <v/>
      </c>
      <c r="I137" s="130" t="str">
        <f>IF(D137="", " ", _xlfn.XLOOKUP(D137, '⭐SD-SUM-SBALL 🥎'!$F$4:$F$257, '⭐SD-SUM-SBALL 🥎'!$AP$4:$AP$257))</f>
        <v xml:space="preserve"> </v>
      </c>
      <c r="J137" s="130" t="str">
        <f>IF(D137="", " ", _xlfn.XLOOKUP(D137, '⭐SD-SUM-SBALL 🥎'!$F$4:$F$257, '⭐SD-SUM-SBALL 🥎'!$T$4:$T$257))</f>
        <v xml:space="preserve"> </v>
      </c>
      <c r="K137" s="130" t="str">
        <f>IF(D137="", " ", _xlfn.XLOOKUP(D137, '⭐SD-SUM-SBALL 🥎'!$F$4:$F$257, '⭐SD-SUM-SBALL 🥎'!$N$4:$N$257))</f>
        <v xml:space="preserve"> </v>
      </c>
      <c r="L137" s="130" t="str">
        <f>IF(D137="", " ", _xlfn.XLOOKUP(D137, '⭐SD-SUM-SBALL 🥎'!$F$4:$F$257, '⭐SD-SUM-SBALL 🥎'!$O$4:$O$257))</f>
        <v xml:space="preserve"> </v>
      </c>
      <c r="R137" s="128"/>
    </row>
    <row r="138" spans="1:18">
      <c r="A138" s="128" t="str">
        <f>IF(D138="", " ", _xlfn.XLOOKUP(D138, '⭐SD-SUM-SBALL 🥎'!$F$4:$F$257, '⭐SD-SUM-SBALL 🥎'!$A$4:$A$257))</f>
        <v xml:space="preserve"> </v>
      </c>
      <c r="B138" s="128" t="str">
        <f>IF(D138="", " ", _xlfn.XLOOKUP(D138, '⭐SD-SUM-SBALL 🥎'!$F$4:$F$257, '⭐SD-SUM-SBALL 🥎'!$C$4:$C$257))</f>
        <v xml:space="preserve"> </v>
      </c>
      <c r="C138" s="631" t="str">
        <f>IF(D138="", " ", _xlfn.XLOOKUP(D138, '⭐SD-SUM-SBALL 🥎'!$F$4:$F$257, '⭐SD-SUM-SBALL 🥎'!$E$4:$E$257))</f>
        <v xml:space="preserve"> </v>
      </c>
      <c r="E138" s="128" t="str" cm="1">
        <f t="array" ref="E138">_xlfn.IFS(D138="", "", _xlfn.XLOOKUP(D138, '⭐SD-SUM-SBALL 🥎'!$F$4:$F$257, '⭐SD-SUM-SBALL 🥎'!$X$4:$X$257)="", "TBA", _xlfn.XLOOKUP(D138, '⭐SD-SUM-SBALL 🥎'!$F$4:$F$257, '⭐SD-SUM-SBALL 🥎'!$X$4:$X$257)&gt;0, _xlfn.XLOOKUP(D138, '⭐SD-SUM-SBALL 🥎'!$F$4:$F$257, '⭐SD-SUM-SBALL 🥎'!$X$4:$X$257))</f>
        <v/>
      </c>
      <c r="F138" s="130" t="str">
        <f>IF(D138="", " ", _xlfn.XLOOKUP(D138, '⭐SD-SUM-SBALL 🥎'!$F$4:$F$257, '⭐SD-SUM-SBALL 🥎'!$L$4:$L$257))</f>
        <v xml:space="preserve"> </v>
      </c>
      <c r="G138" s="130" t="str" cm="1">
        <f t="array" ref="G138">_xlfn.IFS(D138="", "", _xlfn.XLOOKUP(D138, '⭐SD-SUM-SBALL 🥎'!$F$4:$F$257, '⭐SD-SUM-SBALL 🥎'!$M$4:$M$257)="", "", _xlfn.XLOOKUP(D138, '⭐SD-SUM-SBALL 🥎'!$F$4:$F$257, '⭐SD-SUM-SBALL 🥎'!$M$4:$M$257)&gt;0, _xlfn.XLOOKUP(D138, '⭐SD-SUM-SBALL 🥎'!$F$4:$F$257, '⭐SD-SUM-SBALL 🥎'!$M$4:$M$257))</f>
        <v/>
      </c>
      <c r="H138" s="130" t="str" cm="1">
        <f t="array" ref="H138">_xlfn.IFS(D138="", "", _xlfn.XLOOKUP(D138, '⭐SD-SUM-SBALL 🥎'!$F$4:$F$257, '⭐SD-SUM-SBALL 🥎'!$G$4:$G$257)="", "", _xlfn.XLOOKUP(D138, '⭐SD-SUM-SBALL 🥎'!$F$4:$F$257, '⭐SD-SUM-SBALL 🥎'!$G$4:$G$257)&gt;0, _xlfn.XLOOKUP(D138, '⭐SD-SUM-SBALL 🥎'!$F$4:$F$257, '⭐SD-SUM-SBALL 🥎'!$G$4:$G$257))</f>
        <v/>
      </c>
      <c r="I138" s="130" t="str">
        <f>IF(D138="", " ", _xlfn.XLOOKUP(D138, '⭐SD-SUM-SBALL 🥎'!$F$4:$F$257, '⭐SD-SUM-SBALL 🥎'!$AP$4:$AP$257))</f>
        <v xml:space="preserve"> </v>
      </c>
      <c r="J138" s="130" t="str">
        <f>IF(D138="", " ", _xlfn.XLOOKUP(D138, '⭐SD-SUM-SBALL 🥎'!$F$4:$F$257, '⭐SD-SUM-SBALL 🥎'!$T$4:$T$257))</f>
        <v xml:space="preserve"> </v>
      </c>
      <c r="K138" s="130" t="str">
        <f>IF(D138="", " ", _xlfn.XLOOKUP(D138, '⭐SD-SUM-SBALL 🥎'!$F$4:$F$257, '⭐SD-SUM-SBALL 🥎'!$N$4:$N$257))</f>
        <v xml:space="preserve"> </v>
      </c>
      <c r="L138" s="130" t="str">
        <f>IF(D138="", " ", _xlfn.XLOOKUP(D138, '⭐SD-SUM-SBALL 🥎'!$F$4:$F$257, '⭐SD-SUM-SBALL 🥎'!$O$4:$O$257))</f>
        <v xml:space="preserve"> </v>
      </c>
      <c r="R138" s="128"/>
    </row>
    <row r="139" spans="1:18">
      <c r="A139" s="128" t="str">
        <f>IF(D139="", " ", _xlfn.XLOOKUP(D139, '⭐SD-SUM-SBALL 🥎'!$F$4:$F$257, '⭐SD-SUM-SBALL 🥎'!$A$4:$A$257))</f>
        <v xml:space="preserve"> </v>
      </c>
      <c r="B139" s="128" t="str">
        <f>IF(D139="", " ", _xlfn.XLOOKUP(D139, '⭐SD-SUM-SBALL 🥎'!$F$4:$F$257, '⭐SD-SUM-SBALL 🥎'!$C$4:$C$257))</f>
        <v xml:space="preserve"> </v>
      </c>
      <c r="C139" s="631" t="str">
        <f>IF(D139="", " ", _xlfn.XLOOKUP(D139, '⭐SD-SUM-SBALL 🥎'!$F$4:$F$257, '⭐SD-SUM-SBALL 🥎'!$E$4:$E$257))</f>
        <v xml:space="preserve"> </v>
      </c>
      <c r="E139" s="128" t="str" cm="1">
        <f t="array" ref="E139">_xlfn.IFS(D139="", "", _xlfn.XLOOKUP(D139, '⭐SD-SUM-SBALL 🥎'!$F$4:$F$257, '⭐SD-SUM-SBALL 🥎'!$X$4:$X$257)="", "TBA", _xlfn.XLOOKUP(D139, '⭐SD-SUM-SBALL 🥎'!$F$4:$F$257, '⭐SD-SUM-SBALL 🥎'!$X$4:$X$257)&gt;0, _xlfn.XLOOKUP(D139, '⭐SD-SUM-SBALL 🥎'!$F$4:$F$257, '⭐SD-SUM-SBALL 🥎'!$X$4:$X$257))</f>
        <v/>
      </c>
      <c r="F139" s="130" t="str">
        <f>IF(D139="", " ", _xlfn.XLOOKUP(D139, '⭐SD-SUM-SBALL 🥎'!$F$4:$F$257, '⭐SD-SUM-SBALL 🥎'!$L$4:$L$257))</f>
        <v xml:space="preserve"> </v>
      </c>
      <c r="G139" s="130" t="str" cm="1">
        <f t="array" ref="G139">_xlfn.IFS(D139="", "", _xlfn.XLOOKUP(D139, '⭐SD-SUM-SBALL 🥎'!$F$4:$F$257, '⭐SD-SUM-SBALL 🥎'!$M$4:$M$257)="", "", _xlfn.XLOOKUP(D139, '⭐SD-SUM-SBALL 🥎'!$F$4:$F$257, '⭐SD-SUM-SBALL 🥎'!$M$4:$M$257)&gt;0, _xlfn.XLOOKUP(D139, '⭐SD-SUM-SBALL 🥎'!$F$4:$F$257, '⭐SD-SUM-SBALL 🥎'!$M$4:$M$257))</f>
        <v/>
      </c>
      <c r="H139" s="130" t="str" cm="1">
        <f t="array" ref="H139">_xlfn.IFS(D139="", "", _xlfn.XLOOKUP(D139, '⭐SD-SUM-SBALL 🥎'!$F$4:$F$257, '⭐SD-SUM-SBALL 🥎'!$G$4:$G$257)="", "", _xlfn.XLOOKUP(D139, '⭐SD-SUM-SBALL 🥎'!$F$4:$F$257, '⭐SD-SUM-SBALL 🥎'!$G$4:$G$257)&gt;0, _xlfn.XLOOKUP(D139, '⭐SD-SUM-SBALL 🥎'!$F$4:$F$257, '⭐SD-SUM-SBALL 🥎'!$G$4:$G$257))</f>
        <v/>
      </c>
      <c r="I139" s="130" t="str">
        <f>IF(D139="", " ", _xlfn.XLOOKUP(D139, '⭐SD-SUM-SBALL 🥎'!$F$4:$F$257, '⭐SD-SUM-SBALL 🥎'!$AP$4:$AP$257))</f>
        <v xml:space="preserve"> </v>
      </c>
      <c r="J139" s="130" t="str">
        <f>IF(D139="", " ", _xlfn.XLOOKUP(D139, '⭐SD-SUM-SBALL 🥎'!$F$4:$F$257, '⭐SD-SUM-SBALL 🥎'!$T$4:$T$257))</f>
        <v xml:space="preserve"> </v>
      </c>
      <c r="K139" s="130" t="str">
        <f>IF(D139="", " ", _xlfn.XLOOKUP(D139, '⭐SD-SUM-SBALL 🥎'!$F$4:$F$257, '⭐SD-SUM-SBALL 🥎'!$N$4:$N$257))</f>
        <v xml:space="preserve"> </v>
      </c>
      <c r="L139" s="130" t="str">
        <f>IF(D139="", " ", _xlfn.XLOOKUP(D139, '⭐SD-SUM-SBALL 🥎'!$F$4:$F$257, '⭐SD-SUM-SBALL 🥎'!$O$4:$O$257))</f>
        <v xml:space="preserve"> </v>
      </c>
      <c r="R139" s="128"/>
    </row>
    <row r="140" spans="1:18">
      <c r="A140" s="128" t="str">
        <f>IF(D140="", " ", _xlfn.XLOOKUP(D140, '⭐SD-SUM-SBALL 🥎'!$F$4:$F$257, '⭐SD-SUM-SBALL 🥎'!$A$4:$A$257))</f>
        <v xml:space="preserve"> </v>
      </c>
      <c r="B140" s="128" t="str">
        <f>IF(D140="", " ", _xlfn.XLOOKUP(D140, '⭐SD-SUM-SBALL 🥎'!$F$4:$F$257, '⭐SD-SUM-SBALL 🥎'!$C$4:$C$257))</f>
        <v xml:space="preserve"> </v>
      </c>
      <c r="C140" s="631" t="str">
        <f>IF(D140="", " ", _xlfn.XLOOKUP(D140, '⭐SD-SUM-SBALL 🥎'!$F$4:$F$257, '⭐SD-SUM-SBALL 🥎'!$E$4:$E$257))</f>
        <v xml:space="preserve"> </v>
      </c>
      <c r="E140" s="128" t="str" cm="1">
        <f t="array" ref="E140">_xlfn.IFS(D140="", "", _xlfn.XLOOKUP(D140, '⭐SD-SUM-SBALL 🥎'!$F$4:$F$257, '⭐SD-SUM-SBALL 🥎'!$X$4:$X$257)="", "TBA", _xlfn.XLOOKUP(D140, '⭐SD-SUM-SBALL 🥎'!$F$4:$F$257, '⭐SD-SUM-SBALL 🥎'!$X$4:$X$257)&gt;0, _xlfn.XLOOKUP(D140, '⭐SD-SUM-SBALL 🥎'!$F$4:$F$257, '⭐SD-SUM-SBALL 🥎'!$X$4:$X$257))</f>
        <v/>
      </c>
      <c r="F140" s="130" t="str">
        <f>IF(D140="", " ", _xlfn.XLOOKUP(D140, '⭐SD-SUM-SBALL 🥎'!$F$4:$F$257, '⭐SD-SUM-SBALL 🥎'!$L$4:$L$257))</f>
        <v xml:space="preserve"> </v>
      </c>
      <c r="G140" s="130" t="str" cm="1">
        <f t="array" ref="G140">_xlfn.IFS(D140="", "", _xlfn.XLOOKUP(D140, '⭐SD-SUM-SBALL 🥎'!$F$4:$F$257, '⭐SD-SUM-SBALL 🥎'!$M$4:$M$257)="", "", _xlfn.XLOOKUP(D140, '⭐SD-SUM-SBALL 🥎'!$F$4:$F$257, '⭐SD-SUM-SBALL 🥎'!$M$4:$M$257)&gt;0, _xlfn.XLOOKUP(D140, '⭐SD-SUM-SBALL 🥎'!$F$4:$F$257, '⭐SD-SUM-SBALL 🥎'!$M$4:$M$257))</f>
        <v/>
      </c>
      <c r="H140" s="130" t="str" cm="1">
        <f t="array" ref="H140">_xlfn.IFS(D140="", "", _xlfn.XLOOKUP(D140, '⭐SD-SUM-SBALL 🥎'!$F$4:$F$257, '⭐SD-SUM-SBALL 🥎'!$G$4:$G$257)="", "", _xlfn.XLOOKUP(D140, '⭐SD-SUM-SBALL 🥎'!$F$4:$F$257, '⭐SD-SUM-SBALL 🥎'!$G$4:$G$257)&gt;0, _xlfn.XLOOKUP(D140, '⭐SD-SUM-SBALL 🥎'!$F$4:$F$257, '⭐SD-SUM-SBALL 🥎'!$G$4:$G$257))</f>
        <v/>
      </c>
      <c r="I140" s="130" t="str">
        <f>IF(D140="", " ", _xlfn.XLOOKUP(D140, '⭐SD-SUM-SBALL 🥎'!$F$4:$F$257, '⭐SD-SUM-SBALL 🥎'!$AP$4:$AP$257))</f>
        <v xml:space="preserve"> </v>
      </c>
      <c r="J140" s="130" t="str">
        <f>IF(D140="", " ", _xlfn.XLOOKUP(D140, '⭐SD-SUM-SBALL 🥎'!$F$4:$F$257, '⭐SD-SUM-SBALL 🥎'!$T$4:$T$257))</f>
        <v xml:space="preserve"> </v>
      </c>
      <c r="K140" s="130" t="str">
        <f>IF(D140="", " ", _xlfn.XLOOKUP(D140, '⭐SD-SUM-SBALL 🥎'!$F$4:$F$257, '⭐SD-SUM-SBALL 🥎'!$N$4:$N$257))</f>
        <v xml:space="preserve"> </v>
      </c>
      <c r="L140" s="130" t="str">
        <f>IF(D140="", " ", _xlfn.XLOOKUP(D140, '⭐SD-SUM-SBALL 🥎'!$F$4:$F$257, '⭐SD-SUM-SBALL 🥎'!$O$4:$O$257))</f>
        <v xml:space="preserve"> </v>
      </c>
      <c r="R140" s="128"/>
    </row>
    <row r="141" spans="1:18">
      <c r="A141" s="128" t="str">
        <f>IF(D141="", " ", _xlfn.XLOOKUP(D141, '⭐SD-SUM-SBALL 🥎'!$F$4:$F$257, '⭐SD-SUM-SBALL 🥎'!$A$4:$A$257))</f>
        <v xml:space="preserve"> </v>
      </c>
      <c r="B141" s="128" t="str">
        <f>IF(D141="", " ", _xlfn.XLOOKUP(D141, '⭐SD-SUM-SBALL 🥎'!$F$4:$F$257, '⭐SD-SUM-SBALL 🥎'!$C$4:$C$257))</f>
        <v xml:space="preserve"> </v>
      </c>
      <c r="C141" s="631" t="str">
        <f>IF(D141="", " ", _xlfn.XLOOKUP(D141, '⭐SD-SUM-SBALL 🥎'!$F$4:$F$257, '⭐SD-SUM-SBALL 🥎'!$E$4:$E$257))</f>
        <v xml:space="preserve"> </v>
      </c>
      <c r="E141" s="128" t="str" cm="1">
        <f t="array" ref="E141">_xlfn.IFS(D141="", "", _xlfn.XLOOKUP(D141, '⭐SD-SUM-SBALL 🥎'!$F$4:$F$257, '⭐SD-SUM-SBALL 🥎'!$X$4:$X$257)="", "TBA", _xlfn.XLOOKUP(D141, '⭐SD-SUM-SBALL 🥎'!$F$4:$F$257, '⭐SD-SUM-SBALL 🥎'!$X$4:$X$257)&gt;0, _xlfn.XLOOKUP(D141, '⭐SD-SUM-SBALL 🥎'!$F$4:$F$257, '⭐SD-SUM-SBALL 🥎'!$X$4:$X$257))</f>
        <v/>
      </c>
      <c r="F141" s="130" t="str">
        <f>IF(D141="", " ", _xlfn.XLOOKUP(D141, '⭐SD-SUM-SBALL 🥎'!$F$4:$F$257, '⭐SD-SUM-SBALL 🥎'!$L$4:$L$257))</f>
        <v xml:space="preserve"> </v>
      </c>
      <c r="G141" s="130" t="str" cm="1">
        <f t="array" ref="G141">_xlfn.IFS(D141="", "", _xlfn.XLOOKUP(D141, '⭐SD-SUM-SBALL 🥎'!$F$4:$F$257, '⭐SD-SUM-SBALL 🥎'!$M$4:$M$257)="", "", _xlfn.XLOOKUP(D141, '⭐SD-SUM-SBALL 🥎'!$F$4:$F$257, '⭐SD-SUM-SBALL 🥎'!$M$4:$M$257)&gt;0, _xlfn.XLOOKUP(D141, '⭐SD-SUM-SBALL 🥎'!$F$4:$F$257, '⭐SD-SUM-SBALL 🥎'!$M$4:$M$257))</f>
        <v/>
      </c>
      <c r="H141" s="130" t="str" cm="1">
        <f t="array" ref="H141">_xlfn.IFS(D141="", "", _xlfn.XLOOKUP(D141, '⭐SD-SUM-SBALL 🥎'!$F$4:$F$257, '⭐SD-SUM-SBALL 🥎'!$G$4:$G$257)="", "", _xlfn.XLOOKUP(D141, '⭐SD-SUM-SBALL 🥎'!$F$4:$F$257, '⭐SD-SUM-SBALL 🥎'!$G$4:$G$257)&gt;0, _xlfn.XLOOKUP(D141, '⭐SD-SUM-SBALL 🥎'!$F$4:$F$257, '⭐SD-SUM-SBALL 🥎'!$G$4:$G$257))</f>
        <v/>
      </c>
      <c r="I141" s="130" t="str">
        <f>IF(D141="", " ", _xlfn.XLOOKUP(D141, '⭐SD-SUM-SBALL 🥎'!$F$4:$F$257, '⭐SD-SUM-SBALL 🥎'!$AP$4:$AP$257))</f>
        <v xml:space="preserve"> </v>
      </c>
      <c r="J141" s="130" t="str">
        <f>IF(D141="", " ", _xlfn.XLOOKUP(D141, '⭐SD-SUM-SBALL 🥎'!$F$4:$F$257, '⭐SD-SUM-SBALL 🥎'!$T$4:$T$257))</f>
        <v xml:space="preserve"> </v>
      </c>
      <c r="K141" s="130" t="str">
        <f>IF(D141="", " ", _xlfn.XLOOKUP(D141, '⭐SD-SUM-SBALL 🥎'!$F$4:$F$257, '⭐SD-SUM-SBALL 🥎'!$N$4:$N$257))</f>
        <v xml:space="preserve"> </v>
      </c>
      <c r="L141" s="130" t="str">
        <f>IF(D141="", " ", _xlfn.XLOOKUP(D141, '⭐SD-SUM-SBALL 🥎'!$F$4:$F$257, '⭐SD-SUM-SBALL 🥎'!$O$4:$O$257))</f>
        <v xml:space="preserve"> </v>
      </c>
      <c r="R141" s="128"/>
    </row>
    <row r="142" spans="1:18">
      <c r="A142" s="128" t="str">
        <f>IF(D142="", " ", _xlfn.XLOOKUP(D142, '⭐SD-SUM-SBALL 🥎'!$F$4:$F$257, '⭐SD-SUM-SBALL 🥎'!$A$4:$A$257))</f>
        <v xml:space="preserve"> </v>
      </c>
      <c r="B142" s="128" t="str">
        <f>IF(D142="", " ", _xlfn.XLOOKUP(D142, '⭐SD-SUM-SBALL 🥎'!$F$4:$F$257, '⭐SD-SUM-SBALL 🥎'!$C$4:$C$257))</f>
        <v xml:space="preserve"> </v>
      </c>
      <c r="C142" s="631" t="str">
        <f>IF(D142="", " ", _xlfn.XLOOKUP(D142, '⭐SD-SUM-SBALL 🥎'!$F$4:$F$257, '⭐SD-SUM-SBALL 🥎'!$E$4:$E$257))</f>
        <v xml:space="preserve"> </v>
      </c>
      <c r="E142" s="128" t="str" cm="1">
        <f t="array" ref="E142">_xlfn.IFS(D142="", "", _xlfn.XLOOKUP(D142, '⭐SD-SUM-SBALL 🥎'!$F$4:$F$257, '⭐SD-SUM-SBALL 🥎'!$X$4:$X$257)="", "TBA", _xlfn.XLOOKUP(D142, '⭐SD-SUM-SBALL 🥎'!$F$4:$F$257, '⭐SD-SUM-SBALL 🥎'!$X$4:$X$257)&gt;0, _xlfn.XLOOKUP(D142, '⭐SD-SUM-SBALL 🥎'!$F$4:$F$257, '⭐SD-SUM-SBALL 🥎'!$X$4:$X$257))</f>
        <v/>
      </c>
      <c r="F142" s="130" t="str">
        <f>IF(D142="", " ", _xlfn.XLOOKUP(D142, '⭐SD-SUM-SBALL 🥎'!$F$4:$F$257, '⭐SD-SUM-SBALL 🥎'!$L$4:$L$257))</f>
        <v xml:space="preserve"> </v>
      </c>
      <c r="G142" s="130" t="str" cm="1">
        <f t="array" ref="G142">_xlfn.IFS(D142="", "", _xlfn.XLOOKUP(D142, '⭐SD-SUM-SBALL 🥎'!$F$4:$F$257, '⭐SD-SUM-SBALL 🥎'!$M$4:$M$257)="", "", _xlfn.XLOOKUP(D142, '⭐SD-SUM-SBALL 🥎'!$F$4:$F$257, '⭐SD-SUM-SBALL 🥎'!$M$4:$M$257)&gt;0, _xlfn.XLOOKUP(D142, '⭐SD-SUM-SBALL 🥎'!$F$4:$F$257, '⭐SD-SUM-SBALL 🥎'!$M$4:$M$257))</f>
        <v/>
      </c>
      <c r="H142" s="130" t="str" cm="1">
        <f t="array" ref="H142">_xlfn.IFS(D142="", "", _xlfn.XLOOKUP(D142, '⭐SD-SUM-SBALL 🥎'!$F$4:$F$257, '⭐SD-SUM-SBALL 🥎'!$G$4:$G$257)="", "", _xlfn.XLOOKUP(D142, '⭐SD-SUM-SBALL 🥎'!$F$4:$F$257, '⭐SD-SUM-SBALL 🥎'!$G$4:$G$257)&gt;0, _xlfn.XLOOKUP(D142, '⭐SD-SUM-SBALL 🥎'!$F$4:$F$257, '⭐SD-SUM-SBALL 🥎'!$G$4:$G$257))</f>
        <v/>
      </c>
      <c r="I142" s="130" t="str">
        <f>IF(D142="", " ", _xlfn.XLOOKUP(D142, '⭐SD-SUM-SBALL 🥎'!$F$4:$F$257, '⭐SD-SUM-SBALL 🥎'!$AP$4:$AP$257))</f>
        <v xml:space="preserve"> </v>
      </c>
      <c r="J142" s="130" t="str">
        <f>IF(D142="", " ", _xlfn.XLOOKUP(D142, '⭐SD-SUM-SBALL 🥎'!$F$4:$F$257, '⭐SD-SUM-SBALL 🥎'!$T$4:$T$257))</f>
        <v xml:space="preserve"> </v>
      </c>
      <c r="K142" s="130" t="str">
        <f>IF(D142="", " ", _xlfn.XLOOKUP(D142, '⭐SD-SUM-SBALL 🥎'!$F$4:$F$257, '⭐SD-SUM-SBALL 🥎'!$N$4:$N$257))</f>
        <v xml:space="preserve"> </v>
      </c>
      <c r="L142" s="130" t="str">
        <f>IF(D142="", " ", _xlfn.XLOOKUP(D142, '⭐SD-SUM-SBALL 🥎'!$F$4:$F$257, '⭐SD-SUM-SBALL 🥎'!$O$4:$O$257))</f>
        <v xml:space="preserve"> </v>
      </c>
      <c r="R142" s="128"/>
    </row>
    <row r="143" spans="1:18">
      <c r="A143" s="128" t="str">
        <f>IF(D143="", " ", _xlfn.XLOOKUP(D143, '⭐SD-SUM-SBALL 🥎'!$F$4:$F$257, '⭐SD-SUM-SBALL 🥎'!$A$4:$A$257))</f>
        <v xml:space="preserve"> </v>
      </c>
      <c r="B143" s="128" t="str">
        <f>IF(D143="", " ", _xlfn.XLOOKUP(D143, '⭐SD-SUM-SBALL 🥎'!$F$4:$F$257, '⭐SD-SUM-SBALL 🥎'!$C$4:$C$257))</f>
        <v xml:space="preserve"> </v>
      </c>
      <c r="C143" s="631" t="str">
        <f>IF(D143="", " ", _xlfn.XLOOKUP(D143, '⭐SD-SUM-SBALL 🥎'!$F$4:$F$257, '⭐SD-SUM-SBALL 🥎'!$E$4:$E$257))</f>
        <v xml:space="preserve"> </v>
      </c>
      <c r="E143" s="128" t="str" cm="1">
        <f t="array" ref="E143">_xlfn.IFS(D143="", "", _xlfn.XLOOKUP(D143, '⭐SD-SUM-SBALL 🥎'!$F$4:$F$257, '⭐SD-SUM-SBALL 🥎'!$X$4:$X$257)="", "TBA", _xlfn.XLOOKUP(D143, '⭐SD-SUM-SBALL 🥎'!$F$4:$F$257, '⭐SD-SUM-SBALL 🥎'!$X$4:$X$257)&gt;0, _xlfn.XLOOKUP(D143, '⭐SD-SUM-SBALL 🥎'!$F$4:$F$257, '⭐SD-SUM-SBALL 🥎'!$X$4:$X$257))</f>
        <v/>
      </c>
      <c r="F143" s="130" t="str">
        <f>IF(D143="", " ", _xlfn.XLOOKUP(D143, '⭐SD-SUM-SBALL 🥎'!$F$4:$F$257, '⭐SD-SUM-SBALL 🥎'!$L$4:$L$257))</f>
        <v xml:space="preserve"> </v>
      </c>
      <c r="G143" s="130" t="str" cm="1">
        <f t="array" ref="G143">_xlfn.IFS(D143="", "", _xlfn.XLOOKUP(D143, '⭐SD-SUM-SBALL 🥎'!$F$4:$F$257, '⭐SD-SUM-SBALL 🥎'!$M$4:$M$257)="", "", _xlfn.XLOOKUP(D143, '⭐SD-SUM-SBALL 🥎'!$F$4:$F$257, '⭐SD-SUM-SBALL 🥎'!$M$4:$M$257)&gt;0, _xlfn.XLOOKUP(D143, '⭐SD-SUM-SBALL 🥎'!$F$4:$F$257, '⭐SD-SUM-SBALL 🥎'!$M$4:$M$257))</f>
        <v/>
      </c>
      <c r="H143" s="130" t="str" cm="1">
        <f t="array" ref="H143">_xlfn.IFS(D143="", "", _xlfn.XLOOKUP(D143, '⭐SD-SUM-SBALL 🥎'!$F$4:$F$257, '⭐SD-SUM-SBALL 🥎'!$G$4:$G$257)="", "", _xlfn.XLOOKUP(D143, '⭐SD-SUM-SBALL 🥎'!$F$4:$F$257, '⭐SD-SUM-SBALL 🥎'!$G$4:$G$257)&gt;0, _xlfn.XLOOKUP(D143, '⭐SD-SUM-SBALL 🥎'!$F$4:$F$257, '⭐SD-SUM-SBALL 🥎'!$G$4:$G$257))</f>
        <v/>
      </c>
      <c r="I143" s="130" t="str">
        <f>IF(D143="", " ", _xlfn.XLOOKUP(D143, '⭐SD-SUM-SBALL 🥎'!$F$4:$F$257, '⭐SD-SUM-SBALL 🥎'!$AP$4:$AP$257))</f>
        <v xml:space="preserve"> </v>
      </c>
      <c r="J143" s="130" t="str">
        <f>IF(D143="", " ", _xlfn.XLOOKUP(D143, '⭐SD-SUM-SBALL 🥎'!$F$4:$F$257, '⭐SD-SUM-SBALL 🥎'!$T$4:$T$257))</f>
        <v xml:space="preserve"> </v>
      </c>
      <c r="K143" s="130" t="str">
        <f>IF(D143="", " ", _xlfn.XLOOKUP(D143, '⭐SD-SUM-SBALL 🥎'!$F$4:$F$257, '⭐SD-SUM-SBALL 🥎'!$N$4:$N$257))</f>
        <v xml:space="preserve"> </v>
      </c>
      <c r="L143" s="130" t="str">
        <f>IF(D143="", " ", _xlfn.XLOOKUP(D143, '⭐SD-SUM-SBALL 🥎'!$F$4:$F$257, '⭐SD-SUM-SBALL 🥎'!$O$4:$O$257))</f>
        <v xml:space="preserve"> </v>
      </c>
      <c r="R143" s="128"/>
    </row>
    <row r="144" spans="1:18">
      <c r="A144" s="128" t="str">
        <f>IF(D144="", " ", _xlfn.XLOOKUP(D144, '⭐SD-SUM-SBALL 🥎'!$F$4:$F$257, '⭐SD-SUM-SBALL 🥎'!$A$4:$A$257))</f>
        <v xml:space="preserve"> </v>
      </c>
      <c r="B144" s="128" t="str">
        <f>IF(D144="", " ", _xlfn.XLOOKUP(D144, '⭐SD-SUM-SBALL 🥎'!$F$4:$F$257, '⭐SD-SUM-SBALL 🥎'!$C$4:$C$257))</f>
        <v xml:space="preserve"> </v>
      </c>
      <c r="C144" s="631" t="str">
        <f>IF(D144="", " ", _xlfn.XLOOKUP(D144, '⭐SD-SUM-SBALL 🥎'!$F$4:$F$257, '⭐SD-SUM-SBALL 🥎'!$E$4:$E$257))</f>
        <v xml:space="preserve"> </v>
      </c>
      <c r="E144" s="128" t="str" cm="1">
        <f t="array" ref="E144">_xlfn.IFS(D144="", "", _xlfn.XLOOKUP(D144, '⭐SD-SUM-SBALL 🥎'!$F$4:$F$257, '⭐SD-SUM-SBALL 🥎'!$X$4:$X$257)="", "TBA", _xlfn.XLOOKUP(D144, '⭐SD-SUM-SBALL 🥎'!$F$4:$F$257, '⭐SD-SUM-SBALL 🥎'!$X$4:$X$257)&gt;0, _xlfn.XLOOKUP(D144, '⭐SD-SUM-SBALL 🥎'!$F$4:$F$257, '⭐SD-SUM-SBALL 🥎'!$X$4:$X$257))</f>
        <v/>
      </c>
      <c r="F144" s="130" t="str">
        <f>IF(D144="", " ", _xlfn.XLOOKUP(D144, '⭐SD-SUM-SBALL 🥎'!$F$4:$F$257, '⭐SD-SUM-SBALL 🥎'!$L$4:$L$257))</f>
        <v xml:space="preserve"> </v>
      </c>
      <c r="G144" s="130" t="str" cm="1">
        <f t="array" ref="G144">_xlfn.IFS(D144="", "", _xlfn.XLOOKUP(D144, '⭐SD-SUM-SBALL 🥎'!$F$4:$F$257, '⭐SD-SUM-SBALL 🥎'!$M$4:$M$257)="", "", _xlfn.XLOOKUP(D144, '⭐SD-SUM-SBALL 🥎'!$F$4:$F$257, '⭐SD-SUM-SBALL 🥎'!$M$4:$M$257)&gt;0, _xlfn.XLOOKUP(D144, '⭐SD-SUM-SBALL 🥎'!$F$4:$F$257, '⭐SD-SUM-SBALL 🥎'!$M$4:$M$257))</f>
        <v/>
      </c>
      <c r="H144" s="130" t="str" cm="1">
        <f t="array" ref="H144">_xlfn.IFS(D144="", "", _xlfn.XLOOKUP(D144, '⭐SD-SUM-SBALL 🥎'!$F$4:$F$257, '⭐SD-SUM-SBALL 🥎'!$G$4:$G$257)="", "", _xlfn.XLOOKUP(D144, '⭐SD-SUM-SBALL 🥎'!$F$4:$F$257, '⭐SD-SUM-SBALL 🥎'!$G$4:$G$257)&gt;0, _xlfn.XLOOKUP(D144, '⭐SD-SUM-SBALL 🥎'!$F$4:$F$257, '⭐SD-SUM-SBALL 🥎'!$G$4:$G$257))</f>
        <v/>
      </c>
      <c r="I144" s="130" t="str">
        <f>IF(D144="", " ", _xlfn.XLOOKUP(D144, '⭐SD-SUM-SBALL 🥎'!$F$4:$F$257, '⭐SD-SUM-SBALL 🥎'!$AP$4:$AP$257))</f>
        <v xml:space="preserve"> </v>
      </c>
      <c r="J144" s="130" t="str">
        <f>IF(D144="", " ", _xlfn.XLOOKUP(D144, '⭐SD-SUM-SBALL 🥎'!$F$4:$F$257, '⭐SD-SUM-SBALL 🥎'!$T$4:$T$257))</f>
        <v xml:space="preserve"> </v>
      </c>
      <c r="K144" s="130" t="str">
        <f>IF(D144="", " ", _xlfn.XLOOKUP(D144, '⭐SD-SUM-SBALL 🥎'!$F$4:$F$257, '⭐SD-SUM-SBALL 🥎'!$N$4:$N$257))</f>
        <v xml:space="preserve"> </v>
      </c>
      <c r="L144" s="130" t="str">
        <f>IF(D144="", " ", _xlfn.XLOOKUP(D144, '⭐SD-SUM-SBALL 🥎'!$F$4:$F$257, '⭐SD-SUM-SBALL 🥎'!$O$4:$O$257))</f>
        <v xml:space="preserve"> </v>
      </c>
      <c r="R144" s="128"/>
    </row>
    <row r="145" spans="1:18">
      <c r="A145" s="128" t="str">
        <f>IF(D145="", " ", _xlfn.XLOOKUP(D145, '⭐SD-SUM-SBALL 🥎'!$F$4:$F$257, '⭐SD-SUM-SBALL 🥎'!$A$4:$A$257))</f>
        <v xml:space="preserve"> </v>
      </c>
      <c r="B145" s="128" t="str">
        <f>IF(D145="", " ", _xlfn.XLOOKUP(D145, '⭐SD-SUM-SBALL 🥎'!$F$4:$F$257, '⭐SD-SUM-SBALL 🥎'!$C$4:$C$257))</f>
        <v xml:space="preserve"> </v>
      </c>
      <c r="C145" s="631" t="str">
        <f>IF(D145="", " ", _xlfn.XLOOKUP(D145, '⭐SD-SUM-SBALL 🥎'!$F$4:$F$257, '⭐SD-SUM-SBALL 🥎'!$E$4:$E$257))</f>
        <v xml:space="preserve"> </v>
      </c>
      <c r="E145" s="128" t="str" cm="1">
        <f t="array" ref="E145">_xlfn.IFS(D145="", "", _xlfn.XLOOKUP(D145, '⭐SD-SUM-SBALL 🥎'!$F$4:$F$257, '⭐SD-SUM-SBALL 🥎'!$X$4:$X$257)="", "TBA", _xlfn.XLOOKUP(D145, '⭐SD-SUM-SBALL 🥎'!$F$4:$F$257, '⭐SD-SUM-SBALL 🥎'!$X$4:$X$257)&gt;0, _xlfn.XLOOKUP(D145, '⭐SD-SUM-SBALL 🥎'!$F$4:$F$257, '⭐SD-SUM-SBALL 🥎'!$X$4:$X$257))</f>
        <v/>
      </c>
      <c r="F145" s="130" t="str">
        <f>IF(D145="", " ", _xlfn.XLOOKUP(D145, '⭐SD-SUM-SBALL 🥎'!$F$4:$F$257, '⭐SD-SUM-SBALL 🥎'!$L$4:$L$257))</f>
        <v xml:space="preserve"> </v>
      </c>
      <c r="G145" s="130" t="str" cm="1">
        <f t="array" ref="G145">_xlfn.IFS(D145="", "", _xlfn.XLOOKUP(D145, '⭐SD-SUM-SBALL 🥎'!$F$4:$F$257, '⭐SD-SUM-SBALL 🥎'!$M$4:$M$257)="", "", _xlfn.XLOOKUP(D145, '⭐SD-SUM-SBALL 🥎'!$F$4:$F$257, '⭐SD-SUM-SBALL 🥎'!$M$4:$M$257)&gt;0, _xlfn.XLOOKUP(D145, '⭐SD-SUM-SBALL 🥎'!$F$4:$F$257, '⭐SD-SUM-SBALL 🥎'!$M$4:$M$257))</f>
        <v/>
      </c>
      <c r="H145" s="130" t="str" cm="1">
        <f t="array" ref="H145">_xlfn.IFS(D145="", "", _xlfn.XLOOKUP(D145, '⭐SD-SUM-SBALL 🥎'!$F$4:$F$257, '⭐SD-SUM-SBALL 🥎'!$G$4:$G$257)="", "", _xlfn.XLOOKUP(D145, '⭐SD-SUM-SBALL 🥎'!$F$4:$F$257, '⭐SD-SUM-SBALL 🥎'!$G$4:$G$257)&gt;0, _xlfn.XLOOKUP(D145, '⭐SD-SUM-SBALL 🥎'!$F$4:$F$257, '⭐SD-SUM-SBALL 🥎'!$G$4:$G$257))</f>
        <v/>
      </c>
      <c r="I145" s="130" t="str">
        <f>IF(D145="", " ", _xlfn.XLOOKUP(D145, '⭐SD-SUM-SBALL 🥎'!$F$4:$F$257, '⭐SD-SUM-SBALL 🥎'!$AP$4:$AP$257))</f>
        <v xml:space="preserve"> </v>
      </c>
      <c r="J145" s="130" t="str">
        <f>IF(D145="", " ", _xlfn.XLOOKUP(D145, '⭐SD-SUM-SBALL 🥎'!$F$4:$F$257, '⭐SD-SUM-SBALL 🥎'!$T$4:$T$257))</f>
        <v xml:space="preserve"> </v>
      </c>
      <c r="K145" s="130" t="str">
        <f>IF(D145="", " ", _xlfn.XLOOKUP(D145, '⭐SD-SUM-SBALL 🥎'!$F$4:$F$257, '⭐SD-SUM-SBALL 🥎'!$N$4:$N$257))</f>
        <v xml:space="preserve"> </v>
      </c>
      <c r="L145" s="130" t="str">
        <f>IF(D145="", " ", _xlfn.XLOOKUP(D145, '⭐SD-SUM-SBALL 🥎'!$F$4:$F$257, '⭐SD-SUM-SBALL 🥎'!$O$4:$O$257))</f>
        <v xml:space="preserve"> </v>
      </c>
      <c r="R145" s="128"/>
    </row>
    <row r="146" spans="1:18">
      <c r="A146" s="128" t="str">
        <f>IF(D146="", " ", _xlfn.XLOOKUP(D146, '⭐SD-SUM-SBALL 🥎'!$F$4:$F$257, '⭐SD-SUM-SBALL 🥎'!$A$4:$A$257))</f>
        <v xml:space="preserve"> </v>
      </c>
      <c r="B146" s="128" t="str">
        <f>IF(D146="", " ", _xlfn.XLOOKUP(D146, '⭐SD-SUM-SBALL 🥎'!$F$4:$F$257, '⭐SD-SUM-SBALL 🥎'!$C$4:$C$257))</f>
        <v xml:space="preserve"> </v>
      </c>
      <c r="C146" s="631" t="str">
        <f>IF(D146="", " ", _xlfn.XLOOKUP(D146, '⭐SD-SUM-SBALL 🥎'!$F$4:$F$257, '⭐SD-SUM-SBALL 🥎'!$E$4:$E$257))</f>
        <v xml:space="preserve"> </v>
      </c>
      <c r="E146" s="128" t="str" cm="1">
        <f t="array" ref="E146">_xlfn.IFS(D146="", "", _xlfn.XLOOKUP(D146, '⭐SD-SUM-SBALL 🥎'!$F$4:$F$257, '⭐SD-SUM-SBALL 🥎'!$X$4:$X$257)="", "TBA", _xlfn.XLOOKUP(D146, '⭐SD-SUM-SBALL 🥎'!$F$4:$F$257, '⭐SD-SUM-SBALL 🥎'!$X$4:$X$257)&gt;0, _xlfn.XLOOKUP(D146, '⭐SD-SUM-SBALL 🥎'!$F$4:$F$257, '⭐SD-SUM-SBALL 🥎'!$X$4:$X$257))</f>
        <v/>
      </c>
      <c r="F146" s="130" t="str">
        <f>IF(D146="", " ", _xlfn.XLOOKUP(D146, '⭐SD-SUM-SBALL 🥎'!$F$4:$F$257, '⭐SD-SUM-SBALL 🥎'!$L$4:$L$257))</f>
        <v xml:space="preserve"> </v>
      </c>
      <c r="G146" s="130" t="str" cm="1">
        <f t="array" ref="G146">_xlfn.IFS(D146="", "", _xlfn.XLOOKUP(D146, '⭐SD-SUM-SBALL 🥎'!$F$4:$F$257, '⭐SD-SUM-SBALL 🥎'!$M$4:$M$257)="", "", _xlfn.XLOOKUP(D146, '⭐SD-SUM-SBALL 🥎'!$F$4:$F$257, '⭐SD-SUM-SBALL 🥎'!$M$4:$M$257)&gt;0, _xlfn.XLOOKUP(D146, '⭐SD-SUM-SBALL 🥎'!$F$4:$F$257, '⭐SD-SUM-SBALL 🥎'!$M$4:$M$257))</f>
        <v/>
      </c>
      <c r="H146" s="130" t="str" cm="1">
        <f t="array" ref="H146">_xlfn.IFS(D146="", "", _xlfn.XLOOKUP(D146, '⭐SD-SUM-SBALL 🥎'!$F$4:$F$257, '⭐SD-SUM-SBALL 🥎'!$G$4:$G$257)="", "", _xlfn.XLOOKUP(D146, '⭐SD-SUM-SBALL 🥎'!$F$4:$F$257, '⭐SD-SUM-SBALL 🥎'!$G$4:$G$257)&gt;0, _xlfn.XLOOKUP(D146, '⭐SD-SUM-SBALL 🥎'!$F$4:$F$257, '⭐SD-SUM-SBALL 🥎'!$G$4:$G$257))</f>
        <v/>
      </c>
      <c r="I146" s="130" t="str">
        <f>IF(D146="", " ", _xlfn.XLOOKUP(D146, '⭐SD-SUM-SBALL 🥎'!$F$4:$F$257, '⭐SD-SUM-SBALL 🥎'!$AP$4:$AP$257))</f>
        <v xml:space="preserve"> </v>
      </c>
      <c r="J146" s="130" t="str">
        <f>IF(D146="", " ", _xlfn.XLOOKUP(D146, '⭐SD-SUM-SBALL 🥎'!$F$4:$F$257, '⭐SD-SUM-SBALL 🥎'!$T$4:$T$257))</f>
        <v xml:space="preserve"> </v>
      </c>
      <c r="K146" s="130" t="str">
        <f>IF(D146="", " ", _xlfn.XLOOKUP(D146, '⭐SD-SUM-SBALL 🥎'!$F$4:$F$257, '⭐SD-SUM-SBALL 🥎'!$N$4:$N$257))</f>
        <v xml:space="preserve"> </v>
      </c>
      <c r="L146" s="130" t="str">
        <f>IF(D146="", " ", _xlfn.XLOOKUP(D146, '⭐SD-SUM-SBALL 🥎'!$F$4:$F$257, '⭐SD-SUM-SBALL 🥎'!$O$4:$O$257))</f>
        <v xml:space="preserve"> </v>
      </c>
      <c r="R146" s="128"/>
    </row>
    <row r="147" spans="1:18">
      <c r="A147" s="128" t="str">
        <f>IF(D147="", " ", _xlfn.XLOOKUP(D147, '⭐SD-SUM-SBALL 🥎'!$F$4:$F$257, '⭐SD-SUM-SBALL 🥎'!$A$4:$A$257))</f>
        <v xml:space="preserve"> </v>
      </c>
      <c r="B147" s="128" t="str">
        <f>IF(D147="", " ", _xlfn.XLOOKUP(D147, '⭐SD-SUM-SBALL 🥎'!$F$4:$F$257, '⭐SD-SUM-SBALL 🥎'!$C$4:$C$257))</f>
        <v xml:space="preserve"> </v>
      </c>
      <c r="C147" s="631" t="str">
        <f>IF(D147="", " ", _xlfn.XLOOKUP(D147, '⭐SD-SUM-SBALL 🥎'!$F$4:$F$257, '⭐SD-SUM-SBALL 🥎'!$E$4:$E$257))</f>
        <v xml:space="preserve"> </v>
      </c>
      <c r="E147" s="128" t="str" cm="1">
        <f t="array" ref="E147">_xlfn.IFS(D147="", "", _xlfn.XLOOKUP(D147, '⭐SD-SUM-SBALL 🥎'!$F$4:$F$257, '⭐SD-SUM-SBALL 🥎'!$X$4:$X$257)="", "TBA", _xlfn.XLOOKUP(D147, '⭐SD-SUM-SBALL 🥎'!$F$4:$F$257, '⭐SD-SUM-SBALL 🥎'!$X$4:$X$257)&gt;0, _xlfn.XLOOKUP(D147, '⭐SD-SUM-SBALL 🥎'!$F$4:$F$257, '⭐SD-SUM-SBALL 🥎'!$X$4:$X$257))</f>
        <v/>
      </c>
      <c r="F147" s="130" t="str">
        <f>IF(D147="", " ", _xlfn.XLOOKUP(D147, '⭐SD-SUM-SBALL 🥎'!$F$4:$F$257, '⭐SD-SUM-SBALL 🥎'!$L$4:$L$257))</f>
        <v xml:space="preserve"> </v>
      </c>
      <c r="G147" s="130" t="str" cm="1">
        <f t="array" ref="G147">_xlfn.IFS(D147="", "", _xlfn.XLOOKUP(D147, '⭐SD-SUM-SBALL 🥎'!$F$4:$F$257, '⭐SD-SUM-SBALL 🥎'!$M$4:$M$257)="", "", _xlfn.XLOOKUP(D147, '⭐SD-SUM-SBALL 🥎'!$F$4:$F$257, '⭐SD-SUM-SBALL 🥎'!$M$4:$M$257)&gt;0, _xlfn.XLOOKUP(D147, '⭐SD-SUM-SBALL 🥎'!$F$4:$F$257, '⭐SD-SUM-SBALL 🥎'!$M$4:$M$257))</f>
        <v/>
      </c>
      <c r="H147" s="130" t="str" cm="1">
        <f t="array" ref="H147">_xlfn.IFS(D147="", "", _xlfn.XLOOKUP(D147, '⭐SD-SUM-SBALL 🥎'!$F$4:$F$257, '⭐SD-SUM-SBALL 🥎'!$G$4:$G$257)="", "", _xlfn.XLOOKUP(D147, '⭐SD-SUM-SBALL 🥎'!$F$4:$F$257, '⭐SD-SUM-SBALL 🥎'!$G$4:$G$257)&gt;0, _xlfn.XLOOKUP(D147, '⭐SD-SUM-SBALL 🥎'!$F$4:$F$257, '⭐SD-SUM-SBALL 🥎'!$G$4:$G$257))</f>
        <v/>
      </c>
      <c r="I147" s="130" t="str">
        <f>IF(D147="", " ", _xlfn.XLOOKUP(D147, '⭐SD-SUM-SBALL 🥎'!$F$4:$F$257, '⭐SD-SUM-SBALL 🥎'!$AP$4:$AP$257))</f>
        <v xml:space="preserve"> </v>
      </c>
      <c r="J147" s="130" t="str">
        <f>IF(D147="", " ", _xlfn.XLOOKUP(D147, '⭐SD-SUM-SBALL 🥎'!$F$4:$F$257, '⭐SD-SUM-SBALL 🥎'!$T$4:$T$257))</f>
        <v xml:space="preserve"> </v>
      </c>
      <c r="K147" s="130" t="str">
        <f>IF(D147="", " ", _xlfn.XLOOKUP(D147, '⭐SD-SUM-SBALL 🥎'!$F$4:$F$257, '⭐SD-SUM-SBALL 🥎'!$N$4:$N$257))</f>
        <v xml:space="preserve"> </v>
      </c>
      <c r="L147" s="130" t="str">
        <f>IF(D147="", " ", _xlfn.XLOOKUP(D147, '⭐SD-SUM-SBALL 🥎'!$F$4:$F$257, '⭐SD-SUM-SBALL 🥎'!$O$4:$O$257))</f>
        <v xml:space="preserve"> </v>
      </c>
      <c r="R147" s="128"/>
    </row>
    <row r="148" spans="1:18">
      <c r="A148" s="128" t="str">
        <f>IF(D148="", " ", _xlfn.XLOOKUP(D148, '⭐SD-SUM-SBALL 🥎'!$F$4:$F$257, '⭐SD-SUM-SBALL 🥎'!$A$4:$A$257))</f>
        <v xml:space="preserve"> </v>
      </c>
      <c r="B148" s="128" t="str">
        <f>IF(D148="", " ", _xlfn.XLOOKUP(D148, '⭐SD-SUM-SBALL 🥎'!$F$4:$F$257, '⭐SD-SUM-SBALL 🥎'!$C$4:$C$257))</f>
        <v xml:space="preserve"> </v>
      </c>
      <c r="C148" s="631" t="str">
        <f>IF(D148="", " ", _xlfn.XLOOKUP(D148, '⭐SD-SUM-SBALL 🥎'!$F$4:$F$257, '⭐SD-SUM-SBALL 🥎'!$E$4:$E$257))</f>
        <v xml:space="preserve"> </v>
      </c>
      <c r="E148" s="128" t="str" cm="1">
        <f t="array" ref="E148">_xlfn.IFS(D148="", "", _xlfn.XLOOKUP(D148, '⭐SD-SUM-SBALL 🥎'!$F$4:$F$257, '⭐SD-SUM-SBALL 🥎'!$X$4:$X$257)="", "TBA", _xlfn.XLOOKUP(D148, '⭐SD-SUM-SBALL 🥎'!$F$4:$F$257, '⭐SD-SUM-SBALL 🥎'!$X$4:$X$257)&gt;0, _xlfn.XLOOKUP(D148, '⭐SD-SUM-SBALL 🥎'!$F$4:$F$257, '⭐SD-SUM-SBALL 🥎'!$X$4:$X$257))</f>
        <v/>
      </c>
      <c r="F148" s="130" t="str">
        <f>IF(D148="", " ", _xlfn.XLOOKUP(D148, '⭐SD-SUM-SBALL 🥎'!$F$4:$F$257, '⭐SD-SUM-SBALL 🥎'!$L$4:$L$257))</f>
        <v xml:space="preserve"> </v>
      </c>
      <c r="G148" s="130" t="str" cm="1">
        <f t="array" ref="G148">_xlfn.IFS(D148="", "", _xlfn.XLOOKUP(D148, '⭐SD-SUM-SBALL 🥎'!$F$4:$F$257, '⭐SD-SUM-SBALL 🥎'!$M$4:$M$257)="", "", _xlfn.XLOOKUP(D148, '⭐SD-SUM-SBALL 🥎'!$F$4:$F$257, '⭐SD-SUM-SBALL 🥎'!$M$4:$M$257)&gt;0, _xlfn.XLOOKUP(D148, '⭐SD-SUM-SBALL 🥎'!$F$4:$F$257, '⭐SD-SUM-SBALL 🥎'!$M$4:$M$257))</f>
        <v/>
      </c>
      <c r="H148" s="130" t="str" cm="1">
        <f t="array" ref="H148">_xlfn.IFS(D148="", "", _xlfn.XLOOKUP(D148, '⭐SD-SUM-SBALL 🥎'!$F$4:$F$257, '⭐SD-SUM-SBALL 🥎'!$G$4:$G$257)="", "", _xlfn.XLOOKUP(D148, '⭐SD-SUM-SBALL 🥎'!$F$4:$F$257, '⭐SD-SUM-SBALL 🥎'!$G$4:$G$257)&gt;0, _xlfn.XLOOKUP(D148, '⭐SD-SUM-SBALL 🥎'!$F$4:$F$257, '⭐SD-SUM-SBALL 🥎'!$G$4:$G$257))</f>
        <v/>
      </c>
      <c r="I148" s="130" t="str">
        <f>IF(D148="", " ", _xlfn.XLOOKUP(D148, '⭐SD-SUM-SBALL 🥎'!$F$4:$F$257, '⭐SD-SUM-SBALL 🥎'!$AP$4:$AP$257))</f>
        <v xml:space="preserve"> </v>
      </c>
      <c r="J148" s="130" t="str">
        <f>IF(D148="", " ", _xlfn.XLOOKUP(D148, '⭐SD-SUM-SBALL 🥎'!$F$4:$F$257, '⭐SD-SUM-SBALL 🥎'!$T$4:$T$257))</f>
        <v xml:space="preserve"> </v>
      </c>
      <c r="K148" s="130" t="str">
        <f>IF(D148="", " ", _xlfn.XLOOKUP(D148, '⭐SD-SUM-SBALL 🥎'!$F$4:$F$257, '⭐SD-SUM-SBALL 🥎'!$N$4:$N$257))</f>
        <v xml:space="preserve"> </v>
      </c>
      <c r="L148" s="130" t="str">
        <f>IF(D148="", " ", _xlfn.XLOOKUP(D148, '⭐SD-SUM-SBALL 🥎'!$F$4:$F$257, '⭐SD-SUM-SBALL 🥎'!$O$4:$O$257))</f>
        <v xml:space="preserve"> </v>
      </c>
      <c r="R148" s="128"/>
    </row>
    <row r="149" spans="1:18">
      <c r="A149" s="128" t="str">
        <f>IF(D149="", " ", _xlfn.XLOOKUP(D149, '⭐SD-SUM-SBALL 🥎'!$F$4:$F$257, '⭐SD-SUM-SBALL 🥎'!$A$4:$A$257))</f>
        <v xml:space="preserve"> </v>
      </c>
      <c r="B149" s="128" t="str">
        <f>IF(D149="", " ", _xlfn.XLOOKUP(D149, '⭐SD-SUM-SBALL 🥎'!$F$4:$F$257, '⭐SD-SUM-SBALL 🥎'!$C$4:$C$257))</f>
        <v xml:space="preserve"> </v>
      </c>
      <c r="C149" s="631" t="str">
        <f>IF(D149="", " ", _xlfn.XLOOKUP(D149, '⭐SD-SUM-SBALL 🥎'!$F$4:$F$257, '⭐SD-SUM-SBALL 🥎'!$E$4:$E$257))</f>
        <v xml:space="preserve"> </v>
      </c>
      <c r="E149" s="128" t="str" cm="1">
        <f t="array" ref="E149">_xlfn.IFS(D149="", "", _xlfn.XLOOKUP(D149, '⭐SD-SUM-SBALL 🥎'!$F$4:$F$257, '⭐SD-SUM-SBALL 🥎'!$X$4:$X$257)="", "TBA", _xlfn.XLOOKUP(D149, '⭐SD-SUM-SBALL 🥎'!$F$4:$F$257, '⭐SD-SUM-SBALL 🥎'!$X$4:$X$257)&gt;0, _xlfn.XLOOKUP(D149, '⭐SD-SUM-SBALL 🥎'!$F$4:$F$257, '⭐SD-SUM-SBALL 🥎'!$X$4:$X$257))</f>
        <v/>
      </c>
      <c r="F149" s="130" t="str">
        <f>IF(D149="", " ", _xlfn.XLOOKUP(D149, '⭐SD-SUM-SBALL 🥎'!$F$4:$F$257, '⭐SD-SUM-SBALL 🥎'!$L$4:$L$257))</f>
        <v xml:space="preserve"> </v>
      </c>
      <c r="G149" s="130" t="str" cm="1">
        <f t="array" ref="G149">_xlfn.IFS(D149="", "", _xlfn.XLOOKUP(D149, '⭐SD-SUM-SBALL 🥎'!$F$4:$F$257, '⭐SD-SUM-SBALL 🥎'!$M$4:$M$257)="", "", _xlfn.XLOOKUP(D149, '⭐SD-SUM-SBALL 🥎'!$F$4:$F$257, '⭐SD-SUM-SBALL 🥎'!$M$4:$M$257)&gt;0, _xlfn.XLOOKUP(D149, '⭐SD-SUM-SBALL 🥎'!$F$4:$F$257, '⭐SD-SUM-SBALL 🥎'!$M$4:$M$257))</f>
        <v/>
      </c>
      <c r="H149" s="130" t="str" cm="1">
        <f t="array" ref="H149">_xlfn.IFS(D149="", "", _xlfn.XLOOKUP(D149, '⭐SD-SUM-SBALL 🥎'!$F$4:$F$257, '⭐SD-SUM-SBALL 🥎'!$G$4:$G$257)="", "", _xlfn.XLOOKUP(D149, '⭐SD-SUM-SBALL 🥎'!$F$4:$F$257, '⭐SD-SUM-SBALL 🥎'!$G$4:$G$257)&gt;0, _xlfn.XLOOKUP(D149, '⭐SD-SUM-SBALL 🥎'!$F$4:$F$257, '⭐SD-SUM-SBALL 🥎'!$G$4:$G$257))</f>
        <v/>
      </c>
      <c r="I149" s="130" t="str">
        <f>IF(D149="", " ", _xlfn.XLOOKUP(D149, '⭐SD-SUM-SBALL 🥎'!$F$4:$F$257, '⭐SD-SUM-SBALL 🥎'!$AP$4:$AP$257))</f>
        <v xml:space="preserve"> </v>
      </c>
      <c r="J149" s="130" t="str">
        <f>IF(D149="", " ", _xlfn.XLOOKUP(D149, '⭐SD-SUM-SBALL 🥎'!$F$4:$F$257, '⭐SD-SUM-SBALL 🥎'!$T$4:$T$257))</f>
        <v xml:space="preserve"> </v>
      </c>
      <c r="K149" s="130" t="str">
        <f>IF(D149="", " ", _xlfn.XLOOKUP(D149, '⭐SD-SUM-SBALL 🥎'!$F$4:$F$257, '⭐SD-SUM-SBALL 🥎'!$N$4:$N$257))</f>
        <v xml:space="preserve"> </v>
      </c>
      <c r="L149" s="130" t="str">
        <f>IF(D149="", " ", _xlfn.XLOOKUP(D149, '⭐SD-SUM-SBALL 🥎'!$F$4:$F$257, '⭐SD-SUM-SBALL 🥎'!$O$4:$O$257))</f>
        <v xml:space="preserve"> </v>
      </c>
      <c r="R149" s="128"/>
    </row>
    <row r="150" spans="1:18">
      <c r="A150" s="128" t="str">
        <f>IF(D150="", " ", _xlfn.XLOOKUP(D150, '⭐SD-SUM-SBALL 🥎'!$F$4:$F$257, '⭐SD-SUM-SBALL 🥎'!$A$4:$A$257))</f>
        <v xml:space="preserve"> </v>
      </c>
      <c r="B150" s="128" t="str">
        <f>IF(D150="", " ", _xlfn.XLOOKUP(D150, '⭐SD-SUM-SBALL 🥎'!$F$4:$F$257, '⭐SD-SUM-SBALL 🥎'!$C$4:$C$257))</f>
        <v xml:space="preserve"> </v>
      </c>
      <c r="C150" s="631" t="str">
        <f>IF(D150="", " ", _xlfn.XLOOKUP(D150, '⭐SD-SUM-SBALL 🥎'!$F$4:$F$257, '⭐SD-SUM-SBALL 🥎'!$E$4:$E$257))</f>
        <v xml:space="preserve"> </v>
      </c>
      <c r="E150" s="128" t="str" cm="1">
        <f t="array" ref="E150">_xlfn.IFS(D150="", "", _xlfn.XLOOKUP(D150, '⭐SD-SUM-SBALL 🥎'!$F$4:$F$257, '⭐SD-SUM-SBALL 🥎'!$X$4:$X$257)="", "TBA", _xlfn.XLOOKUP(D150, '⭐SD-SUM-SBALL 🥎'!$F$4:$F$257, '⭐SD-SUM-SBALL 🥎'!$X$4:$X$257)&gt;0, _xlfn.XLOOKUP(D150, '⭐SD-SUM-SBALL 🥎'!$F$4:$F$257, '⭐SD-SUM-SBALL 🥎'!$X$4:$X$257))</f>
        <v/>
      </c>
      <c r="F150" s="130" t="str">
        <f>IF(D150="", " ", _xlfn.XLOOKUP(D150, '⭐SD-SUM-SBALL 🥎'!$F$4:$F$257, '⭐SD-SUM-SBALL 🥎'!$L$4:$L$257))</f>
        <v xml:space="preserve"> </v>
      </c>
      <c r="G150" s="130" t="str" cm="1">
        <f t="array" ref="G150">_xlfn.IFS(D150="", "", _xlfn.XLOOKUP(D150, '⭐SD-SUM-SBALL 🥎'!$F$4:$F$257, '⭐SD-SUM-SBALL 🥎'!$M$4:$M$257)="", "", _xlfn.XLOOKUP(D150, '⭐SD-SUM-SBALL 🥎'!$F$4:$F$257, '⭐SD-SUM-SBALL 🥎'!$M$4:$M$257)&gt;0, _xlfn.XLOOKUP(D150, '⭐SD-SUM-SBALL 🥎'!$F$4:$F$257, '⭐SD-SUM-SBALL 🥎'!$M$4:$M$257))</f>
        <v/>
      </c>
      <c r="H150" s="130" t="str" cm="1">
        <f t="array" ref="H150">_xlfn.IFS(D150="", "", _xlfn.XLOOKUP(D150, '⭐SD-SUM-SBALL 🥎'!$F$4:$F$257, '⭐SD-SUM-SBALL 🥎'!$G$4:$G$257)="", "", _xlfn.XLOOKUP(D150, '⭐SD-SUM-SBALL 🥎'!$F$4:$F$257, '⭐SD-SUM-SBALL 🥎'!$G$4:$G$257)&gt;0, _xlfn.XLOOKUP(D150, '⭐SD-SUM-SBALL 🥎'!$F$4:$F$257, '⭐SD-SUM-SBALL 🥎'!$G$4:$G$257))</f>
        <v/>
      </c>
      <c r="I150" s="130" t="str">
        <f>IF(D150="", " ", _xlfn.XLOOKUP(D150, '⭐SD-SUM-SBALL 🥎'!$F$4:$F$257, '⭐SD-SUM-SBALL 🥎'!$AP$4:$AP$257))</f>
        <v xml:space="preserve"> </v>
      </c>
      <c r="J150" s="130" t="str">
        <f>IF(D150="", " ", _xlfn.XLOOKUP(D150, '⭐SD-SUM-SBALL 🥎'!$F$4:$F$257, '⭐SD-SUM-SBALL 🥎'!$T$4:$T$257))</f>
        <v xml:space="preserve"> </v>
      </c>
      <c r="K150" s="130" t="str">
        <f>IF(D150="", " ", _xlfn.XLOOKUP(D150, '⭐SD-SUM-SBALL 🥎'!$F$4:$F$257, '⭐SD-SUM-SBALL 🥎'!$N$4:$N$257))</f>
        <v xml:space="preserve"> </v>
      </c>
      <c r="L150" s="130" t="str">
        <f>IF(D150="", " ", _xlfn.XLOOKUP(D150, '⭐SD-SUM-SBALL 🥎'!$F$4:$F$257, '⭐SD-SUM-SBALL 🥎'!$O$4:$O$257))</f>
        <v xml:space="preserve"> </v>
      </c>
      <c r="R150" s="128"/>
    </row>
    <row r="151" spans="1:18">
      <c r="A151" s="128" t="str">
        <f>IF(D151="", " ", _xlfn.XLOOKUP(D151, '⭐SD-SUM-SBALL 🥎'!$F$4:$F$257, '⭐SD-SUM-SBALL 🥎'!$A$4:$A$257))</f>
        <v xml:space="preserve"> </v>
      </c>
      <c r="B151" s="128" t="str">
        <f>IF(D151="", " ", _xlfn.XLOOKUP(D151, '⭐SD-SUM-SBALL 🥎'!$F$4:$F$257, '⭐SD-SUM-SBALL 🥎'!$C$4:$C$257))</f>
        <v xml:space="preserve"> </v>
      </c>
      <c r="C151" s="631" t="str">
        <f>IF(D151="", " ", _xlfn.XLOOKUP(D151, '⭐SD-SUM-SBALL 🥎'!$F$4:$F$257, '⭐SD-SUM-SBALL 🥎'!$E$4:$E$257))</f>
        <v xml:space="preserve"> </v>
      </c>
      <c r="E151" s="128" t="str" cm="1">
        <f t="array" ref="E151">_xlfn.IFS(D151="", "", _xlfn.XLOOKUP(D151, '⭐SD-SUM-SBALL 🥎'!$F$4:$F$257, '⭐SD-SUM-SBALL 🥎'!$X$4:$X$257)="", "TBA", _xlfn.XLOOKUP(D151, '⭐SD-SUM-SBALL 🥎'!$F$4:$F$257, '⭐SD-SUM-SBALL 🥎'!$X$4:$X$257)&gt;0, _xlfn.XLOOKUP(D151, '⭐SD-SUM-SBALL 🥎'!$F$4:$F$257, '⭐SD-SUM-SBALL 🥎'!$X$4:$X$257))</f>
        <v/>
      </c>
      <c r="F151" s="130" t="str">
        <f>IF(D151="", " ", _xlfn.XLOOKUP(D151, '⭐SD-SUM-SBALL 🥎'!$F$4:$F$257, '⭐SD-SUM-SBALL 🥎'!$L$4:$L$257))</f>
        <v xml:space="preserve"> </v>
      </c>
      <c r="G151" s="130" t="str" cm="1">
        <f t="array" ref="G151">_xlfn.IFS(D151="", "", _xlfn.XLOOKUP(D151, '⭐SD-SUM-SBALL 🥎'!$F$4:$F$257, '⭐SD-SUM-SBALL 🥎'!$M$4:$M$257)="", "", _xlfn.XLOOKUP(D151, '⭐SD-SUM-SBALL 🥎'!$F$4:$F$257, '⭐SD-SUM-SBALL 🥎'!$M$4:$M$257)&gt;0, _xlfn.XLOOKUP(D151, '⭐SD-SUM-SBALL 🥎'!$F$4:$F$257, '⭐SD-SUM-SBALL 🥎'!$M$4:$M$257))</f>
        <v/>
      </c>
      <c r="H151" s="130" t="str" cm="1">
        <f t="array" ref="H151">_xlfn.IFS(D151="", "", _xlfn.XLOOKUP(D151, '⭐SD-SUM-SBALL 🥎'!$F$4:$F$257, '⭐SD-SUM-SBALL 🥎'!$G$4:$G$257)="", "", _xlfn.XLOOKUP(D151, '⭐SD-SUM-SBALL 🥎'!$F$4:$F$257, '⭐SD-SUM-SBALL 🥎'!$G$4:$G$257)&gt;0, _xlfn.XLOOKUP(D151, '⭐SD-SUM-SBALL 🥎'!$F$4:$F$257, '⭐SD-SUM-SBALL 🥎'!$G$4:$G$257))</f>
        <v/>
      </c>
      <c r="I151" s="130" t="str">
        <f>IF(D151="", " ", _xlfn.XLOOKUP(D151, '⭐SD-SUM-SBALL 🥎'!$F$4:$F$257, '⭐SD-SUM-SBALL 🥎'!$AP$4:$AP$257))</f>
        <v xml:space="preserve"> </v>
      </c>
      <c r="J151" s="130" t="str">
        <f>IF(D151="", " ", _xlfn.XLOOKUP(D151, '⭐SD-SUM-SBALL 🥎'!$F$4:$F$257, '⭐SD-SUM-SBALL 🥎'!$T$4:$T$257))</f>
        <v xml:space="preserve"> </v>
      </c>
      <c r="K151" s="130" t="str">
        <f>IF(D151="", " ", _xlfn.XLOOKUP(D151, '⭐SD-SUM-SBALL 🥎'!$F$4:$F$257, '⭐SD-SUM-SBALL 🥎'!$N$4:$N$257))</f>
        <v xml:space="preserve"> </v>
      </c>
      <c r="L151" s="130" t="str">
        <f>IF(D151="", " ", _xlfn.XLOOKUP(D151, '⭐SD-SUM-SBALL 🥎'!$F$4:$F$257, '⭐SD-SUM-SBALL 🥎'!$O$4:$O$257))</f>
        <v xml:space="preserve"> </v>
      </c>
      <c r="R151" s="128"/>
    </row>
    <row r="152" spans="1:18">
      <c r="A152" s="128" t="str">
        <f>IF(D152="", " ", _xlfn.XLOOKUP(D152, '⭐SD-SUM-SBALL 🥎'!$F$4:$F$257, '⭐SD-SUM-SBALL 🥎'!$A$4:$A$257))</f>
        <v xml:space="preserve"> </v>
      </c>
      <c r="B152" s="128" t="str">
        <f>IF(D152="", " ", _xlfn.XLOOKUP(D152, '⭐SD-SUM-SBALL 🥎'!$F$4:$F$257, '⭐SD-SUM-SBALL 🥎'!$C$4:$C$257))</f>
        <v xml:space="preserve"> </v>
      </c>
      <c r="C152" s="631" t="str">
        <f>IF(D152="", " ", _xlfn.XLOOKUP(D152, '⭐SD-SUM-SBALL 🥎'!$F$4:$F$257, '⭐SD-SUM-SBALL 🥎'!$E$4:$E$257))</f>
        <v xml:space="preserve"> </v>
      </c>
      <c r="E152" s="128" t="str" cm="1">
        <f t="array" ref="E152">_xlfn.IFS(D152="", "", _xlfn.XLOOKUP(D152, '⭐SD-SUM-SBALL 🥎'!$F$4:$F$257, '⭐SD-SUM-SBALL 🥎'!$X$4:$X$257)="", "TBA", _xlfn.XLOOKUP(D152, '⭐SD-SUM-SBALL 🥎'!$F$4:$F$257, '⭐SD-SUM-SBALL 🥎'!$X$4:$X$257)&gt;0, _xlfn.XLOOKUP(D152, '⭐SD-SUM-SBALL 🥎'!$F$4:$F$257, '⭐SD-SUM-SBALL 🥎'!$X$4:$X$257))</f>
        <v/>
      </c>
      <c r="F152" s="130" t="str">
        <f>IF(D152="", " ", _xlfn.XLOOKUP(D152, '⭐SD-SUM-SBALL 🥎'!$F$4:$F$257, '⭐SD-SUM-SBALL 🥎'!$L$4:$L$257))</f>
        <v xml:space="preserve"> </v>
      </c>
      <c r="G152" s="130" t="str" cm="1">
        <f t="array" ref="G152">_xlfn.IFS(D152="", "", _xlfn.XLOOKUP(D152, '⭐SD-SUM-SBALL 🥎'!$F$4:$F$257, '⭐SD-SUM-SBALL 🥎'!$M$4:$M$257)="", "", _xlfn.XLOOKUP(D152, '⭐SD-SUM-SBALL 🥎'!$F$4:$F$257, '⭐SD-SUM-SBALL 🥎'!$M$4:$M$257)&gt;0, _xlfn.XLOOKUP(D152, '⭐SD-SUM-SBALL 🥎'!$F$4:$F$257, '⭐SD-SUM-SBALL 🥎'!$M$4:$M$257))</f>
        <v/>
      </c>
      <c r="H152" s="130" t="str" cm="1">
        <f t="array" ref="H152">_xlfn.IFS(D152="", "", _xlfn.XLOOKUP(D152, '⭐SD-SUM-SBALL 🥎'!$F$4:$F$257, '⭐SD-SUM-SBALL 🥎'!$G$4:$G$257)="", "", _xlfn.XLOOKUP(D152, '⭐SD-SUM-SBALL 🥎'!$F$4:$F$257, '⭐SD-SUM-SBALL 🥎'!$G$4:$G$257)&gt;0, _xlfn.XLOOKUP(D152, '⭐SD-SUM-SBALL 🥎'!$F$4:$F$257, '⭐SD-SUM-SBALL 🥎'!$G$4:$G$257))</f>
        <v/>
      </c>
      <c r="I152" s="130" t="str">
        <f>IF(D152="", " ", _xlfn.XLOOKUP(D152, '⭐SD-SUM-SBALL 🥎'!$F$4:$F$257, '⭐SD-SUM-SBALL 🥎'!$AP$4:$AP$257))</f>
        <v xml:space="preserve"> </v>
      </c>
      <c r="J152" s="130" t="str">
        <f>IF(D152="", " ", _xlfn.XLOOKUP(D152, '⭐SD-SUM-SBALL 🥎'!$F$4:$F$257, '⭐SD-SUM-SBALL 🥎'!$T$4:$T$257))</f>
        <v xml:space="preserve"> </v>
      </c>
      <c r="K152" s="130" t="str">
        <f>IF(D152="", " ", _xlfn.XLOOKUP(D152, '⭐SD-SUM-SBALL 🥎'!$F$4:$F$257, '⭐SD-SUM-SBALL 🥎'!$N$4:$N$257))</f>
        <v xml:space="preserve"> </v>
      </c>
      <c r="L152" s="130" t="str">
        <f>IF(D152="", " ", _xlfn.XLOOKUP(D152, '⭐SD-SUM-SBALL 🥎'!$F$4:$F$257, '⭐SD-SUM-SBALL 🥎'!$O$4:$O$257))</f>
        <v xml:space="preserve"> </v>
      </c>
      <c r="R152" s="128"/>
    </row>
    <row r="153" spans="1:18">
      <c r="A153" s="128" t="str">
        <f>IF(D153="", " ", _xlfn.XLOOKUP(D153, '⭐SD-SUM-SBALL 🥎'!$F$4:$F$257, '⭐SD-SUM-SBALL 🥎'!$A$4:$A$257))</f>
        <v xml:space="preserve"> </v>
      </c>
      <c r="B153" s="128" t="str">
        <f>IF(D153="", " ", _xlfn.XLOOKUP(D153, '⭐SD-SUM-SBALL 🥎'!$F$4:$F$257, '⭐SD-SUM-SBALL 🥎'!$C$4:$C$257))</f>
        <v xml:space="preserve"> </v>
      </c>
      <c r="C153" s="631" t="str">
        <f>IF(D153="", " ", _xlfn.XLOOKUP(D153, '⭐SD-SUM-SBALL 🥎'!$F$4:$F$257, '⭐SD-SUM-SBALL 🥎'!$E$4:$E$257))</f>
        <v xml:space="preserve"> </v>
      </c>
      <c r="E153" s="128" t="str" cm="1">
        <f t="array" ref="E153">_xlfn.IFS(D153="", "", _xlfn.XLOOKUP(D153, '⭐SD-SUM-SBALL 🥎'!$F$4:$F$257, '⭐SD-SUM-SBALL 🥎'!$X$4:$X$257)="", "TBA", _xlfn.XLOOKUP(D153, '⭐SD-SUM-SBALL 🥎'!$F$4:$F$257, '⭐SD-SUM-SBALL 🥎'!$X$4:$X$257)&gt;0, _xlfn.XLOOKUP(D153, '⭐SD-SUM-SBALL 🥎'!$F$4:$F$257, '⭐SD-SUM-SBALL 🥎'!$X$4:$X$257))</f>
        <v/>
      </c>
      <c r="F153" s="130" t="str">
        <f>IF(D153="", " ", _xlfn.XLOOKUP(D153, '⭐SD-SUM-SBALL 🥎'!$F$4:$F$257, '⭐SD-SUM-SBALL 🥎'!$L$4:$L$257))</f>
        <v xml:space="preserve"> </v>
      </c>
      <c r="G153" s="130" t="str" cm="1">
        <f t="array" ref="G153">_xlfn.IFS(D153="", "", _xlfn.XLOOKUP(D153, '⭐SD-SUM-SBALL 🥎'!$F$4:$F$257, '⭐SD-SUM-SBALL 🥎'!$M$4:$M$257)="", "", _xlfn.XLOOKUP(D153, '⭐SD-SUM-SBALL 🥎'!$F$4:$F$257, '⭐SD-SUM-SBALL 🥎'!$M$4:$M$257)&gt;0, _xlfn.XLOOKUP(D153, '⭐SD-SUM-SBALL 🥎'!$F$4:$F$257, '⭐SD-SUM-SBALL 🥎'!$M$4:$M$257))</f>
        <v/>
      </c>
      <c r="H153" s="130" t="str" cm="1">
        <f t="array" ref="H153">_xlfn.IFS(D153="", "", _xlfn.XLOOKUP(D153, '⭐SD-SUM-SBALL 🥎'!$F$4:$F$257, '⭐SD-SUM-SBALL 🥎'!$G$4:$G$257)="", "", _xlfn.XLOOKUP(D153, '⭐SD-SUM-SBALL 🥎'!$F$4:$F$257, '⭐SD-SUM-SBALL 🥎'!$G$4:$G$257)&gt;0, _xlfn.XLOOKUP(D153, '⭐SD-SUM-SBALL 🥎'!$F$4:$F$257, '⭐SD-SUM-SBALL 🥎'!$G$4:$G$257))</f>
        <v/>
      </c>
      <c r="I153" s="130" t="str">
        <f>IF(D153="", " ", _xlfn.XLOOKUP(D153, '⭐SD-SUM-SBALL 🥎'!$F$4:$F$257, '⭐SD-SUM-SBALL 🥎'!$AP$4:$AP$257))</f>
        <v xml:space="preserve"> </v>
      </c>
      <c r="J153" s="130" t="str">
        <f>IF(D153="", " ", _xlfn.XLOOKUP(D153, '⭐SD-SUM-SBALL 🥎'!$F$4:$F$257, '⭐SD-SUM-SBALL 🥎'!$T$4:$T$257))</f>
        <v xml:space="preserve"> </v>
      </c>
      <c r="K153" s="130" t="str">
        <f>IF(D153="", " ", _xlfn.XLOOKUP(D153, '⭐SD-SUM-SBALL 🥎'!$F$4:$F$257, '⭐SD-SUM-SBALL 🥎'!$N$4:$N$257))</f>
        <v xml:space="preserve"> </v>
      </c>
      <c r="L153" s="130" t="str">
        <f>IF(D153="", " ", _xlfn.XLOOKUP(D153, '⭐SD-SUM-SBALL 🥎'!$F$4:$F$257, '⭐SD-SUM-SBALL 🥎'!$O$4:$O$257))</f>
        <v xml:space="preserve"> </v>
      </c>
      <c r="R153" s="128"/>
    </row>
    <row r="154" spans="1:18">
      <c r="A154" s="128" t="str">
        <f>IF(D154="", " ", _xlfn.XLOOKUP(D154, '⭐SD-SUM-SBALL 🥎'!$F$4:$F$257, '⭐SD-SUM-SBALL 🥎'!$A$4:$A$257))</f>
        <v xml:space="preserve"> </v>
      </c>
      <c r="B154" s="128" t="str">
        <f>IF(D154="", " ", _xlfn.XLOOKUP(D154, '⭐SD-SUM-SBALL 🥎'!$F$4:$F$257, '⭐SD-SUM-SBALL 🥎'!$C$4:$C$257))</f>
        <v xml:space="preserve"> </v>
      </c>
      <c r="C154" s="631" t="str">
        <f>IF(D154="", " ", _xlfn.XLOOKUP(D154, '⭐SD-SUM-SBALL 🥎'!$F$4:$F$257, '⭐SD-SUM-SBALL 🥎'!$E$4:$E$257))</f>
        <v xml:space="preserve"> </v>
      </c>
      <c r="E154" s="128" t="str" cm="1">
        <f t="array" ref="E154">_xlfn.IFS(D154="", "", _xlfn.XLOOKUP(D154, '⭐SD-SUM-SBALL 🥎'!$F$4:$F$257, '⭐SD-SUM-SBALL 🥎'!$X$4:$X$257)="", "TBA", _xlfn.XLOOKUP(D154, '⭐SD-SUM-SBALL 🥎'!$F$4:$F$257, '⭐SD-SUM-SBALL 🥎'!$X$4:$X$257)&gt;0, _xlfn.XLOOKUP(D154, '⭐SD-SUM-SBALL 🥎'!$F$4:$F$257, '⭐SD-SUM-SBALL 🥎'!$X$4:$X$257))</f>
        <v/>
      </c>
      <c r="F154" s="130" t="str">
        <f>IF(D154="", " ", _xlfn.XLOOKUP(D154, '⭐SD-SUM-SBALL 🥎'!$F$4:$F$257, '⭐SD-SUM-SBALL 🥎'!$L$4:$L$257))</f>
        <v xml:space="preserve"> </v>
      </c>
      <c r="G154" s="130" t="str" cm="1">
        <f t="array" ref="G154">_xlfn.IFS(D154="", "", _xlfn.XLOOKUP(D154, '⭐SD-SUM-SBALL 🥎'!$F$4:$F$257, '⭐SD-SUM-SBALL 🥎'!$M$4:$M$257)="", "", _xlfn.XLOOKUP(D154, '⭐SD-SUM-SBALL 🥎'!$F$4:$F$257, '⭐SD-SUM-SBALL 🥎'!$M$4:$M$257)&gt;0, _xlfn.XLOOKUP(D154, '⭐SD-SUM-SBALL 🥎'!$F$4:$F$257, '⭐SD-SUM-SBALL 🥎'!$M$4:$M$257))</f>
        <v/>
      </c>
      <c r="H154" s="130" t="str" cm="1">
        <f t="array" ref="H154">_xlfn.IFS(D154="", "", _xlfn.XLOOKUP(D154, '⭐SD-SUM-SBALL 🥎'!$F$4:$F$257, '⭐SD-SUM-SBALL 🥎'!$G$4:$G$257)="", "", _xlfn.XLOOKUP(D154, '⭐SD-SUM-SBALL 🥎'!$F$4:$F$257, '⭐SD-SUM-SBALL 🥎'!$G$4:$G$257)&gt;0, _xlfn.XLOOKUP(D154, '⭐SD-SUM-SBALL 🥎'!$F$4:$F$257, '⭐SD-SUM-SBALL 🥎'!$G$4:$G$257))</f>
        <v/>
      </c>
      <c r="I154" s="130" t="str">
        <f>IF(D154="", " ", _xlfn.XLOOKUP(D154, '⭐SD-SUM-SBALL 🥎'!$F$4:$F$257, '⭐SD-SUM-SBALL 🥎'!$AP$4:$AP$257))</f>
        <v xml:space="preserve"> </v>
      </c>
      <c r="J154" s="130" t="str">
        <f>IF(D154="", " ", _xlfn.XLOOKUP(D154, '⭐SD-SUM-SBALL 🥎'!$F$4:$F$257, '⭐SD-SUM-SBALL 🥎'!$T$4:$T$257))</f>
        <v xml:space="preserve"> </v>
      </c>
      <c r="K154" s="130" t="str">
        <f>IF(D154="", " ", _xlfn.XLOOKUP(D154, '⭐SD-SUM-SBALL 🥎'!$F$4:$F$257, '⭐SD-SUM-SBALL 🥎'!$N$4:$N$257))</f>
        <v xml:space="preserve"> </v>
      </c>
      <c r="L154" s="130" t="str">
        <f>IF(D154="", " ", _xlfn.XLOOKUP(D154, '⭐SD-SUM-SBALL 🥎'!$F$4:$F$257, '⭐SD-SUM-SBALL 🥎'!$O$4:$O$257))</f>
        <v xml:space="preserve"> </v>
      </c>
      <c r="R154" s="128"/>
    </row>
    <row r="155" spans="1:18">
      <c r="A155" s="128" t="str">
        <f>IF(D155="", " ", _xlfn.XLOOKUP(D155, '⭐SD-SUM-SBALL 🥎'!$F$4:$F$257, '⭐SD-SUM-SBALL 🥎'!$A$4:$A$257))</f>
        <v xml:space="preserve"> </v>
      </c>
      <c r="B155" s="128" t="str">
        <f>IF(D155="", " ", _xlfn.XLOOKUP(D155, '⭐SD-SUM-SBALL 🥎'!$F$4:$F$257, '⭐SD-SUM-SBALL 🥎'!$C$4:$C$257))</f>
        <v xml:space="preserve"> </v>
      </c>
      <c r="C155" s="631" t="str">
        <f>IF(D155="", " ", _xlfn.XLOOKUP(D155, '⭐SD-SUM-SBALL 🥎'!$F$4:$F$257, '⭐SD-SUM-SBALL 🥎'!$E$4:$E$257))</f>
        <v xml:space="preserve"> </v>
      </c>
      <c r="E155" s="128" t="str" cm="1">
        <f t="array" ref="E155">_xlfn.IFS(D155="", "", _xlfn.XLOOKUP(D155, '⭐SD-SUM-SBALL 🥎'!$F$4:$F$257, '⭐SD-SUM-SBALL 🥎'!$X$4:$X$257)="", "TBA", _xlfn.XLOOKUP(D155, '⭐SD-SUM-SBALL 🥎'!$F$4:$F$257, '⭐SD-SUM-SBALL 🥎'!$X$4:$X$257)&gt;0, _xlfn.XLOOKUP(D155, '⭐SD-SUM-SBALL 🥎'!$F$4:$F$257, '⭐SD-SUM-SBALL 🥎'!$X$4:$X$257))</f>
        <v/>
      </c>
      <c r="F155" s="130" t="str">
        <f>IF(D155="", " ", _xlfn.XLOOKUP(D155, '⭐SD-SUM-SBALL 🥎'!$F$4:$F$257, '⭐SD-SUM-SBALL 🥎'!$L$4:$L$257))</f>
        <v xml:space="preserve"> </v>
      </c>
      <c r="G155" s="130" t="str" cm="1">
        <f t="array" ref="G155">_xlfn.IFS(D155="", "", _xlfn.XLOOKUP(D155, '⭐SD-SUM-SBALL 🥎'!$F$4:$F$257, '⭐SD-SUM-SBALL 🥎'!$M$4:$M$257)="", "", _xlfn.XLOOKUP(D155, '⭐SD-SUM-SBALL 🥎'!$F$4:$F$257, '⭐SD-SUM-SBALL 🥎'!$M$4:$M$257)&gt;0, _xlfn.XLOOKUP(D155, '⭐SD-SUM-SBALL 🥎'!$F$4:$F$257, '⭐SD-SUM-SBALL 🥎'!$M$4:$M$257))</f>
        <v/>
      </c>
      <c r="H155" s="130" t="str" cm="1">
        <f t="array" ref="H155">_xlfn.IFS(D155="", "", _xlfn.XLOOKUP(D155, '⭐SD-SUM-SBALL 🥎'!$F$4:$F$257, '⭐SD-SUM-SBALL 🥎'!$G$4:$G$257)="", "", _xlfn.XLOOKUP(D155, '⭐SD-SUM-SBALL 🥎'!$F$4:$F$257, '⭐SD-SUM-SBALL 🥎'!$G$4:$G$257)&gt;0, _xlfn.XLOOKUP(D155, '⭐SD-SUM-SBALL 🥎'!$F$4:$F$257, '⭐SD-SUM-SBALL 🥎'!$G$4:$G$257))</f>
        <v/>
      </c>
      <c r="I155" s="130" t="str">
        <f>IF(D155="", " ", _xlfn.XLOOKUP(D155, '⭐SD-SUM-SBALL 🥎'!$F$4:$F$257, '⭐SD-SUM-SBALL 🥎'!$AP$4:$AP$257))</f>
        <v xml:space="preserve"> </v>
      </c>
      <c r="J155" s="130" t="str">
        <f>IF(D155="", " ", _xlfn.XLOOKUP(D155, '⭐SD-SUM-SBALL 🥎'!$F$4:$F$257, '⭐SD-SUM-SBALL 🥎'!$T$4:$T$257))</f>
        <v xml:space="preserve"> </v>
      </c>
      <c r="K155" s="130" t="str">
        <f>IF(D155="", " ", _xlfn.XLOOKUP(D155, '⭐SD-SUM-SBALL 🥎'!$F$4:$F$257, '⭐SD-SUM-SBALL 🥎'!$N$4:$N$257))</f>
        <v xml:space="preserve"> </v>
      </c>
      <c r="L155" s="130" t="str">
        <f>IF(D155="", " ", _xlfn.XLOOKUP(D155, '⭐SD-SUM-SBALL 🥎'!$F$4:$F$257, '⭐SD-SUM-SBALL 🥎'!$O$4:$O$257))</f>
        <v xml:space="preserve"> </v>
      </c>
      <c r="R155" s="128"/>
    </row>
    <row r="156" spans="1:18">
      <c r="A156" s="128" t="str">
        <f>IF(D156="", " ", _xlfn.XLOOKUP(D156, '⭐SD-SUM-SBALL 🥎'!$F$4:$F$257, '⭐SD-SUM-SBALL 🥎'!$A$4:$A$257))</f>
        <v xml:space="preserve"> </v>
      </c>
      <c r="B156" s="128" t="str">
        <f>IF(D156="", " ", _xlfn.XLOOKUP(D156, '⭐SD-SUM-SBALL 🥎'!$F$4:$F$257, '⭐SD-SUM-SBALL 🥎'!$C$4:$C$257))</f>
        <v xml:space="preserve"> </v>
      </c>
      <c r="C156" s="631" t="str">
        <f>IF(D156="", " ", _xlfn.XLOOKUP(D156, '⭐SD-SUM-SBALL 🥎'!$F$4:$F$257, '⭐SD-SUM-SBALL 🥎'!$E$4:$E$257))</f>
        <v xml:space="preserve"> </v>
      </c>
      <c r="E156" s="128" t="str" cm="1">
        <f t="array" ref="E156">_xlfn.IFS(D156="", "", _xlfn.XLOOKUP(D156, '⭐SD-SUM-SBALL 🥎'!$F$4:$F$257, '⭐SD-SUM-SBALL 🥎'!$X$4:$X$257)="", "TBA", _xlfn.XLOOKUP(D156, '⭐SD-SUM-SBALL 🥎'!$F$4:$F$257, '⭐SD-SUM-SBALL 🥎'!$X$4:$X$257)&gt;0, _xlfn.XLOOKUP(D156, '⭐SD-SUM-SBALL 🥎'!$F$4:$F$257, '⭐SD-SUM-SBALL 🥎'!$X$4:$X$257))</f>
        <v/>
      </c>
      <c r="F156" s="130" t="str">
        <f>IF(D156="", " ", _xlfn.XLOOKUP(D156, '⭐SD-SUM-SBALL 🥎'!$F$4:$F$257, '⭐SD-SUM-SBALL 🥎'!$L$4:$L$257))</f>
        <v xml:space="preserve"> </v>
      </c>
      <c r="G156" s="130" t="str" cm="1">
        <f t="array" ref="G156">_xlfn.IFS(D156="", "", _xlfn.XLOOKUP(D156, '⭐SD-SUM-SBALL 🥎'!$F$4:$F$257, '⭐SD-SUM-SBALL 🥎'!$M$4:$M$257)="", "", _xlfn.XLOOKUP(D156, '⭐SD-SUM-SBALL 🥎'!$F$4:$F$257, '⭐SD-SUM-SBALL 🥎'!$M$4:$M$257)&gt;0, _xlfn.XLOOKUP(D156, '⭐SD-SUM-SBALL 🥎'!$F$4:$F$257, '⭐SD-SUM-SBALL 🥎'!$M$4:$M$257))</f>
        <v/>
      </c>
      <c r="H156" s="130" t="str" cm="1">
        <f t="array" ref="H156">_xlfn.IFS(D156="", "", _xlfn.XLOOKUP(D156, '⭐SD-SUM-SBALL 🥎'!$F$4:$F$257, '⭐SD-SUM-SBALL 🥎'!$G$4:$G$257)="", "", _xlfn.XLOOKUP(D156, '⭐SD-SUM-SBALL 🥎'!$F$4:$F$257, '⭐SD-SUM-SBALL 🥎'!$G$4:$G$257)&gt;0, _xlfn.XLOOKUP(D156, '⭐SD-SUM-SBALL 🥎'!$F$4:$F$257, '⭐SD-SUM-SBALL 🥎'!$G$4:$G$257))</f>
        <v/>
      </c>
      <c r="I156" s="130" t="str">
        <f>IF(D156="", " ", _xlfn.XLOOKUP(D156, '⭐SD-SUM-SBALL 🥎'!$F$4:$F$257, '⭐SD-SUM-SBALL 🥎'!$AP$4:$AP$257))</f>
        <v xml:space="preserve"> </v>
      </c>
      <c r="J156" s="130" t="str">
        <f>IF(D156="", " ", _xlfn.XLOOKUP(D156, '⭐SD-SUM-SBALL 🥎'!$F$4:$F$257, '⭐SD-SUM-SBALL 🥎'!$T$4:$T$257))</f>
        <v xml:space="preserve"> </v>
      </c>
      <c r="K156" s="130" t="str">
        <f>IF(D156="", " ", _xlfn.XLOOKUP(D156, '⭐SD-SUM-SBALL 🥎'!$F$4:$F$257, '⭐SD-SUM-SBALL 🥎'!$N$4:$N$257))</f>
        <v xml:space="preserve"> </v>
      </c>
      <c r="L156" s="130" t="str">
        <f>IF(D156="", " ", _xlfn.XLOOKUP(D156, '⭐SD-SUM-SBALL 🥎'!$F$4:$F$257, '⭐SD-SUM-SBALL 🥎'!$O$4:$O$257))</f>
        <v xml:space="preserve"> </v>
      </c>
      <c r="R156" s="128"/>
    </row>
    <row r="157" spans="1:18">
      <c r="A157" s="128" t="str">
        <f>IF(D157="", " ", _xlfn.XLOOKUP(D157, '⭐SD-SUM-SBALL 🥎'!$F$4:$F$257, '⭐SD-SUM-SBALL 🥎'!$A$4:$A$257))</f>
        <v xml:space="preserve"> </v>
      </c>
      <c r="B157" s="128" t="str">
        <f>IF(D157="", " ", _xlfn.XLOOKUP(D157, '⭐SD-SUM-SBALL 🥎'!$F$4:$F$257, '⭐SD-SUM-SBALL 🥎'!$C$4:$C$257))</f>
        <v xml:space="preserve"> </v>
      </c>
      <c r="C157" s="631" t="str">
        <f>IF(D157="", " ", _xlfn.XLOOKUP(D157, '⭐SD-SUM-SBALL 🥎'!$F$4:$F$257, '⭐SD-SUM-SBALL 🥎'!$E$4:$E$257))</f>
        <v xml:space="preserve"> </v>
      </c>
      <c r="E157" s="128" t="str" cm="1">
        <f t="array" ref="E157">_xlfn.IFS(D157="", "", _xlfn.XLOOKUP(D157, '⭐SD-SUM-SBALL 🥎'!$F$4:$F$257, '⭐SD-SUM-SBALL 🥎'!$X$4:$X$257)="", "TBA", _xlfn.XLOOKUP(D157, '⭐SD-SUM-SBALL 🥎'!$F$4:$F$257, '⭐SD-SUM-SBALL 🥎'!$X$4:$X$257)&gt;0, _xlfn.XLOOKUP(D157, '⭐SD-SUM-SBALL 🥎'!$F$4:$F$257, '⭐SD-SUM-SBALL 🥎'!$X$4:$X$257))</f>
        <v/>
      </c>
      <c r="F157" s="130" t="str">
        <f>IF(D157="", " ", _xlfn.XLOOKUP(D157, '⭐SD-SUM-SBALL 🥎'!$F$4:$F$257, '⭐SD-SUM-SBALL 🥎'!$L$4:$L$257))</f>
        <v xml:space="preserve"> </v>
      </c>
      <c r="G157" s="130" t="str" cm="1">
        <f t="array" ref="G157">_xlfn.IFS(D157="", "", _xlfn.XLOOKUP(D157, '⭐SD-SUM-SBALL 🥎'!$F$4:$F$257, '⭐SD-SUM-SBALL 🥎'!$M$4:$M$257)="", "", _xlfn.XLOOKUP(D157, '⭐SD-SUM-SBALL 🥎'!$F$4:$F$257, '⭐SD-SUM-SBALL 🥎'!$M$4:$M$257)&gt;0, _xlfn.XLOOKUP(D157, '⭐SD-SUM-SBALL 🥎'!$F$4:$F$257, '⭐SD-SUM-SBALL 🥎'!$M$4:$M$257))</f>
        <v/>
      </c>
      <c r="H157" s="130" t="str" cm="1">
        <f t="array" ref="H157">_xlfn.IFS(D157="", "", _xlfn.XLOOKUP(D157, '⭐SD-SUM-SBALL 🥎'!$F$4:$F$257, '⭐SD-SUM-SBALL 🥎'!$G$4:$G$257)="", "", _xlfn.XLOOKUP(D157, '⭐SD-SUM-SBALL 🥎'!$F$4:$F$257, '⭐SD-SUM-SBALL 🥎'!$G$4:$G$257)&gt;0, _xlfn.XLOOKUP(D157, '⭐SD-SUM-SBALL 🥎'!$F$4:$F$257, '⭐SD-SUM-SBALL 🥎'!$G$4:$G$257))</f>
        <v/>
      </c>
      <c r="I157" s="130" t="str">
        <f>IF(D157="", " ", _xlfn.XLOOKUP(D157, '⭐SD-SUM-SBALL 🥎'!$F$4:$F$257, '⭐SD-SUM-SBALL 🥎'!$AP$4:$AP$257))</f>
        <v xml:space="preserve"> </v>
      </c>
      <c r="J157" s="130" t="str">
        <f>IF(D157="", " ", _xlfn.XLOOKUP(D157, '⭐SD-SUM-SBALL 🥎'!$F$4:$F$257, '⭐SD-SUM-SBALL 🥎'!$T$4:$T$257))</f>
        <v xml:space="preserve"> </v>
      </c>
      <c r="K157" s="130" t="str">
        <f>IF(D157="", " ", _xlfn.XLOOKUP(D157, '⭐SD-SUM-SBALL 🥎'!$F$4:$F$257, '⭐SD-SUM-SBALL 🥎'!$N$4:$N$257))</f>
        <v xml:space="preserve"> </v>
      </c>
      <c r="L157" s="130" t="str">
        <f>IF(D157="", " ", _xlfn.XLOOKUP(D157, '⭐SD-SUM-SBALL 🥎'!$F$4:$F$257, '⭐SD-SUM-SBALL 🥎'!$O$4:$O$257))</f>
        <v xml:space="preserve"> </v>
      </c>
      <c r="R157" s="128"/>
    </row>
    <row r="158" spans="1:18">
      <c r="A158" s="128" t="str">
        <f>IF(D158="", " ", _xlfn.XLOOKUP(D158, '⭐SD-SUM-SBALL 🥎'!$F$4:$F$257, '⭐SD-SUM-SBALL 🥎'!$A$4:$A$257))</f>
        <v xml:space="preserve"> </v>
      </c>
      <c r="B158" s="128" t="str">
        <f>IF(D158="", " ", _xlfn.XLOOKUP(D158, '⭐SD-SUM-SBALL 🥎'!$F$4:$F$257, '⭐SD-SUM-SBALL 🥎'!$C$4:$C$257))</f>
        <v xml:space="preserve"> </v>
      </c>
      <c r="C158" s="631" t="str">
        <f>IF(D158="", " ", _xlfn.XLOOKUP(D158, '⭐SD-SUM-SBALL 🥎'!$F$4:$F$257, '⭐SD-SUM-SBALL 🥎'!$E$4:$E$257))</f>
        <v xml:space="preserve"> </v>
      </c>
      <c r="E158" s="128" t="str" cm="1">
        <f t="array" ref="E158">_xlfn.IFS(D158="", "", _xlfn.XLOOKUP(D158, '⭐SD-SUM-SBALL 🥎'!$F$4:$F$257, '⭐SD-SUM-SBALL 🥎'!$X$4:$X$257)="", "TBA", _xlfn.XLOOKUP(D158, '⭐SD-SUM-SBALL 🥎'!$F$4:$F$257, '⭐SD-SUM-SBALL 🥎'!$X$4:$X$257)&gt;0, _xlfn.XLOOKUP(D158, '⭐SD-SUM-SBALL 🥎'!$F$4:$F$257, '⭐SD-SUM-SBALL 🥎'!$X$4:$X$257))</f>
        <v/>
      </c>
      <c r="F158" s="130" t="str">
        <f>IF(D158="", " ", _xlfn.XLOOKUP(D158, '⭐SD-SUM-SBALL 🥎'!$F$4:$F$257, '⭐SD-SUM-SBALL 🥎'!$L$4:$L$257))</f>
        <v xml:space="preserve"> </v>
      </c>
      <c r="G158" s="130" t="str" cm="1">
        <f t="array" ref="G158">_xlfn.IFS(D158="", "", _xlfn.XLOOKUP(D158, '⭐SD-SUM-SBALL 🥎'!$F$4:$F$257, '⭐SD-SUM-SBALL 🥎'!$M$4:$M$257)="", "", _xlfn.XLOOKUP(D158, '⭐SD-SUM-SBALL 🥎'!$F$4:$F$257, '⭐SD-SUM-SBALL 🥎'!$M$4:$M$257)&gt;0, _xlfn.XLOOKUP(D158, '⭐SD-SUM-SBALL 🥎'!$F$4:$F$257, '⭐SD-SUM-SBALL 🥎'!$M$4:$M$257))</f>
        <v/>
      </c>
      <c r="H158" s="130" t="str" cm="1">
        <f t="array" ref="H158">_xlfn.IFS(D158="", "", _xlfn.XLOOKUP(D158, '⭐SD-SUM-SBALL 🥎'!$F$4:$F$257, '⭐SD-SUM-SBALL 🥎'!$G$4:$G$257)="", "", _xlfn.XLOOKUP(D158, '⭐SD-SUM-SBALL 🥎'!$F$4:$F$257, '⭐SD-SUM-SBALL 🥎'!$G$4:$G$257)&gt;0, _xlfn.XLOOKUP(D158, '⭐SD-SUM-SBALL 🥎'!$F$4:$F$257, '⭐SD-SUM-SBALL 🥎'!$G$4:$G$257))</f>
        <v/>
      </c>
      <c r="I158" s="130" t="str">
        <f>IF(D158="", " ", _xlfn.XLOOKUP(D158, '⭐SD-SUM-SBALL 🥎'!$F$4:$F$257, '⭐SD-SUM-SBALL 🥎'!$AP$4:$AP$257))</f>
        <v xml:space="preserve"> </v>
      </c>
      <c r="J158" s="130" t="str">
        <f>IF(D158="", " ", _xlfn.XLOOKUP(D158, '⭐SD-SUM-SBALL 🥎'!$F$4:$F$257, '⭐SD-SUM-SBALL 🥎'!$T$4:$T$257))</f>
        <v xml:space="preserve"> </v>
      </c>
      <c r="K158" s="130" t="str">
        <f>IF(D158="", " ", _xlfn.XLOOKUP(D158, '⭐SD-SUM-SBALL 🥎'!$F$4:$F$257, '⭐SD-SUM-SBALL 🥎'!$N$4:$N$257))</f>
        <v xml:space="preserve"> </v>
      </c>
      <c r="L158" s="130" t="str">
        <f>IF(D158="", " ", _xlfn.XLOOKUP(D158, '⭐SD-SUM-SBALL 🥎'!$F$4:$F$257, '⭐SD-SUM-SBALL 🥎'!$O$4:$O$257))</f>
        <v xml:space="preserve"> </v>
      </c>
      <c r="R158" s="128"/>
    </row>
    <row r="159" spans="1:18">
      <c r="A159" s="128" t="str">
        <f>IF(D159="", " ", _xlfn.XLOOKUP(D159, '⭐SD-SUM-SBALL 🥎'!$F$4:$F$257, '⭐SD-SUM-SBALL 🥎'!$A$4:$A$257))</f>
        <v xml:space="preserve"> </v>
      </c>
      <c r="B159" s="128" t="str">
        <f>IF(D159="", " ", _xlfn.XLOOKUP(D159, '⭐SD-SUM-SBALL 🥎'!$F$4:$F$257, '⭐SD-SUM-SBALL 🥎'!$C$4:$C$257))</f>
        <v xml:space="preserve"> </v>
      </c>
      <c r="C159" s="631" t="str">
        <f>IF(D159="", " ", _xlfn.XLOOKUP(D159, '⭐SD-SUM-SBALL 🥎'!$F$4:$F$257, '⭐SD-SUM-SBALL 🥎'!$E$4:$E$257))</f>
        <v xml:space="preserve"> </v>
      </c>
      <c r="E159" s="128" t="str" cm="1">
        <f t="array" ref="E159">_xlfn.IFS(D159="", "", _xlfn.XLOOKUP(D159, '⭐SD-SUM-SBALL 🥎'!$F$4:$F$257, '⭐SD-SUM-SBALL 🥎'!$X$4:$X$257)="", "TBA", _xlfn.XLOOKUP(D159, '⭐SD-SUM-SBALL 🥎'!$F$4:$F$257, '⭐SD-SUM-SBALL 🥎'!$X$4:$X$257)&gt;0, _xlfn.XLOOKUP(D159, '⭐SD-SUM-SBALL 🥎'!$F$4:$F$257, '⭐SD-SUM-SBALL 🥎'!$X$4:$X$257))</f>
        <v/>
      </c>
      <c r="F159" s="130" t="str">
        <f>IF(D159="", " ", _xlfn.XLOOKUP(D159, '⭐SD-SUM-SBALL 🥎'!$F$4:$F$257, '⭐SD-SUM-SBALL 🥎'!$L$4:$L$257))</f>
        <v xml:space="preserve"> </v>
      </c>
      <c r="G159" s="130" t="str" cm="1">
        <f t="array" ref="G159">_xlfn.IFS(D159="", "", _xlfn.XLOOKUP(D159, '⭐SD-SUM-SBALL 🥎'!$F$4:$F$257, '⭐SD-SUM-SBALL 🥎'!$M$4:$M$257)="", "", _xlfn.XLOOKUP(D159, '⭐SD-SUM-SBALL 🥎'!$F$4:$F$257, '⭐SD-SUM-SBALL 🥎'!$M$4:$M$257)&gt;0, _xlfn.XLOOKUP(D159, '⭐SD-SUM-SBALL 🥎'!$F$4:$F$257, '⭐SD-SUM-SBALL 🥎'!$M$4:$M$257))</f>
        <v/>
      </c>
      <c r="H159" s="130" t="str" cm="1">
        <f t="array" ref="H159">_xlfn.IFS(D159="", "", _xlfn.XLOOKUP(D159, '⭐SD-SUM-SBALL 🥎'!$F$4:$F$257, '⭐SD-SUM-SBALL 🥎'!$G$4:$G$257)="", "", _xlfn.XLOOKUP(D159, '⭐SD-SUM-SBALL 🥎'!$F$4:$F$257, '⭐SD-SUM-SBALL 🥎'!$G$4:$G$257)&gt;0, _xlfn.XLOOKUP(D159, '⭐SD-SUM-SBALL 🥎'!$F$4:$F$257, '⭐SD-SUM-SBALL 🥎'!$G$4:$G$257))</f>
        <v/>
      </c>
      <c r="I159" s="130" t="str">
        <f>IF(D159="", " ", _xlfn.XLOOKUP(D159, '⭐SD-SUM-SBALL 🥎'!$F$4:$F$257, '⭐SD-SUM-SBALL 🥎'!$AP$4:$AP$257))</f>
        <v xml:space="preserve"> </v>
      </c>
      <c r="J159" s="130" t="str">
        <f>IF(D159="", " ", _xlfn.XLOOKUP(D159, '⭐SD-SUM-SBALL 🥎'!$F$4:$F$257, '⭐SD-SUM-SBALL 🥎'!$T$4:$T$257))</f>
        <v xml:space="preserve"> </v>
      </c>
      <c r="K159" s="130" t="str">
        <f>IF(D159="", " ", _xlfn.XLOOKUP(D159, '⭐SD-SUM-SBALL 🥎'!$F$4:$F$257, '⭐SD-SUM-SBALL 🥎'!$N$4:$N$257))</f>
        <v xml:space="preserve"> </v>
      </c>
      <c r="L159" s="130" t="str">
        <f>IF(D159="", " ", _xlfn.XLOOKUP(D159, '⭐SD-SUM-SBALL 🥎'!$F$4:$F$257, '⭐SD-SUM-SBALL 🥎'!$O$4:$O$257))</f>
        <v xml:space="preserve"> </v>
      </c>
      <c r="R159" s="128"/>
    </row>
    <row r="160" spans="1:18">
      <c r="A160" s="128" t="str">
        <f>IF(D160="", " ", _xlfn.XLOOKUP(D160, '⭐SD-SUM-SBALL 🥎'!$F$4:$F$257, '⭐SD-SUM-SBALL 🥎'!$A$4:$A$257))</f>
        <v xml:space="preserve"> </v>
      </c>
      <c r="B160" s="128" t="str">
        <f>IF(D160="", " ", _xlfn.XLOOKUP(D160, '⭐SD-SUM-SBALL 🥎'!$F$4:$F$257, '⭐SD-SUM-SBALL 🥎'!$C$4:$C$257))</f>
        <v xml:space="preserve"> </v>
      </c>
      <c r="C160" s="631" t="str">
        <f>IF(D160="", " ", _xlfn.XLOOKUP(D160, '⭐SD-SUM-SBALL 🥎'!$F$4:$F$257, '⭐SD-SUM-SBALL 🥎'!$E$4:$E$257))</f>
        <v xml:space="preserve"> </v>
      </c>
      <c r="E160" s="128" t="str" cm="1">
        <f t="array" ref="E160">_xlfn.IFS(D160="", "", _xlfn.XLOOKUP(D160, '⭐SD-SUM-SBALL 🥎'!$F$4:$F$257, '⭐SD-SUM-SBALL 🥎'!$X$4:$X$257)="", "TBA", _xlfn.XLOOKUP(D160, '⭐SD-SUM-SBALL 🥎'!$F$4:$F$257, '⭐SD-SUM-SBALL 🥎'!$X$4:$X$257)&gt;0, _xlfn.XLOOKUP(D160, '⭐SD-SUM-SBALL 🥎'!$F$4:$F$257, '⭐SD-SUM-SBALL 🥎'!$X$4:$X$257))</f>
        <v/>
      </c>
      <c r="F160" s="130" t="str">
        <f>IF(D160="", " ", _xlfn.XLOOKUP(D160, '⭐SD-SUM-SBALL 🥎'!$F$4:$F$257, '⭐SD-SUM-SBALL 🥎'!$L$4:$L$257))</f>
        <v xml:space="preserve"> </v>
      </c>
      <c r="G160" s="130" t="str" cm="1">
        <f t="array" ref="G160">_xlfn.IFS(D160="", "", _xlfn.XLOOKUP(D160, '⭐SD-SUM-SBALL 🥎'!$F$4:$F$257, '⭐SD-SUM-SBALL 🥎'!$M$4:$M$257)="", "", _xlfn.XLOOKUP(D160, '⭐SD-SUM-SBALL 🥎'!$F$4:$F$257, '⭐SD-SUM-SBALL 🥎'!$M$4:$M$257)&gt;0, _xlfn.XLOOKUP(D160, '⭐SD-SUM-SBALL 🥎'!$F$4:$F$257, '⭐SD-SUM-SBALL 🥎'!$M$4:$M$257))</f>
        <v/>
      </c>
      <c r="H160" s="130" t="str" cm="1">
        <f t="array" ref="H160">_xlfn.IFS(D160="", "", _xlfn.XLOOKUP(D160, '⭐SD-SUM-SBALL 🥎'!$F$4:$F$257, '⭐SD-SUM-SBALL 🥎'!$G$4:$G$257)="", "", _xlfn.XLOOKUP(D160, '⭐SD-SUM-SBALL 🥎'!$F$4:$F$257, '⭐SD-SUM-SBALL 🥎'!$G$4:$G$257)&gt;0, _xlfn.XLOOKUP(D160, '⭐SD-SUM-SBALL 🥎'!$F$4:$F$257, '⭐SD-SUM-SBALL 🥎'!$G$4:$G$257))</f>
        <v/>
      </c>
      <c r="I160" s="130" t="str">
        <f>IF(D160="", " ", _xlfn.XLOOKUP(D160, '⭐SD-SUM-SBALL 🥎'!$F$4:$F$257, '⭐SD-SUM-SBALL 🥎'!$AP$4:$AP$257))</f>
        <v xml:space="preserve"> </v>
      </c>
      <c r="J160" s="130" t="str">
        <f>IF(D160="", " ", _xlfn.XLOOKUP(D160, '⭐SD-SUM-SBALL 🥎'!$F$4:$F$257, '⭐SD-SUM-SBALL 🥎'!$T$4:$T$257))</f>
        <v xml:space="preserve"> </v>
      </c>
      <c r="K160" s="130" t="str">
        <f>IF(D160="", " ", _xlfn.XLOOKUP(D160, '⭐SD-SUM-SBALL 🥎'!$F$4:$F$257, '⭐SD-SUM-SBALL 🥎'!$N$4:$N$257))</f>
        <v xml:space="preserve"> </v>
      </c>
      <c r="L160" s="130" t="str">
        <f>IF(D160="", " ", _xlfn.XLOOKUP(D160, '⭐SD-SUM-SBALL 🥎'!$F$4:$F$257, '⭐SD-SUM-SBALL 🥎'!$O$4:$O$257))</f>
        <v xml:space="preserve"> </v>
      </c>
      <c r="R160" s="128"/>
    </row>
    <row r="161" spans="1:18">
      <c r="A161" s="128" t="str">
        <f>IF(D161="", " ", _xlfn.XLOOKUP(D161, '⭐SD-SUM-SBALL 🥎'!$F$4:$F$257, '⭐SD-SUM-SBALL 🥎'!$A$4:$A$257))</f>
        <v xml:space="preserve"> </v>
      </c>
      <c r="B161" s="128" t="str">
        <f>IF(D161="", " ", _xlfn.XLOOKUP(D161, '⭐SD-SUM-SBALL 🥎'!$F$4:$F$257, '⭐SD-SUM-SBALL 🥎'!$C$4:$C$257))</f>
        <v xml:space="preserve"> </v>
      </c>
      <c r="C161" s="631" t="str">
        <f>IF(D161="", " ", _xlfn.XLOOKUP(D161, '⭐SD-SUM-SBALL 🥎'!$F$4:$F$257, '⭐SD-SUM-SBALL 🥎'!$E$4:$E$257))</f>
        <v xml:space="preserve"> </v>
      </c>
      <c r="E161" s="128" t="str" cm="1">
        <f t="array" ref="E161">_xlfn.IFS(D161="", "", _xlfn.XLOOKUP(D161, '⭐SD-SUM-SBALL 🥎'!$F$4:$F$257, '⭐SD-SUM-SBALL 🥎'!$X$4:$X$257)="", "TBA", _xlfn.XLOOKUP(D161, '⭐SD-SUM-SBALL 🥎'!$F$4:$F$257, '⭐SD-SUM-SBALL 🥎'!$X$4:$X$257)&gt;0, _xlfn.XLOOKUP(D161, '⭐SD-SUM-SBALL 🥎'!$F$4:$F$257, '⭐SD-SUM-SBALL 🥎'!$X$4:$X$257))</f>
        <v/>
      </c>
      <c r="F161" s="130" t="str">
        <f>IF(D161="", " ", _xlfn.XLOOKUP(D161, '⭐SD-SUM-SBALL 🥎'!$F$4:$F$257, '⭐SD-SUM-SBALL 🥎'!$L$4:$L$257))</f>
        <v xml:space="preserve"> </v>
      </c>
      <c r="G161" s="130" t="str" cm="1">
        <f t="array" ref="G161">_xlfn.IFS(D161="", "", _xlfn.XLOOKUP(D161, '⭐SD-SUM-SBALL 🥎'!$F$4:$F$257, '⭐SD-SUM-SBALL 🥎'!$M$4:$M$257)="", "", _xlfn.XLOOKUP(D161, '⭐SD-SUM-SBALL 🥎'!$F$4:$F$257, '⭐SD-SUM-SBALL 🥎'!$M$4:$M$257)&gt;0, _xlfn.XLOOKUP(D161, '⭐SD-SUM-SBALL 🥎'!$F$4:$F$257, '⭐SD-SUM-SBALL 🥎'!$M$4:$M$257))</f>
        <v/>
      </c>
      <c r="H161" s="130" t="str" cm="1">
        <f t="array" ref="H161">_xlfn.IFS(D161="", "", _xlfn.XLOOKUP(D161, '⭐SD-SUM-SBALL 🥎'!$F$4:$F$257, '⭐SD-SUM-SBALL 🥎'!$G$4:$G$257)="", "", _xlfn.XLOOKUP(D161, '⭐SD-SUM-SBALL 🥎'!$F$4:$F$257, '⭐SD-SUM-SBALL 🥎'!$G$4:$G$257)&gt;0, _xlfn.XLOOKUP(D161, '⭐SD-SUM-SBALL 🥎'!$F$4:$F$257, '⭐SD-SUM-SBALL 🥎'!$G$4:$G$257))</f>
        <v/>
      </c>
      <c r="I161" s="130" t="str">
        <f>IF(D161="", " ", _xlfn.XLOOKUP(D161, '⭐SD-SUM-SBALL 🥎'!$F$4:$F$257, '⭐SD-SUM-SBALL 🥎'!$AP$4:$AP$257))</f>
        <v xml:space="preserve"> </v>
      </c>
      <c r="J161" s="130" t="str">
        <f>IF(D161="", " ", _xlfn.XLOOKUP(D161, '⭐SD-SUM-SBALL 🥎'!$F$4:$F$257, '⭐SD-SUM-SBALL 🥎'!$T$4:$T$257))</f>
        <v xml:space="preserve"> </v>
      </c>
      <c r="K161" s="130" t="str">
        <f>IF(D161="", " ", _xlfn.XLOOKUP(D161, '⭐SD-SUM-SBALL 🥎'!$F$4:$F$257, '⭐SD-SUM-SBALL 🥎'!$N$4:$N$257))</f>
        <v xml:space="preserve"> </v>
      </c>
      <c r="L161" s="130" t="str">
        <f>IF(D161="", " ", _xlfn.XLOOKUP(D161, '⭐SD-SUM-SBALL 🥎'!$F$4:$F$257, '⭐SD-SUM-SBALL 🥎'!$O$4:$O$257))</f>
        <v xml:space="preserve"> </v>
      </c>
      <c r="R161" s="128"/>
    </row>
    <row r="162" spans="1:18">
      <c r="A162" s="128" t="str">
        <f>IF(D162="", " ", _xlfn.XLOOKUP(D162, '⭐SD-SUM-SBALL 🥎'!$F$4:$F$257, '⭐SD-SUM-SBALL 🥎'!$A$4:$A$257))</f>
        <v xml:space="preserve"> </v>
      </c>
      <c r="B162" s="128" t="str">
        <f>IF(D162="", " ", _xlfn.XLOOKUP(D162, '⭐SD-SUM-SBALL 🥎'!$F$4:$F$257, '⭐SD-SUM-SBALL 🥎'!$C$4:$C$257))</f>
        <v xml:space="preserve"> </v>
      </c>
      <c r="C162" s="631" t="str">
        <f>IF(D162="", " ", _xlfn.XLOOKUP(D162, '⭐SD-SUM-SBALL 🥎'!$F$4:$F$257, '⭐SD-SUM-SBALL 🥎'!$E$4:$E$257))</f>
        <v xml:space="preserve"> </v>
      </c>
      <c r="E162" s="128" t="str" cm="1">
        <f t="array" ref="E162">_xlfn.IFS(D162="", "", _xlfn.XLOOKUP(D162, '⭐SD-SUM-SBALL 🥎'!$F$4:$F$257, '⭐SD-SUM-SBALL 🥎'!$X$4:$X$257)="", "TBA", _xlfn.XLOOKUP(D162, '⭐SD-SUM-SBALL 🥎'!$F$4:$F$257, '⭐SD-SUM-SBALL 🥎'!$X$4:$X$257)&gt;0, _xlfn.XLOOKUP(D162, '⭐SD-SUM-SBALL 🥎'!$F$4:$F$257, '⭐SD-SUM-SBALL 🥎'!$X$4:$X$257))</f>
        <v/>
      </c>
      <c r="F162" s="130" t="str">
        <f>IF(D162="", " ", _xlfn.XLOOKUP(D162, '⭐SD-SUM-SBALL 🥎'!$F$4:$F$257, '⭐SD-SUM-SBALL 🥎'!$L$4:$L$257))</f>
        <v xml:space="preserve"> </v>
      </c>
      <c r="G162" s="130" t="str" cm="1">
        <f t="array" ref="G162">_xlfn.IFS(D162="", "", _xlfn.XLOOKUP(D162, '⭐SD-SUM-SBALL 🥎'!$F$4:$F$257, '⭐SD-SUM-SBALL 🥎'!$M$4:$M$257)="", "", _xlfn.XLOOKUP(D162, '⭐SD-SUM-SBALL 🥎'!$F$4:$F$257, '⭐SD-SUM-SBALL 🥎'!$M$4:$M$257)&gt;0, _xlfn.XLOOKUP(D162, '⭐SD-SUM-SBALL 🥎'!$F$4:$F$257, '⭐SD-SUM-SBALL 🥎'!$M$4:$M$257))</f>
        <v/>
      </c>
      <c r="H162" s="130" t="str" cm="1">
        <f t="array" ref="H162">_xlfn.IFS(D162="", "", _xlfn.XLOOKUP(D162, '⭐SD-SUM-SBALL 🥎'!$F$4:$F$257, '⭐SD-SUM-SBALL 🥎'!$G$4:$G$257)="", "", _xlfn.XLOOKUP(D162, '⭐SD-SUM-SBALL 🥎'!$F$4:$F$257, '⭐SD-SUM-SBALL 🥎'!$G$4:$G$257)&gt;0, _xlfn.XLOOKUP(D162, '⭐SD-SUM-SBALL 🥎'!$F$4:$F$257, '⭐SD-SUM-SBALL 🥎'!$G$4:$G$257))</f>
        <v/>
      </c>
      <c r="I162" s="130" t="str">
        <f>IF(D162="", " ", _xlfn.XLOOKUP(D162, '⭐SD-SUM-SBALL 🥎'!$F$4:$F$257, '⭐SD-SUM-SBALL 🥎'!$AP$4:$AP$257))</f>
        <v xml:space="preserve"> </v>
      </c>
      <c r="J162" s="130" t="str">
        <f>IF(D162="", " ", _xlfn.XLOOKUP(D162, '⭐SD-SUM-SBALL 🥎'!$F$4:$F$257, '⭐SD-SUM-SBALL 🥎'!$T$4:$T$257))</f>
        <v xml:space="preserve"> </v>
      </c>
      <c r="K162" s="130" t="str">
        <f>IF(D162="", " ", _xlfn.XLOOKUP(D162, '⭐SD-SUM-SBALL 🥎'!$F$4:$F$257, '⭐SD-SUM-SBALL 🥎'!$N$4:$N$257))</f>
        <v xml:space="preserve"> </v>
      </c>
      <c r="L162" s="130" t="str">
        <f>IF(D162="", " ", _xlfn.XLOOKUP(D162, '⭐SD-SUM-SBALL 🥎'!$F$4:$F$257, '⭐SD-SUM-SBALL 🥎'!$O$4:$O$257))</f>
        <v xml:space="preserve"> </v>
      </c>
      <c r="R162" s="128"/>
    </row>
    <row r="163" spans="1:18">
      <c r="A163" s="128" t="str">
        <f>IF(D163="", " ", _xlfn.XLOOKUP(D163, '⭐SD-SUM-SBALL 🥎'!$F$4:$F$257, '⭐SD-SUM-SBALL 🥎'!$A$4:$A$257))</f>
        <v xml:space="preserve"> </v>
      </c>
      <c r="B163" s="128" t="str">
        <f>IF(D163="", " ", _xlfn.XLOOKUP(D163, '⭐SD-SUM-SBALL 🥎'!$F$4:$F$257, '⭐SD-SUM-SBALL 🥎'!$C$4:$C$257))</f>
        <v xml:space="preserve"> </v>
      </c>
      <c r="C163" s="631" t="str">
        <f>IF(D163="", " ", _xlfn.XLOOKUP(D163, '⭐SD-SUM-SBALL 🥎'!$F$4:$F$257, '⭐SD-SUM-SBALL 🥎'!$E$4:$E$257))</f>
        <v xml:space="preserve"> </v>
      </c>
      <c r="E163" s="128" t="str" cm="1">
        <f t="array" ref="E163">_xlfn.IFS(D163="", "", _xlfn.XLOOKUP(D163, '⭐SD-SUM-SBALL 🥎'!$F$4:$F$257, '⭐SD-SUM-SBALL 🥎'!$X$4:$X$257)="", "TBA", _xlfn.XLOOKUP(D163, '⭐SD-SUM-SBALL 🥎'!$F$4:$F$257, '⭐SD-SUM-SBALL 🥎'!$X$4:$X$257)&gt;0, _xlfn.XLOOKUP(D163, '⭐SD-SUM-SBALL 🥎'!$F$4:$F$257, '⭐SD-SUM-SBALL 🥎'!$X$4:$X$257))</f>
        <v/>
      </c>
      <c r="F163" s="130" t="str">
        <f>IF(D163="", " ", _xlfn.XLOOKUP(D163, '⭐SD-SUM-SBALL 🥎'!$F$4:$F$257, '⭐SD-SUM-SBALL 🥎'!$L$4:$L$257))</f>
        <v xml:space="preserve"> </v>
      </c>
      <c r="G163" s="130" t="str" cm="1">
        <f t="array" ref="G163">_xlfn.IFS(D163="", "", _xlfn.XLOOKUP(D163, '⭐SD-SUM-SBALL 🥎'!$F$4:$F$257, '⭐SD-SUM-SBALL 🥎'!$M$4:$M$257)="", "", _xlfn.XLOOKUP(D163, '⭐SD-SUM-SBALL 🥎'!$F$4:$F$257, '⭐SD-SUM-SBALL 🥎'!$M$4:$M$257)&gt;0, _xlfn.XLOOKUP(D163, '⭐SD-SUM-SBALL 🥎'!$F$4:$F$257, '⭐SD-SUM-SBALL 🥎'!$M$4:$M$257))</f>
        <v/>
      </c>
      <c r="H163" s="130" t="str" cm="1">
        <f t="array" ref="H163">_xlfn.IFS(D163="", "", _xlfn.XLOOKUP(D163, '⭐SD-SUM-SBALL 🥎'!$F$4:$F$257, '⭐SD-SUM-SBALL 🥎'!$G$4:$G$257)="", "", _xlfn.XLOOKUP(D163, '⭐SD-SUM-SBALL 🥎'!$F$4:$F$257, '⭐SD-SUM-SBALL 🥎'!$G$4:$G$257)&gt;0, _xlfn.XLOOKUP(D163, '⭐SD-SUM-SBALL 🥎'!$F$4:$F$257, '⭐SD-SUM-SBALL 🥎'!$G$4:$G$257))</f>
        <v/>
      </c>
      <c r="I163" s="130" t="str">
        <f>IF(D163="", " ", _xlfn.XLOOKUP(D163, '⭐SD-SUM-SBALL 🥎'!$F$4:$F$257, '⭐SD-SUM-SBALL 🥎'!$AP$4:$AP$257))</f>
        <v xml:space="preserve"> </v>
      </c>
      <c r="J163" s="130" t="str">
        <f>IF(D163="", " ", _xlfn.XLOOKUP(D163, '⭐SD-SUM-SBALL 🥎'!$F$4:$F$257, '⭐SD-SUM-SBALL 🥎'!$T$4:$T$257))</f>
        <v xml:space="preserve"> </v>
      </c>
      <c r="K163" s="130" t="str">
        <f>IF(D163="", " ", _xlfn.XLOOKUP(D163, '⭐SD-SUM-SBALL 🥎'!$F$4:$F$257, '⭐SD-SUM-SBALL 🥎'!$N$4:$N$257))</f>
        <v xml:space="preserve"> </v>
      </c>
      <c r="L163" s="130" t="str">
        <f>IF(D163="", " ", _xlfn.XLOOKUP(D163, '⭐SD-SUM-SBALL 🥎'!$F$4:$F$257, '⭐SD-SUM-SBALL 🥎'!$O$4:$O$257))</f>
        <v xml:space="preserve"> </v>
      </c>
      <c r="R163" s="128"/>
    </row>
    <row r="164" spans="1:18">
      <c r="A164" s="128" t="str">
        <f>IF(D164="", " ", _xlfn.XLOOKUP(D164, '⭐SD-SUM-SBALL 🥎'!$F$4:$F$257, '⭐SD-SUM-SBALL 🥎'!$A$4:$A$257))</f>
        <v xml:space="preserve"> </v>
      </c>
      <c r="B164" s="128" t="str">
        <f>IF(D164="", " ", _xlfn.XLOOKUP(D164, '⭐SD-SUM-SBALL 🥎'!$F$4:$F$257, '⭐SD-SUM-SBALL 🥎'!$C$4:$C$257))</f>
        <v xml:space="preserve"> </v>
      </c>
      <c r="C164" s="631" t="str">
        <f>IF(D164="", " ", _xlfn.XLOOKUP(D164, '⭐SD-SUM-SBALL 🥎'!$F$4:$F$257, '⭐SD-SUM-SBALL 🥎'!$E$4:$E$257))</f>
        <v xml:space="preserve"> </v>
      </c>
      <c r="E164" s="128" t="str" cm="1">
        <f t="array" ref="E164">_xlfn.IFS(D164="", "", _xlfn.XLOOKUP(D164, '⭐SD-SUM-SBALL 🥎'!$F$4:$F$257, '⭐SD-SUM-SBALL 🥎'!$X$4:$X$257)="", "TBA", _xlfn.XLOOKUP(D164, '⭐SD-SUM-SBALL 🥎'!$F$4:$F$257, '⭐SD-SUM-SBALL 🥎'!$X$4:$X$257)&gt;0, _xlfn.XLOOKUP(D164, '⭐SD-SUM-SBALL 🥎'!$F$4:$F$257, '⭐SD-SUM-SBALL 🥎'!$X$4:$X$257))</f>
        <v/>
      </c>
      <c r="F164" s="130" t="str">
        <f>IF(D164="", " ", _xlfn.XLOOKUP(D164, '⭐SD-SUM-SBALL 🥎'!$F$4:$F$257, '⭐SD-SUM-SBALL 🥎'!$L$4:$L$257))</f>
        <v xml:space="preserve"> </v>
      </c>
      <c r="G164" s="130" t="str" cm="1">
        <f t="array" ref="G164">_xlfn.IFS(D164="", "", _xlfn.XLOOKUP(D164, '⭐SD-SUM-SBALL 🥎'!$F$4:$F$257, '⭐SD-SUM-SBALL 🥎'!$M$4:$M$257)="", "", _xlfn.XLOOKUP(D164, '⭐SD-SUM-SBALL 🥎'!$F$4:$F$257, '⭐SD-SUM-SBALL 🥎'!$M$4:$M$257)&gt;0, _xlfn.XLOOKUP(D164, '⭐SD-SUM-SBALL 🥎'!$F$4:$F$257, '⭐SD-SUM-SBALL 🥎'!$M$4:$M$257))</f>
        <v/>
      </c>
      <c r="H164" s="130" t="str" cm="1">
        <f t="array" ref="H164">_xlfn.IFS(D164="", "", _xlfn.XLOOKUP(D164, '⭐SD-SUM-SBALL 🥎'!$F$4:$F$257, '⭐SD-SUM-SBALL 🥎'!$G$4:$G$257)="", "", _xlfn.XLOOKUP(D164, '⭐SD-SUM-SBALL 🥎'!$F$4:$F$257, '⭐SD-SUM-SBALL 🥎'!$G$4:$G$257)&gt;0, _xlfn.XLOOKUP(D164, '⭐SD-SUM-SBALL 🥎'!$F$4:$F$257, '⭐SD-SUM-SBALL 🥎'!$G$4:$G$257))</f>
        <v/>
      </c>
      <c r="I164" s="130" t="str">
        <f>IF(D164="", " ", _xlfn.XLOOKUP(D164, '⭐SD-SUM-SBALL 🥎'!$F$4:$F$257, '⭐SD-SUM-SBALL 🥎'!$AP$4:$AP$257))</f>
        <v xml:space="preserve"> </v>
      </c>
      <c r="J164" s="130" t="str">
        <f>IF(D164="", " ", _xlfn.XLOOKUP(D164, '⭐SD-SUM-SBALL 🥎'!$F$4:$F$257, '⭐SD-SUM-SBALL 🥎'!$T$4:$T$257))</f>
        <v xml:space="preserve"> </v>
      </c>
      <c r="K164" s="130" t="str">
        <f>IF(D164="", " ", _xlfn.XLOOKUP(D164, '⭐SD-SUM-SBALL 🥎'!$F$4:$F$257, '⭐SD-SUM-SBALL 🥎'!$N$4:$N$257))</f>
        <v xml:space="preserve"> </v>
      </c>
      <c r="L164" s="130" t="str">
        <f>IF(D164="", " ", _xlfn.XLOOKUP(D164, '⭐SD-SUM-SBALL 🥎'!$F$4:$F$257, '⭐SD-SUM-SBALL 🥎'!$O$4:$O$257))</f>
        <v xml:space="preserve"> </v>
      </c>
      <c r="R164" s="128"/>
    </row>
    <row r="165" spans="1:18">
      <c r="A165" s="128" t="str">
        <f>IF(D165="", " ", _xlfn.XLOOKUP(D165, '⭐SD-SUM-SBALL 🥎'!$F$4:$F$257, '⭐SD-SUM-SBALL 🥎'!$A$4:$A$257))</f>
        <v xml:space="preserve"> </v>
      </c>
      <c r="B165" s="128" t="str">
        <f>IF(D165="", " ", _xlfn.XLOOKUP(D165, '⭐SD-SUM-SBALL 🥎'!$F$4:$F$257, '⭐SD-SUM-SBALL 🥎'!$C$4:$C$257))</f>
        <v xml:space="preserve"> </v>
      </c>
      <c r="C165" s="631" t="str">
        <f>IF(D165="", " ", _xlfn.XLOOKUP(D165, '⭐SD-SUM-SBALL 🥎'!$F$4:$F$257, '⭐SD-SUM-SBALL 🥎'!$E$4:$E$257))</f>
        <v xml:space="preserve"> </v>
      </c>
      <c r="E165" s="128" t="str" cm="1">
        <f t="array" ref="E165">_xlfn.IFS(D165="", "", _xlfn.XLOOKUP(D165, '⭐SD-SUM-SBALL 🥎'!$F$4:$F$257, '⭐SD-SUM-SBALL 🥎'!$X$4:$X$257)="", "TBA", _xlfn.XLOOKUP(D165, '⭐SD-SUM-SBALL 🥎'!$F$4:$F$257, '⭐SD-SUM-SBALL 🥎'!$X$4:$X$257)&gt;0, _xlfn.XLOOKUP(D165, '⭐SD-SUM-SBALL 🥎'!$F$4:$F$257, '⭐SD-SUM-SBALL 🥎'!$X$4:$X$257))</f>
        <v/>
      </c>
      <c r="F165" s="130" t="str">
        <f>IF(D165="", " ", _xlfn.XLOOKUP(D165, '⭐SD-SUM-SBALL 🥎'!$F$4:$F$257, '⭐SD-SUM-SBALL 🥎'!$L$4:$L$257))</f>
        <v xml:space="preserve"> </v>
      </c>
      <c r="G165" s="130" t="str" cm="1">
        <f t="array" ref="G165">_xlfn.IFS(D165="", "", _xlfn.XLOOKUP(D165, '⭐SD-SUM-SBALL 🥎'!$F$4:$F$257, '⭐SD-SUM-SBALL 🥎'!$M$4:$M$257)="", "", _xlfn.XLOOKUP(D165, '⭐SD-SUM-SBALL 🥎'!$F$4:$F$257, '⭐SD-SUM-SBALL 🥎'!$M$4:$M$257)&gt;0, _xlfn.XLOOKUP(D165, '⭐SD-SUM-SBALL 🥎'!$F$4:$F$257, '⭐SD-SUM-SBALL 🥎'!$M$4:$M$257))</f>
        <v/>
      </c>
      <c r="H165" s="130" t="str" cm="1">
        <f t="array" ref="H165">_xlfn.IFS(D165="", "", _xlfn.XLOOKUP(D165, '⭐SD-SUM-SBALL 🥎'!$F$4:$F$257, '⭐SD-SUM-SBALL 🥎'!$G$4:$G$257)="", "", _xlfn.XLOOKUP(D165, '⭐SD-SUM-SBALL 🥎'!$F$4:$F$257, '⭐SD-SUM-SBALL 🥎'!$G$4:$G$257)&gt;0, _xlfn.XLOOKUP(D165, '⭐SD-SUM-SBALL 🥎'!$F$4:$F$257, '⭐SD-SUM-SBALL 🥎'!$G$4:$G$257))</f>
        <v/>
      </c>
      <c r="I165" s="130" t="str">
        <f>IF(D165="", " ", _xlfn.XLOOKUP(D165, '⭐SD-SUM-SBALL 🥎'!$F$4:$F$257, '⭐SD-SUM-SBALL 🥎'!$AP$4:$AP$257))</f>
        <v xml:space="preserve"> </v>
      </c>
      <c r="J165" s="130" t="str">
        <f>IF(D165="", " ", _xlfn.XLOOKUP(D165, '⭐SD-SUM-SBALL 🥎'!$F$4:$F$257, '⭐SD-SUM-SBALL 🥎'!$T$4:$T$257))</f>
        <v xml:space="preserve"> </v>
      </c>
      <c r="K165" s="130" t="str">
        <f>IF(D165="", " ", _xlfn.XLOOKUP(D165, '⭐SD-SUM-SBALL 🥎'!$F$4:$F$257, '⭐SD-SUM-SBALL 🥎'!$N$4:$N$257))</f>
        <v xml:space="preserve"> </v>
      </c>
      <c r="L165" s="130" t="str">
        <f>IF(D165="", " ", _xlfn.XLOOKUP(D165, '⭐SD-SUM-SBALL 🥎'!$F$4:$F$257, '⭐SD-SUM-SBALL 🥎'!$O$4:$O$257))</f>
        <v xml:space="preserve"> </v>
      </c>
      <c r="R165" s="128"/>
    </row>
    <row r="166" spans="1:18">
      <c r="A166" s="128" t="str">
        <f>IF(D166="", " ", _xlfn.XLOOKUP(D166, '⭐SD-SUM-SBALL 🥎'!$F$4:$F$257, '⭐SD-SUM-SBALL 🥎'!$A$4:$A$257))</f>
        <v xml:space="preserve"> </v>
      </c>
      <c r="B166" s="128" t="str">
        <f>IF(D166="", " ", _xlfn.XLOOKUP(D166, '⭐SD-SUM-SBALL 🥎'!$F$4:$F$257, '⭐SD-SUM-SBALL 🥎'!$C$4:$C$257))</f>
        <v xml:space="preserve"> </v>
      </c>
      <c r="C166" s="631" t="str">
        <f>IF(D166="", " ", _xlfn.XLOOKUP(D166, '⭐SD-SUM-SBALL 🥎'!$F$4:$F$257, '⭐SD-SUM-SBALL 🥎'!$E$4:$E$257))</f>
        <v xml:space="preserve"> </v>
      </c>
      <c r="E166" s="128" t="str" cm="1">
        <f t="array" ref="E166">_xlfn.IFS(D166="", "", _xlfn.XLOOKUP(D166, '⭐SD-SUM-SBALL 🥎'!$F$4:$F$257, '⭐SD-SUM-SBALL 🥎'!$X$4:$X$257)="", "TBA", _xlfn.XLOOKUP(D166, '⭐SD-SUM-SBALL 🥎'!$F$4:$F$257, '⭐SD-SUM-SBALL 🥎'!$X$4:$X$257)&gt;0, _xlfn.XLOOKUP(D166, '⭐SD-SUM-SBALL 🥎'!$F$4:$F$257, '⭐SD-SUM-SBALL 🥎'!$X$4:$X$257))</f>
        <v/>
      </c>
      <c r="F166" s="130" t="str">
        <f>IF(D166="", " ", _xlfn.XLOOKUP(D166, '⭐SD-SUM-SBALL 🥎'!$F$4:$F$257, '⭐SD-SUM-SBALL 🥎'!$L$4:$L$257))</f>
        <v xml:space="preserve"> </v>
      </c>
      <c r="G166" s="130" t="str" cm="1">
        <f t="array" ref="G166">_xlfn.IFS(D166="", "", _xlfn.XLOOKUP(D166, '⭐SD-SUM-SBALL 🥎'!$F$4:$F$257, '⭐SD-SUM-SBALL 🥎'!$M$4:$M$257)="", "", _xlfn.XLOOKUP(D166, '⭐SD-SUM-SBALL 🥎'!$F$4:$F$257, '⭐SD-SUM-SBALL 🥎'!$M$4:$M$257)&gt;0, _xlfn.XLOOKUP(D166, '⭐SD-SUM-SBALL 🥎'!$F$4:$F$257, '⭐SD-SUM-SBALL 🥎'!$M$4:$M$257))</f>
        <v/>
      </c>
      <c r="H166" s="130" t="str" cm="1">
        <f t="array" ref="H166">_xlfn.IFS(D166="", "", _xlfn.XLOOKUP(D166, '⭐SD-SUM-SBALL 🥎'!$F$4:$F$257, '⭐SD-SUM-SBALL 🥎'!$G$4:$G$257)="", "", _xlfn.XLOOKUP(D166, '⭐SD-SUM-SBALL 🥎'!$F$4:$F$257, '⭐SD-SUM-SBALL 🥎'!$G$4:$G$257)&gt;0, _xlfn.XLOOKUP(D166, '⭐SD-SUM-SBALL 🥎'!$F$4:$F$257, '⭐SD-SUM-SBALL 🥎'!$G$4:$G$257))</f>
        <v/>
      </c>
      <c r="I166" s="130" t="str">
        <f>IF(D166="", " ", _xlfn.XLOOKUP(D166, '⭐SD-SUM-SBALL 🥎'!$F$4:$F$257, '⭐SD-SUM-SBALL 🥎'!$AP$4:$AP$257))</f>
        <v xml:space="preserve"> </v>
      </c>
      <c r="J166" s="130" t="str">
        <f>IF(D166="", " ", _xlfn.XLOOKUP(D166, '⭐SD-SUM-SBALL 🥎'!$F$4:$F$257, '⭐SD-SUM-SBALL 🥎'!$T$4:$T$257))</f>
        <v xml:space="preserve"> </v>
      </c>
      <c r="K166" s="130" t="str">
        <f>IF(D166="", " ", _xlfn.XLOOKUP(D166, '⭐SD-SUM-SBALL 🥎'!$F$4:$F$257, '⭐SD-SUM-SBALL 🥎'!$N$4:$N$257))</f>
        <v xml:space="preserve"> </v>
      </c>
      <c r="L166" s="130" t="str">
        <f>IF(D166="", " ", _xlfn.XLOOKUP(D166, '⭐SD-SUM-SBALL 🥎'!$F$4:$F$257, '⭐SD-SUM-SBALL 🥎'!$O$4:$O$257))</f>
        <v xml:space="preserve"> </v>
      </c>
      <c r="R166" s="128"/>
    </row>
    <row r="167" spans="1:18">
      <c r="A167" s="128" t="str">
        <f>IF(D167="", " ", _xlfn.XLOOKUP(D167, '⭐SD-SUM-SBALL 🥎'!$F$4:$F$257, '⭐SD-SUM-SBALL 🥎'!$A$4:$A$257))</f>
        <v xml:space="preserve"> </v>
      </c>
      <c r="B167" s="128" t="str">
        <f>IF(D167="", " ", _xlfn.XLOOKUP(D167, '⭐SD-SUM-SBALL 🥎'!$F$4:$F$257, '⭐SD-SUM-SBALL 🥎'!$C$4:$C$257))</f>
        <v xml:space="preserve"> </v>
      </c>
      <c r="C167" s="631" t="str">
        <f>IF(D167="", " ", _xlfn.XLOOKUP(D167, '⭐SD-SUM-SBALL 🥎'!$F$4:$F$257, '⭐SD-SUM-SBALL 🥎'!$E$4:$E$257))</f>
        <v xml:space="preserve"> </v>
      </c>
      <c r="E167" s="128" t="str" cm="1">
        <f t="array" ref="E167">_xlfn.IFS(D167="", "", _xlfn.XLOOKUP(D167, '⭐SD-SUM-SBALL 🥎'!$F$4:$F$257, '⭐SD-SUM-SBALL 🥎'!$X$4:$X$257)="", "TBA", _xlfn.XLOOKUP(D167, '⭐SD-SUM-SBALL 🥎'!$F$4:$F$257, '⭐SD-SUM-SBALL 🥎'!$X$4:$X$257)&gt;0, _xlfn.XLOOKUP(D167, '⭐SD-SUM-SBALL 🥎'!$F$4:$F$257, '⭐SD-SUM-SBALL 🥎'!$X$4:$X$257))</f>
        <v/>
      </c>
      <c r="F167" s="130" t="str">
        <f>IF(D167="", " ", _xlfn.XLOOKUP(D167, '⭐SD-SUM-SBALL 🥎'!$F$4:$F$257, '⭐SD-SUM-SBALL 🥎'!$L$4:$L$257))</f>
        <v xml:space="preserve"> </v>
      </c>
      <c r="G167" s="130" t="str" cm="1">
        <f t="array" ref="G167">_xlfn.IFS(D167="", "", _xlfn.XLOOKUP(D167, '⭐SD-SUM-SBALL 🥎'!$F$4:$F$257, '⭐SD-SUM-SBALL 🥎'!$M$4:$M$257)="", "", _xlfn.XLOOKUP(D167, '⭐SD-SUM-SBALL 🥎'!$F$4:$F$257, '⭐SD-SUM-SBALL 🥎'!$M$4:$M$257)&gt;0, _xlfn.XLOOKUP(D167, '⭐SD-SUM-SBALL 🥎'!$F$4:$F$257, '⭐SD-SUM-SBALL 🥎'!$M$4:$M$257))</f>
        <v/>
      </c>
      <c r="H167" s="130" t="str" cm="1">
        <f t="array" ref="H167">_xlfn.IFS(D167="", "", _xlfn.XLOOKUP(D167, '⭐SD-SUM-SBALL 🥎'!$F$4:$F$257, '⭐SD-SUM-SBALL 🥎'!$G$4:$G$257)="", "", _xlfn.XLOOKUP(D167, '⭐SD-SUM-SBALL 🥎'!$F$4:$F$257, '⭐SD-SUM-SBALL 🥎'!$G$4:$G$257)&gt;0, _xlfn.XLOOKUP(D167, '⭐SD-SUM-SBALL 🥎'!$F$4:$F$257, '⭐SD-SUM-SBALL 🥎'!$G$4:$G$257))</f>
        <v/>
      </c>
      <c r="I167" s="130" t="str">
        <f>IF(D167="", " ", _xlfn.XLOOKUP(D167, '⭐SD-SUM-SBALL 🥎'!$F$4:$F$257, '⭐SD-SUM-SBALL 🥎'!$AP$4:$AP$257))</f>
        <v xml:space="preserve"> </v>
      </c>
      <c r="J167" s="130" t="str">
        <f>IF(D167="", " ", _xlfn.XLOOKUP(D167, '⭐SD-SUM-SBALL 🥎'!$F$4:$F$257, '⭐SD-SUM-SBALL 🥎'!$T$4:$T$257))</f>
        <v xml:space="preserve"> </v>
      </c>
      <c r="K167" s="130" t="str">
        <f>IF(D167="", " ", _xlfn.XLOOKUP(D167, '⭐SD-SUM-SBALL 🥎'!$F$4:$F$257, '⭐SD-SUM-SBALL 🥎'!$N$4:$N$257))</f>
        <v xml:space="preserve"> </v>
      </c>
      <c r="L167" s="130" t="str">
        <f>IF(D167="", " ", _xlfn.XLOOKUP(D167, '⭐SD-SUM-SBALL 🥎'!$F$4:$F$257, '⭐SD-SUM-SBALL 🥎'!$O$4:$O$257))</f>
        <v xml:space="preserve"> </v>
      </c>
      <c r="R167" s="128"/>
    </row>
    <row r="168" spans="1:18">
      <c r="A168" s="128" t="str">
        <f>IF(D168="", " ", _xlfn.XLOOKUP(D168, '⭐SD-SUM-SBALL 🥎'!$F$4:$F$257, '⭐SD-SUM-SBALL 🥎'!$A$4:$A$257))</f>
        <v xml:space="preserve"> </v>
      </c>
      <c r="B168" s="128" t="str">
        <f>IF(D168="", " ", _xlfn.XLOOKUP(D168, '⭐SD-SUM-SBALL 🥎'!$F$4:$F$257, '⭐SD-SUM-SBALL 🥎'!$C$4:$C$257))</f>
        <v xml:space="preserve"> </v>
      </c>
      <c r="C168" s="631" t="str">
        <f>IF(D168="", " ", _xlfn.XLOOKUP(D168, '⭐SD-SUM-SBALL 🥎'!$F$4:$F$257, '⭐SD-SUM-SBALL 🥎'!$E$4:$E$257))</f>
        <v xml:space="preserve"> </v>
      </c>
      <c r="E168" s="128" t="str" cm="1">
        <f t="array" ref="E168">_xlfn.IFS(D168="", "", _xlfn.XLOOKUP(D168, '⭐SD-SUM-SBALL 🥎'!$F$4:$F$257, '⭐SD-SUM-SBALL 🥎'!$X$4:$X$257)="", "TBA", _xlfn.XLOOKUP(D168, '⭐SD-SUM-SBALL 🥎'!$F$4:$F$257, '⭐SD-SUM-SBALL 🥎'!$X$4:$X$257)&gt;0, _xlfn.XLOOKUP(D168, '⭐SD-SUM-SBALL 🥎'!$F$4:$F$257, '⭐SD-SUM-SBALL 🥎'!$X$4:$X$257))</f>
        <v/>
      </c>
      <c r="F168" s="130" t="str">
        <f>IF(D168="", " ", _xlfn.XLOOKUP(D168, '⭐SD-SUM-SBALL 🥎'!$F$4:$F$257, '⭐SD-SUM-SBALL 🥎'!$L$4:$L$257))</f>
        <v xml:space="preserve"> </v>
      </c>
      <c r="G168" s="130" t="str" cm="1">
        <f t="array" ref="G168">_xlfn.IFS(D168="", "", _xlfn.XLOOKUP(D168, '⭐SD-SUM-SBALL 🥎'!$F$4:$F$257, '⭐SD-SUM-SBALL 🥎'!$M$4:$M$257)="", "", _xlfn.XLOOKUP(D168, '⭐SD-SUM-SBALL 🥎'!$F$4:$F$257, '⭐SD-SUM-SBALL 🥎'!$M$4:$M$257)&gt;0, _xlfn.XLOOKUP(D168, '⭐SD-SUM-SBALL 🥎'!$F$4:$F$257, '⭐SD-SUM-SBALL 🥎'!$M$4:$M$257))</f>
        <v/>
      </c>
      <c r="H168" s="130" t="str" cm="1">
        <f t="array" ref="H168">_xlfn.IFS(D168="", "", _xlfn.XLOOKUP(D168, '⭐SD-SUM-SBALL 🥎'!$F$4:$F$257, '⭐SD-SUM-SBALL 🥎'!$G$4:$G$257)="", "", _xlfn.XLOOKUP(D168, '⭐SD-SUM-SBALL 🥎'!$F$4:$F$257, '⭐SD-SUM-SBALL 🥎'!$G$4:$G$257)&gt;0, _xlfn.XLOOKUP(D168, '⭐SD-SUM-SBALL 🥎'!$F$4:$F$257, '⭐SD-SUM-SBALL 🥎'!$G$4:$G$257))</f>
        <v/>
      </c>
      <c r="I168" s="130" t="str">
        <f>IF(D168="", " ", _xlfn.XLOOKUP(D168, '⭐SD-SUM-SBALL 🥎'!$F$4:$F$257, '⭐SD-SUM-SBALL 🥎'!$AP$4:$AP$257))</f>
        <v xml:space="preserve"> </v>
      </c>
      <c r="J168" s="130" t="str">
        <f>IF(D168="", " ", _xlfn.XLOOKUP(D168, '⭐SD-SUM-SBALL 🥎'!$F$4:$F$257, '⭐SD-SUM-SBALL 🥎'!$T$4:$T$257))</f>
        <v xml:space="preserve"> </v>
      </c>
      <c r="K168" s="130" t="str">
        <f>IF(D168="", " ", _xlfn.XLOOKUP(D168, '⭐SD-SUM-SBALL 🥎'!$F$4:$F$257, '⭐SD-SUM-SBALL 🥎'!$N$4:$N$257))</f>
        <v xml:space="preserve"> </v>
      </c>
      <c r="L168" s="130" t="str">
        <f>IF(D168="", " ", _xlfn.XLOOKUP(D168, '⭐SD-SUM-SBALL 🥎'!$F$4:$F$257, '⭐SD-SUM-SBALL 🥎'!$O$4:$O$257))</f>
        <v xml:space="preserve"> </v>
      </c>
      <c r="R168" s="128"/>
    </row>
    <row r="169" spans="1:18">
      <c r="A169" s="128" t="str">
        <f>IF(D169="", " ", _xlfn.XLOOKUP(D169, '⭐SD-SUM-SBALL 🥎'!$F$4:$F$257, '⭐SD-SUM-SBALL 🥎'!$A$4:$A$257))</f>
        <v xml:space="preserve"> </v>
      </c>
      <c r="B169" s="128" t="str">
        <f>IF(D169="", " ", _xlfn.XLOOKUP(D169, '⭐SD-SUM-SBALL 🥎'!$F$4:$F$257, '⭐SD-SUM-SBALL 🥎'!$C$4:$C$257))</f>
        <v xml:space="preserve"> </v>
      </c>
      <c r="C169" s="631" t="str">
        <f>IF(D169="", " ", _xlfn.XLOOKUP(D169, '⭐SD-SUM-SBALL 🥎'!$F$4:$F$257, '⭐SD-SUM-SBALL 🥎'!$E$4:$E$257))</f>
        <v xml:space="preserve"> </v>
      </c>
      <c r="E169" s="128" t="str" cm="1">
        <f t="array" ref="E169">_xlfn.IFS(D169="", "", _xlfn.XLOOKUP(D169, '⭐SD-SUM-SBALL 🥎'!$F$4:$F$257, '⭐SD-SUM-SBALL 🥎'!$X$4:$X$257)="", "TBA", _xlfn.XLOOKUP(D169, '⭐SD-SUM-SBALL 🥎'!$F$4:$F$257, '⭐SD-SUM-SBALL 🥎'!$X$4:$X$257)&gt;0, _xlfn.XLOOKUP(D169, '⭐SD-SUM-SBALL 🥎'!$F$4:$F$257, '⭐SD-SUM-SBALL 🥎'!$X$4:$X$257))</f>
        <v/>
      </c>
      <c r="F169" s="130" t="str">
        <f>IF(D169="", " ", _xlfn.XLOOKUP(D169, '⭐SD-SUM-SBALL 🥎'!$F$4:$F$257, '⭐SD-SUM-SBALL 🥎'!$L$4:$L$257))</f>
        <v xml:space="preserve"> </v>
      </c>
      <c r="G169" s="130" t="str" cm="1">
        <f t="array" ref="G169">_xlfn.IFS(D169="", "", _xlfn.XLOOKUP(D169, '⭐SD-SUM-SBALL 🥎'!$F$4:$F$257, '⭐SD-SUM-SBALL 🥎'!$M$4:$M$257)="", "", _xlfn.XLOOKUP(D169, '⭐SD-SUM-SBALL 🥎'!$F$4:$F$257, '⭐SD-SUM-SBALL 🥎'!$M$4:$M$257)&gt;0, _xlfn.XLOOKUP(D169, '⭐SD-SUM-SBALL 🥎'!$F$4:$F$257, '⭐SD-SUM-SBALL 🥎'!$M$4:$M$257))</f>
        <v/>
      </c>
      <c r="H169" s="130" t="str" cm="1">
        <f t="array" ref="H169">_xlfn.IFS(D169="", "", _xlfn.XLOOKUP(D169, '⭐SD-SUM-SBALL 🥎'!$F$4:$F$257, '⭐SD-SUM-SBALL 🥎'!$G$4:$G$257)="", "", _xlfn.XLOOKUP(D169, '⭐SD-SUM-SBALL 🥎'!$F$4:$F$257, '⭐SD-SUM-SBALL 🥎'!$G$4:$G$257)&gt;0, _xlfn.XLOOKUP(D169, '⭐SD-SUM-SBALL 🥎'!$F$4:$F$257, '⭐SD-SUM-SBALL 🥎'!$G$4:$G$257))</f>
        <v/>
      </c>
      <c r="I169" s="130" t="str">
        <f>IF(D169="", " ", _xlfn.XLOOKUP(D169, '⭐SD-SUM-SBALL 🥎'!$F$4:$F$257, '⭐SD-SUM-SBALL 🥎'!$AP$4:$AP$257))</f>
        <v xml:space="preserve"> </v>
      </c>
      <c r="J169" s="130" t="str">
        <f>IF(D169="", " ", _xlfn.XLOOKUP(D169, '⭐SD-SUM-SBALL 🥎'!$F$4:$F$257, '⭐SD-SUM-SBALL 🥎'!$T$4:$T$257))</f>
        <v xml:space="preserve"> </v>
      </c>
      <c r="K169" s="130" t="str">
        <f>IF(D169="", " ", _xlfn.XLOOKUP(D169, '⭐SD-SUM-SBALL 🥎'!$F$4:$F$257, '⭐SD-SUM-SBALL 🥎'!$N$4:$N$257))</f>
        <v xml:space="preserve"> </v>
      </c>
      <c r="L169" s="130" t="str">
        <f>IF(D169="", " ", _xlfn.XLOOKUP(D169, '⭐SD-SUM-SBALL 🥎'!$F$4:$F$257, '⭐SD-SUM-SBALL 🥎'!$O$4:$O$257))</f>
        <v xml:space="preserve"> </v>
      </c>
      <c r="R169" s="128"/>
    </row>
    <row r="170" spans="1:18">
      <c r="A170" s="128" t="str">
        <f>IF(D170="", " ", _xlfn.XLOOKUP(D170, '⭐SD-SUM-SBALL 🥎'!$F$4:$F$257, '⭐SD-SUM-SBALL 🥎'!$A$4:$A$257))</f>
        <v xml:space="preserve"> </v>
      </c>
      <c r="B170" s="128" t="str">
        <f>IF(D170="", " ", _xlfn.XLOOKUP(D170, '⭐SD-SUM-SBALL 🥎'!$F$4:$F$257, '⭐SD-SUM-SBALL 🥎'!$C$4:$C$257))</f>
        <v xml:space="preserve"> </v>
      </c>
      <c r="C170" s="631" t="str">
        <f>IF(D170="", " ", _xlfn.XLOOKUP(D170, '⭐SD-SUM-SBALL 🥎'!$F$4:$F$257, '⭐SD-SUM-SBALL 🥎'!$E$4:$E$257))</f>
        <v xml:space="preserve"> </v>
      </c>
      <c r="E170" s="128" t="str" cm="1">
        <f t="array" ref="E170">_xlfn.IFS(D170="", "", _xlfn.XLOOKUP(D170, '⭐SD-SUM-SBALL 🥎'!$F$4:$F$257, '⭐SD-SUM-SBALL 🥎'!$X$4:$X$257)="", "TBA", _xlfn.XLOOKUP(D170, '⭐SD-SUM-SBALL 🥎'!$F$4:$F$257, '⭐SD-SUM-SBALL 🥎'!$X$4:$X$257)&gt;0, _xlfn.XLOOKUP(D170, '⭐SD-SUM-SBALL 🥎'!$F$4:$F$257, '⭐SD-SUM-SBALL 🥎'!$X$4:$X$257))</f>
        <v/>
      </c>
      <c r="F170" s="130" t="str">
        <f>IF(D170="", " ", _xlfn.XLOOKUP(D170, '⭐SD-SUM-SBALL 🥎'!$F$4:$F$257, '⭐SD-SUM-SBALL 🥎'!$L$4:$L$257))</f>
        <v xml:space="preserve"> </v>
      </c>
      <c r="G170" s="130" t="str" cm="1">
        <f t="array" ref="G170">_xlfn.IFS(D170="", "", _xlfn.XLOOKUP(D170, '⭐SD-SUM-SBALL 🥎'!$F$4:$F$257, '⭐SD-SUM-SBALL 🥎'!$M$4:$M$257)="", "", _xlfn.XLOOKUP(D170, '⭐SD-SUM-SBALL 🥎'!$F$4:$F$257, '⭐SD-SUM-SBALL 🥎'!$M$4:$M$257)&gt;0, _xlfn.XLOOKUP(D170, '⭐SD-SUM-SBALL 🥎'!$F$4:$F$257, '⭐SD-SUM-SBALL 🥎'!$M$4:$M$257))</f>
        <v/>
      </c>
      <c r="H170" s="130" t="str" cm="1">
        <f t="array" ref="H170">_xlfn.IFS(D170="", "", _xlfn.XLOOKUP(D170, '⭐SD-SUM-SBALL 🥎'!$F$4:$F$257, '⭐SD-SUM-SBALL 🥎'!$G$4:$G$257)="", "", _xlfn.XLOOKUP(D170, '⭐SD-SUM-SBALL 🥎'!$F$4:$F$257, '⭐SD-SUM-SBALL 🥎'!$G$4:$G$257)&gt;0, _xlfn.XLOOKUP(D170, '⭐SD-SUM-SBALL 🥎'!$F$4:$F$257, '⭐SD-SUM-SBALL 🥎'!$G$4:$G$257))</f>
        <v/>
      </c>
      <c r="I170" s="130" t="str">
        <f>IF(D170="", " ", _xlfn.XLOOKUP(D170, '⭐SD-SUM-SBALL 🥎'!$F$4:$F$257, '⭐SD-SUM-SBALL 🥎'!$AP$4:$AP$257))</f>
        <v xml:space="preserve"> </v>
      </c>
      <c r="J170" s="130" t="str">
        <f>IF(D170="", " ", _xlfn.XLOOKUP(D170, '⭐SD-SUM-SBALL 🥎'!$F$4:$F$257, '⭐SD-SUM-SBALL 🥎'!$T$4:$T$257))</f>
        <v xml:space="preserve"> </v>
      </c>
      <c r="K170" s="130" t="str">
        <f>IF(D170="", " ", _xlfn.XLOOKUP(D170, '⭐SD-SUM-SBALL 🥎'!$F$4:$F$257, '⭐SD-SUM-SBALL 🥎'!$N$4:$N$257))</f>
        <v xml:space="preserve"> </v>
      </c>
      <c r="L170" s="130" t="str">
        <f>IF(D170="", " ", _xlfn.XLOOKUP(D170, '⭐SD-SUM-SBALL 🥎'!$F$4:$F$257, '⭐SD-SUM-SBALL 🥎'!$O$4:$O$257))</f>
        <v xml:space="preserve"> </v>
      </c>
      <c r="R170" s="128"/>
    </row>
    <row r="171" spans="1:18">
      <c r="A171" s="128" t="str">
        <f>IF(D171="", " ", _xlfn.XLOOKUP(D171, '⭐SD-SUM-SBALL 🥎'!$F$4:$F$257, '⭐SD-SUM-SBALL 🥎'!$A$4:$A$257))</f>
        <v xml:space="preserve"> </v>
      </c>
      <c r="B171" s="128" t="str">
        <f>IF(D171="", " ", _xlfn.XLOOKUP(D171, '⭐SD-SUM-SBALL 🥎'!$F$4:$F$257, '⭐SD-SUM-SBALL 🥎'!$C$4:$C$257))</f>
        <v xml:space="preserve"> </v>
      </c>
      <c r="C171" s="631" t="str">
        <f>IF(D171="", " ", _xlfn.XLOOKUP(D171, '⭐SD-SUM-SBALL 🥎'!$F$4:$F$257, '⭐SD-SUM-SBALL 🥎'!$E$4:$E$257))</f>
        <v xml:space="preserve"> </v>
      </c>
      <c r="E171" s="128" t="str" cm="1">
        <f t="array" ref="E171">_xlfn.IFS(D171="", "", _xlfn.XLOOKUP(D171, '⭐SD-SUM-SBALL 🥎'!$F$4:$F$257, '⭐SD-SUM-SBALL 🥎'!$X$4:$X$257)="", "TBA", _xlfn.XLOOKUP(D171, '⭐SD-SUM-SBALL 🥎'!$F$4:$F$257, '⭐SD-SUM-SBALL 🥎'!$X$4:$X$257)&gt;0, _xlfn.XLOOKUP(D171, '⭐SD-SUM-SBALL 🥎'!$F$4:$F$257, '⭐SD-SUM-SBALL 🥎'!$X$4:$X$257))</f>
        <v/>
      </c>
      <c r="F171" s="130" t="str">
        <f>IF(D171="", " ", _xlfn.XLOOKUP(D171, '⭐SD-SUM-SBALL 🥎'!$F$4:$F$257, '⭐SD-SUM-SBALL 🥎'!$L$4:$L$257))</f>
        <v xml:space="preserve"> </v>
      </c>
      <c r="G171" s="130" t="str" cm="1">
        <f t="array" ref="G171">_xlfn.IFS(D171="", "", _xlfn.XLOOKUP(D171, '⭐SD-SUM-SBALL 🥎'!$F$4:$F$257, '⭐SD-SUM-SBALL 🥎'!$M$4:$M$257)="", "", _xlfn.XLOOKUP(D171, '⭐SD-SUM-SBALL 🥎'!$F$4:$F$257, '⭐SD-SUM-SBALL 🥎'!$M$4:$M$257)&gt;0, _xlfn.XLOOKUP(D171, '⭐SD-SUM-SBALL 🥎'!$F$4:$F$257, '⭐SD-SUM-SBALL 🥎'!$M$4:$M$257))</f>
        <v/>
      </c>
      <c r="H171" s="130" t="str" cm="1">
        <f t="array" ref="H171">_xlfn.IFS(D171="", "", _xlfn.XLOOKUP(D171, '⭐SD-SUM-SBALL 🥎'!$F$4:$F$257, '⭐SD-SUM-SBALL 🥎'!$G$4:$G$257)="", "", _xlfn.XLOOKUP(D171, '⭐SD-SUM-SBALL 🥎'!$F$4:$F$257, '⭐SD-SUM-SBALL 🥎'!$G$4:$G$257)&gt;0, _xlfn.XLOOKUP(D171, '⭐SD-SUM-SBALL 🥎'!$F$4:$F$257, '⭐SD-SUM-SBALL 🥎'!$G$4:$G$257))</f>
        <v/>
      </c>
      <c r="I171" s="130" t="str">
        <f>IF(D171="", " ", _xlfn.XLOOKUP(D171, '⭐SD-SUM-SBALL 🥎'!$F$4:$F$257, '⭐SD-SUM-SBALL 🥎'!$AP$4:$AP$257))</f>
        <v xml:space="preserve"> </v>
      </c>
      <c r="J171" s="130" t="str">
        <f>IF(D171="", " ", _xlfn.XLOOKUP(D171, '⭐SD-SUM-SBALL 🥎'!$F$4:$F$257, '⭐SD-SUM-SBALL 🥎'!$T$4:$T$257))</f>
        <v xml:space="preserve"> </v>
      </c>
      <c r="K171" s="130" t="str">
        <f>IF(D171="", " ", _xlfn.XLOOKUP(D171, '⭐SD-SUM-SBALL 🥎'!$F$4:$F$257, '⭐SD-SUM-SBALL 🥎'!$N$4:$N$257))</f>
        <v xml:space="preserve"> </v>
      </c>
      <c r="L171" s="130" t="str">
        <f>IF(D171="", " ", _xlfn.XLOOKUP(D171, '⭐SD-SUM-SBALL 🥎'!$F$4:$F$257, '⭐SD-SUM-SBALL 🥎'!$O$4:$O$257))</f>
        <v xml:space="preserve"> </v>
      </c>
      <c r="R171" s="128"/>
    </row>
    <row r="172" spans="1:18">
      <c r="A172" s="128" t="str">
        <f>IF(D172="", " ", _xlfn.XLOOKUP(D172, '⭐SD-SUM-SBALL 🥎'!$F$4:$F$257, '⭐SD-SUM-SBALL 🥎'!$A$4:$A$257))</f>
        <v xml:space="preserve"> </v>
      </c>
      <c r="B172" s="128" t="str">
        <f>IF(D172="", " ", _xlfn.XLOOKUP(D172, '⭐SD-SUM-SBALL 🥎'!$F$4:$F$257, '⭐SD-SUM-SBALL 🥎'!$C$4:$C$257))</f>
        <v xml:space="preserve"> </v>
      </c>
      <c r="C172" s="631" t="str">
        <f>IF(D172="", " ", _xlfn.XLOOKUP(D172, '⭐SD-SUM-SBALL 🥎'!$F$4:$F$257, '⭐SD-SUM-SBALL 🥎'!$E$4:$E$257))</f>
        <v xml:space="preserve"> </v>
      </c>
      <c r="E172" s="128" t="str" cm="1">
        <f t="array" ref="E172">_xlfn.IFS(D172="", "", _xlfn.XLOOKUP(D172, '⭐SD-SUM-SBALL 🥎'!$F$4:$F$257, '⭐SD-SUM-SBALL 🥎'!$X$4:$X$257)="", "TBA", _xlfn.XLOOKUP(D172, '⭐SD-SUM-SBALL 🥎'!$F$4:$F$257, '⭐SD-SUM-SBALL 🥎'!$X$4:$X$257)&gt;0, _xlfn.XLOOKUP(D172, '⭐SD-SUM-SBALL 🥎'!$F$4:$F$257, '⭐SD-SUM-SBALL 🥎'!$X$4:$X$257))</f>
        <v/>
      </c>
      <c r="F172" s="130" t="str">
        <f>IF(D172="", " ", _xlfn.XLOOKUP(D172, '⭐SD-SUM-SBALL 🥎'!$F$4:$F$257, '⭐SD-SUM-SBALL 🥎'!$L$4:$L$257))</f>
        <v xml:space="preserve"> </v>
      </c>
      <c r="G172" s="130" t="str" cm="1">
        <f t="array" ref="G172">_xlfn.IFS(D172="", "", _xlfn.XLOOKUP(D172, '⭐SD-SUM-SBALL 🥎'!$F$4:$F$257, '⭐SD-SUM-SBALL 🥎'!$M$4:$M$257)="", "", _xlfn.XLOOKUP(D172, '⭐SD-SUM-SBALL 🥎'!$F$4:$F$257, '⭐SD-SUM-SBALL 🥎'!$M$4:$M$257)&gt;0, _xlfn.XLOOKUP(D172, '⭐SD-SUM-SBALL 🥎'!$F$4:$F$257, '⭐SD-SUM-SBALL 🥎'!$M$4:$M$257))</f>
        <v/>
      </c>
      <c r="H172" s="130" t="str" cm="1">
        <f t="array" ref="H172">_xlfn.IFS(D172="", "", _xlfn.XLOOKUP(D172, '⭐SD-SUM-SBALL 🥎'!$F$4:$F$257, '⭐SD-SUM-SBALL 🥎'!$G$4:$G$257)="", "", _xlfn.XLOOKUP(D172, '⭐SD-SUM-SBALL 🥎'!$F$4:$F$257, '⭐SD-SUM-SBALL 🥎'!$G$4:$G$257)&gt;0, _xlfn.XLOOKUP(D172, '⭐SD-SUM-SBALL 🥎'!$F$4:$F$257, '⭐SD-SUM-SBALL 🥎'!$G$4:$G$257))</f>
        <v/>
      </c>
      <c r="I172" s="130" t="str">
        <f>IF(D172="", " ", _xlfn.XLOOKUP(D172, '⭐SD-SUM-SBALL 🥎'!$F$4:$F$257, '⭐SD-SUM-SBALL 🥎'!$AP$4:$AP$257))</f>
        <v xml:space="preserve"> </v>
      </c>
      <c r="J172" s="130" t="str">
        <f>IF(D172="", " ", _xlfn.XLOOKUP(D172, '⭐SD-SUM-SBALL 🥎'!$F$4:$F$257, '⭐SD-SUM-SBALL 🥎'!$T$4:$T$257))</f>
        <v xml:space="preserve"> </v>
      </c>
      <c r="K172" s="130" t="str">
        <f>IF(D172="", " ", _xlfn.XLOOKUP(D172, '⭐SD-SUM-SBALL 🥎'!$F$4:$F$257, '⭐SD-SUM-SBALL 🥎'!$N$4:$N$257))</f>
        <v xml:space="preserve"> </v>
      </c>
      <c r="L172" s="130" t="str">
        <f>IF(D172="", " ", _xlfn.XLOOKUP(D172, '⭐SD-SUM-SBALL 🥎'!$F$4:$F$257, '⭐SD-SUM-SBALL 🥎'!$O$4:$O$257))</f>
        <v xml:space="preserve"> </v>
      </c>
      <c r="R172" s="128"/>
    </row>
    <row r="173" spans="1:18">
      <c r="A173" s="128" t="str">
        <f>IF(D173="", " ", _xlfn.XLOOKUP(D173, '⭐SD-SUM-SBALL 🥎'!$F$4:$F$257, '⭐SD-SUM-SBALL 🥎'!$A$4:$A$257))</f>
        <v xml:space="preserve"> </v>
      </c>
      <c r="B173" s="128" t="str">
        <f>IF(D173="", " ", _xlfn.XLOOKUP(D173, '⭐SD-SUM-SBALL 🥎'!$F$4:$F$257, '⭐SD-SUM-SBALL 🥎'!$C$4:$C$257))</f>
        <v xml:space="preserve"> </v>
      </c>
      <c r="C173" s="631" t="str">
        <f>IF(D173="", " ", _xlfn.XLOOKUP(D173, '⭐SD-SUM-SBALL 🥎'!$F$4:$F$257, '⭐SD-SUM-SBALL 🥎'!$E$4:$E$257))</f>
        <v xml:space="preserve"> </v>
      </c>
      <c r="E173" s="128" t="str" cm="1">
        <f t="array" ref="E173">_xlfn.IFS(D173="", "", _xlfn.XLOOKUP(D173, '⭐SD-SUM-SBALL 🥎'!$F$4:$F$257, '⭐SD-SUM-SBALL 🥎'!$X$4:$X$257)="", "TBA", _xlfn.XLOOKUP(D173, '⭐SD-SUM-SBALL 🥎'!$F$4:$F$257, '⭐SD-SUM-SBALL 🥎'!$X$4:$X$257)&gt;0, _xlfn.XLOOKUP(D173, '⭐SD-SUM-SBALL 🥎'!$F$4:$F$257, '⭐SD-SUM-SBALL 🥎'!$X$4:$X$257))</f>
        <v/>
      </c>
      <c r="F173" s="130" t="str">
        <f>IF(D173="", " ", _xlfn.XLOOKUP(D173, '⭐SD-SUM-SBALL 🥎'!$F$4:$F$257, '⭐SD-SUM-SBALL 🥎'!$L$4:$L$257))</f>
        <v xml:space="preserve"> </v>
      </c>
      <c r="G173" s="130" t="str" cm="1">
        <f t="array" ref="G173">_xlfn.IFS(D173="", "", _xlfn.XLOOKUP(D173, '⭐SD-SUM-SBALL 🥎'!$F$4:$F$257, '⭐SD-SUM-SBALL 🥎'!$M$4:$M$257)="", "", _xlfn.XLOOKUP(D173, '⭐SD-SUM-SBALL 🥎'!$F$4:$F$257, '⭐SD-SUM-SBALL 🥎'!$M$4:$M$257)&gt;0, _xlfn.XLOOKUP(D173, '⭐SD-SUM-SBALL 🥎'!$F$4:$F$257, '⭐SD-SUM-SBALL 🥎'!$M$4:$M$257))</f>
        <v/>
      </c>
      <c r="H173" s="130" t="str" cm="1">
        <f t="array" ref="H173">_xlfn.IFS(D173="", "", _xlfn.XLOOKUP(D173, '⭐SD-SUM-SBALL 🥎'!$F$4:$F$257, '⭐SD-SUM-SBALL 🥎'!$G$4:$G$257)="", "", _xlfn.XLOOKUP(D173, '⭐SD-SUM-SBALL 🥎'!$F$4:$F$257, '⭐SD-SUM-SBALL 🥎'!$G$4:$G$257)&gt;0, _xlfn.XLOOKUP(D173, '⭐SD-SUM-SBALL 🥎'!$F$4:$F$257, '⭐SD-SUM-SBALL 🥎'!$G$4:$G$257))</f>
        <v/>
      </c>
      <c r="I173" s="130" t="str">
        <f>IF(D173="", " ", _xlfn.XLOOKUP(D173, '⭐SD-SUM-SBALL 🥎'!$F$4:$F$257, '⭐SD-SUM-SBALL 🥎'!$AP$4:$AP$257))</f>
        <v xml:space="preserve"> </v>
      </c>
      <c r="J173" s="130" t="str">
        <f>IF(D173="", " ", _xlfn.XLOOKUP(D173, '⭐SD-SUM-SBALL 🥎'!$F$4:$F$257, '⭐SD-SUM-SBALL 🥎'!$T$4:$T$257))</f>
        <v xml:space="preserve"> </v>
      </c>
      <c r="K173" s="130" t="str">
        <f>IF(D173="", " ", _xlfn.XLOOKUP(D173, '⭐SD-SUM-SBALL 🥎'!$F$4:$F$257, '⭐SD-SUM-SBALL 🥎'!$N$4:$N$257))</f>
        <v xml:space="preserve"> </v>
      </c>
      <c r="L173" s="130" t="str">
        <f>IF(D173="", " ", _xlfn.XLOOKUP(D173, '⭐SD-SUM-SBALL 🥎'!$F$4:$F$257, '⭐SD-SUM-SBALL 🥎'!$O$4:$O$257))</f>
        <v xml:space="preserve"> </v>
      </c>
      <c r="R173" s="128"/>
    </row>
    <row r="174" spans="1:18">
      <c r="A174" s="128" t="str">
        <f>IF(D174="", " ", _xlfn.XLOOKUP(D174, '⭐SD-SUM-SBALL 🥎'!$F$4:$F$257, '⭐SD-SUM-SBALL 🥎'!$A$4:$A$257))</f>
        <v xml:space="preserve"> </v>
      </c>
      <c r="B174" s="128" t="str">
        <f>IF(D174="", " ", _xlfn.XLOOKUP(D174, '⭐SD-SUM-SBALL 🥎'!$F$4:$F$257, '⭐SD-SUM-SBALL 🥎'!$C$4:$C$257))</f>
        <v xml:space="preserve"> </v>
      </c>
      <c r="C174" s="631" t="str">
        <f>IF(D174="", " ", _xlfn.XLOOKUP(D174, '⭐SD-SUM-SBALL 🥎'!$F$4:$F$257, '⭐SD-SUM-SBALL 🥎'!$E$4:$E$257))</f>
        <v xml:space="preserve"> </v>
      </c>
      <c r="E174" s="128" t="str" cm="1">
        <f t="array" ref="E174">_xlfn.IFS(D174="", "", _xlfn.XLOOKUP(D174, '⭐SD-SUM-SBALL 🥎'!$F$4:$F$257, '⭐SD-SUM-SBALL 🥎'!$X$4:$X$257)="", "TBA", _xlfn.XLOOKUP(D174, '⭐SD-SUM-SBALL 🥎'!$F$4:$F$257, '⭐SD-SUM-SBALL 🥎'!$X$4:$X$257)&gt;0, _xlfn.XLOOKUP(D174, '⭐SD-SUM-SBALL 🥎'!$F$4:$F$257, '⭐SD-SUM-SBALL 🥎'!$X$4:$X$257))</f>
        <v/>
      </c>
      <c r="F174" s="130" t="str">
        <f>IF(D174="", " ", _xlfn.XLOOKUP(D174, '⭐SD-SUM-SBALL 🥎'!$F$4:$F$257, '⭐SD-SUM-SBALL 🥎'!$L$4:$L$257))</f>
        <v xml:space="preserve"> </v>
      </c>
      <c r="G174" s="130" t="str" cm="1">
        <f t="array" ref="G174">_xlfn.IFS(D174="", "", _xlfn.XLOOKUP(D174, '⭐SD-SUM-SBALL 🥎'!$F$4:$F$257, '⭐SD-SUM-SBALL 🥎'!$M$4:$M$257)="", "", _xlfn.XLOOKUP(D174, '⭐SD-SUM-SBALL 🥎'!$F$4:$F$257, '⭐SD-SUM-SBALL 🥎'!$M$4:$M$257)&gt;0, _xlfn.XLOOKUP(D174, '⭐SD-SUM-SBALL 🥎'!$F$4:$F$257, '⭐SD-SUM-SBALL 🥎'!$M$4:$M$257))</f>
        <v/>
      </c>
      <c r="H174" s="130" t="str" cm="1">
        <f t="array" ref="H174">_xlfn.IFS(D174="", "", _xlfn.XLOOKUP(D174, '⭐SD-SUM-SBALL 🥎'!$F$4:$F$257, '⭐SD-SUM-SBALL 🥎'!$G$4:$G$257)="", "", _xlfn.XLOOKUP(D174, '⭐SD-SUM-SBALL 🥎'!$F$4:$F$257, '⭐SD-SUM-SBALL 🥎'!$G$4:$G$257)&gt;0, _xlfn.XLOOKUP(D174, '⭐SD-SUM-SBALL 🥎'!$F$4:$F$257, '⭐SD-SUM-SBALL 🥎'!$G$4:$G$257))</f>
        <v/>
      </c>
      <c r="I174" s="130" t="str">
        <f>IF(D174="", " ", _xlfn.XLOOKUP(D174, '⭐SD-SUM-SBALL 🥎'!$F$4:$F$257, '⭐SD-SUM-SBALL 🥎'!$AP$4:$AP$257))</f>
        <v xml:space="preserve"> </v>
      </c>
      <c r="J174" s="130" t="str">
        <f>IF(D174="", " ", _xlfn.XLOOKUP(D174, '⭐SD-SUM-SBALL 🥎'!$F$4:$F$257, '⭐SD-SUM-SBALL 🥎'!$T$4:$T$257))</f>
        <v xml:space="preserve"> </v>
      </c>
      <c r="K174" s="130" t="str">
        <f>IF(D174="", " ", _xlfn.XLOOKUP(D174, '⭐SD-SUM-SBALL 🥎'!$F$4:$F$257, '⭐SD-SUM-SBALL 🥎'!$N$4:$N$257))</f>
        <v xml:space="preserve"> </v>
      </c>
      <c r="L174" s="130" t="str">
        <f>IF(D174="", " ", _xlfn.XLOOKUP(D174, '⭐SD-SUM-SBALL 🥎'!$F$4:$F$257, '⭐SD-SUM-SBALL 🥎'!$O$4:$O$257))</f>
        <v xml:space="preserve"> </v>
      </c>
      <c r="R174" s="128"/>
    </row>
    <row r="175" spans="1:18">
      <c r="A175" s="128" t="str">
        <f>IF(D175="", " ", _xlfn.XLOOKUP(D175, '⭐SD-SUM-SBALL 🥎'!$F$4:$F$257, '⭐SD-SUM-SBALL 🥎'!$A$4:$A$257))</f>
        <v xml:space="preserve"> </v>
      </c>
      <c r="B175" s="128" t="str">
        <f>IF(D175="", " ", _xlfn.XLOOKUP(D175, '⭐SD-SUM-SBALL 🥎'!$F$4:$F$257, '⭐SD-SUM-SBALL 🥎'!$C$4:$C$257))</f>
        <v xml:space="preserve"> </v>
      </c>
      <c r="C175" s="631" t="str">
        <f>IF(D175="", " ", _xlfn.XLOOKUP(D175, '⭐SD-SUM-SBALL 🥎'!$F$4:$F$257, '⭐SD-SUM-SBALL 🥎'!$E$4:$E$257))</f>
        <v xml:space="preserve"> </v>
      </c>
      <c r="E175" s="128" t="str" cm="1">
        <f t="array" ref="E175">_xlfn.IFS(D175="", "", _xlfn.XLOOKUP(D175, '⭐SD-SUM-SBALL 🥎'!$F$4:$F$257, '⭐SD-SUM-SBALL 🥎'!$X$4:$X$257)="", "TBA", _xlfn.XLOOKUP(D175, '⭐SD-SUM-SBALL 🥎'!$F$4:$F$257, '⭐SD-SUM-SBALL 🥎'!$X$4:$X$257)&gt;0, _xlfn.XLOOKUP(D175, '⭐SD-SUM-SBALL 🥎'!$F$4:$F$257, '⭐SD-SUM-SBALL 🥎'!$X$4:$X$257))</f>
        <v/>
      </c>
      <c r="F175" s="130" t="str">
        <f>IF(D175="", " ", _xlfn.XLOOKUP(D175, '⭐SD-SUM-SBALL 🥎'!$F$4:$F$257, '⭐SD-SUM-SBALL 🥎'!$L$4:$L$257))</f>
        <v xml:space="preserve"> </v>
      </c>
      <c r="G175" s="130" t="str" cm="1">
        <f t="array" ref="G175">_xlfn.IFS(D175="", "", _xlfn.XLOOKUP(D175, '⭐SD-SUM-SBALL 🥎'!$F$4:$F$257, '⭐SD-SUM-SBALL 🥎'!$M$4:$M$257)="", "", _xlfn.XLOOKUP(D175, '⭐SD-SUM-SBALL 🥎'!$F$4:$F$257, '⭐SD-SUM-SBALL 🥎'!$M$4:$M$257)&gt;0, _xlfn.XLOOKUP(D175, '⭐SD-SUM-SBALL 🥎'!$F$4:$F$257, '⭐SD-SUM-SBALL 🥎'!$M$4:$M$257))</f>
        <v/>
      </c>
      <c r="H175" s="130" t="str" cm="1">
        <f t="array" ref="H175">_xlfn.IFS(D175="", "", _xlfn.XLOOKUP(D175, '⭐SD-SUM-SBALL 🥎'!$F$4:$F$257, '⭐SD-SUM-SBALL 🥎'!$G$4:$G$257)="", "", _xlfn.XLOOKUP(D175, '⭐SD-SUM-SBALL 🥎'!$F$4:$F$257, '⭐SD-SUM-SBALL 🥎'!$G$4:$G$257)&gt;0, _xlfn.XLOOKUP(D175, '⭐SD-SUM-SBALL 🥎'!$F$4:$F$257, '⭐SD-SUM-SBALL 🥎'!$G$4:$G$257))</f>
        <v/>
      </c>
      <c r="I175" s="130" t="str">
        <f>IF(D175="", " ", _xlfn.XLOOKUP(D175, '⭐SD-SUM-SBALL 🥎'!$F$4:$F$257, '⭐SD-SUM-SBALL 🥎'!$AP$4:$AP$257))</f>
        <v xml:space="preserve"> </v>
      </c>
      <c r="J175" s="130" t="str">
        <f>IF(D175="", " ", _xlfn.XLOOKUP(D175, '⭐SD-SUM-SBALL 🥎'!$F$4:$F$257, '⭐SD-SUM-SBALL 🥎'!$T$4:$T$257))</f>
        <v xml:space="preserve"> </v>
      </c>
      <c r="K175" s="130" t="str">
        <f>IF(D175="", " ", _xlfn.XLOOKUP(D175, '⭐SD-SUM-SBALL 🥎'!$F$4:$F$257, '⭐SD-SUM-SBALL 🥎'!$N$4:$N$257))</f>
        <v xml:space="preserve"> </v>
      </c>
      <c r="L175" s="130" t="str">
        <f>IF(D175="", " ", _xlfn.XLOOKUP(D175, '⭐SD-SUM-SBALL 🥎'!$F$4:$F$257, '⭐SD-SUM-SBALL 🥎'!$O$4:$O$257))</f>
        <v xml:space="preserve"> </v>
      </c>
      <c r="R175" s="128"/>
    </row>
    <row r="176" spans="1:18">
      <c r="A176" s="128" t="str">
        <f>IF(D176="", " ", _xlfn.XLOOKUP(D176, '⭐SD-SUM-SBALL 🥎'!$F$4:$F$257, '⭐SD-SUM-SBALL 🥎'!$A$4:$A$257))</f>
        <v xml:space="preserve"> </v>
      </c>
      <c r="B176" s="128" t="str">
        <f>IF(D176="", " ", _xlfn.XLOOKUP(D176, '⭐SD-SUM-SBALL 🥎'!$F$4:$F$257, '⭐SD-SUM-SBALL 🥎'!$C$4:$C$257))</f>
        <v xml:space="preserve"> </v>
      </c>
      <c r="C176" s="631" t="str">
        <f>IF(D176="", " ", _xlfn.XLOOKUP(D176, '⭐SD-SUM-SBALL 🥎'!$F$4:$F$257, '⭐SD-SUM-SBALL 🥎'!$E$4:$E$257))</f>
        <v xml:space="preserve"> </v>
      </c>
      <c r="E176" s="128" t="str" cm="1">
        <f t="array" ref="E176">_xlfn.IFS(D176="", "", _xlfn.XLOOKUP(D176, '⭐SD-SUM-SBALL 🥎'!$F$4:$F$257, '⭐SD-SUM-SBALL 🥎'!$X$4:$X$257)="", "TBA", _xlfn.XLOOKUP(D176, '⭐SD-SUM-SBALL 🥎'!$F$4:$F$257, '⭐SD-SUM-SBALL 🥎'!$X$4:$X$257)&gt;0, _xlfn.XLOOKUP(D176, '⭐SD-SUM-SBALL 🥎'!$F$4:$F$257, '⭐SD-SUM-SBALL 🥎'!$X$4:$X$257))</f>
        <v/>
      </c>
      <c r="F176" s="130" t="str">
        <f>IF(D176="", " ", _xlfn.XLOOKUP(D176, '⭐SD-SUM-SBALL 🥎'!$F$4:$F$257, '⭐SD-SUM-SBALL 🥎'!$L$4:$L$257))</f>
        <v xml:space="preserve"> </v>
      </c>
      <c r="G176" s="130" t="str" cm="1">
        <f t="array" ref="G176">_xlfn.IFS(D176="", "", _xlfn.XLOOKUP(D176, '⭐SD-SUM-SBALL 🥎'!$F$4:$F$257, '⭐SD-SUM-SBALL 🥎'!$M$4:$M$257)="", "", _xlfn.XLOOKUP(D176, '⭐SD-SUM-SBALL 🥎'!$F$4:$F$257, '⭐SD-SUM-SBALL 🥎'!$M$4:$M$257)&gt;0, _xlfn.XLOOKUP(D176, '⭐SD-SUM-SBALL 🥎'!$F$4:$F$257, '⭐SD-SUM-SBALL 🥎'!$M$4:$M$257))</f>
        <v/>
      </c>
      <c r="H176" s="130" t="str" cm="1">
        <f t="array" ref="H176">_xlfn.IFS(D176="", "", _xlfn.XLOOKUP(D176, '⭐SD-SUM-SBALL 🥎'!$F$4:$F$257, '⭐SD-SUM-SBALL 🥎'!$G$4:$G$257)="", "", _xlfn.XLOOKUP(D176, '⭐SD-SUM-SBALL 🥎'!$F$4:$F$257, '⭐SD-SUM-SBALL 🥎'!$G$4:$G$257)&gt;0, _xlfn.XLOOKUP(D176, '⭐SD-SUM-SBALL 🥎'!$F$4:$F$257, '⭐SD-SUM-SBALL 🥎'!$G$4:$G$257))</f>
        <v/>
      </c>
      <c r="I176" s="130" t="str">
        <f>IF(D176="", " ", _xlfn.XLOOKUP(D176, '⭐SD-SUM-SBALL 🥎'!$F$4:$F$257, '⭐SD-SUM-SBALL 🥎'!$AP$4:$AP$257))</f>
        <v xml:space="preserve"> </v>
      </c>
      <c r="J176" s="130" t="str">
        <f>IF(D176="", " ", _xlfn.XLOOKUP(D176, '⭐SD-SUM-SBALL 🥎'!$F$4:$F$257, '⭐SD-SUM-SBALL 🥎'!$T$4:$T$257))</f>
        <v xml:space="preserve"> </v>
      </c>
      <c r="K176" s="130" t="str">
        <f>IF(D176="", " ", _xlfn.XLOOKUP(D176, '⭐SD-SUM-SBALL 🥎'!$F$4:$F$257, '⭐SD-SUM-SBALL 🥎'!$N$4:$N$257))</f>
        <v xml:space="preserve"> </v>
      </c>
      <c r="L176" s="130" t="str">
        <f>IF(D176="", " ", _xlfn.XLOOKUP(D176, '⭐SD-SUM-SBALL 🥎'!$F$4:$F$257, '⭐SD-SUM-SBALL 🥎'!$O$4:$O$257))</f>
        <v xml:space="preserve"> </v>
      </c>
      <c r="R176" s="128"/>
    </row>
    <row r="177" spans="1:18">
      <c r="A177" s="128" t="str">
        <f>IF(D177="", " ", _xlfn.XLOOKUP(D177, '⭐SD-SUM-SBALL 🥎'!$F$4:$F$257, '⭐SD-SUM-SBALL 🥎'!$A$4:$A$257))</f>
        <v xml:space="preserve"> </v>
      </c>
      <c r="B177" s="128" t="str">
        <f>IF(D177="", " ", _xlfn.XLOOKUP(D177, '⭐SD-SUM-SBALL 🥎'!$F$4:$F$257, '⭐SD-SUM-SBALL 🥎'!$C$4:$C$257))</f>
        <v xml:space="preserve"> </v>
      </c>
      <c r="C177" s="631" t="str">
        <f>IF(D177="", " ", _xlfn.XLOOKUP(D177, '⭐SD-SUM-SBALL 🥎'!$F$4:$F$257, '⭐SD-SUM-SBALL 🥎'!$E$4:$E$257))</f>
        <v xml:space="preserve"> </v>
      </c>
      <c r="E177" s="128" t="str" cm="1">
        <f t="array" ref="E177">_xlfn.IFS(D177="", "", _xlfn.XLOOKUP(D177, '⭐SD-SUM-SBALL 🥎'!$F$4:$F$257, '⭐SD-SUM-SBALL 🥎'!$X$4:$X$257)="", "TBA", _xlfn.XLOOKUP(D177, '⭐SD-SUM-SBALL 🥎'!$F$4:$F$257, '⭐SD-SUM-SBALL 🥎'!$X$4:$X$257)&gt;0, _xlfn.XLOOKUP(D177, '⭐SD-SUM-SBALL 🥎'!$F$4:$F$257, '⭐SD-SUM-SBALL 🥎'!$X$4:$X$257))</f>
        <v/>
      </c>
      <c r="F177" s="130" t="str">
        <f>IF(D177="", " ", _xlfn.XLOOKUP(D177, '⭐SD-SUM-SBALL 🥎'!$F$4:$F$257, '⭐SD-SUM-SBALL 🥎'!$L$4:$L$257))</f>
        <v xml:space="preserve"> </v>
      </c>
      <c r="G177" s="130" t="str" cm="1">
        <f t="array" ref="G177">_xlfn.IFS(D177="", "", _xlfn.XLOOKUP(D177, '⭐SD-SUM-SBALL 🥎'!$F$4:$F$257, '⭐SD-SUM-SBALL 🥎'!$M$4:$M$257)="", "", _xlfn.XLOOKUP(D177, '⭐SD-SUM-SBALL 🥎'!$F$4:$F$257, '⭐SD-SUM-SBALL 🥎'!$M$4:$M$257)&gt;0, _xlfn.XLOOKUP(D177, '⭐SD-SUM-SBALL 🥎'!$F$4:$F$257, '⭐SD-SUM-SBALL 🥎'!$M$4:$M$257))</f>
        <v/>
      </c>
      <c r="H177" s="130" t="str" cm="1">
        <f t="array" ref="H177">_xlfn.IFS(D177="", "", _xlfn.XLOOKUP(D177, '⭐SD-SUM-SBALL 🥎'!$F$4:$F$257, '⭐SD-SUM-SBALL 🥎'!$G$4:$G$257)="", "", _xlfn.XLOOKUP(D177, '⭐SD-SUM-SBALL 🥎'!$F$4:$F$257, '⭐SD-SUM-SBALL 🥎'!$G$4:$G$257)&gt;0, _xlfn.XLOOKUP(D177, '⭐SD-SUM-SBALL 🥎'!$F$4:$F$257, '⭐SD-SUM-SBALL 🥎'!$G$4:$G$257))</f>
        <v/>
      </c>
      <c r="I177" s="130" t="str">
        <f>IF(D177="", " ", _xlfn.XLOOKUP(D177, '⭐SD-SUM-SBALL 🥎'!$F$4:$F$257, '⭐SD-SUM-SBALL 🥎'!$AP$4:$AP$257))</f>
        <v xml:space="preserve"> </v>
      </c>
      <c r="J177" s="130" t="str">
        <f>IF(D177="", " ", _xlfn.XLOOKUP(D177, '⭐SD-SUM-SBALL 🥎'!$F$4:$F$257, '⭐SD-SUM-SBALL 🥎'!$T$4:$T$257))</f>
        <v xml:space="preserve"> </v>
      </c>
      <c r="K177" s="130" t="str">
        <f>IF(D177="", " ", _xlfn.XLOOKUP(D177, '⭐SD-SUM-SBALL 🥎'!$F$4:$F$257, '⭐SD-SUM-SBALL 🥎'!$N$4:$N$257))</f>
        <v xml:space="preserve"> </v>
      </c>
      <c r="L177" s="130" t="str">
        <f>IF(D177="", " ", _xlfn.XLOOKUP(D177, '⭐SD-SUM-SBALL 🥎'!$F$4:$F$257, '⭐SD-SUM-SBALL 🥎'!$O$4:$O$257))</f>
        <v xml:space="preserve"> </v>
      </c>
      <c r="R177" s="128"/>
    </row>
    <row r="178" spans="1:18">
      <c r="A178" s="128" t="str">
        <f>IF(D178="", " ", _xlfn.XLOOKUP(D178, '⭐SD-SUM-SBALL 🥎'!$F$4:$F$257, '⭐SD-SUM-SBALL 🥎'!$A$4:$A$257))</f>
        <v xml:space="preserve"> </v>
      </c>
      <c r="B178" s="128" t="str">
        <f>IF(D178="", " ", _xlfn.XLOOKUP(D178, '⭐SD-SUM-SBALL 🥎'!$F$4:$F$257, '⭐SD-SUM-SBALL 🥎'!$C$4:$C$257))</f>
        <v xml:space="preserve"> </v>
      </c>
      <c r="C178" s="631" t="str">
        <f>IF(D178="", " ", _xlfn.XLOOKUP(D178, '⭐SD-SUM-SBALL 🥎'!$F$4:$F$257, '⭐SD-SUM-SBALL 🥎'!$E$4:$E$257))</f>
        <v xml:space="preserve"> </v>
      </c>
      <c r="E178" s="128" t="str" cm="1">
        <f t="array" ref="E178">_xlfn.IFS(D178="", "", _xlfn.XLOOKUP(D178, '⭐SD-SUM-SBALL 🥎'!$F$4:$F$257, '⭐SD-SUM-SBALL 🥎'!$X$4:$X$257)="", "TBA", _xlfn.XLOOKUP(D178, '⭐SD-SUM-SBALL 🥎'!$F$4:$F$257, '⭐SD-SUM-SBALL 🥎'!$X$4:$X$257)&gt;0, _xlfn.XLOOKUP(D178, '⭐SD-SUM-SBALL 🥎'!$F$4:$F$257, '⭐SD-SUM-SBALL 🥎'!$X$4:$X$257))</f>
        <v/>
      </c>
      <c r="F178" s="130" t="str">
        <f>IF(D178="", " ", _xlfn.XLOOKUP(D178, '⭐SD-SUM-SBALL 🥎'!$F$4:$F$257, '⭐SD-SUM-SBALL 🥎'!$L$4:$L$257))</f>
        <v xml:space="preserve"> </v>
      </c>
      <c r="G178" s="130" t="str" cm="1">
        <f t="array" ref="G178">_xlfn.IFS(D178="", "", _xlfn.XLOOKUP(D178, '⭐SD-SUM-SBALL 🥎'!$F$4:$F$257, '⭐SD-SUM-SBALL 🥎'!$M$4:$M$257)="", "", _xlfn.XLOOKUP(D178, '⭐SD-SUM-SBALL 🥎'!$F$4:$F$257, '⭐SD-SUM-SBALL 🥎'!$M$4:$M$257)&gt;0, _xlfn.XLOOKUP(D178, '⭐SD-SUM-SBALL 🥎'!$F$4:$F$257, '⭐SD-SUM-SBALL 🥎'!$M$4:$M$257))</f>
        <v/>
      </c>
      <c r="H178" s="130" t="str" cm="1">
        <f t="array" ref="H178">_xlfn.IFS(D178="", "", _xlfn.XLOOKUP(D178, '⭐SD-SUM-SBALL 🥎'!$F$4:$F$257, '⭐SD-SUM-SBALL 🥎'!$G$4:$G$257)="", "", _xlfn.XLOOKUP(D178, '⭐SD-SUM-SBALL 🥎'!$F$4:$F$257, '⭐SD-SUM-SBALL 🥎'!$G$4:$G$257)&gt;0, _xlfn.XLOOKUP(D178, '⭐SD-SUM-SBALL 🥎'!$F$4:$F$257, '⭐SD-SUM-SBALL 🥎'!$G$4:$G$257))</f>
        <v/>
      </c>
      <c r="I178" s="130" t="str">
        <f>IF(D178="", " ", _xlfn.XLOOKUP(D178, '⭐SD-SUM-SBALL 🥎'!$F$4:$F$257, '⭐SD-SUM-SBALL 🥎'!$AP$4:$AP$257))</f>
        <v xml:space="preserve"> </v>
      </c>
      <c r="J178" s="130" t="str">
        <f>IF(D178="", " ", _xlfn.XLOOKUP(D178, '⭐SD-SUM-SBALL 🥎'!$F$4:$F$257, '⭐SD-SUM-SBALL 🥎'!$T$4:$T$257))</f>
        <v xml:space="preserve"> </v>
      </c>
      <c r="K178" s="130" t="str">
        <f>IF(D178="", " ", _xlfn.XLOOKUP(D178, '⭐SD-SUM-SBALL 🥎'!$F$4:$F$257, '⭐SD-SUM-SBALL 🥎'!$N$4:$N$257))</f>
        <v xml:space="preserve"> </v>
      </c>
      <c r="L178" s="130" t="str">
        <f>IF(D178="", " ", _xlfn.XLOOKUP(D178, '⭐SD-SUM-SBALL 🥎'!$F$4:$F$257, '⭐SD-SUM-SBALL 🥎'!$O$4:$O$257))</f>
        <v xml:space="preserve"> </v>
      </c>
      <c r="R178" s="128"/>
    </row>
    <row r="179" spans="1:18">
      <c r="A179" s="128" t="str">
        <f>IF(D179="", " ", _xlfn.XLOOKUP(D179, '⭐SD-SUM-SBALL 🥎'!$F$4:$F$257, '⭐SD-SUM-SBALL 🥎'!$A$4:$A$257))</f>
        <v xml:space="preserve"> </v>
      </c>
      <c r="B179" s="128" t="str">
        <f>IF(D179="", " ", _xlfn.XLOOKUP(D179, '⭐SD-SUM-SBALL 🥎'!$F$4:$F$257, '⭐SD-SUM-SBALL 🥎'!$C$4:$C$257))</f>
        <v xml:space="preserve"> </v>
      </c>
      <c r="C179" s="631" t="str">
        <f>IF(D179="", " ", _xlfn.XLOOKUP(D179, '⭐SD-SUM-SBALL 🥎'!$F$4:$F$257, '⭐SD-SUM-SBALL 🥎'!$E$4:$E$257))</f>
        <v xml:space="preserve"> </v>
      </c>
      <c r="E179" s="128" t="str" cm="1">
        <f t="array" ref="E179">_xlfn.IFS(D179="", "", _xlfn.XLOOKUP(D179, '⭐SD-SUM-SBALL 🥎'!$F$4:$F$257, '⭐SD-SUM-SBALL 🥎'!$X$4:$X$257)="", "TBA", _xlfn.XLOOKUP(D179, '⭐SD-SUM-SBALL 🥎'!$F$4:$F$257, '⭐SD-SUM-SBALL 🥎'!$X$4:$X$257)&gt;0, _xlfn.XLOOKUP(D179, '⭐SD-SUM-SBALL 🥎'!$F$4:$F$257, '⭐SD-SUM-SBALL 🥎'!$X$4:$X$257))</f>
        <v/>
      </c>
      <c r="F179" s="130" t="str">
        <f>IF(D179="", " ", _xlfn.XLOOKUP(D179, '⭐SD-SUM-SBALL 🥎'!$F$4:$F$257, '⭐SD-SUM-SBALL 🥎'!$L$4:$L$257))</f>
        <v xml:space="preserve"> </v>
      </c>
      <c r="G179" s="130" t="str" cm="1">
        <f t="array" ref="G179">_xlfn.IFS(D179="", "", _xlfn.XLOOKUP(D179, '⭐SD-SUM-SBALL 🥎'!$F$4:$F$257, '⭐SD-SUM-SBALL 🥎'!$M$4:$M$257)="", "", _xlfn.XLOOKUP(D179, '⭐SD-SUM-SBALL 🥎'!$F$4:$F$257, '⭐SD-SUM-SBALL 🥎'!$M$4:$M$257)&gt;0, _xlfn.XLOOKUP(D179, '⭐SD-SUM-SBALL 🥎'!$F$4:$F$257, '⭐SD-SUM-SBALL 🥎'!$M$4:$M$257))</f>
        <v/>
      </c>
      <c r="H179" s="130" t="str" cm="1">
        <f t="array" ref="H179">_xlfn.IFS(D179="", "", _xlfn.XLOOKUP(D179, '⭐SD-SUM-SBALL 🥎'!$F$4:$F$257, '⭐SD-SUM-SBALL 🥎'!$G$4:$G$257)="", "", _xlfn.XLOOKUP(D179, '⭐SD-SUM-SBALL 🥎'!$F$4:$F$257, '⭐SD-SUM-SBALL 🥎'!$G$4:$G$257)&gt;0, _xlfn.XLOOKUP(D179, '⭐SD-SUM-SBALL 🥎'!$F$4:$F$257, '⭐SD-SUM-SBALL 🥎'!$G$4:$G$257))</f>
        <v/>
      </c>
      <c r="I179" s="130" t="str">
        <f>IF(D179="", " ", _xlfn.XLOOKUP(D179, '⭐SD-SUM-SBALL 🥎'!$F$4:$F$257, '⭐SD-SUM-SBALL 🥎'!$AP$4:$AP$257))</f>
        <v xml:space="preserve"> </v>
      </c>
      <c r="J179" s="130" t="str">
        <f>IF(D179="", " ", _xlfn.XLOOKUP(D179, '⭐SD-SUM-SBALL 🥎'!$F$4:$F$257, '⭐SD-SUM-SBALL 🥎'!$T$4:$T$257))</f>
        <v xml:space="preserve"> </v>
      </c>
      <c r="K179" s="130" t="str">
        <f>IF(D179="", " ", _xlfn.XLOOKUP(D179, '⭐SD-SUM-SBALL 🥎'!$F$4:$F$257, '⭐SD-SUM-SBALL 🥎'!$N$4:$N$257))</f>
        <v xml:space="preserve"> </v>
      </c>
      <c r="L179" s="130" t="str">
        <f>IF(D179="", " ", _xlfn.XLOOKUP(D179, '⭐SD-SUM-SBALL 🥎'!$F$4:$F$257, '⭐SD-SUM-SBALL 🥎'!$O$4:$O$257))</f>
        <v xml:space="preserve"> </v>
      </c>
      <c r="R179" s="128"/>
    </row>
    <row r="180" spans="1:18">
      <c r="A180" s="128" t="str">
        <f>IF(D180="", " ", _xlfn.XLOOKUP(D180, '⭐SD-SUM-SBALL 🥎'!$F$4:$F$257, '⭐SD-SUM-SBALL 🥎'!$A$4:$A$257))</f>
        <v xml:space="preserve"> </v>
      </c>
      <c r="B180" s="128" t="str">
        <f>IF(D180="", " ", _xlfn.XLOOKUP(D180, '⭐SD-SUM-SBALL 🥎'!$F$4:$F$257, '⭐SD-SUM-SBALL 🥎'!$C$4:$C$257))</f>
        <v xml:space="preserve"> </v>
      </c>
      <c r="C180" s="631" t="str">
        <f>IF(D180="", " ", _xlfn.XLOOKUP(D180, '⭐SD-SUM-SBALL 🥎'!$F$4:$F$257, '⭐SD-SUM-SBALL 🥎'!$E$4:$E$257))</f>
        <v xml:space="preserve"> </v>
      </c>
      <c r="E180" s="128" t="str" cm="1">
        <f t="array" ref="E180">_xlfn.IFS(D180="", "", _xlfn.XLOOKUP(D180, '⭐SD-SUM-SBALL 🥎'!$F$4:$F$257, '⭐SD-SUM-SBALL 🥎'!$X$4:$X$257)="", "TBA", _xlfn.XLOOKUP(D180, '⭐SD-SUM-SBALL 🥎'!$F$4:$F$257, '⭐SD-SUM-SBALL 🥎'!$X$4:$X$257)&gt;0, _xlfn.XLOOKUP(D180, '⭐SD-SUM-SBALL 🥎'!$F$4:$F$257, '⭐SD-SUM-SBALL 🥎'!$X$4:$X$257))</f>
        <v/>
      </c>
      <c r="F180" s="130" t="str">
        <f>IF(D180="", " ", _xlfn.XLOOKUP(D180, '⭐SD-SUM-SBALL 🥎'!$F$4:$F$257, '⭐SD-SUM-SBALL 🥎'!$L$4:$L$257))</f>
        <v xml:space="preserve"> </v>
      </c>
      <c r="G180" s="130" t="str" cm="1">
        <f t="array" ref="G180">_xlfn.IFS(D180="", "", _xlfn.XLOOKUP(D180, '⭐SD-SUM-SBALL 🥎'!$F$4:$F$257, '⭐SD-SUM-SBALL 🥎'!$M$4:$M$257)="", "", _xlfn.XLOOKUP(D180, '⭐SD-SUM-SBALL 🥎'!$F$4:$F$257, '⭐SD-SUM-SBALL 🥎'!$M$4:$M$257)&gt;0, _xlfn.XLOOKUP(D180, '⭐SD-SUM-SBALL 🥎'!$F$4:$F$257, '⭐SD-SUM-SBALL 🥎'!$M$4:$M$257))</f>
        <v/>
      </c>
      <c r="H180" s="130" t="str" cm="1">
        <f t="array" ref="H180">_xlfn.IFS(D180="", "", _xlfn.XLOOKUP(D180, '⭐SD-SUM-SBALL 🥎'!$F$4:$F$257, '⭐SD-SUM-SBALL 🥎'!$G$4:$G$257)="", "", _xlfn.XLOOKUP(D180, '⭐SD-SUM-SBALL 🥎'!$F$4:$F$257, '⭐SD-SUM-SBALL 🥎'!$G$4:$G$257)&gt;0, _xlfn.XLOOKUP(D180, '⭐SD-SUM-SBALL 🥎'!$F$4:$F$257, '⭐SD-SUM-SBALL 🥎'!$G$4:$G$257))</f>
        <v/>
      </c>
      <c r="I180" s="130" t="str">
        <f>IF(D180="", " ", _xlfn.XLOOKUP(D180, '⭐SD-SUM-SBALL 🥎'!$F$4:$F$257, '⭐SD-SUM-SBALL 🥎'!$AP$4:$AP$257))</f>
        <v xml:space="preserve"> </v>
      </c>
      <c r="J180" s="130" t="str">
        <f>IF(D180="", " ", _xlfn.XLOOKUP(D180, '⭐SD-SUM-SBALL 🥎'!$F$4:$F$257, '⭐SD-SUM-SBALL 🥎'!$T$4:$T$257))</f>
        <v xml:space="preserve"> </v>
      </c>
      <c r="K180" s="130" t="str">
        <f>IF(D180="", " ", _xlfn.XLOOKUP(D180, '⭐SD-SUM-SBALL 🥎'!$F$4:$F$257, '⭐SD-SUM-SBALL 🥎'!$N$4:$N$257))</f>
        <v xml:space="preserve"> </v>
      </c>
      <c r="L180" s="130" t="str">
        <f>IF(D180="", " ", _xlfn.XLOOKUP(D180, '⭐SD-SUM-SBALL 🥎'!$F$4:$F$257, '⭐SD-SUM-SBALL 🥎'!$O$4:$O$257))</f>
        <v xml:space="preserve"> </v>
      </c>
      <c r="R180" s="128"/>
    </row>
    <row r="181" spans="1:18">
      <c r="A181" s="128" t="str">
        <f>IF(D181="", " ", _xlfn.XLOOKUP(D181, '⭐SD-SUM-SBALL 🥎'!$F$4:$F$257, '⭐SD-SUM-SBALL 🥎'!$A$4:$A$257))</f>
        <v xml:space="preserve"> </v>
      </c>
      <c r="B181" s="128" t="str">
        <f>IF(D181="", " ", _xlfn.XLOOKUP(D181, '⭐SD-SUM-SBALL 🥎'!$F$4:$F$257, '⭐SD-SUM-SBALL 🥎'!$C$4:$C$257))</f>
        <v xml:space="preserve"> </v>
      </c>
      <c r="C181" s="631" t="str">
        <f>IF(D181="", " ", _xlfn.XLOOKUP(D181, '⭐SD-SUM-SBALL 🥎'!$F$4:$F$257, '⭐SD-SUM-SBALL 🥎'!$E$4:$E$257))</f>
        <v xml:space="preserve"> </v>
      </c>
      <c r="E181" s="128" t="str" cm="1">
        <f t="array" ref="E181">_xlfn.IFS(D181="", "", _xlfn.XLOOKUP(D181, '⭐SD-SUM-SBALL 🥎'!$F$4:$F$257, '⭐SD-SUM-SBALL 🥎'!$X$4:$X$257)="", "TBA", _xlfn.XLOOKUP(D181, '⭐SD-SUM-SBALL 🥎'!$F$4:$F$257, '⭐SD-SUM-SBALL 🥎'!$X$4:$X$257)&gt;0, _xlfn.XLOOKUP(D181, '⭐SD-SUM-SBALL 🥎'!$F$4:$F$257, '⭐SD-SUM-SBALL 🥎'!$X$4:$X$257))</f>
        <v/>
      </c>
      <c r="F181" s="130" t="str">
        <f>IF(D181="", " ", _xlfn.XLOOKUP(D181, '⭐SD-SUM-SBALL 🥎'!$F$4:$F$257, '⭐SD-SUM-SBALL 🥎'!$L$4:$L$257))</f>
        <v xml:space="preserve"> </v>
      </c>
      <c r="G181" s="130" t="str" cm="1">
        <f t="array" ref="G181">_xlfn.IFS(D181="", "", _xlfn.XLOOKUP(D181, '⭐SD-SUM-SBALL 🥎'!$F$4:$F$257, '⭐SD-SUM-SBALL 🥎'!$M$4:$M$257)="", "", _xlfn.XLOOKUP(D181, '⭐SD-SUM-SBALL 🥎'!$F$4:$F$257, '⭐SD-SUM-SBALL 🥎'!$M$4:$M$257)&gt;0, _xlfn.XLOOKUP(D181, '⭐SD-SUM-SBALL 🥎'!$F$4:$F$257, '⭐SD-SUM-SBALL 🥎'!$M$4:$M$257))</f>
        <v/>
      </c>
      <c r="H181" s="130" t="str" cm="1">
        <f t="array" ref="H181">_xlfn.IFS(D181="", "", _xlfn.XLOOKUP(D181, '⭐SD-SUM-SBALL 🥎'!$F$4:$F$257, '⭐SD-SUM-SBALL 🥎'!$G$4:$G$257)="", "", _xlfn.XLOOKUP(D181, '⭐SD-SUM-SBALL 🥎'!$F$4:$F$257, '⭐SD-SUM-SBALL 🥎'!$G$4:$G$257)&gt;0, _xlfn.XLOOKUP(D181, '⭐SD-SUM-SBALL 🥎'!$F$4:$F$257, '⭐SD-SUM-SBALL 🥎'!$G$4:$G$257))</f>
        <v/>
      </c>
      <c r="I181" s="130" t="str">
        <f>IF(D181="", " ", _xlfn.XLOOKUP(D181, '⭐SD-SUM-SBALL 🥎'!$F$4:$F$257, '⭐SD-SUM-SBALL 🥎'!$AP$4:$AP$257))</f>
        <v xml:space="preserve"> </v>
      </c>
      <c r="J181" s="130" t="str">
        <f>IF(D181="", " ", _xlfn.XLOOKUP(D181, '⭐SD-SUM-SBALL 🥎'!$F$4:$F$257, '⭐SD-SUM-SBALL 🥎'!$T$4:$T$257))</f>
        <v xml:space="preserve"> </v>
      </c>
      <c r="K181" s="130" t="str">
        <f>IF(D181="", " ", _xlfn.XLOOKUP(D181, '⭐SD-SUM-SBALL 🥎'!$F$4:$F$257, '⭐SD-SUM-SBALL 🥎'!$N$4:$N$257))</f>
        <v xml:space="preserve"> </v>
      </c>
      <c r="L181" s="130" t="str">
        <f>IF(D181="", " ", _xlfn.XLOOKUP(D181, '⭐SD-SUM-SBALL 🥎'!$F$4:$F$257, '⭐SD-SUM-SBALL 🥎'!$O$4:$O$257))</f>
        <v xml:space="preserve"> </v>
      </c>
      <c r="R181" s="128"/>
    </row>
    <row r="182" spans="1:18">
      <c r="A182" s="128" t="str">
        <f>IF(D182="", " ", _xlfn.XLOOKUP(D182, '⭐SD-SUM-SBALL 🥎'!$F$4:$F$257, '⭐SD-SUM-SBALL 🥎'!$A$4:$A$257))</f>
        <v xml:space="preserve"> </v>
      </c>
      <c r="B182" s="128" t="str">
        <f>IF(D182="", " ", _xlfn.XLOOKUP(D182, '⭐SD-SUM-SBALL 🥎'!$F$4:$F$257, '⭐SD-SUM-SBALL 🥎'!$C$4:$C$257))</f>
        <v xml:space="preserve"> </v>
      </c>
      <c r="C182" s="631" t="str">
        <f>IF(D182="", " ", _xlfn.XLOOKUP(D182, '⭐SD-SUM-SBALL 🥎'!$F$4:$F$257, '⭐SD-SUM-SBALL 🥎'!$E$4:$E$257))</f>
        <v xml:space="preserve"> </v>
      </c>
      <c r="E182" s="128" t="str" cm="1">
        <f t="array" ref="E182">_xlfn.IFS(D182="", "", _xlfn.XLOOKUP(D182, '⭐SD-SUM-SBALL 🥎'!$F$4:$F$257, '⭐SD-SUM-SBALL 🥎'!$X$4:$X$257)="", "TBA", _xlfn.XLOOKUP(D182, '⭐SD-SUM-SBALL 🥎'!$F$4:$F$257, '⭐SD-SUM-SBALL 🥎'!$X$4:$X$257)&gt;0, _xlfn.XLOOKUP(D182, '⭐SD-SUM-SBALL 🥎'!$F$4:$F$257, '⭐SD-SUM-SBALL 🥎'!$X$4:$X$257))</f>
        <v/>
      </c>
      <c r="F182" s="130" t="str">
        <f>IF(D182="", " ", _xlfn.XLOOKUP(D182, '⭐SD-SUM-SBALL 🥎'!$F$4:$F$257, '⭐SD-SUM-SBALL 🥎'!$L$4:$L$257))</f>
        <v xml:space="preserve"> </v>
      </c>
      <c r="G182" s="130" t="str" cm="1">
        <f t="array" ref="G182">_xlfn.IFS(D182="", "", _xlfn.XLOOKUP(D182, '⭐SD-SUM-SBALL 🥎'!$F$4:$F$257, '⭐SD-SUM-SBALL 🥎'!$M$4:$M$257)="", "", _xlfn.XLOOKUP(D182, '⭐SD-SUM-SBALL 🥎'!$F$4:$F$257, '⭐SD-SUM-SBALL 🥎'!$M$4:$M$257)&gt;0, _xlfn.XLOOKUP(D182, '⭐SD-SUM-SBALL 🥎'!$F$4:$F$257, '⭐SD-SUM-SBALL 🥎'!$M$4:$M$257))</f>
        <v/>
      </c>
      <c r="H182" s="130" t="str" cm="1">
        <f t="array" ref="H182">_xlfn.IFS(D182="", "", _xlfn.XLOOKUP(D182, '⭐SD-SUM-SBALL 🥎'!$F$4:$F$257, '⭐SD-SUM-SBALL 🥎'!$G$4:$G$257)="", "", _xlfn.XLOOKUP(D182, '⭐SD-SUM-SBALL 🥎'!$F$4:$F$257, '⭐SD-SUM-SBALL 🥎'!$G$4:$G$257)&gt;0, _xlfn.XLOOKUP(D182, '⭐SD-SUM-SBALL 🥎'!$F$4:$F$257, '⭐SD-SUM-SBALL 🥎'!$G$4:$G$257))</f>
        <v/>
      </c>
      <c r="I182" s="130" t="str">
        <f>IF(D182="", " ", _xlfn.XLOOKUP(D182, '⭐SD-SUM-SBALL 🥎'!$F$4:$F$257, '⭐SD-SUM-SBALL 🥎'!$AP$4:$AP$257))</f>
        <v xml:space="preserve"> </v>
      </c>
      <c r="J182" s="130" t="str">
        <f>IF(D182="", " ", _xlfn.XLOOKUP(D182, '⭐SD-SUM-SBALL 🥎'!$F$4:$F$257, '⭐SD-SUM-SBALL 🥎'!$T$4:$T$257))</f>
        <v xml:space="preserve"> </v>
      </c>
      <c r="K182" s="130" t="str">
        <f>IF(D182="", " ", _xlfn.XLOOKUP(D182, '⭐SD-SUM-SBALL 🥎'!$F$4:$F$257, '⭐SD-SUM-SBALL 🥎'!$N$4:$N$257))</f>
        <v xml:space="preserve"> </v>
      </c>
      <c r="L182" s="130" t="str">
        <f>IF(D182="", " ", _xlfn.XLOOKUP(D182, '⭐SD-SUM-SBALL 🥎'!$F$4:$F$257, '⭐SD-SUM-SBALL 🥎'!$O$4:$O$257))</f>
        <v xml:space="preserve"> </v>
      </c>
      <c r="R182" s="128"/>
    </row>
    <row r="183" spans="1:18">
      <c r="A183" s="128" t="str">
        <f>IF(D183="", " ", _xlfn.XLOOKUP(D183, '⭐SD-SUM-SBALL 🥎'!$F$4:$F$257, '⭐SD-SUM-SBALL 🥎'!$A$4:$A$257))</f>
        <v xml:space="preserve"> </v>
      </c>
      <c r="B183" s="128" t="str">
        <f>IF(D183="", " ", _xlfn.XLOOKUP(D183, '⭐SD-SUM-SBALL 🥎'!$F$4:$F$257, '⭐SD-SUM-SBALL 🥎'!$C$4:$C$257))</f>
        <v xml:space="preserve"> </v>
      </c>
      <c r="C183" s="631" t="str">
        <f>IF(D183="", " ", _xlfn.XLOOKUP(D183, '⭐SD-SUM-SBALL 🥎'!$F$4:$F$257, '⭐SD-SUM-SBALL 🥎'!$E$4:$E$257))</f>
        <v xml:space="preserve"> </v>
      </c>
      <c r="E183" s="128" t="str" cm="1">
        <f t="array" ref="E183">_xlfn.IFS(D183="", "", _xlfn.XLOOKUP(D183, '⭐SD-SUM-SBALL 🥎'!$F$4:$F$257, '⭐SD-SUM-SBALL 🥎'!$X$4:$X$257)="", "TBA", _xlfn.XLOOKUP(D183, '⭐SD-SUM-SBALL 🥎'!$F$4:$F$257, '⭐SD-SUM-SBALL 🥎'!$X$4:$X$257)&gt;0, _xlfn.XLOOKUP(D183, '⭐SD-SUM-SBALL 🥎'!$F$4:$F$257, '⭐SD-SUM-SBALL 🥎'!$X$4:$X$257))</f>
        <v/>
      </c>
      <c r="F183" s="130" t="str">
        <f>IF(D183="", " ", _xlfn.XLOOKUP(D183, '⭐SD-SUM-SBALL 🥎'!$F$4:$F$257, '⭐SD-SUM-SBALL 🥎'!$L$4:$L$257))</f>
        <v xml:space="preserve"> </v>
      </c>
      <c r="G183" s="130" t="str" cm="1">
        <f t="array" ref="G183">_xlfn.IFS(D183="", "", _xlfn.XLOOKUP(D183, '⭐SD-SUM-SBALL 🥎'!$F$4:$F$257, '⭐SD-SUM-SBALL 🥎'!$M$4:$M$257)="", "", _xlfn.XLOOKUP(D183, '⭐SD-SUM-SBALL 🥎'!$F$4:$F$257, '⭐SD-SUM-SBALL 🥎'!$M$4:$M$257)&gt;0, _xlfn.XLOOKUP(D183, '⭐SD-SUM-SBALL 🥎'!$F$4:$F$257, '⭐SD-SUM-SBALL 🥎'!$M$4:$M$257))</f>
        <v/>
      </c>
      <c r="H183" s="130" t="str" cm="1">
        <f t="array" ref="H183">_xlfn.IFS(D183="", "", _xlfn.XLOOKUP(D183, '⭐SD-SUM-SBALL 🥎'!$F$4:$F$257, '⭐SD-SUM-SBALL 🥎'!$G$4:$G$257)="", "", _xlfn.XLOOKUP(D183, '⭐SD-SUM-SBALL 🥎'!$F$4:$F$257, '⭐SD-SUM-SBALL 🥎'!$G$4:$G$257)&gt;0, _xlfn.XLOOKUP(D183, '⭐SD-SUM-SBALL 🥎'!$F$4:$F$257, '⭐SD-SUM-SBALL 🥎'!$G$4:$G$257))</f>
        <v/>
      </c>
      <c r="I183" s="130" t="str">
        <f>IF(D183="", " ", _xlfn.XLOOKUP(D183, '⭐SD-SUM-SBALL 🥎'!$F$4:$F$257, '⭐SD-SUM-SBALL 🥎'!$AP$4:$AP$257))</f>
        <v xml:space="preserve"> </v>
      </c>
      <c r="J183" s="130" t="str">
        <f>IF(D183="", " ", _xlfn.XLOOKUP(D183, '⭐SD-SUM-SBALL 🥎'!$F$4:$F$257, '⭐SD-SUM-SBALL 🥎'!$T$4:$T$257))</f>
        <v xml:space="preserve"> </v>
      </c>
      <c r="K183" s="130" t="str">
        <f>IF(D183="", " ", _xlfn.XLOOKUP(D183, '⭐SD-SUM-SBALL 🥎'!$F$4:$F$257, '⭐SD-SUM-SBALL 🥎'!$N$4:$N$257))</f>
        <v xml:space="preserve"> </v>
      </c>
      <c r="L183" s="130" t="str">
        <f>IF(D183="", " ", _xlfn.XLOOKUP(D183, '⭐SD-SUM-SBALL 🥎'!$F$4:$F$257, '⭐SD-SUM-SBALL 🥎'!$O$4:$O$257))</f>
        <v xml:space="preserve"> </v>
      </c>
      <c r="R183" s="128"/>
    </row>
    <row r="184" spans="1:18">
      <c r="A184" s="128" t="str">
        <f>IF(D184="", " ", _xlfn.XLOOKUP(D184, '⭐SD-SUM-SBALL 🥎'!$F$4:$F$257, '⭐SD-SUM-SBALL 🥎'!$A$4:$A$257))</f>
        <v xml:space="preserve"> </v>
      </c>
      <c r="B184" s="128" t="str">
        <f>IF(D184="", " ", _xlfn.XLOOKUP(D184, '⭐SD-SUM-SBALL 🥎'!$F$4:$F$257, '⭐SD-SUM-SBALL 🥎'!$C$4:$C$257))</f>
        <v xml:space="preserve"> </v>
      </c>
      <c r="C184" s="631" t="str">
        <f>IF(D184="", " ", _xlfn.XLOOKUP(D184, '⭐SD-SUM-SBALL 🥎'!$F$4:$F$257, '⭐SD-SUM-SBALL 🥎'!$E$4:$E$257))</f>
        <v xml:space="preserve"> </v>
      </c>
      <c r="E184" s="128" t="str" cm="1">
        <f t="array" ref="E184">_xlfn.IFS(D184="", "", _xlfn.XLOOKUP(D184, '⭐SD-SUM-SBALL 🥎'!$F$4:$F$257, '⭐SD-SUM-SBALL 🥎'!$X$4:$X$257)="", "TBA", _xlfn.XLOOKUP(D184, '⭐SD-SUM-SBALL 🥎'!$F$4:$F$257, '⭐SD-SUM-SBALL 🥎'!$X$4:$X$257)&gt;0, _xlfn.XLOOKUP(D184, '⭐SD-SUM-SBALL 🥎'!$F$4:$F$257, '⭐SD-SUM-SBALL 🥎'!$X$4:$X$257))</f>
        <v/>
      </c>
      <c r="F184" s="130" t="str">
        <f>IF(D184="", " ", _xlfn.XLOOKUP(D184, '⭐SD-SUM-SBALL 🥎'!$F$4:$F$257, '⭐SD-SUM-SBALL 🥎'!$L$4:$L$257))</f>
        <v xml:space="preserve"> </v>
      </c>
      <c r="G184" s="130" t="str" cm="1">
        <f t="array" ref="G184">_xlfn.IFS(D184="", "", _xlfn.XLOOKUP(D184, '⭐SD-SUM-SBALL 🥎'!$F$4:$F$257, '⭐SD-SUM-SBALL 🥎'!$M$4:$M$257)="", "", _xlfn.XLOOKUP(D184, '⭐SD-SUM-SBALL 🥎'!$F$4:$F$257, '⭐SD-SUM-SBALL 🥎'!$M$4:$M$257)&gt;0, _xlfn.XLOOKUP(D184, '⭐SD-SUM-SBALL 🥎'!$F$4:$F$257, '⭐SD-SUM-SBALL 🥎'!$M$4:$M$257))</f>
        <v/>
      </c>
      <c r="H184" s="130" t="str" cm="1">
        <f t="array" ref="H184">_xlfn.IFS(D184="", "", _xlfn.XLOOKUP(D184, '⭐SD-SUM-SBALL 🥎'!$F$4:$F$257, '⭐SD-SUM-SBALL 🥎'!$G$4:$G$257)="", "", _xlfn.XLOOKUP(D184, '⭐SD-SUM-SBALL 🥎'!$F$4:$F$257, '⭐SD-SUM-SBALL 🥎'!$G$4:$G$257)&gt;0, _xlfn.XLOOKUP(D184, '⭐SD-SUM-SBALL 🥎'!$F$4:$F$257, '⭐SD-SUM-SBALL 🥎'!$G$4:$G$257))</f>
        <v/>
      </c>
      <c r="I184" s="130" t="str">
        <f>IF(D184="", " ", _xlfn.XLOOKUP(D184, '⭐SD-SUM-SBALL 🥎'!$F$4:$F$257, '⭐SD-SUM-SBALL 🥎'!$AP$4:$AP$257))</f>
        <v xml:space="preserve"> </v>
      </c>
      <c r="J184" s="130" t="str">
        <f>IF(D184="", " ", _xlfn.XLOOKUP(D184, '⭐SD-SUM-SBALL 🥎'!$F$4:$F$257, '⭐SD-SUM-SBALL 🥎'!$T$4:$T$257))</f>
        <v xml:space="preserve"> </v>
      </c>
      <c r="K184" s="130" t="str">
        <f>IF(D184="", " ", _xlfn.XLOOKUP(D184, '⭐SD-SUM-SBALL 🥎'!$F$4:$F$257, '⭐SD-SUM-SBALL 🥎'!$N$4:$N$257))</f>
        <v xml:space="preserve"> </v>
      </c>
      <c r="L184" s="130" t="str">
        <f>IF(D184="", " ", _xlfn.XLOOKUP(D184, '⭐SD-SUM-SBALL 🥎'!$F$4:$F$257, '⭐SD-SUM-SBALL 🥎'!$O$4:$O$257))</f>
        <v xml:space="preserve"> </v>
      </c>
      <c r="R184" s="128"/>
    </row>
    <row r="185" spans="1:18">
      <c r="A185" s="128" t="str">
        <f>IF(D185="", " ", _xlfn.XLOOKUP(D185, '⭐SD-SUM-SBALL 🥎'!$F$4:$F$257, '⭐SD-SUM-SBALL 🥎'!$A$4:$A$257))</f>
        <v xml:space="preserve"> </v>
      </c>
      <c r="B185" s="128" t="str">
        <f>IF(D185="", " ", _xlfn.XLOOKUP(D185, '⭐SD-SUM-SBALL 🥎'!$F$4:$F$257, '⭐SD-SUM-SBALL 🥎'!$C$4:$C$257))</f>
        <v xml:space="preserve"> </v>
      </c>
      <c r="C185" s="631" t="str">
        <f>IF(D185="", " ", _xlfn.XLOOKUP(D185, '⭐SD-SUM-SBALL 🥎'!$F$4:$F$257, '⭐SD-SUM-SBALL 🥎'!$E$4:$E$257))</f>
        <v xml:space="preserve"> </v>
      </c>
      <c r="E185" s="128" t="str" cm="1">
        <f t="array" ref="E185">_xlfn.IFS(D185="", "", _xlfn.XLOOKUP(D185, '⭐SD-SUM-SBALL 🥎'!$F$4:$F$257, '⭐SD-SUM-SBALL 🥎'!$X$4:$X$257)="", "TBA", _xlfn.XLOOKUP(D185, '⭐SD-SUM-SBALL 🥎'!$F$4:$F$257, '⭐SD-SUM-SBALL 🥎'!$X$4:$X$257)&gt;0, _xlfn.XLOOKUP(D185, '⭐SD-SUM-SBALL 🥎'!$F$4:$F$257, '⭐SD-SUM-SBALL 🥎'!$X$4:$X$257))</f>
        <v/>
      </c>
      <c r="F185" s="130" t="str">
        <f>IF(D185="", " ", _xlfn.XLOOKUP(D185, '⭐SD-SUM-SBALL 🥎'!$F$4:$F$257, '⭐SD-SUM-SBALL 🥎'!$L$4:$L$257))</f>
        <v xml:space="preserve"> </v>
      </c>
      <c r="G185" s="130" t="str" cm="1">
        <f t="array" ref="G185">_xlfn.IFS(D185="", "", _xlfn.XLOOKUP(D185, '⭐SD-SUM-SBALL 🥎'!$F$4:$F$257, '⭐SD-SUM-SBALL 🥎'!$M$4:$M$257)="", "", _xlfn.XLOOKUP(D185, '⭐SD-SUM-SBALL 🥎'!$F$4:$F$257, '⭐SD-SUM-SBALL 🥎'!$M$4:$M$257)&gt;0, _xlfn.XLOOKUP(D185, '⭐SD-SUM-SBALL 🥎'!$F$4:$F$257, '⭐SD-SUM-SBALL 🥎'!$M$4:$M$257))</f>
        <v/>
      </c>
      <c r="H185" s="130" t="str" cm="1">
        <f t="array" ref="H185">_xlfn.IFS(D185="", "", _xlfn.XLOOKUP(D185, '⭐SD-SUM-SBALL 🥎'!$F$4:$F$257, '⭐SD-SUM-SBALL 🥎'!$G$4:$G$257)="", "", _xlfn.XLOOKUP(D185, '⭐SD-SUM-SBALL 🥎'!$F$4:$F$257, '⭐SD-SUM-SBALL 🥎'!$G$4:$G$257)&gt;0, _xlfn.XLOOKUP(D185, '⭐SD-SUM-SBALL 🥎'!$F$4:$F$257, '⭐SD-SUM-SBALL 🥎'!$G$4:$G$257))</f>
        <v/>
      </c>
      <c r="I185" s="130" t="str">
        <f>IF(D185="", " ", _xlfn.XLOOKUP(D185, '⭐SD-SUM-SBALL 🥎'!$F$4:$F$257, '⭐SD-SUM-SBALL 🥎'!$AP$4:$AP$257))</f>
        <v xml:space="preserve"> </v>
      </c>
      <c r="J185" s="130" t="str">
        <f>IF(D185="", " ", _xlfn.XLOOKUP(D185, '⭐SD-SUM-SBALL 🥎'!$F$4:$F$257, '⭐SD-SUM-SBALL 🥎'!$T$4:$T$257))</f>
        <v xml:space="preserve"> </v>
      </c>
      <c r="K185" s="130" t="str">
        <f>IF(D185="", " ", _xlfn.XLOOKUP(D185, '⭐SD-SUM-SBALL 🥎'!$F$4:$F$257, '⭐SD-SUM-SBALL 🥎'!$N$4:$N$257))</f>
        <v xml:space="preserve"> </v>
      </c>
      <c r="L185" s="130" t="str">
        <f>IF(D185="", " ", _xlfn.XLOOKUP(D185, '⭐SD-SUM-SBALL 🥎'!$F$4:$F$257, '⭐SD-SUM-SBALL 🥎'!$O$4:$O$257))</f>
        <v xml:space="preserve"> </v>
      </c>
      <c r="R185" s="128"/>
    </row>
    <row r="186" spans="1:18">
      <c r="A186" s="128" t="str">
        <f>IF(D186="", " ", _xlfn.XLOOKUP(D186, '⭐SD-SUM-SBALL 🥎'!$F$4:$F$257, '⭐SD-SUM-SBALL 🥎'!$A$4:$A$257))</f>
        <v xml:space="preserve"> </v>
      </c>
      <c r="B186" s="128" t="str">
        <f>IF(D186="", " ", _xlfn.XLOOKUP(D186, '⭐SD-SUM-SBALL 🥎'!$F$4:$F$257, '⭐SD-SUM-SBALL 🥎'!$C$4:$C$257))</f>
        <v xml:space="preserve"> </v>
      </c>
      <c r="C186" s="631" t="str">
        <f>IF(D186="", " ", _xlfn.XLOOKUP(D186, '⭐SD-SUM-SBALL 🥎'!$F$4:$F$257, '⭐SD-SUM-SBALL 🥎'!$E$4:$E$257))</f>
        <v xml:space="preserve"> </v>
      </c>
      <c r="E186" s="128" t="str" cm="1">
        <f t="array" ref="E186">_xlfn.IFS(D186="", "", _xlfn.XLOOKUP(D186, '⭐SD-SUM-SBALL 🥎'!$F$4:$F$257, '⭐SD-SUM-SBALL 🥎'!$X$4:$X$257)="", "TBA", _xlfn.XLOOKUP(D186, '⭐SD-SUM-SBALL 🥎'!$F$4:$F$257, '⭐SD-SUM-SBALL 🥎'!$X$4:$X$257)&gt;0, _xlfn.XLOOKUP(D186, '⭐SD-SUM-SBALL 🥎'!$F$4:$F$257, '⭐SD-SUM-SBALL 🥎'!$X$4:$X$257))</f>
        <v/>
      </c>
      <c r="F186" s="130" t="str">
        <f>IF(D186="", " ", _xlfn.XLOOKUP(D186, '⭐SD-SUM-SBALL 🥎'!$F$4:$F$257, '⭐SD-SUM-SBALL 🥎'!$L$4:$L$257))</f>
        <v xml:space="preserve"> </v>
      </c>
      <c r="G186" s="130" t="str" cm="1">
        <f t="array" ref="G186">_xlfn.IFS(D186="", "", _xlfn.XLOOKUP(D186, '⭐SD-SUM-SBALL 🥎'!$F$4:$F$257, '⭐SD-SUM-SBALL 🥎'!$M$4:$M$257)="", "", _xlfn.XLOOKUP(D186, '⭐SD-SUM-SBALL 🥎'!$F$4:$F$257, '⭐SD-SUM-SBALL 🥎'!$M$4:$M$257)&gt;0, _xlfn.XLOOKUP(D186, '⭐SD-SUM-SBALL 🥎'!$F$4:$F$257, '⭐SD-SUM-SBALL 🥎'!$M$4:$M$257))</f>
        <v/>
      </c>
      <c r="H186" s="130" t="str" cm="1">
        <f t="array" ref="H186">_xlfn.IFS(D186="", "", _xlfn.XLOOKUP(D186, '⭐SD-SUM-SBALL 🥎'!$F$4:$F$257, '⭐SD-SUM-SBALL 🥎'!$G$4:$G$257)="", "", _xlfn.XLOOKUP(D186, '⭐SD-SUM-SBALL 🥎'!$F$4:$F$257, '⭐SD-SUM-SBALL 🥎'!$G$4:$G$257)&gt;0, _xlfn.XLOOKUP(D186, '⭐SD-SUM-SBALL 🥎'!$F$4:$F$257, '⭐SD-SUM-SBALL 🥎'!$G$4:$G$257))</f>
        <v/>
      </c>
      <c r="I186" s="130" t="str">
        <f>IF(D186="", " ", _xlfn.XLOOKUP(D186, '⭐SD-SUM-SBALL 🥎'!$F$4:$F$257, '⭐SD-SUM-SBALL 🥎'!$AP$4:$AP$257))</f>
        <v xml:space="preserve"> </v>
      </c>
      <c r="J186" s="130" t="str">
        <f>IF(D186="", " ", _xlfn.XLOOKUP(D186, '⭐SD-SUM-SBALL 🥎'!$F$4:$F$257, '⭐SD-SUM-SBALL 🥎'!$T$4:$T$257))</f>
        <v xml:space="preserve"> </v>
      </c>
      <c r="K186" s="130" t="str">
        <f>IF(D186="", " ", _xlfn.XLOOKUP(D186, '⭐SD-SUM-SBALL 🥎'!$F$4:$F$257, '⭐SD-SUM-SBALL 🥎'!$N$4:$N$257))</f>
        <v xml:space="preserve"> </v>
      </c>
      <c r="L186" s="130" t="str">
        <f>IF(D186="", " ", _xlfn.XLOOKUP(D186, '⭐SD-SUM-SBALL 🥎'!$F$4:$F$257, '⭐SD-SUM-SBALL 🥎'!$O$4:$O$257))</f>
        <v xml:space="preserve"> </v>
      </c>
      <c r="R186" s="128"/>
    </row>
    <row r="187" spans="1:18">
      <c r="A187" s="128" t="str">
        <f>IF(D187="", " ", _xlfn.XLOOKUP(D187, '⭐SD-SUM-SBALL 🥎'!$F$4:$F$257, '⭐SD-SUM-SBALL 🥎'!$A$4:$A$257))</f>
        <v xml:space="preserve"> </v>
      </c>
      <c r="B187" s="128" t="str">
        <f>IF(D187="", " ", _xlfn.XLOOKUP(D187, '⭐SD-SUM-SBALL 🥎'!$F$4:$F$257, '⭐SD-SUM-SBALL 🥎'!$C$4:$C$257))</f>
        <v xml:space="preserve"> </v>
      </c>
      <c r="C187" s="631" t="str">
        <f>IF(D187="", " ", _xlfn.XLOOKUP(D187, '⭐SD-SUM-SBALL 🥎'!$F$4:$F$257, '⭐SD-SUM-SBALL 🥎'!$E$4:$E$257))</f>
        <v xml:space="preserve"> </v>
      </c>
      <c r="E187" s="128" t="str" cm="1">
        <f t="array" ref="E187">_xlfn.IFS(D187="", "", _xlfn.XLOOKUP(D187, '⭐SD-SUM-SBALL 🥎'!$F$4:$F$257, '⭐SD-SUM-SBALL 🥎'!$X$4:$X$257)="", "TBA", _xlfn.XLOOKUP(D187, '⭐SD-SUM-SBALL 🥎'!$F$4:$F$257, '⭐SD-SUM-SBALL 🥎'!$X$4:$X$257)&gt;0, _xlfn.XLOOKUP(D187, '⭐SD-SUM-SBALL 🥎'!$F$4:$F$257, '⭐SD-SUM-SBALL 🥎'!$X$4:$X$257))</f>
        <v/>
      </c>
      <c r="F187" s="130" t="str">
        <f>IF(D187="", " ", _xlfn.XLOOKUP(D187, '⭐SD-SUM-SBALL 🥎'!$F$4:$F$257, '⭐SD-SUM-SBALL 🥎'!$L$4:$L$257))</f>
        <v xml:space="preserve"> </v>
      </c>
      <c r="G187" s="130" t="str" cm="1">
        <f t="array" ref="G187">_xlfn.IFS(D187="", "", _xlfn.XLOOKUP(D187, '⭐SD-SUM-SBALL 🥎'!$F$4:$F$257, '⭐SD-SUM-SBALL 🥎'!$M$4:$M$257)="", "", _xlfn.XLOOKUP(D187, '⭐SD-SUM-SBALL 🥎'!$F$4:$F$257, '⭐SD-SUM-SBALL 🥎'!$M$4:$M$257)&gt;0, _xlfn.XLOOKUP(D187, '⭐SD-SUM-SBALL 🥎'!$F$4:$F$257, '⭐SD-SUM-SBALL 🥎'!$M$4:$M$257))</f>
        <v/>
      </c>
      <c r="H187" s="130" t="str" cm="1">
        <f t="array" ref="H187">_xlfn.IFS(D187="", "", _xlfn.XLOOKUP(D187, '⭐SD-SUM-SBALL 🥎'!$F$4:$F$257, '⭐SD-SUM-SBALL 🥎'!$G$4:$G$257)="", "", _xlfn.XLOOKUP(D187, '⭐SD-SUM-SBALL 🥎'!$F$4:$F$257, '⭐SD-SUM-SBALL 🥎'!$G$4:$G$257)&gt;0, _xlfn.XLOOKUP(D187, '⭐SD-SUM-SBALL 🥎'!$F$4:$F$257, '⭐SD-SUM-SBALL 🥎'!$G$4:$G$257))</f>
        <v/>
      </c>
      <c r="I187" s="130" t="str">
        <f>IF(D187="", " ", _xlfn.XLOOKUP(D187, '⭐SD-SUM-SBALL 🥎'!$F$4:$F$257, '⭐SD-SUM-SBALL 🥎'!$AP$4:$AP$257))</f>
        <v xml:space="preserve"> </v>
      </c>
      <c r="J187" s="130" t="str">
        <f>IF(D187="", " ", _xlfn.XLOOKUP(D187, '⭐SD-SUM-SBALL 🥎'!$F$4:$F$257, '⭐SD-SUM-SBALL 🥎'!$T$4:$T$257))</f>
        <v xml:space="preserve"> </v>
      </c>
      <c r="K187" s="130" t="str">
        <f>IF(D187="", " ", _xlfn.XLOOKUP(D187, '⭐SD-SUM-SBALL 🥎'!$F$4:$F$257, '⭐SD-SUM-SBALL 🥎'!$N$4:$N$257))</f>
        <v xml:space="preserve"> </v>
      </c>
      <c r="L187" s="130" t="str">
        <f>IF(D187="", " ", _xlfn.XLOOKUP(D187, '⭐SD-SUM-SBALL 🥎'!$F$4:$F$257, '⭐SD-SUM-SBALL 🥎'!$O$4:$O$257))</f>
        <v xml:space="preserve"> </v>
      </c>
      <c r="R187" s="128"/>
    </row>
    <row r="188" spans="1:18">
      <c r="A188" s="128" t="str">
        <f>IF(D188="", " ", _xlfn.XLOOKUP(D188, '⭐SD-SUM-SBALL 🥎'!$F$4:$F$257, '⭐SD-SUM-SBALL 🥎'!$A$4:$A$257))</f>
        <v xml:space="preserve"> </v>
      </c>
      <c r="B188" s="128" t="str">
        <f>IF(D188="", " ", _xlfn.XLOOKUP(D188, '⭐SD-SUM-SBALL 🥎'!$F$4:$F$257, '⭐SD-SUM-SBALL 🥎'!$C$4:$C$257))</f>
        <v xml:space="preserve"> </v>
      </c>
      <c r="C188" s="631" t="str">
        <f>IF(D188="", " ", _xlfn.XLOOKUP(D188, '⭐SD-SUM-SBALL 🥎'!$F$4:$F$257, '⭐SD-SUM-SBALL 🥎'!$E$4:$E$257))</f>
        <v xml:space="preserve"> </v>
      </c>
      <c r="E188" s="128" t="str" cm="1">
        <f t="array" ref="E188">_xlfn.IFS(D188="", "", _xlfn.XLOOKUP(D188, '⭐SD-SUM-SBALL 🥎'!$F$4:$F$257, '⭐SD-SUM-SBALL 🥎'!$X$4:$X$257)="", "TBA", _xlfn.XLOOKUP(D188, '⭐SD-SUM-SBALL 🥎'!$F$4:$F$257, '⭐SD-SUM-SBALL 🥎'!$X$4:$X$257)&gt;0, _xlfn.XLOOKUP(D188, '⭐SD-SUM-SBALL 🥎'!$F$4:$F$257, '⭐SD-SUM-SBALL 🥎'!$X$4:$X$257))</f>
        <v/>
      </c>
      <c r="F188" s="130" t="str">
        <f>IF(D188="", " ", _xlfn.XLOOKUP(D188, '⭐SD-SUM-SBALL 🥎'!$F$4:$F$257, '⭐SD-SUM-SBALL 🥎'!$L$4:$L$257))</f>
        <v xml:space="preserve"> </v>
      </c>
      <c r="G188" s="130" t="str" cm="1">
        <f t="array" ref="G188">_xlfn.IFS(D188="", "", _xlfn.XLOOKUP(D188, '⭐SD-SUM-SBALL 🥎'!$F$4:$F$257, '⭐SD-SUM-SBALL 🥎'!$M$4:$M$257)="", "", _xlfn.XLOOKUP(D188, '⭐SD-SUM-SBALL 🥎'!$F$4:$F$257, '⭐SD-SUM-SBALL 🥎'!$M$4:$M$257)&gt;0, _xlfn.XLOOKUP(D188, '⭐SD-SUM-SBALL 🥎'!$F$4:$F$257, '⭐SD-SUM-SBALL 🥎'!$M$4:$M$257))</f>
        <v/>
      </c>
      <c r="H188" s="130" t="str" cm="1">
        <f t="array" ref="H188">_xlfn.IFS(D188="", "", _xlfn.XLOOKUP(D188, '⭐SD-SUM-SBALL 🥎'!$F$4:$F$257, '⭐SD-SUM-SBALL 🥎'!$G$4:$G$257)="", "", _xlfn.XLOOKUP(D188, '⭐SD-SUM-SBALL 🥎'!$F$4:$F$257, '⭐SD-SUM-SBALL 🥎'!$G$4:$G$257)&gt;0, _xlfn.XLOOKUP(D188, '⭐SD-SUM-SBALL 🥎'!$F$4:$F$257, '⭐SD-SUM-SBALL 🥎'!$G$4:$G$257))</f>
        <v/>
      </c>
      <c r="I188" s="130" t="str">
        <f>IF(D188="", " ", _xlfn.XLOOKUP(D188, '⭐SD-SUM-SBALL 🥎'!$F$4:$F$257, '⭐SD-SUM-SBALL 🥎'!$AP$4:$AP$257))</f>
        <v xml:space="preserve"> </v>
      </c>
      <c r="J188" s="130" t="str">
        <f>IF(D188="", " ", _xlfn.XLOOKUP(D188, '⭐SD-SUM-SBALL 🥎'!$F$4:$F$257, '⭐SD-SUM-SBALL 🥎'!$T$4:$T$257))</f>
        <v xml:space="preserve"> </v>
      </c>
      <c r="K188" s="130" t="str">
        <f>IF(D188="", " ", _xlfn.XLOOKUP(D188, '⭐SD-SUM-SBALL 🥎'!$F$4:$F$257, '⭐SD-SUM-SBALL 🥎'!$N$4:$N$257))</f>
        <v xml:space="preserve"> </v>
      </c>
      <c r="L188" s="130" t="str">
        <f>IF(D188="", " ", _xlfn.XLOOKUP(D188, '⭐SD-SUM-SBALL 🥎'!$F$4:$F$257, '⭐SD-SUM-SBALL 🥎'!$O$4:$O$257))</f>
        <v xml:space="preserve"> </v>
      </c>
      <c r="R188" s="128"/>
    </row>
    <row r="189" spans="1:18">
      <c r="A189" s="128" t="str">
        <f>IF(D189="", " ", _xlfn.XLOOKUP(D189, '⭐SD-SUM-SBALL 🥎'!$F$4:$F$257, '⭐SD-SUM-SBALL 🥎'!$A$4:$A$257))</f>
        <v xml:space="preserve"> </v>
      </c>
      <c r="B189" s="128" t="str">
        <f>IF(D189="", " ", _xlfn.XLOOKUP(D189, '⭐SD-SUM-SBALL 🥎'!$F$4:$F$257, '⭐SD-SUM-SBALL 🥎'!$C$4:$C$257))</f>
        <v xml:space="preserve"> </v>
      </c>
      <c r="C189" s="631" t="str">
        <f>IF(D189="", " ", _xlfn.XLOOKUP(D189, '⭐SD-SUM-SBALL 🥎'!$F$4:$F$257, '⭐SD-SUM-SBALL 🥎'!$E$4:$E$257))</f>
        <v xml:space="preserve"> </v>
      </c>
      <c r="E189" s="128" t="str" cm="1">
        <f t="array" ref="E189">_xlfn.IFS(D189="", "", _xlfn.XLOOKUP(D189, '⭐SD-SUM-SBALL 🥎'!$F$4:$F$257, '⭐SD-SUM-SBALL 🥎'!$X$4:$X$257)="", "TBA", _xlfn.XLOOKUP(D189, '⭐SD-SUM-SBALL 🥎'!$F$4:$F$257, '⭐SD-SUM-SBALL 🥎'!$X$4:$X$257)&gt;0, _xlfn.XLOOKUP(D189, '⭐SD-SUM-SBALL 🥎'!$F$4:$F$257, '⭐SD-SUM-SBALL 🥎'!$X$4:$X$257))</f>
        <v/>
      </c>
      <c r="F189" s="130" t="str">
        <f>IF(D189="", " ", _xlfn.XLOOKUP(D189, '⭐SD-SUM-SBALL 🥎'!$F$4:$F$257, '⭐SD-SUM-SBALL 🥎'!$L$4:$L$257))</f>
        <v xml:space="preserve"> </v>
      </c>
      <c r="G189" s="130" t="str" cm="1">
        <f t="array" ref="G189">_xlfn.IFS(D189="", "", _xlfn.XLOOKUP(D189, '⭐SD-SUM-SBALL 🥎'!$F$4:$F$257, '⭐SD-SUM-SBALL 🥎'!$M$4:$M$257)="", "", _xlfn.XLOOKUP(D189, '⭐SD-SUM-SBALL 🥎'!$F$4:$F$257, '⭐SD-SUM-SBALL 🥎'!$M$4:$M$257)&gt;0, _xlfn.XLOOKUP(D189, '⭐SD-SUM-SBALL 🥎'!$F$4:$F$257, '⭐SD-SUM-SBALL 🥎'!$M$4:$M$257))</f>
        <v/>
      </c>
      <c r="H189" s="130" t="str" cm="1">
        <f t="array" ref="H189">_xlfn.IFS(D189="", "", _xlfn.XLOOKUP(D189, '⭐SD-SUM-SBALL 🥎'!$F$4:$F$257, '⭐SD-SUM-SBALL 🥎'!$G$4:$G$257)="", "", _xlfn.XLOOKUP(D189, '⭐SD-SUM-SBALL 🥎'!$F$4:$F$257, '⭐SD-SUM-SBALL 🥎'!$G$4:$G$257)&gt;0, _xlfn.XLOOKUP(D189, '⭐SD-SUM-SBALL 🥎'!$F$4:$F$257, '⭐SD-SUM-SBALL 🥎'!$G$4:$G$257))</f>
        <v/>
      </c>
      <c r="I189" s="130" t="str">
        <f>IF(D189="", " ", _xlfn.XLOOKUP(D189, '⭐SD-SUM-SBALL 🥎'!$F$4:$F$257, '⭐SD-SUM-SBALL 🥎'!$AP$4:$AP$257))</f>
        <v xml:space="preserve"> </v>
      </c>
      <c r="J189" s="130" t="str">
        <f>IF(D189="", " ", _xlfn.XLOOKUP(D189, '⭐SD-SUM-SBALL 🥎'!$F$4:$F$257, '⭐SD-SUM-SBALL 🥎'!$T$4:$T$257))</f>
        <v xml:space="preserve"> </v>
      </c>
      <c r="K189" s="130" t="str">
        <f>IF(D189="", " ", _xlfn.XLOOKUP(D189, '⭐SD-SUM-SBALL 🥎'!$F$4:$F$257, '⭐SD-SUM-SBALL 🥎'!$N$4:$N$257))</f>
        <v xml:space="preserve"> </v>
      </c>
      <c r="L189" s="130" t="str">
        <f>IF(D189="", " ", _xlfn.XLOOKUP(D189, '⭐SD-SUM-SBALL 🥎'!$F$4:$F$257, '⭐SD-SUM-SBALL 🥎'!$O$4:$O$257))</f>
        <v xml:space="preserve"> </v>
      </c>
      <c r="R189" s="128"/>
    </row>
    <row r="190" spans="1:18">
      <c r="A190" s="128" t="str">
        <f>IF(D190="", " ", _xlfn.XLOOKUP(D190, '⭐SD-SUM-SBALL 🥎'!$F$4:$F$257, '⭐SD-SUM-SBALL 🥎'!$A$4:$A$257))</f>
        <v xml:space="preserve"> </v>
      </c>
      <c r="B190" s="128" t="str">
        <f>IF(D190="", " ", _xlfn.XLOOKUP(D190, '⭐SD-SUM-SBALL 🥎'!$F$4:$F$257, '⭐SD-SUM-SBALL 🥎'!$C$4:$C$257))</f>
        <v xml:space="preserve"> </v>
      </c>
      <c r="C190" s="631" t="str">
        <f>IF(D190="", " ", _xlfn.XLOOKUP(D190, '⭐SD-SUM-SBALL 🥎'!$F$4:$F$257, '⭐SD-SUM-SBALL 🥎'!$E$4:$E$257))</f>
        <v xml:space="preserve"> </v>
      </c>
      <c r="E190" s="128" t="str" cm="1">
        <f t="array" ref="E190">_xlfn.IFS(D190="", "", _xlfn.XLOOKUP(D190, '⭐SD-SUM-SBALL 🥎'!$F$4:$F$257, '⭐SD-SUM-SBALL 🥎'!$X$4:$X$257)="", "TBA", _xlfn.XLOOKUP(D190, '⭐SD-SUM-SBALL 🥎'!$F$4:$F$257, '⭐SD-SUM-SBALL 🥎'!$X$4:$X$257)&gt;0, _xlfn.XLOOKUP(D190, '⭐SD-SUM-SBALL 🥎'!$F$4:$F$257, '⭐SD-SUM-SBALL 🥎'!$X$4:$X$257))</f>
        <v/>
      </c>
      <c r="F190" s="130" t="str">
        <f>IF(D190="", " ", _xlfn.XLOOKUP(D190, '⭐SD-SUM-SBALL 🥎'!$F$4:$F$257, '⭐SD-SUM-SBALL 🥎'!$L$4:$L$257))</f>
        <v xml:space="preserve"> </v>
      </c>
      <c r="G190" s="130" t="str" cm="1">
        <f t="array" ref="G190">_xlfn.IFS(D190="", "", _xlfn.XLOOKUP(D190, '⭐SD-SUM-SBALL 🥎'!$F$4:$F$257, '⭐SD-SUM-SBALL 🥎'!$M$4:$M$257)="", "", _xlfn.XLOOKUP(D190, '⭐SD-SUM-SBALL 🥎'!$F$4:$F$257, '⭐SD-SUM-SBALL 🥎'!$M$4:$M$257)&gt;0, _xlfn.XLOOKUP(D190, '⭐SD-SUM-SBALL 🥎'!$F$4:$F$257, '⭐SD-SUM-SBALL 🥎'!$M$4:$M$257))</f>
        <v/>
      </c>
      <c r="H190" s="130" t="str" cm="1">
        <f t="array" ref="H190">_xlfn.IFS(D190="", "", _xlfn.XLOOKUP(D190, '⭐SD-SUM-SBALL 🥎'!$F$4:$F$257, '⭐SD-SUM-SBALL 🥎'!$G$4:$G$257)="", "", _xlfn.XLOOKUP(D190, '⭐SD-SUM-SBALL 🥎'!$F$4:$F$257, '⭐SD-SUM-SBALL 🥎'!$G$4:$G$257)&gt;0, _xlfn.XLOOKUP(D190, '⭐SD-SUM-SBALL 🥎'!$F$4:$F$257, '⭐SD-SUM-SBALL 🥎'!$G$4:$G$257))</f>
        <v/>
      </c>
      <c r="I190" s="130" t="str">
        <f>IF(D190="", " ", _xlfn.XLOOKUP(D190, '⭐SD-SUM-SBALL 🥎'!$F$4:$F$257, '⭐SD-SUM-SBALL 🥎'!$AP$4:$AP$257))</f>
        <v xml:space="preserve"> </v>
      </c>
      <c r="J190" s="130" t="str">
        <f>IF(D190="", " ", _xlfn.XLOOKUP(D190, '⭐SD-SUM-SBALL 🥎'!$F$4:$F$257, '⭐SD-SUM-SBALL 🥎'!$T$4:$T$257))</f>
        <v xml:space="preserve"> </v>
      </c>
      <c r="K190" s="130" t="str">
        <f>IF(D190="", " ", _xlfn.XLOOKUP(D190, '⭐SD-SUM-SBALL 🥎'!$F$4:$F$257, '⭐SD-SUM-SBALL 🥎'!$N$4:$N$257))</f>
        <v xml:space="preserve"> </v>
      </c>
      <c r="L190" s="130" t="str">
        <f>IF(D190="", " ", _xlfn.XLOOKUP(D190, '⭐SD-SUM-SBALL 🥎'!$F$4:$F$257, '⭐SD-SUM-SBALL 🥎'!$O$4:$O$257))</f>
        <v xml:space="preserve"> </v>
      </c>
      <c r="R190" s="128"/>
    </row>
    <row r="191" spans="1:18">
      <c r="A191" s="128" t="str">
        <f>IF(D191="", " ", _xlfn.XLOOKUP(D191, '⭐SD-SUM-SBALL 🥎'!$F$4:$F$257, '⭐SD-SUM-SBALL 🥎'!$A$4:$A$257))</f>
        <v xml:space="preserve"> </v>
      </c>
      <c r="B191" s="128" t="str">
        <f>IF(D191="", " ", _xlfn.XLOOKUP(D191, '⭐SD-SUM-SBALL 🥎'!$F$4:$F$257, '⭐SD-SUM-SBALL 🥎'!$C$4:$C$257))</f>
        <v xml:space="preserve"> </v>
      </c>
      <c r="C191" s="631" t="str">
        <f>IF(D191="", " ", _xlfn.XLOOKUP(D191, '⭐SD-SUM-SBALL 🥎'!$F$4:$F$257, '⭐SD-SUM-SBALL 🥎'!$E$4:$E$257))</f>
        <v xml:space="preserve"> </v>
      </c>
      <c r="E191" s="128" t="str" cm="1">
        <f t="array" ref="E191">_xlfn.IFS(D191="", "", _xlfn.XLOOKUP(D191, '⭐SD-SUM-SBALL 🥎'!$F$4:$F$257, '⭐SD-SUM-SBALL 🥎'!$X$4:$X$257)="", "TBA", _xlfn.XLOOKUP(D191, '⭐SD-SUM-SBALL 🥎'!$F$4:$F$257, '⭐SD-SUM-SBALL 🥎'!$X$4:$X$257)&gt;0, _xlfn.XLOOKUP(D191, '⭐SD-SUM-SBALL 🥎'!$F$4:$F$257, '⭐SD-SUM-SBALL 🥎'!$X$4:$X$257))</f>
        <v/>
      </c>
      <c r="F191" s="130" t="str">
        <f>IF(D191="", " ", _xlfn.XLOOKUP(D191, '⭐SD-SUM-SBALL 🥎'!$F$4:$F$257, '⭐SD-SUM-SBALL 🥎'!$L$4:$L$257))</f>
        <v xml:space="preserve"> </v>
      </c>
      <c r="G191" s="130" t="str" cm="1">
        <f t="array" ref="G191">_xlfn.IFS(D191="", "", _xlfn.XLOOKUP(D191, '⭐SD-SUM-SBALL 🥎'!$F$4:$F$257, '⭐SD-SUM-SBALL 🥎'!$M$4:$M$257)="", "", _xlfn.XLOOKUP(D191, '⭐SD-SUM-SBALL 🥎'!$F$4:$F$257, '⭐SD-SUM-SBALL 🥎'!$M$4:$M$257)&gt;0, _xlfn.XLOOKUP(D191, '⭐SD-SUM-SBALL 🥎'!$F$4:$F$257, '⭐SD-SUM-SBALL 🥎'!$M$4:$M$257))</f>
        <v/>
      </c>
      <c r="H191" s="130" t="str" cm="1">
        <f t="array" ref="H191">_xlfn.IFS(D191="", "", _xlfn.XLOOKUP(D191, '⭐SD-SUM-SBALL 🥎'!$F$4:$F$257, '⭐SD-SUM-SBALL 🥎'!$G$4:$G$257)="", "", _xlfn.XLOOKUP(D191, '⭐SD-SUM-SBALL 🥎'!$F$4:$F$257, '⭐SD-SUM-SBALL 🥎'!$G$4:$G$257)&gt;0, _xlfn.XLOOKUP(D191, '⭐SD-SUM-SBALL 🥎'!$F$4:$F$257, '⭐SD-SUM-SBALL 🥎'!$G$4:$G$257))</f>
        <v/>
      </c>
      <c r="I191" s="130" t="str">
        <f>IF(D191="", " ", _xlfn.XLOOKUP(D191, '⭐SD-SUM-SBALL 🥎'!$F$4:$F$257, '⭐SD-SUM-SBALL 🥎'!$AP$4:$AP$257))</f>
        <v xml:space="preserve"> </v>
      </c>
      <c r="J191" s="130" t="str">
        <f>IF(D191="", " ", _xlfn.XLOOKUP(D191, '⭐SD-SUM-SBALL 🥎'!$F$4:$F$257, '⭐SD-SUM-SBALL 🥎'!$T$4:$T$257))</f>
        <v xml:space="preserve"> </v>
      </c>
      <c r="K191" s="130" t="str">
        <f>IF(D191="", " ", _xlfn.XLOOKUP(D191, '⭐SD-SUM-SBALL 🥎'!$F$4:$F$257, '⭐SD-SUM-SBALL 🥎'!$N$4:$N$257))</f>
        <v xml:space="preserve"> </v>
      </c>
      <c r="L191" s="130" t="str">
        <f>IF(D191="", " ", _xlfn.XLOOKUP(D191, '⭐SD-SUM-SBALL 🥎'!$F$4:$F$257, '⭐SD-SUM-SBALL 🥎'!$O$4:$O$257))</f>
        <v xml:space="preserve"> </v>
      </c>
      <c r="R191" s="128"/>
    </row>
    <row r="192" spans="1:18">
      <c r="A192" s="128" t="str">
        <f>IF(D192="", " ", _xlfn.XLOOKUP(D192, '⭐SD-SUM-SBALL 🥎'!$F$4:$F$257, '⭐SD-SUM-SBALL 🥎'!$A$4:$A$257))</f>
        <v xml:space="preserve"> </v>
      </c>
      <c r="B192" s="128" t="str">
        <f>IF(D192="", " ", _xlfn.XLOOKUP(D192, '⭐SD-SUM-SBALL 🥎'!$F$4:$F$257, '⭐SD-SUM-SBALL 🥎'!$C$4:$C$257))</f>
        <v xml:space="preserve"> </v>
      </c>
      <c r="C192" s="631" t="str">
        <f>IF(D192="", " ", _xlfn.XLOOKUP(D192, '⭐SD-SUM-SBALL 🥎'!$F$4:$F$257, '⭐SD-SUM-SBALL 🥎'!$E$4:$E$257))</f>
        <v xml:space="preserve"> </v>
      </c>
      <c r="E192" s="128" t="str" cm="1">
        <f t="array" ref="E192">_xlfn.IFS(D192="", "", _xlfn.XLOOKUP(D192, '⭐SD-SUM-SBALL 🥎'!$F$4:$F$257, '⭐SD-SUM-SBALL 🥎'!$X$4:$X$257)="", "TBA", _xlfn.XLOOKUP(D192, '⭐SD-SUM-SBALL 🥎'!$F$4:$F$257, '⭐SD-SUM-SBALL 🥎'!$X$4:$X$257)&gt;0, _xlfn.XLOOKUP(D192, '⭐SD-SUM-SBALL 🥎'!$F$4:$F$257, '⭐SD-SUM-SBALL 🥎'!$X$4:$X$257))</f>
        <v/>
      </c>
      <c r="F192" s="130" t="str">
        <f>IF(D192="", " ", _xlfn.XLOOKUP(D192, '⭐SD-SUM-SBALL 🥎'!$F$4:$F$257, '⭐SD-SUM-SBALL 🥎'!$L$4:$L$257))</f>
        <v xml:space="preserve"> </v>
      </c>
      <c r="G192" s="130" t="str" cm="1">
        <f t="array" ref="G192">_xlfn.IFS(D192="", "", _xlfn.XLOOKUP(D192, '⭐SD-SUM-SBALL 🥎'!$F$4:$F$257, '⭐SD-SUM-SBALL 🥎'!$M$4:$M$257)="", "", _xlfn.XLOOKUP(D192, '⭐SD-SUM-SBALL 🥎'!$F$4:$F$257, '⭐SD-SUM-SBALL 🥎'!$M$4:$M$257)&gt;0, _xlfn.XLOOKUP(D192, '⭐SD-SUM-SBALL 🥎'!$F$4:$F$257, '⭐SD-SUM-SBALL 🥎'!$M$4:$M$257))</f>
        <v/>
      </c>
      <c r="H192" s="130" t="str" cm="1">
        <f t="array" ref="H192">_xlfn.IFS(D192="", "", _xlfn.XLOOKUP(D192, '⭐SD-SUM-SBALL 🥎'!$F$4:$F$257, '⭐SD-SUM-SBALL 🥎'!$G$4:$G$257)="", "", _xlfn.XLOOKUP(D192, '⭐SD-SUM-SBALL 🥎'!$F$4:$F$257, '⭐SD-SUM-SBALL 🥎'!$G$4:$G$257)&gt;0, _xlfn.XLOOKUP(D192, '⭐SD-SUM-SBALL 🥎'!$F$4:$F$257, '⭐SD-SUM-SBALL 🥎'!$G$4:$G$257))</f>
        <v/>
      </c>
      <c r="I192" s="130" t="str">
        <f>IF(D192="", " ", _xlfn.XLOOKUP(D192, '⭐SD-SUM-SBALL 🥎'!$F$4:$F$257, '⭐SD-SUM-SBALL 🥎'!$AP$4:$AP$257))</f>
        <v xml:space="preserve"> </v>
      </c>
      <c r="J192" s="130" t="str">
        <f>IF(D192="", " ", _xlfn.XLOOKUP(D192, '⭐SD-SUM-SBALL 🥎'!$F$4:$F$257, '⭐SD-SUM-SBALL 🥎'!$T$4:$T$257))</f>
        <v xml:space="preserve"> </v>
      </c>
      <c r="K192" s="130" t="str">
        <f>IF(D192="", " ", _xlfn.XLOOKUP(D192, '⭐SD-SUM-SBALL 🥎'!$F$4:$F$257, '⭐SD-SUM-SBALL 🥎'!$N$4:$N$257))</f>
        <v xml:space="preserve"> </v>
      </c>
      <c r="L192" s="130" t="str">
        <f>IF(D192="", " ", _xlfn.XLOOKUP(D192, '⭐SD-SUM-SBALL 🥎'!$F$4:$F$257, '⭐SD-SUM-SBALL 🥎'!$O$4:$O$257))</f>
        <v xml:space="preserve"> </v>
      </c>
      <c r="R192" s="128"/>
    </row>
    <row r="193" spans="1:18">
      <c r="A193" s="128" t="str">
        <f>IF(D193="", " ", _xlfn.XLOOKUP(D193, '⭐SD-SUM-SBALL 🥎'!$F$4:$F$257, '⭐SD-SUM-SBALL 🥎'!$A$4:$A$257))</f>
        <v xml:space="preserve"> </v>
      </c>
      <c r="B193" s="128" t="str">
        <f>IF(D193="", " ", _xlfn.XLOOKUP(D193, '⭐SD-SUM-SBALL 🥎'!$F$4:$F$257, '⭐SD-SUM-SBALL 🥎'!$C$4:$C$257))</f>
        <v xml:space="preserve"> </v>
      </c>
      <c r="C193" s="631" t="str">
        <f>IF(D193="", " ", _xlfn.XLOOKUP(D193, '⭐SD-SUM-SBALL 🥎'!$F$4:$F$257, '⭐SD-SUM-SBALL 🥎'!$E$4:$E$257))</f>
        <v xml:space="preserve"> </v>
      </c>
      <c r="E193" s="128" t="str" cm="1">
        <f t="array" ref="E193">_xlfn.IFS(D193="", "", _xlfn.XLOOKUP(D193, '⭐SD-SUM-SBALL 🥎'!$F$4:$F$257, '⭐SD-SUM-SBALL 🥎'!$X$4:$X$257)="", "TBA", _xlfn.XLOOKUP(D193, '⭐SD-SUM-SBALL 🥎'!$F$4:$F$257, '⭐SD-SUM-SBALL 🥎'!$X$4:$X$257)&gt;0, _xlfn.XLOOKUP(D193, '⭐SD-SUM-SBALL 🥎'!$F$4:$F$257, '⭐SD-SUM-SBALL 🥎'!$X$4:$X$257))</f>
        <v/>
      </c>
      <c r="F193" s="130" t="str">
        <f>IF(D193="", " ", _xlfn.XLOOKUP(D193, '⭐SD-SUM-SBALL 🥎'!$F$4:$F$257, '⭐SD-SUM-SBALL 🥎'!$L$4:$L$257))</f>
        <v xml:space="preserve"> </v>
      </c>
      <c r="G193" s="130" t="str" cm="1">
        <f t="array" ref="G193">_xlfn.IFS(D193="", "", _xlfn.XLOOKUP(D193, '⭐SD-SUM-SBALL 🥎'!$F$4:$F$257, '⭐SD-SUM-SBALL 🥎'!$M$4:$M$257)="", "", _xlfn.XLOOKUP(D193, '⭐SD-SUM-SBALL 🥎'!$F$4:$F$257, '⭐SD-SUM-SBALL 🥎'!$M$4:$M$257)&gt;0, _xlfn.XLOOKUP(D193, '⭐SD-SUM-SBALL 🥎'!$F$4:$F$257, '⭐SD-SUM-SBALL 🥎'!$M$4:$M$257))</f>
        <v/>
      </c>
      <c r="H193" s="130" t="str" cm="1">
        <f t="array" ref="H193">_xlfn.IFS(D193="", "", _xlfn.XLOOKUP(D193, '⭐SD-SUM-SBALL 🥎'!$F$4:$F$257, '⭐SD-SUM-SBALL 🥎'!$G$4:$G$257)="", "", _xlfn.XLOOKUP(D193, '⭐SD-SUM-SBALL 🥎'!$F$4:$F$257, '⭐SD-SUM-SBALL 🥎'!$G$4:$G$257)&gt;0, _xlfn.XLOOKUP(D193, '⭐SD-SUM-SBALL 🥎'!$F$4:$F$257, '⭐SD-SUM-SBALL 🥎'!$G$4:$G$257))</f>
        <v/>
      </c>
      <c r="I193" s="130" t="str">
        <f>IF(D193="", " ", _xlfn.XLOOKUP(D193, '⭐SD-SUM-SBALL 🥎'!$F$4:$F$257, '⭐SD-SUM-SBALL 🥎'!$AP$4:$AP$257))</f>
        <v xml:space="preserve"> </v>
      </c>
      <c r="J193" s="130" t="str">
        <f>IF(D193="", " ", _xlfn.XLOOKUP(D193, '⭐SD-SUM-SBALL 🥎'!$F$4:$F$257, '⭐SD-SUM-SBALL 🥎'!$T$4:$T$257))</f>
        <v xml:space="preserve"> </v>
      </c>
      <c r="K193" s="130" t="str">
        <f>IF(D193="", " ", _xlfn.XLOOKUP(D193, '⭐SD-SUM-SBALL 🥎'!$F$4:$F$257, '⭐SD-SUM-SBALL 🥎'!$N$4:$N$257))</f>
        <v xml:space="preserve"> </v>
      </c>
      <c r="L193" s="130" t="str">
        <f>IF(D193="", " ", _xlfn.XLOOKUP(D193, '⭐SD-SUM-SBALL 🥎'!$F$4:$F$257, '⭐SD-SUM-SBALL 🥎'!$O$4:$O$257))</f>
        <v xml:space="preserve"> </v>
      </c>
      <c r="R193" s="128"/>
    </row>
    <row r="194" spans="1:18">
      <c r="A194" s="128" t="str">
        <f>IF(D194="", " ", _xlfn.XLOOKUP(D194, '⭐SD-SUM-SBALL 🥎'!$F$4:$F$257, '⭐SD-SUM-SBALL 🥎'!$A$4:$A$257))</f>
        <v xml:space="preserve"> </v>
      </c>
      <c r="B194" s="128" t="str">
        <f>IF(D194="", " ", _xlfn.XLOOKUP(D194, '⭐SD-SUM-SBALL 🥎'!$F$4:$F$257, '⭐SD-SUM-SBALL 🥎'!$C$4:$C$257))</f>
        <v xml:space="preserve"> </v>
      </c>
      <c r="C194" s="631" t="str">
        <f>IF(D194="", " ", _xlfn.XLOOKUP(D194, '⭐SD-SUM-SBALL 🥎'!$F$4:$F$257, '⭐SD-SUM-SBALL 🥎'!$E$4:$E$257))</f>
        <v xml:space="preserve"> </v>
      </c>
      <c r="E194" s="128" t="str" cm="1">
        <f t="array" ref="E194">_xlfn.IFS(D194="", "", _xlfn.XLOOKUP(D194, '⭐SD-SUM-SBALL 🥎'!$F$4:$F$257, '⭐SD-SUM-SBALL 🥎'!$X$4:$X$257)="", "TBA", _xlfn.XLOOKUP(D194, '⭐SD-SUM-SBALL 🥎'!$F$4:$F$257, '⭐SD-SUM-SBALL 🥎'!$X$4:$X$257)&gt;0, _xlfn.XLOOKUP(D194, '⭐SD-SUM-SBALL 🥎'!$F$4:$F$257, '⭐SD-SUM-SBALL 🥎'!$X$4:$X$257))</f>
        <v/>
      </c>
      <c r="F194" s="130" t="str">
        <f>IF(D194="", " ", _xlfn.XLOOKUP(D194, '⭐SD-SUM-SBALL 🥎'!$F$4:$F$257, '⭐SD-SUM-SBALL 🥎'!$L$4:$L$257))</f>
        <v xml:space="preserve"> </v>
      </c>
      <c r="G194" s="130" t="str" cm="1">
        <f t="array" ref="G194">_xlfn.IFS(D194="", "", _xlfn.XLOOKUP(D194, '⭐SD-SUM-SBALL 🥎'!$F$4:$F$257, '⭐SD-SUM-SBALL 🥎'!$M$4:$M$257)="", "", _xlfn.XLOOKUP(D194, '⭐SD-SUM-SBALL 🥎'!$F$4:$F$257, '⭐SD-SUM-SBALL 🥎'!$M$4:$M$257)&gt;0, _xlfn.XLOOKUP(D194, '⭐SD-SUM-SBALL 🥎'!$F$4:$F$257, '⭐SD-SUM-SBALL 🥎'!$M$4:$M$257))</f>
        <v/>
      </c>
      <c r="H194" s="130" t="str" cm="1">
        <f t="array" ref="H194">_xlfn.IFS(D194="", "", _xlfn.XLOOKUP(D194, '⭐SD-SUM-SBALL 🥎'!$F$4:$F$257, '⭐SD-SUM-SBALL 🥎'!$G$4:$G$257)="", "", _xlfn.XLOOKUP(D194, '⭐SD-SUM-SBALL 🥎'!$F$4:$F$257, '⭐SD-SUM-SBALL 🥎'!$G$4:$G$257)&gt;0, _xlfn.XLOOKUP(D194, '⭐SD-SUM-SBALL 🥎'!$F$4:$F$257, '⭐SD-SUM-SBALL 🥎'!$G$4:$G$257))</f>
        <v/>
      </c>
      <c r="I194" s="130" t="str">
        <f>IF(D194="", " ", _xlfn.XLOOKUP(D194, '⭐SD-SUM-SBALL 🥎'!$F$4:$F$257, '⭐SD-SUM-SBALL 🥎'!$AP$4:$AP$257))</f>
        <v xml:space="preserve"> </v>
      </c>
      <c r="J194" s="130" t="str">
        <f>IF(D194="", " ", _xlfn.XLOOKUP(D194, '⭐SD-SUM-SBALL 🥎'!$F$4:$F$257, '⭐SD-SUM-SBALL 🥎'!$T$4:$T$257))</f>
        <v xml:space="preserve"> </v>
      </c>
      <c r="K194" s="130" t="str">
        <f>IF(D194="", " ", _xlfn.XLOOKUP(D194, '⭐SD-SUM-SBALL 🥎'!$F$4:$F$257, '⭐SD-SUM-SBALL 🥎'!$N$4:$N$257))</f>
        <v xml:space="preserve"> </v>
      </c>
      <c r="L194" s="130" t="str">
        <f>IF(D194="", " ", _xlfn.XLOOKUP(D194, '⭐SD-SUM-SBALL 🥎'!$F$4:$F$257, '⭐SD-SUM-SBALL 🥎'!$O$4:$O$257))</f>
        <v xml:space="preserve"> </v>
      </c>
      <c r="R194" s="128"/>
    </row>
    <row r="195" spans="1:18">
      <c r="A195" s="128" t="str">
        <f>IF(D195="", " ", _xlfn.XLOOKUP(D195, '⭐SD-SUM-SBALL 🥎'!$F$4:$F$257, '⭐SD-SUM-SBALL 🥎'!$A$4:$A$257))</f>
        <v xml:space="preserve"> </v>
      </c>
      <c r="B195" s="128" t="str">
        <f>IF(D195="", " ", _xlfn.XLOOKUP(D195, '⭐SD-SUM-SBALL 🥎'!$F$4:$F$257, '⭐SD-SUM-SBALL 🥎'!$C$4:$C$257))</f>
        <v xml:space="preserve"> </v>
      </c>
      <c r="C195" s="631" t="str">
        <f>IF(D195="", " ", _xlfn.XLOOKUP(D195, '⭐SD-SUM-SBALL 🥎'!$F$4:$F$257, '⭐SD-SUM-SBALL 🥎'!$E$4:$E$257))</f>
        <v xml:space="preserve"> </v>
      </c>
      <c r="E195" s="128" t="str" cm="1">
        <f t="array" ref="E195">_xlfn.IFS(D195="", "", _xlfn.XLOOKUP(D195, '⭐SD-SUM-SBALL 🥎'!$F$4:$F$257, '⭐SD-SUM-SBALL 🥎'!$X$4:$X$257)="", "TBA", _xlfn.XLOOKUP(D195, '⭐SD-SUM-SBALL 🥎'!$F$4:$F$257, '⭐SD-SUM-SBALL 🥎'!$X$4:$X$257)&gt;0, _xlfn.XLOOKUP(D195, '⭐SD-SUM-SBALL 🥎'!$F$4:$F$257, '⭐SD-SUM-SBALL 🥎'!$X$4:$X$257))</f>
        <v/>
      </c>
      <c r="F195" s="130" t="str">
        <f>IF(D195="", " ", _xlfn.XLOOKUP(D195, '⭐SD-SUM-SBALL 🥎'!$F$4:$F$257, '⭐SD-SUM-SBALL 🥎'!$L$4:$L$257))</f>
        <v xml:space="preserve"> </v>
      </c>
      <c r="G195" s="130" t="str" cm="1">
        <f t="array" ref="G195">_xlfn.IFS(D195="", "", _xlfn.XLOOKUP(D195, '⭐SD-SUM-SBALL 🥎'!$F$4:$F$257, '⭐SD-SUM-SBALL 🥎'!$M$4:$M$257)="", "", _xlfn.XLOOKUP(D195, '⭐SD-SUM-SBALL 🥎'!$F$4:$F$257, '⭐SD-SUM-SBALL 🥎'!$M$4:$M$257)&gt;0, _xlfn.XLOOKUP(D195, '⭐SD-SUM-SBALL 🥎'!$F$4:$F$257, '⭐SD-SUM-SBALL 🥎'!$M$4:$M$257))</f>
        <v/>
      </c>
      <c r="H195" s="130" t="str" cm="1">
        <f t="array" ref="H195">_xlfn.IFS(D195="", "", _xlfn.XLOOKUP(D195, '⭐SD-SUM-SBALL 🥎'!$F$4:$F$257, '⭐SD-SUM-SBALL 🥎'!$G$4:$G$257)="", "", _xlfn.XLOOKUP(D195, '⭐SD-SUM-SBALL 🥎'!$F$4:$F$257, '⭐SD-SUM-SBALL 🥎'!$G$4:$G$257)&gt;0, _xlfn.XLOOKUP(D195, '⭐SD-SUM-SBALL 🥎'!$F$4:$F$257, '⭐SD-SUM-SBALL 🥎'!$G$4:$G$257))</f>
        <v/>
      </c>
      <c r="I195" s="130" t="str">
        <f>IF(D195="", " ", _xlfn.XLOOKUP(D195, '⭐SD-SUM-SBALL 🥎'!$F$4:$F$257, '⭐SD-SUM-SBALL 🥎'!$AP$4:$AP$257))</f>
        <v xml:space="preserve"> </v>
      </c>
      <c r="J195" s="130" t="str">
        <f>IF(D195="", " ", _xlfn.XLOOKUP(D195, '⭐SD-SUM-SBALL 🥎'!$F$4:$F$257, '⭐SD-SUM-SBALL 🥎'!$T$4:$T$257))</f>
        <v xml:space="preserve"> </v>
      </c>
      <c r="K195" s="130" t="str">
        <f>IF(D195="", " ", _xlfn.XLOOKUP(D195, '⭐SD-SUM-SBALL 🥎'!$F$4:$F$257, '⭐SD-SUM-SBALL 🥎'!$N$4:$N$257))</f>
        <v xml:space="preserve"> </v>
      </c>
      <c r="L195" s="130" t="str">
        <f>IF(D195="", " ", _xlfn.XLOOKUP(D195, '⭐SD-SUM-SBALL 🥎'!$F$4:$F$257, '⭐SD-SUM-SBALL 🥎'!$O$4:$O$257))</f>
        <v xml:space="preserve"> </v>
      </c>
      <c r="R195" s="128"/>
    </row>
    <row r="196" spans="1:18">
      <c r="A196" s="128" t="str">
        <f>IF(D196="", " ", _xlfn.XLOOKUP(D196, '⭐SD-SUM-SBALL 🥎'!$F$4:$F$257, '⭐SD-SUM-SBALL 🥎'!$A$4:$A$257))</f>
        <v xml:space="preserve"> </v>
      </c>
      <c r="B196" s="128" t="str">
        <f>IF(D196="", " ", _xlfn.XLOOKUP(D196, '⭐SD-SUM-SBALL 🥎'!$F$4:$F$257, '⭐SD-SUM-SBALL 🥎'!$C$4:$C$257))</f>
        <v xml:space="preserve"> </v>
      </c>
      <c r="C196" s="631" t="str">
        <f>IF(D196="", " ", _xlfn.XLOOKUP(D196, '⭐SD-SUM-SBALL 🥎'!$F$4:$F$257, '⭐SD-SUM-SBALL 🥎'!$E$4:$E$257))</f>
        <v xml:space="preserve"> </v>
      </c>
      <c r="E196" s="128" t="str" cm="1">
        <f t="array" ref="E196">_xlfn.IFS(D196="", "", _xlfn.XLOOKUP(D196, '⭐SD-SUM-SBALL 🥎'!$F$4:$F$257, '⭐SD-SUM-SBALL 🥎'!$X$4:$X$257)="", "TBA", _xlfn.XLOOKUP(D196, '⭐SD-SUM-SBALL 🥎'!$F$4:$F$257, '⭐SD-SUM-SBALL 🥎'!$X$4:$X$257)&gt;0, _xlfn.XLOOKUP(D196, '⭐SD-SUM-SBALL 🥎'!$F$4:$F$257, '⭐SD-SUM-SBALL 🥎'!$X$4:$X$257))</f>
        <v/>
      </c>
      <c r="F196" s="130" t="str">
        <f>IF(D196="", " ", _xlfn.XLOOKUP(D196, '⭐SD-SUM-SBALL 🥎'!$F$4:$F$257, '⭐SD-SUM-SBALL 🥎'!$L$4:$L$257))</f>
        <v xml:space="preserve"> </v>
      </c>
      <c r="G196" s="130" t="str" cm="1">
        <f t="array" ref="G196">_xlfn.IFS(D196="", "", _xlfn.XLOOKUP(D196, '⭐SD-SUM-SBALL 🥎'!$F$4:$F$257, '⭐SD-SUM-SBALL 🥎'!$M$4:$M$257)="", "", _xlfn.XLOOKUP(D196, '⭐SD-SUM-SBALL 🥎'!$F$4:$F$257, '⭐SD-SUM-SBALL 🥎'!$M$4:$M$257)&gt;0, _xlfn.XLOOKUP(D196, '⭐SD-SUM-SBALL 🥎'!$F$4:$F$257, '⭐SD-SUM-SBALL 🥎'!$M$4:$M$257))</f>
        <v/>
      </c>
      <c r="H196" s="130" t="str" cm="1">
        <f t="array" ref="H196">_xlfn.IFS(D196="", "", _xlfn.XLOOKUP(D196, '⭐SD-SUM-SBALL 🥎'!$F$4:$F$257, '⭐SD-SUM-SBALL 🥎'!$G$4:$G$257)="", "", _xlfn.XLOOKUP(D196, '⭐SD-SUM-SBALL 🥎'!$F$4:$F$257, '⭐SD-SUM-SBALL 🥎'!$G$4:$G$257)&gt;0, _xlfn.XLOOKUP(D196, '⭐SD-SUM-SBALL 🥎'!$F$4:$F$257, '⭐SD-SUM-SBALL 🥎'!$G$4:$G$257))</f>
        <v/>
      </c>
      <c r="I196" s="130" t="str">
        <f>IF(D196="", " ", _xlfn.XLOOKUP(D196, '⭐SD-SUM-SBALL 🥎'!$F$4:$F$257, '⭐SD-SUM-SBALL 🥎'!$AP$4:$AP$257))</f>
        <v xml:space="preserve"> </v>
      </c>
      <c r="J196" s="130" t="str">
        <f>IF(D196="", " ", _xlfn.XLOOKUP(D196, '⭐SD-SUM-SBALL 🥎'!$F$4:$F$257, '⭐SD-SUM-SBALL 🥎'!$T$4:$T$257))</f>
        <v xml:space="preserve"> </v>
      </c>
      <c r="K196" s="130" t="str">
        <f>IF(D196="", " ", _xlfn.XLOOKUP(D196, '⭐SD-SUM-SBALL 🥎'!$F$4:$F$257, '⭐SD-SUM-SBALL 🥎'!$N$4:$N$257))</f>
        <v xml:space="preserve"> </v>
      </c>
      <c r="L196" s="130" t="str">
        <f>IF(D196="", " ", _xlfn.XLOOKUP(D196, '⭐SD-SUM-SBALL 🥎'!$F$4:$F$257, '⭐SD-SUM-SBALL 🥎'!$O$4:$O$257))</f>
        <v xml:space="preserve"> </v>
      </c>
      <c r="R196" s="128"/>
    </row>
    <row r="197" spans="1:18">
      <c r="A197" s="128" t="str">
        <f>IF(D197="", " ", _xlfn.XLOOKUP(D197, '⭐SD-SUM-SBALL 🥎'!$F$4:$F$257, '⭐SD-SUM-SBALL 🥎'!$A$4:$A$257))</f>
        <v xml:space="preserve"> </v>
      </c>
      <c r="B197" s="128" t="str">
        <f>IF(D197="", " ", _xlfn.XLOOKUP(D197, '⭐SD-SUM-SBALL 🥎'!$F$4:$F$257, '⭐SD-SUM-SBALL 🥎'!$C$4:$C$257))</f>
        <v xml:space="preserve"> </v>
      </c>
      <c r="C197" s="631" t="str">
        <f>IF(D197="", " ", _xlfn.XLOOKUP(D197, '⭐SD-SUM-SBALL 🥎'!$F$4:$F$257, '⭐SD-SUM-SBALL 🥎'!$E$4:$E$257))</f>
        <v xml:space="preserve"> </v>
      </c>
      <c r="E197" s="128" t="str" cm="1">
        <f t="array" ref="E197">_xlfn.IFS(D197="", "", _xlfn.XLOOKUP(D197, '⭐SD-SUM-SBALL 🥎'!$F$4:$F$257, '⭐SD-SUM-SBALL 🥎'!$X$4:$X$257)="", "TBA", _xlfn.XLOOKUP(D197, '⭐SD-SUM-SBALL 🥎'!$F$4:$F$257, '⭐SD-SUM-SBALL 🥎'!$X$4:$X$257)&gt;0, _xlfn.XLOOKUP(D197, '⭐SD-SUM-SBALL 🥎'!$F$4:$F$257, '⭐SD-SUM-SBALL 🥎'!$X$4:$X$257))</f>
        <v/>
      </c>
      <c r="F197" s="130" t="str">
        <f>IF(D197="", " ", _xlfn.XLOOKUP(D197, '⭐SD-SUM-SBALL 🥎'!$F$4:$F$257, '⭐SD-SUM-SBALL 🥎'!$L$4:$L$257))</f>
        <v xml:space="preserve"> </v>
      </c>
      <c r="G197" s="130" t="str" cm="1">
        <f t="array" ref="G197">_xlfn.IFS(D197="", "", _xlfn.XLOOKUP(D197, '⭐SD-SUM-SBALL 🥎'!$F$4:$F$257, '⭐SD-SUM-SBALL 🥎'!$M$4:$M$257)="", "", _xlfn.XLOOKUP(D197, '⭐SD-SUM-SBALL 🥎'!$F$4:$F$257, '⭐SD-SUM-SBALL 🥎'!$M$4:$M$257)&gt;0, _xlfn.XLOOKUP(D197, '⭐SD-SUM-SBALL 🥎'!$F$4:$F$257, '⭐SD-SUM-SBALL 🥎'!$M$4:$M$257))</f>
        <v/>
      </c>
      <c r="H197" s="130" t="str" cm="1">
        <f t="array" ref="H197">_xlfn.IFS(D197="", "", _xlfn.XLOOKUP(D197, '⭐SD-SUM-SBALL 🥎'!$F$4:$F$257, '⭐SD-SUM-SBALL 🥎'!$G$4:$G$257)="", "", _xlfn.XLOOKUP(D197, '⭐SD-SUM-SBALL 🥎'!$F$4:$F$257, '⭐SD-SUM-SBALL 🥎'!$G$4:$G$257)&gt;0, _xlfn.XLOOKUP(D197, '⭐SD-SUM-SBALL 🥎'!$F$4:$F$257, '⭐SD-SUM-SBALL 🥎'!$G$4:$G$257))</f>
        <v/>
      </c>
      <c r="I197" s="130" t="str">
        <f>IF(D197="", " ", _xlfn.XLOOKUP(D197, '⭐SD-SUM-SBALL 🥎'!$F$4:$F$257, '⭐SD-SUM-SBALL 🥎'!$AP$4:$AP$257))</f>
        <v xml:space="preserve"> </v>
      </c>
      <c r="J197" s="130" t="str">
        <f>IF(D197="", " ", _xlfn.XLOOKUP(D197, '⭐SD-SUM-SBALL 🥎'!$F$4:$F$257, '⭐SD-SUM-SBALL 🥎'!$T$4:$T$257))</f>
        <v xml:space="preserve"> </v>
      </c>
      <c r="K197" s="130" t="str">
        <f>IF(D197="", " ", _xlfn.XLOOKUP(D197, '⭐SD-SUM-SBALL 🥎'!$F$4:$F$257, '⭐SD-SUM-SBALL 🥎'!$N$4:$N$257))</f>
        <v xml:space="preserve"> </v>
      </c>
      <c r="L197" s="130" t="str">
        <f>IF(D197="", " ", _xlfn.XLOOKUP(D197, '⭐SD-SUM-SBALL 🥎'!$F$4:$F$257, '⭐SD-SUM-SBALL 🥎'!$O$4:$O$257))</f>
        <v xml:space="preserve"> </v>
      </c>
      <c r="R197" s="128"/>
    </row>
    <row r="198" spans="1:18">
      <c r="A198" s="128" t="str">
        <f>IF(D198="", " ", _xlfn.XLOOKUP(D198, '⭐SD-SUM-SBALL 🥎'!$F$4:$F$257, '⭐SD-SUM-SBALL 🥎'!$A$4:$A$257))</f>
        <v xml:space="preserve"> </v>
      </c>
      <c r="B198" s="128" t="str">
        <f>IF(D198="", " ", _xlfn.XLOOKUP(D198, '⭐SD-SUM-SBALL 🥎'!$F$4:$F$257, '⭐SD-SUM-SBALL 🥎'!$C$4:$C$257))</f>
        <v xml:space="preserve"> </v>
      </c>
      <c r="C198" s="631" t="str">
        <f>IF(D198="", " ", _xlfn.XLOOKUP(D198, '⭐SD-SUM-SBALL 🥎'!$F$4:$F$257, '⭐SD-SUM-SBALL 🥎'!$E$4:$E$257))</f>
        <v xml:space="preserve"> </v>
      </c>
      <c r="E198" s="128" t="str" cm="1">
        <f t="array" ref="E198">_xlfn.IFS(D198="", "", _xlfn.XLOOKUP(D198, '⭐SD-SUM-SBALL 🥎'!$F$4:$F$257, '⭐SD-SUM-SBALL 🥎'!$X$4:$X$257)="", "TBA", _xlfn.XLOOKUP(D198, '⭐SD-SUM-SBALL 🥎'!$F$4:$F$257, '⭐SD-SUM-SBALL 🥎'!$X$4:$X$257)&gt;0, _xlfn.XLOOKUP(D198, '⭐SD-SUM-SBALL 🥎'!$F$4:$F$257, '⭐SD-SUM-SBALL 🥎'!$X$4:$X$257))</f>
        <v/>
      </c>
      <c r="F198" s="130" t="str">
        <f>IF(D198="", " ", _xlfn.XLOOKUP(D198, '⭐SD-SUM-SBALL 🥎'!$F$4:$F$257, '⭐SD-SUM-SBALL 🥎'!$L$4:$L$257))</f>
        <v xml:space="preserve"> </v>
      </c>
      <c r="G198" s="130" t="str" cm="1">
        <f t="array" ref="G198">_xlfn.IFS(D198="", "", _xlfn.XLOOKUP(D198, '⭐SD-SUM-SBALL 🥎'!$F$4:$F$257, '⭐SD-SUM-SBALL 🥎'!$M$4:$M$257)="", "", _xlfn.XLOOKUP(D198, '⭐SD-SUM-SBALL 🥎'!$F$4:$F$257, '⭐SD-SUM-SBALL 🥎'!$M$4:$M$257)&gt;0, _xlfn.XLOOKUP(D198, '⭐SD-SUM-SBALL 🥎'!$F$4:$F$257, '⭐SD-SUM-SBALL 🥎'!$M$4:$M$257))</f>
        <v/>
      </c>
      <c r="H198" s="130" t="str" cm="1">
        <f t="array" ref="H198">_xlfn.IFS(D198="", "", _xlfn.XLOOKUP(D198, '⭐SD-SUM-SBALL 🥎'!$F$4:$F$257, '⭐SD-SUM-SBALL 🥎'!$G$4:$G$257)="", "", _xlfn.XLOOKUP(D198, '⭐SD-SUM-SBALL 🥎'!$F$4:$F$257, '⭐SD-SUM-SBALL 🥎'!$G$4:$G$257)&gt;0, _xlfn.XLOOKUP(D198, '⭐SD-SUM-SBALL 🥎'!$F$4:$F$257, '⭐SD-SUM-SBALL 🥎'!$G$4:$G$257))</f>
        <v/>
      </c>
      <c r="I198" s="130" t="str">
        <f>IF(D198="", " ", _xlfn.XLOOKUP(D198, '⭐SD-SUM-SBALL 🥎'!$F$4:$F$257, '⭐SD-SUM-SBALL 🥎'!$AP$4:$AP$257))</f>
        <v xml:space="preserve"> </v>
      </c>
      <c r="J198" s="130" t="str">
        <f>IF(D198="", " ", _xlfn.XLOOKUP(D198, '⭐SD-SUM-SBALL 🥎'!$F$4:$F$257, '⭐SD-SUM-SBALL 🥎'!$T$4:$T$257))</f>
        <v xml:space="preserve"> </v>
      </c>
      <c r="K198" s="130" t="str">
        <f>IF(D198="", " ", _xlfn.XLOOKUP(D198, '⭐SD-SUM-SBALL 🥎'!$F$4:$F$257, '⭐SD-SUM-SBALL 🥎'!$N$4:$N$257))</f>
        <v xml:space="preserve"> </v>
      </c>
      <c r="L198" s="130" t="str">
        <f>IF(D198="", " ", _xlfn.XLOOKUP(D198, '⭐SD-SUM-SBALL 🥎'!$F$4:$F$257, '⭐SD-SUM-SBALL 🥎'!$O$4:$O$257))</f>
        <v xml:space="preserve"> </v>
      </c>
      <c r="R198" s="128"/>
    </row>
    <row r="199" spans="1:18">
      <c r="A199" s="128" t="str">
        <f>IF(D199="", " ", _xlfn.XLOOKUP(D199, '⭐SD-SUM-SBALL 🥎'!$F$4:$F$257, '⭐SD-SUM-SBALL 🥎'!$A$4:$A$257))</f>
        <v xml:space="preserve"> </v>
      </c>
      <c r="B199" s="128" t="str">
        <f>IF(D199="", " ", _xlfn.XLOOKUP(D199, '⭐SD-SUM-SBALL 🥎'!$F$4:$F$257, '⭐SD-SUM-SBALL 🥎'!$C$4:$C$257))</f>
        <v xml:space="preserve"> </v>
      </c>
      <c r="C199" s="631" t="str">
        <f>IF(D199="", " ", _xlfn.XLOOKUP(D199, '⭐SD-SUM-SBALL 🥎'!$F$4:$F$257, '⭐SD-SUM-SBALL 🥎'!$E$4:$E$257))</f>
        <v xml:space="preserve"> </v>
      </c>
      <c r="E199" s="128" t="str" cm="1">
        <f t="array" ref="E199">_xlfn.IFS(D199="", "", _xlfn.XLOOKUP(D199, '⭐SD-SUM-SBALL 🥎'!$F$4:$F$257, '⭐SD-SUM-SBALL 🥎'!$X$4:$X$257)="", "TBA", _xlfn.XLOOKUP(D199, '⭐SD-SUM-SBALL 🥎'!$F$4:$F$257, '⭐SD-SUM-SBALL 🥎'!$X$4:$X$257)&gt;0, _xlfn.XLOOKUP(D199, '⭐SD-SUM-SBALL 🥎'!$F$4:$F$257, '⭐SD-SUM-SBALL 🥎'!$X$4:$X$257))</f>
        <v/>
      </c>
      <c r="F199" s="130" t="str">
        <f>IF(D199="", " ", _xlfn.XLOOKUP(D199, '⭐SD-SUM-SBALL 🥎'!$F$4:$F$257, '⭐SD-SUM-SBALL 🥎'!$L$4:$L$257))</f>
        <v xml:space="preserve"> </v>
      </c>
      <c r="G199" s="130" t="str" cm="1">
        <f t="array" ref="G199">_xlfn.IFS(D199="", "", _xlfn.XLOOKUP(D199, '⭐SD-SUM-SBALL 🥎'!$F$4:$F$257, '⭐SD-SUM-SBALL 🥎'!$M$4:$M$257)="", "", _xlfn.XLOOKUP(D199, '⭐SD-SUM-SBALL 🥎'!$F$4:$F$257, '⭐SD-SUM-SBALL 🥎'!$M$4:$M$257)&gt;0, _xlfn.XLOOKUP(D199, '⭐SD-SUM-SBALL 🥎'!$F$4:$F$257, '⭐SD-SUM-SBALL 🥎'!$M$4:$M$257))</f>
        <v/>
      </c>
      <c r="H199" s="130" t="str" cm="1">
        <f t="array" ref="H199">_xlfn.IFS(D199="", "", _xlfn.XLOOKUP(D199, '⭐SD-SUM-SBALL 🥎'!$F$4:$F$257, '⭐SD-SUM-SBALL 🥎'!$G$4:$G$257)="", "", _xlfn.XLOOKUP(D199, '⭐SD-SUM-SBALL 🥎'!$F$4:$F$257, '⭐SD-SUM-SBALL 🥎'!$G$4:$G$257)&gt;0, _xlfn.XLOOKUP(D199, '⭐SD-SUM-SBALL 🥎'!$F$4:$F$257, '⭐SD-SUM-SBALL 🥎'!$G$4:$G$257))</f>
        <v/>
      </c>
      <c r="I199" s="130" t="str">
        <f>IF(D199="", " ", _xlfn.XLOOKUP(D199, '⭐SD-SUM-SBALL 🥎'!$F$4:$F$257, '⭐SD-SUM-SBALL 🥎'!$AP$4:$AP$257))</f>
        <v xml:space="preserve"> </v>
      </c>
      <c r="J199" s="130" t="str">
        <f>IF(D199="", " ", _xlfn.XLOOKUP(D199, '⭐SD-SUM-SBALL 🥎'!$F$4:$F$257, '⭐SD-SUM-SBALL 🥎'!$T$4:$T$257))</f>
        <v xml:space="preserve"> </v>
      </c>
      <c r="K199" s="130" t="str">
        <f>IF(D199="", " ", _xlfn.XLOOKUP(D199, '⭐SD-SUM-SBALL 🥎'!$F$4:$F$257, '⭐SD-SUM-SBALL 🥎'!$N$4:$N$257))</f>
        <v xml:space="preserve"> </v>
      </c>
      <c r="L199" s="130" t="str">
        <f>IF(D199="", " ", _xlfn.XLOOKUP(D199, '⭐SD-SUM-SBALL 🥎'!$F$4:$F$257, '⭐SD-SUM-SBALL 🥎'!$O$4:$O$257))</f>
        <v xml:space="preserve"> </v>
      </c>
      <c r="R199" s="128"/>
    </row>
    <row r="200" spans="1:18">
      <c r="A200" s="128" t="str">
        <f>IF(D200="", " ", _xlfn.XLOOKUP(D200, '⭐SD-SUM-SBALL 🥎'!$F$4:$F$257, '⭐SD-SUM-SBALL 🥎'!$A$4:$A$257))</f>
        <v xml:space="preserve"> </v>
      </c>
      <c r="B200" s="128" t="str">
        <f>IF(D200="", " ", _xlfn.XLOOKUP(D200, '⭐SD-SUM-SBALL 🥎'!$F$4:$F$257, '⭐SD-SUM-SBALL 🥎'!$C$4:$C$257))</f>
        <v xml:space="preserve"> </v>
      </c>
      <c r="C200" s="631" t="str">
        <f>IF(D200="", " ", _xlfn.XLOOKUP(D200, '⭐SD-SUM-SBALL 🥎'!$F$4:$F$257, '⭐SD-SUM-SBALL 🥎'!$E$4:$E$257))</f>
        <v xml:space="preserve"> </v>
      </c>
      <c r="E200" s="128" t="str" cm="1">
        <f t="array" ref="E200">_xlfn.IFS(D200="", "", _xlfn.XLOOKUP(D200, '⭐SD-SUM-SBALL 🥎'!$F$4:$F$257, '⭐SD-SUM-SBALL 🥎'!$X$4:$X$257)="", "TBA", _xlfn.XLOOKUP(D200, '⭐SD-SUM-SBALL 🥎'!$F$4:$F$257, '⭐SD-SUM-SBALL 🥎'!$X$4:$X$257)&gt;0, _xlfn.XLOOKUP(D200, '⭐SD-SUM-SBALL 🥎'!$F$4:$F$257, '⭐SD-SUM-SBALL 🥎'!$X$4:$X$257))</f>
        <v/>
      </c>
      <c r="F200" s="130" t="str">
        <f>IF(D200="", " ", _xlfn.XLOOKUP(D200, '⭐SD-SUM-SBALL 🥎'!$F$4:$F$257, '⭐SD-SUM-SBALL 🥎'!$L$4:$L$257))</f>
        <v xml:space="preserve"> </v>
      </c>
      <c r="G200" s="130" t="str" cm="1">
        <f t="array" ref="G200">_xlfn.IFS(D200="", "", _xlfn.XLOOKUP(D200, '⭐SD-SUM-SBALL 🥎'!$F$4:$F$257, '⭐SD-SUM-SBALL 🥎'!$M$4:$M$257)="", "", _xlfn.XLOOKUP(D200, '⭐SD-SUM-SBALL 🥎'!$F$4:$F$257, '⭐SD-SUM-SBALL 🥎'!$M$4:$M$257)&gt;0, _xlfn.XLOOKUP(D200, '⭐SD-SUM-SBALL 🥎'!$F$4:$F$257, '⭐SD-SUM-SBALL 🥎'!$M$4:$M$257))</f>
        <v/>
      </c>
      <c r="H200" s="130" t="str" cm="1">
        <f t="array" ref="H200">_xlfn.IFS(D200="", "", _xlfn.XLOOKUP(D200, '⭐SD-SUM-SBALL 🥎'!$F$4:$F$257, '⭐SD-SUM-SBALL 🥎'!$G$4:$G$257)="", "", _xlfn.XLOOKUP(D200, '⭐SD-SUM-SBALL 🥎'!$F$4:$F$257, '⭐SD-SUM-SBALL 🥎'!$G$4:$G$257)&gt;0, _xlfn.XLOOKUP(D200, '⭐SD-SUM-SBALL 🥎'!$F$4:$F$257, '⭐SD-SUM-SBALL 🥎'!$G$4:$G$257))</f>
        <v/>
      </c>
      <c r="I200" s="130" t="str">
        <f>IF(D200="", " ", _xlfn.XLOOKUP(D200, '⭐SD-SUM-SBALL 🥎'!$F$4:$F$257, '⭐SD-SUM-SBALL 🥎'!$AP$4:$AP$257))</f>
        <v xml:space="preserve"> </v>
      </c>
      <c r="J200" s="130" t="str">
        <f>IF(D200="", " ", _xlfn.XLOOKUP(D200, '⭐SD-SUM-SBALL 🥎'!$F$4:$F$257, '⭐SD-SUM-SBALL 🥎'!$T$4:$T$257))</f>
        <v xml:space="preserve"> </v>
      </c>
      <c r="K200" s="130" t="str">
        <f>IF(D200="", " ", _xlfn.XLOOKUP(D200, '⭐SD-SUM-SBALL 🥎'!$F$4:$F$257, '⭐SD-SUM-SBALL 🥎'!$N$4:$N$257))</f>
        <v xml:space="preserve"> </v>
      </c>
      <c r="L200" s="130" t="str">
        <f>IF(D200="", " ", _xlfn.XLOOKUP(D200, '⭐SD-SUM-SBALL 🥎'!$F$4:$F$257, '⭐SD-SUM-SBALL 🥎'!$O$4:$O$257))</f>
        <v xml:space="preserve"> </v>
      </c>
      <c r="R200" s="128"/>
    </row>
    <row r="201" spans="1:18">
      <c r="A201" s="128" t="str">
        <f>IF(D201="", " ", _xlfn.XLOOKUP(D201, '⭐SD-SUM-SBALL 🥎'!$F$4:$F$257, '⭐SD-SUM-SBALL 🥎'!$A$4:$A$257))</f>
        <v xml:space="preserve"> </v>
      </c>
      <c r="B201" s="128" t="str">
        <f>IF(D201="", " ", _xlfn.XLOOKUP(D201, '⭐SD-SUM-SBALL 🥎'!$F$4:$F$257, '⭐SD-SUM-SBALL 🥎'!$C$4:$C$257))</f>
        <v xml:space="preserve"> </v>
      </c>
      <c r="C201" s="631" t="str">
        <f>IF(D201="", " ", _xlfn.XLOOKUP(D201, '⭐SD-SUM-SBALL 🥎'!$F$4:$F$257, '⭐SD-SUM-SBALL 🥎'!$E$4:$E$257))</f>
        <v xml:space="preserve"> </v>
      </c>
      <c r="E201" s="128" t="str" cm="1">
        <f t="array" ref="E201">_xlfn.IFS(D201="", "", _xlfn.XLOOKUP(D201, '⭐SD-SUM-SBALL 🥎'!$F$4:$F$257, '⭐SD-SUM-SBALL 🥎'!$X$4:$X$257)="", "TBA", _xlfn.XLOOKUP(D201, '⭐SD-SUM-SBALL 🥎'!$F$4:$F$257, '⭐SD-SUM-SBALL 🥎'!$X$4:$X$257)&gt;0, _xlfn.XLOOKUP(D201, '⭐SD-SUM-SBALL 🥎'!$F$4:$F$257, '⭐SD-SUM-SBALL 🥎'!$X$4:$X$257))</f>
        <v/>
      </c>
      <c r="F201" s="130" t="str">
        <f>IF(D201="", " ", _xlfn.XLOOKUP(D201, '⭐SD-SUM-SBALL 🥎'!$F$4:$F$257, '⭐SD-SUM-SBALL 🥎'!$L$4:$L$257))</f>
        <v xml:space="preserve"> </v>
      </c>
      <c r="G201" s="130" t="str" cm="1">
        <f t="array" ref="G201">_xlfn.IFS(D201="", "", _xlfn.XLOOKUP(D201, '⭐SD-SUM-SBALL 🥎'!$F$4:$F$257, '⭐SD-SUM-SBALL 🥎'!$M$4:$M$257)="", "", _xlfn.XLOOKUP(D201, '⭐SD-SUM-SBALL 🥎'!$F$4:$F$257, '⭐SD-SUM-SBALL 🥎'!$M$4:$M$257)&gt;0, _xlfn.XLOOKUP(D201, '⭐SD-SUM-SBALL 🥎'!$F$4:$F$257, '⭐SD-SUM-SBALL 🥎'!$M$4:$M$257))</f>
        <v/>
      </c>
      <c r="H201" s="130" t="str" cm="1">
        <f t="array" ref="H201">_xlfn.IFS(D201="", "", _xlfn.XLOOKUP(D201, '⭐SD-SUM-SBALL 🥎'!$F$4:$F$257, '⭐SD-SUM-SBALL 🥎'!$G$4:$G$257)="", "", _xlfn.XLOOKUP(D201, '⭐SD-SUM-SBALL 🥎'!$F$4:$F$257, '⭐SD-SUM-SBALL 🥎'!$G$4:$G$257)&gt;0, _xlfn.XLOOKUP(D201, '⭐SD-SUM-SBALL 🥎'!$F$4:$F$257, '⭐SD-SUM-SBALL 🥎'!$G$4:$G$257))</f>
        <v/>
      </c>
      <c r="I201" s="130" t="str">
        <f>IF(D201="", " ", _xlfn.XLOOKUP(D201, '⭐SD-SUM-SBALL 🥎'!$F$4:$F$257, '⭐SD-SUM-SBALL 🥎'!$AP$4:$AP$257))</f>
        <v xml:space="preserve"> </v>
      </c>
      <c r="J201" s="130" t="str">
        <f>IF(D201="", " ", _xlfn.XLOOKUP(D201, '⭐SD-SUM-SBALL 🥎'!$F$4:$F$257, '⭐SD-SUM-SBALL 🥎'!$T$4:$T$257))</f>
        <v xml:space="preserve"> </v>
      </c>
      <c r="K201" s="130" t="str">
        <f>IF(D201="", " ", _xlfn.XLOOKUP(D201, '⭐SD-SUM-SBALL 🥎'!$F$4:$F$257, '⭐SD-SUM-SBALL 🥎'!$N$4:$N$257))</f>
        <v xml:space="preserve"> </v>
      </c>
      <c r="L201" s="130" t="str">
        <f>IF(D201="", " ", _xlfn.XLOOKUP(D201, '⭐SD-SUM-SBALL 🥎'!$F$4:$F$257, '⭐SD-SUM-SBALL 🥎'!$O$4:$O$257))</f>
        <v xml:space="preserve"> </v>
      </c>
      <c r="R201" s="128"/>
    </row>
    <row r="202" spans="1:18">
      <c r="A202" s="128" t="str">
        <f>IF(D202="", " ", _xlfn.XLOOKUP(D202, '⭐SD-SUM-SBALL 🥎'!$F$4:$F$257, '⭐SD-SUM-SBALL 🥎'!$A$4:$A$257))</f>
        <v xml:space="preserve"> </v>
      </c>
      <c r="B202" s="128" t="str">
        <f>IF(D202="", " ", _xlfn.XLOOKUP(D202, '⭐SD-SUM-SBALL 🥎'!$F$4:$F$257, '⭐SD-SUM-SBALL 🥎'!$C$4:$C$257))</f>
        <v xml:space="preserve"> </v>
      </c>
      <c r="C202" s="631" t="str">
        <f>IF(D202="", " ", _xlfn.XLOOKUP(D202, '⭐SD-SUM-SBALL 🥎'!$F$4:$F$257, '⭐SD-SUM-SBALL 🥎'!$E$4:$E$257))</f>
        <v xml:space="preserve"> </v>
      </c>
      <c r="E202" s="128" t="str" cm="1">
        <f t="array" ref="E202">_xlfn.IFS(D202="", "", _xlfn.XLOOKUP(D202, '⭐SD-SUM-SBALL 🥎'!$F$4:$F$257, '⭐SD-SUM-SBALL 🥎'!$X$4:$X$257)="", "TBA", _xlfn.XLOOKUP(D202, '⭐SD-SUM-SBALL 🥎'!$F$4:$F$257, '⭐SD-SUM-SBALL 🥎'!$X$4:$X$257)&gt;0, _xlfn.XLOOKUP(D202, '⭐SD-SUM-SBALL 🥎'!$F$4:$F$257, '⭐SD-SUM-SBALL 🥎'!$X$4:$X$257))</f>
        <v/>
      </c>
      <c r="F202" s="130" t="str">
        <f>IF(D202="", " ", _xlfn.XLOOKUP(D202, '⭐SD-SUM-SBALL 🥎'!$F$4:$F$257, '⭐SD-SUM-SBALL 🥎'!$L$4:$L$257))</f>
        <v xml:space="preserve"> </v>
      </c>
      <c r="G202" s="130" t="str" cm="1">
        <f t="array" ref="G202">_xlfn.IFS(D202="", "", _xlfn.XLOOKUP(D202, '⭐SD-SUM-SBALL 🥎'!$F$4:$F$257, '⭐SD-SUM-SBALL 🥎'!$M$4:$M$257)="", "", _xlfn.XLOOKUP(D202, '⭐SD-SUM-SBALL 🥎'!$F$4:$F$257, '⭐SD-SUM-SBALL 🥎'!$M$4:$M$257)&gt;0, _xlfn.XLOOKUP(D202, '⭐SD-SUM-SBALL 🥎'!$F$4:$F$257, '⭐SD-SUM-SBALL 🥎'!$M$4:$M$257))</f>
        <v/>
      </c>
      <c r="H202" s="130" t="str" cm="1">
        <f t="array" ref="H202">_xlfn.IFS(D202="", "", _xlfn.XLOOKUP(D202, '⭐SD-SUM-SBALL 🥎'!$F$4:$F$257, '⭐SD-SUM-SBALL 🥎'!$G$4:$G$257)="", "", _xlfn.XLOOKUP(D202, '⭐SD-SUM-SBALL 🥎'!$F$4:$F$257, '⭐SD-SUM-SBALL 🥎'!$G$4:$G$257)&gt;0, _xlfn.XLOOKUP(D202, '⭐SD-SUM-SBALL 🥎'!$F$4:$F$257, '⭐SD-SUM-SBALL 🥎'!$G$4:$G$257))</f>
        <v/>
      </c>
      <c r="I202" s="130" t="str">
        <f>IF(D202="", " ", _xlfn.XLOOKUP(D202, '⭐SD-SUM-SBALL 🥎'!$F$4:$F$257, '⭐SD-SUM-SBALL 🥎'!$AP$4:$AP$257))</f>
        <v xml:space="preserve"> </v>
      </c>
      <c r="J202" s="130" t="str">
        <f>IF(D202="", " ", _xlfn.XLOOKUP(D202, '⭐SD-SUM-SBALL 🥎'!$F$4:$F$257, '⭐SD-SUM-SBALL 🥎'!$T$4:$T$257))</f>
        <v xml:space="preserve"> </v>
      </c>
      <c r="K202" s="130" t="str">
        <f>IF(D202="", " ", _xlfn.XLOOKUP(D202, '⭐SD-SUM-SBALL 🥎'!$F$4:$F$257, '⭐SD-SUM-SBALL 🥎'!$N$4:$N$257))</f>
        <v xml:space="preserve"> </v>
      </c>
      <c r="L202" s="130" t="str">
        <f>IF(D202="", " ", _xlfn.XLOOKUP(D202, '⭐SD-SUM-SBALL 🥎'!$F$4:$F$257, '⭐SD-SUM-SBALL 🥎'!$O$4:$O$257))</f>
        <v xml:space="preserve"> </v>
      </c>
      <c r="R202" s="128"/>
    </row>
    <row r="203" spans="1:18">
      <c r="A203" s="128" t="str">
        <f>IF(D203="", " ", _xlfn.XLOOKUP(D203, '⭐SD-SUM-SBALL 🥎'!$F$4:$F$257, '⭐SD-SUM-SBALL 🥎'!$A$4:$A$257))</f>
        <v xml:space="preserve"> </v>
      </c>
      <c r="B203" s="128" t="str">
        <f>IF(D203="", " ", _xlfn.XLOOKUP(D203, '⭐SD-SUM-SBALL 🥎'!$F$4:$F$257, '⭐SD-SUM-SBALL 🥎'!$C$4:$C$257))</f>
        <v xml:space="preserve"> </v>
      </c>
      <c r="C203" s="631" t="str">
        <f>IF(D203="", " ", _xlfn.XLOOKUP(D203, '⭐SD-SUM-SBALL 🥎'!$F$4:$F$257, '⭐SD-SUM-SBALL 🥎'!$E$4:$E$257))</f>
        <v xml:space="preserve"> </v>
      </c>
      <c r="E203" s="128" t="str" cm="1">
        <f t="array" ref="E203">_xlfn.IFS(D203="", "", _xlfn.XLOOKUP(D203, '⭐SD-SUM-SBALL 🥎'!$F$4:$F$257, '⭐SD-SUM-SBALL 🥎'!$X$4:$X$257)="", "TBA", _xlfn.XLOOKUP(D203, '⭐SD-SUM-SBALL 🥎'!$F$4:$F$257, '⭐SD-SUM-SBALL 🥎'!$X$4:$X$257)&gt;0, _xlfn.XLOOKUP(D203, '⭐SD-SUM-SBALL 🥎'!$F$4:$F$257, '⭐SD-SUM-SBALL 🥎'!$X$4:$X$257))</f>
        <v/>
      </c>
      <c r="F203" s="130" t="str">
        <f>IF(D203="", " ", _xlfn.XLOOKUP(D203, '⭐SD-SUM-SBALL 🥎'!$F$4:$F$257, '⭐SD-SUM-SBALL 🥎'!$L$4:$L$257))</f>
        <v xml:space="preserve"> </v>
      </c>
      <c r="G203" s="130" t="str" cm="1">
        <f t="array" ref="G203">_xlfn.IFS(D203="", "", _xlfn.XLOOKUP(D203, '⭐SD-SUM-SBALL 🥎'!$F$4:$F$257, '⭐SD-SUM-SBALL 🥎'!$M$4:$M$257)="", "", _xlfn.XLOOKUP(D203, '⭐SD-SUM-SBALL 🥎'!$F$4:$F$257, '⭐SD-SUM-SBALL 🥎'!$M$4:$M$257)&gt;0, _xlfn.XLOOKUP(D203, '⭐SD-SUM-SBALL 🥎'!$F$4:$F$257, '⭐SD-SUM-SBALL 🥎'!$M$4:$M$257))</f>
        <v/>
      </c>
      <c r="H203" s="130" t="str" cm="1">
        <f t="array" ref="H203">_xlfn.IFS(D203="", "", _xlfn.XLOOKUP(D203, '⭐SD-SUM-SBALL 🥎'!$F$4:$F$257, '⭐SD-SUM-SBALL 🥎'!$G$4:$G$257)="", "", _xlfn.XLOOKUP(D203, '⭐SD-SUM-SBALL 🥎'!$F$4:$F$257, '⭐SD-SUM-SBALL 🥎'!$G$4:$G$257)&gt;0, _xlfn.XLOOKUP(D203, '⭐SD-SUM-SBALL 🥎'!$F$4:$F$257, '⭐SD-SUM-SBALL 🥎'!$G$4:$G$257))</f>
        <v/>
      </c>
      <c r="I203" s="130" t="str">
        <f>IF(D203="", " ", _xlfn.XLOOKUP(D203, '⭐SD-SUM-SBALL 🥎'!$F$4:$F$257, '⭐SD-SUM-SBALL 🥎'!$AP$4:$AP$257))</f>
        <v xml:space="preserve"> </v>
      </c>
      <c r="J203" s="130" t="str">
        <f>IF(D203="", " ", _xlfn.XLOOKUP(D203, '⭐SD-SUM-SBALL 🥎'!$F$4:$F$257, '⭐SD-SUM-SBALL 🥎'!$T$4:$T$257))</f>
        <v xml:space="preserve"> </v>
      </c>
      <c r="K203" s="130" t="str">
        <f>IF(D203="", " ", _xlfn.XLOOKUP(D203, '⭐SD-SUM-SBALL 🥎'!$F$4:$F$257, '⭐SD-SUM-SBALL 🥎'!$N$4:$N$257))</f>
        <v xml:space="preserve"> </v>
      </c>
      <c r="L203" s="130" t="str">
        <f>IF(D203="", " ", _xlfn.XLOOKUP(D203, '⭐SD-SUM-SBALL 🥎'!$F$4:$F$257, '⭐SD-SUM-SBALL 🥎'!$O$4:$O$257))</f>
        <v xml:space="preserve"> </v>
      </c>
      <c r="R203" s="128"/>
    </row>
    <row r="204" spans="1:18">
      <c r="A204" s="128" t="str">
        <f>IF(D204="", " ", _xlfn.XLOOKUP(D204, '⭐SD-SUM-SBALL 🥎'!$F$4:$F$257, '⭐SD-SUM-SBALL 🥎'!$A$4:$A$257))</f>
        <v xml:space="preserve"> </v>
      </c>
      <c r="B204" s="128" t="str">
        <f>IF(D204="", " ", _xlfn.XLOOKUP(D204, '⭐SD-SUM-SBALL 🥎'!$F$4:$F$257, '⭐SD-SUM-SBALL 🥎'!$C$4:$C$257))</f>
        <v xml:space="preserve"> </v>
      </c>
      <c r="C204" s="631" t="str">
        <f>IF(D204="", " ", _xlfn.XLOOKUP(D204, '⭐SD-SUM-SBALL 🥎'!$F$4:$F$257, '⭐SD-SUM-SBALL 🥎'!$E$4:$E$257))</f>
        <v xml:space="preserve"> </v>
      </c>
      <c r="E204" s="128" t="str" cm="1">
        <f t="array" ref="E204">_xlfn.IFS(D204="", "", _xlfn.XLOOKUP(D204, '⭐SD-SUM-SBALL 🥎'!$F$4:$F$257, '⭐SD-SUM-SBALL 🥎'!$X$4:$X$257)="", "TBA", _xlfn.XLOOKUP(D204, '⭐SD-SUM-SBALL 🥎'!$F$4:$F$257, '⭐SD-SUM-SBALL 🥎'!$X$4:$X$257)&gt;0, _xlfn.XLOOKUP(D204, '⭐SD-SUM-SBALL 🥎'!$F$4:$F$257, '⭐SD-SUM-SBALL 🥎'!$X$4:$X$257))</f>
        <v/>
      </c>
      <c r="F204" s="130" t="str">
        <f>IF(D204="", " ", _xlfn.XLOOKUP(D204, '⭐SD-SUM-SBALL 🥎'!$F$4:$F$257, '⭐SD-SUM-SBALL 🥎'!$L$4:$L$257))</f>
        <v xml:space="preserve"> </v>
      </c>
      <c r="G204" s="130" t="str" cm="1">
        <f t="array" ref="G204">_xlfn.IFS(D204="", "", _xlfn.XLOOKUP(D204, '⭐SD-SUM-SBALL 🥎'!$F$4:$F$257, '⭐SD-SUM-SBALL 🥎'!$M$4:$M$257)="", "", _xlfn.XLOOKUP(D204, '⭐SD-SUM-SBALL 🥎'!$F$4:$F$257, '⭐SD-SUM-SBALL 🥎'!$M$4:$M$257)&gt;0, _xlfn.XLOOKUP(D204, '⭐SD-SUM-SBALL 🥎'!$F$4:$F$257, '⭐SD-SUM-SBALL 🥎'!$M$4:$M$257))</f>
        <v/>
      </c>
      <c r="H204" s="130" t="str" cm="1">
        <f t="array" ref="H204">_xlfn.IFS(D204="", "", _xlfn.XLOOKUP(D204, '⭐SD-SUM-SBALL 🥎'!$F$4:$F$257, '⭐SD-SUM-SBALL 🥎'!$G$4:$G$257)="", "", _xlfn.XLOOKUP(D204, '⭐SD-SUM-SBALL 🥎'!$F$4:$F$257, '⭐SD-SUM-SBALL 🥎'!$G$4:$G$257)&gt;0, _xlfn.XLOOKUP(D204, '⭐SD-SUM-SBALL 🥎'!$F$4:$F$257, '⭐SD-SUM-SBALL 🥎'!$G$4:$G$257))</f>
        <v/>
      </c>
      <c r="I204" s="130" t="str">
        <f>IF(D204="", " ", _xlfn.XLOOKUP(D204, '⭐SD-SUM-SBALL 🥎'!$F$4:$F$257, '⭐SD-SUM-SBALL 🥎'!$AP$4:$AP$257))</f>
        <v xml:space="preserve"> </v>
      </c>
      <c r="J204" s="130" t="str">
        <f>IF(D204="", " ", _xlfn.XLOOKUP(D204, '⭐SD-SUM-SBALL 🥎'!$F$4:$F$257, '⭐SD-SUM-SBALL 🥎'!$T$4:$T$257))</f>
        <v xml:space="preserve"> </v>
      </c>
      <c r="K204" s="130" t="str">
        <f>IF(D204="", " ", _xlfn.XLOOKUP(D204, '⭐SD-SUM-SBALL 🥎'!$F$4:$F$257, '⭐SD-SUM-SBALL 🥎'!$N$4:$N$257))</f>
        <v xml:space="preserve"> </v>
      </c>
      <c r="L204" s="130" t="str">
        <f>IF(D204="", " ", _xlfn.XLOOKUP(D204, '⭐SD-SUM-SBALL 🥎'!$F$4:$F$257, '⭐SD-SUM-SBALL 🥎'!$O$4:$O$257))</f>
        <v xml:space="preserve"> </v>
      </c>
      <c r="R204" s="128"/>
    </row>
    <row r="205" spans="1:18">
      <c r="A205" s="128" t="str">
        <f>IF(D205="", " ", _xlfn.XLOOKUP(D205, '⭐SD-SUM-SBALL 🥎'!$F$4:$F$257, '⭐SD-SUM-SBALL 🥎'!$A$4:$A$257))</f>
        <v xml:space="preserve"> </v>
      </c>
      <c r="B205" s="128" t="str">
        <f>IF(D205="", " ", _xlfn.XLOOKUP(D205, '⭐SD-SUM-SBALL 🥎'!$F$4:$F$257, '⭐SD-SUM-SBALL 🥎'!$C$4:$C$257))</f>
        <v xml:space="preserve"> </v>
      </c>
      <c r="C205" s="631" t="str">
        <f>IF(D205="", " ", _xlfn.XLOOKUP(D205, '⭐SD-SUM-SBALL 🥎'!$F$4:$F$257, '⭐SD-SUM-SBALL 🥎'!$E$4:$E$257))</f>
        <v xml:space="preserve"> </v>
      </c>
      <c r="E205" s="128" t="str" cm="1">
        <f t="array" ref="E205">_xlfn.IFS(D205="", "", _xlfn.XLOOKUP(D205, '⭐SD-SUM-SBALL 🥎'!$F$4:$F$257, '⭐SD-SUM-SBALL 🥎'!$X$4:$X$257)="", "TBA", _xlfn.XLOOKUP(D205, '⭐SD-SUM-SBALL 🥎'!$F$4:$F$257, '⭐SD-SUM-SBALL 🥎'!$X$4:$X$257)&gt;0, _xlfn.XLOOKUP(D205, '⭐SD-SUM-SBALL 🥎'!$F$4:$F$257, '⭐SD-SUM-SBALL 🥎'!$X$4:$X$257))</f>
        <v/>
      </c>
      <c r="F205" s="130" t="str">
        <f>IF(D205="", " ", _xlfn.XLOOKUP(D205, '⭐SD-SUM-SBALL 🥎'!$F$4:$F$257, '⭐SD-SUM-SBALL 🥎'!$L$4:$L$257))</f>
        <v xml:space="preserve"> </v>
      </c>
      <c r="G205" s="130" t="str" cm="1">
        <f t="array" ref="G205">_xlfn.IFS(D205="", "", _xlfn.XLOOKUP(D205, '⭐SD-SUM-SBALL 🥎'!$F$4:$F$257, '⭐SD-SUM-SBALL 🥎'!$M$4:$M$257)="", "", _xlfn.XLOOKUP(D205, '⭐SD-SUM-SBALL 🥎'!$F$4:$F$257, '⭐SD-SUM-SBALL 🥎'!$M$4:$M$257)&gt;0, _xlfn.XLOOKUP(D205, '⭐SD-SUM-SBALL 🥎'!$F$4:$F$257, '⭐SD-SUM-SBALL 🥎'!$M$4:$M$257))</f>
        <v/>
      </c>
      <c r="H205" s="130" t="str" cm="1">
        <f t="array" ref="H205">_xlfn.IFS(D205="", "", _xlfn.XLOOKUP(D205, '⭐SD-SUM-SBALL 🥎'!$F$4:$F$257, '⭐SD-SUM-SBALL 🥎'!$G$4:$G$257)="", "", _xlfn.XLOOKUP(D205, '⭐SD-SUM-SBALL 🥎'!$F$4:$F$257, '⭐SD-SUM-SBALL 🥎'!$G$4:$G$257)&gt;0, _xlfn.XLOOKUP(D205, '⭐SD-SUM-SBALL 🥎'!$F$4:$F$257, '⭐SD-SUM-SBALL 🥎'!$G$4:$G$257))</f>
        <v/>
      </c>
      <c r="I205" s="130" t="str">
        <f>IF(D205="", " ", _xlfn.XLOOKUP(D205, '⭐SD-SUM-SBALL 🥎'!$F$4:$F$257, '⭐SD-SUM-SBALL 🥎'!$AP$4:$AP$257))</f>
        <v xml:space="preserve"> </v>
      </c>
      <c r="J205" s="130" t="str">
        <f>IF(D205="", " ", _xlfn.XLOOKUP(D205, '⭐SD-SUM-SBALL 🥎'!$F$4:$F$257, '⭐SD-SUM-SBALL 🥎'!$T$4:$T$257))</f>
        <v xml:space="preserve"> </v>
      </c>
      <c r="K205" s="130" t="str">
        <f>IF(D205="", " ", _xlfn.XLOOKUP(D205, '⭐SD-SUM-SBALL 🥎'!$F$4:$F$257, '⭐SD-SUM-SBALL 🥎'!$N$4:$N$257))</f>
        <v xml:space="preserve"> </v>
      </c>
      <c r="L205" s="130" t="str">
        <f>IF(D205="", " ", _xlfn.XLOOKUP(D205, '⭐SD-SUM-SBALL 🥎'!$F$4:$F$257, '⭐SD-SUM-SBALL 🥎'!$O$4:$O$257))</f>
        <v xml:space="preserve"> </v>
      </c>
      <c r="R205" s="128"/>
    </row>
    <row r="206" spans="1:18">
      <c r="A206" s="128" t="str">
        <f>IF(D206="", " ", _xlfn.XLOOKUP(D206, '⭐SD-SUM-SBALL 🥎'!$F$4:$F$257, '⭐SD-SUM-SBALL 🥎'!$A$4:$A$257))</f>
        <v xml:space="preserve"> </v>
      </c>
      <c r="B206" s="128" t="str">
        <f>IF(D206="", " ", _xlfn.XLOOKUP(D206, '⭐SD-SUM-SBALL 🥎'!$F$4:$F$257, '⭐SD-SUM-SBALL 🥎'!$C$4:$C$257))</f>
        <v xml:space="preserve"> </v>
      </c>
      <c r="C206" s="631" t="str">
        <f>IF(D206="", " ", _xlfn.XLOOKUP(D206, '⭐SD-SUM-SBALL 🥎'!$F$4:$F$257, '⭐SD-SUM-SBALL 🥎'!$E$4:$E$257))</f>
        <v xml:space="preserve"> </v>
      </c>
      <c r="E206" s="128" t="str" cm="1">
        <f t="array" ref="E206">_xlfn.IFS(D206="", "", _xlfn.XLOOKUP(D206, '⭐SD-SUM-SBALL 🥎'!$F$4:$F$257, '⭐SD-SUM-SBALL 🥎'!$X$4:$X$257)="", "TBA", _xlfn.XLOOKUP(D206, '⭐SD-SUM-SBALL 🥎'!$F$4:$F$257, '⭐SD-SUM-SBALL 🥎'!$X$4:$X$257)&gt;0, _xlfn.XLOOKUP(D206, '⭐SD-SUM-SBALL 🥎'!$F$4:$F$257, '⭐SD-SUM-SBALL 🥎'!$X$4:$X$257))</f>
        <v/>
      </c>
      <c r="F206" s="130" t="str">
        <f>IF(D206="", " ", _xlfn.XLOOKUP(D206, '⭐SD-SUM-SBALL 🥎'!$F$4:$F$257, '⭐SD-SUM-SBALL 🥎'!$L$4:$L$257))</f>
        <v xml:space="preserve"> </v>
      </c>
      <c r="G206" s="130" t="str" cm="1">
        <f t="array" ref="G206">_xlfn.IFS(D206="", "", _xlfn.XLOOKUP(D206, '⭐SD-SUM-SBALL 🥎'!$F$4:$F$257, '⭐SD-SUM-SBALL 🥎'!$M$4:$M$257)="", "", _xlfn.XLOOKUP(D206, '⭐SD-SUM-SBALL 🥎'!$F$4:$F$257, '⭐SD-SUM-SBALL 🥎'!$M$4:$M$257)&gt;0, _xlfn.XLOOKUP(D206, '⭐SD-SUM-SBALL 🥎'!$F$4:$F$257, '⭐SD-SUM-SBALL 🥎'!$M$4:$M$257))</f>
        <v/>
      </c>
      <c r="H206" s="130" t="str" cm="1">
        <f t="array" ref="H206">_xlfn.IFS(D206="", "", _xlfn.XLOOKUP(D206, '⭐SD-SUM-SBALL 🥎'!$F$4:$F$257, '⭐SD-SUM-SBALL 🥎'!$G$4:$G$257)="", "", _xlfn.XLOOKUP(D206, '⭐SD-SUM-SBALL 🥎'!$F$4:$F$257, '⭐SD-SUM-SBALL 🥎'!$G$4:$G$257)&gt;0, _xlfn.XLOOKUP(D206, '⭐SD-SUM-SBALL 🥎'!$F$4:$F$257, '⭐SD-SUM-SBALL 🥎'!$G$4:$G$257))</f>
        <v/>
      </c>
      <c r="I206" s="130" t="str">
        <f>IF(D206="", " ", _xlfn.XLOOKUP(D206, '⭐SD-SUM-SBALL 🥎'!$F$4:$F$257, '⭐SD-SUM-SBALL 🥎'!$AP$4:$AP$257))</f>
        <v xml:space="preserve"> </v>
      </c>
      <c r="J206" s="130" t="str">
        <f>IF(D206="", " ", _xlfn.XLOOKUP(D206, '⭐SD-SUM-SBALL 🥎'!$F$4:$F$257, '⭐SD-SUM-SBALL 🥎'!$T$4:$T$257))</f>
        <v xml:space="preserve"> </v>
      </c>
      <c r="K206" s="130" t="str">
        <f>IF(D206="", " ", _xlfn.XLOOKUP(D206, '⭐SD-SUM-SBALL 🥎'!$F$4:$F$257, '⭐SD-SUM-SBALL 🥎'!$N$4:$N$257))</f>
        <v xml:space="preserve"> </v>
      </c>
      <c r="L206" s="130" t="str">
        <f>IF(D206="", " ", _xlfn.XLOOKUP(D206, '⭐SD-SUM-SBALL 🥎'!$F$4:$F$257, '⭐SD-SUM-SBALL 🥎'!$O$4:$O$257))</f>
        <v xml:space="preserve"> </v>
      </c>
      <c r="R206" s="128"/>
    </row>
    <row r="207" spans="1:18">
      <c r="A207" s="128" t="str">
        <f>IF(D207="", " ", _xlfn.XLOOKUP(D207, '⭐SD-SUM-SBALL 🥎'!$F$4:$F$257, '⭐SD-SUM-SBALL 🥎'!$A$4:$A$257))</f>
        <v xml:space="preserve"> </v>
      </c>
      <c r="B207" s="128" t="str">
        <f>IF(D207="", " ", _xlfn.XLOOKUP(D207, '⭐SD-SUM-SBALL 🥎'!$F$4:$F$257, '⭐SD-SUM-SBALL 🥎'!$C$4:$C$257))</f>
        <v xml:space="preserve"> </v>
      </c>
      <c r="C207" s="631" t="str">
        <f>IF(D207="", " ", _xlfn.XLOOKUP(D207, '⭐SD-SUM-SBALL 🥎'!$F$4:$F$257, '⭐SD-SUM-SBALL 🥎'!$E$4:$E$257))</f>
        <v xml:space="preserve"> </v>
      </c>
      <c r="E207" s="128" t="str" cm="1">
        <f t="array" ref="E207">_xlfn.IFS(D207="", "", _xlfn.XLOOKUP(D207, '⭐SD-SUM-SBALL 🥎'!$F$4:$F$257, '⭐SD-SUM-SBALL 🥎'!$X$4:$X$257)="", "TBA", _xlfn.XLOOKUP(D207, '⭐SD-SUM-SBALL 🥎'!$F$4:$F$257, '⭐SD-SUM-SBALL 🥎'!$X$4:$X$257)&gt;0, _xlfn.XLOOKUP(D207, '⭐SD-SUM-SBALL 🥎'!$F$4:$F$257, '⭐SD-SUM-SBALL 🥎'!$X$4:$X$257))</f>
        <v/>
      </c>
      <c r="F207" s="130" t="str">
        <f>IF(D207="", " ", _xlfn.XLOOKUP(D207, '⭐SD-SUM-SBALL 🥎'!$F$4:$F$257, '⭐SD-SUM-SBALL 🥎'!$L$4:$L$257))</f>
        <v xml:space="preserve"> </v>
      </c>
      <c r="G207" s="130" t="str" cm="1">
        <f t="array" ref="G207">_xlfn.IFS(D207="", "", _xlfn.XLOOKUP(D207, '⭐SD-SUM-SBALL 🥎'!$F$4:$F$257, '⭐SD-SUM-SBALL 🥎'!$M$4:$M$257)="", "", _xlfn.XLOOKUP(D207, '⭐SD-SUM-SBALL 🥎'!$F$4:$F$257, '⭐SD-SUM-SBALL 🥎'!$M$4:$M$257)&gt;0, _xlfn.XLOOKUP(D207, '⭐SD-SUM-SBALL 🥎'!$F$4:$F$257, '⭐SD-SUM-SBALL 🥎'!$M$4:$M$257))</f>
        <v/>
      </c>
      <c r="H207" s="130" t="str" cm="1">
        <f t="array" ref="H207">_xlfn.IFS(D207="", "", _xlfn.XLOOKUP(D207, '⭐SD-SUM-SBALL 🥎'!$F$4:$F$257, '⭐SD-SUM-SBALL 🥎'!$G$4:$G$257)="", "", _xlfn.XLOOKUP(D207, '⭐SD-SUM-SBALL 🥎'!$F$4:$F$257, '⭐SD-SUM-SBALL 🥎'!$G$4:$G$257)&gt;0, _xlfn.XLOOKUP(D207, '⭐SD-SUM-SBALL 🥎'!$F$4:$F$257, '⭐SD-SUM-SBALL 🥎'!$G$4:$G$257))</f>
        <v/>
      </c>
      <c r="I207" s="130" t="str">
        <f>IF(D207="", " ", _xlfn.XLOOKUP(D207, '⭐SD-SUM-SBALL 🥎'!$F$4:$F$257, '⭐SD-SUM-SBALL 🥎'!$AP$4:$AP$257))</f>
        <v xml:space="preserve"> </v>
      </c>
      <c r="J207" s="130" t="str">
        <f>IF(D207="", " ", _xlfn.XLOOKUP(D207, '⭐SD-SUM-SBALL 🥎'!$F$4:$F$257, '⭐SD-SUM-SBALL 🥎'!$T$4:$T$257))</f>
        <v xml:space="preserve"> </v>
      </c>
      <c r="K207" s="130" t="str">
        <f>IF(D207="", " ", _xlfn.XLOOKUP(D207, '⭐SD-SUM-SBALL 🥎'!$F$4:$F$257, '⭐SD-SUM-SBALL 🥎'!$N$4:$N$257))</f>
        <v xml:space="preserve"> </v>
      </c>
      <c r="L207" s="130" t="str">
        <f>IF(D207="", " ", _xlfn.XLOOKUP(D207, '⭐SD-SUM-SBALL 🥎'!$F$4:$F$257, '⭐SD-SUM-SBALL 🥎'!$O$4:$O$257))</f>
        <v xml:space="preserve"> </v>
      </c>
      <c r="R207" s="128"/>
    </row>
    <row r="208" spans="1:18">
      <c r="A208" s="128" t="str">
        <f>IF(D208="", " ", _xlfn.XLOOKUP(D208, '⭐SD-SUM-SBALL 🥎'!$F$4:$F$257, '⭐SD-SUM-SBALL 🥎'!$A$4:$A$257))</f>
        <v xml:space="preserve"> </v>
      </c>
      <c r="B208" s="128" t="str">
        <f>IF(D208="", " ", _xlfn.XLOOKUP(D208, '⭐SD-SUM-SBALL 🥎'!$F$4:$F$257, '⭐SD-SUM-SBALL 🥎'!$C$4:$C$257))</f>
        <v xml:space="preserve"> </v>
      </c>
      <c r="C208" s="631" t="str">
        <f>IF(D208="", " ", _xlfn.XLOOKUP(D208, '⭐SD-SUM-SBALL 🥎'!$F$4:$F$257, '⭐SD-SUM-SBALL 🥎'!$E$4:$E$257))</f>
        <v xml:space="preserve"> </v>
      </c>
      <c r="E208" s="128" t="str" cm="1">
        <f t="array" ref="E208">_xlfn.IFS(D208="", "", _xlfn.XLOOKUP(D208, '⭐SD-SUM-SBALL 🥎'!$F$4:$F$257, '⭐SD-SUM-SBALL 🥎'!$X$4:$X$257)="", "TBA", _xlfn.XLOOKUP(D208, '⭐SD-SUM-SBALL 🥎'!$F$4:$F$257, '⭐SD-SUM-SBALL 🥎'!$X$4:$X$257)&gt;0, _xlfn.XLOOKUP(D208, '⭐SD-SUM-SBALL 🥎'!$F$4:$F$257, '⭐SD-SUM-SBALL 🥎'!$X$4:$X$257))</f>
        <v/>
      </c>
      <c r="F208" s="130" t="str">
        <f>IF(D208="", " ", _xlfn.XLOOKUP(D208, '⭐SD-SUM-SBALL 🥎'!$F$4:$F$257, '⭐SD-SUM-SBALL 🥎'!$L$4:$L$257))</f>
        <v xml:space="preserve"> </v>
      </c>
      <c r="G208" s="130" t="str" cm="1">
        <f t="array" ref="G208">_xlfn.IFS(D208="", "", _xlfn.XLOOKUP(D208, '⭐SD-SUM-SBALL 🥎'!$F$4:$F$257, '⭐SD-SUM-SBALL 🥎'!$M$4:$M$257)="", "", _xlfn.XLOOKUP(D208, '⭐SD-SUM-SBALL 🥎'!$F$4:$F$257, '⭐SD-SUM-SBALL 🥎'!$M$4:$M$257)&gt;0, _xlfn.XLOOKUP(D208, '⭐SD-SUM-SBALL 🥎'!$F$4:$F$257, '⭐SD-SUM-SBALL 🥎'!$M$4:$M$257))</f>
        <v/>
      </c>
      <c r="H208" s="130" t="str" cm="1">
        <f t="array" ref="H208">_xlfn.IFS(D208="", "", _xlfn.XLOOKUP(D208, '⭐SD-SUM-SBALL 🥎'!$F$4:$F$257, '⭐SD-SUM-SBALL 🥎'!$G$4:$G$257)="", "", _xlfn.XLOOKUP(D208, '⭐SD-SUM-SBALL 🥎'!$F$4:$F$257, '⭐SD-SUM-SBALL 🥎'!$G$4:$G$257)&gt;0, _xlfn.XLOOKUP(D208, '⭐SD-SUM-SBALL 🥎'!$F$4:$F$257, '⭐SD-SUM-SBALL 🥎'!$G$4:$G$257))</f>
        <v/>
      </c>
      <c r="I208" s="130" t="str">
        <f>IF(D208="", " ", _xlfn.XLOOKUP(D208, '⭐SD-SUM-SBALL 🥎'!$F$4:$F$257, '⭐SD-SUM-SBALL 🥎'!$AP$4:$AP$257))</f>
        <v xml:space="preserve"> </v>
      </c>
      <c r="J208" s="130" t="str">
        <f>IF(D208="", " ", _xlfn.XLOOKUP(D208, '⭐SD-SUM-SBALL 🥎'!$F$4:$F$257, '⭐SD-SUM-SBALL 🥎'!$T$4:$T$257))</f>
        <v xml:space="preserve"> </v>
      </c>
      <c r="K208" s="130" t="str">
        <f>IF(D208="", " ", _xlfn.XLOOKUP(D208, '⭐SD-SUM-SBALL 🥎'!$F$4:$F$257, '⭐SD-SUM-SBALL 🥎'!$N$4:$N$257))</f>
        <v xml:space="preserve"> </v>
      </c>
      <c r="L208" s="130" t="str">
        <f>IF(D208="", " ", _xlfn.XLOOKUP(D208, '⭐SD-SUM-SBALL 🥎'!$F$4:$F$257, '⭐SD-SUM-SBALL 🥎'!$O$4:$O$257))</f>
        <v xml:space="preserve"> </v>
      </c>
      <c r="R208" s="128"/>
    </row>
    <row r="209" spans="1:32">
      <c r="A209" s="128" t="str">
        <f>IF(D209="", " ", _xlfn.XLOOKUP(D209, '⭐SD-SUM-SBALL 🥎'!$F$4:$F$257, '⭐SD-SUM-SBALL 🥎'!$A$4:$A$257))</f>
        <v xml:space="preserve"> </v>
      </c>
      <c r="B209" s="128" t="str">
        <f>IF(D209="", " ", _xlfn.XLOOKUP(D209, '⭐SD-SUM-SBALL 🥎'!$F$4:$F$257, '⭐SD-SUM-SBALL 🥎'!$C$4:$C$257))</f>
        <v xml:space="preserve"> </v>
      </c>
      <c r="C209" s="631" t="str">
        <f>IF(D209="", " ", _xlfn.XLOOKUP(D209, '⭐SD-SUM-SBALL 🥎'!$F$4:$F$257, '⭐SD-SUM-SBALL 🥎'!$E$4:$E$257))</f>
        <v xml:space="preserve"> </v>
      </c>
      <c r="E209" s="128" t="str" cm="1">
        <f t="array" ref="E209">_xlfn.IFS(D209="", "", _xlfn.XLOOKUP(D209, '⭐SD-SUM-SBALL 🥎'!$F$4:$F$257, '⭐SD-SUM-SBALL 🥎'!$X$4:$X$257)="", "TBA", _xlfn.XLOOKUP(D209, '⭐SD-SUM-SBALL 🥎'!$F$4:$F$257, '⭐SD-SUM-SBALL 🥎'!$X$4:$X$257)&gt;0, _xlfn.XLOOKUP(D209, '⭐SD-SUM-SBALL 🥎'!$F$4:$F$257, '⭐SD-SUM-SBALL 🥎'!$X$4:$X$257))</f>
        <v/>
      </c>
      <c r="F209" s="130" t="str">
        <f>IF(D209="", " ", _xlfn.XLOOKUP(D209, '⭐SD-SUM-SBALL 🥎'!$F$4:$F$257, '⭐SD-SUM-SBALL 🥎'!$L$4:$L$257))</f>
        <v xml:space="preserve"> </v>
      </c>
      <c r="G209" s="130" t="str" cm="1">
        <f t="array" ref="G209">_xlfn.IFS(D209="", "", _xlfn.XLOOKUP(D209, '⭐SD-SUM-SBALL 🥎'!$F$4:$F$257, '⭐SD-SUM-SBALL 🥎'!$M$4:$M$257)="", "", _xlfn.XLOOKUP(D209, '⭐SD-SUM-SBALL 🥎'!$F$4:$F$257, '⭐SD-SUM-SBALL 🥎'!$M$4:$M$257)&gt;0, _xlfn.XLOOKUP(D209, '⭐SD-SUM-SBALL 🥎'!$F$4:$F$257, '⭐SD-SUM-SBALL 🥎'!$M$4:$M$257))</f>
        <v/>
      </c>
      <c r="H209" s="130" t="str" cm="1">
        <f t="array" ref="H209">_xlfn.IFS(D209="", "", _xlfn.XLOOKUP(D209, '⭐SD-SUM-SBALL 🥎'!$F$4:$F$257, '⭐SD-SUM-SBALL 🥎'!$G$4:$G$257)="", "", _xlfn.XLOOKUP(D209, '⭐SD-SUM-SBALL 🥎'!$F$4:$F$257, '⭐SD-SUM-SBALL 🥎'!$G$4:$G$257)&gt;0, _xlfn.XLOOKUP(D209, '⭐SD-SUM-SBALL 🥎'!$F$4:$F$257, '⭐SD-SUM-SBALL 🥎'!$G$4:$G$257))</f>
        <v/>
      </c>
      <c r="I209" s="130" t="str">
        <f>IF(D209="", " ", _xlfn.XLOOKUP(D209, '⭐SD-SUM-SBALL 🥎'!$F$4:$F$257, '⭐SD-SUM-SBALL 🥎'!$AP$4:$AP$257))</f>
        <v xml:space="preserve"> </v>
      </c>
      <c r="J209" s="130" t="str">
        <f>IF(D209="", " ", _xlfn.XLOOKUP(D209, '⭐SD-SUM-SBALL 🥎'!$F$4:$F$257, '⭐SD-SUM-SBALL 🥎'!$T$4:$T$257))</f>
        <v xml:space="preserve"> </v>
      </c>
      <c r="K209" s="130" t="str">
        <f>IF(D209="", " ", _xlfn.XLOOKUP(D209, '⭐SD-SUM-SBALL 🥎'!$F$4:$F$257, '⭐SD-SUM-SBALL 🥎'!$N$4:$N$257))</f>
        <v xml:space="preserve"> </v>
      </c>
      <c r="L209" s="130" t="str">
        <f>IF(D209="", " ", _xlfn.XLOOKUP(D209, '⭐SD-SUM-SBALL 🥎'!$F$4:$F$257, '⭐SD-SUM-SBALL 🥎'!$O$4:$O$257))</f>
        <v xml:space="preserve"> </v>
      </c>
      <c r="R209" s="128"/>
    </row>
    <row r="210" spans="1:32">
      <c r="A210" s="128" t="str">
        <f>IF(D210="", " ", _xlfn.XLOOKUP(D210, '⭐SD-SUM-SBALL 🥎'!$F$4:$F$257, '⭐SD-SUM-SBALL 🥎'!$A$4:$A$257))</f>
        <v xml:space="preserve"> </v>
      </c>
      <c r="B210" s="128" t="str">
        <f>IF(D210="", " ", _xlfn.XLOOKUP(D210, '⭐SD-SUM-SBALL 🥎'!$F$4:$F$257, '⭐SD-SUM-SBALL 🥎'!$C$4:$C$257))</f>
        <v xml:space="preserve"> </v>
      </c>
      <c r="C210" s="631" t="str">
        <f>IF(D210="", " ", _xlfn.XLOOKUP(D210, '⭐SD-SUM-SBALL 🥎'!$F$4:$F$257, '⭐SD-SUM-SBALL 🥎'!$E$4:$E$257))</f>
        <v xml:space="preserve"> </v>
      </c>
      <c r="E210" s="128" t="str" cm="1">
        <f t="array" ref="E210">_xlfn.IFS(D210="", "", _xlfn.XLOOKUP(D210, '⭐SD-SUM-SBALL 🥎'!$F$4:$F$257, '⭐SD-SUM-SBALL 🥎'!$X$4:$X$257)="", "TBA", _xlfn.XLOOKUP(D210, '⭐SD-SUM-SBALL 🥎'!$F$4:$F$257, '⭐SD-SUM-SBALL 🥎'!$X$4:$X$257)&gt;0, _xlfn.XLOOKUP(D210, '⭐SD-SUM-SBALL 🥎'!$F$4:$F$257, '⭐SD-SUM-SBALL 🥎'!$X$4:$X$257))</f>
        <v/>
      </c>
      <c r="F210" s="130" t="str">
        <f>IF(D210="", " ", _xlfn.XLOOKUP(D210, '⭐SD-SUM-SBALL 🥎'!$F$4:$F$257, '⭐SD-SUM-SBALL 🥎'!$L$4:$L$257))</f>
        <v xml:space="preserve"> </v>
      </c>
      <c r="G210" s="130" t="str" cm="1">
        <f t="array" ref="G210">_xlfn.IFS(D210="", "", _xlfn.XLOOKUP(D210, '⭐SD-SUM-SBALL 🥎'!$F$4:$F$257, '⭐SD-SUM-SBALL 🥎'!$M$4:$M$257)="", "", _xlfn.XLOOKUP(D210, '⭐SD-SUM-SBALL 🥎'!$F$4:$F$257, '⭐SD-SUM-SBALL 🥎'!$M$4:$M$257)&gt;0, _xlfn.XLOOKUP(D210, '⭐SD-SUM-SBALL 🥎'!$F$4:$F$257, '⭐SD-SUM-SBALL 🥎'!$M$4:$M$257))</f>
        <v/>
      </c>
      <c r="H210" s="130" t="str" cm="1">
        <f t="array" ref="H210">_xlfn.IFS(D210="", "", _xlfn.XLOOKUP(D210, '⭐SD-SUM-SBALL 🥎'!$F$4:$F$257, '⭐SD-SUM-SBALL 🥎'!$G$4:$G$257)="", "", _xlfn.XLOOKUP(D210, '⭐SD-SUM-SBALL 🥎'!$F$4:$F$257, '⭐SD-SUM-SBALL 🥎'!$G$4:$G$257)&gt;0, _xlfn.XLOOKUP(D210, '⭐SD-SUM-SBALL 🥎'!$F$4:$F$257, '⭐SD-SUM-SBALL 🥎'!$G$4:$G$257))</f>
        <v/>
      </c>
      <c r="I210" s="130" t="str">
        <f>IF(D210="", " ", _xlfn.XLOOKUP(D210, '⭐SD-SUM-SBALL 🥎'!$F$4:$F$257, '⭐SD-SUM-SBALL 🥎'!$AP$4:$AP$257))</f>
        <v xml:space="preserve"> </v>
      </c>
      <c r="J210" s="130" t="str">
        <f>IF(D210="", " ", _xlfn.XLOOKUP(D210, '⭐SD-SUM-SBALL 🥎'!$F$4:$F$257, '⭐SD-SUM-SBALL 🥎'!$T$4:$T$257))</f>
        <v xml:space="preserve"> </v>
      </c>
      <c r="K210" s="130" t="str">
        <f>IF(D210="", " ", _xlfn.XLOOKUP(D210, '⭐SD-SUM-SBALL 🥎'!$F$4:$F$257, '⭐SD-SUM-SBALL 🥎'!$N$4:$N$257))</f>
        <v xml:space="preserve"> </v>
      </c>
      <c r="L210" s="130" t="str">
        <f>IF(D210="", " ", _xlfn.XLOOKUP(D210, '⭐SD-SUM-SBALL 🥎'!$F$4:$F$257, '⭐SD-SUM-SBALL 🥎'!$O$4:$O$257))</f>
        <v xml:space="preserve"> </v>
      </c>
      <c r="R210" s="128"/>
    </row>
    <row r="211" spans="1:32">
      <c r="A211" s="128" t="str">
        <f>IF(D211="", " ", _xlfn.XLOOKUP(D211, '⭐SD-SUM-SBALL 🥎'!$F$4:$F$257, '⭐SD-SUM-SBALL 🥎'!$A$4:$A$257))</f>
        <v xml:space="preserve"> </v>
      </c>
      <c r="B211" s="128" t="str">
        <f>IF(D211="", " ", _xlfn.XLOOKUP(D211, '⭐SD-SUM-SBALL 🥎'!$F$4:$F$257, '⭐SD-SUM-SBALL 🥎'!$C$4:$C$257))</f>
        <v xml:space="preserve"> </v>
      </c>
      <c r="C211" s="631" t="str">
        <f>IF(D211="", " ", _xlfn.XLOOKUP(D211, '⭐SD-SUM-SBALL 🥎'!$F$4:$F$257, '⭐SD-SUM-SBALL 🥎'!$E$4:$E$257))</f>
        <v xml:space="preserve"> </v>
      </c>
      <c r="E211" s="128" t="str" cm="1">
        <f t="array" ref="E211">_xlfn.IFS(D211="", "", _xlfn.XLOOKUP(D211, '⭐SD-SUM-SBALL 🥎'!$F$4:$F$257, '⭐SD-SUM-SBALL 🥎'!$X$4:$X$257)="", "TBA", _xlfn.XLOOKUP(D211, '⭐SD-SUM-SBALL 🥎'!$F$4:$F$257, '⭐SD-SUM-SBALL 🥎'!$X$4:$X$257)&gt;0, _xlfn.XLOOKUP(D211, '⭐SD-SUM-SBALL 🥎'!$F$4:$F$257, '⭐SD-SUM-SBALL 🥎'!$X$4:$X$257))</f>
        <v/>
      </c>
      <c r="F211" s="130" t="str">
        <f>IF(D211="", " ", _xlfn.XLOOKUP(D211, '⭐SD-SUM-SBALL 🥎'!$F$4:$F$257, '⭐SD-SUM-SBALL 🥎'!$L$4:$L$257))</f>
        <v xml:space="preserve"> </v>
      </c>
      <c r="G211" s="130" t="str" cm="1">
        <f t="array" ref="G211">_xlfn.IFS(D211="", "", _xlfn.XLOOKUP(D211, '⭐SD-SUM-SBALL 🥎'!$F$4:$F$257, '⭐SD-SUM-SBALL 🥎'!$M$4:$M$257)="", "", _xlfn.XLOOKUP(D211, '⭐SD-SUM-SBALL 🥎'!$F$4:$F$257, '⭐SD-SUM-SBALL 🥎'!$M$4:$M$257)&gt;0, _xlfn.XLOOKUP(D211, '⭐SD-SUM-SBALL 🥎'!$F$4:$F$257, '⭐SD-SUM-SBALL 🥎'!$M$4:$M$257))</f>
        <v/>
      </c>
      <c r="H211" s="130" t="str" cm="1">
        <f t="array" ref="H211">_xlfn.IFS(D211="", "", _xlfn.XLOOKUP(D211, '⭐SD-SUM-SBALL 🥎'!$F$4:$F$257, '⭐SD-SUM-SBALL 🥎'!$G$4:$G$257)="", "", _xlfn.XLOOKUP(D211, '⭐SD-SUM-SBALL 🥎'!$F$4:$F$257, '⭐SD-SUM-SBALL 🥎'!$G$4:$G$257)&gt;0, _xlfn.XLOOKUP(D211, '⭐SD-SUM-SBALL 🥎'!$F$4:$F$257, '⭐SD-SUM-SBALL 🥎'!$G$4:$G$257))</f>
        <v/>
      </c>
      <c r="I211" s="130" t="str">
        <f>IF(D211="", " ", _xlfn.XLOOKUP(D211, '⭐SD-SUM-SBALL 🥎'!$F$4:$F$257, '⭐SD-SUM-SBALL 🥎'!$AP$4:$AP$257))</f>
        <v xml:space="preserve"> </v>
      </c>
      <c r="J211" s="130" t="str">
        <f>IF(D211="", " ", _xlfn.XLOOKUP(D211, '⭐SD-SUM-SBALL 🥎'!$F$4:$F$257, '⭐SD-SUM-SBALL 🥎'!$T$4:$T$257))</f>
        <v xml:space="preserve"> </v>
      </c>
      <c r="K211" s="130" t="str">
        <f>IF(D211="", " ", _xlfn.XLOOKUP(D211, '⭐SD-SUM-SBALL 🥎'!$F$4:$F$257, '⭐SD-SUM-SBALL 🥎'!$N$4:$N$257))</f>
        <v xml:space="preserve"> </v>
      </c>
      <c r="L211" s="130" t="str">
        <f>IF(D211="", " ", _xlfn.XLOOKUP(D211, '⭐SD-SUM-SBALL 🥎'!$F$4:$F$257, '⭐SD-SUM-SBALL 🥎'!$O$4:$O$257))</f>
        <v xml:space="preserve"> </v>
      </c>
      <c r="R211" s="128"/>
    </row>
    <row r="212" spans="1:32">
      <c r="A212" s="128" t="str">
        <f>IF(D212="", " ", _xlfn.XLOOKUP(D212, '⭐SD-SUM-SBALL 🥎'!$F$4:$F$257, '⭐SD-SUM-SBALL 🥎'!$A$4:$A$257))</f>
        <v xml:space="preserve"> </v>
      </c>
      <c r="B212" s="128" t="str">
        <f>IF(D212="", " ", _xlfn.XLOOKUP(D212, '⭐SD-SUM-SBALL 🥎'!$F$4:$F$257, '⭐SD-SUM-SBALL 🥎'!$C$4:$C$257))</f>
        <v xml:space="preserve"> </v>
      </c>
      <c r="C212" s="631" t="str">
        <f>IF(D212="", " ", _xlfn.XLOOKUP(D212, '⭐SD-SUM-SBALL 🥎'!$F$4:$F$257, '⭐SD-SUM-SBALL 🥎'!$E$4:$E$257))</f>
        <v xml:space="preserve"> </v>
      </c>
      <c r="E212" s="128" t="str" cm="1">
        <f t="array" ref="E212">_xlfn.IFS(D212="", "", _xlfn.XLOOKUP(D212, '⭐SD-SUM-SBALL 🥎'!$F$4:$F$257, '⭐SD-SUM-SBALL 🥎'!$X$4:$X$257)="", "TBA", _xlfn.XLOOKUP(D212, '⭐SD-SUM-SBALL 🥎'!$F$4:$F$257, '⭐SD-SUM-SBALL 🥎'!$X$4:$X$257)&gt;0, _xlfn.XLOOKUP(D212, '⭐SD-SUM-SBALL 🥎'!$F$4:$F$257, '⭐SD-SUM-SBALL 🥎'!$X$4:$X$257))</f>
        <v/>
      </c>
      <c r="F212" s="130" t="str">
        <f>IF(D212="", " ", _xlfn.XLOOKUP(D212, '⭐SD-SUM-SBALL 🥎'!$F$4:$F$257, '⭐SD-SUM-SBALL 🥎'!$L$4:$L$257))</f>
        <v xml:space="preserve"> </v>
      </c>
      <c r="G212" s="130" t="str" cm="1">
        <f t="array" ref="G212">_xlfn.IFS(D212="", "", _xlfn.XLOOKUP(D212, '⭐SD-SUM-SBALL 🥎'!$F$4:$F$257, '⭐SD-SUM-SBALL 🥎'!$M$4:$M$257)="", "", _xlfn.XLOOKUP(D212, '⭐SD-SUM-SBALL 🥎'!$F$4:$F$257, '⭐SD-SUM-SBALL 🥎'!$M$4:$M$257)&gt;0, _xlfn.XLOOKUP(D212, '⭐SD-SUM-SBALL 🥎'!$F$4:$F$257, '⭐SD-SUM-SBALL 🥎'!$M$4:$M$257))</f>
        <v/>
      </c>
      <c r="H212" s="130" t="str" cm="1">
        <f t="array" ref="H212">_xlfn.IFS(D212="", "", _xlfn.XLOOKUP(D212, '⭐SD-SUM-SBALL 🥎'!$F$4:$F$257, '⭐SD-SUM-SBALL 🥎'!$G$4:$G$257)="", "", _xlfn.XLOOKUP(D212, '⭐SD-SUM-SBALL 🥎'!$F$4:$F$257, '⭐SD-SUM-SBALL 🥎'!$G$4:$G$257)&gt;0, _xlfn.XLOOKUP(D212, '⭐SD-SUM-SBALL 🥎'!$F$4:$F$257, '⭐SD-SUM-SBALL 🥎'!$G$4:$G$257))</f>
        <v/>
      </c>
      <c r="I212" s="130" t="str">
        <f>IF(D212="", " ", _xlfn.XLOOKUP(D212, '⭐SD-SUM-SBALL 🥎'!$F$4:$F$257, '⭐SD-SUM-SBALL 🥎'!$AP$4:$AP$257))</f>
        <v xml:space="preserve"> </v>
      </c>
      <c r="J212" s="130" t="str">
        <f>IF(D212="", " ", _xlfn.XLOOKUP(D212, '⭐SD-SUM-SBALL 🥎'!$F$4:$F$257, '⭐SD-SUM-SBALL 🥎'!$T$4:$T$257))</f>
        <v xml:space="preserve"> </v>
      </c>
      <c r="K212" s="130" t="str">
        <f>IF(D212="", " ", _xlfn.XLOOKUP(D212, '⭐SD-SUM-SBALL 🥎'!$F$4:$F$257, '⭐SD-SUM-SBALL 🥎'!$N$4:$N$257))</f>
        <v xml:space="preserve"> </v>
      </c>
      <c r="L212" s="130" t="str">
        <f>IF(D212="", " ", _xlfn.XLOOKUP(D212, '⭐SD-SUM-SBALL 🥎'!$F$4:$F$257, '⭐SD-SUM-SBALL 🥎'!$O$4:$O$257))</f>
        <v xml:space="preserve"> </v>
      </c>
      <c r="R212" s="128"/>
    </row>
    <row r="213" spans="1:32">
      <c r="A213" s="128" t="str">
        <f>IF(D213="", " ", _xlfn.XLOOKUP(D213, '⭐SD-SUM-SBALL 🥎'!$F$4:$F$257, '⭐SD-SUM-SBALL 🥎'!$A$4:$A$257))</f>
        <v xml:space="preserve"> </v>
      </c>
      <c r="B213" s="128" t="str">
        <f>IF(D213="", " ", _xlfn.XLOOKUP(D213, '⭐SD-SUM-SBALL 🥎'!$F$4:$F$257, '⭐SD-SUM-SBALL 🥎'!$C$4:$C$257))</f>
        <v xml:space="preserve"> </v>
      </c>
      <c r="C213" s="631" t="str">
        <f>IF(D213="", " ", _xlfn.XLOOKUP(D213, '⭐SD-SUM-SBALL 🥎'!$F$4:$F$257, '⭐SD-SUM-SBALL 🥎'!$E$4:$E$257))</f>
        <v xml:space="preserve"> </v>
      </c>
      <c r="E213" s="128" t="str" cm="1">
        <f t="array" ref="E213">_xlfn.IFS(D213="", "", _xlfn.XLOOKUP(D213, '⭐SD-SUM-SBALL 🥎'!$F$4:$F$257, '⭐SD-SUM-SBALL 🥎'!$X$4:$X$257)="", "TBA", _xlfn.XLOOKUP(D213, '⭐SD-SUM-SBALL 🥎'!$F$4:$F$257, '⭐SD-SUM-SBALL 🥎'!$X$4:$X$257)&gt;0, _xlfn.XLOOKUP(D213, '⭐SD-SUM-SBALL 🥎'!$F$4:$F$257, '⭐SD-SUM-SBALL 🥎'!$X$4:$X$257))</f>
        <v/>
      </c>
      <c r="F213" s="130" t="str">
        <f>IF(D213="", " ", _xlfn.XLOOKUP(D213, '⭐SD-SUM-SBALL 🥎'!$F$4:$F$257, '⭐SD-SUM-SBALL 🥎'!$L$4:$L$257))</f>
        <v xml:space="preserve"> </v>
      </c>
      <c r="G213" s="130" t="str" cm="1">
        <f t="array" ref="G213">_xlfn.IFS(D213="", "", _xlfn.XLOOKUP(D213, '⭐SD-SUM-SBALL 🥎'!$F$4:$F$257, '⭐SD-SUM-SBALL 🥎'!$M$4:$M$257)="", "", _xlfn.XLOOKUP(D213, '⭐SD-SUM-SBALL 🥎'!$F$4:$F$257, '⭐SD-SUM-SBALL 🥎'!$M$4:$M$257)&gt;0, _xlfn.XLOOKUP(D213, '⭐SD-SUM-SBALL 🥎'!$F$4:$F$257, '⭐SD-SUM-SBALL 🥎'!$M$4:$M$257))</f>
        <v/>
      </c>
      <c r="H213" s="130" t="str" cm="1">
        <f t="array" ref="H213">_xlfn.IFS(D213="", "", _xlfn.XLOOKUP(D213, '⭐SD-SUM-SBALL 🥎'!$F$4:$F$257, '⭐SD-SUM-SBALL 🥎'!$G$4:$G$257)="", "", _xlfn.XLOOKUP(D213, '⭐SD-SUM-SBALL 🥎'!$F$4:$F$257, '⭐SD-SUM-SBALL 🥎'!$G$4:$G$257)&gt;0, _xlfn.XLOOKUP(D213, '⭐SD-SUM-SBALL 🥎'!$F$4:$F$257, '⭐SD-SUM-SBALL 🥎'!$G$4:$G$257))</f>
        <v/>
      </c>
      <c r="I213" s="130" t="str">
        <f>IF(D213="", " ", _xlfn.XLOOKUP(D213, '⭐SD-SUM-SBALL 🥎'!$F$4:$F$257, '⭐SD-SUM-SBALL 🥎'!$AP$4:$AP$257))</f>
        <v xml:space="preserve"> </v>
      </c>
      <c r="J213" s="130" t="str">
        <f>IF(D213="", " ", _xlfn.XLOOKUP(D213, '⭐SD-SUM-SBALL 🥎'!$F$4:$F$257, '⭐SD-SUM-SBALL 🥎'!$T$4:$T$257))</f>
        <v xml:space="preserve"> </v>
      </c>
      <c r="K213" s="130" t="str">
        <f>IF(D213="", " ", _xlfn.XLOOKUP(D213, '⭐SD-SUM-SBALL 🥎'!$F$4:$F$257, '⭐SD-SUM-SBALL 🥎'!$N$4:$N$257))</f>
        <v xml:space="preserve"> </v>
      </c>
      <c r="L213" s="130" t="str">
        <f>IF(D213="", " ", _xlfn.XLOOKUP(D213, '⭐SD-SUM-SBALL 🥎'!$F$4:$F$257, '⭐SD-SUM-SBALL 🥎'!$O$4:$O$257))</f>
        <v xml:space="preserve"> </v>
      </c>
      <c r="R213" s="128"/>
    </row>
    <row r="214" spans="1:32">
      <c r="A214" s="128" t="str">
        <f>IF(D214="", " ", _xlfn.XLOOKUP(D214, '⭐SD-SUM-SBALL 🥎'!$F$4:$F$257, '⭐SD-SUM-SBALL 🥎'!$A$4:$A$257))</f>
        <v xml:space="preserve"> </v>
      </c>
      <c r="B214" s="128" t="str">
        <f>IF(D214="", " ", _xlfn.XLOOKUP(D214, '⭐SD-SUM-SBALL 🥎'!$F$4:$F$257, '⭐SD-SUM-SBALL 🥎'!$C$4:$C$257))</f>
        <v xml:space="preserve"> </v>
      </c>
      <c r="C214" s="631" t="str">
        <f>IF(D214="", " ", _xlfn.XLOOKUP(D214, '⭐SD-SUM-SBALL 🥎'!$F$4:$F$257, '⭐SD-SUM-SBALL 🥎'!$E$4:$E$257))</f>
        <v xml:space="preserve"> </v>
      </c>
      <c r="E214" s="128" t="str" cm="1">
        <f t="array" ref="E214">_xlfn.IFS(D214="", "", _xlfn.XLOOKUP(D214, '⭐SD-SUM-SBALL 🥎'!$F$4:$F$257, '⭐SD-SUM-SBALL 🥎'!$X$4:$X$257)="", "TBA", _xlfn.XLOOKUP(D214, '⭐SD-SUM-SBALL 🥎'!$F$4:$F$257, '⭐SD-SUM-SBALL 🥎'!$X$4:$X$257)&gt;0, _xlfn.XLOOKUP(D214, '⭐SD-SUM-SBALL 🥎'!$F$4:$F$257, '⭐SD-SUM-SBALL 🥎'!$X$4:$X$257))</f>
        <v/>
      </c>
      <c r="F214" s="130" t="str">
        <f>IF(D214="", " ", _xlfn.XLOOKUP(D214, '⭐SD-SUM-SBALL 🥎'!$F$4:$F$257, '⭐SD-SUM-SBALL 🥎'!$L$4:$L$257))</f>
        <v xml:space="preserve"> </v>
      </c>
      <c r="G214" s="130" t="str" cm="1">
        <f t="array" ref="G214">_xlfn.IFS(D214="", "", _xlfn.XLOOKUP(D214, '⭐SD-SUM-SBALL 🥎'!$F$4:$F$257, '⭐SD-SUM-SBALL 🥎'!$M$4:$M$257)="", "", _xlfn.XLOOKUP(D214, '⭐SD-SUM-SBALL 🥎'!$F$4:$F$257, '⭐SD-SUM-SBALL 🥎'!$M$4:$M$257)&gt;0, _xlfn.XLOOKUP(D214, '⭐SD-SUM-SBALL 🥎'!$F$4:$F$257, '⭐SD-SUM-SBALL 🥎'!$M$4:$M$257))</f>
        <v/>
      </c>
      <c r="H214" s="130" t="str" cm="1">
        <f t="array" ref="H214">_xlfn.IFS(D214="", "", _xlfn.XLOOKUP(D214, '⭐SD-SUM-SBALL 🥎'!$F$4:$F$257, '⭐SD-SUM-SBALL 🥎'!$G$4:$G$257)="", "", _xlfn.XLOOKUP(D214, '⭐SD-SUM-SBALL 🥎'!$F$4:$F$257, '⭐SD-SUM-SBALL 🥎'!$G$4:$G$257)&gt;0, _xlfn.XLOOKUP(D214, '⭐SD-SUM-SBALL 🥎'!$F$4:$F$257, '⭐SD-SUM-SBALL 🥎'!$G$4:$G$257))</f>
        <v/>
      </c>
      <c r="I214" s="130" t="str">
        <f>IF(D214="", " ", _xlfn.XLOOKUP(D214, '⭐SD-SUM-SBALL 🥎'!$F$4:$F$257, '⭐SD-SUM-SBALL 🥎'!$AP$4:$AP$257))</f>
        <v xml:space="preserve"> </v>
      </c>
      <c r="J214" s="130" t="str">
        <f>IF(D214="", " ", _xlfn.XLOOKUP(D214, '⭐SD-SUM-SBALL 🥎'!$F$4:$F$257, '⭐SD-SUM-SBALL 🥎'!$T$4:$T$257))</f>
        <v xml:space="preserve"> </v>
      </c>
      <c r="K214" s="130" t="str">
        <f>IF(D214="", " ", _xlfn.XLOOKUP(D214, '⭐SD-SUM-SBALL 🥎'!$F$4:$F$257, '⭐SD-SUM-SBALL 🥎'!$N$4:$N$257))</f>
        <v xml:space="preserve"> </v>
      </c>
      <c r="L214" s="130" t="str">
        <f>IF(D214="", " ", _xlfn.XLOOKUP(D214, '⭐SD-SUM-SBALL 🥎'!$F$4:$F$257, '⭐SD-SUM-SBALL 🥎'!$O$4:$O$257))</f>
        <v xml:space="preserve"> </v>
      </c>
      <c r="R214" s="128"/>
    </row>
    <row r="215" spans="1:32">
      <c r="A215" s="128" t="str">
        <f>IF(D215="", " ", _xlfn.XLOOKUP(D215, '⭐SD-SUM-SBALL 🥎'!$F$4:$F$257, '⭐SD-SUM-SBALL 🥎'!$A$4:$A$257))</f>
        <v xml:space="preserve"> </v>
      </c>
      <c r="B215" s="128" t="str">
        <f>IF(D215="", " ", _xlfn.XLOOKUP(D215, '⭐SD-SUM-SBALL 🥎'!$F$4:$F$257, '⭐SD-SUM-SBALL 🥎'!$C$4:$C$257))</f>
        <v xml:space="preserve"> </v>
      </c>
      <c r="C215" s="631" t="str">
        <f>IF(D215="", " ", _xlfn.XLOOKUP(D215, '⭐SD-SUM-SBALL 🥎'!$F$4:$F$257, '⭐SD-SUM-SBALL 🥎'!$E$4:$E$257))</f>
        <v xml:space="preserve"> </v>
      </c>
      <c r="E215" s="128" t="str" cm="1">
        <f t="array" ref="E215">_xlfn.IFS(D215="", "", _xlfn.XLOOKUP(D215, '⭐SD-SUM-SBALL 🥎'!$F$4:$F$257, '⭐SD-SUM-SBALL 🥎'!$X$4:$X$257)="", "TBA", _xlfn.XLOOKUP(D215, '⭐SD-SUM-SBALL 🥎'!$F$4:$F$257, '⭐SD-SUM-SBALL 🥎'!$X$4:$X$257)&gt;0, _xlfn.XLOOKUP(D215, '⭐SD-SUM-SBALL 🥎'!$F$4:$F$257, '⭐SD-SUM-SBALL 🥎'!$X$4:$X$257))</f>
        <v/>
      </c>
      <c r="F215" s="130" t="str">
        <f>IF(D215="", " ", _xlfn.XLOOKUP(D215, '⭐SD-SUM-SBALL 🥎'!$F$4:$F$257, '⭐SD-SUM-SBALL 🥎'!$L$4:$L$257))</f>
        <v xml:space="preserve"> </v>
      </c>
      <c r="G215" s="130" t="str" cm="1">
        <f t="array" ref="G215">_xlfn.IFS(D215="", "", _xlfn.XLOOKUP(D215, '⭐SD-SUM-SBALL 🥎'!$F$4:$F$257, '⭐SD-SUM-SBALL 🥎'!$M$4:$M$257)="", "", _xlfn.XLOOKUP(D215, '⭐SD-SUM-SBALL 🥎'!$F$4:$F$257, '⭐SD-SUM-SBALL 🥎'!$M$4:$M$257)&gt;0, _xlfn.XLOOKUP(D215, '⭐SD-SUM-SBALL 🥎'!$F$4:$F$257, '⭐SD-SUM-SBALL 🥎'!$M$4:$M$257))</f>
        <v/>
      </c>
      <c r="H215" s="130" t="str" cm="1">
        <f t="array" ref="H215">_xlfn.IFS(D215="", "", _xlfn.XLOOKUP(D215, '⭐SD-SUM-SBALL 🥎'!$F$4:$F$257, '⭐SD-SUM-SBALL 🥎'!$G$4:$G$257)="", "", _xlfn.XLOOKUP(D215, '⭐SD-SUM-SBALL 🥎'!$F$4:$F$257, '⭐SD-SUM-SBALL 🥎'!$G$4:$G$257)&gt;0, _xlfn.XLOOKUP(D215, '⭐SD-SUM-SBALL 🥎'!$F$4:$F$257, '⭐SD-SUM-SBALL 🥎'!$G$4:$G$257))</f>
        <v/>
      </c>
      <c r="I215" s="130" t="str">
        <f>IF(D215="", " ", _xlfn.XLOOKUP(D215, '⭐SD-SUM-SBALL 🥎'!$F$4:$F$257, '⭐SD-SUM-SBALL 🥎'!$AP$4:$AP$257))</f>
        <v xml:space="preserve"> </v>
      </c>
      <c r="J215" s="130" t="str">
        <f>IF(D215="", " ", _xlfn.XLOOKUP(D215, '⭐SD-SUM-SBALL 🥎'!$F$4:$F$257, '⭐SD-SUM-SBALL 🥎'!$T$4:$T$257))</f>
        <v xml:space="preserve"> </v>
      </c>
      <c r="K215" s="130" t="str">
        <f>IF(D215="", " ", _xlfn.XLOOKUP(D215, '⭐SD-SUM-SBALL 🥎'!$F$4:$F$257, '⭐SD-SUM-SBALL 🥎'!$N$4:$N$257))</f>
        <v xml:space="preserve"> </v>
      </c>
      <c r="L215" s="130" t="str">
        <f>IF(D215="", " ", _xlfn.XLOOKUP(D215, '⭐SD-SUM-SBALL 🥎'!$F$4:$F$257, '⭐SD-SUM-SBALL 🥎'!$O$4:$O$257))</f>
        <v xml:space="preserve"> </v>
      </c>
      <c r="R215" s="128"/>
    </row>
    <row r="216" spans="1:32">
      <c r="A216" s="128" t="str">
        <f>IF(D216="", " ", _xlfn.XLOOKUP(D216, '⭐SD-SUM-SBALL 🥎'!$F$4:$F$257, '⭐SD-SUM-SBALL 🥎'!$A$4:$A$257))</f>
        <v xml:space="preserve"> </v>
      </c>
      <c r="B216" s="128" t="str">
        <f>IF(D216="", " ", _xlfn.XLOOKUP(D216, '⭐SD-SUM-SBALL 🥎'!$F$4:$F$257, '⭐SD-SUM-SBALL 🥎'!$C$4:$C$257))</f>
        <v xml:space="preserve"> </v>
      </c>
      <c r="C216" s="631" t="str">
        <f>IF(D216="", " ", _xlfn.XLOOKUP(D216, '⭐SD-SUM-SBALL 🥎'!$F$4:$F$257, '⭐SD-SUM-SBALL 🥎'!$E$4:$E$257))</f>
        <v xml:space="preserve"> </v>
      </c>
      <c r="E216" s="128" t="str" cm="1">
        <f t="array" ref="E216">_xlfn.IFS(D216="", "", _xlfn.XLOOKUP(D216, '⭐SD-SUM-SBALL 🥎'!$F$4:$F$257, '⭐SD-SUM-SBALL 🥎'!$X$4:$X$257)="", "TBA", _xlfn.XLOOKUP(D216, '⭐SD-SUM-SBALL 🥎'!$F$4:$F$257, '⭐SD-SUM-SBALL 🥎'!$X$4:$X$257)&gt;0, _xlfn.XLOOKUP(D216, '⭐SD-SUM-SBALL 🥎'!$F$4:$F$257, '⭐SD-SUM-SBALL 🥎'!$X$4:$X$257))</f>
        <v/>
      </c>
      <c r="F216" s="130" t="str">
        <f>IF(D216="", " ", _xlfn.XLOOKUP(D216, '⭐SD-SUM-SBALL 🥎'!$F$4:$F$257, '⭐SD-SUM-SBALL 🥎'!$L$4:$L$257))</f>
        <v xml:space="preserve"> </v>
      </c>
      <c r="G216" s="130" t="str" cm="1">
        <f t="array" ref="G216">_xlfn.IFS(D216="", "", _xlfn.XLOOKUP(D216, '⭐SD-SUM-SBALL 🥎'!$F$4:$F$257, '⭐SD-SUM-SBALL 🥎'!$M$4:$M$257)="", "", _xlfn.XLOOKUP(D216, '⭐SD-SUM-SBALL 🥎'!$F$4:$F$257, '⭐SD-SUM-SBALL 🥎'!$M$4:$M$257)&gt;0, _xlfn.XLOOKUP(D216, '⭐SD-SUM-SBALL 🥎'!$F$4:$F$257, '⭐SD-SUM-SBALL 🥎'!$M$4:$M$257))</f>
        <v/>
      </c>
      <c r="H216" s="130" t="str" cm="1">
        <f t="array" ref="H216">_xlfn.IFS(D216="", "", _xlfn.XLOOKUP(D216, '⭐SD-SUM-SBALL 🥎'!$F$4:$F$257, '⭐SD-SUM-SBALL 🥎'!$G$4:$G$257)="", "", _xlfn.XLOOKUP(D216, '⭐SD-SUM-SBALL 🥎'!$F$4:$F$257, '⭐SD-SUM-SBALL 🥎'!$G$4:$G$257)&gt;0, _xlfn.XLOOKUP(D216, '⭐SD-SUM-SBALL 🥎'!$F$4:$F$257, '⭐SD-SUM-SBALL 🥎'!$G$4:$G$257))</f>
        <v/>
      </c>
      <c r="I216" s="130" t="str">
        <f>IF(D216="", " ", _xlfn.XLOOKUP(D216, '⭐SD-SUM-SBALL 🥎'!$F$4:$F$257, '⭐SD-SUM-SBALL 🥎'!$AP$4:$AP$257))</f>
        <v xml:space="preserve"> </v>
      </c>
      <c r="J216" s="130" t="str">
        <f>IF(D216="", " ", _xlfn.XLOOKUP(D216, '⭐SD-SUM-SBALL 🥎'!$F$4:$F$257, '⭐SD-SUM-SBALL 🥎'!$T$4:$T$257))</f>
        <v xml:space="preserve"> </v>
      </c>
      <c r="K216" s="130" t="str">
        <f>IF(D216="", " ", _xlfn.XLOOKUP(D216, '⭐SD-SUM-SBALL 🥎'!$F$4:$F$257, '⭐SD-SUM-SBALL 🥎'!$N$4:$N$257))</f>
        <v xml:space="preserve"> </v>
      </c>
      <c r="L216" s="130" t="str">
        <f>IF(D216="", " ", _xlfn.XLOOKUP(D216, '⭐SD-SUM-SBALL 🥎'!$F$4:$F$257, '⭐SD-SUM-SBALL 🥎'!$O$4:$O$257))</f>
        <v xml:space="preserve"> </v>
      </c>
      <c r="R216" s="128"/>
    </row>
    <row r="217" spans="1:32">
      <c r="A217" s="128" t="str">
        <f>IF(D217="", " ", _xlfn.XLOOKUP(D217, '⭐SD-SUM-SBALL 🥎'!$F$4:$F$257, '⭐SD-SUM-SBALL 🥎'!$A$4:$A$257))</f>
        <v xml:space="preserve"> </v>
      </c>
      <c r="B217" s="128" t="str">
        <f>IF(D217="", " ", _xlfn.XLOOKUP(D217, '⭐SD-SUM-SBALL 🥎'!$F$4:$F$257, '⭐SD-SUM-SBALL 🥎'!$C$4:$C$257))</f>
        <v xml:space="preserve"> </v>
      </c>
      <c r="C217" s="631" t="str">
        <f>IF(D217="", " ", _xlfn.XLOOKUP(D217, '⭐SD-SUM-SBALL 🥎'!$F$4:$F$257, '⭐SD-SUM-SBALL 🥎'!$E$4:$E$257))</f>
        <v xml:space="preserve"> </v>
      </c>
      <c r="E217" s="128" t="str" cm="1">
        <f t="array" ref="E217">_xlfn.IFS(D217="", "", _xlfn.XLOOKUP(D217, '⭐SD-SUM-SBALL 🥎'!$F$4:$F$257, '⭐SD-SUM-SBALL 🥎'!$X$4:$X$257)="", "TBA", _xlfn.XLOOKUP(D217, '⭐SD-SUM-SBALL 🥎'!$F$4:$F$257, '⭐SD-SUM-SBALL 🥎'!$X$4:$X$257)&gt;0, _xlfn.XLOOKUP(D217, '⭐SD-SUM-SBALL 🥎'!$F$4:$F$257, '⭐SD-SUM-SBALL 🥎'!$X$4:$X$257))</f>
        <v/>
      </c>
      <c r="F217" s="130" t="str">
        <f>IF(D217="", " ", _xlfn.XLOOKUP(D217, '⭐SD-SUM-SBALL 🥎'!$F$4:$F$257, '⭐SD-SUM-SBALL 🥎'!$L$4:$L$257))</f>
        <v xml:space="preserve"> </v>
      </c>
      <c r="G217" s="130" t="str" cm="1">
        <f t="array" ref="G217">_xlfn.IFS(D217="", "", _xlfn.XLOOKUP(D217, '⭐SD-SUM-SBALL 🥎'!$F$4:$F$257, '⭐SD-SUM-SBALL 🥎'!$M$4:$M$257)="", "", _xlfn.XLOOKUP(D217, '⭐SD-SUM-SBALL 🥎'!$F$4:$F$257, '⭐SD-SUM-SBALL 🥎'!$M$4:$M$257)&gt;0, _xlfn.XLOOKUP(D217, '⭐SD-SUM-SBALL 🥎'!$F$4:$F$257, '⭐SD-SUM-SBALL 🥎'!$M$4:$M$257))</f>
        <v/>
      </c>
      <c r="H217" s="130" t="str" cm="1">
        <f t="array" ref="H217">_xlfn.IFS(D217="", "", _xlfn.XLOOKUP(D217, '⭐SD-SUM-SBALL 🥎'!$F$4:$F$257, '⭐SD-SUM-SBALL 🥎'!$G$4:$G$257)="", "", _xlfn.XLOOKUP(D217, '⭐SD-SUM-SBALL 🥎'!$F$4:$F$257, '⭐SD-SUM-SBALL 🥎'!$G$4:$G$257)&gt;0, _xlfn.XLOOKUP(D217, '⭐SD-SUM-SBALL 🥎'!$F$4:$F$257, '⭐SD-SUM-SBALL 🥎'!$G$4:$G$257))</f>
        <v/>
      </c>
      <c r="I217" s="130" t="str">
        <f>IF(D217="", " ", _xlfn.XLOOKUP(D217, '⭐SD-SUM-SBALL 🥎'!$F$4:$F$257, '⭐SD-SUM-SBALL 🥎'!$AP$4:$AP$257))</f>
        <v xml:space="preserve"> </v>
      </c>
      <c r="J217" s="130" t="str">
        <f>IF(D217="", " ", _xlfn.XLOOKUP(D217, '⭐SD-SUM-SBALL 🥎'!$F$4:$F$257, '⭐SD-SUM-SBALL 🥎'!$T$4:$T$257))</f>
        <v xml:space="preserve"> </v>
      </c>
      <c r="K217" s="130" t="str">
        <f>IF(D217="", " ", _xlfn.XLOOKUP(D217, '⭐SD-SUM-SBALL 🥎'!$F$4:$F$257, '⭐SD-SUM-SBALL 🥎'!$N$4:$N$257))</f>
        <v xml:space="preserve"> </v>
      </c>
      <c r="L217" s="130" t="str">
        <f>IF(D217="", " ", _xlfn.XLOOKUP(D217, '⭐SD-SUM-SBALL 🥎'!$F$4:$F$257, '⭐SD-SUM-SBALL 🥎'!$O$4:$O$257))</f>
        <v xml:space="preserve"> </v>
      </c>
      <c r="R217" s="128"/>
    </row>
    <row r="218" spans="1:32">
      <c r="A218" s="128" t="str">
        <f>IF(D218="", " ", _xlfn.XLOOKUP(D218, '⭐SD-SUM-SBALL 🥎'!$F$4:$F$257, '⭐SD-SUM-SBALL 🥎'!$A$4:$A$257))</f>
        <v>Z-OUT-NOT RETURNING</v>
      </c>
      <c r="B218" s="128" t="str">
        <f>IF(D218="", " ", _xlfn.XLOOKUP(D218, '⭐SD-SUM-SBALL 🥎'!$F$4:$F$257, '⭐SD-SUM-SBALL 🥎'!$C$4:$C$257))</f>
        <v>B-RET</v>
      </c>
      <c r="C218" s="631" t="str">
        <f>IF(D218="", " ", _xlfn.XLOOKUP(D218, '⭐SD-SUM-SBALL 🥎'!$F$4:$F$257, '⭐SD-SUM-SBALL 🥎'!$E$4:$E$257))</f>
        <v>USBDBCOS1</v>
      </c>
      <c r="D218" s="285" t="s">
        <v>4195</v>
      </c>
      <c r="E218" s="128" t="str" cm="1">
        <f t="array" ref="E218">_xlfn.IFS(D218="", "", _xlfn.XLOOKUP(D218, '⭐SD-SUM-SBALL 🥎'!$F$4:$F$257, '⭐SD-SUM-SBALL 🥎'!$X$4:$X$257)="", "TBA", _xlfn.XLOOKUP(D218, '⭐SD-SUM-SBALL 🥎'!$F$4:$F$257, '⭐SD-SUM-SBALL 🥎'!$X$4:$X$257)&gt;0, _xlfn.XLOOKUP(D218, '⭐SD-SUM-SBALL 🥎'!$F$4:$F$257, '⭐SD-SUM-SBALL 🥎'!$X$4:$X$257))</f>
        <v>TBA</v>
      </c>
      <c r="F218" s="130" t="str">
        <f>IF(D218="", " ", _xlfn.XLOOKUP(D218, '⭐SD-SUM-SBALL 🥎'!$F$4:$F$257, '⭐SD-SUM-SBALL 🥎'!$L$4:$L$257))</f>
        <v>mflowers@burke.k12.ga.us</v>
      </c>
      <c r="G218" s="130" t="str" cm="1">
        <f t="array" ref="G218">_xlfn.IFS(D218="", "", _xlfn.XLOOKUP(D218, '⭐SD-SUM-SBALL 🥎'!$F$4:$F$257, '⭐SD-SUM-SBALL 🥎'!$M$4:$M$257)="", "", _xlfn.XLOOKUP(D218, '⭐SD-SUM-SBALL 🥎'!$F$4:$F$257, '⭐SD-SUM-SBALL 🥎'!$M$4:$M$257)&gt;0, _xlfn.XLOOKUP(D218, '⭐SD-SUM-SBALL 🥎'!$F$4:$F$257, '⭐SD-SUM-SBALL 🥎'!$M$4:$M$257))</f>
        <v/>
      </c>
      <c r="H218" s="130" t="str" cm="1">
        <f t="array" ref="H218">_xlfn.IFS(D218="", "", _xlfn.XLOOKUP(D218, '⭐SD-SUM-SBALL 🥎'!$F$4:$F$257, '⭐SD-SUM-SBALL 🥎'!$G$4:$G$257)="", "", _xlfn.XLOOKUP(D218, '⭐SD-SUM-SBALL 🥎'!$F$4:$F$257, '⭐SD-SUM-SBALL 🥎'!$G$4:$G$257)&gt;0, _xlfn.XLOOKUP(D218, '⭐SD-SUM-SBALL 🥎'!$F$4:$F$257, '⭐SD-SUM-SBALL 🥎'!$G$4:$G$257))</f>
        <v/>
      </c>
      <c r="I218" s="130" t="str">
        <f>IF(D218="", " ", _xlfn.XLOOKUP(D218, '⭐SD-SUM-SBALL 🥎'!$F$4:$F$257, '⭐SD-SUM-SBALL 🥎'!$AP$4:$AP$257))</f>
        <v>1057 Burke Veterans Pkwy, Waynesboro, GA 30830</v>
      </c>
      <c r="J218" s="130" t="str">
        <f>IF(D218="", " ", _xlfn.XLOOKUP(D218, '⭐SD-SUM-SBALL 🥎'!$F$4:$F$257, '⭐SD-SUM-SBALL 🥎'!$T$4:$T$257))</f>
        <v>706-339-6343</v>
      </c>
      <c r="K218" s="130" t="str">
        <f>IF(D218="", " ", _xlfn.XLOOKUP(D218, '⭐SD-SUM-SBALL 🥎'!$F$4:$F$257, '⭐SD-SUM-SBALL 🥎'!$N$4:$N$257))</f>
        <v>Mark</v>
      </c>
      <c r="L218" s="130" t="str">
        <f>IF(D218="", " ", _xlfn.XLOOKUP(D218, '⭐SD-SUM-SBALL 🥎'!$F$4:$F$257, '⭐SD-SUM-SBALL 🥎'!$O$4:$O$257))</f>
        <v>Flowers</v>
      </c>
      <c r="N218" s="480" t="b">
        <v>0</v>
      </c>
      <c r="O218" s="480" t="b">
        <v>0</v>
      </c>
      <c r="P218" s="480" t="b">
        <v>0</v>
      </c>
      <c r="Q218" s="480" t="b">
        <v>0</v>
      </c>
      <c r="R218" s="626" t="b">
        <v>0</v>
      </c>
      <c r="S218" s="480" t="b">
        <v>0</v>
      </c>
      <c r="T218" s="480" t="b">
        <v>0</v>
      </c>
      <c r="U218" s="480" t="b">
        <v>0</v>
      </c>
      <c r="V218" s="480" t="b">
        <v>0</v>
      </c>
      <c r="W218" s="480" t="b">
        <v>0</v>
      </c>
      <c r="X218" s="615" t="b">
        <v>0</v>
      </c>
      <c r="Y218" s="480" t="b">
        <v>0</v>
      </c>
      <c r="Z218" s="480" t="b">
        <v>0</v>
      </c>
      <c r="AA218" s="480" t="b">
        <v>0</v>
      </c>
      <c r="AB218" s="480" t="b">
        <v>0</v>
      </c>
      <c r="AC218" s="480" t="b">
        <v>0</v>
      </c>
      <c r="AD218" s="480" t="b">
        <v>0</v>
      </c>
      <c r="AE218" s="480" t="b">
        <v>0</v>
      </c>
      <c r="AF218" s="480" t="b">
        <v>0</v>
      </c>
    </row>
    <row r="219" spans="1:32">
      <c r="A219" s="128" t="str">
        <f>IF(D219="", " ", _xlfn.XLOOKUP(D219, '⭐SD-SUM-SBALL 🥎'!$F$4:$F$257, '⭐SD-SUM-SBALL 🥎'!$A$4:$A$257))</f>
        <v>B-RET</v>
      </c>
      <c r="B219" s="128" t="str">
        <f>IF(D219="", " ", _xlfn.XLOOKUP(D219, '⭐SD-SUM-SBALL 🥎'!$F$4:$F$257, '⭐SD-SUM-SBALL 🥎'!$C$4:$C$257))</f>
        <v>B-RET</v>
      </c>
      <c r="C219" s="631" t="str">
        <f>IF(D219="", " ", _xlfn.XLOOKUP(D219, '⭐SD-SUM-SBALL 🥎'!$F$4:$F$257, '⭐SD-SUM-SBALL 🥎'!$E$4:$E$257))</f>
        <v>USBDBHLS</v>
      </c>
      <c r="D219" s="295" t="s">
        <v>2169</v>
      </c>
      <c r="E219" s="128" cm="1">
        <f t="array" ref="E219">_xlfn.IFS(D219="", "", _xlfn.XLOOKUP(D219, '⭐SD-SUM-SBALL 🥎'!$F$4:$F$257, '⭐SD-SUM-SBALL 🥎'!$X$4:$X$257)="", "TBA", _xlfn.XLOOKUP(D219, '⭐SD-SUM-SBALL 🥎'!$F$4:$F$257, '⭐SD-SUM-SBALL 🥎'!$X$4:$X$257)&gt;0, _xlfn.XLOOKUP(D219, '⭐SD-SUM-SBALL 🥎'!$F$4:$F$257, '⭐SD-SUM-SBALL 🥎'!$X$4:$X$257))</f>
        <v>810</v>
      </c>
      <c r="F219" s="130" t="str">
        <f>IF(D219="", " ", _xlfn.XLOOKUP(D219, '⭐SD-SUM-SBALL 🥎'!$F$4:$F$257, '⭐SD-SUM-SBALL 🥎'!$L$4:$L$257))</f>
        <v>cmcdaniel@bhbl.org</v>
      </c>
      <c r="G219" s="130" t="str" cm="1">
        <f t="array" ref="G219">_xlfn.IFS(D219="", "", _xlfn.XLOOKUP(D219, '⭐SD-SUM-SBALL 🥎'!$F$4:$F$257, '⭐SD-SUM-SBALL 🥎'!$M$4:$M$257)="", "", _xlfn.XLOOKUP(D219, '⭐SD-SUM-SBALL 🥎'!$F$4:$F$257, '⭐SD-SUM-SBALL 🥎'!$M$4:$M$257)&gt;0, _xlfn.XLOOKUP(D219, '⭐SD-SUM-SBALL 🥎'!$F$4:$F$257, '⭐SD-SUM-SBALL 🥎'!$M$4:$M$257))</f>
        <v/>
      </c>
      <c r="H219" s="130" t="str" cm="1">
        <f t="array" ref="H219">_xlfn.IFS(D219="", "", _xlfn.XLOOKUP(D219, '⭐SD-SUM-SBALL 🥎'!$F$4:$F$257, '⭐SD-SUM-SBALL 🥎'!$G$4:$G$257)="", "", _xlfn.XLOOKUP(D219, '⭐SD-SUM-SBALL 🥎'!$F$4:$F$257, '⭐SD-SUM-SBALL 🥎'!$G$4:$G$257)&gt;0, _xlfn.XLOOKUP(D219, '⭐SD-SUM-SBALL 🥎'!$F$4:$F$257, '⭐SD-SUM-SBALL 🥎'!$G$4:$G$257))</f>
        <v>Indian Meadows Park</v>
      </c>
      <c r="I219" s="130" t="str">
        <f>IF(D219="", " ", _xlfn.XLOOKUP(D219, '⭐SD-SUM-SBALL 🥎'!$F$4:$F$257, '⭐SD-SUM-SBALL 🥎'!$AP$4:$AP$257))</f>
        <v>Jason Morris Way, East Glenville, NY 12302</v>
      </c>
      <c r="J219" s="130" t="str">
        <f>IF(D219="", " ", _xlfn.XLOOKUP(D219, '⭐SD-SUM-SBALL 🥎'!$F$4:$F$257, '⭐SD-SUM-SBALL 🥎'!$T$4:$T$257))</f>
        <v>518-281-2267</v>
      </c>
      <c r="K219" s="130" t="str">
        <f>IF(D219="", " ", _xlfn.XLOOKUP(D219, '⭐SD-SUM-SBALL 🥎'!$F$4:$F$257, '⭐SD-SUM-SBALL 🥎'!$N$4:$N$257))</f>
        <v>Caitlyn</v>
      </c>
      <c r="L219" s="130" t="str">
        <f>IF(D219="", " ", _xlfn.XLOOKUP(D219, '⭐SD-SUM-SBALL 🥎'!$F$4:$F$257, '⭐SD-SUM-SBALL 🥎'!$O$4:$O$257))</f>
        <v>McDaniel</v>
      </c>
      <c r="N219" s="480" t="b">
        <v>0</v>
      </c>
      <c r="O219" s="480" t="b">
        <v>0</v>
      </c>
      <c r="P219" s="480" t="b">
        <v>0</v>
      </c>
      <c r="Q219" s="480" t="b">
        <v>0</v>
      </c>
      <c r="R219" s="626" t="b">
        <v>0</v>
      </c>
      <c r="S219" s="480" t="b">
        <v>0</v>
      </c>
      <c r="T219" s="480" t="b">
        <v>0</v>
      </c>
      <c r="U219" s="480" t="b">
        <v>0</v>
      </c>
      <c r="V219" s="480" t="b">
        <v>0</v>
      </c>
      <c r="W219" s="480" t="b">
        <v>0</v>
      </c>
      <c r="X219" s="615" t="b">
        <v>0</v>
      </c>
      <c r="Y219" s="480" t="b">
        <v>0</v>
      </c>
      <c r="Z219" s="480" t="b">
        <v>0</v>
      </c>
      <c r="AA219" s="480" t="b">
        <v>0</v>
      </c>
      <c r="AB219" s="480" t="b">
        <v>0</v>
      </c>
      <c r="AC219" s="480" t="b">
        <v>0</v>
      </c>
      <c r="AD219" s="480" t="b">
        <v>0</v>
      </c>
      <c r="AE219" s="480" t="b">
        <v>0</v>
      </c>
      <c r="AF219" s="480" t="b">
        <v>0</v>
      </c>
    </row>
    <row r="220" spans="1:32">
      <c r="A220" s="128" t="str">
        <f>IF(D220="", " ", _xlfn.XLOOKUP(D220, '⭐SD-SUM-SBALL 🥎'!$F$4:$F$257, '⭐SD-SUM-SBALL 🥎'!$A$4:$A$257))</f>
        <v>Z-OUT-NOT RETURNING</v>
      </c>
      <c r="B220" s="128" t="str">
        <f>IF(D220="", " ", _xlfn.XLOOKUP(D220, '⭐SD-SUM-SBALL 🥎'!$F$4:$F$257, '⭐SD-SUM-SBALL 🥎'!$C$4:$C$257))</f>
        <v>B-RET</v>
      </c>
      <c r="C220" s="631" t="str">
        <f>IF(D220="", " ", _xlfn.XLOOKUP(D220, '⭐SD-SUM-SBALL 🥎'!$F$4:$F$257, '⭐SD-SUM-SBALL 🥎'!$E$4:$E$257))</f>
        <v>USBDCUS</v>
      </c>
      <c r="D220" s="285" t="s">
        <v>2325</v>
      </c>
      <c r="E220" s="128" t="str" cm="1">
        <f t="array" ref="E220">_xlfn.IFS(D220="", "", _xlfn.XLOOKUP(D220, '⭐SD-SUM-SBALL 🥎'!$F$4:$F$257, '⭐SD-SUM-SBALL 🥎'!$X$4:$X$257)="", "TBA", _xlfn.XLOOKUP(D220, '⭐SD-SUM-SBALL 🥎'!$F$4:$F$257, '⭐SD-SUM-SBALL 🥎'!$X$4:$X$257)&gt;0, _xlfn.XLOOKUP(D220, '⭐SD-SUM-SBALL 🥎'!$F$4:$F$257, '⭐SD-SUM-SBALL 🥎'!$X$4:$X$257))</f>
        <v>TBA</v>
      </c>
      <c r="F220" s="130" t="str">
        <f>IF(D220="", " ", _xlfn.XLOOKUP(D220, '⭐SD-SUM-SBALL 🥎'!$F$4:$F$257, '⭐SD-SUM-SBALL 🥎'!$L$4:$L$257))</f>
        <v>akirk2@capital.edu, Bpope@capital.edu</v>
      </c>
      <c r="G220" s="130" t="str" cm="1">
        <f t="array" ref="G220">_xlfn.IFS(D220="", "", _xlfn.XLOOKUP(D220, '⭐SD-SUM-SBALL 🥎'!$F$4:$F$257, '⭐SD-SUM-SBALL 🥎'!$M$4:$M$257)="", "", _xlfn.XLOOKUP(D220, '⭐SD-SUM-SBALL 🥎'!$F$4:$F$257, '⭐SD-SUM-SBALL 🥎'!$M$4:$M$257)&gt;0, _xlfn.XLOOKUP(D220, '⭐SD-SUM-SBALL 🥎'!$F$4:$F$257, '⭐SD-SUM-SBALL 🥎'!$M$4:$M$257))</f>
        <v/>
      </c>
      <c r="H220" s="130" t="str" cm="1">
        <f t="array" ref="H220">_xlfn.IFS(D220="", "", _xlfn.XLOOKUP(D220, '⭐SD-SUM-SBALL 🥎'!$F$4:$F$257, '⭐SD-SUM-SBALL 🥎'!$G$4:$G$257)="", "", _xlfn.XLOOKUP(D220, '⭐SD-SUM-SBALL 🥎'!$F$4:$F$257, '⭐SD-SUM-SBALL 🥎'!$G$4:$G$257)&gt;0, _xlfn.XLOOKUP(D220, '⭐SD-SUM-SBALL 🥎'!$F$4:$F$257, '⭐SD-SUM-SBALL 🥎'!$G$4:$G$257))</f>
        <v/>
      </c>
      <c r="I220" s="130" t="str">
        <f>IF(D220="", " ", _xlfn.XLOOKUP(D220, '⭐SD-SUM-SBALL 🥎'!$F$4:$F$257, '⭐SD-SUM-SBALL 🥎'!$AP$4:$AP$257))</f>
        <v>276 S. Nelson Rd., Columbus, OH 43205</v>
      </c>
      <c r="J220" s="130" t="str">
        <f>IF(D220="", " ", _xlfn.XLOOKUP(D220, '⭐SD-SUM-SBALL 🥎'!$F$4:$F$257, '⭐SD-SUM-SBALL 🥎'!$T$4:$T$257))</f>
        <v>614-580-9396</v>
      </c>
      <c r="K220" s="130" t="str">
        <f>IF(D220="", " ", _xlfn.XLOOKUP(D220, '⭐SD-SUM-SBALL 🥎'!$F$4:$F$257, '⭐SD-SUM-SBALL 🥎'!$N$4:$N$257))</f>
        <v xml:space="preserve">Anna </v>
      </c>
      <c r="L220" s="130" t="str">
        <f>IF(D220="", " ", _xlfn.XLOOKUP(D220, '⭐SD-SUM-SBALL 🥎'!$F$4:$F$257, '⭐SD-SUM-SBALL 🥎'!$O$4:$O$257))</f>
        <v>Kirk-Hamilton</v>
      </c>
      <c r="N220" s="480" t="b">
        <v>0</v>
      </c>
      <c r="O220" s="480" t="b">
        <v>0</v>
      </c>
      <c r="P220" s="480" t="b">
        <v>0</v>
      </c>
      <c r="Q220" s="480" t="b">
        <v>0</v>
      </c>
      <c r="R220" s="626" t="b">
        <v>0</v>
      </c>
      <c r="S220" s="480" t="b">
        <v>0</v>
      </c>
      <c r="T220" s="480" t="b">
        <v>0</v>
      </c>
      <c r="U220" s="480" t="b">
        <v>0</v>
      </c>
      <c r="V220" s="480" t="b">
        <v>0</v>
      </c>
      <c r="W220" s="480" t="b">
        <v>0</v>
      </c>
      <c r="X220" s="615" t="b">
        <v>0</v>
      </c>
      <c r="Y220" s="480" t="b">
        <v>0</v>
      </c>
      <c r="Z220" s="480" t="b">
        <v>0</v>
      </c>
      <c r="AA220" s="480" t="b">
        <v>0</v>
      </c>
      <c r="AB220" s="480" t="b">
        <v>0</v>
      </c>
      <c r="AC220" s="480" t="b">
        <v>0</v>
      </c>
      <c r="AD220" s="480" t="b">
        <v>0</v>
      </c>
      <c r="AE220" s="480" t="b">
        <v>0</v>
      </c>
      <c r="AF220" s="480" t="b">
        <v>0</v>
      </c>
    </row>
    <row r="221" spans="1:32">
      <c r="A221" s="128" t="str">
        <f>IF(D221="", " ", _xlfn.XLOOKUP(D221, '⭐SD-SUM-SBALL 🥎'!$F$4:$F$257, '⭐SD-SUM-SBALL 🥎'!$A$4:$A$257))</f>
        <v>Z-OUT-NOT RETURNING</v>
      </c>
      <c r="B221" s="128" t="str">
        <f>IF(D221="", " ", _xlfn.XLOOKUP(D221, '⭐SD-SUM-SBALL 🥎'!$F$4:$F$257, '⭐SD-SUM-SBALL 🥎'!$C$4:$C$257))</f>
        <v>B-RET</v>
      </c>
      <c r="C221" s="631" t="str">
        <f>IF(D221="", " ", _xlfn.XLOOKUP(D221, '⭐SD-SUM-SBALL 🥎'!$F$4:$F$257, '⭐SD-SUM-SBALL 🥎'!$E$4:$E$257))</f>
        <v>USBDCFS</v>
      </c>
      <c r="D221" s="294" t="s">
        <v>4206</v>
      </c>
      <c r="E221" s="128" t="str" cm="1">
        <f t="array" ref="E221">_xlfn.IFS(D221="", "", _xlfn.XLOOKUP(D221, '⭐SD-SUM-SBALL 🥎'!$F$4:$F$257, '⭐SD-SUM-SBALL 🥎'!$X$4:$X$257)="", "TBA", _xlfn.XLOOKUP(D221, '⭐SD-SUM-SBALL 🥎'!$F$4:$F$257, '⭐SD-SUM-SBALL 🥎'!$X$4:$X$257)&gt;0, _xlfn.XLOOKUP(D221, '⭐SD-SUM-SBALL 🥎'!$F$4:$F$257, '⭐SD-SUM-SBALL 🥎'!$X$4:$X$257))</f>
        <v>TBA</v>
      </c>
      <c r="F221" s="130" t="str">
        <f>IF(D221="", " ", _xlfn.XLOOKUP(D221, '⭐SD-SUM-SBALL 🥎'!$F$4:$F$257, '⭐SD-SUM-SBALL 🥎'!$L$4:$L$257))</f>
        <v>rhoward001@horrycountyschools.net</v>
      </c>
      <c r="G221" s="130" t="str" cm="1">
        <f t="array" ref="G221">_xlfn.IFS(D221="", "", _xlfn.XLOOKUP(D221, '⭐SD-SUM-SBALL 🥎'!$F$4:$F$257, '⭐SD-SUM-SBALL 🥎'!$M$4:$M$257)="", "", _xlfn.XLOOKUP(D221, '⭐SD-SUM-SBALL 🥎'!$F$4:$F$257, '⭐SD-SUM-SBALL 🥎'!$M$4:$M$257)&gt;0, _xlfn.XLOOKUP(D221, '⭐SD-SUM-SBALL 🥎'!$F$4:$F$257, '⭐SD-SUM-SBALL 🥎'!$M$4:$M$257))</f>
        <v/>
      </c>
      <c r="H221" s="130" t="str" cm="1">
        <f t="array" ref="H221">_xlfn.IFS(D221="", "", _xlfn.XLOOKUP(D221, '⭐SD-SUM-SBALL 🥎'!$F$4:$F$257, '⭐SD-SUM-SBALL 🥎'!$G$4:$G$257)="", "", _xlfn.XLOOKUP(D221, '⭐SD-SUM-SBALL 🥎'!$F$4:$F$257, '⭐SD-SUM-SBALL 🥎'!$G$4:$G$257)&gt;0, _xlfn.XLOOKUP(D221, '⭐SD-SUM-SBALL 🥎'!$F$4:$F$257, '⭐SD-SUM-SBALL 🥎'!$G$4:$G$257))</f>
        <v/>
      </c>
      <c r="I221" s="130" t="str">
        <f>IF(D221="", " ", _xlfn.XLOOKUP(D221, '⭐SD-SUM-SBALL 🥎'!$F$4:$F$257, '⭐SD-SUM-SBALL 🥎'!$AP$4:$AP$257))</f>
        <v>700 Gardner Lacy Rd., Myrtle Beach, SC 29579</v>
      </c>
      <c r="J221" s="130" t="str">
        <f>IF(D221="", " ", _xlfn.XLOOKUP(D221, '⭐SD-SUM-SBALL 🥎'!$F$4:$F$257, '⭐SD-SUM-SBALL 🥎'!$T$4:$T$257))</f>
        <v>951-970-3709</v>
      </c>
      <c r="K221" s="130" t="str">
        <f>IF(D221="", " ", _xlfn.XLOOKUP(D221, '⭐SD-SUM-SBALL 🥎'!$F$4:$F$257, '⭐SD-SUM-SBALL 🥎'!$N$4:$N$257))</f>
        <v>Richard</v>
      </c>
      <c r="L221" s="130" t="str">
        <f>IF(D221="", " ", _xlfn.XLOOKUP(D221, '⭐SD-SUM-SBALL 🥎'!$F$4:$F$257, '⭐SD-SUM-SBALL 🥎'!$O$4:$O$257))</f>
        <v>Howard</v>
      </c>
      <c r="N221" s="480" t="b">
        <v>0</v>
      </c>
      <c r="O221" s="480" t="b">
        <v>0</v>
      </c>
      <c r="P221" s="480" t="b">
        <v>0</v>
      </c>
      <c r="Q221" s="480" t="b">
        <v>0</v>
      </c>
      <c r="R221" s="626" t="b">
        <v>0</v>
      </c>
      <c r="S221" s="480" t="b">
        <v>0</v>
      </c>
      <c r="T221" s="480" t="b">
        <v>0</v>
      </c>
      <c r="U221" s="480" t="b">
        <v>0</v>
      </c>
      <c r="V221" s="480" t="b">
        <v>0</v>
      </c>
      <c r="W221" s="480" t="b">
        <v>0</v>
      </c>
      <c r="X221" s="615" t="b">
        <v>0</v>
      </c>
      <c r="Y221" s="480" t="b">
        <v>0</v>
      </c>
      <c r="Z221" s="480" t="b">
        <v>0</v>
      </c>
      <c r="AA221" s="480" t="b">
        <v>0</v>
      </c>
      <c r="AB221" s="480" t="b">
        <v>0</v>
      </c>
      <c r="AC221" s="480" t="b">
        <v>0</v>
      </c>
      <c r="AD221" s="480" t="b">
        <v>0</v>
      </c>
      <c r="AE221" s="480" t="b">
        <v>0</v>
      </c>
      <c r="AF221" s="480" t="b">
        <v>0</v>
      </c>
    </row>
    <row r="222" spans="1:32">
      <c r="A222" s="128" t="str">
        <f>IF(D222="", " ", _xlfn.XLOOKUP(D222, '⭐SD-SUM-SBALL 🥎'!$F$4:$F$257, '⭐SD-SUM-SBALL 🥎'!$A$4:$A$257))</f>
        <v>Z-OUT-NOT RETURNING</v>
      </c>
      <c r="B222" s="128" t="str">
        <f>IF(D222="", " ", _xlfn.XLOOKUP(D222, '⭐SD-SUM-SBALL 🥎'!$F$4:$F$257, '⭐SD-SUM-SBALL 🥎'!$C$4:$C$257))</f>
        <v>B-RET</v>
      </c>
      <c r="C222" s="631" t="str">
        <f>IF(D222="", " ", _xlfn.XLOOKUP(D222, '⭐SD-SUM-SBALL 🥎'!$F$4:$F$257, '⭐SD-SUM-SBALL 🥎'!$E$4:$E$257))</f>
        <v>USBDGSGS3</v>
      </c>
      <c r="D222" s="294" t="s">
        <v>3578</v>
      </c>
      <c r="E222" s="128" t="str" cm="1">
        <f t="array" ref="E222">_xlfn.IFS(D222="", "", _xlfn.XLOOKUP(D222, '⭐SD-SUM-SBALL 🥎'!$F$4:$F$257, '⭐SD-SUM-SBALL 🥎'!$X$4:$X$257)="", "TBA", _xlfn.XLOOKUP(D222, '⭐SD-SUM-SBALL 🥎'!$F$4:$F$257, '⭐SD-SUM-SBALL 🥎'!$X$4:$X$257)&gt;0, _xlfn.XLOOKUP(D222, '⭐SD-SUM-SBALL 🥎'!$F$4:$F$257, '⭐SD-SUM-SBALL 🥎'!$X$4:$X$257))</f>
        <v>TBA</v>
      </c>
      <c r="F222" s="130" t="str">
        <f>IF(D222="", " ", _xlfn.XLOOKUP(D222, '⭐SD-SUM-SBALL 🥎'!$F$4:$F$257, '⭐SD-SUM-SBALL 🥎'!$L$4:$L$257))</f>
        <v>billduby@gmail.com</v>
      </c>
      <c r="G222" s="130" t="str" cm="1">
        <f t="array" ref="G222">_xlfn.IFS(D222="", "", _xlfn.XLOOKUP(D222, '⭐SD-SUM-SBALL 🥎'!$F$4:$F$257, '⭐SD-SUM-SBALL 🥎'!$M$4:$M$257)="", "", _xlfn.XLOOKUP(D222, '⭐SD-SUM-SBALL 🥎'!$F$4:$F$257, '⭐SD-SUM-SBALL 🥎'!$M$4:$M$257)&gt;0, _xlfn.XLOOKUP(D222, '⭐SD-SUM-SBALL 🥎'!$F$4:$F$257, '⭐SD-SUM-SBALL 🥎'!$M$4:$M$257))</f>
        <v/>
      </c>
      <c r="H222" s="130" t="str" cm="1">
        <f t="array" ref="H222">_xlfn.IFS(D222="", "", _xlfn.XLOOKUP(D222, '⭐SD-SUM-SBALL 🥎'!$F$4:$F$257, '⭐SD-SUM-SBALL 🥎'!$G$4:$G$257)="", "", _xlfn.XLOOKUP(D222, '⭐SD-SUM-SBALL 🥎'!$F$4:$F$257, '⭐SD-SUM-SBALL 🥎'!$G$4:$G$257)&gt;0, _xlfn.XLOOKUP(D222, '⭐SD-SUM-SBALL 🥎'!$F$4:$F$257, '⭐SD-SUM-SBALL 🥎'!$G$4:$G$257))</f>
        <v/>
      </c>
      <c r="I222" s="130" t="str">
        <f>IF(D222="", " ", _xlfn.XLOOKUP(D222, '⭐SD-SUM-SBALL 🥎'!$F$4:$F$257, '⭐SD-SUM-SBALL 🥎'!$AP$4:$AP$257))</f>
        <v>1745 Arnold Industrial Way, Concord, CA 94520</v>
      </c>
      <c r="J222" s="130" t="str">
        <f>IF(D222="", " ", _xlfn.XLOOKUP(D222, '⭐SD-SUM-SBALL 🥎'!$F$4:$F$257, '⭐SD-SUM-SBALL 🥎'!$T$4:$T$257))</f>
        <v>925-383-1819</v>
      </c>
      <c r="K222" s="130" t="str">
        <f>IF(D222="", " ", _xlfn.XLOOKUP(D222, '⭐SD-SUM-SBALL 🥎'!$F$4:$F$257, '⭐SD-SUM-SBALL 🥎'!$N$4:$N$257))</f>
        <v>Bill</v>
      </c>
      <c r="L222" s="130" t="str">
        <f>IF(D222="", " ", _xlfn.XLOOKUP(D222, '⭐SD-SUM-SBALL 🥎'!$F$4:$F$257, '⭐SD-SUM-SBALL 🥎'!$O$4:$O$257))</f>
        <v>Duby</v>
      </c>
      <c r="N222" s="480" t="b">
        <v>0</v>
      </c>
      <c r="O222" s="480" t="b">
        <v>0</v>
      </c>
      <c r="P222" s="480" t="b">
        <v>0</v>
      </c>
      <c r="Q222" s="480" t="b">
        <v>0</v>
      </c>
      <c r="R222" s="626" t="b">
        <v>0</v>
      </c>
      <c r="S222" s="480" t="b">
        <v>0</v>
      </c>
      <c r="T222" s="480" t="b">
        <v>0</v>
      </c>
      <c r="U222" s="480" t="b">
        <v>0</v>
      </c>
      <c r="V222" s="480" t="b">
        <v>0</v>
      </c>
      <c r="W222" s="480" t="b">
        <v>0</v>
      </c>
      <c r="X222" s="615" t="b">
        <v>0</v>
      </c>
      <c r="Y222" s="480" t="b">
        <v>0</v>
      </c>
      <c r="Z222" s="480" t="b">
        <v>0</v>
      </c>
      <c r="AA222" s="480" t="b">
        <v>0</v>
      </c>
      <c r="AB222" s="480" t="b">
        <v>0</v>
      </c>
      <c r="AC222" s="480" t="b">
        <v>0</v>
      </c>
      <c r="AD222" s="480" t="b">
        <v>0</v>
      </c>
      <c r="AE222" s="480" t="b">
        <v>0</v>
      </c>
      <c r="AF222" s="480" t="b">
        <v>0</v>
      </c>
    </row>
    <row r="223" spans="1:32">
      <c r="A223" s="128" t="str">
        <f>IF(D223="", " ", _xlfn.XLOOKUP(D223, '⭐SD-SUM-SBALL 🥎'!$F$4:$F$257, '⭐SD-SUM-SBALL 🥎'!$A$4:$A$257))</f>
        <v>B-RET</v>
      </c>
      <c r="B223" s="128" t="str">
        <f>IF(D223="", " ", _xlfn.XLOOKUP(D223, '⭐SD-SUM-SBALL 🥎'!$F$4:$F$257, '⭐SD-SUM-SBALL 🥎'!$C$4:$C$257))</f>
        <v>B-RET</v>
      </c>
      <c r="C223" s="631" t="str">
        <f>IF(D223="", " ", _xlfn.XLOOKUP(D223, '⭐SD-SUM-SBALL 🥎'!$F$4:$F$257, '⭐SD-SUM-SBALL 🥎'!$E$4:$E$257))</f>
        <v>USBDHGS</v>
      </c>
      <c r="D223" s="294" t="s">
        <v>4091</v>
      </c>
      <c r="E223" s="128" cm="1">
        <f t="array" ref="E223">_xlfn.IFS(D223="", "", _xlfn.XLOOKUP(D223, '⭐SD-SUM-SBALL 🥎'!$F$4:$F$257, '⭐SD-SUM-SBALL 🥎'!$X$4:$X$257)="", "TBA", _xlfn.XLOOKUP(D223, '⭐SD-SUM-SBALL 🥎'!$F$4:$F$257, '⭐SD-SUM-SBALL 🥎'!$X$4:$X$257)&gt;0, _xlfn.XLOOKUP(D223, '⭐SD-SUM-SBALL 🥎'!$F$4:$F$257, '⭐SD-SUM-SBALL 🥎'!$X$4:$X$257))</f>
        <v>713</v>
      </c>
      <c r="F223" s="130" t="str">
        <f>IF(D223="", " ", _xlfn.XLOOKUP(D223, '⭐SD-SUM-SBALL 🥎'!$F$4:$F$257, '⭐SD-SUM-SBALL 🥎'!$L$4:$L$257))</f>
        <v>Trey.magnuson@gmail.com</v>
      </c>
      <c r="G223" s="130" t="str" cm="1">
        <f t="array" ref="G223">_xlfn.IFS(D223="", "", _xlfn.XLOOKUP(D223, '⭐SD-SUM-SBALL 🥎'!$F$4:$F$257, '⭐SD-SUM-SBALL 🥎'!$M$4:$M$257)="", "", _xlfn.XLOOKUP(D223, '⭐SD-SUM-SBALL 🥎'!$F$4:$F$257, '⭐SD-SUM-SBALL 🥎'!$M$4:$M$257)&gt;0, _xlfn.XLOOKUP(D223, '⭐SD-SUM-SBALL 🥎'!$F$4:$F$257, '⭐SD-SUM-SBALL 🥎'!$M$4:$M$257))</f>
        <v/>
      </c>
      <c r="H223" s="130" t="str" cm="1">
        <f t="array" ref="H223">_xlfn.IFS(D223="", "", _xlfn.XLOOKUP(D223, '⭐SD-SUM-SBALL 🥎'!$F$4:$F$257, '⭐SD-SUM-SBALL 🥎'!$G$4:$G$257)="", "", _xlfn.XLOOKUP(D223, '⭐SD-SUM-SBALL 🥎'!$F$4:$F$257, '⭐SD-SUM-SBALL 🥎'!$G$4:$G$257)&gt;0, _xlfn.XLOOKUP(D223, '⭐SD-SUM-SBALL 🥎'!$F$4:$F$257, '⭐SD-SUM-SBALL 🥎'!$G$4:$G$257))</f>
        <v>Softball Complex</v>
      </c>
      <c r="I223" s="130" t="str">
        <f>IF(D223="", " ", _xlfn.XLOOKUP(D223, '⭐SD-SUM-SBALL 🥎'!$F$4:$F$257, '⭐SD-SUM-SBALL 🥎'!$AP$4:$AP$257))</f>
        <v>1500 Lincoln Hills Dr., Missoula, MT 59802</v>
      </c>
      <c r="J223" s="130" t="str">
        <f>IF(D223="", " ", _xlfn.XLOOKUP(D223, '⭐SD-SUM-SBALL 🥎'!$F$4:$F$257, '⭐SD-SUM-SBALL 🥎'!$T$4:$T$257))</f>
        <v>323-899-1520</v>
      </c>
      <c r="K223" s="130" t="str">
        <f>IF(D223="", " ", _xlfn.XLOOKUP(D223, '⭐SD-SUM-SBALL 🥎'!$F$4:$F$257, '⭐SD-SUM-SBALL 🥎'!$N$4:$N$257))</f>
        <v>Trey</v>
      </c>
      <c r="L223" s="130" t="str">
        <f>IF(D223="", " ", _xlfn.XLOOKUP(D223, '⭐SD-SUM-SBALL 🥎'!$F$4:$F$257, '⭐SD-SUM-SBALL 🥎'!$O$4:$O$257))</f>
        <v>Magnuson</v>
      </c>
      <c r="N223" s="480" t="b">
        <v>0</v>
      </c>
      <c r="O223" s="480" t="b">
        <v>0</v>
      </c>
      <c r="P223" s="480" t="b">
        <v>0</v>
      </c>
      <c r="Q223" s="480" t="b">
        <v>0</v>
      </c>
      <c r="R223" s="626" t="b">
        <v>0</v>
      </c>
      <c r="S223" s="480" t="b">
        <v>0</v>
      </c>
      <c r="T223" s="480" t="b">
        <v>0</v>
      </c>
      <c r="U223" s="480" t="b">
        <v>0</v>
      </c>
      <c r="V223" s="480" t="b">
        <v>0</v>
      </c>
      <c r="W223" s="480" t="b">
        <v>0</v>
      </c>
      <c r="X223" s="615" t="b">
        <v>0</v>
      </c>
      <c r="Y223" s="480" t="b">
        <v>0</v>
      </c>
      <c r="Z223" s="480" t="b">
        <v>0</v>
      </c>
      <c r="AA223" s="480" t="b">
        <v>0</v>
      </c>
      <c r="AB223" s="480" t="b">
        <v>0</v>
      </c>
      <c r="AC223" s="480" t="b">
        <v>0</v>
      </c>
      <c r="AD223" s="480" t="b">
        <v>0</v>
      </c>
      <c r="AE223" s="480" t="b">
        <v>0</v>
      </c>
      <c r="AF223" s="480" t="b">
        <v>0</v>
      </c>
    </row>
    <row r="224" spans="1:32">
      <c r="A224" s="128" t="str">
        <f>IF(D224="", " ", _xlfn.XLOOKUP(D224, '⭐SD-SUM-SBALL 🥎'!$F$4:$F$257, '⭐SD-SUM-SBALL 🥎'!$A$4:$A$257))</f>
        <v>Z-OUT-NOT RETURNING</v>
      </c>
      <c r="B224" s="128" t="str">
        <f>IF(D224="", " ", _xlfn.XLOOKUP(D224, '⭐SD-SUM-SBALL 🥎'!$F$4:$F$257, '⭐SD-SUM-SBALL 🥎'!$C$4:$C$257))</f>
        <v>B-RET</v>
      </c>
      <c r="C224" s="631" t="str">
        <f>IF(D224="", " ", _xlfn.XLOOKUP(D224, '⭐SD-SUM-SBALL 🥎'!$F$4:$F$257, '⭐SD-SUM-SBALL 🥎'!$E$4:$E$257))</f>
        <v>USBDMBCS</v>
      </c>
      <c r="D224" s="294" t="s">
        <v>4219</v>
      </c>
      <c r="E224" s="128" t="str" cm="1">
        <f t="array" ref="E224">_xlfn.IFS(D224="", "", _xlfn.XLOOKUP(D224, '⭐SD-SUM-SBALL 🥎'!$F$4:$F$257, '⭐SD-SUM-SBALL 🥎'!$X$4:$X$257)="", "TBA", _xlfn.XLOOKUP(D224, '⭐SD-SUM-SBALL 🥎'!$F$4:$F$257, '⭐SD-SUM-SBALL 🥎'!$X$4:$X$257)&gt;0, _xlfn.XLOOKUP(D224, '⭐SD-SUM-SBALL 🥎'!$F$4:$F$257, '⭐SD-SUM-SBALL 🥎'!$X$4:$X$257))</f>
        <v>TBA</v>
      </c>
      <c r="F224" s="130" t="str">
        <f>IF(D224="", " ", _xlfn.XLOOKUP(D224, '⭐SD-SUM-SBALL 🥎'!$F$4:$F$257, '⭐SD-SUM-SBALL 🥎'!$L$4:$L$257))</f>
        <v>coach9ball@gmail.com</v>
      </c>
      <c r="G224" s="130" t="str" cm="1">
        <f t="array" ref="G224">_xlfn.IFS(D224="", "", _xlfn.XLOOKUP(D224, '⭐SD-SUM-SBALL 🥎'!$F$4:$F$257, '⭐SD-SUM-SBALL 🥎'!$M$4:$M$257)="", "", _xlfn.XLOOKUP(D224, '⭐SD-SUM-SBALL 🥎'!$F$4:$F$257, '⭐SD-SUM-SBALL 🥎'!$M$4:$M$257)&gt;0, _xlfn.XLOOKUP(D224, '⭐SD-SUM-SBALL 🥎'!$F$4:$F$257, '⭐SD-SUM-SBALL 🥎'!$M$4:$M$257))</f>
        <v/>
      </c>
      <c r="H224" s="130" t="str" cm="1">
        <f t="array" ref="H224">_xlfn.IFS(D224="", "", _xlfn.XLOOKUP(D224, '⭐SD-SUM-SBALL 🥎'!$F$4:$F$257, '⭐SD-SUM-SBALL 🥎'!$G$4:$G$257)="", "", _xlfn.XLOOKUP(D224, '⭐SD-SUM-SBALL 🥎'!$F$4:$F$257, '⭐SD-SUM-SBALL 🥎'!$G$4:$G$257)&gt;0, _xlfn.XLOOKUP(D224, '⭐SD-SUM-SBALL 🥎'!$F$4:$F$257, '⭐SD-SUM-SBALL 🥎'!$G$4:$G$257))</f>
        <v/>
      </c>
      <c r="I224" s="130" t="str">
        <f>IF(D224="", " ", _xlfn.XLOOKUP(D224, '⭐SD-SUM-SBALL 🥎'!$F$4:$F$257, '⭐SD-SUM-SBALL 🥎'!$AP$4:$AP$257))</f>
        <v>2509 Post Oak Tritt Rd., Marietta, GA 30062</v>
      </c>
      <c r="J224" s="130" t="str">
        <f>IF(D224="", " ", _xlfn.XLOOKUP(D224, '⭐SD-SUM-SBALL 🥎'!$F$4:$F$257, '⭐SD-SUM-SBALL 🥎'!$T$4:$T$257))</f>
        <v>404-405-1215</v>
      </c>
      <c r="K224" s="130" t="str">
        <f>IF(D224="", " ", _xlfn.XLOOKUP(D224, '⭐SD-SUM-SBALL 🥎'!$F$4:$F$257, '⭐SD-SUM-SBALL 🥎'!$N$4:$N$257))</f>
        <v>Jason</v>
      </c>
      <c r="L224" s="130" t="str">
        <f>IF(D224="", " ", _xlfn.XLOOKUP(D224, '⭐SD-SUM-SBALL 🥎'!$F$4:$F$257, '⭐SD-SUM-SBALL 🥎'!$O$4:$O$257))</f>
        <v>Eller</v>
      </c>
      <c r="N224" s="480" t="b">
        <v>0</v>
      </c>
      <c r="O224" s="480" t="b">
        <v>0</v>
      </c>
      <c r="P224" s="480" t="b">
        <v>0</v>
      </c>
      <c r="Q224" s="480" t="b">
        <v>0</v>
      </c>
      <c r="R224" s="626" t="b">
        <v>0</v>
      </c>
      <c r="S224" s="480" t="b">
        <v>0</v>
      </c>
      <c r="T224" s="480" t="b">
        <v>0</v>
      </c>
      <c r="U224" s="480" t="b">
        <v>0</v>
      </c>
      <c r="V224" s="480" t="b">
        <v>0</v>
      </c>
      <c r="W224" s="480" t="b">
        <v>0</v>
      </c>
      <c r="X224" s="615" t="b">
        <v>0</v>
      </c>
      <c r="Y224" s="480" t="b">
        <v>0</v>
      </c>
      <c r="Z224" s="480" t="b">
        <v>0</v>
      </c>
      <c r="AA224" s="480" t="b">
        <v>0</v>
      </c>
      <c r="AB224" s="480" t="b">
        <v>0</v>
      </c>
      <c r="AC224" s="480" t="b">
        <v>0</v>
      </c>
      <c r="AD224" s="480" t="b">
        <v>0</v>
      </c>
      <c r="AE224" s="480" t="b">
        <v>0</v>
      </c>
      <c r="AF224" s="480" t="b">
        <v>0</v>
      </c>
    </row>
    <row r="225" spans="1:32">
      <c r="A225" s="128" t="str">
        <f>IF(D225="", " ", _xlfn.XLOOKUP(D225, '⭐SD-SUM-SBALL 🥎'!$F$4:$F$257, '⭐SD-SUM-SBALL 🥎'!$A$4:$A$257))</f>
        <v>Z-OUT-NOT RETURNING</v>
      </c>
      <c r="B225" s="128" t="str">
        <f>IF(D225="", " ", _xlfn.XLOOKUP(D225, '⭐SD-SUM-SBALL 🥎'!$F$4:$F$257, '⭐SD-SUM-SBALL 🥎'!$C$4:$C$257))</f>
        <v>B-RET</v>
      </c>
      <c r="C225" s="631" t="str">
        <f>IF(D225="", " ", _xlfn.XLOOKUP(D225, '⭐SD-SUM-SBALL 🥎'!$F$4:$F$257, '⭐SD-SUM-SBALL 🥎'!$E$4:$E$257))</f>
        <v>USBDMBCS</v>
      </c>
      <c r="D225" s="294" t="s">
        <v>4223</v>
      </c>
      <c r="E225" s="128" t="str" cm="1">
        <f t="array" ref="E225">_xlfn.IFS(D225="", "", _xlfn.XLOOKUP(D225, '⭐SD-SUM-SBALL 🥎'!$F$4:$F$257, '⭐SD-SUM-SBALL 🥎'!$X$4:$X$257)="", "TBA", _xlfn.XLOOKUP(D225, '⭐SD-SUM-SBALL 🥎'!$F$4:$F$257, '⭐SD-SUM-SBALL 🥎'!$X$4:$X$257)&gt;0, _xlfn.XLOOKUP(D225, '⭐SD-SUM-SBALL 🥎'!$F$4:$F$257, '⭐SD-SUM-SBALL 🥎'!$X$4:$X$257))</f>
        <v>TBA</v>
      </c>
      <c r="F225" s="130" t="str">
        <f>IF(D225="", " ", _xlfn.XLOOKUP(D225, '⭐SD-SUM-SBALL 🥎'!$F$4:$F$257, '⭐SD-SUM-SBALL 🥎'!$L$4:$L$257))</f>
        <v>coach9ball@gmail.com</v>
      </c>
      <c r="G225" s="130" t="str" cm="1">
        <f t="array" ref="G225">_xlfn.IFS(D225="", "", _xlfn.XLOOKUP(D225, '⭐SD-SUM-SBALL 🥎'!$F$4:$F$257, '⭐SD-SUM-SBALL 🥎'!$M$4:$M$257)="", "", _xlfn.XLOOKUP(D225, '⭐SD-SUM-SBALL 🥎'!$F$4:$F$257, '⭐SD-SUM-SBALL 🥎'!$M$4:$M$257)&gt;0, _xlfn.XLOOKUP(D225, '⭐SD-SUM-SBALL 🥎'!$F$4:$F$257, '⭐SD-SUM-SBALL 🥎'!$M$4:$M$257))</f>
        <v/>
      </c>
      <c r="H225" s="130" t="str" cm="1">
        <f t="array" ref="H225">_xlfn.IFS(D225="", "", _xlfn.XLOOKUP(D225, '⭐SD-SUM-SBALL 🥎'!$F$4:$F$257, '⭐SD-SUM-SBALL 🥎'!$G$4:$G$257)="", "", _xlfn.XLOOKUP(D225, '⭐SD-SUM-SBALL 🥎'!$F$4:$F$257, '⭐SD-SUM-SBALL 🥎'!$G$4:$G$257)&gt;0, _xlfn.XLOOKUP(D225, '⭐SD-SUM-SBALL 🥎'!$F$4:$F$257, '⭐SD-SUM-SBALL 🥎'!$G$4:$G$257))</f>
        <v/>
      </c>
      <c r="I225" s="130" t="str">
        <f>IF(D225="", " ", _xlfn.XLOOKUP(D225, '⭐SD-SUM-SBALL 🥎'!$F$4:$F$257, '⭐SD-SUM-SBALL 🥎'!$AP$4:$AP$257))</f>
        <v>2509 Post Oak Tritt Rd., Marietta, GA 30062</v>
      </c>
      <c r="J225" s="130" t="str">
        <f>IF(D225="", " ", _xlfn.XLOOKUP(D225, '⭐SD-SUM-SBALL 🥎'!$F$4:$F$257, '⭐SD-SUM-SBALL 🥎'!$T$4:$T$257))</f>
        <v>404-405-1215</v>
      </c>
      <c r="K225" s="130" t="str">
        <f>IF(D225="", " ", _xlfn.XLOOKUP(D225, '⭐SD-SUM-SBALL 🥎'!$F$4:$F$257, '⭐SD-SUM-SBALL 🥎'!$N$4:$N$257))</f>
        <v>Jason</v>
      </c>
      <c r="L225" s="130" t="str">
        <f>IF(D225="", " ", _xlfn.XLOOKUP(D225, '⭐SD-SUM-SBALL 🥎'!$F$4:$F$257, '⭐SD-SUM-SBALL 🥎'!$O$4:$O$257))</f>
        <v>Eller</v>
      </c>
      <c r="N225" s="480" t="b">
        <v>0</v>
      </c>
      <c r="O225" s="480" t="b">
        <v>0</v>
      </c>
      <c r="P225" s="480" t="b">
        <v>0</v>
      </c>
      <c r="Q225" s="480" t="b">
        <v>0</v>
      </c>
      <c r="R225" s="626" t="b">
        <v>0</v>
      </c>
      <c r="S225" s="480" t="b">
        <v>0</v>
      </c>
      <c r="T225" s="480" t="b">
        <v>0</v>
      </c>
      <c r="U225" s="480" t="b">
        <v>0</v>
      </c>
      <c r="V225" s="480" t="b">
        <v>0</v>
      </c>
      <c r="W225" s="480" t="b">
        <v>0</v>
      </c>
      <c r="X225" s="615" t="b">
        <v>0</v>
      </c>
      <c r="Y225" s="480" t="b">
        <v>0</v>
      </c>
      <c r="Z225" s="480" t="b">
        <v>0</v>
      </c>
      <c r="AA225" s="480" t="b">
        <v>0</v>
      </c>
      <c r="AB225" s="480" t="b">
        <v>0</v>
      </c>
      <c r="AC225" s="480" t="b">
        <v>0</v>
      </c>
      <c r="AD225" s="480" t="b">
        <v>0</v>
      </c>
      <c r="AE225" s="480" t="b">
        <v>0</v>
      </c>
      <c r="AF225" s="480" t="b">
        <v>0</v>
      </c>
    </row>
    <row r="226" spans="1:32">
      <c r="A226" s="128" t="str">
        <f>IF(D226="", " ", _xlfn.XLOOKUP(D226, '⭐SD-SUM-SBALL 🥎'!$F$4:$F$257, '⭐SD-SUM-SBALL 🥎'!$A$4:$A$257))</f>
        <v>Z-OUT-NOT RETURNING</v>
      </c>
      <c r="B226" s="128" t="str">
        <f>IF(D226="", " ", _xlfn.XLOOKUP(D226, '⭐SD-SUM-SBALL 🥎'!$F$4:$F$257, '⭐SD-SUM-SBALL 🥎'!$C$4:$C$257))</f>
        <v>B-RET</v>
      </c>
      <c r="C226" s="631" t="str">
        <f>IF(D226="", " ", _xlfn.XLOOKUP(D226, '⭐SD-SUM-SBALL 🥎'!$F$4:$F$257, '⭐SD-SUM-SBALL 🥎'!$E$4:$E$257))</f>
        <v>USBDUHS</v>
      </c>
      <c r="D226" s="295" t="s">
        <v>4256</v>
      </c>
      <c r="E226" s="128" t="str" cm="1">
        <f t="array" ref="E226">_xlfn.IFS(D226="", "", _xlfn.XLOOKUP(D226, '⭐SD-SUM-SBALL 🥎'!$F$4:$F$257, '⭐SD-SUM-SBALL 🥎'!$X$4:$X$257)="", "TBA", _xlfn.XLOOKUP(D226, '⭐SD-SUM-SBALL 🥎'!$F$4:$F$257, '⭐SD-SUM-SBALL 🥎'!$X$4:$X$257)&gt;0, _xlfn.XLOOKUP(D226, '⭐SD-SUM-SBALL 🥎'!$F$4:$F$257, '⭐SD-SUM-SBALL 🥎'!$X$4:$X$257))</f>
        <v>TBA</v>
      </c>
      <c r="F226" s="130" t="str">
        <f>IF(D226="", " ", _xlfn.XLOOKUP(D226, '⭐SD-SUM-SBALL 🥎'!$F$4:$F$257, '⭐SD-SUM-SBALL 🥎'!$L$4:$L$257))</f>
        <v>natalie25p@gmail.com</v>
      </c>
      <c r="G226" s="130" t="str" cm="1">
        <f t="array" ref="G226">_xlfn.IFS(D226="", "", _xlfn.XLOOKUP(D226, '⭐SD-SUM-SBALL 🥎'!$F$4:$F$257, '⭐SD-SUM-SBALL 🥎'!$M$4:$M$257)="", "", _xlfn.XLOOKUP(D226, '⭐SD-SUM-SBALL 🥎'!$F$4:$F$257, '⭐SD-SUM-SBALL 🥎'!$M$4:$M$257)&gt;0, _xlfn.XLOOKUP(D226, '⭐SD-SUM-SBALL 🥎'!$F$4:$F$257, '⭐SD-SUM-SBALL 🥎'!$M$4:$M$257))</f>
        <v/>
      </c>
      <c r="H226" s="130" t="str" cm="1">
        <f t="array" ref="H226">_xlfn.IFS(D226="", "", _xlfn.XLOOKUP(D226, '⭐SD-SUM-SBALL 🥎'!$F$4:$F$257, '⭐SD-SUM-SBALL 🥎'!$G$4:$G$257)="", "", _xlfn.XLOOKUP(D226, '⭐SD-SUM-SBALL 🥎'!$F$4:$F$257, '⭐SD-SUM-SBALL 🥎'!$G$4:$G$257)&gt;0, _xlfn.XLOOKUP(D226, '⭐SD-SUM-SBALL 🥎'!$F$4:$F$257, '⭐SD-SUM-SBALL 🥎'!$G$4:$G$257))</f>
        <v>University HS</v>
      </c>
      <c r="I226" s="130" t="str">
        <f>IF(D226="", " ", _xlfn.XLOOKUP(D226, '⭐SD-SUM-SBALL 🥎'!$F$4:$F$257, '⭐SD-SUM-SBALL 🥎'!$AP$4:$AP$257))</f>
        <v>4771 Campus Dr., Irvine, CA 92612</v>
      </c>
      <c r="J226" s="130" t="str">
        <f>IF(D226="", " ", _xlfn.XLOOKUP(D226, '⭐SD-SUM-SBALL 🥎'!$F$4:$F$257, '⭐SD-SUM-SBALL 🥎'!$T$4:$T$257))</f>
        <v>435-210-8713</v>
      </c>
      <c r="K226" s="130" t="str">
        <f>IF(D226="", " ", _xlfn.XLOOKUP(D226, '⭐SD-SUM-SBALL 🥎'!$F$4:$F$257, '⭐SD-SUM-SBALL 🥎'!$N$4:$N$257))</f>
        <v>Natalie</v>
      </c>
      <c r="L226" s="130" t="str">
        <f>IF(D226="", " ", _xlfn.XLOOKUP(D226, '⭐SD-SUM-SBALL 🥎'!$F$4:$F$257, '⭐SD-SUM-SBALL 🥎'!$O$4:$O$257))</f>
        <v>Mills</v>
      </c>
      <c r="N226" s="480" t="b">
        <v>0</v>
      </c>
      <c r="O226" s="480" t="b">
        <v>0</v>
      </c>
      <c r="P226" s="480" t="b">
        <v>0</v>
      </c>
      <c r="Q226" s="480" t="b">
        <v>0</v>
      </c>
      <c r="R226" s="626" t="b">
        <v>0</v>
      </c>
      <c r="S226" s="480" t="b">
        <v>0</v>
      </c>
      <c r="T226" s="480" t="b">
        <v>0</v>
      </c>
      <c r="U226" s="480" t="b">
        <v>0</v>
      </c>
      <c r="V226" s="480" t="b">
        <v>0</v>
      </c>
      <c r="W226" s="480" t="b">
        <v>0</v>
      </c>
      <c r="X226" s="615" t="b">
        <v>0</v>
      </c>
      <c r="Y226" s="480" t="b">
        <v>0</v>
      </c>
      <c r="Z226" s="480" t="b">
        <v>0</v>
      </c>
      <c r="AA226" s="480" t="b">
        <v>0</v>
      </c>
      <c r="AB226" s="480" t="b">
        <v>0</v>
      </c>
      <c r="AC226" s="480" t="b">
        <v>0</v>
      </c>
      <c r="AD226" s="480" t="b">
        <v>0</v>
      </c>
      <c r="AE226" s="480" t="b">
        <v>0</v>
      </c>
      <c r="AF226" s="480" t="b">
        <v>0</v>
      </c>
    </row>
    <row r="227" spans="1:32">
      <c r="A227" s="128" t="str">
        <f>IF(D227="", " ", _xlfn.XLOOKUP(D227, '⭐SD-SUM-SBALL 🥎'!$F$4:$F$257, '⭐SD-SUM-SBALL 🥎'!$A$4:$A$257))</f>
        <v>Z-OUT-NOT RETURNING</v>
      </c>
      <c r="B227" s="128" t="str">
        <f>IF(D227="", " ", _xlfn.XLOOKUP(D227, '⭐SD-SUM-SBALL 🥎'!$F$4:$F$257, '⭐SD-SUM-SBALL 🥎'!$C$4:$C$257))</f>
        <v>B-RET</v>
      </c>
      <c r="C227" s="631" t="str">
        <f>IF(D227="", " ", _xlfn.XLOOKUP(D227, '⭐SD-SUM-SBALL 🥎'!$F$4:$F$257, '⭐SD-SUM-SBALL 🥎'!$E$4:$E$257))</f>
        <v>USBDKHS1</v>
      </c>
      <c r="D227" s="285" t="s">
        <v>4260</v>
      </c>
      <c r="E227" s="128" t="str" cm="1">
        <f t="array" ref="E227">_xlfn.IFS(D227="", "", _xlfn.XLOOKUP(D227, '⭐SD-SUM-SBALL 🥎'!$F$4:$F$257, '⭐SD-SUM-SBALL 🥎'!$X$4:$X$257)="", "TBA", _xlfn.XLOOKUP(D227, '⭐SD-SUM-SBALL 🥎'!$F$4:$F$257, '⭐SD-SUM-SBALL 🥎'!$X$4:$X$257)&gt;0, _xlfn.XLOOKUP(D227, '⭐SD-SUM-SBALL 🥎'!$F$4:$F$257, '⭐SD-SUM-SBALL 🥎'!$X$4:$X$257))</f>
        <v>TBA</v>
      </c>
      <c r="F227" s="130" t="str">
        <f>IF(D227="", " ", _xlfn.XLOOKUP(D227, '⭐SD-SUM-SBALL 🥎'!$F$4:$F$257, '⭐SD-SUM-SBALL 🥎'!$L$4:$L$257))</f>
        <v>dgbouvier@kunaschools.org</v>
      </c>
      <c r="G227" s="130" t="str" cm="1">
        <f t="array" ref="G227">_xlfn.IFS(D227="", "", _xlfn.XLOOKUP(D227, '⭐SD-SUM-SBALL 🥎'!$F$4:$F$257, '⭐SD-SUM-SBALL 🥎'!$M$4:$M$257)="", "", _xlfn.XLOOKUP(D227, '⭐SD-SUM-SBALL 🥎'!$F$4:$F$257, '⭐SD-SUM-SBALL 🥎'!$M$4:$M$257)&gt;0, _xlfn.XLOOKUP(D227, '⭐SD-SUM-SBALL 🥎'!$F$4:$F$257, '⭐SD-SUM-SBALL 🥎'!$M$4:$M$257))</f>
        <v/>
      </c>
      <c r="H227" s="130" t="str" cm="1">
        <f t="array" ref="H227">_xlfn.IFS(D227="", "", _xlfn.XLOOKUP(D227, '⭐SD-SUM-SBALL 🥎'!$F$4:$F$257, '⭐SD-SUM-SBALL 🥎'!$G$4:$G$257)="", "", _xlfn.XLOOKUP(D227, '⭐SD-SUM-SBALL 🥎'!$F$4:$F$257, '⭐SD-SUM-SBALL 🥎'!$G$4:$G$257)&gt;0, _xlfn.XLOOKUP(D227, '⭐SD-SUM-SBALL 🥎'!$F$4:$F$257, '⭐SD-SUM-SBALL 🥎'!$G$4:$G$257))</f>
        <v>Diamond Development Center</v>
      </c>
      <c r="I227" s="130" t="str">
        <f>IF(D227="", " ", _xlfn.XLOOKUP(D227, '⭐SD-SUM-SBALL 🥎'!$F$4:$F$257, '⭐SD-SUM-SBALL 🥎'!$AP$4:$AP$257))</f>
        <v>11199 W Silver Hawk Lane, Kuna, ID 83634</v>
      </c>
      <c r="J227" s="130" t="str">
        <f>IF(D227="", " ", _xlfn.XLOOKUP(D227, '⭐SD-SUM-SBALL 🥎'!$F$4:$F$257, '⭐SD-SUM-SBALL 🥎'!$T$4:$T$257))</f>
        <v>208-899-1080</v>
      </c>
      <c r="K227" s="130" t="str">
        <f>IF(D227="", " ", _xlfn.XLOOKUP(D227, '⭐SD-SUM-SBALL 🥎'!$F$4:$F$257, '⭐SD-SUM-SBALL 🥎'!$N$4:$N$257))</f>
        <v>Dominic</v>
      </c>
      <c r="L227" s="130" t="str">
        <f>IF(D227="", " ", _xlfn.XLOOKUP(D227, '⭐SD-SUM-SBALL 🥎'!$F$4:$F$257, '⭐SD-SUM-SBALL 🥎'!$O$4:$O$257))</f>
        <v>Bouvier</v>
      </c>
      <c r="N227" s="480" t="b">
        <v>0</v>
      </c>
      <c r="O227" s="480" t="b">
        <v>0</v>
      </c>
      <c r="P227" s="480" t="b">
        <v>0</v>
      </c>
      <c r="Q227" s="480" t="b">
        <v>0</v>
      </c>
      <c r="R227" s="626" t="b">
        <v>0</v>
      </c>
      <c r="S227" s="480" t="b">
        <v>0</v>
      </c>
      <c r="T227" s="480" t="b">
        <v>0</v>
      </c>
      <c r="U227" s="480" t="b">
        <v>0</v>
      </c>
      <c r="V227" s="480" t="b">
        <v>0</v>
      </c>
      <c r="W227" s="480" t="b">
        <v>0</v>
      </c>
      <c r="X227" s="615" t="b">
        <v>0</v>
      </c>
      <c r="Y227" s="480" t="b">
        <v>0</v>
      </c>
      <c r="Z227" s="480" t="b">
        <v>0</v>
      </c>
      <c r="AA227" s="480" t="b">
        <v>0</v>
      </c>
      <c r="AB227" s="480" t="b">
        <v>0</v>
      </c>
      <c r="AC227" s="480" t="b">
        <v>0</v>
      </c>
      <c r="AD227" s="480" t="b">
        <v>0</v>
      </c>
      <c r="AE227" s="480" t="b">
        <v>0</v>
      </c>
      <c r="AF227" s="480" t="b">
        <v>0</v>
      </c>
    </row>
    <row r="228" spans="1:32">
      <c r="A228" s="128" t="str">
        <f>IF(D228="", " ", _xlfn.XLOOKUP(D228, '⭐SD-SUM-SBALL 🥎'!$F$4:$F$257, '⭐SD-SUM-SBALL 🥎'!$A$4:$A$257))</f>
        <v>Z-OUT-NOT RETURNING</v>
      </c>
      <c r="B228" s="128" t="str">
        <f>IF(D228="", " ", _xlfn.XLOOKUP(D228, '⭐SD-SUM-SBALL 🥎'!$F$4:$F$257, '⭐SD-SUM-SBALL 🥎'!$C$4:$C$257))</f>
        <v>B-RET</v>
      </c>
      <c r="C228" s="631" t="str">
        <f>IF(D228="", " ", _xlfn.XLOOKUP(D228, '⭐SD-SUM-SBALL 🥎'!$F$4:$F$257, '⭐SD-SUM-SBALL 🥎'!$E$4:$E$257))</f>
        <v>USBDKHS2</v>
      </c>
      <c r="D228" s="285" t="s">
        <v>4265</v>
      </c>
      <c r="E228" s="128" t="str" cm="1">
        <f t="array" ref="E228">_xlfn.IFS(D228="", "", _xlfn.XLOOKUP(D228, '⭐SD-SUM-SBALL 🥎'!$F$4:$F$257, '⭐SD-SUM-SBALL 🥎'!$X$4:$X$257)="", "TBA", _xlfn.XLOOKUP(D228, '⭐SD-SUM-SBALL 🥎'!$F$4:$F$257, '⭐SD-SUM-SBALL 🥎'!$X$4:$X$257)&gt;0, _xlfn.XLOOKUP(D228, '⭐SD-SUM-SBALL 🥎'!$F$4:$F$257, '⭐SD-SUM-SBALL 🥎'!$X$4:$X$257))</f>
        <v>TBA</v>
      </c>
      <c r="F228" s="130" t="str">
        <f>IF(D228="", " ", _xlfn.XLOOKUP(D228, '⭐SD-SUM-SBALL 🥎'!$F$4:$F$257, '⭐SD-SUM-SBALL 🥎'!$L$4:$L$257))</f>
        <v>dgbouvier@kunaschools.org</v>
      </c>
      <c r="G228" s="130" t="str" cm="1">
        <f t="array" ref="G228">_xlfn.IFS(D228="", "", _xlfn.XLOOKUP(D228, '⭐SD-SUM-SBALL 🥎'!$F$4:$F$257, '⭐SD-SUM-SBALL 🥎'!$M$4:$M$257)="", "", _xlfn.XLOOKUP(D228, '⭐SD-SUM-SBALL 🥎'!$F$4:$F$257, '⭐SD-SUM-SBALL 🥎'!$M$4:$M$257)&gt;0, _xlfn.XLOOKUP(D228, '⭐SD-SUM-SBALL 🥎'!$F$4:$F$257, '⭐SD-SUM-SBALL 🥎'!$M$4:$M$257))</f>
        <v/>
      </c>
      <c r="H228" s="130" t="str" cm="1">
        <f t="array" ref="H228">_xlfn.IFS(D228="", "", _xlfn.XLOOKUP(D228, '⭐SD-SUM-SBALL 🥎'!$F$4:$F$257, '⭐SD-SUM-SBALL 🥎'!$G$4:$G$257)="", "", _xlfn.XLOOKUP(D228, '⭐SD-SUM-SBALL 🥎'!$F$4:$F$257, '⭐SD-SUM-SBALL 🥎'!$G$4:$G$257)&gt;0, _xlfn.XLOOKUP(D228, '⭐SD-SUM-SBALL 🥎'!$F$4:$F$257, '⭐SD-SUM-SBALL 🥎'!$G$4:$G$257))</f>
        <v>Diamond Development Center</v>
      </c>
      <c r="I228" s="130" t="str">
        <f>IF(D228="", " ", _xlfn.XLOOKUP(D228, '⭐SD-SUM-SBALL 🥎'!$F$4:$F$257, '⭐SD-SUM-SBALL 🥎'!$AP$4:$AP$257))</f>
        <v>11199 W Silver Hawk Lane, Kuna, ID 83634</v>
      </c>
      <c r="J228" s="130" t="str">
        <f>IF(D228="", " ", _xlfn.XLOOKUP(D228, '⭐SD-SUM-SBALL 🥎'!$F$4:$F$257, '⭐SD-SUM-SBALL 🥎'!$T$4:$T$257))</f>
        <v>208-899-1080</v>
      </c>
      <c r="K228" s="130" t="str">
        <f>IF(D228="", " ", _xlfn.XLOOKUP(D228, '⭐SD-SUM-SBALL 🥎'!$F$4:$F$257, '⭐SD-SUM-SBALL 🥎'!$N$4:$N$257))</f>
        <v>Dominic</v>
      </c>
      <c r="L228" s="130" t="str">
        <f>IF(D228="", " ", _xlfn.XLOOKUP(D228, '⭐SD-SUM-SBALL 🥎'!$F$4:$F$257, '⭐SD-SUM-SBALL 🥎'!$O$4:$O$257))</f>
        <v>Bouvier</v>
      </c>
      <c r="N228" s="480" t="b">
        <v>0</v>
      </c>
      <c r="O228" s="480" t="b">
        <v>0</v>
      </c>
      <c r="P228" s="480" t="b">
        <v>0</v>
      </c>
      <c r="Q228" s="480" t="b">
        <v>0</v>
      </c>
      <c r="R228" s="626" t="b">
        <v>0</v>
      </c>
      <c r="S228" s="480" t="b">
        <v>0</v>
      </c>
      <c r="T228" s="480" t="b">
        <v>0</v>
      </c>
      <c r="U228" s="480" t="b">
        <v>0</v>
      </c>
      <c r="V228" s="480" t="b">
        <v>0</v>
      </c>
      <c r="W228" s="480" t="b">
        <v>0</v>
      </c>
      <c r="X228" s="615" t="b">
        <v>0</v>
      </c>
      <c r="Y228" s="480" t="b">
        <v>0</v>
      </c>
      <c r="Z228" s="480" t="b">
        <v>0</v>
      </c>
      <c r="AA228" s="480" t="b">
        <v>0</v>
      </c>
      <c r="AB228" s="480" t="b">
        <v>0</v>
      </c>
      <c r="AC228" s="480" t="b">
        <v>0</v>
      </c>
      <c r="AD228" s="480" t="b">
        <v>0</v>
      </c>
      <c r="AE228" s="480" t="b">
        <v>0</v>
      </c>
      <c r="AF228" s="480" t="b">
        <v>0</v>
      </c>
    </row>
    <row r="229" spans="1:32">
      <c r="A229" s="128" t="str">
        <f>IF(D229="", " ", _xlfn.XLOOKUP(D229, '⭐SD-SUM-SBALL 🥎'!$F$4:$F$257, '⭐SD-SUM-SBALL 🥎'!$A$4:$A$257))</f>
        <v>B-RET</v>
      </c>
      <c r="B229" s="128" t="str">
        <f>IF(D229="", " ", _xlfn.XLOOKUP(D229, '⭐SD-SUM-SBALL 🥎'!$F$4:$F$257, '⭐SD-SUM-SBALL 🥎'!$C$4:$C$257))</f>
        <v>B-RET</v>
      </c>
      <c r="C229" s="631" t="str">
        <f>IF(D229="", " ", _xlfn.XLOOKUP(D229, '⭐SD-SUM-SBALL 🥎'!$F$4:$F$257, '⭐SD-SUM-SBALL 🥎'!$E$4:$E$257))</f>
        <v>USBDLES</v>
      </c>
      <c r="D229" s="294" t="s">
        <v>2463</v>
      </c>
      <c r="E229" s="128" cm="1">
        <f t="array" ref="E229">_xlfn.IFS(D229="", "", _xlfn.XLOOKUP(D229, '⭐SD-SUM-SBALL 🥎'!$F$4:$F$257, '⭐SD-SUM-SBALL 🥎'!$X$4:$X$257)="", "TBA", _xlfn.XLOOKUP(D229, '⭐SD-SUM-SBALL 🥎'!$F$4:$F$257, '⭐SD-SUM-SBALL 🥎'!$X$4:$X$257)&gt;0, _xlfn.XLOOKUP(D229, '⭐SD-SUM-SBALL 🥎'!$F$4:$F$257, '⭐SD-SUM-SBALL 🥎'!$X$4:$X$257))</f>
        <v>720</v>
      </c>
      <c r="F229" s="130" t="str">
        <f>IF(D229="", " ", _xlfn.XLOOKUP(D229, '⭐SD-SUM-SBALL 🥎'!$F$4:$F$257, '⭐SD-SUM-SBALL 🥎'!$L$4:$L$257))</f>
        <v>natalie25p@gmail.com</v>
      </c>
      <c r="G229" s="130" t="str" cm="1">
        <f t="array" ref="G229">_xlfn.IFS(D229="", "", _xlfn.XLOOKUP(D229, '⭐SD-SUM-SBALL 🥎'!$F$4:$F$257, '⭐SD-SUM-SBALL 🥎'!$M$4:$M$257)="", "", _xlfn.XLOOKUP(D229, '⭐SD-SUM-SBALL 🥎'!$F$4:$F$257, '⭐SD-SUM-SBALL 🥎'!$M$4:$M$257)&gt;0, _xlfn.XLOOKUP(D229, '⭐SD-SUM-SBALL 🥎'!$F$4:$F$257, '⭐SD-SUM-SBALL 🥎'!$M$4:$M$257))</f>
        <v/>
      </c>
      <c r="H229" s="130" t="str" cm="1">
        <f t="array" ref="H229">_xlfn.IFS(D229="", "", _xlfn.XLOOKUP(D229, '⭐SD-SUM-SBALL 🥎'!$F$4:$F$257, '⭐SD-SUM-SBALL 🥎'!$G$4:$G$257)="", "", _xlfn.XLOOKUP(D229, '⭐SD-SUM-SBALL 🥎'!$F$4:$F$257, '⭐SD-SUM-SBALL 🥎'!$G$4:$G$257)&gt;0, _xlfn.XLOOKUP(D229, '⭐SD-SUM-SBALL 🥎'!$F$4:$F$257, '⭐SD-SUM-SBALL 🥎'!$G$4:$G$257))</f>
        <v xml:space="preserve">Christensen Park </v>
      </c>
      <c r="I229" s="130" t="str">
        <f>IF(D229="", " ", _xlfn.XLOOKUP(D229, '⭐SD-SUM-SBALL 🥎'!$F$4:$F$257, '⭐SD-SUM-SBALL 🥎'!$AP$4:$AP$257))</f>
        <v>36300 Piedmont Dr., Lake Elsinore, CA 92532</v>
      </c>
      <c r="J229" s="130" t="str">
        <f>IF(D229="", " ", _xlfn.XLOOKUP(D229, '⭐SD-SUM-SBALL 🥎'!$F$4:$F$257, '⭐SD-SUM-SBALL 🥎'!$T$4:$T$257))</f>
        <v>435-210-8713</v>
      </c>
      <c r="K229" s="130" t="str">
        <f>IF(D229="", " ", _xlfn.XLOOKUP(D229, '⭐SD-SUM-SBALL 🥎'!$F$4:$F$257, '⭐SD-SUM-SBALL 🥎'!$N$4:$N$257))</f>
        <v>Natalie</v>
      </c>
      <c r="L229" s="130" t="str">
        <f>IF(D229="", " ", _xlfn.XLOOKUP(D229, '⭐SD-SUM-SBALL 🥎'!$F$4:$F$257, '⭐SD-SUM-SBALL 🥎'!$O$4:$O$257))</f>
        <v>Mills</v>
      </c>
      <c r="N229" s="480" t="b">
        <v>0</v>
      </c>
      <c r="O229" s="480" t="b">
        <v>0</v>
      </c>
      <c r="P229" s="480" t="b">
        <v>0</v>
      </c>
      <c r="Q229" s="480" t="b">
        <v>0</v>
      </c>
      <c r="R229" s="626" t="b">
        <v>0</v>
      </c>
      <c r="S229" s="480" t="b">
        <v>0</v>
      </c>
      <c r="T229" s="480" t="b">
        <v>0</v>
      </c>
      <c r="U229" s="480" t="b">
        <v>0</v>
      </c>
      <c r="V229" s="480" t="b">
        <v>0</v>
      </c>
      <c r="W229" s="480" t="b">
        <v>0</v>
      </c>
      <c r="X229" s="615" t="b">
        <v>0</v>
      </c>
      <c r="Y229" s="480" t="b">
        <v>0</v>
      </c>
      <c r="Z229" s="480" t="b">
        <v>0</v>
      </c>
      <c r="AA229" s="480" t="b">
        <v>0</v>
      </c>
      <c r="AB229" s="480" t="b">
        <v>0</v>
      </c>
      <c r="AC229" s="480" t="b">
        <v>0</v>
      </c>
      <c r="AD229" s="480" t="b">
        <v>0</v>
      </c>
      <c r="AE229" s="480" t="b">
        <v>0</v>
      </c>
      <c r="AF229" s="480" t="b">
        <v>0</v>
      </c>
    </row>
    <row r="230" spans="1:32">
      <c r="A230" s="128" t="str">
        <f>IF(D230="", " ", _xlfn.XLOOKUP(D230, '⭐SD-SUM-SBALL 🥎'!$F$4:$F$257, '⭐SD-SUM-SBALL 🥎'!$A$4:$A$257))</f>
        <v>Z-OUT-NOT RETURNING</v>
      </c>
      <c r="B230" s="128" t="str">
        <f>IF(D230="", " ", _xlfn.XLOOKUP(D230, '⭐SD-SUM-SBALL 🥎'!$F$4:$F$257, '⭐SD-SUM-SBALL 🥎'!$C$4:$C$257))</f>
        <v>B-RET</v>
      </c>
      <c r="C230" s="631" t="str">
        <f>IF(D230="", " ", _xlfn.XLOOKUP(D230, '⭐SD-SUM-SBALL 🥎'!$F$4:$F$257, '⭐SD-SUM-SBALL 🥎'!$E$4:$E$257))</f>
        <v>USBDTISS</v>
      </c>
      <c r="D230" s="285" t="s">
        <v>2479</v>
      </c>
      <c r="E230" s="128" t="str" cm="1">
        <f t="array" ref="E230">_xlfn.IFS(D230="", "", _xlfn.XLOOKUP(D230, '⭐SD-SUM-SBALL 🥎'!$F$4:$F$257, '⭐SD-SUM-SBALL 🥎'!$X$4:$X$257)="", "TBA", _xlfn.XLOOKUP(D230, '⭐SD-SUM-SBALL 🥎'!$F$4:$F$257, '⭐SD-SUM-SBALL 🥎'!$X$4:$X$257)&gt;0, _xlfn.XLOOKUP(D230, '⭐SD-SUM-SBALL 🥎'!$F$4:$F$257, '⭐SD-SUM-SBALL 🥎'!$X$4:$X$257))</f>
        <v>TBA</v>
      </c>
      <c r="F230" s="130" t="str">
        <f>IF(D230="", " ", _xlfn.XLOOKUP(D230, '⭐SD-SUM-SBALL 🥎'!$F$4:$F$257, '⭐SD-SUM-SBALL 🥎'!$L$4:$L$257))</f>
        <v>coachray3223@gmail.com</v>
      </c>
      <c r="G230" s="130" t="str" cm="1">
        <f t="array" ref="G230">_xlfn.IFS(D230="", "", _xlfn.XLOOKUP(D230, '⭐SD-SUM-SBALL 🥎'!$F$4:$F$257, '⭐SD-SUM-SBALL 🥎'!$M$4:$M$257)="", "", _xlfn.XLOOKUP(D230, '⭐SD-SUM-SBALL 🥎'!$F$4:$F$257, '⭐SD-SUM-SBALL 🥎'!$M$4:$M$257)&gt;0, _xlfn.XLOOKUP(D230, '⭐SD-SUM-SBALL 🥎'!$F$4:$F$257, '⭐SD-SUM-SBALL 🥎'!$M$4:$M$257))</f>
        <v/>
      </c>
      <c r="H230" s="130" t="str" cm="1">
        <f t="array" ref="H230">_xlfn.IFS(D230="", "", _xlfn.XLOOKUP(D230, '⭐SD-SUM-SBALL 🥎'!$F$4:$F$257, '⭐SD-SUM-SBALL 🥎'!$G$4:$G$257)="", "", _xlfn.XLOOKUP(D230, '⭐SD-SUM-SBALL 🥎'!$F$4:$F$257, '⭐SD-SUM-SBALL 🥎'!$G$4:$G$257)&gt;0, _xlfn.XLOOKUP(D230, '⭐SD-SUM-SBALL 🥎'!$F$4:$F$257, '⭐SD-SUM-SBALL 🥎'!$G$4:$G$257))</f>
        <v>Newman University Softball Field</v>
      </c>
      <c r="I230" s="130" t="str">
        <f>IF(D230="", " ", _xlfn.XLOOKUP(D230, '⭐SD-SUM-SBALL 🥎'!$F$4:$F$257, '⭐SD-SUM-SBALL 🥎'!$AP$4:$AP$257))</f>
        <v>3100 W McCormick St., Wichita, KS 67213</v>
      </c>
      <c r="J230" s="130" t="str">
        <f>IF(D230="", " ", _xlfn.XLOOKUP(D230, '⭐SD-SUM-SBALL 🥎'!$F$4:$F$257, '⭐SD-SUM-SBALL 🥎'!$T$4:$T$257))</f>
        <v>785-376-9232</v>
      </c>
      <c r="K230" s="130" t="str">
        <f>IF(D230="", " ", _xlfn.XLOOKUP(D230, '⭐SD-SUM-SBALL 🥎'!$F$4:$F$257, '⭐SD-SUM-SBALL 🥎'!$N$4:$N$257))</f>
        <v>Rayshell</v>
      </c>
      <c r="L230" s="130" t="str">
        <f>IF(D230="", " ", _xlfn.XLOOKUP(D230, '⭐SD-SUM-SBALL 🥎'!$F$4:$F$257, '⭐SD-SUM-SBALL 🥎'!$O$4:$O$257))</f>
        <v>Humphrey-Zambrano</v>
      </c>
      <c r="N230" s="480" t="b">
        <v>0</v>
      </c>
      <c r="O230" s="480" t="b">
        <v>0</v>
      </c>
      <c r="P230" s="480" t="b">
        <v>0</v>
      </c>
      <c r="Q230" s="480" t="b">
        <v>0</v>
      </c>
      <c r="R230" s="626" t="b">
        <v>0</v>
      </c>
      <c r="S230" s="480" t="b">
        <v>0</v>
      </c>
      <c r="T230" s="480" t="b">
        <v>0</v>
      </c>
      <c r="U230" s="480" t="b">
        <v>0</v>
      </c>
      <c r="V230" s="480" t="b">
        <v>0</v>
      </c>
      <c r="W230" s="480" t="b">
        <v>0</v>
      </c>
      <c r="X230" s="615" t="b">
        <v>0</v>
      </c>
      <c r="Y230" s="480" t="b">
        <v>0</v>
      </c>
      <c r="Z230" s="480" t="b">
        <v>0</v>
      </c>
      <c r="AA230" s="480" t="b">
        <v>0</v>
      </c>
      <c r="AB230" s="480" t="b">
        <v>0</v>
      </c>
      <c r="AC230" s="480" t="b">
        <v>0</v>
      </c>
      <c r="AD230" s="480" t="b">
        <v>0</v>
      </c>
      <c r="AE230" s="480" t="b">
        <v>0</v>
      </c>
      <c r="AF230" s="480" t="b">
        <v>0</v>
      </c>
    </row>
    <row r="231" spans="1:32">
      <c r="A231" s="128" t="str">
        <f>IF(D231="", " ", _xlfn.XLOOKUP(D231, '⭐SD-SUM-SBALL 🥎'!$F$4:$F$257, '⭐SD-SUM-SBALL 🥎'!$A$4:$A$257))</f>
        <v>Z-OUT-NOT RETURNING</v>
      </c>
      <c r="B231" s="128" t="str">
        <f>IF(D231="", " ", _xlfn.XLOOKUP(D231, '⭐SD-SUM-SBALL 🥎'!$F$4:$F$257, '⭐SD-SUM-SBALL 🥎'!$C$4:$C$257))</f>
        <v>X-ANDRE</v>
      </c>
      <c r="C231" s="631" t="str">
        <f>IF(D231="", " ", _xlfn.XLOOKUP(D231, '⭐SD-SUM-SBALL 🥎'!$F$4:$F$257, '⭐SD-SUM-SBALL 🥎'!$E$4:$E$257))</f>
        <v>USBDBSAS</v>
      </c>
      <c r="D231" s="295" t="s">
        <v>3565</v>
      </c>
      <c r="E231" s="128" t="str" cm="1">
        <f t="array" ref="E231">_xlfn.IFS(D231="", "", _xlfn.XLOOKUP(D231, '⭐SD-SUM-SBALL 🥎'!$F$4:$F$257, '⭐SD-SUM-SBALL 🥎'!$X$4:$X$257)="", "TBA", _xlfn.XLOOKUP(D231, '⭐SD-SUM-SBALL 🥎'!$F$4:$F$257, '⭐SD-SUM-SBALL 🥎'!$X$4:$X$257)&gt;0, _xlfn.XLOOKUP(D231, '⭐SD-SUM-SBALL 🥎'!$F$4:$F$257, '⭐SD-SUM-SBALL 🥎'!$X$4:$X$257))</f>
        <v>TBA</v>
      </c>
      <c r="F231" s="130" t="str">
        <f>IF(D231="", " ", _xlfn.XLOOKUP(D231, '⭐SD-SUM-SBALL 🥎'!$F$4:$F$257, '⭐SD-SUM-SBALL 🥎'!$L$4:$L$257))</f>
        <v>margiet907615@gmail.com</v>
      </c>
      <c r="G231" s="130" t="str" cm="1">
        <f t="array" ref="G231">_xlfn.IFS(D231="", "", _xlfn.XLOOKUP(D231, '⭐SD-SUM-SBALL 🥎'!$F$4:$F$257, '⭐SD-SUM-SBALL 🥎'!$M$4:$M$257)="", "", _xlfn.XLOOKUP(D231, '⭐SD-SUM-SBALL 🥎'!$F$4:$F$257, '⭐SD-SUM-SBALL 🥎'!$M$4:$M$257)&gt;0, _xlfn.XLOOKUP(D231, '⭐SD-SUM-SBALL 🥎'!$F$4:$F$257, '⭐SD-SUM-SBALL 🥎'!$M$4:$M$257))</f>
        <v>asdtoliver@gmail.com</v>
      </c>
      <c r="H231" s="130" t="str" cm="1">
        <f t="array" ref="H231">_xlfn.IFS(D231="", "", _xlfn.XLOOKUP(D231, '⭐SD-SUM-SBALL 🥎'!$F$4:$F$257, '⭐SD-SUM-SBALL 🥎'!$G$4:$G$257)="", "", _xlfn.XLOOKUP(D231, '⭐SD-SUM-SBALL 🥎'!$F$4:$F$257, '⭐SD-SUM-SBALL 🥎'!$G$4:$G$257)&gt;0, _xlfn.XLOOKUP(D231, '⭐SD-SUM-SBALL 🥎'!$F$4:$F$257, '⭐SD-SUM-SBALL 🥎'!$G$4:$G$257))</f>
        <v/>
      </c>
      <c r="I231" s="130" t="str">
        <f>IF(D231="", " ", _xlfn.XLOOKUP(D231, '⭐SD-SUM-SBALL 🥎'!$F$4:$F$257, '⭐SD-SUM-SBALL 🥎'!$AP$4:$AP$257))</f>
        <v>621 McPherson Dr., Nashville, TN 37721</v>
      </c>
      <c r="J231" s="130" t="str">
        <f>IF(D231="", " ", _xlfn.XLOOKUP(D231, '⭐SD-SUM-SBALL 🥎'!$F$4:$F$257, '⭐SD-SUM-SBALL 🥎'!$T$4:$T$257))</f>
        <v>907-382-9104</v>
      </c>
      <c r="K231" s="130" t="str">
        <f>IF(D231="", " ", _xlfn.XLOOKUP(D231, '⭐SD-SUM-SBALL 🥎'!$F$4:$F$257, '⭐SD-SUM-SBALL 🥎'!$N$4:$N$257))</f>
        <v>Andre</v>
      </c>
      <c r="L231" s="130" t="str">
        <f>IF(D231="", " ", _xlfn.XLOOKUP(D231, '⭐SD-SUM-SBALL 🥎'!$F$4:$F$257, '⭐SD-SUM-SBALL 🥎'!$O$4:$O$257))</f>
        <v>Toliver</v>
      </c>
      <c r="N231" s="480" t="b">
        <v>0</v>
      </c>
      <c r="O231" s="480" t="b">
        <v>0</v>
      </c>
      <c r="P231" s="480" t="b">
        <v>0</v>
      </c>
      <c r="Q231" s="480" t="b">
        <v>0</v>
      </c>
      <c r="R231" s="626" t="b">
        <v>0</v>
      </c>
      <c r="S231" s="480" t="b">
        <v>0</v>
      </c>
      <c r="T231" s="480" t="b">
        <v>0</v>
      </c>
      <c r="U231" s="480" t="b">
        <v>0</v>
      </c>
      <c r="V231" s="480" t="b">
        <v>0</v>
      </c>
      <c r="W231" s="480" t="b">
        <v>0</v>
      </c>
      <c r="X231" s="615" t="b">
        <v>0</v>
      </c>
      <c r="Y231" s="480" t="b">
        <v>0</v>
      </c>
      <c r="Z231" s="480" t="b">
        <v>0</v>
      </c>
      <c r="AA231" s="480" t="b">
        <v>0</v>
      </c>
      <c r="AB231" s="480" t="b">
        <v>0</v>
      </c>
      <c r="AC231" s="480" t="b">
        <v>0</v>
      </c>
      <c r="AD231" s="480" t="b">
        <v>0</v>
      </c>
      <c r="AE231" s="480" t="b">
        <v>0</v>
      </c>
      <c r="AF231" s="480" t="b">
        <v>0</v>
      </c>
    </row>
    <row r="232" spans="1:32">
      <c r="A232" s="128" t="str">
        <f>IF(D232="", " ", _xlfn.XLOOKUP(D232, '⭐SD-SUM-SBALL 🥎'!$F$4:$F$257, '⭐SD-SUM-SBALL 🥎'!$A$4:$A$257))</f>
        <v>Z-OUT-LOW ENROLLMENT</v>
      </c>
      <c r="B232" s="128" t="str">
        <f>IF(D232="", " ", _xlfn.XLOOKUP(D232, '⭐SD-SUM-SBALL 🥎'!$F$4:$F$257, '⭐SD-SUM-SBALL 🥎'!$C$4:$C$257))</f>
        <v>X-ANDRE</v>
      </c>
      <c r="C232" s="631" t="str">
        <f>IF(D232="", " ", _xlfn.XLOOKUP(D232, '⭐SD-SUM-SBALL 🥎'!$F$4:$F$257, '⭐SD-SUM-SBALL 🥎'!$E$4:$E$257))</f>
        <v>USBDSEAS</v>
      </c>
      <c r="D232" s="294" t="s">
        <v>4270</v>
      </c>
      <c r="E232" s="128" cm="1">
        <f t="array" ref="E232">_xlfn.IFS(D232="", "", _xlfn.XLOOKUP(D232, '⭐SD-SUM-SBALL 🥎'!$F$4:$F$257, '⭐SD-SUM-SBALL 🥎'!$X$4:$X$257)="", "TBA", _xlfn.XLOOKUP(D232, '⭐SD-SUM-SBALL 🥎'!$F$4:$F$257, '⭐SD-SUM-SBALL 🥎'!$X$4:$X$257)&gt;0, _xlfn.XLOOKUP(D232, '⭐SD-SUM-SBALL 🥎'!$F$4:$F$257, '⭐SD-SUM-SBALL 🥎'!$X$4:$X$257))</f>
        <v>615</v>
      </c>
      <c r="F232" s="130" t="str">
        <f>IF(D232="", " ", _xlfn.XLOOKUP(D232, '⭐SD-SUM-SBALL 🥎'!$F$4:$F$257, '⭐SD-SUM-SBALL 🥎'!$L$4:$L$257))</f>
        <v>margiet907615@gmail.com</v>
      </c>
      <c r="G232" s="130" t="str" cm="1">
        <f t="array" ref="G232">_xlfn.IFS(D232="", "", _xlfn.XLOOKUP(D232, '⭐SD-SUM-SBALL 🥎'!$F$4:$F$257, '⭐SD-SUM-SBALL 🥎'!$M$4:$M$257)="", "", _xlfn.XLOOKUP(D232, '⭐SD-SUM-SBALL 🥎'!$F$4:$F$257, '⭐SD-SUM-SBALL 🥎'!$M$4:$M$257)&gt;0, _xlfn.XLOOKUP(D232, '⭐SD-SUM-SBALL 🥎'!$F$4:$F$257, '⭐SD-SUM-SBALL 🥎'!$M$4:$M$257))</f>
        <v>Just1swing@yahoo.com</v>
      </c>
      <c r="H232" s="130" t="str" cm="1">
        <f t="array" ref="H232">_xlfn.IFS(D232="", "", _xlfn.XLOOKUP(D232, '⭐SD-SUM-SBALL 🥎'!$F$4:$F$257, '⭐SD-SUM-SBALL 🥎'!$G$4:$G$257)="", "", _xlfn.XLOOKUP(D232, '⭐SD-SUM-SBALL 🥎'!$F$4:$F$257, '⭐SD-SUM-SBALL 🥎'!$G$4:$G$257)&gt;0, _xlfn.XLOOKUP(D232, '⭐SD-SUM-SBALL 🥎'!$F$4:$F$257, '⭐SD-SUM-SBALL 🥎'!$G$4:$G$257))</f>
        <v>Nanticoke Little League</v>
      </c>
      <c r="I232" s="130" t="str">
        <f>IF(D232="", " ", _xlfn.XLOOKUP(D232, '⭐SD-SUM-SBALL 🥎'!$F$4:$F$257, '⭐SD-SUM-SBALL 🥎'!$AP$4:$AP$257))</f>
        <v>101 Little League Drive, Seaford, DE 19973</v>
      </c>
      <c r="J232" s="130">
        <f>IF(D232="", " ", _xlfn.XLOOKUP(D232, '⭐SD-SUM-SBALL 🥎'!$F$4:$F$257, '⭐SD-SUM-SBALL 🥎'!$T$4:$T$257))</f>
        <v>0</v>
      </c>
      <c r="K232" s="130" t="str">
        <f>IF(D232="", " ", _xlfn.XLOOKUP(D232, '⭐SD-SUM-SBALL 🥎'!$F$4:$F$257, '⭐SD-SUM-SBALL 🥎'!$N$4:$N$257))</f>
        <v>Stoney</v>
      </c>
      <c r="L232" s="130" t="str">
        <f>IF(D232="", " ", _xlfn.XLOOKUP(D232, '⭐SD-SUM-SBALL 🥎'!$F$4:$F$257, '⭐SD-SUM-SBALL 🥎'!$O$4:$O$257))</f>
        <v>Briggs</v>
      </c>
      <c r="N232" s="480" t="b">
        <v>0</v>
      </c>
      <c r="O232" s="480" t="b">
        <v>0</v>
      </c>
      <c r="P232" s="480" t="b">
        <v>0</v>
      </c>
      <c r="Q232" s="480" t="b">
        <v>0</v>
      </c>
      <c r="R232" s="626" t="b">
        <v>0</v>
      </c>
      <c r="S232" s="480" t="b">
        <v>0</v>
      </c>
      <c r="T232" s="480" t="b">
        <v>0</v>
      </c>
      <c r="U232" s="480" t="b">
        <v>0</v>
      </c>
      <c r="V232" s="480" t="b">
        <v>0</v>
      </c>
      <c r="W232" s="480" t="b">
        <v>0</v>
      </c>
      <c r="X232" s="615" t="b">
        <v>0</v>
      </c>
      <c r="Y232" s="480" t="b">
        <v>0</v>
      </c>
      <c r="Z232" s="480" t="b">
        <v>0</v>
      </c>
      <c r="AA232" s="480" t="b">
        <v>0</v>
      </c>
      <c r="AB232" s="480" t="b">
        <v>0</v>
      </c>
      <c r="AC232" s="480" t="b">
        <v>0</v>
      </c>
      <c r="AD232" s="480" t="b">
        <v>0</v>
      </c>
      <c r="AE232" s="480" t="b">
        <v>0</v>
      </c>
      <c r="AF232" s="480" t="b">
        <v>0</v>
      </c>
    </row>
    <row r="233" spans="1:32">
      <c r="A233" s="128" t="str">
        <f>IF(D233="", " ", _xlfn.XLOOKUP(D233, '⭐SD-SUM-SBALL 🥎'!$F$4:$F$257, '⭐SD-SUM-SBALL 🥎'!$A$4:$A$257))</f>
        <v>X-ERIC-PENDING</v>
      </c>
      <c r="B233" s="128" t="str">
        <f>IF(D233="", " ", _xlfn.XLOOKUP(D233, '⭐SD-SUM-SBALL 🥎'!$F$4:$F$257, '⭐SD-SUM-SBALL 🥎'!$C$4:$C$257))</f>
        <v>Y-ERIC</v>
      </c>
      <c r="C233" s="631" t="str">
        <f>IF(D233="", " ", _xlfn.XLOOKUP(D233, '⭐SD-SUM-SBALL 🥎'!$F$4:$F$257, '⭐SD-SUM-SBALL 🥎'!$E$4:$E$257))</f>
        <v>USBDZCUS1</v>
      </c>
      <c r="D233" s="295" t="s">
        <v>4279</v>
      </c>
      <c r="E233" s="128" t="str" cm="1">
        <f t="array" ref="E233">_xlfn.IFS(D233="", "", _xlfn.XLOOKUP(D233, '⭐SD-SUM-SBALL 🥎'!$F$4:$F$257, '⭐SD-SUM-SBALL 🥎'!$X$4:$X$257)="", "TBA", _xlfn.XLOOKUP(D233, '⭐SD-SUM-SBALL 🥎'!$F$4:$F$257, '⭐SD-SUM-SBALL 🥎'!$X$4:$X$257)&gt;0, _xlfn.XLOOKUP(D233, '⭐SD-SUM-SBALL 🥎'!$F$4:$F$257, '⭐SD-SUM-SBALL 🥎'!$X$4:$X$257))</f>
        <v>TBA</v>
      </c>
      <c r="F233" s="130" t="str">
        <f>IF(D233="", " ", _xlfn.XLOOKUP(D233, '⭐SD-SUM-SBALL 🥎'!$F$4:$F$257, '⭐SD-SUM-SBALL 🥎'!$L$4:$L$257))</f>
        <v>crossroadsbaseballseries@gmail.com</v>
      </c>
      <c r="G233" s="130" t="str" cm="1">
        <f t="array" ref="G233">_xlfn.IFS(D233="", "", _xlfn.XLOOKUP(D233, '⭐SD-SUM-SBALL 🥎'!$F$4:$F$257, '⭐SD-SUM-SBALL 🥎'!$M$4:$M$257)="", "", _xlfn.XLOOKUP(D233, '⭐SD-SUM-SBALL 🥎'!$F$4:$F$257, '⭐SD-SUM-SBALL 🥎'!$M$4:$M$257)&gt;0, _xlfn.XLOOKUP(D233, '⭐SD-SUM-SBALL 🥎'!$F$4:$F$257, '⭐SD-SUM-SBALL 🥎'!$M$4:$M$257))</f>
        <v/>
      </c>
      <c r="H233" s="130" t="str" cm="1">
        <f t="array" ref="H233">_xlfn.IFS(D233="", "", _xlfn.XLOOKUP(D233, '⭐SD-SUM-SBALL 🥎'!$F$4:$F$257, '⭐SD-SUM-SBALL 🥎'!$G$4:$G$257)="", "", _xlfn.XLOOKUP(D233, '⭐SD-SUM-SBALL 🥎'!$F$4:$F$257, '⭐SD-SUM-SBALL 🥎'!$G$4:$G$257)&gt;0, _xlfn.XLOOKUP(D233, '⭐SD-SUM-SBALL 🥎'!$F$4:$F$257, '⭐SD-SUM-SBALL 🥎'!$G$4:$G$257))</f>
        <v>Play at the Cage</v>
      </c>
      <c r="I233" s="130" t="str">
        <f>IF(D233="", " ", _xlfn.XLOOKUP(D233, '⭐SD-SUM-SBALL 🥎'!$F$4:$F$257, '⭐SD-SUM-SBALL 🥎'!$AP$4:$AP$257))</f>
        <v>1950 Holmes Rd., Ann Arbor-Ypsilanti, MI 48798</v>
      </c>
      <c r="J233" s="130" t="str">
        <f>IF(D233="", " ", _xlfn.XLOOKUP(D233, '⭐SD-SUM-SBALL 🥎'!$F$4:$F$257, '⭐SD-SUM-SBALL 🥎'!$T$4:$T$257))</f>
        <v>734-999-7959</v>
      </c>
      <c r="K233" s="130" t="str">
        <f>IF(D233="", " ", _xlfn.XLOOKUP(D233, '⭐SD-SUM-SBALL 🥎'!$F$4:$F$257, '⭐SD-SUM-SBALL 🥎'!$N$4:$N$257))</f>
        <v>Hailey</v>
      </c>
      <c r="L233" s="130" t="str">
        <f>IF(D233="", " ", _xlfn.XLOOKUP(D233, '⭐SD-SUM-SBALL 🥎'!$F$4:$F$257, '⭐SD-SUM-SBALL 🥎'!$O$4:$O$257))</f>
        <v>Cavanagh</v>
      </c>
      <c r="N233" s="480" t="b">
        <v>0</v>
      </c>
      <c r="O233" s="480" t="b">
        <v>0</v>
      </c>
      <c r="P233" s="480" t="b">
        <v>0</v>
      </c>
      <c r="Q233" s="480" t="b">
        <v>0</v>
      </c>
      <c r="R233" s="626" t="b">
        <v>0</v>
      </c>
      <c r="S233" s="480" t="b">
        <v>0</v>
      </c>
      <c r="T233" s="480" t="b">
        <v>0</v>
      </c>
      <c r="U233" s="480" t="b">
        <v>0</v>
      </c>
      <c r="V233" s="480" t="b">
        <v>0</v>
      </c>
      <c r="W233" s="480" t="b">
        <v>0</v>
      </c>
      <c r="X233" s="615" t="b">
        <v>0</v>
      </c>
      <c r="Y233" s="480" t="b">
        <v>0</v>
      </c>
      <c r="Z233" s="480" t="b">
        <v>0</v>
      </c>
      <c r="AA233" s="480" t="b">
        <v>0</v>
      </c>
      <c r="AB233" s="480" t="b">
        <v>0</v>
      </c>
      <c r="AC233" s="480" t="b">
        <v>0</v>
      </c>
      <c r="AD233" s="480" t="b">
        <v>0</v>
      </c>
      <c r="AE233" s="480" t="b">
        <v>0</v>
      </c>
      <c r="AF233" s="480" t="b">
        <v>0</v>
      </c>
    </row>
    <row r="234" spans="1:32">
      <c r="A234" s="128" t="str">
        <f>IF(D234="", " ", _xlfn.XLOOKUP(D234, '⭐SD-SUM-SBALL 🥎'!$F$4:$F$257, '⭐SD-SUM-SBALL 🥎'!$A$4:$A$257))</f>
        <v>X-ERIC-PENDING</v>
      </c>
      <c r="B234" s="128" t="str">
        <f>IF(D234="", " ", _xlfn.XLOOKUP(D234, '⭐SD-SUM-SBALL 🥎'!$F$4:$F$257, '⭐SD-SUM-SBALL 🥎'!$C$4:$C$257))</f>
        <v>Y-ERIC</v>
      </c>
      <c r="C234" s="631" t="str">
        <f>IF(D234="", " ", _xlfn.XLOOKUP(D234, '⭐SD-SUM-SBALL 🥎'!$F$4:$F$257, '⭐SD-SUM-SBALL 🥎'!$E$4:$E$257))</f>
        <v>USBDZCUS2</v>
      </c>
      <c r="D234" s="295" t="s">
        <v>4290</v>
      </c>
      <c r="E234" s="128" t="str" cm="1">
        <f t="array" ref="E234">_xlfn.IFS(D234="", "", _xlfn.XLOOKUP(D234, '⭐SD-SUM-SBALL 🥎'!$F$4:$F$257, '⭐SD-SUM-SBALL 🥎'!$X$4:$X$257)="", "TBA", _xlfn.XLOOKUP(D234, '⭐SD-SUM-SBALL 🥎'!$F$4:$F$257, '⭐SD-SUM-SBALL 🥎'!$X$4:$X$257)&gt;0, _xlfn.XLOOKUP(D234, '⭐SD-SUM-SBALL 🥎'!$F$4:$F$257, '⭐SD-SUM-SBALL 🥎'!$X$4:$X$257))</f>
        <v>TBA</v>
      </c>
      <c r="F234" s="130" t="str">
        <f>IF(D234="", " ", _xlfn.XLOOKUP(D234, '⭐SD-SUM-SBALL 🥎'!$F$4:$F$257, '⭐SD-SUM-SBALL 🥎'!$L$4:$L$257))</f>
        <v>crossroadsbaseballseries@gmail.com</v>
      </c>
      <c r="G234" s="130" t="str" cm="1">
        <f t="array" ref="G234">_xlfn.IFS(D234="", "", _xlfn.XLOOKUP(D234, '⭐SD-SUM-SBALL 🥎'!$F$4:$F$257, '⭐SD-SUM-SBALL 🥎'!$M$4:$M$257)="", "", _xlfn.XLOOKUP(D234, '⭐SD-SUM-SBALL 🥎'!$F$4:$F$257, '⭐SD-SUM-SBALL 🥎'!$M$4:$M$257)&gt;0, _xlfn.XLOOKUP(D234, '⭐SD-SUM-SBALL 🥎'!$F$4:$F$257, '⭐SD-SUM-SBALL 🥎'!$M$4:$M$257))</f>
        <v/>
      </c>
      <c r="H234" s="130" t="str" cm="1">
        <f t="array" ref="H234">_xlfn.IFS(D234="", "", _xlfn.XLOOKUP(D234, '⭐SD-SUM-SBALL 🥎'!$F$4:$F$257, '⭐SD-SUM-SBALL 🥎'!$G$4:$G$257)="", "", _xlfn.XLOOKUP(D234, '⭐SD-SUM-SBALL 🥎'!$F$4:$F$257, '⭐SD-SUM-SBALL 🥎'!$G$4:$G$257)&gt;0, _xlfn.XLOOKUP(D234, '⭐SD-SUM-SBALL 🥎'!$F$4:$F$257, '⭐SD-SUM-SBALL 🥎'!$G$4:$G$257))</f>
        <v>Play at the Cage</v>
      </c>
      <c r="I234" s="130" t="str">
        <f>IF(D234="", " ", _xlfn.XLOOKUP(D234, '⭐SD-SUM-SBALL 🥎'!$F$4:$F$257, '⭐SD-SUM-SBALL 🥎'!$AP$4:$AP$257))</f>
        <v>1950 Holmes Rd., Ann Arbor-Ypsilanti, MI 48798</v>
      </c>
      <c r="J234" s="130" t="str">
        <f>IF(D234="", " ", _xlfn.XLOOKUP(D234, '⭐SD-SUM-SBALL 🥎'!$F$4:$F$257, '⭐SD-SUM-SBALL 🥎'!$T$4:$T$257))</f>
        <v>734-999-7959</v>
      </c>
      <c r="K234" s="130" t="str">
        <f>IF(D234="", " ", _xlfn.XLOOKUP(D234, '⭐SD-SUM-SBALL 🥎'!$F$4:$F$257, '⭐SD-SUM-SBALL 🥎'!$N$4:$N$257))</f>
        <v>Hailey</v>
      </c>
      <c r="L234" s="130" t="str">
        <f>IF(D234="", " ", _xlfn.XLOOKUP(D234, '⭐SD-SUM-SBALL 🥎'!$F$4:$F$257, '⭐SD-SUM-SBALL 🥎'!$O$4:$O$257))</f>
        <v>Cavanagh</v>
      </c>
      <c r="N234" s="480" t="b">
        <v>0</v>
      </c>
      <c r="O234" s="480" t="b">
        <v>0</v>
      </c>
      <c r="P234" s="480" t="b">
        <v>0</v>
      </c>
      <c r="Q234" s="480" t="b">
        <v>0</v>
      </c>
      <c r="R234" s="626" t="b">
        <v>0</v>
      </c>
      <c r="S234" s="480" t="b">
        <v>0</v>
      </c>
      <c r="T234" s="480" t="b">
        <v>0</v>
      </c>
      <c r="U234" s="480" t="b">
        <v>0</v>
      </c>
      <c r="V234" s="480" t="b">
        <v>0</v>
      </c>
      <c r="W234" s="480" t="b">
        <v>0</v>
      </c>
      <c r="X234" s="615" t="b">
        <v>0</v>
      </c>
      <c r="Y234" s="480" t="b">
        <v>0</v>
      </c>
      <c r="Z234" s="480" t="b">
        <v>0</v>
      </c>
      <c r="AA234" s="480" t="b">
        <v>0</v>
      </c>
      <c r="AB234" s="480" t="b">
        <v>0</v>
      </c>
      <c r="AC234" s="480" t="b">
        <v>0</v>
      </c>
      <c r="AD234" s="480" t="b">
        <v>0</v>
      </c>
      <c r="AE234" s="480" t="b">
        <v>0</v>
      </c>
      <c r="AF234" s="480" t="b">
        <v>0</v>
      </c>
    </row>
    <row r="235" spans="1:32">
      <c r="A235" s="128" t="str">
        <f>IF(D235="", " ", _xlfn.XLOOKUP(D235, '⭐SD-SUM-SBALL 🥎'!$F$4:$F$257, '⭐SD-SUM-SBALL 🥎'!$A$4:$A$257))</f>
        <v>Y-ERIC-QUESTIONABLE</v>
      </c>
      <c r="B235" s="128" t="str">
        <f>IF(D235="", " ", _xlfn.XLOOKUP(D235, '⭐SD-SUM-SBALL 🥎'!$F$4:$F$257, '⭐SD-SUM-SBALL 🥎'!$C$4:$C$257))</f>
        <v>Y-ERIC</v>
      </c>
      <c r="C235" s="631" t="str">
        <f>IF(D235="", " ", _xlfn.XLOOKUP(D235, '⭐SD-SUM-SBALL 🥎'!$F$4:$F$257, '⭐SD-SUM-SBALL 🥎'!$E$4:$E$257))</f>
        <v>USBDZCUCS</v>
      </c>
      <c r="D235" s="295" t="s">
        <v>4383</v>
      </c>
      <c r="E235" s="128" t="str" cm="1">
        <f t="array" ref="E235">_xlfn.IFS(D235="", "", _xlfn.XLOOKUP(D235, '⭐SD-SUM-SBALL 🥎'!$F$4:$F$257, '⭐SD-SUM-SBALL 🥎'!$X$4:$X$257)="", "TBA", _xlfn.XLOOKUP(D235, '⭐SD-SUM-SBALL 🥎'!$F$4:$F$257, '⭐SD-SUM-SBALL 🥎'!$X$4:$X$257)&gt;0, _xlfn.XLOOKUP(D235, '⭐SD-SUM-SBALL 🥎'!$F$4:$F$257, '⭐SD-SUM-SBALL 🥎'!$X$4:$X$257))</f>
        <v>TBA</v>
      </c>
      <c r="F235" s="130" t="str">
        <f>IF(D235="", " ", _xlfn.XLOOKUP(D235, '⭐SD-SUM-SBALL 🥎'!$F$4:$F$257, '⭐SD-SUM-SBALL 🥎'!$L$4:$L$257))</f>
        <v>crossroadsbaseballseries@gmail.com</v>
      </c>
      <c r="G235" s="130" t="str" cm="1">
        <f t="array" ref="G235">_xlfn.IFS(D235="", "", _xlfn.XLOOKUP(D235, '⭐SD-SUM-SBALL 🥎'!$F$4:$F$257, '⭐SD-SUM-SBALL 🥎'!$M$4:$M$257)="", "", _xlfn.XLOOKUP(D235, '⭐SD-SUM-SBALL 🥎'!$F$4:$F$257, '⭐SD-SUM-SBALL 🥎'!$M$4:$M$257)&gt;0, _xlfn.XLOOKUP(D235, '⭐SD-SUM-SBALL 🥎'!$F$4:$F$257, '⭐SD-SUM-SBALL 🥎'!$M$4:$M$257))</f>
        <v/>
      </c>
      <c r="H235" s="130" t="str" cm="1">
        <f t="array" ref="H235">_xlfn.IFS(D235="", "", _xlfn.XLOOKUP(D235, '⭐SD-SUM-SBALL 🥎'!$F$4:$F$257, '⭐SD-SUM-SBALL 🥎'!$G$4:$G$257)="", "", _xlfn.XLOOKUP(D235, '⭐SD-SUM-SBALL 🥎'!$F$4:$F$257, '⭐SD-SUM-SBALL 🥎'!$G$4:$G$257)&gt;0, _xlfn.XLOOKUP(D235, '⭐SD-SUM-SBALL 🥎'!$F$4:$F$257, '⭐SD-SUM-SBALL 🥎'!$G$4:$G$257))</f>
        <v/>
      </c>
      <c r="I235" s="130" t="str">
        <f>IF(D235="", " ", _xlfn.XLOOKUP(D235, '⭐SD-SUM-SBALL 🥎'!$F$4:$F$257, '⭐SD-SUM-SBALL 🥎'!$AP$4:$AP$257))</f>
        <v>7400 Augusta St., River Forest, IL 60305</v>
      </c>
      <c r="J235" s="130" t="str">
        <f>IF(D235="", " ", _xlfn.XLOOKUP(D235, '⭐SD-SUM-SBALL 🥎'!$F$4:$F$257, '⭐SD-SUM-SBALL 🥎'!$T$4:$T$257))</f>
        <v>708-989-1216</v>
      </c>
      <c r="K235" s="130" t="str">
        <f>IF(D235="", " ", _xlfn.XLOOKUP(D235, '⭐SD-SUM-SBALL 🥎'!$F$4:$F$257, '⭐SD-SUM-SBALL 🥎'!$N$4:$N$257))</f>
        <v>Sarah</v>
      </c>
      <c r="L235" s="130" t="str">
        <f>IF(D235="", " ", _xlfn.XLOOKUP(D235, '⭐SD-SUM-SBALL 🥎'!$F$4:$F$257, '⭐SD-SUM-SBALL 🥎'!$O$4:$O$257))</f>
        <v>O'Malley-Fisher</v>
      </c>
      <c r="N235" s="480" t="b">
        <v>0</v>
      </c>
      <c r="O235" s="480" t="b">
        <v>0</v>
      </c>
      <c r="P235" s="480" t="b">
        <v>0</v>
      </c>
      <c r="Q235" s="480" t="b">
        <v>0</v>
      </c>
      <c r="R235" s="626" t="b">
        <v>0</v>
      </c>
      <c r="S235" s="480" t="b">
        <v>0</v>
      </c>
      <c r="T235" s="480" t="b">
        <v>0</v>
      </c>
      <c r="U235" s="480" t="b">
        <v>0</v>
      </c>
      <c r="V235" s="480" t="b">
        <v>0</v>
      </c>
      <c r="W235" s="480" t="b">
        <v>0</v>
      </c>
      <c r="X235" s="615" t="b">
        <v>0</v>
      </c>
      <c r="Y235" s="480" t="b">
        <v>0</v>
      </c>
      <c r="Z235" s="480" t="b">
        <v>0</v>
      </c>
      <c r="AA235" s="480" t="b">
        <v>0</v>
      </c>
      <c r="AB235" s="480" t="b">
        <v>0</v>
      </c>
      <c r="AC235" s="480" t="b">
        <v>0</v>
      </c>
      <c r="AD235" s="480" t="b">
        <v>0</v>
      </c>
      <c r="AE235" s="480" t="b">
        <v>0</v>
      </c>
      <c r="AF235" s="480" t="b">
        <v>0</v>
      </c>
    </row>
    <row r="236" spans="1:32">
      <c r="A236" s="128" t="str">
        <f>IF(D236="", " ", _xlfn.XLOOKUP(D236, '⭐SD-SUM-SBALL 🥎'!$F$4:$F$257, '⭐SD-SUM-SBALL 🥎'!$A$4:$A$257))</f>
        <v>X-ERIC-PENDING</v>
      </c>
      <c r="B236" s="128" t="str">
        <f>IF(D236="", " ", _xlfn.XLOOKUP(D236, '⭐SD-SUM-SBALL 🥎'!$F$4:$F$257, '⭐SD-SUM-SBALL 🥎'!$C$4:$C$257))</f>
        <v>Y-ERIC</v>
      </c>
      <c r="C236" s="631" t="str">
        <f>IF(D236="", " ", _xlfn.XLOOKUP(D236, '⭐SD-SUM-SBALL 🥎'!$F$4:$F$257, '⭐SD-SUM-SBALL 🥎'!$E$4:$E$257))</f>
        <v>USBDZCORS</v>
      </c>
      <c r="D236" s="295" t="s">
        <v>4292</v>
      </c>
      <c r="E236" s="128" t="str" cm="1">
        <f t="array" ref="E236">_xlfn.IFS(D236="", "", _xlfn.XLOOKUP(D236, '⭐SD-SUM-SBALL 🥎'!$F$4:$F$257, '⭐SD-SUM-SBALL 🥎'!$X$4:$X$257)="", "TBA", _xlfn.XLOOKUP(D236, '⭐SD-SUM-SBALL 🥎'!$F$4:$F$257, '⭐SD-SUM-SBALL 🥎'!$X$4:$X$257)&gt;0, _xlfn.XLOOKUP(D236, '⭐SD-SUM-SBALL 🥎'!$F$4:$F$257, '⭐SD-SUM-SBALL 🥎'!$X$4:$X$257))</f>
        <v>TBA</v>
      </c>
      <c r="F236" s="130" t="str">
        <f>IF(D236="", " ", _xlfn.XLOOKUP(D236, '⭐SD-SUM-SBALL 🥎'!$F$4:$F$257, '⭐SD-SUM-SBALL 🥎'!$L$4:$L$257))</f>
        <v>crossroadsbaseballseries@gmail.com</v>
      </c>
      <c r="G236" s="130" t="str" cm="1">
        <f t="array" ref="G236">_xlfn.IFS(D236="", "", _xlfn.XLOOKUP(D236, '⭐SD-SUM-SBALL 🥎'!$F$4:$F$257, '⭐SD-SUM-SBALL 🥎'!$M$4:$M$257)="", "", _xlfn.XLOOKUP(D236, '⭐SD-SUM-SBALL 🥎'!$F$4:$F$257, '⭐SD-SUM-SBALL 🥎'!$M$4:$M$257)&gt;0, _xlfn.XLOOKUP(D236, '⭐SD-SUM-SBALL 🥎'!$F$4:$F$257, '⭐SD-SUM-SBALL 🥎'!$M$4:$M$257))</f>
        <v/>
      </c>
      <c r="H236" s="130" t="str" cm="1">
        <f t="array" ref="H236">_xlfn.IFS(D236="", "", _xlfn.XLOOKUP(D236, '⭐SD-SUM-SBALL 🥎'!$F$4:$F$257, '⭐SD-SUM-SBALL 🥎'!$G$4:$G$257)="", "", _xlfn.XLOOKUP(D236, '⭐SD-SUM-SBALL 🥎'!$F$4:$F$257, '⭐SD-SUM-SBALL 🥎'!$G$4:$G$257)&gt;0, _xlfn.XLOOKUP(D236, '⭐SD-SUM-SBALL 🥎'!$F$4:$F$257, '⭐SD-SUM-SBALL 🥎'!$G$4:$G$257))</f>
        <v/>
      </c>
      <c r="I236" s="130" t="str">
        <f>IF(D236="", " ", _xlfn.XLOOKUP(D236, '⭐SD-SUM-SBALL 🥎'!$F$4:$F$257, '⭐SD-SUM-SBALL 🥎'!$AP$4:$AP$257))</f>
        <v>978 Leffingwell Ave. NE, Grand Rapids, MI 49525</v>
      </c>
      <c r="J236" s="130" t="str">
        <f>IF(D236="", " ", _xlfn.XLOOKUP(D236, '⭐SD-SUM-SBALL 🥎'!$F$4:$F$257, '⭐SD-SUM-SBALL 🥎'!$T$4:$T$257))</f>
        <v>616-826-3017</v>
      </c>
      <c r="K236" s="130" t="str">
        <f>IF(D236="", " ", _xlfn.XLOOKUP(D236, '⭐SD-SUM-SBALL 🥎'!$F$4:$F$257, '⭐SD-SUM-SBALL 🥎'!$N$4:$N$257))</f>
        <v>Kelsey</v>
      </c>
      <c r="L236" s="130" t="str">
        <f>IF(D236="", " ", _xlfn.XLOOKUP(D236, '⭐SD-SUM-SBALL 🥎'!$F$4:$F$257, '⭐SD-SUM-SBALL 🥎'!$O$4:$O$257))</f>
        <v>Kooistra</v>
      </c>
      <c r="N236" s="480" t="b">
        <v>0</v>
      </c>
      <c r="O236" s="480" t="b">
        <v>0</v>
      </c>
      <c r="P236" s="480" t="b">
        <v>0</v>
      </c>
      <c r="Q236" s="480" t="b">
        <v>0</v>
      </c>
      <c r="R236" s="626" t="b">
        <v>0</v>
      </c>
      <c r="S236" s="480" t="b">
        <v>0</v>
      </c>
      <c r="T236" s="480" t="b">
        <v>0</v>
      </c>
      <c r="U236" s="480" t="b">
        <v>0</v>
      </c>
      <c r="V236" s="480" t="b">
        <v>0</v>
      </c>
      <c r="W236" s="480" t="b">
        <v>0</v>
      </c>
      <c r="X236" s="615" t="b">
        <v>0</v>
      </c>
      <c r="Y236" s="480" t="b">
        <v>0</v>
      </c>
      <c r="Z236" s="480" t="b">
        <v>0</v>
      </c>
      <c r="AA236" s="480" t="b">
        <v>0</v>
      </c>
      <c r="AB236" s="480" t="b">
        <v>0</v>
      </c>
      <c r="AC236" s="480" t="b">
        <v>0</v>
      </c>
      <c r="AD236" s="480" t="b">
        <v>0</v>
      </c>
      <c r="AE236" s="480" t="b">
        <v>0</v>
      </c>
      <c r="AF236" s="480" t="b">
        <v>0</v>
      </c>
    </row>
    <row r="237" spans="1:32">
      <c r="A237" s="128" t="str">
        <f>IF(D237="", " ", _xlfn.XLOOKUP(D237, '⭐SD-SUM-SBALL 🥎'!$F$4:$F$257, '⭐SD-SUM-SBALL 🥎'!$A$4:$A$257))</f>
        <v>X-ERIC-PENDING</v>
      </c>
      <c r="B237" s="128" t="str">
        <f>IF(D237="", " ", _xlfn.XLOOKUP(D237, '⭐SD-SUM-SBALL 🥎'!$F$4:$F$257, '⭐SD-SUM-SBALL 🥎'!$C$4:$C$257))</f>
        <v>Y-ERIC</v>
      </c>
      <c r="C237" s="631" t="str">
        <f>IF(D237="", " ", _xlfn.XLOOKUP(D237, '⭐SD-SUM-SBALL 🥎'!$F$4:$F$257, '⭐SD-SUM-SBALL 🥎'!$E$4:$E$257))</f>
        <v>USBDZILCS</v>
      </c>
      <c r="D237" s="294" t="s">
        <v>4300</v>
      </c>
      <c r="E237" s="128" t="str" cm="1">
        <f t="array" ref="E237">_xlfn.IFS(D237="", "", _xlfn.XLOOKUP(D237, '⭐SD-SUM-SBALL 🥎'!$F$4:$F$257, '⭐SD-SUM-SBALL 🥎'!$X$4:$X$257)="", "TBA", _xlfn.XLOOKUP(D237, '⭐SD-SUM-SBALL 🥎'!$F$4:$F$257, '⭐SD-SUM-SBALL 🥎'!$X$4:$X$257)&gt;0, _xlfn.XLOOKUP(D237, '⭐SD-SUM-SBALL 🥎'!$F$4:$F$257, '⭐SD-SUM-SBALL 🥎'!$X$4:$X$257))</f>
        <v>TBA</v>
      </c>
      <c r="F237" s="130" t="str">
        <f>IF(D237="", " ", _xlfn.XLOOKUP(D237, '⭐SD-SUM-SBALL 🥎'!$F$4:$F$257, '⭐SD-SUM-SBALL 🥎'!$L$4:$L$257))</f>
        <v>crossroadsbaseballseries@gmail.com</v>
      </c>
      <c r="G237" s="130" t="str" cm="1">
        <f t="array" ref="G237">_xlfn.IFS(D237="", "", _xlfn.XLOOKUP(D237, '⭐SD-SUM-SBALL 🥎'!$F$4:$F$257, '⭐SD-SUM-SBALL 🥎'!$M$4:$M$257)="", "", _xlfn.XLOOKUP(D237, '⭐SD-SUM-SBALL 🥎'!$F$4:$F$257, '⭐SD-SUM-SBALL 🥎'!$M$4:$M$257)&gt;0, _xlfn.XLOOKUP(D237, '⭐SD-SUM-SBALL 🥎'!$F$4:$F$257, '⭐SD-SUM-SBALL 🥎'!$M$4:$M$257))</f>
        <v/>
      </c>
      <c r="H237" s="130" t="str" cm="1">
        <f t="array" ref="H237">_xlfn.IFS(D237="", "", _xlfn.XLOOKUP(D237, '⭐SD-SUM-SBALL 🥎'!$F$4:$F$257, '⭐SD-SUM-SBALL 🥎'!$G$4:$G$257)="", "", _xlfn.XLOOKUP(D237, '⭐SD-SUM-SBALL 🥎'!$F$4:$F$257, '⭐SD-SUM-SBALL 🥎'!$G$4:$G$257)&gt;0, _xlfn.XLOOKUP(D237, '⭐SD-SUM-SBALL 🥎'!$F$4:$F$257, '⭐SD-SUM-SBALL 🥎'!$G$4:$G$257))</f>
        <v/>
      </c>
      <c r="I237" s="130" t="str">
        <f>IF(D237="", " ", _xlfn.XLOOKUP(D237, '⭐SD-SUM-SBALL 🥎'!$F$4:$F$257, '⭐SD-SUM-SBALL 🥎'!$AP$4:$AP$257))</f>
        <v>10920 Calumet Ave., Dyer, IN 46311</v>
      </c>
      <c r="J237" s="130" t="str">
        <f>IF(D237="", " ", _xlfn.XLOOKUP(D237, '⭐SD-SUM-SBALL 🥎'!$F$4:$F$257, '⭐SD-SUM-SBALL 🥎'!$T$4:$T$257))</f>
        <v>219-313-1536</v>
      </c>
      <c r="K237" s="130" t="str">
        <f>IF(D237="", " ", _xlfn.XLOOKUP(D237, '⭐SD-SUM-SBALL 🥎'!$F$4:$F$257, '⭐SD-SUM-SBALL 🥎'!$N$4:$N$257))</f>
        <v>Nicole</v>
      </c>
      <c r="L237" s="130" t="str">
        <f>IF(D237="", " ", _xlfn.XLOOKUP(D237, '⭐SD-SUM-SBALL 🥎'!$F$4:$F$257, '⭐SD-SUM-SBALL 🥎'!$O$4:$O$257))</f>
        <v>Terpstra</v>
      </c>
      <c r="N237" s="480" t="b">
        <v>0</v>
      </c>
      <c r="O237" s="480" t="b">
        <v>0</v>
      </c>
      <c r="P237" s="480" t="b">
        <v>0</v>
      </c>
      <c r="Q237" s="480" t="b">
        <v>0</v>
      </c>
      <c r="R237" s="626" t="b">
        <v>0</v>
      </c>
      <c r="S237" s="480" t="b">
        <v>0</v>
      </c>
      <c r="T237" s="480" t="b">
        <v>0</v>
      </c>
      <c r="U237" s="480" t="b">
        <v>0</v>
      </c>
      <c r="V237" s="480" t="b">
        <v>0</v>
      </c>
      <c r="W237" s="480" t="b">
        <v>0</v>
      </c>
      <c r="X237" s="615" t="b">
        <v>0</v>
      </c>
      <c r="Y237" s="480" t="b">
        <v>0</v>
      </c>
      <c r="Z237" s="480" t="b">
        <v>0</v>
      </c>
      <c r="AA237" s="480" t="b">
        <v>0</v>
      </c>
      <c r="AB237" s="480" t="b">
        <v>0</v>
      </c>
      <c r="AC237" s="480" t="b">
        <v>0</v>
      </c>
      <c r="AD237" s="480" t="b">
        <v>0</v>
      </c>
      <c r="AE237" s="480" t="b">
        <v>0</v>
      </c>
      <c r="AF237" s="480" t="b">
        <v>0</v>
      </c>
    </row>
    <row r="238" spans="1:32">
      <c r="A238" s="128" t="str">
        <f>IF(D238="", " ", _xlfn.XLOOKUP(D238, '⭐SD-SUM-SBALL 🥎'!$F$4:$F$257, '⭐SD-SUM-SBALL 🥎'!$A$4:$A$257))</f>
        <v>X-ERIC-PENDING</v>
      </c>
      <c r="B238" s="128" t="str">
        <f>IF(D238="", " ", _xlfn.XLOOKUP(D238, '⭐SD-SUM-SBALL 🥎'!$F$4:$F$257, '⭐SD-SUM-SBALL 🥎'!$C$4:$C$257))</f>
        <v>Y-ERIC</v>
      </c>
      <c r="C238" s="631" t="str">
        <f>IF(D238="", " ", _xlfn.XLOOKUP(D238, '⭐SD-SUM-SBALL 🥎'!$F$4:$F$257, '⭐SD-SUM-SBALL 🥎'!$E$4:$E$257))</f>
        <v>USBDZITS</v>
      </c>
      <c r="D238" s="295" t="s">
        <v>4309</v>
      </c>
      <c r="E238" s="128" t="str" cm="1">
        <f t="array" ref="E238">_xlfn.IFS(D238="", "", _xlfn.XLOOKUP(D238, '⭐SD-SUM-SBALL 🥎'!$F$4:$F$257, '⭐SD-SUM-SBALL 🥎'!$X$4:$X$257)="", "TBA", _xlfn.XLOOKUP(D238, '⭐SD-SUM-SBALL 🥎'!$F$4:$F$257, '⭐SD-SUM-SBALL 🥎'!$X$4:$X$257)&gt;0, _xlfn.XLOOKUP(D238, '⭐SD-SUM-SBALL 🥎'!$F$4:$F$257, '⭐SD-SUM-SBALL 🥎'!$X$4:$X$257))</f>
        <v>TBA</v>
      </c>
      <c r="F238" s="130" t="str">
        <f>IF(D238="", " ", _xlfn.XLOOKUP(D238, '⭐SD-SUM-SBALL 🥎'!$F$4:$F$257, '⭐SD-SUM-SBALL 🥎'!$L$4:$L$257))</f>
        <v>crossroadsbaseballseries@gmail.com</v>
      </c>
      <c r="G238" s="130" t="str" cm="1">
        <f t="array" ref="G238">_xlfn.IFS(D238="", "", _xlfn.XLOOKUP(D238, '⭐SD-SUM-SBALL 🥎'!$F$4:$F$257, '⭐SD-SUM-SBALL 🥎'!$M$4:$M$257)="", "", _xlfn.XLOOKUP(D238, '⭐SD-SUM-SBALL 🥎'!$F$4:$F$257, '⭐SD-SUM-SBALL 🥎'!$M$4:$M$257)&gt;0, _xlfn.XLOOKUP(D238, '⭐SD-SUM-SBALL 🥎'!$F$4:$F$257, '⭐SD-SUM-SBALL 🥎'!$M$4:$M$257))</f>
        <v/>
      </c>
      <c r="H238" s="130" t="str" cm="1">
        <f t="array" ref="H238">_xlfn.IFS(D238="", "", _xlfn.XLOOKUP(D238, '⭐SD-SUM-SBALL 🥎'!$F$4:$F$257, '⭐SD-SUM-SBALL 🥎'!$G$4:$G$257)="", "", _xlfn.XLOOKUP(D238, '⭐SD-SUM-SBALL 🥎'!$F$4:$F$257, '⭐SD-SUM-SBALL 🥎'!$G$4:$G$257)&gt;0, _xlfn.XLOOKUP(D238, '⭐SD-SUM-SBALL 🥎'!$F$4:$F$257, '⭐SD-SUM-SBALL 🥎'!$G$4:$G$257))</f>
        <v/>
      </c>
      <c r="I238" s="130" t="str">
        <f>IF(D238="", " ", _xlfn.XLOOKUP(D238, '⭐SD-SUM-SBALL 🥎'!$F$4:$F$257, '⭐SD-SUM-SBALL 🥎'!$AP$4:$AP$257))</f>
        <v>377 E Tillman Rd, Fort Wayne, IN 46816</v>
      </c>
      <c r="J238" s="130" t="str">
        <f>IF(D238="", " ", _xlfn.XLOOKUP(D238, '⭐SD-SUM-SBALL 🥎'!$F$4:$F$257, '⭐SD-SUM-SBALL 🥎'!$T$4:$T$257))</f>
        <v>734-664-2449</v>
      </c>
      <c r="K238" s="130" t="str">
        <f>IF(D238="", " ", _xlfn.XLOOKUP(D238, '⭐SD-SUM-SBALL 🥎'!$F$4:$F$257, '⭐SD-SUM-SBALL 🥎'!$N$4:$N$257))</f>
        <v>Kristin</v>
      </c>
      <c r="L238" s="130" t="str">
        <f>IF(D238="", " ", _xlfn.XLOOKUP(D238, '⭐SD-SUM-SBALL 🥎'!$F$4:$F$257, '⭐SD-SUM-SBALL 🥎'!$O$4:$O$257))</f>
        <v>Mihalic</v>
      </c>
      <c r="N238" s="480" t="b">
        <v>0</v>
      </c>
      <c r="O238" s="480" t="b">
        <v>0</v>
      </c>
      <c r="P238" s="480" t="b">
        <v>0</v>
      </c>
      <c r="Q238" s="480" t="b">
        <v>0</v>
      </c>
      <c r="R238" s="626" t="b">
        <v>0</v>
      </c>
      <c r="S238" s="480" t="b">
        <v>0</v>
      </c>
      <c r="T238" s="480" t="b">
        <v>0</v>
      </c>
      <c r="U238" s="480" t="b">
        <v>0</v>
      </c>
      <c r="V238" s="480" t="b">
        <v>0</v>
      </c>
      <c r="W238" s="480" t="b">
        <v>0</v>
      </c>
      <c r="X238" s="615" t="b">
        <v>0</v>
      </c>
      <c r="Y238" s="480" t="b">
        <v>0</v>
      </c>
      <c r="Z238" s="480" t="b">
        <v>0</v>
      </c>
      <c r="AA238" s="480" t="b">
        <v>0</v>
      </c>
      <c r="AB238" s="480" t="b">
        <v>0</v>
      </c>
      <c r="AC238" s="480" t="b">
        <v>0</v>
      </c>
      <c r="AD238" s="480" t="b">
        <v>0</v>
      </c>
      <c r="AE238" s="480" t="b">
        <v>0</v>
      </c>
      <c r="AF238" s="480" t="b">
        <v>0</v>
      </c>
    </row>
    <row r="239" spans="1:32">
      <c r="A239" s="128" t="str">
        <f>IF(D239="", " ", _xlfn.XLOOKUP(D239, '⭐SD-SUM-SBALL 🥎'!$F$4:$F$257, '⭐SD-SUM-SBALL 🥎'!$A$4:$A$257))</f>
        <v>X-ERIC-PENDING</v>
      </c>
      <c r="B239" s="128" t="str">
        <f>IF(D239="", " ", _xlfn.XLOOKUP(D239, '⭐SD-SUM-SBALL 🥎'!$F$4:$F$257, '⭐SD-SUM-SBALL 🥎'!$C$4:$C$257))</f>
        <v>Y-ERIC</v>
      </c>
      <c r="C239" s="631" t="str">
        <f>IF(D239="", " ", _xlfn.XLOOKUP(D239, '⭐SD-SUM-SBALL 🥎'!$F$4:$F$257, '⭐SD-SUM-SBALL 🥎'!$E$4:$E$257))</f>
        <v>USBDZLEWS</v>
      </c>
      <c r="D239" s="295" t="s">
        <v>4317</v>
      </c>
      <c r="E239" s="128" t="str" cm="1">
        <f t="array" ref="E239">_xlfn.IFS(D239="", "", _xlfn.XLOOKUP(D239, '⭐SD-SUM-SBALL 🥎'!$F$4:$F$257, '⭐SD-SUM-SBALL 🥎'!$X$4:$X$257)="", "TBA", _xlfn.XLOOKUP(D239, '⭐SD-SUM-SBALL 🥎'!$F$4:$F$257, '⭐SD-SUM-SBALL 🥎'!$X$4:$X$257)&gt;0, _xlfn.XLOOKUP(D239, '⭐SD-SUM-SBALL 🥎'!$F$4:$F$257, '⭐SD-SUM-SBALL 🥎'!$X$4:$X$257))</f>
        <v>TBA</v>
      </c>
      <c r="F239" s="130" t="str">
        <f>IF(D239="", " ", _xlfn.XLOOKUP(D239, '⭐SD-SUM-SBALL 🥎'!$F$4:$F$257, '⭐SD-SUM-SBALL 🥎'!$L$4:$L$257))</f>
        <v>crossroadsbaseballseries@gmail.com</v>
      </c>
      <c r="G239" s="130" t="str" cm="1">
        <f t="array" ref="G239">_xlfn.IFS(D239="", "", _xlfn.XLOOKUP(D239, '⭐SD-SUM-SBALL 🥎'!$F$4:$F$257, '⭐SD-SUM-SBALL 🥎'!$M$4:$M$257)="", "", _xlfn.XLOOKUP(D239, '⭐SD-SUM-SBALL 🥎'!$F$4:$F$257, '⭐SD-SUM-SBALL 🥎'!$M$4:$M$257)&gt;0, _xlfn.XLOOKUP(D239, '⭐SD-SUM-SBALL 🥎'!$F$4:$F$257, '⭐SD-SUM-SBALL 🥎'!$M$4:$M$257))</f>
        <v/>
      </c>
      <c r="H239" s="130" t="str" cm="1">
        <f t="array" ref="H239">_xlfn.IFS(D239="", "", _xlfn.XLOOKUP(D239, '⭐SD-SUM-SBALL 🥎'!$F$4:$F$257, '⭐SD-SUM-SBALL 🥎'!$G$4:$G$257)="", "", _xlfn.XLOOKUP(D239, '⭐SD-SUM-SBALL 🥎'!$F$4:$F$257, '⭐SD-SUM-SBALL 🥎'!$G$4:$G$257)&gt;0, _xlfn.XLOOKUP(D239, '⭐SD-SUM-SBALL 🥎'!$F$4:$F$257, '⭐SD-SUM-SBALL 🥎'!$G$4:$G$257))</f>
        <v/>
      </c>
      <c r="I239" s="130" t="str">
        <f>IF(D239="", " ", _xlfn.XLOOKUP(D239, '⭐SD-SUM-SBALL 🥎'!$F$4:$F$257, '⭐SD-SUM-SBALL 🥎'!$AP$4:$AP$257))</f>
        <v>Flyers Ln., Romeoville, IL 60446</v>
      </c>
      <c r="J239" s="130" t="str">
        <f>IF(D239="", " ", _xlfn.XLOOKUP(D239, '⭐SD-SUM-SBALL 🥎'!$F$4:$F$257, '⭐SD-SUM-SBALL 🥎'!$T$4:$T$257))</f>
        <v>708-261-4341</v>
      </c>
      <c r="K239" s="130" t="str">
        <f>IF(D239="", " ", _xlfn.XLOOKUP(D239, '⭐SD-SUM-SBALL 🥎'!$F$4:$F$257, '⭐SD-SUM-SBALL 🥎'!$N$4:$N$257))</f>
        <v>Cierra</v>
      </c>
      <c r="L239" s="130" t="str">
        <f>IF(D239="", " ", _xlfn.XLOOKUP(D239, '⭐SD-SUM-SBALL 🥎'!$F$4:$F$257, '⭐SD-SUM-SBALL 🥎'!$O$4:$O$257))</f>
        <v>Taylor</v>
      </c>
      <c r="N239" s="480" t="b">
        <v>0</v>
      </c>
      <c r="O239" s="480" t="b">
        <v>0</v>
      </c>
      <c r="P239" s="480" t="b">
        <v>0</v>
      </c>
      <c r="Q239" s="480" t="b">
        <v>0</v>
      </c>
      <c r="R239" s="626" t="b">
        <v>0</v>
      </c>
      <c r="S239" s="480" t="b">
        <v>0</v>
      </c>
      <c r="T239" s="480" t="b">
        <v>0</v>
      </c>
      <c r="U239" s="480" t="b">
        <v>0</v>
      </c>
      <c r="V239" s="480" t="b">
        <v>0</v>
      </c>
      <c r="W239" s="480" t="b">
        <v>0</v>
      </c>
      <c r="X239" s="615" t="b">
        <v>0</v>
      </c>
      <c r="Y239" s="480" t="b">
        <v>0</v>
      </c>
      <c r="Z239" s="480" t="b">
        <v>0</v>
      </c>
      <c r="AA239" s="480" t="b">
        <v>0</v>
      </c>
      <c r="AB239" s="480" t="b">
        <v>0</v>
      </c>
      <c r="AC239" s="480" t="b">
        <v>0</v>
      </c>
      <c r="AD239" s="480" t="b">
        <v>0</v>
      </c>
      <c r="AE239" s="480" t="b">
        <v>0</v>
      </c>
      <c r="AF239" s="480" t="b">
        <v>0</v>
      </c>
    </row>
    <row r="240" spans="1:32">
      <c r="A240" s="128" t="str">
        <f>IF(D240="", " ", _xlfn.XLOOKUP(D240, '⭐SD-SUM-SBALL 🥎'!$F$4:$F$257, '⭐SD-SUM-SBALL 🥎'!$A$4:$A$257))</f>
        <v>X-ERIC-PENDING</v>
      </c>
      <c r="B240" s="128" t="str">
        <f>IF(D240="", " ", _xlfn.XLOOKUP(D240, '⭐SD-SUM-SBALL 🥎'!$F$4:$F$257, '⭐SD-SUM-SBALL 🥎'!$C$4:$C$257))</f>
        <v>Y-ERIC</v>
      </c>
      <c r="C240" s="631" t="str">
        <f>IF(D240="", " ", _xlfn.XLOOKUP(D240, '⭐SD-SUM-SBALL 🥎'!$F$4:$F$257, '⭐SD-SUM-SBALL 🥎'!$E$4:$E$257))</f>
        <v>USBDZSJSS</v>
      </c>
      <c r="D240" s="295" t="s">
        <v>4326</v>
      </c>
      <c r="E240" s="128" t="str" cm="1">
        <f t="array" ref="E240">_xlfn.IFS(D240="", "", _xlfn.XLOOKUP(D240, '⭐SD-SUM-SBALL 🥎'!$F$4:$F$257, '⭐SD-SUM-SBALL 🥎'!$X$4:$X$257)="", "TBA", _xlfn.XLOOKUP(D240, '⭐SD-SUM-SBALL 🥎'!$F$4:$F$257, '⭐SD-SUM-SBALL 🥎'!$X$4:$X$257)&gt;0, _xlfn.XLOOKUP(D240, '⭐SD-SUM-SBALL 🥎'!$F$4:$F$257, '⭐SD-SUM-SBALL 🥎'!$X$4:$X$257))</f>
        <v>TBA</v>
      </c>
      <c r="F240" s="130" t="str">
        <f>IF(D240="", " ", _xlfn.XLOOKUP(D240, '⭐SD-SUM-SBALL 🥎'!$F$4:$F$257, '⭐SD-SUM-SBALL 🥎'!$L$4:$L$257))</f>
        <v>crossroadsbaseballseries@gmail.com</v>
      </c>
      <c r="G240" s="130" t="str" cm="1">
        <f t="array" ref="G240">_xlfn.IFS(D240="", "", _xlfn.XLOOKUP(D240, '⭐SD-SUM-SBALL 🥎'!$F$4:$F$257, '⭐SD-SUM-SBALL 🥎'!$M$4:$M$257)="", "", _xlfn.XLOOKUP(D240, '⭐SD-SUM-SBALL 🥎'!$F$4:$F$257, '⭐SD-SUM-SBALL 🥎'!$M$4:$M$257)&gt;0, _xlfn.XLOOKUP(D240, '⭐SD-SUM-SBALL 🥎'!$F$4:$F$257, '⭐SD-SUM-SBALL 🥎'!$M$4:$M$257))</f>
        <v/>
      </c>
      <c r="H240" s="130" t="str" cm="1">
        <f t="array" ref="H240">_xlfn.IFS(D240="", "", _xlfn.XLOOKUP(D240, '⭐SD-SUM-SBALL 🥎'!$F$4:$F$257, '⭐SD-SUM-SBALL 🥎'!$G$4:$G$257)="", "", _xlfn.XLOOKUP(D240, '⭐SD-SUM-SBALL 🥎'!$F$4:$F$257, '⭐SD-SUM-SBALL 🥎'!$G$4:$G$257)&gt;0, _xlfn.XLOOKUP(D240, '⭐SD-SUM-SBALL 🥎'!$F$4:$F$257, '⭐SD-SUM-SBALL 🥎'!$G$4:$G$257))</f>
        <v/>
      </c>
      <c r="I240" s="130" t="str">
        <f>IF(D240="", " ", _xlfn.XLOOKUP(D240, '⭐SD-SUM-SBALL 🥎'!$F$4:$F$257, '⭐SD-SUM-SBALL 🥎'!$AP$4:$AP$257))</f>
        <v>1239 South 10th St., San Jose, CA 95112</v>
      </c>
      <c r="J240" s="130" t="str">
        <f>IF(D240="", " ", _xlfn.XLOOKUP(D240, '⭐SD-SUM-SBALL 🥎'!$F$4:$F$257, '⭐SD-SUM-SBALL 🥎'!$T$4:$T$257))</f>
        <v>331-775-1992</v>
      </c>
      <c r="K240" s="130" t="str">
        <f>IF(D240="", " ", _xlfn.XLOOKUP(D240, '⭐SD-SUM-SBALL 🥎'!$F$4:$F$257, '⭐SD-SUM-SBALL 🥎'!$N$4:$N$257))</f>
        <v>Aaron</v>
      </c>
      <c r="L240" s="130" t="str">
        <f>IF(D240="", " ", _xlfn.XLOOKUP(D240, '⭐SD-SUM-SBALL 🥎'!$F$4:$F$257, '⭐SD-SUM-SBALL 🥎'!$O$4:$O$257))</f>
        <v>Moore</v>
      </c>
      <c r="N240" s="480" t="b">
        <v>0</v>
      </c>
      <c r="O240" s="480" t="b">
        <v>0</v>
      </c>
      <c r="P240" s="480" t="b">
        <v>0</v>
      </c>
      <c r="Q240" s="480" t="b">
        <v>0</v>
      </c>
      <c r="R240" s="626" t="b">
        <v>0</v>
      </c>
      <c r="S240" s="480" t="b">
        <v>0</v>
      </c>
      <c r="T240" s="480" t="b">
        <v>0</v>
      </c>
      <c r="U240" s="480" t="b">
        <v>0</v>
      </c>
      <c r="V240" s="480" t="b">
        <v>0</v>
      </c>
      <c r="W240" s="480" t="b">
        <v>0</v>
      </c>
      <c r="X240" s="615" t="b">
        <v>0</v>
      </c>
      <c r="Y240" s="480" t="b">
        <v>0</v>
      </c>
      <c r="Z240" s="480" t="b">
        <v>0</v>
      </c>
      <c r="AA240" s="480" t="b">
        <v>0</v>
      </c>
      <c r="AB240" s="480" t="b">
        <v>0</v>
      </c>
      <c r="AC240" s="480" t="b">
        <v>0</v>
      </c>
      <c r="AD240" s="480" t="b">
        <v>0</v>
      </c>
      <c r="AE240" s="480" t="b">
        <v>0</v>
      </c>
      <c r="AF240" s="480" t="b">
        <v>0</v>
      </c>
    </row>
    <row r="241" spans="1:98">
      <c r="A241" s="128" t="str">
        <f>IF(D241="", " ", _xlfn.XLOOKUP(D241, '⭐SD-SUM-SBALL 🥎'!$F$4:$F$257, '⭐SD-SUM-SBALL 🥎'!$A$4:$A$257))</f>
        <v>X-ERIC-PENDING</v>
      </c>
      <c r="B241" s="128" t="str">
        <f>IF(D241="", " ", _xlfn.XLOOKUP(D241, '⭐SD-SUM-SBALL 🥎'!$F$4:$F$257, '⭐SD-SUM-SBALL 🥎'!$C$4:$C$257))</f>
        <v>Y-ERIC</v>
      </c>
      <c r="C241" s="631" t="str">
        <f>IF(D241="", " ", _xlfn.XLOOKUP(D241, '⭐SD-SUM-SBALL 🥎'!$F$4:$F$257, '⭐SD-SUM-SBALL 🥎'!$E$4:$E$257))</f>
        <v>USBDZCPS</v>
      </c>
      <c r="D241" s="295" t="s">
        <v>4342</v>
      </c>
      <c r="E241" s="128" t="str" cm="1">
        <f t="array" ref="E241">_xlfn.IFS(D241="", "", _xlfn.XLOOKUP(D241, '⭐SD-SUM-SBALL 🥎'!$F$4:$F$257, '⭐SD-SUM-SBALL 🥎'!$X$4:$X$257)="", "TBA", _xlfn.XLOOKUP(D241, '⭐SD-SUM-SBALL 🥎'!$F$4:$F$257, '⭐SD-SUM-SBALL 🥎'!$X$4:$X$257)&gt;0, _xlfn.XLOOKUP(D241, '⭐SD-SUM-SBALL 🥎'!$F$4:$F$257, '⭐SD-SUM-SBALL 🥎'!$X$4:$X$257))</f>
        <v>TBA</v>
      </c>
      <c r="F241" s="130" t="str">
        <f>IF(D241="", " ", _xlfn.XLOOKUP(D241, '⭐SD-SUM-SBALL 🥎'!$F$4:$F$257, '⭐SD-SUM-SBALL 🥎'!$L$4:$L$257))</f>
        <v xml:space="preserve">crossroadsbaseballseries@gmail.com </v>
      </c>
      <c r="G241" s="130" t="str" cm="1">
        <f t="array" ref="G241">_xlfn.IFS(D241="", "", _xlfn.XLOOKUP(D241, '⭐SD-SUM-SBALL 🥎'!$F$4:$F$257, '⭐SD-SUM-SBALL 🥎'!$M$4:$M$257)="", "", _xlfn.XLOOKUP(D241, '⭐SD-SUM-SBALL 🥎'!$F$4:$F$257, '⭐SD-SUM-SBALL 🥎'!$M$4:$M$257)&gt;0, _xlfn.XLOOKUP(D241, '⭐SD-SUM-SBALL 🥎'!$F$4:$F$257, '⭐SD-SUM-SBALL 🥎'!$M$4:$M$257))</f>
        <v/>
      </c>
      <c r="H241" s="130" t="str" cm="1">
        <f t="array" ref="H241">_xlfn.IFS(D241="", "", _xlfn.XLOOKUP(D241, '⭐SD-SUM-SBALL 🥎'!$F$4:$F$257, '⭐SD-SUM-SBALL 🥎'!$G$4:$G$257)="", "", _xlfn.XLOOKUP(D241, '⭐SD-SUM-SBALL 🥎'!$F$4:$F$257, '⭐SD-SUM-SBALL 🥎'!$G$4:$G$257)&gt;0, _xlfn.XLOOKUP(D241, '⭐SD-SUM-SBALL 🥎'!$F$4:$F$257, '⭐SD-SUM-SBALL 🥎'!$G$4:$G$257))</f>
        <v>Great Lakes Sports Hub</v>
      </c>
      <c r="I241" s="130" t="str">
        <f>IF(D241="", " ", _xlfn.XLOOKUP(D241, '⭐SD-SUM-SBALL 🥎'!$F$4:$F$257, '⭐SD-SUM-SBALL 🥎'!$AP$4:$AP$257))</f>
        <v>1301 Merrillville Rd., Crown Point, IN 46307</v>
      </c>
      <c r="J241" s="130" t="str">
        <f>IF(D241="", " ", _xlfn.XLOOKUP(D241, '⭐SD-SUM-SBALL 🥎'!$F$4:$F$257, '⭐SD-SUM-SBALL 🥎'!$T$4:$T$257))</f>
        <v>219-677-2183</v>
      </c>
      <c r="K241" s="130" t="str">
        <f>IF(D241="", " ", _xlfn.XLOOKUP(D241, '⭐SD-SUM-SBALL 🥎'!$F$4:$F$257, '⭐SD-SUM-SBALL 🥎'!$N$4:$N$257))</f>
        <v>Bobby</v>
      </c>
      <c r="L241" s="130" t="str">
        <f>IF(D241="", " ", _xlfn.XLOOKUP(D241, '⭐SD-SUM-SBALL 🥎'!$F$4:$F$257, '⭐SD-SUM-SBALL 🥎'!$O$4:$O$257))</f>
        <v>Morris</v>
      </c>
      <c r="N241" s="480" t="b">
        <v>0</v>
      </c>
      <c r="O241" s="480" t="b">
        <v>0</v>
      </c>
      <c r="P241" s="480" t="b">
        <v>0</v>
      </c>
      <c r="Q241" s="480" t="b">
        <v>0</v>
      </c>
      <c r="R241" s="626" t="b">
        <v>0</v>
      </c>
      <c r="S241" s="480" t="b">
        <v>0</v>
      </c>
      <c r="T241" s="480" t="b">
        <v>0</v>
      </c>
      <c r="U241" s="480" t="b">
        <v>0</v>
      </c>
      <c r="V241" s="480" t="b">
        <v>0</v>
      </c>
      <c r="W241" s="480" t="b">
        <v>0</v>
      </c>
      <c r="X241" s="615" t="b">
        <v>0</v>
      </c>
      <c r="Y241" s="480" t="b">
        <v>0</v>
      </c>
      <c r="Z241" s="480" t="b">
        <v>0</v>
      </c>
      <c r="AA241" s="480" t="b">
        <v>0</v>
      </c>
      <c r="AB241" s="480" t="b">
        <v>0</v>
      </c>
      <c r="AC241" s="480" t="b">
        <v>0</v>
      </c>
      <c r="AD241" s="480" t="b">
        <v>0</v>
      </c>
      <c r="AE241" s="480" t="b">
        <v>0</v>
      </c>
      <c r="AF241" s="480" t="b">
        <v>0</v>
      </c>
    </row>
    <row r="242" spans="1:98">
      <c r="A242" s="128" t="str">
        <f>IF(D242="", " ", _xlfn.XLOOKUP(D242, '⭐SD-SUM-SBALL 🥎'!$F$4:$F$257, '⭐SD-SUM-SBALL 🥎'!$A$4:$A$257))</f>
        <v>X-ERIC-PENDING</v>
      </c>
      <c r="B242" s="128" t="str">
        <f>IF(D242="", " ", _xlfn.XLOOKUP(D242, '⭐SD-SUM-SBALL 🥎'!$F$4:$F$257, '⭐SD-SUM-SBALL 🥎'!$C$4:$C$257))</f>
        <v>Y-ERIC</v>
      </c>
      <c r="C242" s="631" t="str">
        <f>IF(D242="", " ", _xlfn.XLOOKUP(D242, '⭐SD-SUM-SBALL 🥎'!$F$4:$F$257, '⭐SD-SUM-SBALL 🥎'!$E$4:$E$257))</f>
        <v>USBDZFSS</v>
      </c>
      <c r="D242" s="295" t="s">
        <v>4346</v>
      </c>
      <c r="E242" s="128" t="str" cm="1">
        <f t="array" ref="E242">_xlfn.IFS(D242="", "", _xlfn.XLOOKUP(D242, '⭐SD-SUM-SBALL 🥎'!$F$4:$F$257, '⭐SD-SUM-SBALL 🥎'!$X$4:$X$257)="", "TBA", _xlfn.XLOOKUP(D242, '⭐SD-SUM-SBALL 🥎'!$F$4:$F$257, '⭐SD-SUM-SBALL 🥎'!$X$4:$X$257)&gt;0, _xlfn.XLOOKUP(D242, '⭐SD-SUM-SBALL 🥎'!$F$4:$F$257, '⭐SD-SUM-SBALL 🥎'!$X$4:$X$257))</f>
        <v>TBA</v>
      </c>
      <c r="F242" s="130" t="str">
        <f>IF(D242="", " ", _xlfn.XLOOKUP(D242, '⭐SD-SUM-SBALL 🥎'!$F$4:$F$257, '⭐SD-SUM-SBALL 🥎'!$L$4:$L$257))</f>
        <v>crossroadsbaseballseries@gmail.com</v>
      </c>
      <c r="G242" s="130" t="str" cm="1">
        <f t="array" ref="G242">_xlfn.IFS(D242="", "", _xlfn.XLOOKUP(D242, '⭐SD-SUM-SBALL 🥎'!$F$4:$F$257, '⭐SD-SUM-SBALL 🥎'!$M$4:$M$257)="", "", _xlfn.XLOOKUP(D242, '⭐SD-SUM-SBALL 🥎'!$F$4:$F$257, '⭐SD-SUM-SBALL 🥎'!$M$4:$M$257)&gt;0, _xlfn.XLOOKUP(D242, '⭐SD-SUM-SBALL 🥎'!$F$4:$F$257, '⭐SD-SUM-SBALL 🥎'!$M$4:$M$257))</f>
        <v/>
      </c>
      <c r="H242" s="130" t="str" cm="1">
        <f t="array" ref="H242">_xlfn.IFS(D242="", "", _xlfn.XLOOKUP(D242, '⭐SD-SUM-SBALL 🥎'!$F$4:$F$257, '⭐SD-SUM-SBALL 🥎'!$G$4:$G$257)="", "", _xlfn.XLOOKUP(D242, '⭐SD-SUM-SBALL 🥎'!$F$4:$F$257, '⭐SD-SUM-SBALL 🥎'!$G$4:$G$257)&gt;0, _xlfn.XLOOKUP(D242, '⭐SD-SUM-SBALL 🥎'!$F$4:$F$257, '⭐SD-SUM-SBALL 🥎'!$G$4:$G$257))</f>
        <v>HSE JV Field - Olio Fields</v>
      </c>
      <c r="I242" s="130" t="str">
        <f>IF(D242="", " ", _xlfn.XLOOKUP(D242, '⭐SD-SUM-SBALL 🥎'!$F$4:$F$257, '⭐SD-SUM-SBALL 🥎'!$AP$4:$AP$257))</f>
        <v>14181 126th St., Fishers, IN 46037</v>
      </c>
      <c r="J242" s="130" t="str">
        <f>IF(D242="", " ", _xlfn.XLOOKUP(D242, '⭐SD-SUM-SBALL 🥎'!$F$4:$F$257, '⭐SD-SUM-SBALL 🥎'!$T$4:$T$257))</f>
        <v>317-504-9346</v>
      </c>
      <c r="K242" s="130" t="str">
        <f>IF(D242="", " ", _xlfn.XLOOKUP(D242, '⭐SD-SUM-SBALL 🥎'!$F$4:$F$257, '⭐SD-SUM-SBALL 🥎'!$N$4:$N$257))</f>
        <v>Casie</v>
      </c>
      <c r="L242" s="130" t="str">
        <f>IF(D242="", " ", _xlfn.XLOOKUP(D242, '⭐SD-SUM-SBALL 🥎'!$F$4:$F$257, '⭐SD-SUM-SBALL 🥎'!$O$4:$O$257))</f>
        <v>Fletcher</v>
      </c>
      <c r="N242" s="480" t="b">
        <v>0</v>
      </c>
      <c r="O242" s="480" t="b">
        <v>0</v>
      </c>
      <c r="P242" s="480" t="b">
        <v>0</v>
      </c>
      <c r="Q242" s="480" t="b">
        <v>0</v>
      </c>
      <c r="R242" s="626" t="b">
        <v>0</v>
      </c>
      <c r="S242" s="480" t="b">
        <v>0</v>
      </c>
      <c r="T242" s="480" t="b">
        <v>0</v>
      </c>
      <c r="U242" s="480" t="b">
        <v>0</v>
      </c>
      <c r="V242" s="480" t="b">
        <v>0</v>
      </c>
      <c r="W242" s="480" t="b">
        <v>0</v>
      </c>
      <c r="X242" s="615" t="b">
        <v>0</v>
      </c>
      <c r="Y242" s="480" t="b">
        <v>0</v>
      </c>
      <c r="Z242" s="480" t="b">
        <v>0</v>
      </c>
      <c r="AA242" s="480" t="b">
        <v>0</v>
      </c>
      <c r="AB242" s="480" t="b">
        <v>0</v>
      </c>
      <c r="AC242" s="480" t="b">
        <v>0</v>
      </c>
      <c r="AD242" s="480" t="b">
        <v>0</v>
      </c>
      <c r="AE242" s="480" t="b">
        <v>0</v>
      </c>
      <c r="AF242" s="480" t="b">
        <v>0</v>
      </c>
    </row>
    <row r="243" spans="1:98">
      <c r="A243" s="128" t="str">
        <f>IF(D243="", " ", _xlfn.XLOOKUP(D243, '⭐SD-SUM-SBALL 🥎'!$F$4:$F$257, '⭐SD-SUM-SBALL 🥎'!$A$4:$A$257))</f>
        <v>X-ERIC-PENDING</v>
      </c>
      <c r="B243" s="128" t="str">
        <f>IF(D243="", " ", _xlfn.XLOOKUP(D243, '⭐SD-SUM-SBALL 🥎'!$F$4:$F$257, '⭐SD-SUM-SBALL 🥎'!$C$4:$C$257))</f>
        <v>Y-ERIC</v>
      </c>
      <c r="C243" s="631" t="str">
        <f>IF(D243="", " ", _xlfn.XLOOKUP(D243, '⭐SD-SUM-SBALL 🥎'!$F$4:$F$257, '⭐SD-SUM-SBALL 🥎'!$E$4:$E$257))</f>
        <v>USBDZMFS</v>
      </c>
      <c r="D243" s="295" t="s">
        <v>4355</v>
      </c>
      <c r="E243" s="128" t="str" cm="1">
        <f t="array" ref="E243">_xlfn.IFS(D243="", "", _xlfn.XLOOKUP(D243, '⭐SD-SUM-SBALL 🥎'!$F$4:$F$257, '⭐SD-SUM-SBALL 🥎'!$X$4:$X$257)="", "TBA", _xlfn.XLOOKUP(D243, '⭐SD-SUM-SBALL 🥎'!$F$4:$F$257, '⭐SD-SUM-SBALL 🥎'!$X$4:$X$257)&gt;0, _xlfn.XLOOKUP(D243, '⭐SD-SUM-SBALL 🥎'!$F$4:$F$257, '⭐SD-SUM-SBALL 🥎'!$X$4:$X$257))</f>
        <v>TBA</v>
      </c>
      <c r="F243" s="130" t="str">
        <f>IF(D243="", " ", _xlfn.XLOOKUP(D243, '⭐SD-SUM-SBALL 🥎'!$F$4:$F$257, '⭐SD-SUM-SBALL 🥎'!$L$4:$L$257))</f>
        <v>crossroadsbaseballseries@gmail.com</v>
      </c>
      <c r="G243" s="130" t="str" cm="1">
        <f t="array" ref="G243">_xlfn.IFS(D243="", "", _xlfn.XLOOKUP(D243, '⭐SD-SUM-SBALL 🥎'!$F$4:$F$257, '⭐SD-SUM-SBALL 🥎'!$M$4:$M$257)="", "", _xlfn.XLOOKUP(D243, '⭐SD-SUM-SBALL 🥎'!$F$4:$F$257, '⭐SD-SUM-SBALL 🥎'!$M$4:$M$257)&gt;0, _xlfn.XLOOKUP(D243, '⭐SD-SUM-SBALL 🥎'!$F$4:$F$257, '⭐SD-SUM-SBALL 🥎'!$M$4:$M$257))</f>
        <v/>
      </c>
      <c r="H243" s="130" t="str" cm="1">
        <f t="array" ref="H243">_xlfn.IFS(D243="", "", _xlfn.XLOOKUP(D243, '⭐SD-SUM-SBALL 🥎'!$F$4:$F$257, '⭐SD-SUM-SBALL 🥎'!$G$4:$G$257)="", "", _xlfn.XLOOKUP(D243, '⭐SD-SUM-SBALL 🥎'!$F$4:$F$257, '⭐SD-SUM-SBALL 🥎'!$G$4:$G$257)&gt;0, _xlfn.XLOOKUP(D243, '⭐SD-SUM-SBALL 🥎'!$F$4:$F$257, '⭐SD-SUM-SBALL 🥎'!$G$4:$G$257))</f>
        <v>Mission Fields</v>
      </c>
      <c r="I243" s="130" t="str">
        <f>IF(D243="", " ", _xlfn.XLOOKUP(D243, '⭐SD-SUM-SBALL 🥎'!$F$4:$F$257, '⭐SD-SUM-SBALL 🥎'!$AP$4:$AP$257))</f>
        <v>40000 Six Mile Rd., Northville, MI 48168</v>
      </c>
      <c r="J243" s="130" t="str">
        <f>IF(D243="", " ", _xlfn.XLOOKUP(D243, '⭐SD-SUM-SBALL 🥎'!$F$4:$F$257, '⭐SD-SUM-SBALL 🥎'!$T$4:$T$257))</f>
        <v>734-999-7959</v>
      </c>
      <c r="K243" s="130" t="str">
        <f>IF(D243="", " ", _xlfn.XLOOKUP(D243, '⭐SD-SUM-SBALL 🥎'!$F$4:$F$257, '⭐SD-SUM-SBALL 🥎'!$N$4:$N$257))</f>
        <v>Hailey</v>
      </c>
      <c r="L243" s="130" t="str">
        <f>IF(D243="", " ", _xlfn.XLOOKUP(D243, '⭐SD-SUM-SBALL 🥎'!$F$4:$F$257, '⭐SD-SUM-SBALL 🥎'!$O$4:$O$257))</f>
        <v>Cavanagh</v>
      </c>
      <c r="N243" s="480" t="b">
        <v>0</v>
      </c>
      <c r="O243" s="480" t="b">
        <v>0</v>
      </c>
      <c r="P243" s="480" t="b">
        <v>0</v>
      </c>
      <c r="Q243" s="480" t="b">
        <v>0</v>
      </c>
      <c r="R243" s="626" t="b">
        <v>0</v>
      </c>
      <c r="S243" s="480" t="b">
        <v>0</v>
      </c>
      <c r="T243" s="480" t="b">
        <v>0</v>
      </c>
      <c r="U243" s="480" t="b">
        <v>0</v>
      </c>
      <c r="V243" s="480" t="b">
        <v>0</v>
      </c>
      <c r="W243" s="480" t="b">
        <v>0</v>
      </c>
      <c r="X243" s="615" t="b">
        <v>0</v>
      </c>
      <c r="Y243" s="480" t="b">
        <v>0</v>
      </c>
      <c r="Z243" s="480" t="b">
        <v>0</v>
      </c>
      <c r="AA243" s="480" t="b">
        <v>0</v>
      </c>
      <c r="AB243" s="480" t="b">
        <v>0</v>
      </c>
      <c r="AC243" s="480" t="b">
        <v>0</v>
      </c>
      <c r="AD243" s="480" t="b">
        <v>0</v>
      </c>
      <c r="AE243" s="480" t="b">
        <v>0</v>
      </c>
      <c r="AF243" s="480" t="b">
        <v>0</v>
      </c>
    </row>
    <row r="244" spans="1:98">
      <c r="A244" s="128" t="str">
        <f>IF(D244="", " ", _xlfn.XLOOKUP(D244, '⭐SD-SUM-SBALL 🥎'!$F$4:$F$257, '⭐SD-SUM-SBALL 🥎'!$A$4:$A$257))</f>
        <v>X-ERIC-PENDING</v>
      </c>
      <c r="B244" s="128" t="str">
        <f>IF(D244="", " ", _xlfn.XLOOKUP(D244, '⭐SD-SUM-SBALL 🥎'!$F$4:$F$257, '⭐SD-SUM-SBALL 🥎'!$C$4:$C$257))</f>
        <v>Y-ERIC</v>
      </c>
      <c r="C244" s="631" t="str">
        <f>IF(D244="", " ", _xlfn.XLOOKUP(D244, '⭐SD-SUM-SBALL 🥎'!$F$4:$F$257, '⭐SD-SUM-SBALL 🥎'!$E$4:$E$257))</f>
        <v>USBDZPNVS</v>
      </c>
      <c r="D244" s="295" t="s">
        <v>4361</v>
      </c>
      <c r="E244" s="128" t="str" cm="1">
        <f t="array" ref="E244">_xlfn.IFS(D244="", "", _xlfn.XLOOKUP(D244, '⭐SD-SUM-SBALL 🥎'!$F$4:$F$257, '⭐SD-SUM-SBALL 🥎'!$X$4:$X$257)="", "TBA", _xlfn.XLOOKUP(D244, '⭐SD-SUM-SBALL 🥎'!$F$4:$F$257, '⭐SD-SUM-SBALL 🥎'!$X$4:$X$257)&gt;0, _xlfn.XLOOKUP(D244, '⭐SD-SUM-SBALL 🥎'!$F$4:$F$257, '⭐SD-SUM-SBALL 🥎'!$X$4:$X$257))</f>
        <v>TBA</v>
      </c>
      <c r="F244" s="130" t="str">
        <f>IF(D244="", " ", _xlfn.XLOOKUP(D244, '⭐SD-SUM-SBALL 🥎'!$F$4:$F$257, '⭐SD-SUM-SBALL 🥎'!$L$4:$L$257))</f>
        <v>crossroadsbaseballseries@gmail.com</v>
      </c>
      <c r="G244" s="130" t="str" cm="1">
        <f t="array" ref="G244">_xlfn.IFS(D244="", "", _xlfn.XLOOKUP(D244, '⭐SD-SUM-SBALL 🥎'!$F$4:$F$257, '⭐SD-SUM-SBALL 🥎'!$M$4:$M$257)="", "", _xlfn.XLOOKUP(D244, '⭐SD-SUM-SBALL 🥎'!$F$4:$F$257, '⭐SD-SUM-SBALL 🥎'!$M$4:$M$257)&gt;0, _xlfn.XLOOKUP(D244, '⭐SD-SUM-SBALL 🥎'!$F$4:$F$257, '⭐SD-SUM-SBALL 🥎'!$M$4:$M$257))</f>
        <v/>
      </c>
      <c r="H244" s="130" t="str" cm="1">
        <f t="array" ref="H244">_xlfn.IFS(D244="", "", _xlfn.XLOOKUP(D244, '⭐SD-SUM-SBALL 🥎'!$F$4:$F$257, '⭐SD-SUM-SBALL 🥎'!$G$4:$G$257)="", "", _xlfn.XLOOKUP(D244, '⭐SD-SUM-SBALL 🥎'!$F$4:$F$257, '⭐SD-SUM-SBALL 🥎'!$G$4:$G$257)&gt;0, _xlfn.XLOOKUP(D244, '⭐SD-SUM-SBALL 🥎'!$F$4:$F$257, '⭐SD-SUM-SBALL 🥎'!$G$4:$G$257))</f>
        <v>Ward 9 Sports Complex</v>
      </c>
      <c r="I244" s="130" t="str">
        <f>IF(D244="", " ", _xlfn.XLOOKUP(D244, '⭐SD-SUM-SBALL 🥎'!$F$4:$F$257, '⭐SD-SUM-SBALL 🥎'!$AP$4:$AP$257))</f>
        <v>3311 Donahue Ferry Rd., Pineville, LA 71360</v>
      </c>
      <c r="J244" s="130" t="str">
        <f>IF(D244="", " ", _xlfn.XLOOKUP(D244, '⭐SD-SUM-SBALL 🥎'!$F$4:$F$257, '⭐SD-SUM-SBALL 🥎'!$T$4:$T$257))</f>
        <v>318-729-0131</v>
      </c>
      <c r="K244" s="130" t="str">
        <f>IF(D244="", " ", _xlfn.XLOOKUP(D244, '⭐SD-SUM-SBALL 🥎'!$F$4:$F$257, '⭐SD-SUM-SBALL 🥎'!$N$4:$N$257))</f>
        <v>Jimmy</v>
      </c>
      <c r="L244" s="130" t="str">
        <f>IF(D244="", " ", _xlfn.XLOOKUP(D244, '⭐SD-SUM-SBALL 🥎'!$F$4:$F$257, '⭐SD-SUM-SBALL 🥎'!$O$4:$O$257))</f>
        <v>Greer</v>
      </c>
      <c r="N244" s="480" t="b">
        <v>0</v>
      </c>
      <c r="O244" s="480" t="b">
        <v>0</v>
      </c>
      <c r="P244" s="480" t="b">
        <v>0</v>
      </c>
      <c r="Q244" s="480" t="b">
        <v>0</v>
      </c>
      <c r="R244" s="626" t="b">
        <v>0</v>
      </c>
      <c r="S244" s="480" t="b">
        <v>0</v>
      </c>
      <c r="T244" s="480" t="b">
        <v>0</v>
      </c>
      <c r="U244" s="480" t="b">
        <v>0</v>
      </c>
      <c r="V244" s="480" t="b">
        <v>0</v>
      </c>
      <c r="W244" s="480" t="b">
        <v>0</v>
      </c>
      <c r="X244" s="615" t="b">
        <v>0</v>
      </c>
      <c r="Y244" s="480" t="b">
        <v>0</v>
      </c>
      <c r="Z244" s="480" t="b">
        <v>0</v>
      </c>
      <c r="AA244" s="480" t="b">
        <v>0</v>
      </c>
      <c r="AB244" s="480" t="b">
        <v>0</v>
      </c>
      <c r="AC244" s="480" t="b">
        <v>0</v>
      </c>
      <c r="AD244" s="480" t="b">
        <v>0</v>
      </c>
      <c r="AE244" s="480" t="b">
        <v>0</v>
      </c>
      <c r="AF244" s="480" t="b">
        <v>0</v>
      </c>
    </row>
    <row r="245" spans="1:98">
      <c r="A245" s="128" t="str">
        <f>IF(D245="", " ", _xlfn.XLOOKUP(D245, '⭐SD-SUM-SBALL 🥎'!$F$4:$F$257, '⭐SD-SUM-SBALL 🥎'!$A$4:$A$257))</f>
        <v>X-ERIC-PENDING</v>
      </c>
      <c r="B245" s="128" t="str">
        <f>IF(D245="", " ", _xlfn.XLOOKUP(D245, '⭐SD-SUM-SBALL 🥎'!$F$4:$F$257, '⭐SD-SUM-SBALL 🥎'!$C$4:$C$257))</f>
        <v>Y-ERIC</v>
      </c>
      <c r="C245" s="631" t="str">
        <f>IF(D245="", " ", _xlfn.XLOOKUP(D245, '⭐SD-SUM-SBALL 🥎'!$F$4:$F$257, '⭐SD-SUM-SBALL 🥎'!$E$4:$E$257))</f>
        <v>USBDZRMS</v>
      </c>
      <c r="D245" s="285" t="s">
        <v>4366</v>
      </c>
      <c r="E245" s="128" t="str" cm="1">
        <f t="array" ref="E245">_xlfn.IFS(D245="", "", _xlfn.XLOOKUP(D245, '⭐SD-SUM-SBALL 🥎'!$F$4:$F$257, '⭐SD-SUM-SBALL 🥎'!$X$4:$X$257)="", "TBA", _xlfn.XLOOKUP(D245, '⭐SD-SUM-SBALL 🥎'!$F$4:$F$257, '⭐SD-SUM-SBALL 🥎'!$X$4:$X$257)&gt;0, _xlfn.XLOOKUP(D245, '⭐SD-SUM-SBALL 🥎'!$F$4:$F$257, '⭐SD-SUM-SBALL 🥎'!$X$4:$X$257))</f>
        <v>TBA</v>
      </c>
      <c r="F245" s="130" t="str">
        <f>IF(D245="", " ", _xlfn.XLOOKUP(D245, '⭐SD-SUM-SBALL 🥎'!$F$4:$F$257, '⭐SD-SUM-SBALL 🥎'!$L$4:$L$257))</f>
        <v>crossroadsbaseballseries@gmail.com</v>
      </c>
      <c r="G245" s="130" t="str" cm="1">
        <f t="array" ref="G245">_xlfn.IFS(D245="", "", _xlfn.XLOOKUP(D245, '⭐SD-SUM-SBALL 🥎'!$F$4:$F$257, '⭐SD-SUM-SBALL 🥎'!$M$4:$M$257)="", "", _xlfn.XLOOKUP(D245, '⭐SD-SUM-SBALL 🥎'!$F$4:$F$257, '⭐SD-SUM-SBALL 🥎'!$M$4:$M$257)&gt;0, _xlfn.XLOOKUP(D245, '⭐SD-SUM-SBALL 🥎'!$F$4:$F$257, '⭐SD-SUM-SBALL 🥎'!$M$4:$M$257))</f>
        <v/>
      </c>
      <c r="H245" s="130" t="str" cm="1">
        <f t="array" ref="H245">_xlfn.IFS(D245="", "", _xlfn.XLOOKUP(D245, '⭐SD-SUM-SBALL 🥎'!$F$4:$F$257, '⭐SD-SUM-SBALL 🥎'!$G$4:$G$257)="", "", _xlfn.XLOOKUP(D245, '⭐SD-SUM-SBALL 🥎'!$F$4:$F$257, '⭐SD-SUM-SBALL 🥎'!$G$4:$G$257)&gt;0, _xlfn.XLOOKUP(D245, '⭐SD-SUM-SBALL 🥎'!$F$4:$F$257, '⭐SD-SUM-SBALL 🥎'!$G$4:$G$257))</f>
        <v>Rolling Meadows Community Center</v>
      </c>
      <c r="I245" s="130" t="str">
        <f>IF(D245="", " ", _xlfn.XLOOKUP(D245, '⭐SD-SUM-SBALL 🥎'!$F$4:$F$257, '⭐SD-SUM-SBALL 🥎'!$AP$4:$AP$257))</f>
        <v>3705 Pheasant Dr., #2634, Rolling Meadows, IL 60008</v>
      </c>
      <c r="J245" s="130" t="str">
        <f>IF(D245="", " ", _xlfn.XLOOKUP(D245, '⭐SD-SUM-SBALL 🥎'!$F$4:$F$257, '⭐SD-SUM-SBALL 🥎'!$T$4:$T$257))</f>
        <v>331-775-1992</v>
      </c>
      <c r="K245" s="130" t="str">
        <f>IF(D245="", " ", _xlfn.XLOOKUP(D245, '⭐SD-SUM-SBALL 🥎'!$F$4:$F$257, '⭐SD-SUM-SBALL 🥎'!$N$4:$N$257))</f>
        <v>Aaron</v>
      </c>
      <c r="L245" s="130" t="str">
        <f>IF(D245="", " ", _xlfn.XLOOKUP(D245, '⭐SD-SUM-SBALL 🥎'!$F$4:$F$257, '⭐SD-SUM-SBALL 🥎'!$O$4:$O$257))</f>
        <v>Moore</v>
      </c>
      <c r="N245" s="480" t="b">
        <v>0</v>
      </c>
      <c r="O245" s="480" t="b">
        <v>0</v>
      </c>
      <c r="P245" s="480" t="b">
        <v>0</v>
      </c>
      <c r="Q245" s="480" t="b">
        <v>0</v>
      </c>
      <c r="R245" s="626" t="b">
        <v>0</v>
      </c>
      <c r="S245" s="480" t="b">
        <v>0</v>
      </c>
      <c r="T245" s="480" t="b">
        <v>0</v>
      </c>
      <c r="U245" s="480" t="b">
        <v>0</v>
      </c>
      <c r="V245" s="480" t="b">
        <v>0</v>
      </c>
      <c r="W245" s="480" t="b">
        <v>0</v>
      </c>
      <c r="X245" s="615" t="b">
        <v>0</v>
      </c>
      <c r="Y245" s="480" t="b">
        <v>0</v>
      </c>
      <c r="Z245" s="480" t="b">
        <v>0</v>
      </c>
      <c r="AA245" s="480" t="b">
        <v>0</v>
      </c>
      <c r="AB245" s="480" t="b">
        <v>0</v>
      </c>
      <c r="AC245" s="480" t="b">
        <v>0</v>
      </c>
      <c r="AD245" s="480" t="b">
        <v>0</v>
      </c>
      <c r="AE245" s="480" t="b">
        <v>0</v>
      </c>
      <c r="AF245" s="480" t="b">
        <v>0</v>
      </c>
    </row>
    <row r="246" spans="1:98">
      <c r="A246" s="128" t="str">
        <f>IF(D246="", " ", _xlfn.XLOOKUP(D246, '⭐SD-SUM-SBALL 🥎'!$F$4:$F$257, '⭐SD-SUM-SBALL 🥎'!$A$4:$A$257))</f>
        <v>X-ERIC-PENDING</v>
      </c>
      <c r="B246" s="128" t="str">
        <f>IF(D246="", " ", _xlfn.XLOOKUP(D246, '⭐SD-SUM-SBALL 🥎'!$F$4:$F$257, '⭐SD-SUM-SBALL 🥎'!$C$4:$C$257))</f>
        <v>Y-ERIC</v>
      </c>
      <c r="C246" s="631" t="str">
        <f>IF(D246="", " ", _xlfn.XLOOKUP(D246, '⭐SD-SUM-SBALL 🥎'!$F$4:$F$257, '⭐SD-SUM-SBALL 🥎'!$E$4:$E$257))</f>
        <v>USBDZWFS</v>
      </c>
      <c r="D246" s="295" t="s">
        <v>4371</v>
      </c>
      <c r="E246" s="128" t="str" cm="1">
        <f t="array" ref="E246">_xlfn.IFS(D246="", "", _xlfn.XLOOKUP(D246, '⭐SD-SUM-SBALL 🥎'!$F$4:$F$257, '⭐SD-SUM-SBALL 🥎'!$X$4:$X$257)="", "TBA", _xlfn.XLOOKUP(D246, '⭐SD-SUM-SBALL 🥎'!$F$4:$F$257, '⭐SD-SUM-SBALL 🥎'!$X$4:$X$257)&gt;0, _xlfn.XLOOKUP(D246, '⭐SD-SUM-SBALL 🥎'!$F$4:$F$257, '⭐SD-SUM-SBALL 🥎'!$X$4:$X$257))</f>
        <v>TBA</v>
      </c>
      <c r="F246" s="130" t="str">
        <f>IF(D246="", " ", _xlfn.XLOOKUP(D246, '⭐SD-SUM-SBALL 🥎'!$F$4:$F$257, '⭐SD-SUM-SBALL 🥎'!$L$4:$L$257))</f>
        <v>crossroadsbaseballseries@gmail.com</v>
      </c>
      <c r="G246" s="130" t="str" cm="1">
        <f t="array" ref="G246">_xlfn.IFS(D246="", "", _xlfn.XLOOKUP(D246, '⭐SD-SUM-SBALL 🥎'!$F$4:$F$257, '⭐SD-SUM-SBALL 🥎'!$M$4:$M$257)="", "", _xlfn.XLOOKUP(D246, '⭐SD-SUM-SBALL 🥎'!$F$4:$F$257, '⭐SD-SUM-SBALL 🥎'!$M$4:$M$257)&gt;0, _xlfn.XLOOKUP(D246, '⭐SD-SUM-SBALL 🥎'!$F$4:$F$257, '⭐SD-SUM-SBALL 🥎'!$M$4:$M$257))</f>
        <v/>
      </c>
      <c r="H246" s="130" t="str" cm="1">
        <f t="array" ref="H246">_xlfn.IFS(D246="", "", _xlfn.XLOOKUP(D246, '⭐SD-SUM-SBALL 🥎'!$F$4:$F$257, '⭐SD-SUM-SBALL 🥎'!$G$4:$G$257)="", "", _xlfn.XLOOKUP(D246, '⭐SD-SUM-SBALL 🥎'!$F$4:$F$257, '⭐SD-SUM-SBALL 🥎'!$G$4:$G$257)&gt;0, _xlfn.XLOOKUP(D246, '⭐SD-SUM-SBALL 🥎'!$F$4:$F$257, '⭐SD-SUM-SBALL 🥎'!$G$4:$G$257))</f>
        <v>Monon Fields</v>
      </c>
      <c r="I246" s="130" t="str">
        <f>IF(D246="", " ", _xlfn.XLOOKUP(D246, '⭐SD-SUM-SBALL 🥎'!$F$4:$F$257, '⭐SD-SUM-SBALL 🥎'!$AP$4:$AP$257))</f>
        <v>19400 Tomlinson Rd, Westfield, IN 46074</v>
      </c>
      <c r="J246" s="130" t="str">
        <f>IF(D246="", " ", _xlfn.XLOOKUP(D246, '⭐SD-SUM-SBALL 🥎'!$F$4:$F$257, '⭐SD-SUM-SBALL 🥎'!$T$4:$T$257))</f>
        <v>765-413-8994</v>
      </c>
      <c r="K246" s="130" t="str">
        <f>IF(D246="", " ", _xlfn.XLOOKUP(D246, '⭐SD-SUM-SBALL 🥎'!$F$4:$F$257, '⭐SD-SUM-SBALL 🥎'!$N$4:$N$257))</f>
        <v>Tori</v>
      </c>
      <c r="L246" s="130" t="str">
        <f>IF(D246="", " ", _xlfn.XLOOKUP(D246, '⭐SD-SUM-SBALL 🥎'!$F$4:$F$257, '⭐SD-SUM-SBALL 🥎'!$O$4:$O$257))</f>
        <v>Heyman</v>
      </c>
      <c r="N246" s="480" t="b">
        <v>0</v>
      </c>
      <c r="O246" s="480" t="b">
        <v>0</v>
      </c>
      <c r="P246" s="480" t="b">
        <v>0</v>
      </c>
      <c r="Q246" s="480" t="b">
        <v>0</v>
      </c>
      <c r="R246" s="626" t="b">
        <v>0</v>
      </c>
      <c r="S246" s="480" t="b">
        <v>0</v>
      </c>
      <c r="T246" s="480" t="b">
        <v>0</v>
      </c>
      <c r="U246" s="480" t="b">
        <v>0</v>
      </c>
      <c r="V246" s="480" t="b">
        <v>0</v>
      </c>
      <c r="W246" s="480" t="b">
        <v>0</v>
      </c>
      <c r="X246" s="615" t="b">
        <v>0</v>
      </c>
      <c r="Y246" s="480" t="b">
        <v>0</v>
      </c>
      <c r="Z246" s="480" t="b">
        <v>0</v>
      </c>
      <c r="AA246" s="480" t="b">
        <v>0</v>
      </c>
      <c r="AB246" s="480" t="b">
        <v>0</v>
      </c>
      <c r="AC246" s="480" t="b">
        <v>0</v>
      </c>
      <c r="AD246" s="480" t="b">
        <v>0</v>
      </c>
      <c r="AE246" s="480" t="b">
        <v>0</v>
      </c>
      <c r="AF246" s="480" t="b">
        <v>0</v>
      </c>
    </row>
    <row r="247" spans="1:98">
      <c r="A247" s="128" t="str">
        <f>IF(D247="", " ", _xlfn.XLOOKUP(D247, '⭐SD-SUM-SBALL 🥎'!$F$4:$F$257, '⭐SD-SUM-SBALL 🥎'!$A$4:$A$257))</f>
        <v>X-ERIC-PENDING</v>
      </c>
      <c r="B247" s="128" t="str">
        <f>IF(D247="", " ", _xlfn.XLOOKUP(D247, '⭐SD-SUM-SBALL 🥎'!$F$4:$F$257, '⭐SD-SUM-SBALL 🥎'!$C$4:$C$257))</f>
        <v>Y-ERIC</v>
      </c>
      <c r="C247" s="631" t="str">
        <f>IF(D247="", " ", _xlfn.XLOOKUP(D247, '⭐SD-SUM-SBALL 🥎'!$F$4:$F$257, '⭐SD-SUM-SBALL 🥎'!$E$4:$E$257))</f>
        <v>USBDZWHHS</v>
      </c>
      <c r="D247" s="295" t="s">
        <v>4377</v>
      </c>
      <c r="E247" s="128" t="str" cm="1">
        <f t="array" ref="E247">_xlfn.IFS(D247="", "", _xlfn.XLOOKUP(D247, '⭐SD-SUM-SBALL 🥎'!$F$4:$F$257, '⭐SD-SUM-SBALL 🥎'!$X$4:$X$257)="", "TBA", _xlfn.XLOOKUP(D247, '⭐SD-SUM-SBALL 🥎'!$F$4:$F$257, '⭐SD-SUM-SBALL 🥎'!$X$4:$X$257)&gt;0, _xlfn.XLOOKUP(D247, '⭐SD-SUM-SBALL 🥎'!$F$4:$F$257, '⭐SD-SUM-SBALL 🥎'!$X$4:$X$257))</f>
        <v>TBA</v>
      </c>
      <c r="F247" s="130" t="str">
        <f>IF(D247="", " ", _xlfn.XLOOKUP(D247, '⭐SD-SUM-SBALL 🥎'!$F$4:$F$257, '⭐SD-SUM-SBALL 🥎'!$L$4:$L$257))</f>
        <v>crossroadsbaseballseries@gmail.com</v>
      </c>
      <c r="G247" s="130" t="str" cm="1">
        <f t="array" ref="G247">_xlfn.IFS(D247="", "", _xlfn.XLOOKUP(D247, '⭐SD-SUM-SBALL 🥎'!$F$4:$F$257, '⭐SD-SUM-SBALL 🥎'!$M$4:$M$257)="", "", _xlfn.XLOOKUP(D247, '⭐SD-SUM-SBALL 🥎'!$F$4:$F$257, '⭐SD-SUM-SBALL 🥎'!$M$4:$M$257)&gt;0, _xlfn.XLOOKUP(D247, '⭐SD-SUM-SBALL 🥎'!$F$4:$F$257, '⭐SD-SUM-SBALL 🥎'!$M$4:$M$257))</f>
        <v/>
      </c>
      <c r="H247" s="130" t="str" cm="1">
        <f t="array" ref="H247">_xlfn.IFS(D247="", "", _xlfn.XLOOKUP(D247, '⭐SD-SUM-SBALL 🥎'!$F$4:$F$257, '⭐SD-SUM-SBALL 🥎'!$G$4:$G$257)="", "", _xlfn.XLOOKUP(D247, '⭐SD-SUM-SBALL 🥎'!$F$4:$F$257, '⭐SD-SUM-SBALL 🥎'!$G$4:$G$257)&gt;0, _xlfn.XLOOKUP(D247, '⭐SD-SUM-SBALL 🥎'!$F$4:$F$257, '⭐SD-SUM-SBALL 🥎'!$G$4:$G$257))</f>
        <v/>
      </c>
      <c r="I247" s="130" t="str">
        <f>IF(D247="", " ", _xlfn.XLOOKUP(D247, '⭐SD-SUM-SBALL 🥎'!$F$4:$F$257, '⭐SD-SUM-SBALL 🥎'!$AP$4:$AP$257))</f>
        <v>5701 N. 50 W., West Lafayette, IN 47906</v>
      </c>
      <c r="J247" s="130" t="str">
        <f>IF(D247="", " ", _xlfn.XLOOKUP(D247, '⭐SD-SUM-SBALL 🥎'!$F$4:$F$257, '⭐SD-SUM-SBALL 🥎'!$T$4:$T$257))</f>
        <v>219-313-1536</v>
      </c>
      <c r="K247" s="130" t="str">
        <f>IF(D247="", " ", _xlfn.XLOOKUP(D247, '⭐SD-SUM-SBALL 🥎'!$F$4:$F$257, '⭐SD-SUM-SBALL 🥎'!$N$4:$N$257))</f>
        <v>Nicole</v>
      </c>
      <c r="L247" s="130" t="str">
        <f>IF(D247="", " ", _xlfn.XLOOKUP(D247, '⭐SD-SUM-SBALL 🥎'!$F$4:$F$257, '⭐SD-SUM-SBALL 🥎'!$O$4:$O$257))</f>
        <v>Terpstra</v>
      </c>
      <c r="N247" s="480" t="b">
        <v>0</v>
      </c>
      <c r="O247" s="480" t="b">
        <v>0</v>
      </c>
      <c r="P247" s="480" t="b">
        <v>0</v>
      </c>
      <c r="Q247" s="480" t="b">
        <v>0</v>
      </c>
      <c r="R247" s="626" t="b">
        <v>0</v>
      </c>
      <c r="S247" s="480" t="b">
        <v>0</v>
      </c>
      <c r="T247" s="480" t="b">
        <v>0</v>
      </c>
      <c r="U247" s="480" t="b">
        <v>0</v>
      </c>
      <c r="V247" s="480" t="b">
        <v>0</v>
      </c>
      <c r="W247" s="480" t="b">
        <v>0</v>
      </c>
      <c r="X247" s="615" t="b">
        <v>0</v>
      </c>
      <c r="Y247" s="480" t="b">
        <v>0</v>
      </c>
      <c r="Z247" s="480" t="b">
        <v>0</v>
      </c>
      <c r="AA247" s="480" t="b">
        <v>0</v>
      </c>
      <c r="AB247" s="480" t="b">
        <v>0</v>
      </c>
      <c r="AC247" s="480" t="b">
        <v>0</v>
      </c>
      <c r="AD247" s="480" t="b">
        <v>0</v>
      </c>
      <c r="AE247" s="480" t="b">
        <v>0</v>
      </c>
      <c r="AF247" s="480" t="b">
        <v>0</v>
      </c>
    </row>
    <row r="248" spans="1:98">
      <c r="A248" s="265" t="e">
        <f>IF(D248="", " ", _xlfn.XLOOKUP(D248, '⭐SD-SUM-SBALL 🥎'!$F$4:$F$257, '⭐SD-SUM-SBALL 🥎'!$A$4:$A$257))</f>
        <v>#N/A</v>
      </c>
      <c r="B248" s="265" t="e">
        <f>IF(D248="", " ", _xlfn.XLOOKUP(D248, '⭐SD-SUM-SBALL 🥎'!$F$4:$F$257, '⭐SD-SUM-SBALL 🥎'!$C$4:$C$257))</f>
        <v>#N/A</v>
      </c>
      <c r="C248" s="685" t="e">
        <f>IF(D248="", " ", _xlfn.XLOOKUP(D248, '⭐SD-SUM-SBALL 🥎'!$F$4:$F$257, '⭐SD-SUM-SBALL 🥎'!$E$4:$E$257))</f>
        <v>#N/A</v>
      </c>
      <c r="D248" s="406" t="s">
        <v>4393</v>
      </c>
      <c r="E248" s="265" t="e" cm="1">
        <f t="array" ref="E248">_xlfn.IFS(D248="", "", _xlfn.XLOOKUP(D248, '⭐SD-SUM-SBALL 🥎'!$F$4:$F$257, '⭐SD-SUM-SBALL 🥎'!$X$4:$X$257)="", "TBA", _xlfn.XLOOKUP(D248, '⭐SD-SUM-SBALL 🥎'!$F$4:$F$257, '⭐SD-SUM-SBALL 🥎'!$X$4:$X$257)&gt;0, _xlfn.XLOOKUP(D248, '⭐SD-SUM-SBALL 🥎'!$F$4:$F$257, '⭐SD-SUM-SBALL 🥎'!$X$4:$X$257))</f>
        <v>#N/A</v>
      </c>
      <c r="F248" s="264" t="e">
        <f>IF(D248="", " ", _xlfn.XLOOKUP(D248, '⭐SD-SUM-SBALL 🥎'!$F$4:$F$257, '⭐SD-SUM-SBALL 🥎'!$L$4:$L$257))</f>
        <v>#N/A</v>
      </c>
      <c r="G248" s="264" t="e" cm="1">
        <f t="array" ref="G248">_xlfn.IFS(D248="", "", _xlfn.XLOOKUP(D248, '⭐SD-SUM-SBALL 🥎'!$F$4:$F$257, '⭐SD-SUM-SBALL 🥎'!$M$4:$M$257)="", "", _xlfn.XLOOKUP(D248, '⭐SD-SUM-SBALL 🥎'!$F$4:$F$257, '⭐SD-SUM-SBALL 🥎'!$M$4:$M$257)&gt;0, _xlfn.XLOOKUP(D248, '⭐SD-SUM-SBALL 🥎'!$F$4:$F$257, '⭐SD-SUM-SBALL 🥎'!$M$4:$M$257))</f>
        <v>#N/A</v>
      </c>
      <c r="H248" s="264" t="e" cm="1">
        <f t="array" ref="H248">_xlfn.IFS(D248="", "", _xlfn.XLOOKUP(D248, '⭐SD-SUM-SBALL 🥎'!$F$4:$F$257, '⭐SD-SUM-SBALL 🥎'!$G$4:$G$257)="", "", _xlfn.XLOOKUP(D248, '⭐SD-SUM-SBALL 🥎'!$F$4:$F$257, '⭐SD-SUM-SBALL 🥎'!$G$4:$G$257)&gt;0, _xlfn.XLOOKUP(D248, '⭐SD-SUM-SBALL 🥎'!$F$4:$F$257, '⭐SD-SUM-SBALL 🥎'!$G$4:$G$257))</f>
        <v>#N/A</v>
      </c>
      <c r="I248" s="264" t="e">
        <f>IF(D248="", " ", _xlfn.XLOOKUP(D248, '⭐SD-SUM-SBALL 🥎'!$F$4:$F$257, '⭐SD-SUM-SBALL 🥎'!$AP$4:$AP$257))</f>
        <v>#N/A</v>
      </c>
      <c r="J248" s="264" t="e">
        <f>IF(D248="", " ", _xlfn.XLOOKUP(D248, '⭐SD-SUM-SBALL 🥎'!$F$4:$F$257, '⭐SD-SUM-SBALL 🥎'!$T$4:$T$257))</f>
        <v>#N/A</v>
      </c>
      <c r="K248" s="264" t="e">
        <f>IF(D248="", " ", _xlfn.XLOOKUP(D248, '⭐SD-SUM-SBALL 🥎'!$F$4:$F$257, '⭐SD-SUM-SBALL 🥎'!$N$4:$N$257))</f>
        <v>#N/A</v>
      </c>
      <c r="L248" s="264" t="e">
        <f>IF(D248="", " ", _xlfn.XLOOKUP(D248, '⭐SD-SUM-SBALL 🥎'!$F$4:$F$257, '⭐SD-SUM-SBALL 🥎'!$O$4:$O$257))</f>
        <v>#N/A</v>
      </c>
      <c r="N248" s="686" t="b">
        <v>1</v>
      </c>
      <c r="O248" s="686" t="b">
        <v>1</v>
      </c>
      <c r="P248" s="686" t="b">
        <v>1</v>
      </c>
      <c r="Q248" s="686" t="b">
        <v>1</v>
      </c>
      <c r="R248" s="687" t="b">
        <v>1</v>
      </c>
      <c r="S248" s="686" t="b">
        <v>1</v>
      </c>
      <c r="T248" s="686" t="b">
        <v>1</v>
      </c>
      <c r="U248" s="686" t="b">
        <v>1</v>
      </c>
      <c r="V248" s="686" t="b">
        <v>0</v>
      </c>
      <c r="W248" s="686" t="b">
        <v>0</v>
      </c>
      <c r="Y248" s="686" t="b">
        <v>0</v>
      </c>
      <c r="Z248" s="686" t="b">
        <v>0</v>
      </c>
      <c r="AA248" s="686" t="b">
        <v>0</v>
      </c>
      <c r="AB248" s="686" t="b">
        <v>0</v>
      </c>
      <c r="AC248" s="686" t="b">
        <v>0</v>
      </c>
      <c r="AD248" s="686" t="b">
        <v>0</v>
      </c>
      <c r="AE248" s="686" t="b">
        <v>0</v>
      </c>
      <c r="AF248" s="686" t="b">
        <v>0</v>
      </c>
      <c r="AH248" s="264"/>
      <c r="AI248" s="264"/>
      <c r="AJ248" s="264"/>
      <c r="AK248" s="264"/>
      <c r="AL248" s="264"/>
      <c r="AM248" s="264"/>
      <c r="AN248" s="264"/>
      <c r="AO248" s="264"/>
      <c r="AP248" s="264"/>
      <c r="AQ248" s="264"/>
      <c r="AR248" s="264"/>
      <c r="AS248" s="264"/>
      <c r="AT248" s="264"/>
      <c r="AU248" s="264"/>
      <c r="AV248" s="264"/>
      <c r="AW248" s="264"/>
      <c r="AX248" s="264"/>
      <c r="AY248" s="264"/>
      <c r="AZ248" s="264"/>
      <c r="BA248" s="264"/>
      <c r="BB248" s="264"/>
      <c r="BC248" s="264"/>
      <c r="BD248" s="264"/>
      <c r="BE248" s="264"/>
      <c r="BF248" s="264"/>
      <c r="BG248" s="264"/>
      <c r="BH248" s="264"/>
      <c r="BI248" s="264"/>
      <c r="BJ248" s="264"/>
      <c r="BK248" s="264"/>
      <c r="BL248" s="264"/>
      <c r="BM248" s="264"/>
      <c r="BN248" s="264"/>
      <c r="BO248" s="264"/>
      <c r="BP248" s="264"/>
      <c r="BQ248" s="264"/>
      <c r="BR248" s="264"/>
      <c r="BS248" s="264"/>
      <c r="BT248" s="264"/>
      <c r="BU248" s="264"/>
      <c r="BV248" s="264"/>
      <c r="BW248" s="264"/>
      <c r="BX248" s="264"/>
      <c r="BY248" s="264"/>
      <c r="BZ248" s="264"/>
      <c r="CA248" s="264"/>
      <c r="CB248" s="264"/>
      <c r="CC248" s="264"/>
      <c r="CD248" s="264"/>
      <c r="CE248" s="264"/>
      <c r="CF248" s="264"/>
      <c r="CG248" s="264"/>
      <c r="CH248" s="264"/>
      <c r="CI248" s="264"/>
      <c r="CJ248" s="264"/>
      <c r="CK248" s="264"/>
      <c r="CL248" s="264"/>
      <c r="CM248" s="264"/>
      <c r="CN248" s="264"/>
      <c r="CO248" s="264"/>
      <c r="CP248" s="264"/>
      <c r="CQ248" s="264"/>
      <c r="CR248" s="264"/>
      <c r="CS248" s="264"/>
      <c r="CT248" s="264"/>
    </row>
    <row r="249" spans="1:98">
      <c r="A249" s="86"/>
      <c r="B249" s="86"/>
      <c r="C249" s="630"/>
      <c r="D249" s="473"/>
      <c r="E249" s="86"/>
      <c r="F249" s="77"/>
      <c r="G249" s="77"/>
      <c r="H249" s="77"/>
      <c r="I249" s="77"/>
      <c r="J249" s="77"/>
      <c r="K249" s="77"/>
      <c r="L249" s="77"/>
      <c r="N249" s="615" t="b">
        <v>0</v>
      </c>
      <c r="O249" s="615" t="b">
        <v>0</v>
      </c>
      <c r="P249" s="615" t="b">
        <v>0</v>
      </c>
      <c r="Q249" s="615" t="b">
        <v>0</v>
      </c>
      <c r="R249" s="625" t="b">
        <v>0</v>
      </c>
      <c r="S249" s="615" t="b">
        <v>0</v>
      </c>
      <c r="T249" s="615" t="b">
        <v>0</v>
      </c>
      <c r="U249" s="615" t="b">
        <v>0</v>
      </c>
      <c r="V249" s="615" t="b">
        <v>0</v>
      </c>
      <c r="W249" s="615" t="b">
        <v>0</v>
      </c>
      <c r="X249" s="615" t="b">
        <v>0</v>
      </c>
      <c r="Y249" s="615" t="b">
        <v>0</v>
      </c>
      <c r="Z249" s="615" t="b">
        <v>0</v>
      </c>
      <c r="AA249" s="615" t="b">
        <v>0</v>
      </c>
      <c r="AB249" s="615" t="b">
        <v>0</v>
      </c>
      <c r="AC249" s="615" t="b">
        <v>0</v>
      </c>
      <c r="AD249" s="615" t="b">
        <v>0</v>
      </c>
      <c r="AE249" s="615" t="b">
        <v>0</v>
      </c>
      <c r="AF249" s="615" t="b">
        <v>0</v>
      </c>
    </row>
    <row r="250" spans="1:98">
      <c r="A250" s="130"/>
      <c r="B250" s="130"/>
      <c r="C250" s="130"/>
    </row>
    <row r="251" spans="1:98">
      <c r="A251" s="130"/>
      <c r="B251" s="130"/>
      <c r="C251" s="130"/>
    </row>
    <row r="252" spans="1:98">
      <c r="A252" s="130"/>
      <c r="B252" s="130"/>
      <c r="C252" s="130"/>
    </row>
    <row r="253" spans="1:98">
      <c r="A253" s="130"/>
      <c r="B253" s="130"/>
      <c r="C253" s="130"/>
      <c r="R253" s="128"/>
    </row>
    <row r="254" spans="1:98">
      <c r="A254" s="130"/>
      <c r="B254" s="130"/>
      <c r="C254" s="130"/>
      <c r="R254" s="128"/>
    </row>
    <row r="255" spans="1:98">
      <c r="A255" s="130"/>
      <c r="B255" s="130"/>
      <c r="R255" s="128"/>
    </row>
    <row r="256" spans="1:98">
      <c r="A256" s="130"/>
      <c r="B256" s="130"/>
      <c r="R256" s="128"/>
    </row>
    <row r="257" spans="1:18">
      <c r="A257" s="130"/>
      <c r="B257" s="130"/>
      <c r="R257" s="128"/>
    </row>
    <row r="258" spans="1:18">
      <c r="A258" s="130"/>
      <c r="B258" s="130"/>
      <c r="R258" s="128"/>
    </row>
    <row r="259" spans="1:18">
      <c r="A259" s="130"/>
      <c r="B259" s="130"/>
      <c r="R259" s="128"/>
    </row>
    <row r="260" spans="1:18">
      <c r="A260" s="130"/>
      <c r="B260" s="130"/>
      <c r="R260" s="128"/>
    </row>
    <row r="261" spans="1:18">
      <c r="R261" s="128"/>
    </row>
  </sheetData>
  <sortState xmlns:xlrd2="http://schemas.microsoft.com/office/spreadsheetml/2017/richdata2" ref="A3:CT261">
    <sortCondition ref="E3:E261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F3AB5-D617-4DE3-ADF1-B958CA50FA12}">
  <sheetPr>
    <tabColor theme="8"/>
  </sheetPr>
  <dimension ref="A1:BK174"/>
  <sheetViews>
    <sheetView topLeftCell="A134" workbookViewId="0">
      <selection activeCell="I153" sqref="I153"/>
    </sheetView>
  </sheetViews>
  <sheetFormatPr defaultColWidth="9.140625" defaultRowHeight="14.25"/>
  <cols>
    <col min="1" max="1" width="6.42578125" style="130" customWidth="1"/>
    <col min="2" max="2" width="37.7109375" style="130" customWidth="1"/>
    <col min="3" max="3" width="6.7109375" style="128" bestFit="1" customWidth="1"/>
    <col min="4" max="4" width="0.85546875" style="77" customWidth="1"/>
    <col min="5" max="5" width="11.5703125" style="131" bestFit="1" customWidth="1"/>
    <col min="6" max="6" width="0.85546875" style="77" customWidth="1"/>
    <col min="7" max="7" width="8.42578125" style="128" customWidth="1"/>
    <col min="8" max="8" width="1" style="77" customWidth="1"/>
    <col min="9" max="9" width="8.28515625" style="128" bestFit="1" customWidth="1"/>
    <col min="10" max="10" width="1.140625" style="77" customWidth="1"/>
    <col min="11" max="11" width="17.85546875" style="128" bestFit="1" customWidth="1"/>
    <col min="12" max="12" width="11.140625" style="128" bestFit="1" customWidth="1"/>
    <col min="13" max="13" width="12.5703125" style="128" bestFit="1" customWidth="1"/>
    <col min="14" max="14" width="1.28515625" style="86" customWidth="1"/>
    <col min="15" max="15" width="14.28515625" style="128" bestFit="1" customWidth="1"/>
    <col min="16" max="16" width="11.140625" style="128" bestFit="1" customWidth="1"/>
    <col min="17" max="17" width="12.5703125" style="128" bestFit="1" customWidth="1"/>
    <col min="18" max="18" width="1.5703125" style="86" customWidth="1"/>
    <col min="19" max="19" width="19" style="128" bestFit="1" customWidth="1"/>
    <col min="20" max="20" width="11.140625" style="128" bestFit="1" customWidth="1"/>
    <col min="21" max="21" width="12.5703125" style="128" bestFit="1" customWidth="1"/>
    <col min="22" max="22" width="1.85546875" style="86" customWidth="1"/>
    <col min="23" max="23" width="14.28515625" style="128" bestFit="1" customWidth="1"/>
    <col min="24" max="24" width="11.140625" style="128" bestFit="1" customWidth="1"/>
    <col min="25" max="25" width="12.5703125" style="128" bestFit="1" customWidth="1"/>
    <col min="26" max="26" width="1.7109375" style="86" customWidth="1"/>
    <col min="27" max="27" width="14.28515625" style="128" bestFit="1" customWidth="1"/>
    <col min="28" max="29" width="11.140625" style="128" bestFit="1" customWidth="1"/>
    <col min="30" max="30" width="1.85546875" style="86" customWidth="1"/>
    <col min="31" max="31" width="14.28515625" style="128" bestFit="1" customWidth="1"/>
    <col min="32" max="33" width="11.140625" style="128" bestFit="1" customWidth="1"/>
    <col min="34" max="34" width="1.7109375" style="86" customWidth="1"/>
    <col min="35" max="35" width="14.28515625" style="128" bestFit="1" customWidth="1"/>
    <col min="36" max="36" width="10.85546875" style="128" bestFit="1" customWidth="1"/>
    <col min="37" max="37" width="12.5703125" style="128" bestFit="1" customWidth="1"/>
    <col min="38" max="38" width="2.28515625" style="77" customWidth="1"/>
    <col min="39" max="39" width="14.28515625" style="128" bestFit="1" customWidth="1"/>
    <col min="40" max="40" width="10.85546875" style="128" bestFit="1" customWidth="1"/>
    <col min="41" max="41" width="10.5703125" style="128" bestFit="1" customWidth="1"/>
    <col min="42" max="42" width="2.85546875" style="77" customWidth="1"/>
    <col min="43" max="43" width="14.28515625" style="128" bestFit="1" customWidth="1"/>
    <col min="44" max="44" width="10.85546875" style="128" bestFit="1" customWidth="1"/>
    <col min="45" max="45" width="10.5703125" style="128" bestFit="1" customWidth="1"/>
    <col min="46" max="46" width="2.140625" style="77" customWidth="1"/>
    <col min="47" max="47" width="14.28515625" style="128" bestFit="1" customWidth="1"/>
    <col min="48" max="48" width="10.85546875" style="128" bestFit="1" customWidth="1"/>
    <col min="49" max="49" width="10.5703125" style="128" bestFit="1" customWidth="1"/>
    <col min="50" max="50" width="2.85546875" style="86" customWidth="1"/>
    <col min="51" max="51" width="14.28515625" style="128" bestFit="1" customWidth="1"/>
    <col min="52" max="52" width="10.85546875" style="128" bestFit="1" customWidth="1"/>
    <col min="53" max="53" width="10.5703125" style="128" bestFit="1" customWidth="1"/>
    <col min="54" max="54" width="2.7109375" style="77" customWidth="1"/>
    <col min="55" max="16384" width="9.140625" style="130"/>
  </cols>
  <sheetData>
    <row r="1" spans="1:53" ht="15.75" customHeight="1">
      <c r="A1" s="130" t="s">
        <v>4394</v>
      </c>
    </row>
    <row r="2" spans="1:53" s="77" customFormat="1">
      <c r="A2" s="251" t="s">
        <v>2117</v>
      </c>
      <c r="B2" s="109" t="s">
        <v>4395</v>
      </c>
      <c r="C2" s="10" t="s">
        <v>18</v>
      </c>
      <c r="D2" s="10"/>
      <c r="E2" s="252" t="s">
        <v>4396</v>
      </c>
      <c r="F2" s="10"/>
      <c r="G2" s="10" t="s">
        <v>4397</v>
      </c>
      <c r="H2" s="10"/>
      <c r="I2" s="10" t="s">
        <v>4398</v>
      </c>
      <c r="J2" s="10"/>
      <c r="K2" s="10" t="s">
        <v>4399</v>
      </c>
      <c r="L2" s="10" t="s">
        <v>4400</v>
      </c>
      <c r="M2" s="10" t="s">
        <v>4401</v>
      </c>
      <c r="N2" s="86" t="s">
        <v>49</v>
      </c>
      <c r="O2" s="10" t="s">
        <v>4402</v>
      </c>
      <c r="P2" s="10" t="s">
        <v>4403</v>
      </c>
      <c r="Q2" s="10" t="s">
        <v>4404</v>
      </c>
      <c r="R2" s="86" t="s">
        <v>49</v>
      </c>
      <c r="S2" s="10" t="s">
        <v>4402</v>
      </c>
      <c r="T2" s="10" t="s">
        <v>4403</v>
      </c>
      <c r="U2" s="10" t="s">
        <v>4404</v>
      </c>
      <c r="V2" s="86"/>
      <c r="W2" s="10" t="s">
        <v>4402</v>
      </c>
      <c r="X2" s="10" t="s">
        <v>4403</v>
      </c>
      <c r="Y2" s="10" t="s">
        <v>4404</v>
      </c>
      <c r="Z2" s="86"/>
      <c r="AA2" s="10" t="s">
        <v>4402</v>
      </c>
      <c r="AB2" s="10" t="s">
        <v>4403</v>
      </c>
      <c r="AC2" s="10" t="s">
        <v>4404</v>
      </c>
      <c r="AD2" s="10"/>
      <c r="AE2" s="10" t="s">
        <v>4402</v>
      </c>
      <c r="AF2" s="10" t="s">
        <v>4403</v>
      </c>
      <c r="AG2" s="10" t="s">
        <v>4404</v>
      </c>
      <c r="AH2" s="10"/>
      <c r="AI2" s="10" t="s">
        <v>4402</v>
      </c>
      <c r="AJ2" s="10" t="s">
        <v>4403</v>
      </c>
      <c r="AK2" s="10" t="s">
        <v>4404</v>
      </c>
      <c r="AL2" s="10"/>
      <c r="AM2" s="86"/>
      <c r="AN2" s="86"/>
      <c r="AO2" s="86"/>
      <c r="AP2" s="86"/>
      <c r="AQ2" s="86"/>
      <c r="AR2" s="86"/>
      <c r="AS2" s="86"/>
      <c r="AT2" s="86"/>
      <c r="AU2" s="86"/>
      <c r="AV2" s="86"/>
      <c r="AW2" s="86"/>
      <c r="AX2" s="86"/>
      <c r="AY2" s="86"/>
      <c r="AZ2" s="86"/>
      <c r="BA2" s="86"/>
    </row>
    <row r="3" spans="1:53">
      <c r="B3" s="13" t="s">
        <v>723</v>
      </c>
      <c r="C3" s="160">
        <v>7</v>
      </c>
      <c r="E3" s="131">
        <v>45986</v>
      </c>
      <c r="G3" s="85">
        <v>4</v>
      </c>
      <c r="I3" s="85">
        <v>4</v>
      </c>
      <c r="K3" s="85"/>
      <c r="L3" s="132">
        <v>45859</v>
      </c>
      <c r="M3" s="85"/>
      <c r="O3" s="132">
        <v>45859</v>
      </c>
      <c r="P3" s="132">
        <v>45858</v>
      </c>
      <c r="Q3" s="132">
        <v>45859</v>
      </c>
      <c r="R3" s="133" t="s">
        <v>49</v>
      </c>
      <c r="S3" s="132">
        <v>45856</v>
      </c>
      <c r="T3" s="132">
        <v>45856</v>
      </c>
      <c r="U3" s="132">
        <v>45857</v>
      </c>
      <c r="V3" s="133" t="s">
        <v>49</v>
      </c>
      <c r="W3" s="132">
        <v>45859</v>
      </c>
      <c r="X3" s="132">
        <v>45858</v>
      </c>
      <c r="Y3" s="132">
        <v>45859</v>
      </c>
    </row>
    <row r="4" spans="1:53">
      <c r="B4" s="13" t="s">
        <v>215</v>
      </c>
      <c r="C4" s="115">
        <v>19</v>
      </c>
      <c r="E4" s="131">
        <v>45996</v>
      </c>
      <c r="G4" s="85">
        <v>2</v>
      </c>
      <c r="I4" s="85">
        <v>2</v>
      </c>
      <c r="K4" s="132">
        <v>46007</v>
      </c>
      <c r="L4" s="132">
        <v>45692</v>
      </c>
      <c r="M4" s="132">
        <v>45638</v>
      </c>
      <c r="N4" s="133" t="s">
        <v>49</v>
      </c>
      <c r="O4" s="132">
        <v>45825</v>
      </c>
      <c r="P4" s="132">
        <v>45825</v>
      </c>
      <c r="Q4" s="132">
        <v>45825</v>
      </c>
      <c r="R4" s="133" t="s">
        <v>49</v>
      </c>
      <c r="S4" s="132">
        <v>45663</v>
      </c>
      <c r="T4" s="132">
        <v>45663</v>
      </c>
      <c r="U4" s="132">
        <v>45663</v>
      </c>
    </row>
    <row r="5" spans="1:53">
      <c r="B5" s="13" t="s">
        <v>310</v>
      </c>
      <c r="C5" s="160">
        <v>20</v>
      </c>
      <c r="E5" s="131">
        <v>45996</v>
      </c>
      <c r="G5" s="85">
        <v>4</v>
      </c>
      <c r="I5" s="85">
        <v>4</v>
      </c>
      <c r="K5" s="132">
        <v>46013</v>
      </c>
      <c r="L5" s="132">
        <v>46012</v>
      </c>
      <c r="M5" s="132">
        <v>46014</v>
      </c>
      <c r="O5" s="132">
        <v>46013</v>
      </c>
      <c r="P5" s="132">
        <v>46014</v>
      </c>
      <c r="Q5" s="132">
        <v>46014</v>
      </c>
      <c r="S5" s="132">
        <v>46014</v>
      </c>
      <c r="T5" s="132">
        <v>46013</v>
      </c>
      <c r="U5" s="132">
        <v>46013</v>
      </c>
      <c r="W5" s="132">
        <v>46014</v>
      </c>
      <c r="X5" s="132">
        <v>46013</v>
      </c>
      <c r="Y5" s="132">
        <v>46014</v>
      </c>
    </row>
    <row r="6" spans="1:53">
      <c r="B6" s="13" t="s">
        <v>1183</v>
      </c>
      <c r="C6" s="160">
        <v>20</v>
      </c>
      <c r="E6" s="131">
        <v>45996</v>
      </c>
      <c r="G6" s="85">
        <v>5</v>
      </c>
      <c r="I6" s="85">
        <v>5</v>
      </c>
      <c r="K6" s="132">
        <v>46008</v>
      </c>
      <c r="L6" s="132">
        <v>46008</v>
      </c>
      <c r="M6" s="132">
        <v>46009</v>
      </c>
      <c r="O6" s="132">
        <v>46009</v>
      </c>
      <c r="P6" s="132">
        <v>46008</v>
      </c>
      <c r="Q6" s="132">
        <v>46008</v>
      </c>
      <c r="S6" s="132">
        <v>46008</v>
      </c>
      <c r="T6" s="132">
        <v>45664</v>
      </c>
      <c r="U6" s="132">
        <v>46007</v>
      </c>
      <c r="W6" s="132">
        <v>45293</v>
      </c>
      <c r="X6" s="132">
        <v>46007</v>
      </c>
      <c r="Y6" s="132">
        <v>45664</v>
      </c>
      <c r="AA6" s="132">
        <v>46007</v>
      </c>
      <c r="AB6" s="132">
        <v>45660</v>
      </c>
      <c r="AC6" s="132">
        <v>46008</v>
      </c>
    </row>
    <row r="7" spans="1:53">
      <c r="B7" s="13" t="s">
        <v>100</v>
      </c>
      <c r="C7" s="160">
        <v>21</v>
      </c>
      <c r="E7" s="131">
        <v>45996</v>
      </c>
      <c r="G7" s="85">
        <v>4</v>
      </c>
      <c r="I7" s="85">
        <v>4</v>
      </c>
      <c r="K7" s="132">
        <v>46008</v>
      </c>
      <c r="L7" s="132">
        <v>46002</v>
      </c>
      <c r="M7" s="132">
        <v>46002</v>
      </c>
      <c r="O7" s="132">
        <v>46009</v>
      </c>
      <c r="P7" s="132">
        <v>46008</v>
      </c>
      <c r="Q7" s="132">
        <v>46008</v>
      </c>
      <c r="S7" s="132">
        <v>46008</v>
      </c>
      <c r="T7" s="132">
        <v>46008</v>
      </c>
      <c r="U7" s="132">
        <v>46008</v>
      </c>
      <c r="W7" s="132">
        <v>46013</v>
      </c>
      <c r="X7" s="132">
        <v>46011</v>
      </c>
      <c r="Y7" s="132">
        <v>46011</v>
      </c>
    </row>
    <row r="8" spans="1:53">
      <c r="B8" s="13" t="s">
        <v>4405</v>
      </c>
      <c r="C8" s="160">
        <v>22</v>
      </c>
      <c r="E8" s="131">
        <v>45996</v>
      </c>
      <c r="G8" s="85">
        <v>4</v>
      </c>
      <c r="I8" s="85">
        <v>4</v>
      </c>
      <c r="K8" s="132">
        <v>45791</v>
      </c>
      <c r="L8" s="132">
        <v>45712</v>
      </c>
      <c r="M8" s="132">
        <v>45826</v>
      </c>
      <c r="N8" s="133" t="s">
        <v>49</v>
      </c>
      <c r="O8" s="132">
        <v>45826</v>
      </c>
      <c r="P8" s="132">
        <v>45826</v>
      </c>
      <c r="Q8" s="132">
        <v>45826</v>
      </c>
      <c r="R8" s="133" t="s">
        <v>49</v>
      </c>
      <c r="S8" s="132">
        <v>45827</v>
      </c>
      <c r="T8" s="132">
        <v>45860</v>
      </c>
      <c r="U8" s="132">
        <v>45860</v>
      </c>
      <c r="V8" s="133" t="s">
        <v>49</v>
      </c>
      <c r="W8" s="132">
        <v>45827</v>
      </c>
      <c r="X8" s="132">
        <v>45860</v>
      </c>
      <c r="Y8" s="132">
        <v>45860</v>
      </c>
    </row>
    <row r="9" spans="1:53">
      <c r="B9" s="13" t="s">
        <v>1690</v>
      </c>
      <c r="C9" s="160">
        <v>22</v>
      </c>
      <c r="E9" s="131">
        <v>45996</v>
      </c>
      <c r="G9" s="85">
        <v>4</v>
      </c>
      <c r="I9" s="85">
        <v>4</v>
      </c>
      <c r="K9" s="132">
        <v>46012</v>
      </c>
      <c r="L9" s="132">
        <v>46012</v>
      </c>
      <c r="M9" s="132">
        <v>46012</v>
      </c>
      <c r="O9" s="132">
        <v>46012</v>
      </c>
      <c r="P9" s="132">
        <v>46012</v>
      </c>
      <c r="Q9" s="132">
        <v>46012</v>
      </c>
      <c r="S9" s="132">
        <v>46012</v>
      </c>
      <c r="T9" s="132">
        <v>46012</v>
      </c>
      <c r="U9" s="132">
        <v>46012</v>
      </c>
      <c r="W9" s="132">
        <v>46012</v>
      </c>
      <c r="X9" s="132">
        <v>46012</v>
      </c>
      <c r="Y9" s="132">
        <v>46012</v>
      </c>
    </row>
    <row r="10" spans="1:53">
      <c r="B10" s="13" t="s">
        <v>1701</v>
      </c>
      <c r="C10" s="160">
        <v>22</v>
      </c>
      <c r="E10" s="131">
        <v>45996</v>
      </c>
      <c r="G10" s="85">
        <v>2</v>
      </c>
      <c r="I10" s="85">
        <v>2</v>
      </c>
      <c r="K10" s="132">
        <v>45845</v>
      </c>
      <c r="L10" s="132">
        <v>45838</v>
      </c>
      <c r="M10" s="132">
        <v>45839</v>
      </c>
      <c r="N10" s="133" t="s">
        <v>49</v>
      </c>
      <c r="O10" s="132">
        <v>45818</v>
      </c>
      <c r="P10" s="132">
        <v>45819</v>
      </c>
      <c r="Q10" s="132">
        <v>45818</v>
      </c>
      <c r="R10" s="133" t="s">
        <v>49</v>
      </c>
      <c r="S10" s="132">
        <v>45468</v>
      </c>
      <c r="T10" s="132">
        <v>45695</v>
      </c>
      <c r="U10" s="132">
        <v>45695</v>
      </c>
      <c r="V10" s="133" t="s">
        <v>49</v>
      </c>
      <c r="W10" s="132">
        <v>45824</v>
      </c>
      <c r="X10" s="132">
        <v>45824</v>
      </c>
      <c r="Y10" s="132">
        <v>45824</v>
      </c>
      <c r="Z10" s="133" t="s">
        <v>49</v>
      </c>
      <c r="AA10" s="132">
        <v>45824</v>
      </c>
      <c r="AB10" s="132">
        <v>45824</v>
      </c>
      <c r="AC10" s="132">
        <v>45824</v>
      </c>
      <c r="AD10" s="86" t="s">
        <v>49</v>
      </c>
      <c r="AE10" s="132">
        <v>45838</v>
      </c>
      <c r="AF10" s="132">
        <v>45838</v>
      </c>
      <c r="AG10" s="132">
        <v>45838</v>
      </c>
    </row>
    <row r="11" spans="1:53">
      <c r="B11" s="13" t="s">
        <v>1502</v>
      </c>
      <c r="C11" s="160">
        <v>27</v>
      </c>
      <c r="E11" s="131">
        <v>46003</v>
      </c>
      <c r="G11" s="85">
        <v>6</v>
      </c>
      <c r="I11" s="85">
        <v>6</v>
      </c>
      <c r="K11" s="132">
        <v>46013</v>
      </c>
      <c r="L11" s="132">
        <v>46013</v>
      </c>
      <c r="M11" s="132">
        <v>46013</v>
      </c>
      <c r="O11" s="132">
        <v>46017</v>
      </c>
      <c r="P11" s="132">
        <v>46017</v>
      </c>
      <c r="Q11" s="132">
        <v>46017</v>
      </c>
      <c r="S11" s="132">
        <v>46020</v>
      </c>
      <c r="T11" s="132">
        <v>46020</v>
      </c>
      <c r="U11" s="132">
        <v>46020</v>
      </c>
      <c r="W11" s="132">
        <v>46013</v>
      </c>
      <c r="X11" s="132">
        <v>46013</v>
      </c>
      <c r="Y11" s="132">
        <v>46014</v>
      </c>
      <c r="AA11" s="132">
        <v>46024</v>
      </c>
      <c r="AB11" s="132">
        <v>46024</v>
      </c>
      <c r="AC11" s="132">
        <v>46024</v>
      </c>
      <c r="AE11" s="132">
        <v>46027</v>
      </c>
      <c r="AF11" s="132">
        <v>46024</v>
      </c>
      <c r="AG11" s="132">
        <v>46024</v>
      </c>
    </row>
    <row r="12" spans="1:53">
      <c r="B12" s="129" t="s">
        <v>445</v>
      </c>
      <c r="C12" s="160">
        <v>29</v>
      </c>
      <c r="E12" s="131">
        <v>46003</v>
      </c>
      <c r="G12" s="265">
        <v>5</v>
      </c>
      <c r="I12" s="265">
        <v>1</v>
      </c>
      <c r="K12" s="265" t="s">
        <v>4406</v>
      </c>
      <c r="L12" s="425">
        <v>46010</v>
      </c>
      <c r="M12" s="265" t="s">
        <v>4407</v>
      </c>
      <c r="O12" s="265"/>
      <c r="P12" s="265"/>
      <c r="Q12" s="265"/>
      <c r="S12" s="265"/>
      <c r="T12" s="265"/>
      <c r="U12" s="265"/>
      <c r="W12" s="265"/>
      <c r="X12" s="265"/>
      <c r="Y12" s="265"/>
      <c r="AA12" s="265"/>
      <c r="AB12" s="265"/>
      <c r="AC12" s="265"/>
    </row>
    <row r="13" spans="1:53" s="77" customFormat="1">
      <c r="A13" s="251" t="s">
        <v>2117</v>
      </c>
      <c r="B13" s="109" t="s">
        <v>4395</v>
      </c>
      <c r="C13" s="10" t="s">
        <v>18</v>
      </c>
      <c r="D13" s="10"/>
      <c r="E13" s="252" t="s">
        <v>4396</v>
      </c>
      <c r="F13" s="10"/>
      <c r="G13" s="10" t="s">
        <v>4397</v>
      </c>
      <c r="H13" s="10"/>
      <c r="I13" s="10" t="s">
        <v>4398</v>
      </c>
      <c r="J13" s="10"/>
      <c r="K13" s="10" t="s">
        <v>4399</v>
      </c>
      <c r="L13" s="10" t="s">
        <v>4400</v>
      </c>
      <c r="M13" s="10" t="s">
        <v>4401</v>
      </c>
      <c r="N13" s="86" t="s">
        <v>49</v>
      </c>
      <c r="O13" s="10" t="s">
        <v>4402</v>
      </c>
      <c r="P13" s="10" t="s">
        <v>4403</v>
      </c>
      <c r="Q13" s="10" t="s">
        <v>4404</v>
      </c>
      <c r="R13" s="86" t="s">
        <v>49</v>
      </c>
      <c r="S13" s="10" t="s">
        <v>4402</v>
      </c>
      <c r="T13" s="10" t="s">
        <v>4403</v>
      </c>
      <c r="U13" s="10" t="s">
        <v>4404</v>
      </c>
      <c r="V13" s="86"/>
      <c r="W13" s="10" t="s">
        <v>4402</v>
      </c>
      <c r="X13" s="10" t="s">
        <v>4403</v>
      </c>
      <c r="Y13" s="10" t="s">
        <v>4404</v>
      </c>
      <c r="Z13" s="86"/>
      <c r="AA13" s="10" t="s">
        <v>4402</v>
      </c>
      <c r="AB13" s="10" t="s">
        <v>4403</v>
      </c>
      <c r="AC13" s="10" t="s">
        <v>4404</v>
      </c>
      <c r="AD13" s="10"/>
      <c r="AE13" s="10" t="s">
        <v>4402</v>
      </c>
      <c r="AF13" s="10" t="s">
        <v>4403</v>
      </c>
      <c r="AG13" s="10" t="s">
        <v>4404</v>
      </c>
      <c r="AH13" s="10"/>
      <c r="AI13" s="10" t="s">
        <v>4402</v>
      </c>
      <c r="AJ13" s="10" t="s">
        <v>4403</v>
      </c>
      <c r="AK13" s="10" t="s">
        <v>4404</v>
      </c>
      <c r="AL13" s="10"/>
      <c r="AM13" s="10" t="s">
        <v>4402</v>
      </c>
      <c r="AN13" s="10" t="s">
        <v>4403</v>
      </c>
      <c r="AO13" s="10" t="s">
        <v>4404</v>
      </c>
      <c r="AP13" s="86"/>
      <c r="AQ13" s="86"/>
      <c r="AR13" s="86"/>
      <c r="AS13" s="86"/>
      <c r="AT13" s="86"/>
      <c r="AU13" s="86"/>
      <c r="AV13" s="86"/>
      <c r="AW13" s="86"/>
      <c r="AX13" s="86"/>
      <c r="AY13" s="86"/>
      <c r="AZ13" s="86"/>
      <c r="BA13" s="86"/>
    </row>
    <row r="14" spans="1:53">
      <c r="B14" s="13" t="s">
        <v>136</v>
      </c>
      <c r="C14" s="115">
        <v>103</v>
      </c>
      <c r="E14" s="131">
        <v>46006</v>
      </c>
      <c r="G14" s="85">
        <v>3</v>
      </c>
      <c r="I14" s="85">
        <v>3</v>
      </c>
      <c r="K14" s="132">
        <v>46007</v>
      </c>
      <c r="L14" s="132">
        <v>46007</v>
      </c>
      <c r="M14" s="132">
        <v>46023</v>
      </c>
      <c r="O14" s="132">
        <v>46021</v>
      </c>
      <c r="P14" s="132">
        <v>45660</v>
      </c>
      <c r="Q14" s="132">
        <v>46021</v>
      </c>
      <c r="S14" s="132">
        <v>46021</v>
      </c>
      <c r="T14" s="132">
        <v>46021</v>
      </c>
      <c r="U14" s="132">
        <v>46021</v>
      </c>
    </row>
    <row r="15" spans="1:53">
      <c r="B15" s="13" t="s">
        <v>226</v>
      </c>
      <c r="C15" s="115">
        <v>103</v>
      </c>
      <c r="E15" s="131">
        <v>46006</v>
      </c>
      <c r="G15" s="85">
        <v>6</v>
      </c>
      <c r="I15" s="85">
        <v>6</v>
      </c>
      <c r="K15" s="132">
        <v>46017</v>
      </c>
      <c r="L15" s="132">
        <v>46017</v>
      </c>
      <c r="M15" s="132">
        <v>46017</v>
      </c>
      <c r="O15" s="132">
        <v>46020</v>
      </c>
      <c r="P15" s="132">
        <v>46019</v>
      </c>
      <c r="Q15" s="132">
        <v>46019</v>
      </c>
      <c r="S15" s="132">
        <v>46020</v>
      </c>
      <c r="T15" s="132">
        <v>46020</v>
      </c>
      <c r="U15" s="132">
        <v>46020</v>
      </c>
      <c r="W15" s="132">
        <v>46021</v>
      </c>
      <c r="X15" s="132">
        <v>46021</v>
      </c>
      <c r="Y15" s="132">
        <v>46021</v>
      </c>
      <c r="AA15" s="132">
        <v>46020</v>
      </c>
      <c r="AB15" s="132">
        <v>46020</v>
      </c>
      <c r="AC15" s="132">
        <v>46022</v>
      </c>
      <c r="AE15" s="132">
        <v>46023</v>
      </c>
      <c r="AF15" s="132">
        <v>46023</v>
      </c>
      <c r="AG15" s="132">
        <v>46023</v>
      </c>
    </row>
    <row r="16" spans="1:53">
      <c r="B16" s="13" t="s">
        <v>1239</v>
      </c>
      <c r="C16" s="160">
        <v>103</v>
      </c>
      <c r="E16" s="131">
        <v>46006</v>
      </c>
      <c r="G16" s="85">
        <v>7</v>
      </c>
      <c r="I16" s="85">
        <v>7</v>
      </c>
      <c r="K16" s="132">
        <v>45659</v>
      </c>
      <c r="L16" s="132">
        <v>46006</v>
      </c>
      <c r="M16" s="132">
        <v>45659</v>
      </c>
      <c r="O16" s="132">
        <v>45659</v>
      </c>
      <c r="P16" s="132">
        <v>46006</v>
      </c>
      <c r="Q16" s="132">
        <v>45659</v>
      </c>
      <c r="S16" s="132">
        <v>46030</v>
      </c>
      <c r="T16" s="132">
        <v>45660</v>
      </c>
      <c r="U16" s="132">
        <v>45659</v>
      </c>
      <c r="W16" s="132">
        <v>46045</v>
      </c>
      <c r="X16" s="132">
        <v>46045</v>
      </c>
      <c r="Y16" s="132">
        <v>46045</v>
      </c>
      <c r="AA16" s="132">
        <v>46024</v>
      </c>
      <c r="AB16" s="132">
        <v>46024</v>
      </c>
      <c r="AC16" s="132">
        <v>46024</v>
      </c>
      <c r="AE16" s="132">
        <v>46026</v>
      </c>
      <c r="AF16" s="132">
        <v>46026</v>
      </c>
      <c r="AG16" s="132">
        <v>46026</v>
      </c>
      <c r="AI16" s="132">
        <v>46033</v>
      </c>
      <c r="AJ16" s="132">
        <v>46028</v>
      </c>
      <c r="AK16" s="132">
        <v>46033</v>
      </c>
    </row>
    <row r="17" spans="2:41">
      <c r="B17" s="13" t="s">
        <v>1432</v>
      </c>
      <c r="C17" s="160">
        <v>103</v>
      </c>
      <c r="E17" s="131">
        <v>46006</v>
      </c>
      <c r="G17" s="85">
        <v>4</v>
      </c>
      <c r="I17" s="85">
        <v>4</v>
      </c>
      <c r="K17" s="132">
        <v>46027</v>
      </c>
      <c r="L17" s="132">
        <v>45705</v>
      </c>
      <c r="M17" s="132">
        <v>45653</v>
      </c>
      <c r="O17" s="132">
        <v>46030</v>
      </c>
      <c r="P17" s="132">
        <v>46024</v>
      </c>
      <c r="Q17" s="132">
        <v>46024</v>
      </c>
      <c r="S17" s="132">
        <v>46043</v>
      </c>
      <c r="T17" s="132">
        <v>45664</v>
      </c>
      <c r="U17" s="132">
        <v>45664</v>
      </c>
      <c r="W17" s="132">
        <v>46024</v>
      </c>
      <c r="X17" s="132">
        <v>46024</v>
      </c>
      <c r="Y17" s="132">
        <v>46029</v>
      </c>
    </row>
    <row r="18" spans="2:41">
      <c r="B18" s="13" t="s">
        <v>1547</v>
      </c>
      <c r="C18" s="160">
        <v>103</v>
      </c>
      <c r="E18" s="131">
        <v>46006</v>
      </c>
      <c r="G18" s="85">
        <v>4</v>
      </c>
      <c r="I18" s="85">
        <v>4</v>
      </c>
      <c r="K18" s="132">
        <v>45678</v>
      </c>
      <c r="L18" s="132">
        <v>45803</v>
      </c>
      <c r="M18" s="132">
        <v>46026</v>
      </c>
      <c r="O18" s="132">
        <v>45831</v>
      </c>
      <c r="P18" s="132">
        <v>45826</v>
      </c>
      <c r="Q18" s="132">
        <v>45826</v>
      </c>
      <c r="S18" s="132">
        <v>45698</v>
      </c>
      <c r="T18" s="132">
        <v>45695</v>
      </c>
      <c r="U18" s="132">
        <v>45695</v>
      </c>
      <c r="W18" s="132">
        <v>46189</v>
      </c>
      <c r="X18" s="132">
        <v>46189</v>
      </c>
      <c r="Y18" s="132">
        <v>46189</v>
      </c>
      <c r="AA18" s="304"/>
      <c r="AB18" s="304"/>
      <c r="AC18" s="304"/>
    </row>
    <row r="19" spans="2:41">
      <c r="B19" s="13" t="s">
        <v>575</v>
      </c>
      <c r="C19" s="160">
        <v>104</v>
      </c>
      <c r="E19" s="131">
        <v>46006</v>
      </c>
      <c r="G19" s="85">
        <v>2</v>
      </c>
      <c r="I19" s="85">
        <v>2</v>
      </c>
      <c r="K19" s="132">
        <v>46027</v>
      </c>
      <c r="L19" s="132">
        <v>46036</v>
      </c>
      <c r="M19" s="132">
        <v>45668</v>
      </c>
      <c r="O19" s="132">
        <v>46042</v>
      </c>
      <c r="P19" s="132">
        <v>46043</v>
      </c>
      <c r="Q19" s="132">
        <v>46046</v>
      </c>
    </row>
    <row r="20" spans="2:41">
      <c r="B20" s="13" t="s">
        <v>598</v>
      </c>
      <c r="C20" s="160">
        <v>104</v>
      </c>
      <c r="E20" s="131">
        <v>46006</v>
      </c>
      <c r="G20" s="85">
        <v>6</v>
      </c>
      <c r="I20" s="85">
        <v>6</v>
      </c>
      <c r="K20" s="132">
        <v>46013</v>
      </c>
      <c r="L20" s="132">
        <v>46008</v>
      </c>
      <c r="M20" s="132">
        <v>46008</v>
      </c>
      <c r="O20" s="132">
        <v>46022</v>
      </c>
      <c r="P20" s="132">
        <v>46021</v>
      </c>
      <c r="Q20" s="132">
        <v>46021</v>
      </c>
      <c r="S20" s="132">
        <v>46021</v>
      </c>
      <c r="T20" s="132">
        <v>46023</v>
      </c>
      <c r="U20" s="132">
        <v>46023</v>
      </c>
      <c r="W20" s="132">
        <v>46022</v>
      </c>
      <c r="X20" s="132">
        <v>46021</v>
      </c>
      <c r="Y20" s="132">
        <v>46021</v>
      </c>
      <c r="AA20" s="132">
        <v>46023</v>
      </c>
      <c r="AB20" s="132">
        <v>46023</v>
      </c>
      <c r="AC20" s="132">
        <v>46023</v>
      </c>
      <c r="AE20" s="132">
        <v>46021</v>
      </c>
      <c r="AF20" s="132">
        <v>46021</v>
      </c>
      <c r="AG20" s="132">
        <v>46021</v>
      </c>
    </row>
    <row r="21" spans="2:41">
      <c r="B21" s="13" t="s">
        <v>641</v>
      </c>
      <c r="C21" s="160">
        <v>104</v>
      </c>
      <c r="E21" s="131">
        <v>46006</v>
      </c>
      <c r="G21" s="85">
        <v>7</v>
      </c>
      <c r="I21" s="85">
        <v>7</v>
      </c>
      <c r="K21" s="132">
        <v>45677</v>
      </c>
      <c r="L21" s="132">
        <v>45819</v>
      </c>
      <c r="M21" s="132">
        <v>45675</v>
      </c>
      <c r="O21" s="132">
        <v>45835</v>
      </c>
      <c r="P21" s="132">
        <v>45834</v>
      </c>
      <c r="Q21" s="132">
        <v>45834</v>
      </c>
      <c r="S21" s="132">
        <v>46037</v>
      </c>
      <c r="T21" s="132">
        <v>45670</v>
      </c>
      <c r="U21" s="132">
        <v>46037</v>
      </c>
      <c r="W21" s="132">
        <v>46038</v>
      </c>
      <c r="X21" s="132">
        <v>46038</v>
      </c>
      <c r="Y21" s="132">
        <v>46038</v>
      </c>
      <c r="AA21" s="132">
        <v>46020</v>
      </c>
      <c r="AB21" s="132">
        <v>46020</v>
      </c>
      <c r="AC21" s="132">
        <v>46025</v>
      </c>
      <c r="AE21" s="132">
        <v>46027</v>
      </c>
      <c r="AF21" s="132">
        <v>46028</v>
      </c>
      <c r="AG21" s="132">
        <v>46029</v>
      </c>
      <c r="AI21" s="132">
        <v>46037</v>
      </c>
      <c r="AJ21" s="132">
        <v>46038</v>
      </c>
      <c r="AK21" s="132">
        <v>46038</v>
      </c>
    </row>
    <row r="22" spans="2:41">
      <c r="B22" s="300" t="s">
        <v>652</v>
      </c>
      <c r="C22" s="160">
        <v>104</v>
      </c>
      <c r="E22" s="131">
        <v>46006</v>
      </c>
      <c r="G22" s="85">
        <v>2</v>
      </c>
      <c r="I22" s="85">
        <v>2</v>
      </c>
      <c r="K22" s="132">
        <v>45684</v>
      </c>
      <c r="L22" s="132">
        <v>46013</v>
      </c>
      <c r="M22" s="132">
        <v>45655</v>
      </c>
      <c r="O22" s="132">
        <v>45667</v>
      </c>
      <c r="P22" s="132">
        <v>45661</v>
      </c>
      <c r="Q22" s="132">
        <v>45661</v>
      </c>
    </row>
    <row r="23" spans="2:41">
      <c r="B23" s="13" t="s">
        <v>676</v>
      </c>
      <c r="C23" s="160">
        <v>104</v>
      </c>
      <c r="E23" s="131">
        <v>46006</v>
      </c>
      <c r="G23" s="85">
        <v>8</v>
      </c>
      <c r="I23" s="85">
        <v>8</v>
      </c>
      <c r="K23" s="132">
        <v>46007</v>
      </c>
      <c r="L23" s="132">
        <v>46006</v>
      </c>
      <c r="M23" s="132">
        <v>46006</v>
      </c>
      <c r="O23" s="132">
        <v>46007</v>
      </c>
      <c r="P23" s="132">
        <v>46006</v>
      </c>
      <c r="Q23" s="132">
        <v>46006</v>
      </c>
      <c r="S23" s="132">
        <v>46023</v>
      </c>
      <c r="T23" s="132">
        <v>46023</v>
      </c>
      <c r="U23" s="132">
        <v>46023</v>
      </c>
      <c r="W23" s="132">
        <v>46024</v>
      </c>
      <c r="X23" s="132">
        <v>46024</v>
      </c>
      <c r="Y23" s="132">
        <v>46024</v>
      </c>
      <c r="AA23" s="85" t="s">
        <v>4408</v>
      </c>
      <c r="AB23" s="132">
        <v>46032</v>
      </c>
      <c r="AC23" s="132">
        <v>46032</v>
      </c>
      <c r="AE23" s="132">
        <v>46025</v>
      </c>
      <c r="AF23" s="132">
        <v>46037</v>
      </c>
      <c r="AG23" s="132">
        <v>46037</v>
      </c>
      <c r="AI23" s="132">
        <v>46037</v>
      </c>
      <c r="AJ23" s="132">
        <v>46036</v>
      </c>
      <c r="AK23" s="132">
        <v>46036</v>
      </c>
      <c r="AM23" s="85" t="s">
        <v>4408</v>
      </c>
      <c r="AN23" s="132">
        <v>46044</v>
      </c>
      <c r="AO23" s="132">
        <v>46044</v>
      </c>
    </row>
    <row r="24" spans="2:41">
      <c r="B24" s="300" t="s">
        <v>688</v>
      </c>
      <c r="C24" s="301">
        <v>104</v>
      </c>
      <c r="E24" s="131">
        <v>46006</v>
      </c>
      <c r="G24" s="85">
        <v>3</v>
      </c>
      <c r="I24" s="85">
        <v>3</v>
      </c>
      <c r="K24" s="132">
        <v>45810</v>
      </c>
      <c r="L24" s="132">
        <v>45810</v>
      </c>
      <c r="M24" s="132">
        <v>45809</v>
      </c>
      <c r="O24" s="132">
        <v>45835</v>
      </c>
      <c r="P24" s="132">
        <v>45835</v>
      </c>
      <c r="Q24" s="132">
        <v>45835</v>
      </c>
      <c r="S24" s="132">
        <v>45835</v>
      </c>
      <c r="T24" s="132">
        <v>45835</v>
      </c>
      <c r="U24" s="132">
        <v>45835</v>
      </c>
      <c r="W24" s="304"/>
      <c r="X24" s="404"/>
      <c r="Y24" s="304"/>
    </row>
    <row r="25" spans="2:41">
      <c r="B25" s="13" t="s">
        <v>149</v>
      </c>
      <c r="C25" s="302">
        <v>104</v>
      </c>
      <c r="E25" s="131">
        <v>46006</v>
      </c>
      <c r="G25" s="85">
        <v>3</v>
      </c>
      <c r="I25" s="85">
        <v>3</v>
      </c>
      <c r="K25" s="132">
        <v>45814</v>
      </c>
      <c r="L25" s="132">
        <v>45813</v>
      </c>
      <c r="M25" s="132">
        <v>45842</v>
      </c>
      <c r="O25" s="132">
        <v>45826</v>
      </c>
      <c r="P25" s="132">
        <v>45813</v>
      </c>
      <c r="Q25" s="132">
        <v>45823</v>
      </c>
      <c r="S25" s="132">
        <v>45817</v>
      </c>
      <c r="T25" s="132">
        <v>45813</v>
      </c>
      <c r="U25" s="132">
        <v>46044</v>
      </c>
    </row>
    <row r="26" spans="2:41">
      <c r="B26" s="13" t="s">
        <v>791</v>
      </c>
      <c r="C26" s="301">
        <v>104</v>
      </c>
      <c r="E26" s="131">
        <v>46006</v>
      </c>
      <c r="G26" s="85">
        <v>5</v>
      </c>
      <c r="I26" s="85">
        <v>5</v>
      </c>
      <c r="K26" s="132">
        <v>45685</v>
      </c>
      <c r="L26" s="132">
        <v>45860</v>
      </c>
      <c r="M26" s="132">
        <v>45684</v>
      </c>
      <c r="O26" s="132">
        <v>45877</v>
      </c>
      <c r="P26" s="132">
        <v>45877</v>
      </c>
      <c r="Q26" s="132">
        <v>45877</v>
      </c>
      <c r="S26" s="132">
        <v>46032</v>
      </c>
      <c r="T26" s="132">
        <v>46032</v>
      </c>
      <c r="U26" s="132">
        <v>45664</v>
      </c>
      <c r="W26" s="132">
        <v>46042</v>
      </c>
      <c r="X26" s="132">
        <v>46038</v>
      </c>
      <c r="Y26" s="132">
        <v>46038</v>
      </c>
      <c r="AA26" s="132">
        <v>46038</v>
      </c>
      <c r="AB26" s="132">
        <v>46038</v>
      </c>
      <c r="AC26" s="132">
        <v>46038</v>
      </c>
    </row>
    <row r="27" spans="2:41">
      <c r="B27" s="300" t="s">
        <v>803</v>
      </c>
      <c r="C27" s="301">
        <v>104</v>
      </c>
      <c r="E27" s="131">
        <v>46006</v>
      </c>
      <c r="G27" s="85">
        <v>4</v>
      </c>
      <c r="I27" s="85">
        <v>4</v>
      </c>
      <c r="K27" s="132">
        <v>45845</v>
      </c>
      <c r="L27" s="132">
        <v>45845</v>
      </c>
      <c r="M27" s="132">
        <v>45301</v>
      </c>
      <c r="O27" s="132">
        <v>45845</v>
      </c>
      <c r="P27" s="132">
        <v>45845</v>
      </c>
      <c r="Q27" s="132">
        <v>45847</v>
      </c>
      <c r="S27" s="132">
        <v>46029</v>
      </c>
      <c r="T27" s="132">
        <v>46029</v>
      </c>
      <c r="U27" s="132">
        <v>46029</v>
      </c>
      <c r="W27" s="132">
        <v>46030</v>
      </c>
      <c r="X27" s="85"/>
      <c r="Y27" s="132">
        <v>46036</v>
      </c>
    </row>
    <row r="28" spans="2:41">
      <c r="B28" s="300" t="s">
        <v>828</v>
      </c>
      <c r="C28" s="301">
        <v>104</v>
      </c>
      <c r="E28" s="131">
        <v>46006</v>
      </c>
      <c r="G28" s="85">
        <v>5</v>
      </c>
      <c r="I28" s="85">
        <v>5</v>
      </c>
      <c r="K28" s="132">
        <v>45804</v>
      </c>
      <c r="L28" s="132">
        <v>45800</v>
      </c>
      <c r="M28" s="132">
        <v>45800</v>
      </c>
      <c r="O28" s="132">
        <v>46031</v>
      </c>
      <c r="P28" s="132">
        <v>45661</v>
      </c>
      <c r="Q28" s="132">
        <v>45661</v>
      </c>
      <c r="S28" s="132">
        <v>46022</v>
      </c>
      <c r="T28" s="132">
        <v>46022</v>
      </c>
      <c r="U28" s="132">
        <v>46022</v>
      </c>
      <c r="W28" s="132">
        <v>46022</v>
      </c>
      <c r="X28" s="132">
        <v>46021</v>
      </c>
      <c r="Y28" s="132">
        <v>46022</v>
      </c>
      <c r="AA28" s="132">
        <v>46032</v>
      </c>
      <c r="AB28" s="132">
        <v>46035</v>
      </c>
      <c r="AC28" s="132">
        <v>46036</v>
      </c>
    </row>
    <row r="29" spans="2:41">
      <c r="B29" s="24" t="s">
        <v>161</v>
      </c>
      <c r="C29" s="302">
        <v>104</v>
      </c>
      <c r="E29" s="131">
        <v>46006</v>
      </c>
      <c r="G29" s="85">
        <v>3</v>
      </c>
      <c r="I29" s="85">
        <v>3</v>
      </c>
      <c r="K29" s="132">
        <v>46015</v>
      </c>
      <c r="L29" s="132">
        <v>46008</v>
      </c>
      <c r="M29" s="132">
        <v>46008</v>
      </c>
      <c r="O29" s="132">
        <v>46024</v>
      </c>
      <c r="P29" s="132">
        <v>46020</v>
      </c>
      <c r="Q29" s="132">
        <v>46021</v>
      </c>
      <c r="S29" s="132">
        <v>46017</v>
      </c>
      <c r="T29" s="132">
        <v>46011</v>
      </c>
      <c r="U29" s="132">
        <v>46014</v>
      </c>
    </row>
    <row r="30" spans="2:41">
      <c r="B30" s="300" t="s">
        <v>838</v>
      </c>
      <c r="C30" s="301">
        <v>104</v>
      </c>
      <c r="E30" s="131">
        <v>46006</v>
      </c>
      <c r="G30" s="85">
        <v>4</v>
      </c>
      <c r="I30" s="85">
        <v>4</v>
      </c>
      <c r="K30" s="132">
        <v>46033</v>
      </c>
      <c r="L30" s="132">
        <v>45664</v>
      </c>
      <c r="M30" s="132">
        <v>45664</v>
      </c>
      <c r="O30" s="132">
        <v>46025</v>
      </c>
      <c r="P30" s="132">
        <v>46025</v>
      </c>
      <c r="Q30" s="132">
        <v>46025</v>
      </c>
      <c r="S30" s="132">
        <v>46038</v>
      </c>
      <c r="T30" s="132">
        <v>46042</v>
      </c>
      <c r="U30" s="132">
        <v>46042</v>
      </c>
      <c r="W30" s="132">
        <v>46038</v>
      </c>
      <c r="X30" s="132">
        <v>45662</v>
      </c>
      <c r="Y30" s="132">
        <v>45674</v>
      </c>
    </row>
    <row r="31" spans="2:41">
      <c r="B31" s="300" t="s">
        <v>897</v>
      </c>
      <c r="C31" s="301">
        <v>104</v>
      </c>
      <c r="E31" s="131">
        <v>46006</v>
      </c>
      <c r="G31" s="85">
        <v>7</v>
      </c>
      <c r="I31" s="85">
        <v>7</v>
      </c>
      <c r="K31" s="132">
        <v>45821</v>
      </c>
      <c r="L31" s="132">
        <v>45821</v>
      </c>
      <c r="M31" s="132">
        <v>45821</v>
      </c>
      <c r="O31" s="132">
        <v>46018</v>
      </c>
      <c r="P31" s="132">
        <v>45660</v>
      </c>
      <c r="Q31" s="132">
        <v>46018</v>
      </c>
      <c r="S31" s="132">
        <v>45667</v>
      </c>
      <c r="T31" s="132">
        <v>45666</v>
      </c>
      <c r="U31" s="132">
        <v>45659</v>
      </c>
      <c r="W31" s="132">
        <v>45823</v>
      </c>
      <c r="X31" s="132">
        <v>45661</v>
      </c>
      <c r="Y31" s="132">
        <v>45823</v>
      </c>
      <c r="AA31" s="132">
        <v>45667</v>
      </c>
      <c r="AB31" s="132">
        <v>45661</v>
      </c>
      <c r="AC31" s="132">
        <v>45632</v>
      </c>
      <c r="AE31" s="132">
        <v>45823</v>
      </c>
      <c r="AF31" s="132">
        <v>45823</v>
      </c>
      <c r="AG31" s="132">
        <v>45823</v>
      </c>
      <c r="AI31" s="132">
        <v>46031</v>
      </c>
      <c r="AJ31" s="132">
        <v>45820</v>
      </c>
      <c r="AK31" s="132">
        <v>46032</v>
      </c>
    </row>
    <row r="32" spans="2:41">
      <c r="B32" s="24" t="s">
        <v>908</v>
      </c>
      <c r="C32" s="301">
        <v>104</v>
      </c>
      <c r="E32" s="131">
        <v>46006</v>
      </c>
      <c r="G32" s="85">
        <v>3</v>
      </c>
      <c r="I32" s="85">
        <v>3</v>
      </c>
      <c r="K32" s="132">
        <v>45793</v>
      </c>
      <c r="L32" s="132">
        <v>45797</v>
      </c>
      <c r="M32" s="132">
        <v>45792</v>
      </c>
      <c r="O32" s="132">
        <v>45832</v>
      </c>
      <c r="P32" s="132">
        <v>45824</v>
      </c>
      <c r="Q32" s="132">
        <v>45824</v>
      </c>
      <c r="S32" s="132">
        <v>46034</v>
      </c>
      <c r="T32" s="132">
        <v>46036</v>
      </c>
      <c r="U32" s="132">
        <v>46036</v>
      </c>
    </row>
    <row r="33" spans="2:53">
      <c r="B33" s="300" t="s">
        <v>981</v>
      </c>
      <c r="C33" s="301">
        <v>104</v>
      </c>
      <c r="E33" s="131">
        <v>46006</v>
      </c>
      <c r="G33" s="85">
        <v>5</v>
      </c>
      <c r="I33" s="85">
        <v>5</v>
      </c>
      <c r="K33" s="132">
        <v>46027</v>
      </c>
      <c r="L33" s="132">
        <v>45706</v>
      </c>
      <c r="M33" s="132">
        <v>45657</v>
      </c>
      <c r="O33" s="132">
        <v>46027</v>
      </c>
      <c r="P33" s="132">
        <v>46029</v>
      </c>
      <c r="Q33" s="132">
        <v>46029</v>
      </c>
      <c r="S33" s="132">
        <v>46023</v>
      </c>
      <c r="T33" s="132">
        <v>46023</v>
      </c>
      <c r="U33" s="132">
        <v>46029</v>
      </c>
      <c r="W33" s="132">
        <v>46023</v>
      </c>
      <c r="X33" s="132">
        <v>46023</v>
      </c>
      <c r="Y33" s="132">
        <v>46023</v>
      </c>
      <c r="AA33" s="132">
        <v>46024</v>
      </c>
      <c r="AB33" s="132">
        <v>46023</v>
      </c>
      <c r="AC33" s="132">
        <v>46023</v>
      </c>
    </row>
    <row r="34" spans="2:53" ht="15.75">
      <c r="B34" s="24" t="s">
        <v>203</v>
      </c>
      <c r="C34" s="303">
        <v>104</v>
      </c>
      <c r="E34" s="131">
        <v>46006</v>
      </c>
      <c r="G34" s="85">
        <v>6</v>
      </c>
      <c r="I34" s="85">
        <v>6</v>
      </c>
      <c r="K34" s="132">
        <v>46006</v>
      </c>
      <c r="L34" s="132">
        <v>46007</v>
      </c>
      <c r="M34" s="132">
        <v>46007</v>
      </c>
      <c r="O34" s="132">
        <v>46007</v>
      </c>
      <c r="P34" s="132">
        <v>46007</v>
      </c>
      <c r="Q34" s="132">
        <v>46007</v>
      </c>
      <c r="S34" s="132">
        <v>46007</v>
      </c>
      <c r="T34" s="132">
        <v>46007</v>
      </c>
      <c r="U34" s="132">
        <v>46007</v>
      </c>
      <c r="W34" s="132">
        <v>46018</v>
      </c>
      <c r="X34" s="132">
        <v>46020</v>
      </c>
      <c r="Y34" s="132">
        <v>46020</v>
      </c>
      <c r="AA34" s="132">
        <v>46020</v>
      </c>
      <c r="AB34" s="132">
        <v>46013</v>
      </c>
      <c r="AC34" s="132">
        <v>46020</v>
      </c>
      <c r="AE34" s="132">
        <v>46023</v>
      </c>
      <c r="AF34" s="132">
        <v>46015</v>
      </c>
      <c r="AG34" s="132">
        <v>46023</v>
      </c>
    </row>
    <row r="35" spans="2:53">
      <c r="B35" s="300" t="s">
        <v>1024</v>
      </c>
      <c r="C35" s="301">
        <v>104</v>
      </c>
      <c r="E35" s="131">
        <v>46006</v>
      </c>
      <c r="G35" s="85">
        <v>3</v>
      </c>
      <c r="I35" s="85">
        <v>3</v>
      </c>
      <c r="K35" s="132">
        <v>45799</v>
      </c>
      <c r="L35" s="132">
        <v>45799</v>
      </c>
      <c r="M35" s="132">
        <v>45799</v>
      </c>
      <c r="O35" s="132">
        <v>46035</v>
      </c>
      <c r="P35" s="132">
        <v>45823</v>
      </c>
      <c r="Q35" s="132">
        <v>45659</v>
      </c>
      <c r="S35" s="132">
        <v>46037</v>
      </c>
      <c r="T35" s="132">
        <v>46037</v>
      </c>
      <c r="U35" s="132">
        <v>46039</v>
      </c>
    </row>
    <row r="36" spans="2:53">
      <c r="B36" s="300" t="s">
        <v>239</v>
      </c>
      <c r="C36" s="302">
        <v>104</v>
      </c>
      <c r="E36" s="131">
        <v>46006</v>
      </c>
      <c r="G36" s="85">
        <v>3</v>
      </c>
      <c r="I36" s="85">
        <v>3</v>
      </c>
      <c r="K36" s="132">
        <v>46007</v>
      </c>
      <c r="L36" s="132">
        <v>46006</v>
      </c>
      <c r="M36" s="132">
        <v>46006</v>
      </c>
      <c r="O36" s="132">
        <v>46022</v>
      </c>
      <c r="P36" s="132">
        <v>46022</v>
      </c>
      <c r="Q36" s="132">
        <v>46022</v>
      </c>
      <c r="S36" s="132">
        <v>46028</v>
      </c>
      <c r="T36" s="132">
        <v>46027</v>
      </c>
      <c r="U36" s="132">
        <v>46027</v>
      </c>
    </row>
    <row r="37" spans="2:53">
      <c r="B37" s="24" t="s">
        <v>1126</v>
      </c>
      <c r="C37" s="301">
        <v>104</v>
      </c>
      <c r="E37" s="131">
        <v>46006</v>
      </c>
      <c r="G37" s="85">
        <v>4</v>
      </c>
      <c r="I37" s="85">
        <v>4</v>
      </c>
      <c r="K37" s="132">
        <v>46031</v>
      </c>
      <c r="L37" s="132">
        <v>46028</v>
      </c>
      <c r="M37" s="132">
        <v>45660</v>
      </c>
      <c r="O37" s="132">
        <v>45667</v>
      </c>
      <c r="P37" s="132">
        <v>45667</v>
      </c>
      <c r="Q37" s="132">
        <v>45667</v>
      </c>
      <c r="S37" s="132">
        <v>45667</v>
      </c>
      <c r="T37" s="132">
        <v>45667</v>
      </c>
      <c r="U37" s="132">
        <v>45660</v>
      </c>
      <c r="W37" s="132">
        <v>45670</v>
      </c>
      <c r="X37" s="132">
        <v>45666</v>
      </c>
      <c r="Y37" s="132">
        <v>45666</v>
      </c>
    </row>
    <row r="38" spans="2:53">
      <c r="B38" s="300" t="s">
        <v>1159</v>
      </c>
      <c r="C38" s="301">
        <v>104</v>
      </c>
      <c r="E38" s="131">
        <v>46006</v>
      </c>
      <c r="G38" s="85">
        <v>5</v>
      </c>
      <c r="I38" s="85">
        <v>5</v>
      </c>
      <c r="K38" s="132">
        <v>46037</v>
      </c>
      <c r="L38" s="132">
        <v>46036</v>
      </c>
      <c r="M38" s="132">
        <v>46036</v>
      </c>
      <c r="O38" s="132">
        <v>46027</v>
      </c>
      <c r="P38" s="132">
        <v>46025</v>
      </c>
      <c r="Q38" s="132">
        <v>46042</v>
      </c>
      <c r="S38" s="132">
        <v>46041</v>
      </c>
      <c r="T38" s="132">
        <v>45660</v>
      </c>
      <c r="U38" s="132">
        <v>46038</v>
      </c>
      <c r="W38" s="132">
        <v>46044</v>
      </c>
      <c r="X38" s="132">
        <v>46043</v>
      </c>
      <c r="Y38" s="132">
        <v>46043</v>
      </c>
      <c r="AA38" s="132">
        <v>46043</v>
      </c>
      <c r="AB38" s="132">
        <v>46043</v>
      </c>
      <c r="AC38" s="132">
        <v>46043</v>
      </c>
    </row>
    <row r="39" spans="2:53">
      <c r="B39" s="300" t="s">
        <v>4409</v>
      </c>
      <c r="C39" s="301">
        <v>104</v>
      </c>
      <c r="E39" s="131">
        <v>46006</v>
      </c>
      <c r="G39" s="85">
        <v>7</v>
      </c>
      <c r="I39" s="85">
        <v>7</v>
      </c>
      <c r="K39" s="132">
        <v>46035</v>
      </c>
      <c r="L39" s="85"/>
      <c r="M39" s="132">
        <v>45663</v>
      </c>
      <c r="O39" s="132">
        <v>46035</v>
      </c>
      <c r="P39" s="132">
        <v>46035</v>
      </c>
      <c r="Q39" s="132">
        <v>46035</v>
      </c>
      <c r="S39" s="132">
        <v>46042</v>
      </c>
      <c r="T39" s="132">
        <v>46042</v>
      </c>
      <c r="U39" s="132">
        <v>46042</v>
      </c>
      <c r="W39" s="132">
        <v>46042</v>
      </c>
      <c r="X39" s="132">
        <v>46035</v>
      </c>
      <c r="Y39" s="132">
        <v>46042</v>
      </c>
      <c r="AA39" s="132">
        <v>46052</v>
      </c>
      <c r="AB39" s="132">
        <v>46046</v>
      </c>
      <c r="AC39" s="162" t="s">
        <v>4410</v>
      </c>
      <c r="AE39" s="132">
        <v>45876</v>
      </c>
      <c r="AF39" s="132">
        <v>45878</v>
      </c>
      <c r="AG39" s="132">
        <v>45878</v>
      </c>
      <c r="AI39" s="132">
        <v>45662</v>
      </c>
      <c r="AJ39" s="132">
        <v>45662</v>
      </c>
      <c r="AK39" s="132">
        <v>45315</v>
      </c>
    </row>
    <row r="40" spans="2:53">
      <c r="B40" s="300" t="s">
        <v>1251</v>
      </c>
      <c r="C40" s="301">
        <v>104</v>
      </c>
      <c r="E40" s="131">
        <v>46006</v>
      </c>
      <c r="G40" s="85">
        <v>4</v>
      </c>
      <c r="I40" s="85">
        <v>4</v>
      </c>
      <c r="K40" s="132">
        <v>45720</v>
      </c>
      <c r="L40" s="132">
        <v>45714</v>
      </c>
      <c r="M40" s="132">
        <v>45714</v>
      </c>
      <c r="O40" s="132">
        <v>45705</v>
      </c>
      <c r="P40" s="132">
        <v>45707</v>
      </c>
      <c r="Q40" s="132">
        <v>45311</v>
      </c>
      <c r="S40" s="85" t="s">
        <v>4408</v>
      </c>
      <c r="T40" s="132">
        <v>46024</v>
      </c>
      <c r="U40" s="132">
        <v>46026</v>
      </c>
      <c r="W40" s="132">
        <v>46028</v>
      </c>
      <c r="X40" s="132">
        <v>46028</v>
      </c>
      <c r="Y40" s="132">
        <v>46028</v>
      </c>
    </row>
    <row r="41" spans="2:53">
      <c r="B41" s="13" t="s">
        <v>289</v>
      </c>
      <c r="C41" s="160">
        <v>104</v>
      </c>
      <c r="E41" s="131">
        <v>46006</v>
      </c>
      <c r="G41" s="85">
        <v>5</v>
      </c>
      <c r="I41" s="85">
        <v>5</v>
      </c>
      <c r="K41" s="132">
        <v>45677</v>
      </c>
      <c r="L41" s="132">
        <v>45706</v>
      </c>
      <c r="M41" s="132">
        <v>45677</v>
      </c>
      <c r="O41" s="132">
        <v>46024</v>
      </c>
      <c r="P41" s="132">
        <v>46024</v>
      </c>
      <c r="Q41" s="132">
        <v>46024</v>
      </c>
      <c r="S41" s="132">
        <v>46027</v>
      </c>
      <c r="T41" s="132">
        <v>46025</v>
      </c>
      <c r="U41" s="132">
        <v>46025</v>
      </c>
      <c r="W41" s="132">
        <v>45874</v>
      </c>
      <c r="X41" s="132">
        <v>45867</v>
      </c>
      <c r="Y41" s="132">
        <v>45869</v>
      </c>
      <c r="AA41" s="132">
        <v>46027</v>
      </c>
      <c r="AB41" s="132">
        <v>46029</v>
      </c>
      <c r="AC41" s="132">
        <v>46029</v>
      </c>
    </row>
    <row r="42" spans="2:53">
      <c r="B42" s="24" t="s">
        <v>1363</v>
      </c>
      <c r="C42" s="160">
        <v>104</v>
      </c>
      <c r="E42" s="131">
        <v>46006</v>
      </c>
      <c r="G42" s="85">
        <v>3</v>
      </c>
      <c r="I42" s="85">
        <v>3</v>
      </c>
      <c r="K42" s="132">
        <v>45670</v>
      </c>
      <c r="L42" s="132">
        <v>45665</v>
      </c>
      <c r="M42" s="132">
        <v>45670</v>
      </c>
      <c r="O42" s="132">
        <v>45667</v>
      </c>
      <c r="P42" s="132">
        <v>45667</v>
      </c>
      <c r="Q42" s="132">
        <v>45672</v>
      </c>
      <c r="S42" s="132">
        <v>45663</v>
      </c>
      <c r="T42" s="132">
        <v>45662</v>
      </c>
      <c r="U42" s="132">
        <v>45671</v>
      </c>
      <c r="W42" s="304"/>
      <c r="X42" s="304"/>
      <c r="Y42" s="304"/>
    </row>
    <row r="43" spans="2:53">
      <c r="B43" s="24" t="s">
        <v>1402</v>
      </c>
      <c r="C43" s="160">
        <v>104</v>
      </c>
      <c r="E43" s="131">
        <v>46006</v>
      </c>
      <c r="G43" s="85">
        <v>5</v>
      </c>
      <c r="I43" s="85">
        <v>5</v>
      </c>
      <c r="K43" s="85" t="s">
        <v>4408</v>
      </c>
      <c r="L43" s="132">
        <v>45709</v>
      </c>
      <c r="M43" s="132">
        <v>45657</v>
      </c>
      <c r="O43" s="132">
        <v>45684</v>
      </c>
      <c r="P43" s="132">
        <v>45664</v>
      </c>
      <c r="Q43" s="132">
        <v>45684</v>
      </c>
      <c r="S43" s="132">
        <v>45826</v>
      </c>
      <c r="T43" s="132">
        <v>45826</v>
      </c>
      <c r="U43" s="132">
        <v>45826</v>
      </c>
      <c r="W43" s="132">
        <v>45667</v>
      </c>
      <c r="X43" s="132">
        <v>45665</v>
      </c>
      <c r="Y43" s="132">
        <v>45667</v>
      </c>
      <c r="AA43" s="132">
        <v>45668</v>
      </c>
      <c r="AB43" s="132">
        <v>45668</v>
      </c>
      <c r="AC43" s="132">
        <v>45668</v>
      </c>
    </row>
    <row r="44" spans="2:53">
      <c r="B44" s="13" t="s">
        <v>1416</v>
      </c>
      <c r="C44" s="160">
        <v>104</v>
      </c>
      <c r="E44" s="131">
        <v>46006</v>
      </c>
      <c r="G44" s="128">
        <v>9</v>
      </c>
      <c r="I44" s="162">
        <v>9</v>
      </c>
      <c r="K44" s="132">
        <v>45673</v>
      </c>
      <c r="L44" s="132">
        <v>45820</v>
      </c>
      <c r="M44" s="132">
        <v>45668</v>
      </c>
      <c r="O44" s="132">
        <v>46049</v>
      </c>
      <c r="P44" s="132">
        <v>46050</v>
      </c>
      <c r="Q44" s="132">
        <v>46050</v>
      </c>
      <c r="S44" s="132">
        <v>46048</v>
      </c>
      <c r="T44" s="132">
        <v>46048</v>
      </c>
      <c r="U44" s="132">
        <v>46048</v>
      </c>
      <c r="W44" s="404"/>
      <c r="X44" s="404"/>
      <c r="Y44" s="404"/>
      <c r="AA44" s="132">
        <v>46050</v>
      </c>
      <c r="AB44" s="132">
        <v>46047</v>
      </c>
      <c r="AC44" s="132">
        <v>46050</v>
      </c>
      <c r="AE44" s="132">
        <v>46036</v>
      </c>
      <c r="AF44" s="132">
        <v>45667</v>
      </c>
      <c r="AG44" s="132">
        <v>46034</v>
      </c>
      <c r="AI44" s="325" t="s">
        <v>4407</v>
      </c>
      <c r="AJ44" s="325"/>
      <c r="AK44" s="132">
        <v>46039</v>
      </c>
      <c r="AM44" s="132">
        <v>46048</v>
      </c>
      <c r="AN44" s="162"/>
      <c r="AO44" s="162"/>
      <c r="AQ44" s="132">
        <v>45664</v>
      </c>
      <c r="AR44" s="132">
        <v>45666</v>
      </c>
      <c r="AS44" s="132">
        <v>45660</v>
      </c>
    </row>
    <row r="45" spans="2:53">
      <c r="B45" s="13" t="s">
        <v>1473</v>
      </c>
      <c r="C45" s="160">
        <v>104</v>
      </c>
      <c r="E45" s="131">
        <v>46006</v>
      </c>
      <c r="G45" s="85">
        <v>12</v>
      </c>
      <c r="I45" s="85">
        <v>12</v>
      </c>
      <c r="K45" s="132">
        <v>45716</v>
      </c>
      <c r="L45" s="132">
        <v>45715</v>
      </c>
      <c r="M45" s="132">
        <v>45715</v>
      </c>
      <c r="O45" s="132">
        <v>46041</v>
      </c>
      <c r="P45" s="132">
        <v>46037</v>
      </c>
      <c r="Q45" s="132">
        <v>46037</v>
      </c>
      <c r="S45" s="132">
        <v>46040</v>
      </c>
      <c r="T45" s="132">
        <v>46040</v>
      </c>
      <c r="U45" s="132">
        <v>46040</v>
      </c>
      <c r="W45" s="132">
        <v>46039</v>
      </c>
      <c r="X45" s="132">
        <v>46039</v>
      </c>
      <c r="Y45" s="132">
        <v>46039</v>
      </c>
      <c r="AA45" s="132">
        <v>46039</v>
      </c>
      <c r="AB45" s="132">
        <v>46039</v>
      </c>
      <c r="AC45" s="132">
        <v>46039</v>
      </c>
      <c r="AE45" s="132">
        <v>46039</v>
      </c>
      <c r="AF45" s="132">
        <v>46039</v>
      </c>
      <c r="AG45" s="132">
        <v>46039</v>
      </c>
      <c r="AI45" s="132">
        <v>46044</v>
      </c>
      <c r="AJ45" s="132">
        <v>45666</v>
      </c>
      <c r="AK45" s="132">
        <v>45495</v>
      </c>
      <c r="AM45" s="132">
        <v>46049</v>
      </c>
      <c r="AN45" s="132">
        <v>46049</v>
      </c>
      <c r="AO45" s="132">
        <v>46049</v>
      </c>
      <c r="AQ45" s="132">
        <v>46044</v>
      </c>
      <c r="AR45" s="132">
        <v>46049</v>
      </c>
      <c r="AS45" s="132">
        <v>46049</v>
      </c>
      <c r="AU45" s="132">
        <v>46049</v>
      </c>
      <c r="AV45" s="132">
        <v>46049</v>
      </c>
      <c r="AW45" s="132">
        <v>46049</v>
      </c>
      <c r="AY45" s="132">
        <v>46057</v>
      </c>
      <c r="AZ45" s="132">
        <v>46056</v>
      </c>
      <c r="BA45" s="132">
        <v>45495</v>
      </c>
    </row>
    <row r="46" spans="2:53">
      <c r="B46" s="13" t="s">
        <v>1492</v>
      </c>
      <c r="C46" s="160">
        <v>104</v>
      </c>
      <c r="E46" s="131">
        <v>46006</v>
      </c>
      <c r="G46" s="85">
        <v>4</v>
      </c>
      <c r="I46" s="85">
        <v>4</v>
      </c>
      <c r="K46" s="132">
        <v>45840</v>
      </c>
      <c r="L46" s="132">
        <v>45840</v>
      </c>
      <c r="M46" s="132">
        <v>45840</v>
      </c>
      <c r="N46" s="133" t="s">
        <v>49</v>
      </c>
      <c r="O46" s="132">
        <v>45840</v>
      </c>
      <c r="P46" s="132">
        <v>45840</v>
      </c>
      <c r="Q46" s="132">
        <v>45840</v>
      </c>
      <c r="S46" s="304"/>
      <c r="T46" s="304"/>
      <c r="U46" s="304"/>
      <c r="V46" s="304"/>
      <c r="W46" s="304"/>
      <c r="X46" s="304"/>
      <c r="Y46" s="304"/>
    </row>
    <row r="47" spans="2:53">
      <c r="B47" s="13" t="s">
        <v>2143</v>
      </c>
      <c r="C47" s="160">
        <v>104</v>
      </c>
      <c r="E47" s="131">
        <v>46006</v>
      </c>
      <c r="G47" s="85">
        <v>6</v>
      </c>
      <c r="I47" s="85">
        <v>6</v>
      </c>
      <c r="K47" s="132">
        <v>46030</v>
      </c>
      <c r="L47" s="132">
        <v>46030</v>
      </c>
      <c r="M47" s="132">
        <v>46030</v>
      </c>
      <c r="O47" s="132">
        <v>46031</v>
      </c>
      <c r="P47" s="132">
        <v>46031</v>
      </c>
      <c r="Q47" s="132">
        <v>45670</v>
      </c>
      <c r="S47" s="132">
        <v>46034</v>
      </c>
      <c r="T47" s="132">
        <v>46035</v>
      </c>
      <c r="U47" s="132">
        <v>46035</v>
      </c>
      <c r="W47" s="132">
        <v>46038</v>
      </c>
      <c r="X47" s="132">
        <v>46035</v>
      </c>
      <c r="Y47" s="132">
        <v>46035</v>
      </c>
      <c r="AA47" s="132">
        <v>46014</v>
      </c>
      <c r="AB47" s="132">
        <v>45661</v>
      </c>
      <c r="AC47" s="132">
        <v>45659</v>
      </c>
      <c r="AE47" s="132">
        <v>46031</v>
      </c>
      <c r="AF47" s="132">
        <v>45663</v>
      </c>
      <c r="AG47" s="132">
        <v>45659</v>
      </c>
    </row>
    <row r="48" spans="2:53">
      <c r="B48" s="24" t="s">
        <v>736</v>
      </c>
      <c r="C48" s="301">
        <v>105</v>
      </c>
      <c r="E48" s="131">
        <v>46006</v>
      </c>
      <c r="G48" s="85">
        <v>2</v>
      </c>
      <c r="I48" s="85">
        <v>2</v>
      </c>
      <c r="K48" s="132">
        <v>46007</v>
      </c>
      <c r="L48" s="132">
        <v>45692</v>
      </c>
      <c r="M48" s="132">
        <v>45638</v>
      </c>
      <c r="O48" s="132">
        <v>45825</v>
      </c>
      <c r="P48" s="132">
        <v>45825</v>
      </c>
      <c r="Q48" s="132">
        <v>45825</v>
      </c>
    </row>
    <row r="49" spans="1:62">
      <c r="A49" s="251" t="s">
        <v>2117</v>
      </c>
      <c r="B49" s="109" t="s">
        <v>4395</v>
      </c>
      <c r="C49" s="10" t="s">
        <v>18</v>
      </c>
      <c r="D49" s="10"/>
      <c r="E49" s="252" t="s">
        <v>4396</v>
      </c>
      <c r="F49" s="10"/>
      <c r="G49" s="10" t="s">
        <v>4397</v>
      </c>
      <c r="H49" s="10"/>
      <c r="I49" s="10" t="s">
        <v>4398</v>
      </c>
      <c r="J49" s="10"/>
      <c r="K49" s="10" t="s">
        <v>4399</v>
      </c>
      <c r="L49" s="10" t="s">
        <v>4400</v>
      </c>
      <c r="M49" s="10" t="s">
        <v>4401</v>
      </c>
      <c r="N49" s="86" t="s">
        <v>49</v>
      </c>
      <c r="O49" s="10" t="s">
        <v>4402</v>
      </c>
      <c r="P49" s="10" t="s">
        <v>4403</v>
      </c>
      <c r="Q49" s="10" t="s">
        <v>4404</v>
      </c>
      <c r="R49" s="86" t="s">
        <v>49</v>
      </c>
      <c r="S49" s="10" t="s">
        <v>4402</v>
      </c>
      <c r="T49" s="10" t="s">
        <v>4403</v>
      </c>
      <c r="U49" s="10" t="s">
        <v>4404</v>
      </c>
      <c r="W49" s="10" t="s">
        <v>4402</v>
      </c>
      <c r="X49" s="10" t="s">
        <v>4403</v>
      </c>
      <c r="Y49" s="10" t="s">
        <v>4404</v>
      </c>
      <c r="AA49" s="10" t="s">
        <v>4402</v>
      </c>
      <c r="AB49" s="10" t="s">
        <v>4403</v>
      </c>
      <c r="AC49" s="10" t="s">
        <v>4404</v>
      </c>
      <c r="AD49" s="10"/>
      <c r="AE49" s="10" t="s">
        <v>4402</v>
      </c>
      <c r="AF49" s="10" t="s">
        <v>4403</v>
      </c>
      <c r="AG49" s="10" t="s">
        <v>4404</v>
      </c>
      <c r="AH49" s="10"/>
      <c r="AI49" s="10" t="s">
        <v>4402</v>
      </c>
      <c r="AJ49" s="10" t="s">
        <v>4403</v>
      </c>
      <c r="AK49" s="10" t="s">
        <v>4404</v>
      </c>
      <c r="AL49" s="10"/>
      <c r="AM49" s="10" t="s">
        <v>4402</v>
      </c>
      <c r="AN49" s="10" t="s">
        <v>4403</v>
      </c>
      <c r="AO49" s="10" t="s">
        <v>4404</v>
      </c>
      <c r="AP49" s="86"/>
      <c r="AQ49" s="10" t="s">
        <v>4402</v>
      </c>
      <c r="AR49" s="10" t="s">
        <v>4403</v>
      </c>
      <c r="AS49" s="10" t="s">
        <v>4404</v>
      </c>
      <c r="AT49" s="86"/>
      <c r="AU49" s="10" t="s">
        <v>4402</v>
      </c>
      <c r="AV49" s="10" t="s">
        <v>4403</v>
      </c>
      <c r="AW49" s="10" t="s">
        <v>4404</v>
      </c>
      <c r="AY49" s="10" t="s">
        <v>4402</v>
      </c>
      <c r="AZ49" s="10" t="s">
        <v>4403</v>
      </c>
      <c r="BA49" s="10" t="s">
        <v>4404</v>
      </c>
      <c r="BC49" s="77"/>
      <c r="BD49" s="77"/>
      <c r="BE49" s="77"/>
      <c r="BF49" s="77"/>
      <c r="BG49" s="77"/>
      <c r="BH49" s="77"/>
      <c r="BI49" s="77"/>
      <c r="BJ49" s="77"/>
    </row>
    <row r="50" spans="1:62">
      <c r="B50" s="13" t="s">
        <v>4411</v>
      </c>
      <c r="C50" s="128">
        <v>109</v>
      </c>
      <c r="E50" s="131">
        <v>46013</v>
      </c>
      <c r="G50" s="85">
        <v>6</v>
      </c>
      <c r="I50" s="85">
        <v>6</v>
      </c>
      <c r="K50" s="132">
        <v>46035</v>
      </c>
      <c r="L50" s="85"/>
      <c r="M50" s="132">
        <v>45663</v>
      </c>
      <c r="O50" s="132">
        <v>46035</v>
      </c>
      <c r="P50" s="132">
        <v>46035</v>
      </c>
      <c r="Q50" s="132">
        <v>46035</v>
      </c>
      <c r="S50" s="132">
        <v>46042</v>
      </c>
      <c r="T50" s="132">
        <v>46042</v>
      </c>
      <c r="U50" s="132">
        <v>46042</v>
      </c>
      <c r="W50" s="132">
        <v>46042</v>
      </c>
      <c r="X50" s="132">
        <v>46035</v>
      </c>
      <c r="Y50" s="132">
        <v>46042</v>
      </c>
      <c r="AA50" s="132">
        <v>45662</v>
      </c>
      <c r="AB50" s="132">
        <v>45662</v>
      </c>
      <c r="AC50" s="132">
        <v>45315</v>
      </c>
      <c r="AE50" s="132">
        <v>45876</v>
      </c>
      <c r="AF50" s="132">
        <v>45878</v>
      </c>
      <c r="AG50" s="132">
        <v>45878</v>
      </c>
      <c r="AI50" s="130"/>
      <c r="AJ50" s="130"/>
      <c r="AK50" s="130"/>
    </row>
    <row r="51" spans="1:62">
      <c r="B51" s="13" t="s">
        <v>608</v>
      </c>
      <c r="C51" s="128">
        <v>110</v>
      </c>
      <c r="E51" s="131">
        <v>46013</v>
      </c>
      <c r="G51" s="85">
        <v>3</v>
      </c>
      <c r="I51" s="85">
        <v>3</v>
      </c>
      <c r="K51" s="132">
        <v>46020</v>
      </c>
      <c r="L51" s="132">
        <v>46020</v>
      </c>
      <c r="M51" s="132">
        <v>46020</v>
      </c>
      <c r="O51" s="132">
        <v>46020</v>
      </c>
      <c r="P51" s="132">
        <v>46020</v>
      </c>
      <c r="Q51" s="132">
        <v>46020</v>
      </c>
      <c r="S51" s="132">
        <v>46027</v>
      </c>
      <c r="T51" s="132">
        <v>46027</v>
      </c>
      <c r="U51" s="132">
        <v>46027</v>
      </c>
    </row>
    <row r="52" spans="1:62">
      <c r="B52" s="13" t="s">
        <v>664</v>
      </c>
      <c r="C52" s="128">
        <v>110</v>
      </c>
      <c r="E52" s="131">
        <v>46013</v>
      </c>
      <c r="G52" s="85">
        <v>4</v>
      </c>
      <c r="I52" s="85">
        <v>4</v>
      </c>
      <c r="K52" s="132">
        <v>45818</v>
      </c>
      <c r="L52" s="132">
        <v>45698</v>
      </c>
      <c r="M52" s="132">
        <v>46029</v>
      </c>
      <c r="O52" s="132">
        <v>45826</v>
      </c>
      <c r="P52" s="132">
        <v>45854</v>
      </c>
      <c r="Q52" s="132">
        <v>45855</v>
      </c>
      <c r="S52" s="132">
        <v>46030</v>
      </c>
      <c r="T52" s="132">
        <v>46029</v>
      </c>
      <c r="U52" s="132">
        <v>46029</v>
      </c>
      <c r="W52" s="132">
        <v>45826</v>
      </c>
      <c r="X52" s="132">
        <v>45854</v>
      </c>
      <c r="Y52" s="132">
        <v>45854</v>
      </c>
    </row>
    <row r="53" spans="1:62">
      <c r="B53" s="13" t="s">
        <v>2825</v>
      </c>
      <c r="C53" s="128">
        <v>110</v>
      </c>
      <c r="E53" s="131">
        <v>46013</v>
      </c>
      <c r="G53" s="85">
        <v>4</v>
      </c>
      <c r="I53" s="85">
        <v>4</v>
      </c>
      <c r="K53" s="132">
        <v>46029</v>
      </c>
      <c r="L53" s="132">
        <v>45803</v>
      </c>
      <c r="M53" s="132">
        <v>45803</v>
      </c>
      <c r="O53" s="132">
        <v>46029</v>
      </c>
      <c r="P53" s="132">
        <v>46030</v>
      </c>
      <c r="Q53" s="132">
        <v>46030</v>
      </c>
      <c r="S53" s="132">
        <v>46030</v>
      </c>
      <c r="T53" s="132">
        <v>46029</v>
      </c>
      <c r="U53" s="132">
        <v>46029</v>
      </c>
      <c r="W53" s="132">
        <v>46014</v>
      </c>
      <c r="X53" s="132">
        <v>45662</v>
      </c>
      <c r="Y53" s="132">
        <v>45460</v>
      </c>
    </row>
    <row r="54" spans="1:62">
      <c r="B54" s="13" t="s">
        <v>126</v>
      </c>
      <c r="C54" s="128">
        <v>110</v>
      </c>
      <c r="E54" s="131">
        <v>46013</v>
      </c>
      <c r="G54" s="85">
        <v>3</v>
      </c>
      <c r="I54" s="85">
        <v>3</v>
      </c>
      <c r="K54" s="132">
        <v>46028</v>
      </c>
      <c r="L54" s="132">
        <v>46024</v>
      </c>
      <c r="M54" s="132">
        <v>46027</v>
      </c>
      <c r="O54" s="132">
        <v>46030</v>
      </c>
      <c r="P54" s="132">
        <v>46028</v>
      </c>
      <c r="Q54" s="132">
        <v>46030</v>
      </c>
      <c r="S54" s="132">
        <v>46027</v>
      </c>
      <c r="T54" s="132">
        <v>46027</v>
      </c>
      <c r="U54" s="132">
        <v>46027</v>
      </c>
    </row>
    <row r="55" spans="1:62">
      <c r="B55" s="13" t="s">
        <v>944</v>
      </c>
      <c r="C55" s="128">
        <v>110</v>
      </c>
      <c r="E55" s="131">
        <v>46013</v>
      </c>
      <c r="G55" s="85">
        <v>11</v>
      </c>
      <c r="I55" s="85">
        <v>11</v>
      </c>
      <c r="K55" s="132">
        <v>46021</v>
      </c>
      <c r="L55" s="132">
        <v>46021</v>
      </c>
      <c r="M55" s="132">
        <v>45630</v>
      </c>
      <c r="O55" s="132">
        <v>46027</v>
      </c>
      <c r="P55" s="132">
        <v>45660</v>
      </c>
      <c r="Q55" s="132">
        <v>45630</v>
      </c>
      <c r="S55" s="132">
        <v>46021</v>
      </c>
      <c r="T55" s="132">
        <v>46021</v>
      </c>
      <c r="U55" s="132">
        <v>46021</v>
      </c>
      <c r="W55" s="132">
        <v>46027</v>
      </c>
      <c r="X55" s="132">
        <v>46029</v>
      </c>
      <c r="Y55" s="132">
        <v>46027</v>
      </c>
      <c r="AA55" s="132">
        <v>46027</v>
      </c>
      <c r="AB55" s="132">
        <v>46027</v>
      </c>
      <c r="AC55" s="132">
        <v>46027</v>
      </c>
      <c r="AE55" s="132">
        <v>46022</v>
      </c>
      <c r="AF55" s="132">
        <v>46021</v>
      </c>
      <c r="AG55" s="132">
        <v>46027</v>
      </c>
      <c r="AI55" s="132">
        <v>46037</v>
      </c>
      <c r="AJ55" s="132">
        <v>46037</v>
      </c>
      <c r="AK55" s="132">
        <v>46037</v>
      </c>
      <c r="AM55" s="132">
        <v>46037</v>
      </c>
      <c r="AN55" s="132">
        <v>46037</v>
      </c>
      <c r="AO55" s="132">
        <v>46037</v>
      </c>
      <c r="AQ55" s="132">
        <v>46037</v>
      </c>
      <c r="AR55" s="132">
        <v>46037</v>
      </c>
      <c r="AS55" s="132">
        <v>46037</v>
      </c>
      <c r="AU55" s="132">
        <v>46037</v>
      </c>
      <c r="AV55" s="132">
        <v>46037</v>
      </c>
      <c r="AW55" s="132">
        <v>46037</v>
      </c>
      <c r="AY55" s="132">
        <v>46037</v>
      </c>
      <c r="AZ55" s="132">
        <v>46037</v>
      </c>
      <c r="BA55" s="132">
        <v>46037</v>
      </c>
    </row>
    <row r="56" spans="1:62">
      <c r="B56" s="13" t="s">
        <v>183</v>
      </c>
      <c r="C56" s="128">
        <v>110</v>
      </c>
      <c r="E56" s="131">
        <v>46013</v>
      </c>
      <c r="G56" s="85">
        <v>3</v>
      </c>
      <c r="I56" s="85">
        <v>3</v>
      </c>
      <c r="K56" s="132">
        <v>46022</v>
      </c>
      <c r="L56" s="132">
        <v>46021</v>
      </c>
      <c r="M56" s="132">
        <v>46021</v>
      </c>
      <c r="O56" s="132">
        <v>46027</v>
      </c>
      <c r="P56" s="132">
        <v>46027</v>
      </c>
      <c r="Q56" s="132">
        <v>46027</v>
      </c>
      <c r="S56" s="132">
        <v>46027</v>
      </c>
      <c r="T56" s="132">
        <v>46022</v>
      </c>
      <c r="U56" s="132">
        <v>46024</v>
      </c>
    </row>
    <row r="57" spans="1:62">
      <c r="B57" s="13" t="s">
        <v>193</v>
      </c>
      <c r="C57" s="128">
        <v>110</v>
      </c>
      <c r="E57" s="131">
        <v>46013</v>
      </c>
      <c r="G57" s="85">
        <v>3</v>
      </c>
      <c r="I57" s="85">
        <v>3</v>
      </c>
      <c r="K57" s="132">
        <v>46020</v>
      </c>
      <c r="L57" s="132">
        <v>46019</v>
      </c>
      <c r="M57" s="132">
        <v>46019</v>
      </c>
      <c r="O57" s="132">
        <v>46028</v>
      </c>
      <c r="P57" s="132">
        <v>46028</v>
      </c>
      <c r="Q57" s="132">
        <v>46039</v>
      </c>
      <c r="S57" s="132">
        <v>46038</v>
      </c>
      <c r="T57" s="132">
        <v>46038</v>
      </c>
      <c r="U57" s="132">
        <v>46038</v>
      </c>
    </row>
    <row r="58" spans="1:62">
      <c r="B58" s="13" t="s">
        <v>994</v>
      </c>
      <c r="C58" s="128">
        <v>110</v>
      </c>
      <c r="E58" s="131">
        <v>46013</v>
      </c>
      <c r="G58" s="85">
        <v>2</v>
      </c>
      <c r="I58" s="85">
        <v>2</v>
      </c>
      <c r="K58" s="132">
        <v>45695</v>
      </c>
      <c r="L58" s="132">
        <v>46038</v>
      </c>
      <c r="M58" s="132">
        <v>45334</v>
      </c>
      <c r="O58" s="132">
        <v>46031</v>
      </c>
      <c r="P58" s="132">
        <v>46031</v>
      </c>
      <c r="Q58" s="132">
        <v>46031</v>
      </c>
    </row>
    <row r="59" spans="1:62">
      <c r="B59" s="13" t="s">
        <v>1330</v>
      </c>
      <c r="C59" s="128">
        <v>110</v>
      </c>
      <c r="E59" s="131">
        <v>46013</v>
      </c>
      <c r="G59" s="85">
        <v>5</v>
      </c>
      <c r="I59" s="85">
        <v>5</v>
      </c>
      <c r="K59" s="132">
        <v>46020</v>
      </c>
      <c r="L59" s="132">
        <v>46020</v>
      </c>
      <c r="M59" s="132">
        <v>46021</v>
      </c>
      <c r="O59" s="132">
        <v>46025</v>
      </c>
      <c r="P59" s="132">
        <v>46026</v>
      </c>
      <c r="Q59" s="132">
        <v>46027</v>
      </c>
      <c r="S59" s="132">
        <v>46021</v>
      </c>
      <c r="T59" s="132">
        <v>46020</v>
      </c>
      <c r="U59" s="132">
        <v>46020</v>
      </c>
      <c r="W59" s="132">
        <v>46024</v>
      </c>
      <c r="X59" s="132">
        <v>46026</v>
      </c>
      <c r="Y59" s="132">
        <v>46031</v>
      </c>
      <c r="AA59" s="132">
        <v>46023</v>
      </c>
      <c r="AB59" s="132">
        <v>45677</v>
      </c>
      <c r="AC59" s="132">
        <v>46027</v>
      </c>
    </row>
    <row r="60" spans="1:62">
      <c r="B60" s="13" t="s">
        <v>1341</v>
      </c>
      <c r="C60" s="128">
        <v>110</v>
      </c>
      <c r="E60" s="131">
        <v>46013</v>
      </c>
      <c r="G60" s="85">
        <v>9</v>
      </c>
      <c r="I60" s="85">
        <v>9</v>
      </c>
      <c r="K60" s="132">
        <v>46028</v>
      </c>
      <c r="L60" s="132">
        <v>46027</v>
      </c>
      <c r="M60" s="132">
        <v>46027</v>
      </c>
      <c r="O60" s="132">
        <v>46027</v>
      </c>
      <c r="P60" s="132">
        <v>46027</v>
      </c>
      <c r="Q60" s="132">
        <v>46027</v>
      </c>
      <c r="S60" s="132">
        <v>45678</v>
      </c>
      <c r="T60" s="132">
        <v>45663</v>
      </c>
      <c r="U60" s="132">
        <v>45666</v>
      </c>
      <c r="W60" s="132">
        <v>46031</v>
      </c>
      <c r="X60" s="132">
        <v>46031</v>
      </c>
      <c r="Y60" s="132">
        <v>46031</v>
      </c>
      <c r="AA60" s="132">
        <v>46028</v>
      </c>
      <c r="AB60" s="132">
        <v>46028</v>
      </c>
      <c r="AC60" s="132">
        <v>46028</v>
      </c>
      <c r="AE60" s="132">
        <v>46028</v>
      </c>
      <c r="AF60" s="132">
        <v>46027</v>
      </c>
      <c r="AG60" s="132">
        <v>46027</v>
      </c>
      <c r="AI60" s="132">
        <v>46028</v>
      </c>
      <c r="AJ60" s="132">
        <v>46028</v>
      </c>
      <c r="AK60" s="132">
        <v>46031</v>
      </c>
      <c r="AM60" s="132">
        <v>46030</v>
      </c>
      <c r="AN60" s="132">
        <v>46030</v>
      </c>
      <c r="AO60" s="132">
        <v>46030</v>
      </c>
      <c r="AQ60" s="132">
        <v>46027</v>
      </c>
      <c r="AR60" s="132">
        <v>46027</v>
      </c>
      <c r="AS60" s="132">
        <v>46027</v>
      </c>
    </row>
    <row r="61" spans="1:62">
      <c r="B61" s="13" t="s">
        <v>1528</v>
      </c>
      <c r="C61" s="128">
        <v>110</v>
      </c>
      <c r="E61" s="131">
        <v>46013</v>
      </c>
      <c r="G61" s="85">
        <v>4</v>
      </c>
      <c r="I61" s="85">
        <v>4</v>
      </c>
      <c r="K61" s="132">
        <v>46028</v>
      </c>
      <c r="L61" s="132">
        <v>45705</v>
      </c>
      <c r="M61" s="132">
        <v>45659</v>
      </c>
      <c r="O61" s="132">
        <v>46035</v>
      </c>
      <c r="P61" s="132">
        <v>45663</v>
      </c>
      <c r="Q61" s="132">
        <v>45663</v>
      </c>
      <c r="S61" s="132">
        <v>46030</v>
      </c>
      <c r="T61" s="132">
        <v>46030</v>
      </c>
      <c r="U61" s="132">
        <v>46030</v>
      </c>
      <c r="W61" s="132">
        <v>46030</v>
      </c>
      <c r="X61" s="132">
        <v>46030</v>
      </c>
      <c r="Y61" s="132">
        <v>46030</v>
      </c>
    </row>
    <row r="62" spans="1:62">
      <c r="B62" s="13" t="s">
        <v>1536</v>
      </c>
      <c r="C62" s="128">
        <v>110</v>
      </c>
      <c r="E62" s="131">
        <v>46013</v>
      </c>
      <c r="G62" s="85">
        <v>3</v>
      </c>
      <c r="I62" s="85">
        <v>3</v>
      </c>
      <c r="K62" s="132">
        <v>46048</v>
      </c>
      <c r="L62" s="132">
        <v>46050</v>
      </c>
      <c r="M62" s="132">
        <v>46050</v>
      </c>
      <c r="O62" s="132">
        <v>46029</v>
      </c>
      <c r="P62" s="132">
        <v>46027</v>
      </c>
      <c r="Q62" s="132">
        <v>46029</v>
      </c>
      <c r="S62" s="132">
        <v>46028</v>
      </c>
      <c r="T62" s="132">
        <v>46027</v>
      </c>
      <c r="U62" s="132">
        <v>46030</v>
      </c>
    </row>
    <row r="63" spans="1:62">
      <c r="B63" s="13" t="s">
        <v>1557</v>
      </c>
      <c r="C63" s="128">
        <v>110</v>
      </c>
      <c r="E63" s="131">
        <v>46013</v>
      </c>
      <c r="G63" s="85">
        <v>3</v>
      </c>
      <c r="I63" s="85">
        <v>3</v>
      </c>
      <c r="K63" s="132">
        <v>46035</v>
      </c>
      <c r="L63" s="132">
        <v>45710</v>
      </c>
      <c r="M63" s="132">
        <v>45659</v>
      </c>
      <c r="O63" s="132">
        <v>46030</v>
      </c>
      <c r="P63" s="132">
        <v>46028</v>
      </c>
      <c r="Q63" s="132">
        <v>46028</v>
      </c>
      <c r="S63" s="132">
        <v>45826</v>
      </c>
      <c r="T63" s="132">
        <v>45813</v>
      </c>
      <c r="U63" s="132">
        <v>45823</v>
      </c>
    </row>
    <row r="64" spans="1:62">
      <c r="B64" s="13" t="s">
        <v>4412</v>
      </c>
      <c r="C64" s="128">
        <v>110</v>
      </c>
      <c r="E64" s="131">
        <v>46013</v>
      </c>
      <c r="G64" s="85">
        <v>4</v>
      </c>
      <c r="I64" s="85">
        <v>4</v>
      </c>
      <c r="K64" s="132">
        <v>45793</v>
      </c>
      <c r="L64" s="132">
        <v>45824</v>
      </c>
      <c r="M64" s="132">
        <v>46044</v>
      </c>
      <c r="O64" s="132">
        <v>45845</v>
      </c>
      <c r="P64" s="132">
        <v>45844</v>
      </c>
      <c r="Q64" s="132">
        <v>45844</v>
      </c>
      <c r="S64" s="132">
        <v>46044</v>
      </c>
      <c r="T64" s="132">
        <v>46048</v>
      </c>
      <c r="U64" s="132">
        <v>46048</v>
      </c>
      <c r="W64" s="132">
        <v>46049</v>
      </c>
      <c r="X64" s="132">
        <v>46049</v>
      </c>
      <c r="Y64" s="132">
        <v>46049</v>
      </c>
    </row>
    <row r="65" spans="1:63">
      <c r="B65" s="13" t="s">
        <v>4413</v>
      </c>
      <c r="C65" s="128">
        <v>110</v>
      </c>
      <c r="E65" s="131">
        <v>46013</v>
      </c>
      <c r="G65" s="85">
        <v>3</v>
      </c>
      <c r="I65" s="85">
        <v>3</v>
      </c>
      <c r="K65" s="132">
        <v>46007</v>
      </c>
      <c r="L65" s="132">
        <v>46007</v>
      </c>
      <c r="M65" s="132">
        <v>46023</v>
      </c>
      <c r="O65" s="132">
        <v>46021</v>
      </c>
      <c r="P65" s="132">
        <v>45660</v>
      </c>
      <c r="Q65" s="132">
        <v>46021</v>
      </c>
      <c r="S65" s="132">
        <v>46021</v>
      </c>
      <c r="T65" s="132">
        <v>46021</v>
      </c>
      <c r="U65" s="132">
        <v>46021</v>
      </c>
    </row>
    <row r="66" spans="1:63">
      <c r="B66" s="13" t="s">
        <v>617</v>
      </c>
      <c r="C66" s="128">
        <v>111</v>
      </c>
      <c r="E66" s="131">
        <v>46013</v>
      </c>
      <c r="G66" s="85">
        <v>4</v>
      </c>
      <c r="I66" s="85">
        <v>4</v>
      </c>
      <c r="K66" s="132">
        <v>46028</v>
      </c>
      <c r="L66" s="132">
        <v>45798</v>
      </c>
      <c r="M66" s="132">
        <v>46028</v>
      </c>
      <c r="O66" s="132">
        <v>46030</v>
      </c>
      <c r="P66" s="132">
        <v>45671</v>
      </c>
      <c r="Q66" s="132">
        <v>46030</v>
      </c>
      <c r="S66" s="132">
        <v>46034</v>
      </c>
      <c r="T66" s="132">
        <v>45664</v>
      </c>
      <c r="U66" s="132">
        <v>46030</v>
      </c>
      <c r="W66" s="132">
        <v>46031</v>
      </c>
      <c r="X66" s="132">
        <v>45670</v>
      </c>
      <c r="Y66" s="132">
        <v>45676</v>
      </c>
    </row>
    <row r="67" spans="1:63">
      <c r="B67" s="13" t="s">
        <v>64</v>
      </c>
      <c r="C67" s="128">
        <v>111</v>
      </c>
      <c r="E67" s="131">
        <v>46013</v>
      </c>
      <c r="G67" s="128">
        <v>11</v>
      </c>
      <c r="I67" s="162">
        <v>11</v>
      </c>
      <c r="K67" s="132">
        <v>46047</v>
      </c>
      <c r="L67" s="132">
        <v>46047</v>
      </c>
      <c r="M67" s="132">
        <v>46047</v>
      </c>
      <c r="O67" s="132">
        <v>46033</v>
      </c>
      <c r="P67" s="132">
        <v>46033</v>
      </c>
      <c r="Q67" s="132">
        <v>46033</v>
      </c>
      <c r="S67" s="132">
        <v>45700</v>
      </c>
      <c r="T67" s="132">
        <v>46032</v>
      </c>
      <c r="U67" s="132">
        <v>45344</v>
      </c>
      <c r="W67" s="132">
        <v>46032</v>
      </c>
      <c r="X67" s="132">
        <v>46032</v>
      </c>
      <c r="Y67" s="132">
        <v>46032</v>
      </c>
      <c r="AA67" s="132">
        <v>46031</v>
      </c>
      <c r="AB67" s="132">
        <v>46031</v>
      </c>
      <c r="AC67" s="132">
        <v>46031</v>
      </c>
      <c r="AE67" s="132">
        <v>46031</v>
      </c>
      <c r="AF67" s="132">
        <v>46031</v>
      </c>
      <c r="AG67" s="132">
        <v>46031</v>
      </c>
      <c r="AI67" s="132">
        <v>46035</v>
      </c>
      <c r="AJ67" s="132">
        <v>46031</v>
      </c>
      <c r="AK67" s="132">
        <v>46031</v>
      </c>
      <c r="AM67" s="132">
        <v>46035</v>
      </c>
      <c r="AN67" s="132">
        <v>46041</v>
      </c>
      <c r="AO67" s="132">
        <v>46041</v>
      </c>
      <c r="AQ67" s="132">
        <v>46033</v>
      </c>
      <c r="AR67" s="132">
        <v>46033</v>
      </c>
      <c r="AS67" s="132">
        <v>46041</v>
      </c>
      <c r="AU67" s="85" t="s">
        <v>4408</v>
      </c>
      <c r="AV67" s="132">
        <v>46048</v>
      </c>
      <c r="AW67" s="132">
        <v>46048</v>
      </c>
      <c r="AY67" s="132">
        <v>46056</v>
      </c>
      <c r="AZ67" s="132">
        <v>46056</v>
      </c>
      <c r="BA67" s="162" t="s">
        <v>4410</v>
      </c>
    </row>
    <row r="68" spans="1:63">
      <c r="B68" s="13" t="s">
        <v>4414</v>
      </c>
      <c r="C68" s="128">
        <v>111</v>
      </c>
      <c r="E68" s="131">
        <v>46013</v>
      </c>
      <c r="G68" s="85">
        <v>3</v>
      </c>
      <c r="I68" s="85">
        <v>3</v>
      </c>
      <c r="K68" s="132">
        <v>46035</v>
      </c>
      <c r="L68" s="132">
        <v>46024</v>
      </c>
      <c r="M68" s="132">
        <v>46031</v>
      </c>
      <c r="O68" s="132">
        <v>46049</v>
      </c>
      <c r="P68" s="132">
        <v>46042</v>
      </c>
      <c r="Q68" s="132">
        <v>46049</v>
      </c>
      <c r="S68" s="132">
        <v>46043</v>
      </c>
      <c r="T68" s="132">
        <v>46043</v>
      </c>
      <c r="U68" s="132">
        <v>46054</v>
      </c>
    </row>
    <row r="69" spans="1:63">
      <c r="B69" s="13" t="s">
        <v>780</v>
      </c>
      <c r="C69" s="128">
        <v>111</v>
      </c>
      <c r="E69" s="131">
        <v>46013</v>
      </c>
      <c r="G69" s="85">
        <v>8</v>
      </c>
      <c r="I69" s="85">
        <v>8</v>
      </c>
      <c r="K69" s="132">
        <v>46029</v>
      </c>
      <c r="L69" s="132">
        <v>45712</v>
      </c>
      <c r="M69" s="132">
        <v>45663</v>
      </c>
      <c r="O69" s="132">
        <v>46030</v>
      </c>
      <c r="P69" s="132">
        <v>45707</v>
      </c>
      <c r="Q69" s="132">
        <v>45667</v>
      </c>
      <c r="S69" s="132">
        <v>46029</v>
      </c>
      <c r="T69" s="132">
        <v>45663</v>
      </c>
      <c r="U69" s="132">
        <v>45663</v>
      </c>
      <c r="W69" s="132">
        <v>46029</v>
      </c>
      <c r="X69" s="132">
        <v>45661</v>
      </c>
      <c r="Y69" s="132">
        <v>46029</v>
      </c>
      <c r="AA69" s="132">
        <v>46028</v>
      </c>
      <c r="AB69" s="132">
        <v>45666</v>
      </c>
      <c r="AC69" s="132">
        <v>45666</v>
      </c>
      <c r="AE69" s="132">
        <v>46035</v>
      </c>
      <c r="AF69" s="132">
        <v>45660</v>
      </c>
      <c r="AG69" s="132">
        <v>45665</v>
      </c>
      <c r="AI69" s="132">
        <v>46028</v>
      </c>
      <c r="AJ69" s="132">
        <v>45665</v>
      </c>
      <c r="AK69" s="132">
        <v>45665</v>
      </c>
      <c r="AM69" s="132">
        <v>45679</v>
      </c>
      <c r="AN69" s="132">
        <v>45679</v>
      </c>
      <c r="AO69" s="132">
        <v>45679</v>
      </c>
    </row>
    <row r="70" spans="1:63">
      <c r="B70" s="300" t="s">
        <v>923</v>
      </c>
      <c r="C70" s="304">
        <v>111</v>
      </c>
      <c r="E70" s="131">
        <v>46013</v>
      </c>
      <c r="G70" s="85">
        <v>3</v>
      </c>
      <c r="I70" s="85">
        <v>3</v>
      </c>
      <c r="K70" s="132">
        <v>45670</v>
      </c>
      <c r="L70" s="132">
        <v>45713</v>
      </c>
      <c r="M70" s="132">
        <v>45670</v>
      </c>
      <c r="O70" s="132">
        <v>46023</v>
      </c>
      <c r="P70" s="132">
        <v>46014</v>
      </c>
      <c r="Q70" s="132">
        <v>46023</v>
      </c>
      <c r="S70" s="132">
        <v>45680</v>
      </c>
      <c r="T70" s="132">
        <v>45679</v>
      </c>
      <c r="U70" s="132">
        <v>45679</v>
      </c>
      <c r="W70" s="132">
        <v>46018</v>
      </c>
      <c r="X70" s="132">
        <v>46018</v>
      </c>
      <c r="Y70" s="132">
        <v>46023</v>
      </c>
      <c r="AA70" s="132">
        <v>46031</v>
      </c>
      <c r="AB70" s="132">
        <v>46029</v>
      </c>
      <c r="AC70" s="132">
        <v>46029</v>
      </c>
      <c r="AE70" s="132">
        <v>45674</v>
      </c>
      <c r="AF70" s="132">
        <v>45674</v>
      </c>
      <c r="AG70" s="132">
        <v>45677</v>
      </c>
      <c r="AI70" s="132">
        <v>45679</v>
      </c>
      <c r="AJ70" s="132">
        <v>45678</v>
      </c>
      <c r="AK70" s="132">
        <v>45678</v>
      </c>
    </row>
    <row r="71" spans="1:63">
      <c r="B71" s="300" t="s">
        <v>1066</v>
      </c>
      <c r="C71" s="304">
        <v>111</v>
      </c>
      <c r="E71" s="131">
        <v>46013</v>
      </c>
      <c r="G71" s="128">
        <v>5</v>
      </c>
      <c r="I71" s="162">
        <v>3</v>
      </c>
      <c r="K71" s="162"/>
      <c r="L71" s="132">
        <v>45713</v>
      </c>
      <c r="M71" s="132">
        <v>46055</v>
      </c>
      <c r="O71" s="162"/>
      <c r="P71" s="162"/>
      <c r="Q71" s="162"/>
      <c r="S71" s="162"/>
      <c r="T71" s="162"/>
      <c r="U71" s="162"/>
      <c r="W71" s="162"/>
      <c r="X71" s="162"/>
      <c r="Y71" s="162"/>
      <c r="AA71" s="162"/>
      <c r="AB71" s="162"/>
      <c r="AC71" s="162"/>
    </row>
    <row r="72" spans="1:63">
      <c r="B72" s="300" t="s">
        <v>1149</v>
      </c>
      <c r="C72" s="304">
        <v>111</v>
      </c>
      <c r="E72" s="131">
        <v>46013</v>
      </c>
      <c r="G72" s="85">
        <v>7</v>
      </c>
      <c r="I72" s="85">
        <v>7</v>
      </c>
      <c r="K72" s="132">
        <v>46032</v>
      </c>
      <c r="L72" s="132">
        <v>46020</v>
      </c>
      <c r="M72" s="132">
        <v>45672</v>
      </c>
      <c r="O72" s="132">
        <v>46032</v>
      </c>
      <c r="P72" s="132">
        <v>46032</v>
      </c>
      <c r="Q72" s="132">
        <v>46032</v>
      </c>
      <c r="S72" s="132">
        <v>45684</v>
      </c>
      <c r="T72" s="132">
        <v>45682</v>
      </c>
      <c r="U72" s="132">
        <v>45684</v>
      </c>
      <c r="W72" s="132">
        <v>46032</v>
      </c>
      <c r="X72" s="132">
        <v>46032</v>
      </c>
      <c r="Y72" s="132">
        <v>46032</v>
      </c>
      <c r="AA72" s="132">
        <v>45684</v>
      </c>
      <c r="AB72" s="132">
        <v>45682</v>
      </c>
      <c r="AC72" s="132">
        <v>45684</v>
      </c>
      <c r="AE72" s="132">
        <v>46033</v>
      </c>
      <c r="AF72" s="132">
        <v>46032</v>
      </c>
      <c r="AG72" s="132">
        <v>46033</v>
      </c>
      <c r="AI72" s="132">
        <v>45673</v>
      </c>
      <c r="AJ72" s="132">
        <v>45673</v>
      </c>
      <c r="AK72" s="132">
        <v>45675</v>
      </c>
    </row>
    <row r="73" spans="1:63">
      <c r="B73" s="300" t="s">
        <v>1288</v>
      </c>
      <c r="C73" s="304">
        <v>111</v>
      </c>
      <c r="E73" s="131">
        <v>46013</v>
      </c>
      <c r="G73" s="85">
        <v>3</v>
      </c>
      <c r="I73" s="85">
        <v>3</v>
      </c>
      <c r="K73" s="132">
        <v>46036</v>
      </c>
      <c r="L73" s="132">
        <v>45712</v>
      </c>
      <c r="M73" s="132">
        <v>45667</v>
      </c>
      <c r="O73" s="132">
        <v>46028</v>
      </c>
      <c r="P73" s="132">
        <v>45816</v>
      </c>
      <c r="Q73" s="132">
        <v>46042</v>
      </c>
      <c r="S73" s="132">
        <v>46035</v>
      </c>
      <c r="T73" s="132">
        <v>46032</v>
      </c>
      <c r="U73" s="132">
        <v>46042</v>
      </c>
    </row>
    <row r="74" spans="1:63">
      <c r="B74" s="13" t="s">
        <v>4415</v>
      </c>
      <c r="C74" s="128">
        <v>111</v>
      </c>
      <c r="E74" s="131">
        <v>46013</v>
      </c>
      <c r="G74" s="128">
        <v>4</v>
      </c>
      <c r="I74" s="162">
        <v>4</v>
      </c>
      <c r="K74" s="132">
        <v>46055</v>
      </c>
      <c r="L74" s="132">
        <v>46055</v>
      </c>
      <c r="M74" s="132">
        <v>46055</v>
      </c>
      <c r="O74" s="132">
        <v>46045</v>
      </c>
      <c r="P74" s="132">
        <v>46044</v>
      </c>
      <c r="Q74" s="132">
        <v>46044</v>
      </c>
      <c r="S74" s="132">
        <v>46056</v>
      </c>
      <c r="T74" s="132">
        <v>46055</v>
      </c>
      <c r="U74" s="132">
        <v>46055</v>
      </c>
      <c r="W74" s="132">
        <v>46057</v>
      </c>
      <c r="X74" s="132">
        <v>46056</v>
      </c>
      <c r="Y74" s="162"/>
    </row>
    <row r="75" spans="1:63">
      <c r="B75" s="13" t="s">
        <v>4416</v>
      </c>
      <c r="C75" s="128">
        <v>111</v>
      </c>
      <c r="E75" s="131">
        <v>46013</v>
      </c>
      <c r="G75" s="128">
        <v>6</v>
      </c>
      <c r="I75" s="162">
        <v>6</v>
      </c>
      <c r="K75" s="132">
        <v>45845</v>
      </c>
      <c r="L75" s="132">
        <v>45844</v>
      </c>
      <c r="M75" s="132">
        <v>45844</v>
      </c>
      <c r="N75" s="133" t="s">
        <v>49</v>
      </c>
      <c r="O75" s="132">
        <v>45845</v>
      </c>
      <c r="P75" s="132">
        <v>45845</v>
      </c>
      <c r="Q75" s="132">
        <v>45845</v>
      </c>
      <c r="R75" s="133" t="s">
        <v>49</v>
      </c>
      <c r="S75" s="132">
        <v>45846</v>
      </c>
      <c r="T75" s="132">
        <v>45845</v>
      </c>
      <c r="U75" s="132">
        <v>45845</v>
      </c>
      <c r="V75" s="133" t="s">
        <v>49</v>
      </c>
      <c r="W75" s="132">
        <v>45846</v>
      </c>
      <c r="X75" s="132">
        <v>45846</v>
      </c>
      <c r="Y75" s="132">
        <v>45846</v>
      </c>
      <c r="Z75" s="133" t="s">
        <v>49</v>
      </c>
      <c r="AA75" s="132">
        <v>45846</v>
      </c>
      <c r="AB75" s="132">
        <v>45846</v>
      </c>
      <c r="AC75" s="132">
        <v>45846</v>
      </c>
      <c r="AE75" s="162"/>
      <c r="AF75" s="162"/>
      <c r="AG75" s="162"/>
    </row>
    <row r="76" spans="1:63">
      <c r="B76" s="13" t="s">
        <v>1571</v>
      </c>
      <c r="C76" s="128">
        <v>111</v>
      </c>
      <c r="E76" s="131">
        <v>46013</v>
      </c>
      <c r="G76" s="85">
        <v>4</v>
      </c>
      <c r="I76" s="85">
        <v>4</v>
      </c>
      <c r="K76" s="132">
        <v>46028</v>
      </c>
      <c r="L76" s="132">
        <v>46028</v>
      </c>
      <c r="M76" s="132">
        <v>45663</v>
      </c>
      <c r="O76" s="132">
        <v>46035</v>
      </c>
      <c r="P76" s="132">
        <v>46032</v>
      </c>
      <c r="Q76" s="132">
        <v>46032</v>
      </c>
      <c r="S76" s="132">
        <v>46035</v>
      </c>
      <c r="T76" s="132">
        <v>45661</v>
      </c>
      <c r="U76" s="132">
        <v>46032</v>
      </c>
      <c r="W76" s="132">
        <v>46045</v>
      </c>
      <c r="X76" s="132">
        <v>46049</v>
      </c>
      <c r="Y76" s="132">
        <v>46051</v>
      </c>
    </row>
    <row r="77" spans="1:63">
      <c r="B77" s="13" t="s">
        <v>4417</v>
      </c>
      <c r="C77" s="128">
        <v>111</v>
      </c>
      <c r="E77" s="131">
        <v>46013</v>
      </c>
      <c r="G77" s="128">
        <v>4</v>
      </c>
      <c r="I77" s="162">
        <v>4</v>
      </c>
      <c r="K77" s="132">
        <v>45824</v>
      </c>
      <c r="L77" s="132">
        <v>45824</v>
      </c>
      <c r="M77" s="132">
        <v>45824</v>
      </c>
      <c r="O77" s="132">
        <v>46049</v>
      </c>
      <c r="P77" s="132">
        <v>46049</v>
      </c>
      <c r="Q77" s="132">
        <v>46049</v>
      </c>
      <c r="S77" s="132">
        <v>46052</v>
      </c>
      <c r="T77" s="132">
        <v>46051</v>
      </c>
      <c r="U77" s="132">
        <v>46054</v>
      </c>
      <c r="W77" s="132">
        <v>46055</v>
      </c>
      <c r="X77" s="132">
        <v>46055</v>
      </c>
      <c r="Y77" s="162" t="s">
        <v>4410</v>
      </c>
    </row>
    <row r="78" spans="1:63" s="77" customFormat="1">
      <c r="A78" s="251" t="s">
        <v>2117</v>
      </c>
      <c r="B78" s="109" t="s">
        <v>4395</v>
      </c>
      <c r="C78" s="10" t="s">
        <v>18</v>
      </c>
      <c r="D78" s="10"/>
      <c r="E78" s="252" t="s">
        <v>4396</v>
      </c>
      <c r="F78" s="10"/>
      <c r="G78" s="10" t="s">
        <v>4397</v>
      </c>
      <c r="H78" s="10"/>
      <c r="I78" s="10" t="s">
        <v>4398</v>
      </c>
      <c r="J78" s="10"/>
      <c r="K78" s="10" t="s">
        <v>4399</v>
      </c>
      <c r="L78" s="10" t="s">
        <v>4400</v>
      </c>
      <c r="M78" s="10" t="s">
        <v>4401</v>
      </c>
      <c r="N78" s="86" t="s">
        <v>49</v>
      </c>
      <c r="O78" s="10" t="s">
        <v>4402</v>
      </c>
      <c r="P78" s="10" t="s">
        <v>4403</v>
      </c>
      <c r="Q78" s="10" t="s">
        <v>4404</v>
      </c>
      <c r="R78" s="86" t="s">
        <v>49</v>
      </c>
      <c r="S78" s="10" t="s">
        <v>4402</v>
      </c>
      <c r="T78" s="10" t="s">
        <v>4403</v>
      </c>
      <c r="U78" s="10" t="s">
        <v>4404</v>
      </c>
      <c r="V78" s="86"/>
      <c r="W78" s="10" t="s">
        <v>4402</v>
      </c>
      <c r="X78" s="10" t="s">
        <v>4403</v>
      </c>
      <c r="Y78" s="10" t="s">
        <v>4404</v>
      </c>
      <c r="Z78" s="86"/>
      <c r="AA78" s="10" t="s">
        <v>4402</v>
      </c>
      <c r="AB78" s="10" t="s">
        <v>4403</v>
      </c>
      <c r="AC78" s="10" t="s">
        <v>4404</v>
      </c>
      <c r="AD78" s="10"/>
      <c r="AE78" s="10" t="s">
        <v>4402</v>
      </c>
      <c r="AF78" s="10" t="s">
        <v>4403</v>
      </c>
      <c r="AG78" s="10" t="s">
        <v>4404</v>
      </c>
      <c r="AH78" s="10"/>
      <c r="AI78" s="10" t="s">
        <v>4402</v>
      </c>
      <c r="AJ78" s="10" t="s">
        <v>4403</v>
      </c>
      <c r="AK78" s="10" t="s">
        <v>4404</v>
      </c>
      <c r="AL78" s="10"/>
      <c r="AM78" s="10" t="s">
        <v>4402</v>
      </c>
      <c r="AN78" s="10" t="s">
        <v>4403</v>
      </c>
      <c r="AO78" s="10" t="s">
        <v>4404</v>
      </c>
      <c r="AP78" s="86"/>
      <c r="AQ78" s="10" t="s">
        <v>4402</v>
      </c>
      <c r="AR78" s="10" t="s">
        <v>4403</v>
      </c>
      <c r="AS78" s="10" t="s">
        <v>4404</v>
      </c>
      <c r="AT78" s="86"/>
      <c r="AU78" s="10" t="s">
        <v>4402</v>
      </c>
      <c r="AV78" s="10" t="s">
        <v>4403</v>
      </c>
      <c r="AW78" s="10" t="s">
        <v>4404</v>
      </c>
      <c r="AX78" s="86"/>
      <c r="AY78" s="10" t="s">
        <v>4402</v>
      </c>
      <c r="AZ78" s="10" t="s">
        <v>4403</v>
      </c>
      <c r="BA78" s="10" t="s">
        <v>4404</v>
      </c>
      <c r="BK78" s="130"/>
    </row>
    <row r="79" spans="1:63">
      <c r="B79" s="13" t="s">
        <v>4418</v>
      </c>
      <c r="C79" s="115">
        <v>117</v>
      </c>
      <c r="E79" s="131">
        <v>46020</v>
      </c>
      <c r="G79" s="128">
        <v>4</v>
      </c>
      <c r="I79" s="162">
        <v>4</v>
      </c>
      <c r="K79" s="132">
        <v>46043</v>
      </c>
      <c r="L79" s="132">
        <v>45825</v>
      </c>
      <c r="M79" s="132">
        <v>46047</v>
      </c>
      <c r="O79" s="85" t="s">
        <v>4408</v>
      </c>
      <c r="P79" s="132">
        <v>45660</v>
      </c>
      <c r="Q79" s="132">
        <v>46042</v>
      </c>
      <c r="S79" s="132">
        <v>46055</v>
      </c>
      <c r="T79" s="132">
        <v>46050</v>
      </c>
      <c r="U79" s="132">
        <v>46053</v>
      </c>
      <c r="W79" s="162"/>
      <c r="X79" s="162"/>
      <c r="Y79" s="162"/>
    </row>
    <row r="80" spans="1:63">
      <c r="B80" s="13" t="s">
        <v>4419</v>
      </c>
      <c r="C80" s="115">
        <v>117</v>
      </c>
      <c r="E80" s="131">
        <v>46020</v>
      </c>
      <c r="G80" s="85">
        <v>4</v>
      </c>
      <c r="I80" s="85">
        <v>4</v>
      </c>
      <c r="K80" s="85" t="s">
        <v>4408</v>
      </c>
      <c r="L80" s="132">
        <v>45834</v>
      </c>
      <c r="M80" s="132">
        <v>45834</v>
      </c>
      <c r="O80" s="132">
        <v>45828</v>
      </c>
      <c r="P80" s="132">
        <v>45826</v>
      </c>
      <c r="Q80" s="132">
        <v>45824</v>
      </c>
      <c r="S80" s="132">
        <v>45828</v>
      </c>
      <c r="T80" s="132">
        <v>45826</v>
      </c>
      <c r="U80" s="132">
        <v>45826</v>
      </c>
      <c r="W80" s="132">
        <v>45826</v>
      </c>
      <c r="X80" s="132">
        <v>45826</v>
      </c>
      <c r="Y80" s="132">
        <v>45826</v>
      </c>
    </row>
    <row r="81" spans="2:45">
      <c r="B81" s="13" t="s">
        <v>884</v>
      </c>
      <c r="C81" s="115">
        <v>117</v>
      </c>
      <c r="E81" s="131">
        <v>46020</v>
      </c>
      <c r="G81" s="85">
        <v>7</v>
      </c>
      <c r="I81" s="85">
        <v>7</v>
      </c>
      <c r="K81" s="132">
        <v>46021</v>
      </c>
      <c r="L81" s="132">
        <v>45797</v>
      </c>
      <c r="M81" s="132">
        <v>45663</v>
      </c>
      <c r="O81" s="132">
        <v>45834</v>
      </c>
      <c r="P81" s="132">
        <v>45834</v>
      </c>
      <c r="Q81" s="132">
        <v>45834</v>
      </c>
      <c r="S81" s="132">
        <v>46028</v>
      </c>
      <c r="T81" s="132">
        <v>46028</v>
      </c>
      <c r="U81" s="132">
        <v>46028</v>
      </c>
      <c r="W81" s="132">
        <v>46035</v>
      </c>
      <c r="X81" s="132">
        <v>46033</v>
      </c>
      <c r="Y81" s="132">
        <v>46033</v>
      </c>
      <c r="AA81" s="132">
        <v>46035</v>
      </c>
      <c r="AB81" s="132">
        <v>46034</v>
      </c>
      <c r="AC81" s="132">
        <v>46035</v>
      </c>
      <c r="AE81" s="132">
        <v>45840</v>
      </c>
      <c r="AF81" s="132">
        <v>45840</v>
      </c>
      <c r="AG81" s="132">
        <v>45840</v>
      </c>
      <c r="AI81" s="132">
        <v>46024</v>
      </c>
      <c r="AJ81" s="132">
        <v>46024</v>
      </c>
      <c r="AK81" s="132">
        <v>46024</v>
      </c>
    </row>
    <row r="82" spans="2:45">
      <c r="B82" s="13" t="s">
        <v>4420</v>
      </c>
      <c r="C82" s="115">
        <v>117</v>
      </c>
      <c r="E82" s="131">
        <v>46020</v>
      </c>
      <c r="G82" s="128">
        <v>7</v>
      </c>
      <c r="I82" s="162">
        <v>7</v>
      </c>
      <c r="K82" s="132">
        <v>45718</v>
      </c>
      <c r="L82" s="132">
        <v>45798</v>
      </c>
      <c r="M82" s="162" t="s">
        <v>4407</v>
      </c>
      <c r="O82" s="132">
        <v>46038</v>
      </c>
      <c r="P82" s="132">
        <v>46038</v>
      </c>
      <c r="Q82" s="132">
        <v>46038</v>
      </c>
      <c r="S82" s="132">
        <v>46037</v>
      </c>
      <c r="T82" s="132">
        <v>46036</v>
      </c>
      <c r="U82" s="132">
        <v>46037</v>
      </c>
      <c r="W82" s="85" t="s">
        <v>4408</v>
      </c>
      <c r="X82" s="132">
        <v>46057</v>
      </c>
      <c r="Y82" s="132">
        <v>46058</v>
      </c>
      <c r="AA82" s="132">
        <v>46056</v>
      </c>
      <c r="AB82" s="132">
        <v>46056</v>
      </c>
      <c r="AC82" s="132">
        <v>46056</v>
      </c>
      <c r="AE82" s="162"/>
      <c r="AF82" s="162"/>
      <c r="AG82" s="162"/>
      <c r="AI82" s="162"/>
      <c r="AJ82" s="162"/>
      <c r="AK82" s="162"/>
    </row>
    <row r="83" spans="2:45">
      <c r="B83" s="13" t="s">
        <v>260</v>
      </c>
      <c r="C83" s="115">
        <v>117</v>
      </c>
      <c r="E83" s="131">
        <v>46020</v>
      </c>
      <c r="G83" s="85">
        <v>6</v>
      </c>
      <c r="I83" s="85">
        <v>6</v>
      </c>
      <c r="K83" s="132">
        <v>46022</v>
      </c>
      <c r="L83" s="132">
        <v>46022</v>
      </c>
      <c r="M83" s="132">
        <v>46023</v>
      </c>
      <c r="O83" s="132">
        <v>46036</v>
      </c>
      <c r="P83" s="132">
        <v>46036</v>
      </c>
      <c r="Q83" s="132">
        <v>46036</v>
      </c>
      <c r="S83" s="132">
        <v>46027</v>
      </c>
      <c r="T83" s="132">
        <v>46025</v>
      </c>
      <c r="U83" s="132">
        <v>46033</v>
      </c>
      <c r="W83" s="132">
        <v>46035</v>
      </c>
      <c r="X83" s="132">
        <v>46034</v>
      </c>
      <c r="Y83" s="132">
        <v>46037</v>
      </c>
      <c r="AA83" s="132">
        <v>46037</v>
      </c>
      <c r="AB83" s="132">
        <v>46037</v>
      </c>
      <c r="AC83" s="132">
        <v>46036</v>
      </c>
      <c r="AE83" s="85" t="s">
        <v>4408</v>
      </c>
      <c r="AF83" s="132">
        <v>46036</v>
      </c>
      <c r="AG83" s="132">
        <v>46038</v>
      </c>
    </row>
    <row r="84" spans="2:45">
      <c r="B84" s="13" t="s">
        <v>4421</v>
      </c>
      <c r="C84" s="115">
        <v>117</v>
      </c>
      <c r="E84" s="131">
        <v>46020</v>
      </c>
      <c r="G84" s="128">
        <v>2</v>
      </c>
      <c r="I84" s="162">
        <v>2</v>
      </c>
      <c r="K84" s="132">
        <v>46058</v>
      </c>
      <c r="L84" s="132">
        <v>46056</v>
      </c>
      <c r="M84" s="132">
        <v>46057</v>
      </c>
      <c r="O84" s="162"/>
      <c r="P84" s="162"/>
      <c r="Q84" s="162"/>
    </row>
    <row r="85" spans="2:45">
      <c r="B85" s="13" t="s">
        <v>1619</v>
      </c>
      <c r="C85" s="115">
        <v>117</v>
      </c>
      <c r="E85" s="131">
        <v>46020</v>
      </c>
      <c r="G85" s="85">
        <v>4</v>
      </c>
      <c r="I85" s="85">
        <v>4</v>
      </c>
      <c r="K85" s="132">
        <v>46038</v>
      </c>
      <c r="L85" s="132">
        <v>45707</v>
      </c>
      <c r="M85" s="132">
        <v>45670</v>
      </c>
      <c r="O85" s="132">
        <v>45826</v>
      </c>
      <c r="P85" s="132">
        <v>45826</v>
      </c>
      <c r="Q85" s="132">
        <v>45826</v>
      </c>
      <c r="S85" s="132">
        <v>46038</v>
      </c>
      <c r="T85" s="132">
        <v>46037</v>
      </c>
      <c r="U85" s="132">
        <v>46037</v>
      </c>
      <c r="W85" s="132">
        <v>45826</v>
      </c>
      <c r="X85" s="132">
        <v>45826</v>
      </c>
      <c r="Y85" s="132">
        <v>45828</v>
      </c>
    </row>
    <row r="86" spans="2:45">
      <c r="B86" s="13" t="s">
        <v>457</v>
      </c>
      <c r="C86" s="115">
        <v>118</v>
      </c>
      <c r="E86" s="131">
        <v>46020</v>
      </c>
      <c r="G86" s="85">
        <v>5</v>
      </c>
      <c r="H86" s="78"/>
      <c r="I86" s="85">
        <v>5</v>
      </c>
      <c r="K86" s="132">
        <v>46029</v>
      </c>
      <c r="L86" s="132">
        <v>46028</v>
      </c>
      <c r="M86" s="85"/>
      <c r="O86" s="132">
        <v>46036</v>
      </c>
      <c r="P86" s="132">
        <v>46034</v>
      </c>
      <c r="Q86" s="132">
        <v>46034</v>
      </c>
      <c r="S86" s="132">
        <v>46042</v>
      </c>
      <c r="T86" s="132">
        <v>45663</v>
      </c>
      <c r="U86" s="132">
        <v>46042</v>
      </c>
      <c r="W86" s="132">
        <v>46039</v>
      </c>
      <c r="X86" s="132">
        <v>46031</v>
      </c>
      <c r="Y86" s="132">
        <v>46039</v>
      </c>
      <c r="AA86" s="132">
        <v>46036</v>
      </c>
      <c r="AB86" s="132">
        <v>45665</v>
      </c>
      <c r="AC86" s="132">
        <v>46035</v>
      </c>
      <c r="AE86" s="162"/>
      <c r="AF86" s="162"/>
      <c r="AG86" s="162"/>
      <c r="AI86" s="162"/>
      <c r="AJ86" s="162"/>
      <c r="AK86" s="162"/>
    </row>
    <row r="87" spans="2:45">
      <c r="B87" s="13" t="s">
        <v>4422</v>
      </c>
      <c r="C87" s="115">
        <v>118</v>
      </c>
      <c r="E87" s="131">
        <v>46020</v>
      </c>
      <c r="G87" s="85">
        <v>5</v>
      </c>
      <c r="I87" s="85">
        <v>5</v>
      </c>
      <c r="K87" s="132">
        <v>45698</v>
      </c>
      <c r="L87" s="132">
        <v>45708</v>
      </c>
      <c r="M87" s="132">
        <v>45646</v>
      </c>
      <c r="O87" s="132">
        <v>46038</v>
      </c>
      <c r="P87" s="132">
        <v>46038</v>
      </c>
      <c r="Q87" s="132">
        <v>46038</v>
      </c>
      <c r="S87" s="132">
        <v>46041</v>
      </c>
      <c r="T87" s="132">
        <v>46043</v>
      </c>
      <c r="U87" s="132">
        <v>46043</v>
      </c>
      <c r="W87" s="132">
        <v>46049</v>
      </c>
      <c r="X87" s="132">
        <v>46049</v>
      </c>
      <c r="Y87" s="132">
        <v>46053</v>
      </c>
      <c r="AA87" s="132">
        <v>46050</v>
      </c>
      <c r="AB87" s="132">
        <v>46049</v>
      </c>
      <c r="AC87" s="132">
        <v>46050</v>
      </c>
    </row>
    <row r="88" spans="2:45">
      <c r="B88" s="13" t="s">
        <v>4423</v>
      </c>
      <c r="C88" s="115">
        <v>118</v>
      </c>
      <c r="E88" s="131">
        <v>46020</v>
      </c>
      <c r="G88" s="128">
        <v>9</v>
      </c>
      <c r="I88" s="162">
        <v>9</v>
      </c>
      <c r="K88" s="132">
        <v>46048</v>
      </c>
      <c r="L88" s="132">
        <v>45826</v>
      </c>
      <c r="M88" s="132">
        <v>45646</v>
      </c>
      <c r="O88" s="132">
        <v>46039</v>
      </c>
      <c r="P88" s="132">
        <v>46039</v>
      </c>
      <c r="Q88" s="132">
        <v>46039</v>
      </c>
      <c r="S88" s="132">
        <v>46036</v>
      </c>
      <c r="T88" s="132">
        <v>46036</v>
      </c>
      <c r="U88" s="132">
        <v>46036</v>
      </c>
      <c r="W88" s="132">
        <v>46044</v>
      </c>
      <c r="X88" s="132">
        <v>46043</v>
      </c>
      <c r="Y88" s="132">
        <v>46043</v>
      </c>
      <c r="AA88" s="132">
        <v>45822</v>
      </c>
      <c r="AB88" s="132">
        <v>45662</v>
      </c>
      <c r="AC88" s="132">
        <v>45662</v>
      </c>
      <c r="AE88" s="132">
        <v>46041</v>
      </c>
      <c r="AF88" s="132">
        <v>45663</v>
      </c>
      <c r="AG88" s="132">
        <v>45656</v>
      </c>
      <c r="AI88" s="162"/>
      <c r="AJ88" s="162"/>
      <c r="AK88" s="162"/>
      <c r="AM88" s="162"/>
      <c r="AN88" s="162"/>
      <c r="AO88" s="162"/>
      <c r="AQ88" s="162"/>
      <c r="AR88" s="162"/>
      <c r="AS88" s="162"/>
    </row>
    <row r="89" spans="2:45">
      <c r="B89" s="129" t="s">
        <v>51</v>
      </c>
      <c r="C89" s="115">
        <v>118</v>
      </c>
      <c r="E89" s="131">
        <v>46020</v>
      </c>
      <c r="G89" s="85">
        <v>4</v>
      </c>
      <c r="I89" s="85">
        <v>4</v>
      </c>
      <c r="K89" s="132">
        <v>46038</v>
      </c>
      <c r="L89" s="132">
        <v>46037</v>
      </c>
      <c r="M89" s="132">
        <v>46038</v>
      </c>
      <c r="O89" s="132">
        <v>46038</v>
      </c>
      <c r="P89" s="132">
        <v>46038</v>
      </c>
      <c r="Q89" s="132">
        <v>46038</v>
      </c>
      <c r="S89" s="132">
        <v>46036</v>
      </c>
      <c r="T89" s="132">
        <v>46034</v>
      </c>
      <c r="U89" s="132">
        <v>46038</v>
      </c>
      <c r="W89" s="132">
        <v>46038</v>
      </c>
      <c r="X89" s="132">
        <v>46038</v>
      </c>
      <c r="Y89" s="132">
        <v>46038</v>
      </c>
    </row>
    <row r="90" spans="2:45">
      <c r="B90" s="13" t="s">
        <v>88</v>
      </c>
      <c r="C90" s="115">
        <v>118</v>
      </c>
      <c r="E90" s="131">
        <v>46020</v>
      </c>
      <c r="G90" s="85">
        <v>5</v>
      </c>
      <c r="I90" s="85">
        <v>5</v>
      </c>
      <c r="K90" s="132">
        <v>46021</v>
      </c>
      <c r="L90" s="132">
        <v>46020</v>
      </c>
      <c r="M90" s="132">
        <v>46020</v>
      </c>
      <c r="O90" s="132">
        <v>46035</v>
      </c>
      <c r="P90" s="132">
        <v>46035</v>
      </c>
      <c r="Q90" s="132">
        <v>46037</v>
      </c>
      <c r="S90" s="132">
        <v>46035</v>
      </c>
      <c r="T90" s="132">
        <v>46040</v>
      </c>
      <c r="U90" s="132">
        <v>46040</v>
      </c>
      <c r="W90" s="132">
        <v>46036</v>
      </c>
      <c r="X90" s="132">
        <v>46034</v>
      </c>
      <c r="Y90" s="132">
        <v>46034</v>
      </c>
      <c r="AA90" s="132">
        <v>46035</v>
      </c>
      <c r="AB90" s="132">
        <v>46035</v>
      </c>
      <c r="AC90" s="132">
        <v>46035</v>
      </c>
    </row>
    <row r="91" spans="2:45">
      <c r="B91" s="13" t="s">
        <v>713</v>
      </c>
      <c r="C91" s="115">
        <v>118</v>
      </c>
      <c r="E91" s="131">
        <v>46020</v>
      </c>
      <c r="G91" s="85">
        <v>3</v>
      </c>
      <c r="I91" s="85">
        <v>3</v>
      </c>
      <c r="K91" s="132">
        <v>45691</v>
      </c>
      <c r="L91" s="132">
        <v>45710</v>
      </c>
      <c r="M91" s="132">
        <v>45691</v>
      </c>
      <c r="O91" s="132">
        <v>45698</v>
      </c>
      <c r="P91" s="132">
        <v>45697</v>
      </c>
      <c r="Q91" s="132">
        <v>45697</v>
      </c>
      <c r="S91" s="132">
        <v>46041</v>
      </c>
      <c r="T91" s="132">
        <v>46042</v>
      </c>
      <c r="U91" s="132">
        <v>46042</v>
      </c>
    </row>
    <row r="92" spans="2:45">
      <c r="B92" s="13" t="s">
        <v>4424</v>
      </c>
      <c r="C92" s="115">
        <v>118</v>
      </c>
      <c r="E92" s="131">
        <v>46020</v>
      </c>
      <c r="G92" s="128">
        <v>5</v>
      </c>
      <c r="I92" s="162">
        <v>1</v>
      </c>
      <c r="K92" s="162"/>
      <c r="L92" s="162"/>
      <c r="M92" s="162"/>
      <c r="O92" s="162"/>
      <c r="P92" s="162"/>
      <c r="Q92" s="162"/>
      <c r="S92" s="162"/>
      <c r="T92" s="162"/>
      <c r="U92" s="162"/>
      <c r="W92" s="162"/>
      <c r="X92" s="162"/>
      <c r="Y92" s="162"/>
      <c r="AA92" s="162"/>
      <c r="AB92" s="162"/>
      <c r="AC92" s="162"/>
    </row>
    <row r="93" spans="2:45">
      <c r="B93" s="13" t="s">
        <v>4425</v>
      </c>
      <c r="C93" s="115">
        <v>118</v>
      </c>
      <c r="E93" s="131">
        <v>46020</v>
      </c>
      <c r="G93" s="128">
        <v>5</v>
      </c>
      <c r="I93" s="162">
        <v>5</v>
      </c>
      <c r="K93" s="85" t="s">
        <v>4408</v>
      </c>
      <c r="L93" s="132">
        <v>46046</v>
      </c>
      <c r="M93" s="132">
        <v>46047</v>
      </c>
      <c r="O93" s="132">
        <v>46036</v>
      </c>
      <c r="P93" s="132">
        <v>45681</v>
      </c>
      <c r="Q93" s="132">
        <v>45684</v>
      </c>
      <c r="S93" s="132">
        <v>46041</v>
      </c>
      <c r="T93" s="132">
        <v>45682</v>
      </c>
      <c r="U93" s="132">
        <v>45710</v>
      </c>
      <c r="W93" s="132">
        <v>46055</v>
      </c>
      <c r="X93" s="132">
        <v>46052</v>
      </c>
      <c r="Y93" s="132">
        <v>46053</v>
      </c>
      <c r="AA93" s="132">
        <v>46037</v>
      </c>
      <c r="AB93" s="162"/>
      <c r="AC93" s="162" t="s">
        <v>4410</v>
      </c>
    </row>
    <row r="94" spans="2:45">
      <c r="B94" s="13" t="s">
        <v>933</v>
      </c>
      <c r="C94" s="115">
        <v>118</v>
      </c>
      <c r="E94" s="131">
        <v>46020</v>
      </c>
      <c r="G94" s="85">
        <v>6</v>
      </c>
      <c r="I94" s="85">
        <v>6</v>
      </c>
      <c r="K94" s="132">
        <v>46034</v>
      </c>
      <c r="L94" s="132">
        <v>45798</v>
      </c>
      <c r="M94" s="132">
        <v>45640</v>
      </c>
      <c r="O94" s="132">
        <v>46039</v>
      </c>
      <c r="P94" s="132">
        <v>46039</v>
      </c>
      <c r="Q94" s="132">
        <v>46039</v>
      </c>
      <c r="S94" s="132">
        <v>46035</v>
      </c>
      <c r="T94" s="132">
        <v>46034</v>
      </c>
      <c r="U94" s="132">
        <v>46034</v>
      </c>
      <c r="W94" s="132">
        <v>46033</v>
      </c>
      <c r="X94" s="132">
        <v>46033</v>
      </c>
      <c r="Y94" s="132">
        <v>46033</v>
      </c>
      <c r="AA94" s="132">
        <v>45859</v>
      </c>
      <c r="AB94" s="132">
        <v>45858</v>
      </c>
      <c r="AC94" s="132">
        <v>45859</v>
      </c>
      <c r="AE94" s="132">
        <v>46034</v>
      </c>
      <c r="AF94" s="132">
        <v>46034</v>
      </c>
      <c r="AG94" s="132">
        <v>46034</v>
      </c>
    </row>
    <row r="95" spans="2:45">
      <c r="B95" s="13" t="s">
        <v>1046</v>
      </c>
      <c r="C95" s="115">
        <v>118</v>
      </c>
      <c r="E95" s="131">
        <v>46020</v>
      </c>
      <c r="G95" s="85">
        <v>5</v>
      </c>
      <c r="I95" s="85">
        <v>5</v>
      </c>
      <c r="K95" s="132">
        <v>45713</v>
      </c>
      <c r="L95" s="132">
        <v>45716</v>
      </c>
      <c r="M95" s="132">
        <v>45721</v>
      </c>
      <c r="O95" s="132">
        <v>46038</v>
      </c>
      <c r="P95" s="132">
        <v>46038</v>
      </c>
      <c r="Q95" s="132">
        <v>46038</v>
      </c>
      <c r="S95" s="132">
        <v>46034</v>
      </c>
      <c r="T95" s="132">
        <v>46034</v>
      </c>
      <c r="U95" s="132">
        <v>46037</v>
      </c>
      <c r="W95" s="132">
        <v>46041</v>
      </c>
      <c r="X95" s="132">
        <v>46039</v>
      </c>
      <c r="Y95" s="132">
        <v>46039</v>
      </c>
      <c r="AA95" s="132">
        <v>45818</v>
      </c>
      <c r="AB95" s="132">
        <v>45817</v>
      </c>
      <c r="AC95" s="132">
        <v>45817</v>
      </c>
    </row>
    <row r="96" spans="2:45">
      <c r="B96" s="13" t="s">
        <v>1077</v>
      </c>
      <c r="C96" s="115">
        <v>118</v>
      </c>
      <c r="E96" s="131">
        <v>46020</v>
      </c>
      <c r="G96" s="85">
        <v>6</v>
      </c>
      <c r="I96" s="85">
        <v>6</v>
      </c>
      <c r="K96" s="132">
        <v>45845</v>
      </c>
      <c r="L96" s="132">
        <v>45838</v>
      </c>
      <c r="M96" s="132">
        <v>45839</v>
      </c>
      <c r="O96" s="132">
        <v>45824</v>
      </c>
      <c r="P96" s="132">
        <v>45824</v>
      </c>
      <c r="Q96" s="132">
        <v>45824</v>
      </c>
      <c r="S96" s="132">
        <v>45838</v>
      </c>
      <c r="T96" s="132">
        <v>45838</v>
      </c>
      <c r="U96" s="132">
        <v>45838</v>
      </c>
      <c r="W96" s="132">
        <v>45840</v>
      </c>
      <c r="X96" s="132">
        <v>45826</v>
      </c>
      <c r="Y96" s="132">
        <v>45830</v>
      </c>
      <c r="AA96" s="132">
        <v>45818</v>
      </c>
      <c r="AB96" s="132">
        <v>45819</v>
      </c>
      <c r="AC96" s="132">
        <v>45818</v>
      </c>
      <c r="AE96" s="132">
        <v>45845</v>
      </c>
      <c r="AF96" s="132">
        <v>45844</v>
      </c>
      <c r="AG96" s="132">
        <v>45845</v>
      </c>
    </row>
    <row r="97" spans="1:62">
      <c r="B97" s="13" t="s">
        <v>1089</v>
      </c>
      <c r="C97" s="115">
        <v>118</v>
      </c>
      <c r="E97" s="131">
        <v>46020</v>
      </c>
      <c r="G97" s="85">
        <v>11</v>
      </c>
      <c r="I97" s="85">
        <v>11</v>
      </c>
      <c r="K97" s="132">
        <v>46050</v>
      </c>
      <c r="L97" s="132">
        <v>46050</v>
      </c>
      <c r="M97" s="132">
        <v>46050</v>
      </c>
      <c r="O97" s="132">
        <v>46041</v>
      </c>
      <c r="P97" s="132">
        <v>46039</v>
      </c>
      <c r="Q97" s="132">
        <v>46042</v>
      </c>
      <c r="S97" s="132">
        <v>46037</v>
      </c>
      <c r="T97" s="132">
        <v>46037</v>
      </c>
      <c r="U97" s="132">
        <v>46037</v>
      </c>
      <c r="W97" s="132">
        <v>46036</v>
      </c>
      <c r="X97" s="132">
        <v>46036</v>
      </c>
      <c r="Y97" s="132">
        <v>46036</v>
      </c>
      <c r="AA97" s="132">
        <v>46036</v>
      </c>
      <c r="AB97" s="132">
        <v>46036</v>
      </c>
      <c r="AC97" s="132">
        <v>46036</v>
      </c>
      <c r="AE97" s="132">
        <v>46037</v>
      </c>
      <c r="AF97" s="132">
        <v>46037</v>
      </c>
      <c r="AG97" s="132">
        <v>46037</v>
      </c>
      <c r="AI97" s="132">
        <v>46036</v>
      </c>
      <c r="AJ97" s="132">
        <v>46036</v>
      </c>
      <c r="AK97" s="132">
        <v>46036</v>
      </c>
      <c r="AM97" s="132">
        <v>46037</v>
      </c>
      <c r="AN97" s="132">
        <v>46036</v>
      </c>
      <c r="AO97" s="132">
        <v>46036</v>
      </c>
      <c r="AQ97" s="132">
        <v>46036</v>
      </c>
      <c r="AR97" s="132">
        <v>46041</v>
      </c>
      <c r="AS97" s="132">
        <v>46042</v>
      </c>
      <c r="AU97" s="132">
        <v>46036</v>
      </c>
      <c r="AV97" s="132">
        <v>46036</v>
      </c>
      <c r="AW97" s="132">
        <v>46036</v>
      </c>
      <c r="AY97" s="132">
        <v>46050</v>
      </c>
      <c r="AZ97" s="132">
        <v>46050</v>
      </c>
      <c r="BA97" s="132">
        <v>46050</v>
      </c>
    </row>
    <row r="98" spans="1:62">
      <c r="B98" s="13" t="s">
        <v>4426</v>
      </c>
      <c r="C98" s="115">
        <v>118</v>
      </c>
      <c r="E98" s="131">
        <v>46020</v>
      </c>
      <c r="G98" s="128">
        <v>6</v>
      </c>
      <c r="I98" s="162">
        <v>6</v>
      </c>
      <c r="K98" s="132">
        <v>46021</v>
      </c>
      <c r="L98" s="132">
        <v>45663</v>
      </c>
      <c r="M98" s="132">
        <v>45665</v>
      </c>
      <c r="O98" s="132">
        <v>46041</v>
      </c>
      <c r="P98" s="132">
        <v>46041</v>
      </c>
      <c r="Q98" s="132">
        <v>46041</v>
      </c>
      <c r="S98" s="132">
        <v>46039</v>
      </c>
      <c r="T98" s="132">
        <v>46039</v>
      </c>
      <c r="U98" s="132">
        <v>46039</v>
      </c>
      <c r="W98" s="162"/>
      <c r="X98" s="162"/>
      <c r="Y98" s="162"/>
      <c r="AA98" s="162"/>
      <c r="AB98" s="162"/>
      <c r="AC98" s="162"/>
      <c r="AE98" s="162"/>
      <c r="AF98" s="162"/>
      <c r="AG98" s="162"/>
    </row>
    <row r="99" spans="1:62">
      <c r="B99" s="13" t="s">
        <v>4427</v>
      </c>
      <c r="C99" s="115">
        <v>118</v>
      </c>
      <c r="E99" s="131">
        <v>46020</v>
      </c>
      <c r="G99" s="85">
        <v>5</v>
      </c>
      <c r="I99" s="85">
        <v>5</v>
      </c>
      <c r="K99" s="132">
        <v>46035</v>
      </c>
      <c r="L99" s="132">
        <v>46035</v>
      </c>
      <c r="M99" s="132">
        <v>46031</v>
      </c>
      <c r="O99" s="132">
        <v>46037</v>
      </c>
      <c r="P99" s="132">
        <v>46035</v>
      </c>
      <c r="Q99" s="132">
        <v>46035</v>
      </c>
      <c r="S99" s="132">
        <v>46037</v>
      </c>
      <c r="T99" s="132">
        <v>46037</v>
      </c>
      <c r="U99" s="132">
        <v>46037</v>
      </c>
      <c r="W99" s="132">
        <v>46050</v>
      </c>
      <c r="X99" s="132">
        <v>46050</v>
      </c>
      <c r="Y99" s="132">
        <v>46050</v>
      </c>
      <c r="AA99" s="132">
        <v>46054</v>
      </c>
      <c r="AB99" s="132">
        <v>46048</v>
      </c>
      <c r="AC99" s="132">
        <v>46054</v>
      </c>
    </row>
    <row r="100" spans="1:62">
      <c r="B100" s="13" t="s">
        <v>4428</v>
      </c>
      <c r="C100" s="115">
        <v>118</v>
      </c>
      <c r="E100" s="131">
        <v>46020</v>
      </c>
      <c r="G100" s="128">
        <v>3</v>
      </c>
      <c r="I100" s="162">
        <v>3</v>
      </c>
      <c r="K100" s="132">
        <v>45707</v>
      </c>
      <c r="L100" s="132">
        <v>45329</v>
      </c>
      <c r="M100" s="132">
        <v>45707</v>
      </c>
      <c r="O100" s="85" t="s">
        <v>4408</v>
      </c>
      <c r="P100" s="132">
        <v>46045</v>
      </c>
      <c r="Q100" s="132">
        <v>46045</v>
      </c>
      <c r="S100" s="162"/>
      <c r="T100" s="162"/>
      <c r="U100" s="162"/>
    </row>
    <row r="101" spans="1:62">
      <c r="B101" s="13" t="s">
        <v>1352</v>
      </c>
      <c r="C101" s="115">
        <v>118</v>
      </c>
      <c r="E101" s="131">
        <v>46020</v>
      </c>
      <c r="G101" s="85">
        <v>4</v>
      </c>
      <c r="I101" s="85">
        <v>4</v>
      </c>
      <c r="K101" s="132">
        <v>45863</v>
      </c>
      <c r="L101" s="132">
        <v>45862</v>
      </c>
      <c r="M101" s="132">
        <v>45862</v>
      </c>
      <c r="O101" s="132">
        <v>45862</v>
      </c>
      <c r="P101" s="132">
        <v>45862</v>
      </c>
      <c r="Q101" s="132">
        <v>45862</v>
      </c>
      <c r="S101" s="132">
        <v>46037</v>
      </c>
      <c r="T101" s="132">
        <v>46037</v>
      </c>
      <c r="U101" s="132">
        <v>46037</v>
      </c>
      <c r="W101" s="132">
        <v>46038</v>
      </c>
      <c r="X101" s="132">
        <v>46036</v>
      </c>
      <c r="Y101" s="132">
        <v>46036</v>
      </c>
    </row>
    <row r="102" spans="1:62">
      <c r="B102" s="13" t="s">
        <v>320</v>
      </c>
      <c r="C102" s="115">
        <v>118</v>
      </c>
      <c r="E102" s="131">
        <v>46020</v>
      </c>
      <c r="G102" s="85">
        <v>4</v>
      </c>
      <c r="I102" s="85">
        <v>4</v>
      </c>
      <c r="K102" s="132">
        <v>46021</v>
      </c>
      <c r="L102" s="132">
        <v>46021</v>
      </c>
      <c r="M102" s="132">
        <v>46021</v>
      </c>
      <c r="O102" s="132">
        <v>46036</v>
      </c>
      <c r="P102" s="132">
        <v>46036</v>
      </c>
      <c r="Q102" s="132">
        <v>46036</v>
      </c>
      <c r="S102" s="132">
        <v>46037</v>
      </c>
      <c r="T102" s="132">
        <v>46032</v>
      </c>
      <c r="U102" s="132">
        <v>46038</v>
      </c>
      <c r="W102" s="132">
        <v>46039</v>
      </c>
      <c r="X102" s="132">
        <v>46039</v>
      </c>
      <c r="Y102" s="132">
        <v>46039</v>
      </c>
    </row>
    <row r="103" spans="1:62">
      <c r="B103" s="13" t="s">
        <v>4429</v>
      </c>
      <c r="C103" s="115">
        <v>118</v>
      </c>
      <c r="E103" s="131">
        <v>46020</v>
      </c>
      <c r="G103" s="128">
        <v>7</v>
      </c>
      <c r="I103" s="162">
        <v>7</v>
      </c>
      <c r="K103" s="132">
        <v>45688</v>
      </c>
      <c r="L103" s="132">
        <v>45712</v>
      </c>
      <c r="M103" s="132">
        <v>45690</v>
      </c>
      <c r="O103" s="132">
        <v>46038</v>
      </c>
      <c r="P103" s="132">
        <v>46037</v>
      </c>
      <c r="Q103" s="132">
        <v>46038</v>
      </c>
      <c r="S103" s="132">
        <v>46046</v>
      </c>
      <c r="T103" s="132">
        <v>46046</v>
      </c>
      <c r="U103" s="162" t="s">
        <v>4410</v>
      </c>
      <c r="W103" s="162"/>
      <c r="X103" s="132">
        <v>46058</v>
      </c>
      <c r="Y103" s="162"/>
      <c r="AA103" s="162"/>
      <c r="AB103" s="132">
        <v>46058</v>
      </c>
      <c r="AC103" s="162" t="s">
        <v>4410</v>
      </c>
      <c r="AE103" s="162"/>
      <c r="AF103" s="162"/>
      <c r="AG103" s="162"/>
      <c r="AI103" s="162"/>
      <c r="AJ103" s="162"/>
      <c r="AK103" s="162"/>
    </row>
    <row r="104" spans="1:62">
      <c r="B104" s="13" t="s">
        <v>1451</v>
      </c>
      <c r="C104" s="115">
        <v>118</v>
      </c>
      <c r="E104" s="131">
        <v>46020</v>
      </c>
      <c r="G104" s="85">
        <v>4</v>
      </c>
      <c r="I104" s="85">
        <v>4</v>
      </c>
      <c r="K104" s="132">
        <v>46036</v>
      </c>
      <c r="L104" s="132">
        <v>45798</v>
      </c>
      <c r="M104" s="132">
        <v>46034</v>
      </c>
      <c r="O104" s="132">
        <v>46035</v>
      </c>
      <c r="P104" s="132">
        <v>46034</v>
      </c>
      <c r="Q104" s="132">
        <v>46036</v>
      </c>
      <c r="S104" s="132">
        <v>46036</v>
      </c>
      <c r="T104" s="132">
        <v>46036</v>
      </c>
      <c r="U104" s="132">
        <v>46036</v>
      </c>
      <c r="W104" s="132">
        <v>46038</v>
      </c>
      <c r="X104" s="132">
        <v>46038</v>
      </c>
      <c r="Y104" s="132">
        <v>46038</v>
      </c>
    </row>
    <row r="105" spans="1:62">
      <c r="B105" s="129" t="s">
        <v>4430</v>
      </c>
      <c r="C105" s="115">
        <v>118</v>
      </c>
      <c r="E105" s="131">
        <v>46020</v>
      </c>
      <c r="G105" s="128">
        <v>4</v>
      </c>
      <c r="I105" s="162">
        <v>4</v>
      </c>
      <c r="K105" s="85" t="s">
        <v>4408</v>
      </c>
      <c r="L105" s="132">
        <v>46058</v>
      </c>
      <c r="M105" s="132">
        <v>46058</v>
      </c>
      <c r="O105" s="132">
        <v>46058</v>
      </c>
      <c r="P105" s="132">
        <v>46057</v>
      </c>
      <c r="Q105" s="132">
        <v>46057</v>
      </c>
      <c r="S105" s="132">
        <v>46058</v>
      </c>
      <c r="T105" s="132">
        <v>46057</v>
      </c>
      <c r="U105" s="162"/>
      <c r="W105" s="132">
        <v>46058</v>
      </c>
      <c r="X105" s="162"/>
      <c r="Y105" s="162"/>
    </row>
    <row r="106" spans="1:62">
      <c r="B106" s="13" t="s">
        <v>4431</v>
      </c>
      <c r="C106" s="115">
        <v>118</v>
      </c>
      <c r="E106" s="131">
        <v>46020</v>
      </c>
      <c r="G106" s="128">
        <v>2</v>
      </c>
      <c r="I106" s="162">
        <v>2</v>
      </c>
      <c r="K106" s="132">
        <v>46037</v>
      </c>
      <c r="L106" s="132">
        <v>46038</v>
      </c>
      <c r="M106" s="132">
        <v>46038</v>
      </c>
      <c r="O106" s="162"/>
      <c r="P106" s="162"/>
      <c r="Q106" s="162"/>
    </row>
    <row r="107" spans="1:62">
      <c r="B107" s="13" t="s">
        <v>1654</v>
      </c>
      <c r="C107" s="115">
        <v>118</v>
      </c>
      <c r="E107" s="131">
        <v>46020</v>
      </c>
      <c r="G107" s="85">
        <v>5</v>
      </c>
      <c r="I107" s="85">
        <v>5</v>
      </c>
      <c r="K107" s="132">
        <v>46035</v>
      </c>
      <c r="L107" s="132">
        <v>45711</v>
      </c>
      <c r="M107" s="132">
        <v>46035</v>
      </c>
      <c r="O107" s="132">
        <v>46034</v>
      </c>
      <c r="P107" s="132">
        <v>46034</v>
      </c>
      <c r="Q107" s="132">
        <v>46034</v>
      </c>
      <c r="S107" s="132">
        <v>46034</v>
      </c>
      <c r="T107" s="132">
        <v>46032</v>
      </c>
      <c r="U107" s="132">
        <v>46034</v>
      </c>
      <c r="W107" s="132">
        <v>46041</v>
      </c>
      <c r="X107" s="132">
        <v>46037</v>
      </c>
      <c r="Y107" s="132">
        <v>46037</v>
      </c>
      <c r="AA107" s="132">
        <v>46034</v>
      </c>
      <c r="AB107" s="132">
        <v>46029</v>
      </c>
      <c r="AC107" s="132">
        <v>46034</v>
      </c>
    </row>
    <row r="108" spans="1:62">
      <c r="A108" s="251" t="s">
        <v>2117</v>
      </c>
      <c r="B108" s="109" t="s">
        <v>4395</v>
      </c>
      <c r="C108" s="10" t="s">
        <v>18</v>
      </c>
      <c r="D108" s="10"/>
      <c r="E108" s="252" t="s">
        <v>4396</v>
      </c>
      <c r="F108" s="10"/>
      <c r="G108" s="10" t="s">
        <v>4397</v>
      </c>
      <c r="H108" s="10"/>
      <c r="I108" s="10" t="s">
        <v>4398</v>
      </c>
      <c r="J108" s="10"/>
      <c r="K108" s="10" t="s">
        <v>4399</v>
      </c>
      <c r="L108" s="10" t="s">
        <v>4400</v>
      </c>
      <c r="M108" s="10" t="s">
        <v>4401</v>
      </c>
      <c r="N108" s="86" t="s">
        <v>49</v>
      </c>
      <c r="O108" s="10" t="s">
        <v>4402</v>
      </c>
      <c r="P108" s="10" t="s">
        <v>4403</v>
      </c>
      <c r="Q108" s="10" t="s">
        <v>4404</v>
      </c>
      <c r="R108" s="86" t="s">
        <v>49</v>
      </c>
      <c r="S108" s="10" t="s">
        <v>4402</v>
      </c>
      <c r="T108" s="10" t="s">
        <v>4403</v>
      </c>
      <c r="U108" s="10" t="s">
        <v>4404</v>
      </c>
      <c r="W108" s="10" t="s">
        <v>4402</v>
      </c>
      <c r="X108" s="10" t="s">
        <v>4403</v>
      </c>
      <c r="Y108" s="10" t="s">
        <v>4404</v>
      </c>
      <c r="AA108" s="10" t="s">
        <v>4402</v>
      </c>
      <c r="AB108" s="10" t="s">
        <v>4403</v>
      </c>
      <c r="AC108" s="10" t="s">
        <v>4404</v>
      </c>
      <c r="AD108" s="10"/>
      <c r="AE108" s="10" t="s">
        <v>4402</v>
      </c>
      <c r="AF108" s="10" t="s">
        <v>4403</v>
      </c>
      <c r="AG108" s="10" t="s">
        <v>4404</v>
      </c>
      <c r="AH108" s="10"/>
      <c r="AI108" s="10" t="s">
        <v>4402</v>
      </c>
      <c r="AJ108" s="10" t="s">
        <v>4403</v>
      </c>
      <c r="AK108" s="10" t="s">
        <v>4404</v>
      </c>
      <c r="AL108" s="10"/>
      <c r="AM108" s="10" t="s">
        <v>4402</v>
      </c>
      <c r="AN108" s="10" t="s">
        <v>4403</v>
      </c>
      <c r="AO108" s="10" t="s">
        <v>4404</v>
      </c>
      <c r="AP108" s="86"/>
      <c r="AQ108" s="10" t="s">
        <v>4402</v>
      </c>
      <c r="AR108" s="10" t="s">
        <v>4403</v>
      </c>
      <c r="AS108" s="10" t="s">
        <v>4404</v>
      </c>
      <c r="AT108" s="86"/>
      <c r="AU108" s="10" t="s">
        <v>4402</v>
      </c>
      <c r="AV108" s="10" t="s">
        <v>4403</v>
      </c>
      <c r="AW108" s="10" t="s">
        <v>4404</v>
      </c>
      <c r="AY108" s="10" t="s">
        <v>4402</v>
      </c>
      <c r="AZ108" s="10" t="s">
        <v>4403</v>
      </c>
      <c r="BA108" s="10" t="s">
        <v>4404</v>
      </c>
      <c r="BC108" s="77"/>
      <c r="BD108" s="77"/>
      <c r="BE108" s="77"/>
      <c r="BF108" s="77"/>
      <c r="BG108" s="77"/>
      <c r="BH108" s="77"/>
      <c r="BI108" s="77"/>
      <c r="BJ108" s="77"/>
    </row>
    <row r="109" spans="1:62">
      <c r="B109" s="285" t="s">
        <v>4432</v>
      </c>
      <c r="C109" s="286">
        <v>124</v>
      </c>
      <c r="E109" s="131">
        <v>45662</v>
      </c>
      <c r="G109" s="85">
        <v>10</v>
      </c>
      <c r="I109" s="85">
        <v>10</v>
      </c>
      <c r="K109" s="132">
        <v>46052</v>
      </c>
      <c r="L109" s="132">
        <v>46052</v>
      </c>
      <c r="M109" s="132">
        <v>46052</v>
      </c>
      <c r="O109" s="132">
        <v>45838</v>
      </c>
      <c r="P109" s="132">
        <v>45837</v>
      </c>
      <c r="Q109" s="132">
        <v>45838</v>
      </c>
      <c r="S109" s="132">
        <v>45836</v>
      </c>
      <c r="T109" s="132">
        <v>45834</v>
      </c>
      <c r="U109" s="132">
        <v>45838</v>
      </c>
      <c r="W109" s="132">
        <v>45837</v>
      </c>
      <c r="X109" s="132">
        <v>45837</v>
      </c>
      <c r="Y109" s="132">
        <v>45837</v>
      </c>
      <c r="AA109" s="132">
        <v>45838</v>
      </c>
      <c r="AB109" s="132">
        <v>45838</v>
      </c>
      <c r="AC109" s="132">
        <v>45838</v>
      </c>
      <c r="AE109" s="132">
        <v>45838</v>
      </c>
      <c r="AF109" s="132">
        <v>45838</v>
      </c>
      <c r="AG109" s="132">
        <v>45838</v>
      </c>
      <c r="AI109" s="132">
        <v>46052</v>
      </c>
      <c r="AJ109" s="132">
        <v>46052</v>
      </c>
      <c r="AK109" s="132">
        <v>46052</v>
      </c>
      <c r="AM109" s="132">
        <v>46052</v>
      </c>
      <c r="AN109" s="132">
        <v>45833</v>
      </c>
      <c r="AO109" s="132">
        <v>46052</v>
      </c>
      <c r="AQ109" s="132">
        <v>46052</v>
      </c>
      <c r="AR109" s="132">
        <v>46052</v>
      </c>
      <c r="AS109" s="132">
        <v>46052</v>
      </c>
      <c r="AU109" s="132">
        <v>46052</v>
      </c>
      <c r="AV109" s="132">
        <v>46052</v>
      </c>
      <c r="AW109" s="132">
        <v>46052</v>
      </c>
    </row>
    <row r="110" spans="1:62">
      <c r="B110" s="285" t="s">
        <v>872</v>
      </c>
      <c r="C110" s="286">
        <v>124</v>
      </c>
      <c r="E110" s="131">
        <v>45662</v>
      </c>
      <c r="G110" s="85">
        <v>6</v>
      </c>
      <c r="I110" s="85">
        <v>6</v>
      </c>
      <c r="K110" s="85" t="s">
        <v>4433</v>
      </c>
      <c r="L110" s="85"/>
      <c r="M110" s="85"/>
      <c r="O110" s="85"/>
      <c r="P110" s="85"/>
      <c r="Q110" s="85"/>
      <c r="S110" s="85"/>
      <c r="T110" s="85"/>
      <c r="U110" s="85"/>
      <c r="W110" s="85"/>
      <c r="X110" s="85"/>
      <c r="Y110" s="85"/>
      <c r="AA110" s="85"/>
      <c r="AB110" s="85"/>
      <c r="AC110" s="85"/>
      <c r="AE110" s="85"/>
      <c r="AF110" s="85"/>
      <c r="AG110" s="85"/>
    </row>
    <row r="111" spans="1:62">
      <c r="B111" s="295" t="s">
        <v>4434</v>
      </c>
      <c r="C111" s="286">
        <v>124</v>
      </c>
      <c r="E111" s="131">
        <v>45662</v>
      </c>
      <c r="G111" s="128">
        <v>4</v>
      </c>
      <c r="I111" s="162">
        <v>3</v>
      </c>
      <c r="K111" s="132">
        <v>46041</v>
      </c>
      <c r="L111" s="132">
        <v>46038</v>
      </c>
      <c r="M111" s="132">
        <v>46042</v>
      </c>
      <c r="O111" s="132">
        <v>46048</v>
      </c>
      <c r="P111" s="132">
        <v>46045</v>
      </c>
      <c r="Q111" s="132">
        <v>46045</v>
      </c>
      <c r="S111" s="132">
        <v>46045</v>
      </c>
      <c r="T111" s="132">
        <v>46045</v>
      </c>
      <c r="U111" s="132">
        <v>46045</v>
      </c>
      <c r="W111" s="162"/>
      <c r="X111" s="162"/>
      <c r="Y111" s="162"/>
    </row>
    <row r="112" spans="1:62">
      <c r="B112" s="285" t="s">
        <v>4435</v>
      </c>
      <c r="C112" s="286">
        <v>124</v>
      </c>
      <c r="E112" s="131">
        <v>45662</v>
      </c>
      <c r="G112" s="128">
        <v>5</v>
      </c>
      <c r="I112" s="162">
        <v>5</v>
      </c>
      <c r="K112" s="132">
        <v>45820</v>
      </c>
      <c r="L112" s="132">
        <v>45819</v>
      </c>
      <c r="M112" s="132">
        <v>45365</v>
      </c>
      <c r="O112" s="132">
        <v>45827</v>
      </c>
      <c r="P112" s="132">
        <v>45827</v>
      </c>
      <c r="Q112" s="132">
        <v>45827</v>
      </c>
      <c r="S112" s="132">
        <v>46052</v>
      </c>
      <c r="T112" s="132">
        <v>46052</v>
      </c>
      <c r="U112" s="132">
        <v>46052</v>
      </c>
      <c r="W112" s="162"/>
      <c r="X112" s="162"/>
      <c r="Y112" s="132">
        <v>45740</v>
      </c>
      <c r="AA112" s="162"/>
      <c r="AB112" s="132">
        <v>46052</v>
      </c>
      <c r="AC112" s="162"/>
    </row>
    <row r="113" spans="1:53">
      <c r="B113" s="285" t="s">
        <v>4436</v>
      </c>
      <c r="C113" s="286">
        <v>124</v>
      </c>
      <c r="E113" s="131">
        <v>45662</v>
      </c>
      <c r="G113" s="128">
        <v>6</v>
      </c>
      <c r="I113" s="162">
        <v>6</v>
      </c>
      <c r="K113" s="162"/>
      <c r="L113" s="162"/>
      <c r="M113" s="162"/>
      <c r="O113" s="132">
        <v>46045</v>
      </c>
      <c r="P113" s="132">
        <v>45665</v>
      </c>
      <c r="Q113" s="132">
        <v>46045</v>
      </c>
      <c r="S113" s="132">
        <v>46045</v>
      </c>
      <c r="T113" s="132">
        <v>46045</v>
      </c>
      <c r="U113" s="132">
        <v>46045</v>
      </c>
      <c r="W113" s="132">
        <v>46045</v>
      </c>
      <c r="X113" s="132">
        <v>46045</v>
      </c>
      <c r="Y113" s="132">
        <v>46045</v>
      </c>
      <c r="AA113" s="162"/>
      <c r="AB113" s="162"/>
      <c r="AC113" s="162"/>
      <c r="AE113" s="162"/>
      <c r="AF113" s="162"/>
      <c r="AG113" s="162"/>
    </row>
    <row r="114" spans="1:53">
      <c r="B114" s="285" t="s">
        <v>4437</v>
      </c>
      <c r="C114" s="286">
        <v>125</v>
      </c>
      <c r="E114" s="131">
        <v>45662</v>
      </c>
      <c r="G114" s="128">
        <v>6</v>
      </c>
      <c r="I114" s="162">
        <v>6</v>
      </c>
      <c r="K114" s="132">
        <v>45684</v>
      </c>
      <c r="L114" s="132">
        <v>45706</v>
      </c>
      <c r="M114" s="132">
        <v>45323</v>
      </c>
      <c r="O114" s="132">
        <v>46045</v>
      </c>
      <c r="P114" s="132">
        <v>46045</v>
      </c>
      <c r="Q114" s="132">
        <v>46045</v>
      </c>
      <c r="S114" s="132">
        <v>46049</v>
      </c>
      <c r="T114" s="132">
        <v>46048</v>
      </c>
      <c r="U114" s="132">
        <v>46048</v>
      </c>
      <c r="W114" s="132">
        <v>45692</v>
      </c>
      <c r="X114" s="132">
        <v>45692</v>
      </c>
      <c r="Y114" s="132">
        <v>45692</v>
      </c>
      <c r="AA114" s="132">
        <v>46044</v>
      </c>
      <c r="AB114" s="132">
        <v>46050</v>
      </c>
      <c r="AC114" s="132">
        <v>46052</v>
      </c>
      <c r="AE114" s="132">
        <v>46055</v>
      </c>
      <c r="AF114" s="162"/>
      <c r="AG114" s="162"/>
    </row>
    <row r="115" spans="1:53">
      <c r="B115" s="285" t="s">
        <v>4438</v>
      </c>
      <c r="C115" s="283">
        <v>125</v>
      </c>
      <c r="E115" s="131">
        <v>45662</v>
      </c>
      <c r="G115" s="128">
        <v>4</v>
      </c>
      <c r="I115" s="162">
        <v>4</v>
      </c>
      <c r="K115" s="132">
        <v>46035</v>
      </c>
      <c r="L115" s="132">
        <v>46033</v>
      </c>
      <c r="M115" s="132">
        <v>46035</v>
      </c>
      <c r="O115" s="132">
        <v>46043</v>
      </c>
      <c r="P115" s="132">
        <v>46043</v>
      </c>
      <c r="Q115" s="132">
        <v>46045</v>
      </c>
      <c r="S115" s="132">
        <v>46047</v>
      </c>
      <c r="T115" s="162"/>
      <c r="U115" s="162"/>
      <c r="W115" s="85" t="s">
        <v>4408</v>
      </c>
      <c r="X115" s="132">
        <v>46045</v>
      </c>
      <c r="Y115" s="132">
        <v>46053</v>
      </c>
    </row>
    <row r="116" spans="1:53">
      <c r="B116" s="285" t="s">
        <v>4439</v>
      </c>
      <c r="C116" s="286">
        <v>125</v>
      </c>
      <c r="E116" s="131">
        <v>45662</v>
      </c>
      <c r="G116" s="128">
        <v>6</v>
      </c>
      <c r="I116" s="162">
        <v>6</v>
      </c>
      <c r="K116" s="162"/>
      <c r="L116" s="162"/>
      <c r="M116" s="162"/>
      <c r="O116" s="132">
        <v>46041</v>
      </c>
      <c r="P116" s="132">
        <v>45663</v>
      </c>
      <c r="Q116" s="132">
        <v>45673</v>
      </c>
      <c r="S116" s="132">
        <v>46037</v>
      </c>
      <c r="T116" s="132">
        <v>45663</v>
      </c>
      <c r="U116" s="132">
        <v>45663</v>
      </c>
      <c r="W116" s="132">
        <v>46044</v>
      </c>
      <c r="X116" s="132">
        <v>45673</v>
      </c>
      <c r="Y116" s="132">
        <v>45673</v>
      </c>
      <c r="AA116" s="132">
        <v>46034</v>
      </c>
      <c r="AB116" s="132">
        <v>46034</v>
      </c>
      <c r="AC116" s="132">
        <v>46035</v>
      </c>
      <c r="AE116" s="162"/>
      <c r="AF116" s="162"/>
      <c r="AG116" s="162"/>
    </row>
    <row r="117" spans="1:53">
      <c r="B117" s="285" t="s">
        <v>1195</v>
      </c>
      <c r="C117" s="286">
        <v>125</v>
      </c>
      <c r="E117" s="131">
        <v>45662</v>
      </c>
      <c r="G117" s="85">
        <v>10</v>
      </c>
      <c r="I117" s="85">
        <v>10</v>
      </c>
      <c r="K117" s="132">
        <v>45810</v>
      </c>
      <c r="L117" s="132">
        <v>45810</v>
      </c>
      <c r="M117" s="132">
        <v>45810</v>
      </c>
      <c r="O117" s="132">
        <v>45819</v>
      </c>
      <c r="P117" s="132">
        <v>45819</v>
      </c>
      <c r="Q117" s="132">
        <v>45819</v>
      </c>
      <c r="S117" s="132">
        <v>45818</v>
      </c>
      <c r="T117" s="132">
        <v>45817</v>
      </c>
      <c r="U117" s="132">
        <v>45818</v>
      </c>
      <c r="W117" s="132">
        <v>45824</v>
      </c>
      <c r="X117" s="132">
        <v>45823</v>
      </c>
      <c r="Y117" s="132">
        <v>45823</v>
      </c>
      <c r="AA117" s="132">
        <v>45822</v>
      </c>
      <c r="AB117" s="132">
        <v>45819</v>
      </c>
      <c r="AC117" s="132">
        <v>45822</v>
      </c>
      <c r="AE117" s="132">
        <v>45818</v>
      </c>
      <c r="AF117" s="132">
        <v>45818</v>
      </c>
      <c r="AG117" s="132">
        <v>45818</v>
      </c>
      <c r="AI117" s="132">
        <v>46043</v>
      </c>
      <c r="AJ117" s="132">
        <v>46035</v>
      </c>
      <c r="AK117" s="132">
        <v>46043</v>
      </c>
      <c r="AM117" s="132">
        <v>46048</v>
      </c>
      <c r="AN117" s="132">
        <v>46035</v>
      </c>
      <c r="AO117" s="132">
        <v>46035</v>
      </c>
      <c r="AQ117" s="132">
        <v>46037</v>
      </c>
      <c r="AR117" s="132">
        <v>46037</v>
      </c>
      <c r="AS117" s="132">
        <v>46037</v>
      </c>
      <c r="AU117" s="132">
        <v>46186</v>
      </c>
      <c r="AV117" s="132">
        <v>46186</v>
      </c>
      <c r="AW117" s="132">
        <v>46186</v>
      </c>
    </row>
    <row r="118" spans="1:53">
      <c r="B118" s="285" t="s">
        <v>4440</v>
      </c>
      <c r="C118" s="286">
        <v>125</v>
      </c>
      <c r="E118" s="131">
        <v>45662</v>
      </c>
      <c r="G118" s="85">
        <v>3</v>
      </c>
      <c r="I118" s="85">
        <v>3</v>
      </c>
      <c r="K118" s="132">
        <v>46042</v>
      </c>
      <c r="L118" s="132">
        <v>45801</v>
      </c>
      <c r="M118" s="132">
        <v>46051</v>
      </c>
      <c r="O118" s="132">
        <v>46048</v>
      </c>
      <c r="P118" s="132">
        <v>45665</v>
      </c>
      <c r="Q118" s="132">
        <v>45665</v>
      </c>
      <c r="S118" s="132">
        <v>46051</v>
      </c>
      <c r="T118" s="132">
        <v>45679</v>
      </c>
      <c r="U118" s="132">
        <v>45679</v>
      </c>
    </row>
    <row r="119" spans="1:53">
      <c r="B119" s="285" t="s">
        <v>4441</v>
      </c>
      <c r="C119" s="286">
        <v>125</v>
      </c>
      <c r="E119" s="131">
        <v>45662</v>
      </c>
      <c r="G119" s="128">
        <v>4</v>
      </c>
      <c r="I119" s="162">
        <v>3</v>
      </c>
      <c r="K119" s="132">
        <v>46055</v>
      </c>
      <c r="L119" s="162"/>
      <c r="M119" s="162" t="s">
        <v>4410</v>
      </c>
      <c r="O119" s="132">
        <v>46049</v>
      </c>
      <c r="P119" s="132">
        <v>46049</v>
      </c>
      <c r="Q119" s="162" t="s">
        <v>4410</v>
      </c>
      <c r="S119" s="162"/>
      <c r="T119" s="162"/>
      <c r="U119" s="162"/>
      <c r="W119" s="162"/>
      <c r="X119" s="162"/>
      <c r="Y119" s="162"/>
    </row>
    <row r="120" spans="1:53">
      <c r="B120" s="285" t="s">
        <v>4442</v>
      </c>
      <c r="C120" s="286">
        <v>125</v>
      </c>
      <c r="E120" s="131">
        <v>45662</v>
      </c>
      <c r="G120" s="128">
        <v>5</v>
      </c>
      <c r="I120" s="162">
        <v>5</v>
      </c>
      <c r="K120" s="162"/>
      <c r="L120" s="162"/>
      <c r="M120" s="162"/>
      <c r="O120" s="162"/>
      <c r="P120" s="132">
        <v>46054</v>
      </c>
      <c r="Q120" s="162"/>
      <c r="S120" s="85" t="s">
        <v>4408</v>
      </c>
      <c r="T120" s="132">
        <v>46055</v>
      </c>
      <c r="U120" s="132">
        <v>46055</v>
      </c>
      <c r="W120" s="132">
        <v>46054</v>
      </c>
      <c r="X120" s="132">
        <v>46054</v>
      </c>
      <c r="Y120" s="162"/>
      <c r="AA120" s="162"/>
      <c r="AB120" s="162"/>
      <c r="AC120" s="162"/>
    </row>
    <row r="121" spans="1:53">
      <c r="B121" s="285" t="s">
        <v>4443</v>
      </c>
      <c r="C121" s="286">
        <v>125</v>
      </c>
      <c r="E121" s="131">
        <v>45662</v>
      </c>
      <c r="G121" s="128">
        <v>6</v>
      </c>
      <c r="I121" s="162">
        <v>6</v>
      </c>
      <c r="K121" s="132">
        <v>45855</v>
      </c>
      <c r="L121" s="132">
        <v>45855</v>
      </c>
      <c r="M121" s="132">
        <v>46042</v>
      </c>
      <c r="O121" s="132">
        <v>46041</v>
      </c>
      <c r="P121" s="132">
        <v>45671</v>
      </c>
      <c r="Q121" s="132">
        <v>46041</v>
      </c>
      <c r="S121" s="162"/>
      <c r="T121" s="162"/>
      <c r="U121" s="162"/>
      <c r="W121" s="162"/>
      <c r="X121" s="162"/>
      <c r="Y121" s="162"/>
      <c r="AA121" s="162"/>
      <c r="AB121" s="162"/>
      <c r="AC121" s="162"/>
      <c r="AE121" s="162"/>
      <c r="AF121" s="162"/>
      <c r="AG121" s="162"/>
    </row>
    <row r="122" spans="1:53" s="77" customFormat="1">
      <c r="A122" s="251" t="s">
        <v>2117</v>
      </c>
      <c r="B122" s="316" t="s">
        <v>4395</v>
      </c>
      <c r="C122" s="318" t="s">
        <v>18</v>
      </c>
      <c r="D122" s="10"/>
      <c r="E122" s="252" t="s">
        <v>4396</v>
      </c>
      <c r="F122" s="10"/>
      <c r="G122" s="10" t="s">
        <v>4397</v>
      </c>
      <c r="H122" s="10"/>
      <c r="I122" s="10" t="s">
        <v>4398</v>
      </c>
      <c r="J122" s="10"/>
      <c r="K122" s="10" t="s">
        <v>4399</v>
      </c>
      <c r="L122" s="10" t="s">
        <v>4400</v>
      </c>
      <c r="M122" s="10" t="s">
        <v>4401</v>
      </c>
      <c r="N122" s="86" t="s">
        <v>49</v>
      </c>
      <c r="O122" s="10" t="s">
        <v>4402</v>
      </c>
      <c r="P122" s="10" t="s">
        <v>4403</v>
      </c>
      <c r="Q122" s="10" t="s">
        <v>4404</v>
      </c>
      <c r="R122" s="86" t="s">
        <v>49</v>
      </c>
      <c r="S122" s="10" t="s">
        <v>4402</v>
      </c>
      <c r="T122" s="10" t="s">
        <v>4403</v>
      </c>
      <c r="U122" s="10" t="s">
        <v>4404</v>
      </c>
      <c r="V122" s="86"/>
      <c r="W122" s="10" t="s">
        <v>4402</v>
      </c>
      <c r="X122" s="10" t="s">
        <v>4403</v>
      </c>
      <c r="Y122" s="10" t="s">
        <v>4404</v>
      </c>
      <c r="Z122" s="86"/>
      <c r="AA122" s="10" t="s">
        <v>4402</v>
      </c>
      <c r="AB122" s="10" t="s">
        <v>4403</v>
      </c>
      <c r="AC122" s="10" t="s">
        <v>4404</v>
      </c>
      <c r="AD122" s="10"/>
      <c r="AE122" s="10" t="s">
        <v>4402</v>
      </c>
      <c r="AF122" s="10" t="s">
        <v>4403</v>
      </c>
      <c r="AG122" s="10" t="s">
        <v>4404</v>
      </c>
      <c r="AH122" s="10"/>
      <c r="AI122" s="10" t="s">
        <v>4402</v>
      </c>
      <c r="AJ122" s="10" t="s">
        <v>4403</v>
      </c>
      <c r="AK122" s="10" t="s">
        <v>4404</v>
      </c>
      <c r="AL122" s="10"/>
      <c r="AM122" s="10" t="s">
        <v>4402</v>
      </c>
      <c r="AN122" s="10" t="s">
        <v>4403</v>
      </c>
      <c r="AO122" s="10" t="s">
        <v>4404</v>
      </c>
      <c r="AP122" s="86"/>
      <c r="AQ122" s="10" t="s">
        <v>4402</v>
      </c>
      <c r="AR122" s="10" t="s">
        <v>4403</v>
      </c>
      <c r="AS122" s="10" t="s">
        <v>4404</v>
      </c>
      <c r="AT122" s="86"/>
      <c r="AU122" s="10" t="s">
        <v>4402</v>
      </c>
      <c r="AV122" s="10" t="s">
        <v>4403</v>
      </c>
      <c r="AW122" s="10" t="s">
        <v>4404</v>
      </c>
      <c r="AX122" s="86"/>
      <c r="AY122" s="10" t="s">
        <v>4402</v>
      </c>
      <c r="AZ122" s="10" t="s">
        <v>4403</v>
      </c>
      <c r="BA122" s="10" t="s">
        <v>4404</v>
      </c>
    </row>
    <row r="123" spans="1:53">
      <c r="A123" s="315"/>
      <c r="B123" s="315" t="s">
        <v>472</v>
      </c>
      <c r="C123" s="128">
        <v>201</v>
      </c>
      <c r="D123" s="317"/>
      <c r="E123" s="131">
        <v>45669</v>
      </c>
      <c r="G123" s="128">
        <v>7</v>
      </c>
      <c r="I123" s="162">
        <v>7</v>
      </c>
      <c r="K123" s="132">
        <v>45826</v>
      </c>
      <c r="L123" s="132">
        <v>45708</v>
      </c>
      <c r="M123" s="132">
        <v>45826</v>
      </c>
      <c r="O123" s="132">
        <v>46055</v>
      </c>
      <c r="P123" s="132">
        <v>46054</v>
      </c>
      <c r="Q123" s="132">
        <v>46054</v>
      </c>
      <c r="S123" s="132">
        <v>46055</v>
      </c>
      <c r="T123" s="132">
        <v>46052</v>
      </c>
      <c r="U123" s="132">
        <v>46052</v>
      </c>
      <c r="W123" s="162"/>
      <c r="X123" s="162"/>
      <c r="Y123" s="162"/>
      <c r="AA123" s="162"/>
      <c r="AB123" s="162"/>
      <c r="AC123" s="162"/>
      <c r="AE123" s="162"/>
      <c r="AF123" s="162"/>
      <c r="AG123" s="162"/>
      <c r="AI123" s="162"/>
      <c r="AJ123" s="162"/>
      <c r="AK123" s="162"/>
    </row>
    <row r="124" spans="1:53">
      <c r="A124" s="315"/>
      <c r="B124" s="315" t="s">
        <v>483</v>
      </c>
      <c r="C124" s="128">
        <v>201</v>
      </c>
      <c r="D124" s="317"/>
      <c r="E124" s="131">
        <v>45669</v>
      </c>
      <c r="G124" s="128">
        <v>10</v>
      </c>
      <c r="I124" s="162">
        <v>10</v>
      </c>
      <c r="K124" s="132">
        <v>45855</v>
      </c>
      <c r="L124" s="162"/>
      <c r="M124" s="162" t="s">
        <v>4410</v>
      </c>
    </row>
    <row r="125" spans="1:53">
      <c r="A125" s="315"/>
      <c r="B125" s="315" t="s">
        <v>492</v>
      </c>
      <c r="C125" s="128">
        <v>201</v>
      </c>
      <c r="D125" s="317"/>
      <c r="E125" s="131">
        <v>45669</v>
      </c>
      <c r="G125" s="128">
        <v>3</v>
      </c>
      <c r="I125" s="162">
        <v>2</v>
      </c>
      <c r="K125" s="132">
        <v>46049</v>
      </c>
      <c r="L125" s="132">
        <v>45705</v>
      </c>
      <c r="M125" s="132">
        <v>45674</v>
      </c>
      <c r="O125" s="162" t="s">
        <v>4406</v>
      </c>
      <c r="P125" s="132">
        <v>46052</v>
      </c>
      <c r="Q125" s="132">
        <v>46052</v>
      </c>
      <c r="S125" s="162"/>
      <c r="T125" s="162"/>
      <c r="U125" s="162"/>
    </row>
    <row r="126" spans="1:53">
      <c r="A126" s="315"/>
      <c r="B126" s="315" t="s">
        <v>1297</v>
      </c>
      <c r="C126" s="128">
        <v>201</v>
      </c>
      <c r="D126" s="317"/>
      <c r="E126" s="131">
        <v>45669</v>
      </c>
      <c r="G126" s="128">
        <v>9</v>
      </c>
      <c r="I126" s="162">
        <v>9</v>
      </c>
      <c r="K126" s="132">
        <v>45691</v>
      </c>
      <c r="L126" s="132">
        <v>45705</v>
      </c>
      <c r="M126" s="132">
        <v>45636</v>
      </c>
      <c r="O126" s="132">
        <v>46044</v>
      </c>
      <c r="P126" s="132">
        <v>46046</v>
      </c>
      <c r="Q126" s="132">
        <v>46049</v>
      </c>
      <c r="S126" s="132">
        <v>46051</v>
      </c>
      <c r="T126" s="132">
        <v>46051</v>
      </c>
      <c r="U126" s="132">
        <v>46051</v>
      </c>
      <c r="W126" s="132">
        <v>46044</v>
      </c>
      <c r="X126" s="132">
        <v>46044</v>
      </c>
      <c r="Y126" s="132">
        <v>46054</v>
      </c>
      <c r="AA126" s="132">
        <v>45705</v>
      </c>
      <c r="AB126" s="132">
        <v>45705</v>
      </c>
      <c r="AC126" s="132">
        <v>45705</v>
      </c>
      <c r="AE126" s="132">
        <v>45708</v>
      </c>
      <c r="AF126" s="132">
        <v>45699</v>
      </c>
      <c r="AG126" s="132">
        <v>45703</v>
      </c>
      <c r="AI126" s="132">
        <v>45699</v>
      </c>
      <c r="AJ126" s="132">
        <v>45698</v>
      </c>
      <c r="AK126" s="132">
        <v>45700</v>
      </c>
      <c r="AM126" s="132">
        <v>45705</v>
      </c>
      <c r="AN126" s="132">
        <v>45701</v>
      </c>
      <c r="AO126" s="132">
        <v>45705</v>
      </c>
    </row>
    <row r="127" spans="1:53">
      <c r="A127" s="315"/>
      <c r="B127" s="315" t="s">
        <v>1373</v>
      </c>
      <c r="C127" s="128">
        <v>201</v>
      </c>
      <c r="D127" s="317"/>
      <c r="E127" s="131">
        <v>45669</v>
      </c>
      <c r="G127" s="128">
        <v>3</v>
      </c>
      <c r="I127" s="162">
        <v>3</v>
      </c>
      <c r="K127" s="162"/>
      <c r="L127" s="162"/>
      <c r="M127" s="162"/>
      <c r="O127" s="162"/>
      <c r="P127" s="162"/>
      <c r="Q127" s="162"/>
      <c r="S127" s="162"/>
      <c r="T127" s="162"/>
      <c r="U127" s="162"/>
    </row>
    <row r="128" spans="1:53">
      <c r="A128" s="315"/>
      <c r="B128" s="315" t="s">
        <v>1382</v>
      </c>
      <c r="C128" s="128">
        <v>201</v>
      </c>
      <c r="D128" s="317"/>
      <c r="E128" s="131">
        <v>45669</v>
      </c>
      <c r="G128" s="128">
        <v>7</v>
      </c>
      <c r="I128" s="162">
        <v>7</v>
      </c>
      <c r="K128" s="132">
        <v>46043</v>
      </c>
      <c r="L128" s="132">
        <v>45707</v>
      </c>
      <c r="M128" s="132">
        <v>45669</v>
      </c>
      <c r="O128" s="132">
        <v>46048</v>
      </c>
      <c r="P128" s="132">
        <v>45674</v>
      </c>
      <c r="Q128" s="132">
        <v>45674</v>
      </c>
      <c r="S128" s="132">
        <v>46043</v>
      </c>
      <c r="T128" s="132">
        <v>45670</v>
      </c>
      <c r="U128" s="132">
        <v>45670</v>
      </c>
      <c r="W128" s="132">
        <v>46043</v>
      </c>
      <c r="X128" s="132">
        <v>45670</v>
      </c>
      <c r="Y128" s="132">
        <v>45670</v>
      </c>
      <c r="AA128" s="132">
        <v>46042</v>
      </c>
      <c r="AB128" s="132">
        <v>45670</v>
      </c>
      <c r="AC128" s="132">
        <v>45671</v>
      </c>
      <c r="AE128" s="132">
        <v>46048</v>
      </c>
      <c r="AF128" s="132">
        <v>46047</v>
      </c>
      <c r="AG128" s="132">
        <v>46053</v>
      </c>
      <c r="AI128" s="162"/>
      <c r="AJ128" s="162"/>
      <c r="AK128" s="162"/>
    </row>
    <row r="129" spans="1:62">
      <c r="A129" s="315"/>
      <c r="B129" s="315" t="s">
        <v>1630</v>
      </c>
      <c r="C129" s="128">
        <v>201</v>
      </c>
      <c r="D129" s="317"/>
      <c r="E129" s="131">
        <v>45669</v>
      </c>
      <c r="G129" s="128">
        <v>4</v>
      </c>
      <c r="I129" s="162">
        <v>4</v>
      </c>
      <c r="K129" s="132">
        <v>46047</v>
      </c>
      <c r="L129" s="162"/>
      <c r="M129" s="162" t="s">
        <v>4410</v>
      </c>
      <c r="O129" s="132">
        <v>46044</v>
      </c>
      <c r="P129" s="132">
        <v>46044</v>
      </c>
      <c r="Q129" s="132">
        <v>46044</v>
      </c>
      <c r="S129" s="132">
        <v>45709</v>
      </c>
      <c r="T129" s="132">
        <v>45708</v>
      </c>
      <c r="U129" s="132">
        <v>45708</v>
      </c>
      <c r="W129" s="132">
        <v>46047</v>
      </c>
      <c r="X129" s="132">
        <v>46047</v>
      </c>
      <c r="Y129" s="132">
        <v>46047</v>
      </c>
    </row>
    <row r="130" spans="1:62">
      <c r="A130" s="251" t="s">
        <v>2117</v>
      </c>
      <c r="B130" s="316" t="s">
        <v>4395</v>
      </c>
      <c r="C130" s="318" t="s">
        <v>18</v>
      </c>
      <c r="D130" s="10"/>
      <c r="E130" s="252" t="s">
        <v>4396</v>
      </c>
      <c r="F130" s="10"/>
      <c r="G130" s="10" t="s">
        <v>4397</v>
      </c>
      <c r="H130" s="10"/>
      <c r="I130" s="10" t="s">
        <v>4398</v>
      </c>
      <c r="J130" s="10"/>
      <c r="K130" s="10" t="s">
        <v>4399</v>
      </c>
      <c r="L130" s="10" t="s">
        <v>4400</v>
      </c>
      <c r="M130" s="10" t="s">
        <v>4401</v>
      </c>
      <c r="N130" s="86" t="s">
        <v>49</v>
      </c>
      <c r="O130" s="10" t="s">
        <v>4402</v>
      </c>
      <c r="P130" s="10" t="s">
        <v>4403</v>
      </c>
      <c r="Q130" s="10" t="s">
        <v>4404</v>
      </c>
      <c r="R130" s="86" t="s">
        <v>49</v>
      </c>
      <c r="S130" s="10" t="s">
        <v>4402</v>
      </c>
      <c r="T130" s="10" t="s">
        <v>4403</v>
      </c>
      <c r="U130" s="10" t="s">
        <v>4404</v>
      </c>
      <c r="W130" s="10" t="s">
        <v>4402</v>
      </c>
      <c r="X130" s="10" t="s">
        <v>4403</v>
      </c>
      <c r="Y130" s="10" t="s">
        <v>4404</v>
      </c>
      <c r="AA130" s="10" t="s">
        <v>4402</v>
      </c>
      <c r="AB130" s="10" t="s">
        <v>4403</v>
      </c>
      <c r="AC130" s="10" t="s">
        <v>4404</v>
      </c>
      <c r="AD130" s="10"/>
      <c r="AE130" s="10" t="s">
        <v>4402</v>
      </c>
      <c r="AF130" s="10" t="s">
        <v>4403</v>
      </c>
      <c r="AG130" s="10" t="s">
        <v>4404</v>
      </c>
      <c r="AH130" s="10"/>
      <c r="AI130" s="10" t="s">
        <v>4402</v>
      </c>
      <c r="AJ130" s="10" t="s">
        <v>4403</v>
      </c>
      <c r="AK130" s="10" t="s">
        <v>4404</v>
      </c>
      <c r="AL130" s="10"/>
      <c r="AM130" s="10" t="s">
        <v>4402</v>
      </c>
      <c r="AN130" s="10" t="s">
        <v>4403</v>
      </c>
      <c r="AO130" s="10" t="s">
        <v>4404</v>
      </c>
      <c r="AP130" s="86"/>
      <c r="AQ130" s="10" t="s">
        <v>4402</v>
      </c>
      <c r="AR130" s="10" t="s">
        <v>4403</v>
      </c>
      <c r="AS130" s="10" t="s">
        <v>4404</v>
      </c>
      <c r="AT130" s="86"/>
      <c r="AU130" s="10" t="s">
        <v>4402</v>
      </c>
      <c r="AV130" s="10" t="s">
        <v>4403</v>
      </c>
      <c r="AW130" s="10" t="s">
        <v>4404</v>
      </c>
      <c r="AY130" s="10" t="s">
        <v>4402</v>
      </c>
      <c r="AZ130" s="10" t="s">
        <v>4403</v>
      </c>
      <c r="BA130" s="10" t="s">
        <v>4404</v>
      </c>
      <c r="BC130" s="77"/>
      <c r="BD130" s="77"/>
      <c r="BE130" s="77"/>
      <c r="BF130" s="77"/>
      <c r="BG130" s="77"/>
      <c r="BH130" s="77"/>
      <c r="BI130" s="77"/>
      <c r="BJ130" s="77"/>
    </row>
    <row r="131" spans="1:62" ht="15">
      <c r="B131" s="45" t="s">
        <v>518</v>
      </c>
      <c r="C131" s="128">
        <v>110</v>
      </c>
      <c r="E131" s="131">
        <v>46013</v>
      </c>
      <c r="G131" s="128">
        <v>3</v>
      </c>
      <c r="I131" s="162">
        <v>1</v>
      </c>
      <c r="K131" s="132">
        <v>46056</v>
      </c>
      <c r="L131" s="132">
        <v>45706</v>
      </c>
      <c r="M131" s="132">
        <v>45664</v>
      </c>
      <c r="O131" s="162"/>
      <c r="P131" s="162"/>
      <c r="Q131" s="162"/>
      <c r="S131" s="162"/>
      <c r="T131" s="162"/>
      <c r="U131" s="162"/>
    </row>
    <row r="132" spans="1:62">
      <c r="A132" s="315"/>
      <c r="B132" s="315" t="s">
        <v>742</v>
      </c>
      <c r="C132" s="128">
        <v>207</v>
      </c>
      <c r="D132" s="317"/>
      <c r="E132" s="131">
        <v>46041</v>
      </c>
      <c r="G132" s="128">
        <v>3</v>
      </c>
    </row>
    <row r="133" spans="1:62">
      <c r="A133" s="315"/>
      <c r="B133" s="315" t="s">
        <v>1102</v>
      </c>
      <c r="C133" s="128">
        <v>207</v>
      </c>
      <c r="D133" s="317"/>
      <c r="E133" s="131">
        <v>46041</v>
      </c>
      <c r="G133" s="128">
        <v>4</v>
      </c>
    </row>
    <row r="134" spans="1:62">
      <c r="A134" s="315"/>
      <c r="B134" s="315" t="s">
        <v>300</v>
      </c>
      <c r="C134" s="128">
        <v>207</v>
      </c>
      <c r="D134" s="317"/>
      <c r="E134" s="131">
        <v>46041</v>
      </c>
      <c r="G134" s="128">
        <v>6</v>
      </c>
    </row>
    <row r="135" spans="1:62">
      <c r="A135" s="315"/>
      <c r="B135" s="315" t="s">
        <v>1461</v>
      </c>
      <c r="C135" s="128">
        <v>207</v>
      </c>
      <c r="D135" s="317"/>
      <c r="E135" s="131">
        <v>46041</v>
      </c>
      <c r="G135" s="128">
        <v>3</v>
      </c>
    </row>
    <row r="136" spans="1:62">
      <c r="A136" s="315"/>
      <c r="B136" s="315" t="s">
        <v>1483</v>
      </c>
      <c r="C136" s="128">
        <v>207</v>
      </c>
      <c r="D136" s="317"/>
      <c r="E136" s="131">
        <v>46041</v>
      </c>
      <c r="G136" s="128">
        <v>2</v>
      </c>
    </row>
    <row r="137" spans="1:62">
      <c r="A137" s="315"/>
      <c r="B137" s="315" t="s">
        <v>421</v>
      </c>
      <c r="C137" s="128">
        <v>207</v>
      </c>
      <c r="D137" s="317"/>
      <c r="E137" s="131">
        <v>46041</v>
      </c>
      <c r="G137" s="128">
        <v>3</v>
      </c>
    </row>
    <row r="138" spans="1:62">
      <c r="A138" s="315"/>
      <c r="B138" s="315" t="s">
        <v>504</v>
      </c>
      <c r="C138" s="128">
        <v>208</v>
      </c>
      <c r="D138" s="317"/>
      <c r="E138" s="131">
        <v>46041</v>
      </c>
      <c r="G138" s="128">
        <v>4</v>
      </c>
    </row>
    <row r="139" spans="1:62">
      <c r="A139" s="315"/>
      <c r="B139" s="315" t="s">
        <v>859</v>
      </c>
      <c r="C139" s="128">
        <v>208</v>
      </c>
      <c r="D139" s="317"/>
      <c r="E139" s="131">
        <v>46041</v>
      </c>
      <c r="G139" s="128">
        <v>7</v>
      </c>
    </row>
    <row r="140" spans="1:62">
      <c r="A140" s="315"/>
      <c r="B140" s="315" t="s">
        <v>1035</v>
      </c>
      <c r="C140" s="128">
        <v>208</v>
      </c>
      <c r="D140" s="317"/>
      <c r="E140" s="131">
        <v>46041</v>
      </c>
      <c r="G140" s="128">
        <v>4</v>
      </c>
    </row>
    <row r="141" spans="1:62" ht="15">
      <c r="A141" s="251" t="s">
        <v>2117</v>
      </c>
      <c r="B141" s="316" t="s">
        <v>4395</v>
      </c>
      <c r="C141" s="318" t="s">
        <v>18</v>
      </c>
      <c r="D141" s="10"/>
      <c r="E141" s="252" t="s">
        <v>4396</v>
      </c>
      <c r="F141" s="10"/>
      <c r="G141" s="10" t="s">
        <v>4397</v>
      </c>
      <c r="H141" s="10"/>
      <c r="I141" s="10" t="s">
        <v>4398</v>
      </c>
      <c r="J141" s="10"/>
      <c r="K141" s="10" t="s">
        <v>4399</v>
      </c>
      <c r="L141" s="10" t="s">
        <v>4400</v>
      </c>
      <c r="M141" s="10" t="s">
        <v>4401</v>
      </c>
      <c r="N141" s="86" t="s">
        <v>49</v>
      </c>
      <c r="O141" s="10" t="s">
        <v>4402</v>
      </c>
      <c r="P141" s="10" t="s">
        <v>4403</v>
      </c>
      <c r="Q141" s="10" t="s">
        <v>4404</v>
      </c>
      <c r="R141" s="86" t="s">
        <v>49</v>
      </c>
      <c r="S141" s="10" t="s">
        <v>4402</v>
      </c>
      <c r="T141" s="10" t="s">
        <v>4403</v>
      </c>
      <c r="U141" s="10" t="s">
        <v>4404</v>
      </c>
      <c r="W141" s="10" t="s">
        <v>4402</v>
      </c>
      <c r="X141" s="10" t="s">
        <v>4403</v>
      </c>
      <c r="Y141" s="10" t="s">
        <v>4404</v>
      </c>
      <c r="AA141" s="10" t="s">
        <v>4402</v>
      </c>
      <c r="AB141" s="10" t="s">
        <v>4403</v>
      </c>
      <c r="AC141" s="10" t="s">
        <v>4404</v>
      </c>
      <c r="AD141" s="10"/>
      <c r="AE141" s="10" t="s">
        <v>4402</v>
      </c>
      <c r="AF141" s="10" t="s">
        <v>4403</v>
      </c>
      <c r="AG141" s="10" t="s">
        <v>4404</v>
      </c>
      <c r="AH141" s="10"/>
      <c r="AI141" s="10" t="s">
        <v>4402</v>
      </c>
      <c r="AJ141" s="10" t="s">
        <v>4403</v>
      </c>
      <c r="AK141" s="10" t="s">
        <v>4404</v>
      </c>
      <c r="AL141" s="10"/>
      <c r="AM141" s="10" t="s">
        <v>4402</v>
      </c>
      <c r="AN141" s="10" t="s">
        <v>4403</v>
      </c>
      <c r="AO141" s="10" t="s">
        <v>4404</v>
      </c>
      <c r="AP141" s="86"/>
      <c r="AQ141" s="10" t="s">
        <v>4402</v>
      </c>
      <c r="AR141" s="10" t="s">
        <v>4403</v>
      </c>
      <c r="AS141" s="10" t="s">
        <v>4404</v>
      </c>
      <c r="AT141" s="86"/>
      <c r="AU141" s="10" t="s">
        <v>4402</v>
      </c>
      <c r="AV141" s="10" t="s">
        <v>4403</v>
      </c>
      <c r="AW141" s="10" t="s">
        <v>4404</v>
      </c>
      <c r="AY141" s="86"/>
      <c r="AZ141" s="86"/>
      <c r="BA141" s="86"/>
      <c r="BC141" s="77"/>
      <c r="BD141" s="77"/>
      <c r="BE141" s="77"/>
      <c r="BF141" s="77"/>
      <c r="BG141" s="77"/>
      <c r="BH141" s="77"/>
      <c r="BI141" s="77"/>
      <c r="BJ141" s="77"/>
    </row>
    <row r="142" spans="1:62">
      <c r="A142" s="315"/>
      <c r="B142" s="315" t="s">
        <v>1057</v>
      </c>
      <c r="C142" s="128">
        <v>214</v>
      </c>
      <c r="D142" s="317"/>
      <c r="E142" s="131">
        <v>46048</v>
      </c>
      <c r="G142" s="128">
        <v>7</v>
      </c>
    </row>
    <row r="143" spans="1:62">
      <c r="A143" s="315"/>
      <c r="B143" s="315" t="s">
        <v>1770</v>
      </c>
      <c r="C143" s="128">
        <v>214</v>
      </c>
      <c r="D143" s="317"/>
      <c r="E143" s="131">
        <v>46048</v>
      </c>
    </row>
    <row r="144" spans="1:62">
      <c r="A144" s="315"/>
      <c r="B144" s="315" t="s">
        <v>531</v>
      </c>
      <c r="C144" s="128">
        <v>215</v>
      </c>
      <c r="D144" s="317"/>
      <c r="E144" s="131">
        <v>46048</v>
      </c>
      <c r="G144" s="128">
        <v>7</v>
      </c>
    </row>
    <row r="145" spans="1:62">
      <c r="A145" s="315"/>
      <c r="B145" s="315" t="s">
        <v>112</v>
      </c>
      <c r="C145" s="128">
        <v>215</v>
      </c>
      <c r="D145" s="317"/>
      <c r="E145" s="131">
        <v>46048</v>
      </c>
      <c r="G145" s="128">
        <v>3</v>
      </c>
    </row>
    <row r="146" spans="1:62">
      <c r="A146" s="315"/>
      <c r="B146" s="315" t="s">
        <v>280</v>
      </c>
      <c r="C146" s="128">
        <v>215</v>
      </c>
      <c r="D146" s="317"/>
      <c r="E146" s="131">
        <v>46048</v>
      </c>
      <c r="G146" s="128">
        <v>5</v>
      </c>
    </row>
    <row r="147" spans="1:62">
      <c r="A147" s="315"/>
      <c r="B147" s="315" t="s">
        <v>1392</v>
      </c>
      <c r="C147" s="128">
        <v>215</v>
      </c>
      <c r="D147" s="317"/>
      <c r="E147" s="131">
        <v>46048</v>
      </c>
      <c r="G147" s="128">
        <v>4</v>
      </c>
    </row>
    <row r="148" spans="1:62">
      <c r="A148" s="315"/>
      <c r="B148" s="402" t="s">
        <v>380</v>
      </c>
      <c r="C148" s="85">
        <v>215</v>
      </c>
      <c r="D148" s="317"/>
      <c r="E148" s="131">
        <v>46048</v>
      </c>
      <c r="G148" s="128">
        <v>7</v>
      </c>
    </row>
    <row r="149" spans="1:62">
      <c r="A149" s="315"/>
      <c r="B149" s="315" t="s">
        <v>1678</v>
      </c>
      <c r="C149" s="128">
        <v>215</v>
      </c>
      <c r="D149" s="317"/>
      <c r="E149" s="131">
        <v>46048</v>
      </c>
    </row>
    <row r="150" spans="1:62">
      <c r="A150" s="251" t="s">
        <v>2117</v>
      </c>
      <c r="B150" s="316" t="s">
        <v>4395</v>
      </c>
      <c r="C150" s="318" t="s">
        <v>18</v>
      </c>
      <c r="D150" s="10"/>
      <c r="E150" s="252" t="s">
        <v>4396</v>
      </c>
      <c r="F150" s="10"/>
      <c r="G150" s="10" t="s">
        <v>4397</v>
      </c>
      <c r="H150" s="10"/>
      <c r="I150" s="10" t="s">
        <v>4398</v>
      </c>
      <c r="J150" s="10"/>
      <c r="K150" s="10" t="s">
        <v>4399</v>
      </c>
      <c r="L150" s="10" t="s">
        <v>4400</v>
      </c>
      <c r="M150" s="10" t="s">
        <v>4401</v>
      </c>
      <c r="N150" s="86" t="s">
        <v>49</v>
      </c>
      <c r="O150" s="10" t="s">
        <v>4402</v>
      </c>
      <c r="P150" s="10" t="s">
        <v>4403</v>
      </c>
      <c r="Q150" s="10" t="s">
        <v>4404</v>
      </c>
      <c r="R150" s="86" t="s">
        <v>49</v>
      </c>
      <c r="S150" s="10" t="s">
        <v>4402</v>
      </c>
      <c r="T150" s="10" t="s">
        <v>4403</v>
      </c>
      <c r="U150" s="10" t="s">
        <v>4404</v>
      </c>
      <c r="W150" s="10" t="s">
        <v>4402</v>
      </c>
      <c r="X150" s="10" t="s">
        <v>4403</v>
      </c>
      <c r="Y150" s="10" t="s">
        <v>4404</v>
      </c>
      <c r="AA150" s="10" t="s">
        <v>4402</v>
      </c>
      <c r="AB150" s="10" t="s">
        <v>4403</v>
      </c>
      <c r="AC150" s="10" t="s">
        <v>4404</v>
      </c>
      <c r="AD150" s="10"/>
      <c r="AE150" s="10" t="s">
        <v>4402</v>
      </c>
      <c r="AF150" s="10" t="s">
        <v>4403</v>
      </c>
      <c r="AG150" s="10" t="s">
        <v>4404</v>
      </c>
      <c r="AH150" s="10"/>
      <c r="AI150" s="86"/>
      <c r="AJ150" s="10"/>
      <c r="AK150" s="10"/>
      <c r="AL150" s="10"/>
      <c r="AO150" s="86"/>
      <c r="AP150" s="86"/>
      <c r="AS150" s="86"/>
      <c r="AT150" s="86"/>
      <c r="AU150" s="86"/>
      <c r="AV150" s="86"/>
      <c r="AW150" s="86"/>
      <c r="AY150" s="86"/>
      <c r="AZ150" s="86"/>
      <c r="BA150" s="86"/>
      <c r="BC150" s="77"/>
      <c r="BD150" s="77"/>
      <c r="BE150" s="77"/>
      <c r="BF150" s="77"/>
      <c r="BG150" s="77"/>
      <c r="BH150" s="77"/>
      <c r="BI150" s="77"/>
      <c r="BJ150" s="77"/>
    </row>
    <row r="151" spans="1:62">
      <c r="A151" s="315"/>
      <c r="B151" s="315" t="s">
        <v>701</v>
      </c>
      <c r="C151" s="128">
        <v>221</v>
      </c>
      <c r="D151" s="317"/>
      <c r="E151" s="131">
        <v>46055</v>
      </c>
      <c r="G151" s="128">
        <v>10</v>
      </c>
    </row>
    <row r="152" spans="1:62">
      <c r="A152" s="315"/>
      <c r="B152" s="315" t="s">
        <v>970</v>
      </c>
      <c r="C152" s="128">
        <v>222</v>
      </c>
      <c r="D152" s="317"/>
      <c r="E152" s="131">
        <v>46055</v>
      </c>
      <c r="G152" s="128">
        <v>3</v>
      </c>
    </row>
    <row r="153" spans="1:62">
      <c r="A153" s="315"/>
      <c r="B153" s="402" t="s">
        <v>370</v>
      </c>
      <c r="C153" s="85">
        <v>222</v>
      </c>
      <c r="D153" s="317"/>
      <c r="E153" s="131">
        <v>46055</v>
      </c>
      <c r="G153" s="128">
        <v>5</v>
      </c>
    </row>
    <row r="154" spans="1:62">
      <c r="A154" s="315"/>
      <c r="B154" s="130" t="s">
        <v>432</v>
      </c>
      <c r="C154" s="403">
        <v>222</v>
      </c>
      <c r="E154" s="131">
        <v>46055</v>
      </c>
      <c r="G154" s="128">
        <v>3</v>
      </c>
    </row>
    <row r="155" spans="1:62">
      <c r="A155" s="251" t="s">
        <v>2117</v>
      </c>
      <c r="B155" s="316" t="s">
        <v>4395</v>
      </c>
      <c r="C155" s="318" t="s">
        <v>18</v>
      </c>
      <c r="D155" s="10"/>
      <c r="E155" s="252" t="s">
        <v>4396</v>
      </c>
      <c r="F155" s="10"/>
      <c r="G155" s="10" t="s">
        <v>4397</v>
      </c>
      <c r="H155" s="10"/>
      <c r="I155" s="10" t="s">
        <v>4398</v>
      </c>
      <c r="J155" s="10"/>
      <c r="K155" s="10" t="s">
        <v>4399</v>
      </c>
      <c r="L155" s="10" t="s">
        <v>4400</v>
      </c>
      <c r="M155" s="10" t="s">
        <v>4401</v>
      </c>
      <c r="N155" s="86" t="s">
        <v>49</v>
      </c>
      <c r="O155" s="10" t="s">
        <v>4402</v>
      </c>
      <c r="P155" s="10" t="s">
        <v>4403</v>
      </c>
      <c r="Q155" s="10" t="s">
        <v>4404</v>
      </c>
      <c r="R155" s="86" t="s">
        <v>49</v>
      </c>
      <c r="S155" s="10" t="s">
        <v>4402</v>
      </c>
      <c r="T155" s="10" t="s">
        <v>4403</v>
      </c>
      <c r="U155" s="10" t="s">
        <v>4404</v>
      </c>
      <c r="W155" s="10" t="s">
        <v>4402</v>
      </c>
      <c r="X155" s="10" t="s">
        <v>4403</v>
      </c>
      <c r="Y155" s="10" t="s">
        <v>4404</v>
      </c>
      <c r="AA155" s="10" t="s">
        <v>4402</v>
      </c>
      <c r="AB155" s="10" t="s">
        <v>4403</v>
      </c>
      <c r="AC155" s="10" t="s">
        <v>4404</v>
      </c>
      <c r="AD155" s="10"/>
      <c r="AE155" s="10" t="s">
        <v>4402</v>
      </c>
      <c r="AF155" s="10" t="s">
        <v>4403</v>
      </c>
      <c r="AG155" s="10" t="s">
        <v>4404</v>
      </c>
      <c r="AH155" s="10"/>
      <c r="AI155" s="86"/>
      <c r="AJ155" s="10"/>
      <c r="AK155" s="10"/>
      <c r="AL155" s="10"/>
      <c r="AO155" s="86"/>
      <c r="AP155" s="86"/>
      <c r="AS155" s="86"/>
      <c r="AT155" s="86"/>
      <c r="AU155" s="86"/>
      <c r="AV155" s="86"/>
      <c r="AW155" s="86"/>
      <c r="AY155" s="86"/>
      <c r="AZ155" s="86"/>
      <c r="BA155" s="86"/>
      <c r="BC155" s="77"/>
      <c r="BD155" s="77"/>
      <c r="BE155" s="77"/>
      <c r="BF155" s="77"/>
      <c r="BG155" s="77"/>
      <c r="BH155" s="77"/>
      <c r="BI155" s="77"/>
      <c r="BJ155" s="77"/>
    </row>
    <row r="156" spans="1:62" ht="15">
      <c r="A156" s="315"/>
      <c r="B156" s="315" t="s">
        <v>1719</v>
      </c>
      <c r="C156" s="128">
        <v>301</v>
      </c>
      <c r="D156" s="317"/>
      <c r="E156" s="131">
        <v>46062</v>
      </c>
    </row>
    <row r="157" spans="1:62" ht="15">
      <c r="A157" s="315"/>
      <c r="B157" s="315" t="s">
        <v>1138</v>
      </c>
      <c r="C157" s="128">
        <v>301</v>
      </c>
      <c r="D157" s="317"/>
      <c r="E157" s="131">
        <v>46062</v>
      </c>
    </row>
    <row r="158" spans="1:62" ht="15">
      <c r="A158" s="315"/>
      <c r="B158" s="315" t="s">
        <v>1216</v>
      </c>
      <c r="C158" s="128">
        <v>301</v>
      </c>
      <c r="D158" s="317"/>
      <c r="E158" s="131">
        <v>46062</v>
      </c>
    </row>
    <row r="159" spans="1:62" ht="15">
      <c r="A159" s="315"/>
      <c r="B159" s="315" t="s">
        <v>342</v>
      </c>
      <c r="C159" s="128">
        <v>301</v>
      </c>
      <c r="D159" s="317"/>
      <c r="E159" s="131">
        <v>46062</v>
      </c>
    </row>
    <row r="160" spans="1:62" ht="15">
      <c r="A160" s="251" t="s">
        <v>2117</v>
      </c>
      <c r="B160" s="316" t="s">
        <v>4395</v>
      </c>
      <c r="C160" s="318" t="s">
        <v>18</v>
      </c>
      <c r="D160" s="10"/>
      <c r="E160" s="252" t="s">
        <v>4396</v>
      </c>
      <c r="F160" s="10"/>
      <c r="G160" s="10" t="s">
        <v>4397</v>
      </c>
      <c r="H160" s="10"/>
      <c r="I160" s="10" t="s">
        <v>4398</v>
      </c>
      <c r="J160" s="10"/>
      <c r="K160" s="10" t="s">
        <v>4399</v>
      </c>
      <c r="L160" s="10" t="s">
        <v>4400</v>
      </c>
      <c r="M160" s="10" t="s">
        <v>4401</v>
      </c>
      <c r="N160" s="86" t="s">
        <v>49</v>
      </c>
      <c r="O160" s="10" t="s">
        <v>4402</v>
      </c>
      <c r="P160" s="10" t="s">
        <v>4403</v>
      </c>
      <c r="Q160" s="10" t="s">
        <v>4404</v>
      </c>
      <c r="R160" s="86" t="s">
        <v>49</v>
      </c>
      <c r="S160" s="10" t="s">
        <v>4402</v>
      </c>
      <c r="T160" s="10" t="s">
        <v>4403</v>
      </c>
      <c r="U160" s="10" t="s">
        <v>4404</v>
      </c>
      <c r="W160" s="10" t="s">
        <v>4402</v>
      </c>
      <c r="X160" s="10" t="s">
        <v>4403</v>
      </c>
      <c r="Y160" s="10" t="s">
        <v>4404</v>
      </c>
      <c r="AA160" s="10" t="s">
        <v>4402</v>
      </c>
      <c r="AB160" s="10" t="s">
        <v>4403</v>
      </c>
      <c r="AC160" s="10" t="s">
        <v>4404</v>
      </c>
      <c r="AD160" s="10"/>
      <c r="AE160" s="10" t="s">
        <v>4402</v>
      </c>
      <c r="AF160" s="10" t="s">
        <v>4403</v>
      </c>
      <c r="AG160" s="10" t="s">
        <v>4404</v>
      </c>
      <c r="AH160" s="10"/>
      <c r="AI160" s="86"/>
      <c r="AJ160" s="10"/>
      <c r="AK160" s="10"/>
      <c r="AL160" s="10"/>
      <c r="AO160" s="86"/>
      <c r="AP160" s="86"/>
      <c r="AS160" s="86"/>
      <c r="AT160" s="86"/>
      <c r="AU160" s="86"/>
      <c r="AV160" s="86"/>
      <c r="AW160" s="86"/>
      <c r="AY160" s="86"/>
      <c r="AZ160" s="86"/>
      <c r="BA160" s="86"/>
      <c r="BC160" s="77"/>
      <c r="BD160" s="77"/>
      <c r="BE160" s="77"/>
      <c r="BF160" s="77"/>
      <c r="BG160" s="77"/>
      <c r="BH160" s="77"/>
      <c r="BI160" s="77"/>
      <c r="BJ160" s="77"/>
    </row>
    <row r="161" spans="1:62" ht="15">
      <c r="A161" s="315"/>
      <c r="B161" s="315" t="s">
        <v>733</v>
      </c>
      <c r="C161" s="128">
        <v>307</v>
      </c>
      <c r="D161" s="317"/>
      <c r="E161" s="131">
        <v>46069</v>
      </c>
    </row>
    <row r="162" spans="1:62" ht="15">
      <c r="A162" s="315"/>
      <c r="B162" s="315" t="s">
        <v>1568</v>
      </c>
      <c r="C162" s="128">
        <v>307</v>
      </c>
      <c r="D162" s="317"/>
      <c r="E162" s="131">
        <v>46069</v>
      </c>
    </row>
    <row r="163" spans="1:62" ht="15">
      <c r="A163" s="315"/>
      <c r="B163" s="315" t="s">
        <v>354</v>
      </c>
      <c r="C163" s="128">
        <v>308</v>
      </c>
      <c r="D163" s="317"/>
      <c r="E163" s="131">
        <v>46069</v>
      </c>
    </row>
    <row r="164" spans="1:62" ht="15">
      <c r="A164" s="251" t="s">
        <v>2117</v>
      </c>
      <c r="B164" s="316" t="s">
        <v>4395</v>
      </c>
      <c r="C164" s="318" t="s">
        <v>18</v>
      </c>
      <c r="D164" s="10"/>
      <c r="E164" s="252" t="s">
        <v>4396</v>
      </c>
      <c r="F164" s="10"/>
      <c r="G164" s="10" t="s">
        <v>4397</v>
      </c>
      <c r="H164" s="10"/>
      <c r="I164" s="10" t="s">
        <v>4398</v>
      </c>
      <c r="J164" s="10"/>
      <c r="K164" s="10" t="s">
        <v>4399</v>
      </c>
      <c r="L164" s="10" t="s">
        <v>4400</v>
      </c>
      <c r="M164" s="10" t="s">
        <v>4401</v>
      </c>
      <c r="N164" s="86" t="s">
        <v>49</v>
      </c>
      <c r="O164" s="10" t="s">
        <v>4402</v>
      </c>
      <c r="P164" s="10" t="s">
        <v>4403</v>
      </c>
      <c r="Q164" s="10" t="s">
        <v>4404</v>
      </c>
      <c r="R164" s="86" t="s">
        <v>49</v>
      </c>
      <c r="S164" s="10" t="s">
        <v>4402</v>
      </c>
      <c r="T164" s="10" t="s">
        <v>4403</v>
      </c>
      <c r="U164" s="10" t="s">
        <v>4404</v>
      </c>
      <c r="W164" s="10" t="s">
        <v>4402</v>
      </c>
      <c r="X164" s="10" t="s">
        <v>4403</v>
      </c>
      <c r="Y164" s="10" t="s">
        <v>4404</v>
      </c>
      <c r="AA164" s="10" t="s">
        <v>4402</v>
      </c>
      <c r="AB164" s="10" t="s">
        <v>4403</v>
      </c>
      <c r="AC164" s="10" t="s">
        <v>4404</v>
      </c>
      <c r="AD164" s="10"/>
      <c r="AE164" s="10" t="s">
        <v>4402</v>
      </c>
      <c r="AF164" s="10" t="s">
        <v>4403</v>
      </c>
      <c r="AG164" s="10" t="s">
        <v>4404</v>
      </c>
      <c r="AH164" s="10"/>
      <c r="AI164" s="86"/>
      <c r="AJ164" s="10"/>
      <c r="AK164" s="10"/>
      <c r="AL164" s="10"/>
      <c r="AO164" s="86"/>
      <c r="AP164" s="86"/>
      <c r="AS164" s="86"/>
      <c r="AT164" s="86"/>
      <c r="AU164" s="86"/>
      <c r="AV164" s="86"/>
      <c r="AW164" s="86"/>
      <c r="AY164" s="86"/>
      <c r="AZ164" s="86"/>
      <c r="BA164" s="86"/>
      <c r="BC164" s="77"/>
      <c r="BD164" s="77"/>
      <c r="BE164" s="77"/>
      <c r="BF164" s="77"/>
      <c r="BG164" s="77"/>
      <c r="BH164" s="77"/>
      <c r="BI164" s="77"/>
      <c r="BJ164" s="77"/>
    </row>
    <row r="165" spans="1:62" ht="15">
      <c r="A165" s="315"/>
      <c r="B165" s="315" t="s">
        <v>1608</v>
      </c>
      <c r="C165" s="128">
        <v>314</v>
      </c>
      <c r="D165" s="317"/>
    </row>
    <row r="166" spans="1:62" ht="15">
      <c r="A166" s="251" t="s">
        <v>2117</v>
      </c>
      <c r="B166" s="316" t="s">
        <v>4395</v>
      </c>
      <c r="C166" s="318" t="s">
        <v>18</v>
      </c>
      <c r="D166" s="10"/>
      <c r="E166" s="252" t="s">
        <v>4396</v>
      </c>
      <c r="F166" s="10"/>
      <c r="G166" s="10" t="s">
        <v>4397</v>
      </c>
      <c r="H166" s="10"/>
      <c r="I166" s="10" t="s">
        <v>4398</v>
      </c>
      <c r="J166" s="10"/>
      <c r="K166" s="10" t="s">
        <v>4399</v>
      </c>
      <c r="L166" s="10" t="s">
        <v>4400</v>
      </c>
      <c r="M166" s="10" t="s">
        <v>4401</v>
      </c>
      <c r="N166" s="86" t="s">
        <v>49</v>
      </c>
      <c r="O166" s="10" t="s">
        <v>4402</v>
      </c>
      <c r="P166" s="10" t="s">
        <v>4403</v>
      </c>
      <c r="Q166" s="10" t="s">
        <v>4404</v>
      </c>
      <c r="R166" s="86" t="s">
        <v>49</v>
      </c>
      <c r="S166" s="10" t="s">
        <v>4402</v>
      </c>
      <c r="T166" s="10" t="s">
        <v>4403</v>
      </c>
      <c r="U166" s="10" t="s">
        <v>4404</v>
      </c>
      <c r="W166" s="10" t="s">
        <v>4402</v>
      </c>
      <c r="X166" s="10" t="s">
        <v>4403</v>
      </c>
      <c r="Y166" s="10" t="s">
        <v>4404</v>
      </c>
      <c r="AA166" s="10" t="s">
        <v>4402</v>
      </c>
      <c r="AB166" s="10" t="s">
        <v>4403</v>
      </c>
      <c r="AC166" s="10" t="s">
        <v>4404</v>
      </c>
      <c r="AD166" s="10"/>
      <c r="AE166" s="10" t="s">
        <v>4402</v>
      </c>
      <c r="AF166" s="10" t="s">
        <v>4403</v>
      </c>
      <c r="AG166" s="10" t="s">
        <v>4404</v>
      </c>
      <c r="AH166" s="10"/>
      <c r="AI166" s="86"/>
      <c r="AJ166" s="10"/>
      <c r="AK166" s="10"/>
      <c r="AL166" s="10"/>
      <c r="AO166" s="86"/>
      <c r="AP166" s="86"/>
      <c r="AS166" s="86"/>
      <c r="AT166" s="86"/>
      <c r="AU166" s="86"/>
      <c r="AV166" s="86"/>
      <c r="AW166" s="86"/>
      <c r="AY166" s="86"/>
      <c r="AZ166" s="86"/>
      <c r="BA166" s="86"/>
      <c r="BC166" s="77"/>
      <c r="BD166" s="77"/>
      <c r="BE166" s="77"/>
      <c r="BF166" s="77"/>
      <c r="BG166" s="77"/>
      <c r="BH166" s="77"/>
      <c r="BI166" s="77"/>
      <c r="BJ166" s="77"/>
    </row>
    <row r="167" spans="1:62" ht="15">
      <c r="A167" s="315"/>
      <c r="B167" s="315" t="s">
        <v>4444</v>
      </c>
      <c r="C167" s="128">
        <v>330</v>
      </c>
      <c r="D167" s="317"/>
    </row>
    <row r="168" spans="1:62" ht="15">
      <c r="A168" s="251" t="s">
        <v>2117</v>
      </c>
      <c r="B168" s="316" t="s">
        <v>4395</v>
      </c>
      <c r="C168" s="318" t="s">
        <v>18</v>
      </c>
      <c r="D168" s="10"/>
      <c r="E168" s="252" t="s">
        <v>4396</v>
      </c>
      <c r="F168" s="10"/>
      <c r="G168" s="10" t="s">
        <v>4397</v>
      </c>
      <c r="H168" s="10"/>
      <c r="I168" s="10" t="s">
        <v>4398</v>
      </c>
      <c r="J168" s="10"/>
      <c r="K168" s="10" t="s">
        <v>4399</v>
      </c>
      <c r="L168" s="10" t="s">
        <v>4400</v>
      </c>
      <c r="M168" s="10" t="s">
        <v>4401</v>
      </c>
      <c r="N168" s="86" t="s">
        <v>49</v>
      </c>
      <c r="O168" s="10" t="s">
        <v>4402</v>
      </c>
      <c r="P168" s="10" t="s">
        <v>4403</v>
      </c>
      <c r="Q168" s="10" t="s">
        <v>4404</v>
      </c>
      <c r="R168" s="86" t="s">
        <v>49</v>
      </c>
      <c r="S168" s="10" t="s">
        <v>4402</v>
      </c>
      <c r="T168" s="10" t="s">
        <v>4403</v>
      </c>
      <c r="U168" s="10" t="s">
        <v>4404</v>
      </c>
      <c r="W168" s="10" t="s">
        <v>4402</v>
      </c>
      <c r="X168" s="10" t="s">
        <v>4403</v>
      </c>
      <c r="Y168" s="10" t="s">
        <v>4404</v>
      </c>
      <c r="AA168" s="10" t="s">
        <v>4402</v>
      </c>
      <c r="AB168" s="10" t="s">
        <v>4403</v>
      </c>
      <c r="AC168" s="10" t="s">
        <v>4404</v>
      </c>
      <c r="AD168" s="10"/>
      <c r="AE168" s="10" t="s">
        <v>4402</v>
      </c>
      <c r="AF168" s="10" t="s">
        <v>4403</v>
      </c>
      <c r="AG168" s="10" t="s">
        <v>4404</v>
      </c>
      <c r="AH168" s="10"/>
      <c r="AI168" s="86"/>
      <c r="AJ168" s="10"/>
      <c r="AK168" s="10"/>
      <c r="AL168" s="10"/>
      <c r="AO168" s="86"/>
      <c r="AP168" s="86"/>
      <c r="AS168" s="86"/>
      <c r="AT168" s="86"/>
      <c r="AU168" s="86"/>
      <c r="AV168" s="86"/>
      <c r="AW168" s="86"/>
      <c r="AY168" s="86"/>
      <c r="AZ168" s="86"/>
      <c r="BA168" s="86"/>
      <c r="BC168" s="77"/>
      <c r="BD168" s="77"/>
      <c r="BE168" s="77"/>
      <c r="BF168" s="77"/>
      <c r="BG168" s="77"/>
      <c r="BH168" s="77"/>
      <c r="BI168" s="77"/>
      <c r="BJ168" s="77"/>
    </row>
    <row r="169" spans="1:62" ht="15">
      <c r="A169" s="315"/>
      <c r="B169" s="130" t="s">
        <v>388</v>
      </c>
      <c r="C169" s="128">
        <v>406</v>
      </c>
      <c r="D169" s="317"/>
    </row>
    <row r="170" spans="1:62" ht="15">
      <c r="A170" s="449" t="s">
        <v>2117</v>
      </c>
      <c r="B170" s="109" t="s">
        <v>4395</v>
      </c>
      <c r="C170" s="10" t="s">
        <v>18</v>
      </c>
      <c r="D170" s="450"/>
      <c r="E170" s="252" t="s">
        <v>4396</v>
      </c>
      <c r="F170" s="10"/>
      <c r="G170" s="10" t="s">
        <v>4397</v>
      </c>
      <c r="H170" s="10"/>
      <c r="I170" s="10" t="s">
        <v>4398</v>
      </c>
      <c r="J170" s="10"/>
      <c r="K170" s="10" t="s">
        <v>4399</v>
      </c>
      <c r="L170" s="10" t="s">
        <v>4400</v>
      </c>
      <c r="M170" s="10" t="s">
        <v>4401</v>
      </c>
      <c r="N170" s="86" t="s">
        <v>49</v>
      </c>
      <c r="O170" s="10" t="s">
        <v>4402</v>
      </c>
      <c r="P170" s="10" t="s">
        <v>4403</v>
      </c>
      <c r="Q170" s="10" t="s">
        <v>4404</v>
      </c>
      <c r="R170" s="86" t="s">
        <v>49</v>
      </c>
      <c r="S170" s="10" t="s">
        <v>4402</v>
      </c>
      <c r="T170" s="10" t="s">
        <v>4403</v>
      </c>
      <c r="U170" s="10" t="s">
        <v>4404</v>
      </c>
      <c r="W170" s="10" t="s">
        <v>4402</v>
      </c>
      <c r="X170" s="10" t="s">
        <v>4403</v>
      </c>
      <c r="Y170" s="10" t="s">
        <v>4404</v>
      </c>
      <c r="AA170" s="10" t="s">
        <v>4402</v>
      </c>
      <c r="AB170" s="10" t="s">
        <v>4403</v>
      </c>
      <c r="AC170" s="10" t="s">
        <v>4404</v>
      </c>
      <c r="AD170" s="10"/>
      <c r="AE170" s="10" t="s">
        <v>4402</v>
      </c>
      <c r="AF170" s="10" t="s">
        <v>4403</v>
      </c>
      <c r="AG170" s="10" t="s">
        <v>4404</v>
      </c>
      <c r="AH170" s="10"/>
      <c r="AI170" s="86"/>
      <c r="AJ170" s="10"/>
      <c r="AK170" s="10"/>
      <c r="AL170" s="10"/>
      <c r="AO170" s="86"/>
      <c r="AP170" s="86"/>
      <c r="AS170" s="86"/>
      <c r="AT170" s="86"/>
      <c r="AU170" s="86"/>
      <c r="AV170" s="86"/>
      <c r="AW170" s="86"/>
      <c r="AY170" s="86"/>
      <c r="AZ170" s="86"/>
      <c r="BA170" s="86"/>
      <c r="BC170" s="77"/>
      <c r="BD170" s="77"/>
      <c r="BE170" s="77"/>
      <c r="BF170" s="77"/>
      <c r="BG170" s="77"/>
      <c r="BH170" s="77"/>
      <c r="BI170" s="77"/>
      <c r="BJ170" s="77"/>
    </row>
    <row r="171" spans="1:62" ht="15">
      <c r="A171" s="315"/>
      <c r="B171" s="130" t="s">
        <v>587</v>
      </c>
      <c r="C171" s="128">
        <v>412</v>
      </c>
      <c r="D171" s="317"/>
    </row>
    <row r="172" spans="1:62" ht="15">
      <c r="B172" s="448"/>
      <c r="C172" s="448"/>
      <c r="D172" s="130"/>
      <c r="E172" s="130"/>
      <c r="F172" s="130"/>
      <c r="G172" s="130"/>
      <c r="H172" s="130"/>
      <c r="I172" s="130"/>
      <c r="J172" s="130"/>
      <c r="K172" s="130"/>
      <c r="L172" s="130"/>
      <c r="M172" s="130"/>
      <c r="N172" s="130"/>
      <c r="O172" s="130"/>
      <c r="P172" s="130"/>
      <c r="Q172" s="130"/>
      <c r="R172" s="130"/>
      <c r="S172" s="130"/>
      <c r="T172" s="130"/>
      <c r="U172" s="130"/>
      <c r="V172" s="130"/>
      <c r="W172" s="130"/>
      <c r="X172" s="130"/>
      <c r="Y172" s="130"/>
      <c r="Z172" s="130"/>
      <c r="AA172" s="130"/>
      <c r="AB172" s="130"/>
      <c r="AC172" s="130"/>
      <c r="AD172" s="130"/>
      <c r="AE172" s="130"/>
      <c r="AF172" s="130"/>
      <c r="AG172" s="130"/>
      <c r="AH172" s="130"/>
      <c r="AI172" s="130"/>
      <c r="AJ172" s="130"/>
      <c r="AK172" s="130"/>
      <c r="AL172" s="130"/>
      <c r="AM172" s="130"/>
      <c r="AN172" s="130"/>
      <c r="AO172" s="130"/>
      <c r="AP172" s="130"/>
      <c r="AQ172" s="130"/>
      <c r="AR172" s="130"/>
      <c r="AS172" s="130"/>
      <c r="AT172" s="130"/>
      <c r="AU172" s="130"/>
      <c r="AV172" s="130"/>
      <c r="AW172" s="130"/>
      <c r="AX172" s="130"/>
      <c r="AY172" s="130"/>
      <c r="AZ172" s="130"/>
      <c r="BA172" s="130"/>
      <c r="BB172" s="130"/>
    </row>
    <row r="173" spans="1:62" ht="15"/>
    <row r="174" spans="1:62" ht="15"/>
  </sheetData>
  <conditionalFormatting sqref="B14 B16:B20 B22:B28 B30:B38 B40:B48">
    <cfRule type="expression" dxfId="43" priority="35">
      <formula>$A14="B-RET"</formula>
    </cfRule>
  </conditionalFormatting>
  <conditionalFormatting sqref="B14:B15 B40:B48">
    <cfRule type="expression" dxfId="42" priority="26">
      <formula>$A14="A-NEW"</formula>
    </cfRule>
  </conditionalFormatting>
  <conditionalFormatting sqref="B15">
    <cfRule type="expression" dxfId="41" priority="25">
      <formula>$A15="C-QUESTIONABLE"</formula>
    </cfRule>
  </conditionalFormatting>
  <conditionalFormatting sqref="B16:B21">
    <cfRule type="expression" dxfId="40" priority="29">
      <formula>$A16="A-NEW"</formula>
    </cfRule>
  </conditionalFormatting>
  <conditionalFormatting sqref="B21">
    <cfRule type="expression" dxfId="39" priority="28">
      <formula>$A21="C-QUESTIONABLE"</formula>
    </cfRule>
  </conditionalFormatting>
  <conditionalFormatting sqref="B22:B28 B30:B38 B14 B16:B20 B40:B48">
    <cfRule type="expression" dxfId="38" priority="34">
      <formula>$A14="C-CONFIRMED"</formula>
    </cfRule>
  </conditionalFormatting>
  <conditionalFormatting sqref="B22:B38">
    <cfRule type="expression" dxfId="37" priority="33">
      <formula>$A22="A-NEW"</formula>
    </cfRule>
  </conditionalFormatting>
  <conditionalFormatting sqref="B29">
    <cfRule type="expression" dxfId="36" priority="31">
      <formula>$A29="C-QUESTIONABLE"</formula>
    </cfRule>
  </conditionalFormatting>
  <conditionalFormatting sqref="B52:B77 B79:B107 B50 B131">
    <cfRule type="expression" dxfId="35" priority="11">
      <formula>$A50="B-RET-WINTER BREAK"</formula>
    </cfRule>
    <cfRule type="expression" dxfId="34" priority="12">
      <formula>$A50="A-NEW"</formula>
    </cfRule>
    <cfRule type="expression" dxfId="33" priority="13">
      <formula>$A50="C-CONFIRMED"</formula>
    </cfRule>
    <cfRule type="expression" dxfId="32" priority="14">
      <formula>$A50="B-RET"</formula>
    </cfRule>
  </conditionalFormatting>
  <conditionalFormatting sqref="B3:C12">
    <cfRule type="expression" dxfId="31" priority="39">
      <formula>$A3="B-RET-WINTER BREAK"</formula>
    </cfRule>
    <cfRule type="expression" dxfId="30" priority="40">
      <formula>$A3="C-QUESTIONABLE"</formula>
    </cfRule>
    <cfRule type="expression" dxfId="29" priority="41">
      <formula>$A3="A-NEW"</formula>
    </cfRule>
  </conditionalFormatting>
  <conditionalFormatting sqref="B14:C38 B40:B48">
    <cfRule type="expression" dxfId="28" priority="32">
      <formula>$A14="B-RET-WINTER BREAK"</formula>
    </cfRule>
  </conditionalFormatting>
  <conditionalFormatting sqref="B109:C121">
    <cfRule type="expression" dxfId="27" priority="1">
      <formula>$A109="B-RET-WINTER BREAK"</formula>
    </cfRule>
    <cfRule type="expression" dxfId="26" priority="2">
      <formula>$A109="C-QUESTIONABLE"</formula>
    </cfRule>
    <cfRule type="expression" dxfId="25" priority="3">
      <formula>$A109="A-NEW"</formula>
    </cfRule>
  </conditionalFormatting>
  <conditionalFormatting sqref="C14:C38">
    <cfRule type="expression" dxfId="24" priority="16">
      <formula>$A14="C-QUESTIONABLE"</formula>
    </cfRule>
    <cfRule type="expression" dxfId="23" priority="17">
      <formula>$A14="A-NEW"</formula>
    </cfRule>
  </conditionalFormatting>
  <conditionalFormatting sqref="C39:C40 C42:C47">
    <cfRule type="expression" dxfId="22" priority="18">
      <formula>$A40="B-RET-WINTER BREAK"</formula>
    </cfRule>
    <cfRule type="expression" dxfId="21" priority="20">
      <formula>$A40="A-NEW"</formula>
    </cfRule>
    <cfRule type="expression" dxfId="20" priority="22">
      <formula>$A40="C-QUESTIONABLE"</formula>
    </cfRule>
  </conditionalFormatting>
  <conditionalFormatting sqref="C41">
    <cfRule type="expression" dxfId="19" priority="142">
      <formula>#REF!="B-RET-WINTER BREAK"</formula>
    </cfRule>
    <cfRule type="expression" dxfId="18" priority="143">
      <formula>#REF!="A-NEW"</formula>
    </cfRule>
    <cfRule type="expression" dxfId="17" priority="144">
      <formula>#REF!="C-QUESTIONABLE"</formula>
    </cfRule>
  </conditionalFormatting>
  <conditionalFormatting sqref="C48">
    <cfRule type="expression" dxfId="16" priority="19">
      <formula>#REF!="B-RET-WINTER BREAK"</formula>
    </cfRule>
    <cfRule type="expression" dxfId="15" priority="21">
      <formula>#REF!="A-NEW"</formula>
    </cfRule>
    <cfRule type="expression" dxfId="14" priority="23">
      <formula>#REF!="C-QUESTIONABLE"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0E286-208C-4E88-9D45-6BBE0F7ABF72}">
  <sheetPr>
    <tabColor theme="8" tint="0.59999389629810485"/>
  </sheetPr>
  <dimension ref="A1:BK48"/>
  <sheetViews>
    <sheetView topLeftCell="A16" workbookViewId="0">
      <selection activeCell="K27" sqref="K27"/>
    </sheetView>
  </sheetViews>
  <sheetFormatPr defaultColWidth="9.140625" defaultRowHeight="14.25"/>
  <cols>
    <col min="1" max="1" width="17.42578125" style="130" bestFit="1" customWidth="1"/>
    <col min="2" max="2" width="37.85546875" style="130" bestFit="1" customWidth="1"/>
    <col min="3" max="3" width="6.42578125" style="130" bestFit="1" customWidth="1"/>
    <col min="4" max="4" width="0.7109375" style="159" customWidth="1"/>
    <col min="5" max="5" width="11.28515625" style="131" bestFit="1" customWidth="1"/>
    <col min="6" max="6" width="0.85546875" style="159" customWidth="1"/>
    <col min="7" max="7" width="8" style="128" customWidth="1"/>
    <col min="8" max="8" width="0.85546875" style="159" customWidth="1"/>
    <col min="9" max="9" width="8.28515625" style="128" bestFit="1" customWidth="1"/>
    <col min="10" max="10" width="1.140625" style="159" customWidth="1"/>
    <col min="11" max="11" width="17.85546875" style="128" bestFit="1" customWidth="1"/>
    <col min="12" max="13" width="11.140625" style="128" bestFit="1" customWidth="1"/>
    <col min="14" max="14" width="1" style="133" customWidth="1"/>
    <col min="15" max="15" width="17.42578125" style="128" customWidth="1"/>
    <col min="16" max="16" width="10.85546875" style="128" bestFit="1" customWidth="1"/>
    <col min="17" max="17" width="10.5703125" style="128" bestFit="1" customWidth="1"/>
    <col min="18" max="18" width="1" style="133" customWidth="1"/>
    <col min="19" max="19" width="14.28515625" style="128" bestFit="1" customWidth="1"/>
    <col min="20" max="20" width="10.85546875" style="128" bestFit="1" customWidth="1"/>
    <col min="21" max="21" width="10.5703125" style="128" bestFit="1" customWidth="1"/>
    <col min="22" max="22" width="0.85546875" style="133" customWidth="1"/>
    <col min="23" max="23" width="14.28515625" style="128" bestFit="1" customWidth="1"/>
    <col min="24" max="24" width="10.85546875" style="128" bestFit="1" customWidth="1"/>
    <col min="25" max="25" width="10.5703125" style="128" bestFit="1" customWidth="1"/>
    <col min="26" max="26" width="1.28515625" style="133" customWidth="1"/>
    <col min="27" max="27" width="14.28515625" style="128" bestFit="1" customWidth="1"/>
    <col min="28" max="28" width="10.85546875" style="128" bestFit="1" customWidth="1"/>
    <col min="29" max="29" width="10.5703125" style="128" bestFit="1" customWidth="1"/>
    <col min="30" max="30" width="9.140625" style="128"/>
    <col min="31" max="31" width="14.28515625" style="128" bestFit="1" customWidth="1"/>
    <col min="32" max="32" width="10.85546875" style="128" bestFit="1" customWidth="1"/>
    <col min="33" max="33" width="10.5703125" style="128" bestFit="1" customWidth="1"/>
    <col min="34" max="38" width="9.140625" style="130"/>
    <col min="39" max="39" width="2.28515625" style="130" bestFit="1" customWidth="1"/>
    <col min="40" max="16384" width="9.140625" style="130"/>
  </cols>
  <sheetData>
    <row r="1" spans="1:63">
      <c r="A1" s="130" t="s">
        <v>4445</v>
      </c>
    </row>
    <row r="2" spans="1:63" s="159" customFormat="1">
      <c r="A2" s="251" t="s">
        <v>2117</v>
      </c>
      <c r="B2" s="109" t="s">
        <v>4395</v>
      </c>
      <c r="C2" s="10" t="s">
        <v>18</v>
      </c>
      <c r="D2" s="253"/>
      <c r="E2" s="252" t="s">
        <v>4396</v>
      </c>
      <c r="F2" s="253"/>
      <c r="G2" s="10" t="s">
        <v>4397</v>
      </c>
      <c r="H2" s="253"/>
      <c r="I2" s="10" t="s">
        <v>4398</v>
      </c>
      <c r="J2" s="253"/>
      <c r="K2" s="10" t="s">
        <v>4399</v>
      </c>
      <c r="L2" s="10" t="s">
        <v>4400</v>
      </c>
      <c r="M2" s="10" t="s">
        <v>4401</v>
      </c>
      <c r="N2" s="133" t="s">
        <v>49</v>
      </c>
      <c r="O2" s="10" t="s">
        <v>4402</v>
      </c>
      <c r="P2" s="10" t="s">
        <v>4403</v>
      </c>
      <c r="Q2" s="10" t="s">
        <v>4404</v>
      </c>
      <c r="R2" s="133" t="s">
        <v>49</v>
      </c>
      <c r="S2" s="10" t="s">
        <v>4402</v>
      </c>
      <c r="T2" s="10" t="s">
        <v>4403</v>
      </c>
      <c r="U2" s="10" t="s">
        <v>4404</v>
      </c>
      <c r="V2" s="133"/>
      <c r="W2" s="10" t="s">
        <v>4402</v>
      </c>
      <c r="X2" s="10" t="s">
        <v>4403</v>
      </c>
      <c r="Y2" s="10" t="s">
        <v>4404</v>
      </c>
      <c r="Z2" s="133"/>
      <c r="AA2" s="10" t="s">
        <v>4402</v>
      </c>
      <c r="AB2" s="10" t="s">
        <v>4403</v>
      </c>
      <c r="AC2" s="10" t="s">
        <v>4404</v>
      </c>
      <c r="AD2" s="10"/>
      <c r="AE2" s="10" t="s">
        <v>4402</v>
      </c>
      <c r="AF2" s="10" t="s">
        <v>4403</v>
      </c>
      <c r="AG2" s="10" t="s">
        <v>4404</v>
      </c>
      <c r="AH2" s="10"/>
      <c r="AI2" s="86"/>
      <c r="AJ2" s="10"/>
      <c r="AK2" s="10"/>
      <c r="AL2" s="10"/>
      <c r="AM2" s="86" t="s">
        <v>49</v>
      </c>
      <c r="AN2" s="128"/>
      <c r="AO2" s="128"/>
      <c r="AP2" s="77"/>
      <c r="AQ2" s="128"/>
      <c r="AR2" s="128"/>
      <c r="AS2" s="128"/>
      <c r="AT2" s="77"/>
      <c r="AU2" s="86"/>
      <c r="AV2" s="86"/>
      <c r="AW2" s="86"/>
      <c r="AX2" s="77"/>
      <c r="AY2" s="86"/>
      <c r="AZ2" s="86"/>
      <c r="BA2" s="86"/>
      <c r="BB2" s="77"/>
      <c r="BC2" s="77"/>
      <c r="BD2" s="77"/>
      <c r="BE2" s="77"/>
      <c r="BF2" s="77"/>
      <c r="BG2" s="77"/>
      <c r="BH2" s="77"/>
      <c r="BI2" s="77"/>
      <c r="BJ2" s="77"/>
      <c r="BK2" s="77"/>
    </row>
    <row r="3" spans="1:63">
      <c r="B3" s="13" t="s">
        <v>4446</v>
      </c>
      <c r="C3" s="115">
        <v>104</v>
      </c>
      <c r="E3" s="131">
        <v>46006</v>
      </c>
      <c r="G3" s="128">
        <v>3</v>
      </c>
      <c r="I3" s="128">
        <v>3</v>
      </c>
      <c r="K3" s="132">
        <v>46031</v>
      </c>
      <c r="L3" s="132">
        <v>46008</v>
      </c>
      <c r="M3" s="132">
        <v>46030</v>
      </c>
      <c r="O3" s="128" t="s">
        <v>4447</v>
      </c>
      <c r="S3" s="128" t="s">
        <v>4447</v>
      </c>
    </row>
    <row r="4" spans="1:63">
      <c r="A4" s="251" t="s">
        <v>2117</v>
      </c>
      <c r="B4" s="109" t="s">
        <v>4395</v>
      </c>
      <c r="C4" s="10" t="s">
        <v>18</v>
      </c>
      <c r="D4" s="253"/>
      <c r="E4" s="252" t="s">
        <v>4396</v>
      </c>
      <c r="F4" s="253"/>
      <c r="G4" s="10" t="s">
        <v>4397</v>
      </c>
      <c r="H4" s="253"/>
      <c r="I4" s="10" t="s">
        <v>4398</v>
      </c>
      <c r="J4" s="253"/>
      <c r="K4" s="10" t="s">
        <v>4399</v>
      </c>
      <c r="L4" s="10" t="s">
        <v>4400</v>
      </c>
      <c r="M4" s="10" t="s">
        <v>4401</v>
      </c>
      <c r="N4" s="133" t="s">
        <v>49</v>
      </c>
      <c r="O4" s="10" t="s">
        <v>4402</v>
      </c>
      <c r="P4" s="10" t="s">
        <v>4403</v>
      </c>
      <c r="Q4" s="10" t="s">
        <v>4404</v>
      </c>
      <c r="R4" s="133" t="s">
        <v>49</v>
      </c>
      <c r="S4" s="10" t="s">
        <v>4402</v>
      </c>
      <c r="T4" s="10" t="s">
        <v>4403</v>
      </c>
      <c r="U4" s="10" t="s">
        <v>4404</v>
      </c>
      <c r="W4" s="10" t="s">
        <v>4402</v>
      </c>
      <c r="X4" s="10" t="s">
        <v>4403</v>
      </c>
      <c r="Y4" s="10" t="s">
        <v>4404</v>
      </c>
      <c r="AA4" s="10" t="s">
        <v>4402</v>
      </c>
      <c r="AB4" s="10" t="s">
        <v>4403</v>
      </c>
      <c r="AC4" s="10" t="s">
        <v>4404</v>
      </c>
      <c r="AD4" s="10"/>
      <c r="AE4" s="10" t="s">
        <v>4402</v>
      </c>
      <c r="AF4" s="10" t="s">
        <v>4403</v>
      </c>
      <c r="AG4" s="10" t="s">
        <v>4404</v>
      </c>
      <c r="AH4" s="10"/>
      <c r="AI4" s="86"/>
      <c r="AJ4" s="10"/>
      <c r="AK4" s="10"/>
      <c r="AL4" s="10"/>
      <c r="AM4" s="86" t="s">
        <v>49</v>
      </c>
      <c r="AN4" s="128"/>
      <c r="AO4" s="128"/>
      <c r="AP4" s="77"/>
      <c r="AQ4" s="128"/>
      <c r="AR4" s="128"/>
      <c r="AS4" s="128"/>
      <c r="AT4" s="77"/>
      <c r="AU4" s="86"/>
      <c r="AV4" s="86"/>
      <c r="AW4" s="86"/>
      <c r="AX4" s="77"/>
      <c r="AY4" s="86"/>
      <c r="AZ4" s="86"/>
      <c r="BA4" s="86"/>
      <c r="BB4" s="77"/>
      <c r="BC4" s="77"/>
      <c r="BD4" s="77"/>
      <c r="BE4" s="77"/>
      <c r="BF4" s="77"/>
      <c r="BG4" s="77"/>
      <c r="BH4" s="77"/>
      <c r="BI4" s="77"/>
      <c r="BJ4" s="77"/>
      <c r="BK4" s="77"/>
    </row>
    <row r="5" spans="1:63">
      <c r="B5" s="13" t="s">
        <v>2358</v>
      </c>
      <c r="C5" s="115">
        <v>110</v>
      </c>
      <c r="E5" s="131">
        <v>46006</v>
      </c>
      <c r="G5" s="85">
        <v>2</v>
      </c>
      <c r="I5" s="85">
        <v>3</v>
      </c>
      <c r="K5" s="132">
        <v>46036</v>
      </c>
      <c r="L5" s="132">
        <v>45660</v>
      </c>
      <c r="M5" s="132">
        <v>46038</v>
      </c>
      <c r="O5" s="132">
        <v>46036</v>
      </c>
      <c r="P5" s="132">
        <v>46034</v>
      </c>
      <c r="Q5" s="132">
        <v>46036</v>
      </c>
      <c r="S5" s="132">
        <v>46036</v>
      </c>
      <c r="T5" s="132">
        <v>46034</v>
      </c>
      <c r="U5" s="132">
        <v>46036</v>
      </c>
    </row>
    <row r="6" spans="1:63">
      <c r="B6" s="129" t="s">
        <v>2147</v>
      </c>
      <c r="C6" s="160">
        <v>110</v>
      </c>
      <c r="E6" s="131">
        <v>46013</v>
      </c>
      <c r="G6" s="85">
        <v>3</v>
      </c>
      <c r="H6" s="77"/>
      <c r="I6" s="85">
        <v>3</v>
      </c>
      <c r="K6" s="132">
        <v>46017</v>
      </c>
      <c r="L6" s="132">
        <v>46017</v>
      </c>
      <c r="M6" s="132">
        <v>46017</v>
      </c>
      <c r="O6" s="132">
        <v>46024</v>
      </c>
      <c r="P6" s="132">
        <v>46023</v>
      </c>
      <c r="Q6" s="132">
        <v>46023</v>
      </c>
      <c r="S6" s="132">
        <v>46021</v>
      </c>
      <c r="T6" s="132">
        <v>46021</v>
      </c>
      <c r="U6" s="162" t="s">
        <v>4448</v>
      </c>
    </row>
    <row r="7" spans="1:63">
      <c r="B7" s="129" t="s">
        <v>2272</v>
      </c>
      <c r="C7" s="160">
        <v>110</v>
      </c>
      <c r="E7" s="131">
        <v>46013</v>
      </c>
      <c r="G7" s="85">
        <v>3</v>
      </c>
      <c r="I7" s="85">
        <v>3</v>
      </c>
      <c r="K7" s="132">
        <v>46035</v>
      </c>
      <c r="L7" s="132">
        <v>46023</v>
      </c>
      <c r="M7" s="132">
        <v>46023</v>
      </c>
      <c r="O7" s="132">
        <v>46028</v>
      </c>
      <c r="P7" s="132">
        <v>46031</v>
      </c>
      <c r="Q7" s="132">
        <v>46031</v>
      </c>
      <c r="S7" s="132">
        <v>46028</v>
      </c>
      <c r="T7" s="132">
        <v>46028</v>
      </c>
      <c r="U7" s="132">
        <v>46028</v>
      </c>
    </row>
    <row r="8" spans="1:63">
      <c r="B8" s="13" t="s">
        <v>2193</v>
      </c>
      <c r="C8" s="160">
        <v>111</v>
      </c>
      <c r="E8" s="131">
        <v>46013</v>
      </c>
      <c r="G8" s="85">
        <v>4</v>
      </c>
      <c r="H8" s="159">
        <v>4</v>
      </c>
      <c r="I8" s="85">
        <v>4</v>
      </c>
      <c r="K8" s="132">
        <v>46017</v>
      </c>
      <c r="L8" s="132">
        <v>46017</v>
      </c>
      <c r="M8" s="132">
        <v>46017</v>
      </c>
      <c r="O8" s="85" t="s">
        <v>4408</v>
      </c>
      <c r="P8" s="132">
        <v>46031</v>
      </c>
      <c r="Q8" s="132">
        <v>46031</v>
      </c>
      <c r="S8" s="85" t="s">
        <v>4408</v>
      </c>
      <c r="T8" s="132">
        <v>46031</v>
      </c>
      <c r="U8" s="132">
        <v>46031</v>
      </c>
      <c r="W8" s="85" t="s">
        <v>4408</v>
      </c>
      <c r="X8" s="132">
        <v>46031</v>
      </c>
      <c r="Y8" s="132">
        <v>46030</v>
      </c>
    </row>
    <row r="9" spans="1:63">
      <c r="B9" s="129" t="s">
        <v>2235</v>
      </c>
      <c r="C9" s="160">
        <v>111</v>
      </c>
      <c r="E9" s="131">
        <v>46013</v>
      </c>
      <c r="G9" s="85">
        <v>2</v>
      </c>
      <c r="H9" s="159">
        <v>2</v>
      </c>
      <c r="I9" s="85">
        <v>2</v>
      </c>
      <c r="K9" s="132">
        <v>46028</v>
      </c>
      <c r="L9" s="132">
        <v>46027</v>
      </c>
      <c r="M9" s="132">
        <v>45656</v>
      </c>
      <c r="O9" s="132">
        <v>46030</v>
      </c>
      <c r="P9" s="132">
        <v>46030</v>
      </c>
      <c r="Q9" s="132">
        <v>46030</v>
      </c>
    </row>
    <row r="10" spans="1:63">
      <c r="B10" s="13" t="s">
        <v>2325</v>
      </c>
      <c r="C10" s="115">
        <v>111</v>
      </c>
      <c r="E10" s="131">
        <v>46013</v>
      </c>
      <c r="G10" s="85">
        <v>4</v>
      </c>
      <c r="I10" s="85">
        <v>4</v>
      </c>
      <c r="K10" s="132">
        <v>45670</v>
      </c>
      <c r="L10" s="132">
        <v>45712</v>
      </c>
      <c r="M10" s="132">
        <v>45673</v>
      </c>
      <c r="O10" s="132">
        <v>45828</v>
      </c>
      <c r="P10" s="132">
        <v>45828</v>
      </c>
      <c r="Q10" s="132">
        <v>45828</v>
      </c>
      <c r="S10" s="132">
        <v>46029</v>
      </c>
      <c r="T10" s="132">
        <v>46029</v>
      </c>
      <c r="U10" s="132">
        <v>46029</v>
      </c>
      <c r="W10" s="132">
        <v>46030</v>
      </c>
      <c r="X10" s="132">
        <v>46029</v>
      </c>
      <c r="Y10" s="132">
        <v>46029</v>
      </c>
    </row>
    <row r="11" spans="1:63">
      <c r="B11" s="13" t="s">
        <v>2338</v>
      </c>
      <c r="C11" s="115">
        <v>111</v>
      </c>
      <c r="E11" s="131">
        <v>46013</v>
      </c>
      <c r="G11" s="85">
        <v>2</v>
      </c>
      <c r="I11" s="85">
        <v>2</v>
      </c>
      <c r="K11" s="132">
        <v>46027</v>
      </c>
      <c r="L11" s="132">
        <v>45665</v>
      </c>
      <c r="M11" s="132">
        <v>45665</v>
      </c>
      <c r="O11" s="132">
        <v>46036</v>
      </c>
      <c r="P11" s="132">
        <v>45670</v>
      </c>
      <c r="Q11" s="132">
        <v>45670</v>
      </c>
    </row>
    <row r="12" spans="1:63">
      <c r="B12" s="13" t="s">
        <v>2369</v>
      </c>
      <c r="C12" s="115">
        <v>111</v>
      </c>
      <c r="E12" s="131">
        <v>46013</v>
      </c>
      <c r="G12" s="85">
        <v>2</v>
      </c>
      <c r="H12" s="159">
        <v>2</v>
      </c>
      <c r="I12" s="85">
        <v>2</v>
      </c>
      <c r="K12" s="132">
        <v>45711</v>
      </c>
      <c r="L12" s="132">
        <v>45711</v>
      </c>
      <c r="M12" s="132">
        <v>46028</v>
      </c>
      <c r="O12" s="132">
        <v>46034</v>
      </c>
      <c r="P12" s="132">
        <v>45660</v>
      </c>
      <c r="Q12" s="132">
        <v>46034</v>
      </c>
    </row>
    <row r="13" spans="1:63">
      <c r="B13" s="13" t="s">
        <v>2399</v>
      </c>
      <c r="C13" s="115">
        <v>111</v>
      </c>
      <c r="E13" s="131">
        <v>46013</v>
      </c>
      <c r="G13" s="85">
        <v>4</v>
      </c>
      <c r="I13" s="85">
        <v>5</v>
      </c>
      <c r="K13" s="132">
        <v>46029</v>
      </c>
      <c r="L13" s="132">
        <v>46029</v>
      </c>
      <c r="M13" s="132">
        <v>46039</v>
      </c>
      <c r="O13" s="132">
        <v>46030</v>
      </c>
      <c r="P13" s="132">
        <v>46030</v>
      </c>
      <c r="Q13" s="132">
        <v>46030</v>
      </c>
      <c r="S13" s="132">
        <v>45673</v>
      </c>
      <c r="T13" s="132">
        <v>45673</v>
      </c>
      <c r="U13" s="132">
        <v>45673</v>
      </c>
      <c r="W13" s="132">
        <v>45671</v>
      </c>
      <c r="X13" s="132">
        <v>45671</v>
      </c>
      <c r="Y13" s="132">
        <v>45671</v>
      </c>
    </row>
    <row r="14" spans="1:63">
      <c r="B14" s="13" t="s">
        <v>1492</v>
      </c>
      <c r="C14" s="115">
        <v>111</v>
      </c>
      <c r="E14" s="131">
        <v>46013</v>
      </c>
      <c r="G14" s="128">
        <v>4</v>
      </c>
      <c r="I14" s="128">
        <v>4</v>
      </c>
      <c r="K14" s="162" t="s">
        <v>4407</v>
      </c>
      <c r="L14" s="162"/>
      <c r="M14" s="162"/>
      <c r="O14" s="162"/>
      <c r="P14" s="162"/>
      <c r="Q14" s="162"/>
      <c r="S14" s="162"/>
      <c r="T14" s="162"/>
      <c r="U14" s="162"/>
      <c r="W14" s="162" t="s">
        <v>4407</v>
      </c>
      <c r="X14" s="162"/>
      <c r="Y14" s="162" t="s">
        <v>4407</v>
      </c>
    </row>
    <row r="15" spans="1:63">
      <c r="B15" s="13" t="s">
        <v>2451</v>
      </c>
      <c r="C15" s="115">
        <v>111</v>
      </c>
      <c r="E15" s="131">
        <v>46013</v>
      </c>
      <c r="G15" s="85">
        <v>4</v>
      </c>
      <c r="I15" s="85">
        <v>4</v>
      </c>
      <c r="K15" s="132">
        <v>46034</v>
      </c>
      <c r="L15" s="132">
        <v>46034</v>
      </c>
      <c r="M15" s="132">
        <v>46034</v>
      </c>
      <c r="O15" s="132">
        <v>46036</v>
      </c>
      <c r="P15" s="132">
        <v>45671</v>
      </c>
      <c r="Q15" s="132">
        <v>45328</v>
      </c>
      <c r="S15" s="132">
        <v>46035</v>
      </c>
      <c r="T15" s="132">
        <v>45664</v>
      </c>
      <c r="U15" s="325" t="s">
        <v>4449</v>
      </c>
      <c r="W15" s="132">
        <v>46034</v>
      </c>
      <c r="X15" s="132">
        <v>46034</v>
      </c>
      <c r="Y15" s="132">
        <v>46034</v>
      </c>
    </row>
    <row r="16" spans="1:63">
      <c r="A16" s="251" t="s">
        <v>2117</v>
      </c>
      <c r="B16" s="109" t="s">
        <v>4395</v>
      </c>
      <c r="C16" s="10" t="s">
        <v>18</v>
      </c>
      <c r="D16" s="253"/>
      <c r="E16" s="252" t="s">
        <v>4396</v>
      </c>
      <c r="F16" s="253"/>
      <c r="G16" s="10" t="s">
        <v>4397</v>
      </c>
      <c r="H16" s="253"/>
      <c r="I16" s="10" t="s">
        <v>4398</v>
      </c>
      <c r="J16" s="253"/>
      <c r="K16" s="10" t="s">
        <v>4399</v>
      </c>
      <c r="L16" s="10" t="s">
        <v>4400</v>
      </c>
      <c r="M16" s="10" t="s">
        <v>4401</v>
      </c>
      <c r="N16" s="133" t="s">
        <v>49</v>
      </c>
      <c r="O16" s="10" t="s">
        <v>4402</v>
      </c>
      <c r="P16" s="10" t="s">
        <v>4403</v>
      </c>
      <c r="Q16" s="10" t="s">
        <v>4404</v>
      </c>
      <c r="R16" s="133" t="s">
        <v>49</v>
      </c>
      <c r="S16" s="10" t="s">
        <v>4402</v>
      </c>
      <c r="T16" s="10" t="s">
        <v>4403</v>
      </c>
      <c r="U16" s="10" t="s">
        <v>4404</v>
      </c>
      <c r="W16" s="10" t="s">
        <v>4402</v>
      </c>
      <c r="X16" s="10" t="s">
        <v>4403</v>
      </c>
      <c r="Y16" s="10" t="s">
        <v>4404</v>
      </c>
      <c r="AA16" s="10" t="s">
        <v>4402</v>
      </c>
      <c r="AB16" s="10" t="s">
        <v>4403</v>
      </c>
      <c r="AC16" s="10" t="s">
        <v>4404</v>
      </c>
      <c r="AD16" s="10"/>
      <c r="AE16" s="10" t="s">
        <v>4402</v>
      </c>
      <c r="AF16" s="10" t="s">
        <v>4403</v>
      </c>
      <c r="AG16" s="10" t="s">
        <v>4404</v>
      </c>
      <c r="AH16" s="10"/>
      <c r="AI16" s="86"/>
      <c r="AJ16" s="10"/>
      <c r="AK16" s="10"/>
      <c r="AL16" s="10"/>
      <c r="AM16" s="86" t="s">
        <v>49</v>
      </c>
      <c r="AN16" s="128"/>
      <c r="AO16" s="128"/>
      <c r="AP16" s="77"/>
      <c r="AQ16" s="128"/>
      <c r="AR16" s="128"/>
      <c r="AS16" s="128"/>
      <c r="AT16" s="77"/>
      <c r="AU16" s="86"/>
      <c r="AV16" s="86"/>
      <c r="AW16" s="86"/>
      <c r="AX16" s="77"/>
      <c r="AY16" s="86"/>
      <c r="AZ16" s="86"/>
      <c r="BA16" s="86"/>
      <c r="BB16" s="77"/>
      <c r="BC16" s="77"/>
      <c r="BD16" s="77"/>
      <c r="BE16" s="77"/>
      <c r="BF16" s="77"/>
      <c r="BG16" s="77"/>
      <c r="BH16" s="77"/>
      <c r="BI16" s="77"/>
      <c r="BJ16" s="77"/>
      <c r="BK16" s="77"/>
    </row>
    <row r="17" spans="1:63">
      <c r="B17" s="13" t="s">
        <v>2502</v>
      </c>
      <c r="C17" s="115">
        <v>117</v>
      </c>
      <c r="E17" s="131">
        <v>46020</v>
      </c>
      <c r="G17" s="85">
        <v>5</v>
      </c>
      <c r="I17" s="85">
        <v>5</v>
      </c>
      <c r="K17" s="132">
        <v>46031</v>
      </c>
      <c r="L17" s="132">
        <v>46030</v>
      </c>
      <c r="M17" s="132">
        <v>46030</v>
      </c>
      <c r="O17" s="132">
        <v>46034</v>
      </c>
      <c r="P17" s="132">
        <v>46034</v>
      </c>
      <c r="Q17" s="132">
        <v>46034</v>
      </c>
      <c r="S17" s="132">
        <v>46035</v>
      </c>
      <c r="T17" s="132">
        <v>46031</v>
      </c>
      <c r="U17" s="132">
        <v>46031</v>
      </c>
      <c r="W17" s="132">
        <v>46029</v>
      </c>
      <c r="X17" s="132">
        <v>46029</v>
      </c>
      <c r="Y17" s="132">
        <v>46029</v>
      </c>
      <c r="AA17" s="132">
        <v>46036</v>
      </c>
      <c r="AB17" s="132">
        <v>46035</v>
      </c>
      <c r="AC17" s="132">
        <v>46035</v>
      </c>
    </row>
    <row r="18" spans="1:63">
      <c r="B18" s="129" t="s">
        <v>2215</v>
      </c>
      <c r="C18" s="160">
        <v>118</v>
      </c>
      <c r="E18" s="131">
        <v>46020</v>
      </c>
      <c r="G18" s="128">
        <v>2</v>
      </c>
      <c r="I18" s="128">
        <v>2</v>
      </c>
      <c r="K18" s="128" t="s">
        <v>4447</v>
      </c>
      <c r="O18" s="128" t="s">
        <v>4447</v>
      </c>
    </row>
    <row r="19" spans="1:63">
      <c r="B19" s="13" t="s">
        <v>2349</v>
      </c>
      <c r="C19" s="115">
        <v>118</v>
      </c>
      <c r="E19" s="131">
        <v>46020</v>
      </c>
      <c r="G19" s="85">
        <v>3</v>
      </c>
      <c r="I19" s="85">
        <v>3</v>
      </c>
      <c r="K19" s="85" t="s">
        <v>4408</v>
      </c>
      <c r="L19" s="132">
        <v>46037</v>
      </c>
      <c r="M19" s="132">
        <v>46037</v>
      </c>
      <c r="O19" s="132">
        <v>46037</v>
      </c>
      <c r="P19" s="132">
        <v>46036</v>
      </c>
      <c r="Q19" s="132">
        <v>46036</v>
      </c>
      <c r="S19" s="128" t="s">
        <v>4447</v>
      </c>
    </row>
    <row r="20" spans="1:63">
      <c r="B20" s="13" t="s">
        <v>2430</v>
      </c>
      <c r="C20" s="115">
        <v>118</v>
      </c>
      <c r="E20" s="131">
        <v>46020</v>
      </c>
      <c r="G20" s="128">
        <v>2</v>
      </c>
      <c r="I20" s="128">
        <v>2</v>
      </c>
      <c r="K20" s="132">
        <v>45678</v>
      </c>
      <c r="L20" s="132">
        <v>45712</v>
      </c>
      <c r="M20" s="132">
        <v>45686</v>
      </c>
      <c r="O20" s="128" t="s">
        <v>4447</v>
      </c>
    </row>
    <row r="21" spans="1:63">
      <c r="A21" s="251" t="s">
        <v>2117</v>
      </c>
      <c r="B21" s="109" t="s">
        <v>4395</v>
      </c>
      <c r="C21" s="10" t="s">
        <v>18</v>
      </c>
      <c r="D21" s="253"/>
      <c r="E21" s="252" t="s">
        <v>4396</v>
      </c>
      <c r="F21" s="253"/>
      <c r="G21" s="10" t="s">
        <v>4397</v>
      </c>
      <c r="H21" s="253"/>
      <c r="I21" s="10" t="s">
        <v>4398</v>
      </c>
      <c r="J21" s="253"/>
      <c r="K21" s="10" t="s">
        <v>4399</v>
      </c>
      <c r="L21" s="10" t="s">
        <v>4400</v>
      </c>
      <c r="M21" s="10" t="s">
        <v>4401</v>
      </c>
      <c r="N21" s="133" t="s">
        <v>49</v>
      </c>
      <c r="O21" s="10" t="s">
        <v>4402</v>
      </c>
      <c r="P21" s="10" t="s">
        <v>4403</v>
      </c>
      <c r="Q21" s="10" t="s">
        <v>4404</v>
      </c>
      <c r="R21" s="133" t="s">
        <v>49</v>
      </c>
      <c r="S21" s="10" t="s">
        <v>4402</v>
      </c>
      <c r="T21" s="10" t="s">
        <v>4403</v>
      </c>
      <c r="U21" s="10" t="s">
        <v>4404</v>
      </c>
      <c r="W21" s="10" t="s">
        <v>4402</v>
      </c>
      <c r="X21" s="10" t="s">
        <v>4403</v>
      </c>
      <c r="Y21" s="10" t="s">
        <v>4404</v>
      </c>
      <c r="AA21" s="10" t="s">
        <v>4402</v>
      </c>
      <c r="AB21" s="10" t="s">
        <v>4403</v>
      </c>
      <c r="AC21" s="10" t="s">
        <v>4404</v>
      </c>
      <c r="AD21" s="10"/>
      <c r="AE21" s="10" t="s">
        <v>4402</v>
      </c>
      <c r="AF21" s="10" t="s">
        <v>4403</v>
      </c>
      <c r="AG21" s="10" t="s">
        <v>4404</v>
      </c>
      <c r="AH21" s="10"/>
      <c r="AI21" s="86"/>
      <c r="AJ21" s="10"/>
      <c r="AK21" s="10"/>
      <c r="AL21" s="10"/>
      <c r="AM21" s="86" t="s">
        <v>49</v>
      </c>
      <c r="AN21" s="128"/>
      <c r="AO21" s="128"/>
      <c r="AP21" s="77"/>
      <c r="AQ21" s="128"/>
      <c r="AR21" s="128"/>
      <c r="AS21" s="128"/>
      <c r="AT21" s="77"/>
      <c r="AU21" s="86"/>
      <c r="AV21" s="86"/>
      <c r="AW21" s="86"/>
      <c r="AX21" s="77"/>
      <c r="AY21" s="86"/>
      <c r="AZ21" s="86"/>
      <c r="BA21" s="86"/>
      <c r="BB21" s="77"/>
      <c r="BC21" s="77"/>
      <c r="BD21" s="77"/>
      <c r="BE21" s="77"/>
      <c r="BF21" s="77"/>
      <c r="BG21" s="77"/>
      <c r="BH21" s="77"/>
      <c r="BI21" s="77"/>
      <c r="BJ21" s="77"/>
      <c r="BK21" s="77"/>
    </row>
    <row r="22" spans="1:63">
      <c r="B22" s="13" t="s">
        <v>2169</v>
      </c>
      <c r="C22" s="160">
        <v>124</v>
      </c>
      <c r="E22" s="131">
        <v>45662</v>
      </c>
      <c r="G22" s="85">
        <v>3</v>
      </c>
      <c r="I22" s="85">
        <v>5</v>
      </c>
      <c r="K22" s="132">
        <v>45825</v>
      </c>
      <c r="L22" s="132">
        <v>45825</v>
      </c>
      <c r="M22" s="132">
        <v>45825</v>
      </c>
      <c r="O22" s="132">
        <v>45837</v>
      </c>
      <c r="P22" s="132">
        <v>45839</v>
      </c>
      <c r="Q22" s="132">
        <v>45839</v>
      </c>
      <c r="S22" s="132">
        <v>45825</v>
      </c>
      <c r="T22" s="132">
        <v>45825</v>
      </c>
      <c r="U22" s="132">
        <v>45827</v>
      </c>
      <c r="W22" s="132">
        <v>45832</v>
      </c>
      <c r="X22" s="132">
        <v>45832</v>
      </c>
      <c r="Y22" s="132">
        <v>45832</v>
      </c>
      <c r="AA22" s="132">
        <v>45834</v>
      </c>
      <c r="AB22" s="132">
        <v>45834</v>
      </c>
      <c r="AC22" s="132">
        <v>45834</v>
      </c>
    </row>
    <row r="23" spans="1:63">
      <c r="B23" s="129" t="s">
        <v>2291</v>
      </c>
      <c r="C23" s="160">
        <v>125</v>
      </c>
      <c r="E23" s="131">
        <v>45662</v>
      </c>
      <c r="G23" s="85">
        <v>5</v>
      </c>
      <c r="I23" s="85">
        <v>5</v>
      </c>
      <c r="K23" s="132">
        <v>46037</v>
      </c>
      <c r="L23" s="132">
        <v>46034</v>
      </c>
      <c r="M23" s="132">
        <v>46034</v>
      </c>
      <c r="O23" s="132">
        <v>46035</v>
      </c>
      <c r="P23" s="132">
        <v>46035</v>
      </c>
      <c r="Q23" s="132">
        <v>46035</v>
      </c>
      <c r="S23" s="132">
        <v>46035</v>
      </c>
      <c r="T23" s="132">
        <v>46035</v>
      </c>
      <c r="U23" s="132">
        <v>46035</v>
      </c>
      <c r="W23" s="132">
        <v>46036</v>
      </c>
      <c r="X23" s="132">
        <v>46036</v>
      </c>
      <c r="Y23" s="132">
        <v>46036</v>
      </c>
      <c r="AA23" s="128" t="s">
        <v>4447</v>
      </c>
    </row>
    <row r="24" spans="1:63">
      <c r="B24" s="13" t="s">
        <v>2306</v>
      </c>
      <c r="C24" s="160">
        <v>125</v>
      </c>
      <c r="E24" s="131">
        <v>45662</v>
      </c>
      <c r="G24" s="128">
        <v>3</v>
      </c>
      <c r="I24" s="128">
        <v>3</v>
      </c>
      <c r="K24" s="85" t="s">
        <v>4408</v>
      </c>
      <c r="L24" s="132">
        <v>46042</v>
      </c>
      <c r="M24" s="132">
        <v>46042</v>
      </c>
      <c r="O24" s="128" t="s">
        <v>4447</v>
      </c>
      <c r="S24" s="128" t="s">
        <v>4447</v>
      </c>
    </row>
    <row r="25" spans="1:63">
      <c r="A25" s="251" t="s">
        <v>2117</v>
      </c>
      <c r="B25" s="109" t="s">
        <v>4395</v>
      </c>
      <c r="C25" s="10" t="s">
        <v>18</v>
      </c>
      <c r="D25" s="253"/>
      <c r="E25" s="252" t="s">
        <v>4396</v>
      </c>
      <c r="F25" s="253"/>
      <c r="G25" s="10" t="s">
        <v>4397</v>
      </c>
      <c r="H25" s="253"/>
      <c r="I25" s="10" t="s">
        <v>4398</v>
      </c>
      <c r="J25" s="253"/>
      <c r="K25" s="10" t="s">
        <v>4399</v>
      </c>
      <c r="L25" s="10" t="s">
        <v>4400</v>
      </c>
      <c r="M25" s="10" t="s">
        <v>4401</v>
      </c>
      <c r="N25" s="133" t="s">
        <v>49</v>
      </c>
      <c r="O25" s="10" t="s">
        <v>4402</v>
      </c>
      <c r="P25" s="10" t="s">
        <v>4403</v>
      </c>
      <c r="Q25" s="10" t="s">
        <v>4404</v>
      </c>
      <c r="R25" s="133" t="s">
        <v>49</v>
      </c>
      <c r="S25" s="10" t="s">
        <v>4402</v>
      </c>
      <c r="T25" s="10" t="s">
        <v>4403</v>
      </c>
      <c r="U25" s="10" t="s">
        <v>4404</v>
      </c>
      <c r="W25" s="10" t="s">
        <v>4402</v>
      </c>
      <c r="X25" s="10" t="s">
        <v>4403</v>
      </c>
      <c r="Y25" s="10" t="s">
        <v>4404</v>
      </c>
      <c r="AA25" s="10" t="s">
        <v>4402</v>
      </c>
      <c r="AB25" s="10" t="s">
        <v>4403</v>
      </c>
      <c r="AC25" s="10" t="s">
        <v>4404</v>
      </c>
      <c r="AD25" s="10"/>
      <c r="AE25" s="10" t="s">
        <v>4402</v>
      </c>
      <c r="AF25" s="10" t="s">
        <v>4403</v>
      </c>
      <c r="AG25" s="10" t="s">
        <v>4404</v>
      </c>
      <c r="AH25" s="10"/>
      <c r="AI25" s="86"/>
      <c r="AJ25" s="10"/>
      <c r="AK25" s="10"/>
      <c r="AL25" s="10"/>
      <c r="AM25" s="86" t="s">
        <v>49</v>
      </c>
      <c r="AN25" s="128"/>
      <c r="AO25" s="128"/>
      <c r="AP25" s="77"/>
      <c r="AQ25" s="128"/>
      <c r="AR25" s="128"/>
      <c r="AS25" s="128"/>
      <c r="AT25" s="77"/>
      <c r="AU25" s="86"/>
      <c r="AV25" s="86"/>
      <c r="AW25" s="86"/>
      <c r="AX25" s="77"/>
      <c r="AY25" s="86"/>
      <c r="AZ25" s="86"/>
      <c r="BA25" s="86"/>
      <c r="BB25" s="77"/>
      <c r="BC25" s="77"/>
      <c r="BD25" s="77"/>
      <c r="BE25" s="77"/>
      <c r="BF25" s="77"/>
      <c r="BG25" s="77"/>
      <c r="BH25" s="77"/>
      <c r="BI25" s="77"/>
      <c r="BJ25" s="77"/>
      <c r="BK25" s="77"/>
    </row>
    <row r="26" spans="1:63">
      <c r="B26" s="13" t="s">
        <v>2157</v>
      </c>
      <c r="C26" s="160">
        <v>201</v>
      </c>
      <c r="E26" s="131">
        <v>46034</v>
      </c>
      <c r="G26" s="128">
        <v>3</v>
      </c>
      <c r="I26" s="128">
        <v>3</v>
      </c>
      <c r="L26" s="132">
        <v>46060</v>
      </c>
      <c r="M26" s="132">
        <v>46063</v>
      </c>
      <c r="O26" s="132">
        <v>46055</v>
      </c>
      <c r="P26" s="132">
        <v>46055</v>
      </c>
      <c r="Q26" s="132">
        <v>46055</v>
      </c>
      <c r="S26" s="132">
        <v>46055</v>
      </c>
      <c r="T26" s="132">
        <v>46056</v>
      </c>
      <c r="U26" s="132">
        <v>46055</v>
      </c>
    </row>
    <row r="27" spans="1:63">
      <c r="B27" s="13" t="s">
        <v>2463</v>
      </c>
      <c r="C27" s="115">
        <v>201</v>
      </c>
      <c r="E27" s="131">
        <v>46034</v>
      </c>
      <c r="G27" s="128">
        <v>3</v>
      </c>
      <c r="I27" s="128">
        <v>3</v>
      </c>
      <c r="K27" s="132">
        <v>46049</v>
      </c>
      <c r="L27" s="132">
        <v>45706</v>
      </c>
      <c r="M27" s="132">
        <v>46049</v>
      </c>
      <c r="O27" s="132">
        <v>46056</v>
      </c>
      <c r="P27" s="132">
        <v>45685</v>
      </c>
      <c r="Q27" s="132">
        <v>45685</v>
      </c>
      <c r="S27" s="128" t="s">
        <v>4407</v>
      </c>
      <c r="T27" s="132">
        <v>45687</v>
      </c>
      <c r="U27" s="132">
        <v>45687</v>
      </c>
    </row>
    <row r="28" spans="1:63">
      <c r="A28" s="251" t="s">
        <v>2117</v>
      </c>
      <c r="B28" s="109" t="s">
        <v>4395</v>
      </c>
      <c r="C28" s="10" t="s">
        <v>18</v>
      </c>
      <c r="D28" s="253"/>
      <c r="E28" s="252" t="s">
        <v>4396</v>
      </c>
      <c r="F28" s="253"/>
      <c r="G28" s="10" t="s">
        <v>4397</v>
      </c>
      <c r="H28" s="253"/>
      <c r="I28" s="10" t="s">
        <v>4398</v>
      </c>
      <c r="J28" s="253"/>
      <c r="K28" s="10" t="s">
        <v>4399</v>
      </c>
      <c r="L28" s="10" t="s">
        <v>4400</v>
      </c>
      <c r="M28" s="10" t="s">
        <v>4401</v>
      </c>
      <c r="N28" s="133" t="s">
        <v>49</v>
      </c>
      <c r="O28" s="10" t="s">
        <v>4402</v>
      </c>
      <c r="P28" s="10" t="s">
        <v>4403</v>
      </c>
      <c r="Q28" s="10" t="s">
        <v>4404</v>
      </c>
      <c r="R28" s="133" t="s">
        <v>49</v>
      </c>
      <c r="S28" s="10" t="s">
        <v>4402</v>
      </c>
      <c r="T28" s="10" t="s">
        <v>4403</v>
      </c>
      <c r="U28" s="10" t="s">
        <v>4404</v>
      </c>
      <c r="W28" s="10" t="s">
        <v>4402</v>
      </c>
      <c r="X28" s="10" t="s">
        <v>4403</v>
      </c>
      <c r="Y28" s="10" t="s">
        <v>4404</v>
      </c>
      <c r="AA28" s="10" t="s">
        <v>4402</v>
      </c>
      <c r="AB28" s="10" t="s">
        <v>4403</v>
      </c>
      <c r="AC28" s="10" t="s">
        <v>4404</v>
      </c>
      <c r="AD28" s="10"/>
      <c r="AE28" s="10" t="s">
        <v>4402</v>
      </c>
      <c r="AF28" s="10" t="s">
        <v>4403</v>
      </c>
      <c r="AG28" s="10" t="s">
        <v>4404</v>
      </c>
      <c r="AH28" s="10"/>
      <c r="AI28" s="86"/>
      <c r="AJ28" s="10"/>
      <c r="AK28" s="10"/>
      <c r="AL28" s="10"/>
      <c r="AM28" s="86" t="s">
        <v>49</v>
      </c>
      <c r="AN28" s="128"/>
      <c r="AO28" s="128"/>
      <c r="AP28" s="77"/>
      <c r="AQ28" s="128"/>
      <c r="AR28" s="128"/>
      <c r="AS28" s="128"/>
      <c r="AT28" s="77"/>
      <c r="AU28" s="86"/>
      <c r="AV28" s="86"/>
      <c r="AW28" s="86"/>
      <c r="AX28" s="77"/>
      <c r="AY28" s="86"/>
      <c r="AZ28" s="86"/>
      <c r="BA28" s="86"/>
      <c r="BB28" s="77"/>
      <c r="BC28" s="77"/>
      <c r="BD28" s="77"/>
      <c r="BE28" s="77"/>
      <c r="BF28" s="77"/>
      <c r="BG28" s="77"/>
      <c r="BH28" s="77"/>
      <c r="BI28" s="77"/>
      <c r="BJ28" s="77"/>
      <c r="BK28" s="77"/>
    </row>
    <row r="29" spans="1:63">
      <c r="B29" s="129" t="s">
        <v>2282</v>
      </c>
      <c r="C29" s="160">
        <v>207</v>
      </c>
      <c r="E29" s="131">
        <v>46041</v>
      </c>
      <c r="G29" s="85">
        <v>3</v>
      </c>
      <c r="I29" s="85">
        <v>3</v>
      </c>
      <c r="K29" s="132">
        <v>45841</v>
      </c>
      <c r="L29" s="132">
        <v>45841</v>
      </c>
      <c r="M29" s="132">
        <v>45841</v>
      </c>
      <c r="O29" s="132">
        <v>45843</v>
      </c>
      <c r="P29" s="132">
        <v>45843</v>
      </c>
      <c r="Q29" s="132">
        <v>45844</v>
      </c>
      <c r="S29" s="132">
        <v>45849</v>
      </c>
      <c r="T29" s="132">
        <v>45848</v>
      </c>
      <c r="U29" s="132">
        <v>45852</v>
      </c>
    </row>
    <row r="30" spans="1:63">
      <c r="B30" s="129" t="s">
        <v>2203</v>
      </c>
      <c r="C30" s="160">
        <v>208</v>
      </c>
      <c r="E30" s="131">
        <v>46041</v>
      </c>
      <c r="G30" s="85">
        <v>5</v>
      </c>
      <c r="I30" s="85">
        <v>6</v>
      </c>
      <c r="K30" s="132">
        <v>45814</v>
      </c>
      <c r="L30" s="132">
        <v>45813</v>
      </c>
      <c r="M30" s="132">
        <v>45814</v>
      </c>
      <c r="O30" s="132">
        <v>45811</v>
      </c>
      <c r="P30" s="132">
        <v>45811</v>
      </c>
      <c r="Q30" s="132">
        <v>45811</v>
      </c>
      <c r="S30" s="132">
        <v>46045</v>
      </c>
      <c r="T30" s="453">
        <v>46044</v>
      </c>
      <c r="U30" s="132">
        <v>46051</v>
      </c>
      <c r="W30" s="132">
        <v>45811</v>
      </c>
      <c r="X30" s="132">
        <v>45811</v>
      </c>
      <c r="Y30" s="132">
        <v>45813</v>
      </c>
      <c r="AA30" s="132">
        <v>45811</v>
      </c>
      <c r="AB30" s="132">
        <v>46050</v>
      </c>
      <c r="AC30" s="132">
        <v>46050</v>
      </c>
      <c r="AE30" s="132">
        <v>45819</v>
      </c>
      <c r="AF30" s="132">
        <v>45819</v>
      </c>
      <c r="AG30" s="132">
        <v>45819</v>
      </c>
    </row>
    <row r="31" spans="1:63">
      <c r="A31" s="251" t="s">
        <v>2117</v>
      </c>
      <c r="B31" s="109" t="s">
        <v>4395</v>
      </c>
      <c r="C31" s="10" t="s">
        <v>18</v>
      </c>
      <c r="D31" s="253"/>
      <c r="E31" s="252" t="s">
        <v>4396</v>
      </c>
      <c r="F31" s="253"/>
      <c r="G31" s="10" t="s">
        <v>4397</v>
      </c>
      <c r="H31" s="253"/>
      <c r="I31" s="10" t="s">
        <v>4398</v>
      </c>
      <c r="J31" s="253"/>
      <c r="K31" s="10" t="s">
        <v>4399</v>
      </c>
      <c r="L31" s="10" t="s">
        <v>4400</v>
      </c>
      <c r="M31" s="10" t="s">
        <v>4401</v>
      </c>
      <c r="N31" s="133" t="s">
        <v>49</v>
      </c>
      <c r="O31" s="10" t="s">
        <v>4402</v>
      </c>
      <c r="P31" s="10" t="s">
        <v>4403</v>
      </c>
      <c r="Q31" s="10" t="s">
        <v>4404</v>
      </c>
      <c r="R31" s="133" t="s">
        <v>49</v>
      </c>
      <c r="S31" s="10" t="s">
        <v>4402</v>
      </c>
      <c r="T31" s="10" t="s">
        <v>4403</v>
      </c>
      <c r="U31" s="10" t="s">
        <v>4404</v>
      </c>
      <c r="W31" s="10" t="s">
        <v>4402</v>
      </c>
      <c r="X31" s="10" t="s">
        <v>4403</v>
      </c>
      <c r="Y31" s="10" t="s">
        <v>4404</v>
      </c>
      <c r="AA31" s="10" t="s">
        <v>4402</v>
      </c>
      <c r="AB31" s="10" t="s">
        <v>4403</v>
      </c>
      <c r="AC31" s="10" t="s">
        <v>4404</v>
      </c>
      <c r="AD31" s="10"/>
      <c r="AE31" s="10" t="s">
        <v>4402</v>
      </c>
      <c r="AF31" s="10" t="s">
        <v>4403</v>
      </c>
      <c r="AG31" s="10" t="s">
        <v>4404</v>
      </c>
      <c r="AH31" s="10"/>
      <c r="AI31" s="86"/>
      <c r="AJ31" s="10"/>
      <c r="AK31" s="10"/>
      <c r="AL31" s="10"/>
      <c r="AM31" s="86" t="s">
        <v>49</v>
      </c>
      <c r="AN31" s="128"/>
      <c r="AO31" s="128"/>
      <c r="AP31" s="77"/>
      <c r="AQ31" s="128"/>
      <c r="AR31" s="128"/>
      <c r="AS31" s="128"/>
      <c r="AT31" s="77"/>
      <c r="AU31" s="86"/>
      <c r="AV31" s="86"/>
      <c r="AW31" s="86"/>
      <c r="AX31" s="77"/>
      <c r="AY31" s="86"/>
      <c r="AZ31" s="86"/>
      <c r="BA31" s="86"/>
      <c r="BB31" s="77"/>
      <c r="BC31" s="77"/>
      <c r="BD31" s="77"/>
      <c r="BE31" s="77"/>
      <c r="BF31" s="77"/>
      <c r="BG31" s="77"/>
      <c r="BH31" s="77"/>
      <c r="BI31" s="77"/>
      <c r="BJ31" s="77"/>
      <c r="BK31" s="77"/>
    </row>
    <row r="32" spans="1:63">
      <c r="B32" s="129" t="s">
        <v>2181</v>
      </c>
      <c r="C32" s="160">
        <v>215</v>
      </c>
      <c r="E32" s="131">
        <v>46048</v>
      </c>
      <c r="G32" s="128">
        <v>3</v>
      </c>
      <c r="I32" s="128">
        <v>1</v>
      </c>
      <c r="K32" s="128" t="s">
        <v>4447</v>
      </c>
    </row>
    <row r="33" spans="1:63">
      <c r="B33" s="129" t="s">
        <v>2260</v>
      </c>
      <c r="C33" s="160">
        <v>215</v>
      </c>
      <c r="E33" s="131">
        <v>46048</v>
      </c>
      <c r="G33" s="128">
        <v>2</v>
      </c>
      <c r="I33" s="128">
        <v>1</v>
      </c>
      <c r="K33" s="132">
        <v>46051</v>
      </c>
      <c r="L33" s="132">
        <v>46051</v>
      </c>
      <c r="M33" s="132">
        <v>46051</v>
      </c>
    </row>
    <row r="34" spans="1:63">
      <c r="B34" s="13" t="s">
        <v>1089</v>
      </c>
      <c r="C34" s="115">
        <v>215</v>
      </c>
      <c r="E34" s="131">
        <v>46048</v>
      </c>
      <c r="G34" s="128">
        <v>3</v>
      </c>
      <c r="I34" s="128">
        <v>2</v>
      </c>
      <c r="K34" s="132">
        <v>45331</v>
      </c>
      <c r="L34" s="132">
        <v>45818</v>
      </c>
      <c r="M34" s="132">
        <v>45818</v>
      </c>
      <c r="O34" s="452">
        <v>45670</v>
      </c>
      <c r="P34" s="132">
        <v>45670</v>
      </c>
      <c r="Q34" s="132">
        <v>45677</v>
      </c>
    </row>
    <row r="35" spans="1:63">
      <c r="B35" s="13" t="s">
        <v>2419</v>
      </c>
      <c r="C35" s="115">
        <v>215</v>
      </c>
      <c r="E35" s="131">
        <v>46048</v>
      </c>
      <c r="G35" s="128">
        <v>3</v>
      </c>
      <c r="H35" s="159">
        <v>3</v>
      </c>
      <c r="I35" s="128">
        <v>3</v>
      </c>
      <c r="K35" s="132">
        <v>45831</v>
      </c>
      <c r="L35" s="132">
        <v>45823</v>
      </c>
      <c r="M35" s="132">
        <v>45823</v>
      </c>
      <c r="O35" s="132">
        <v>45825</v>
      </c>
      <c r="P35" s="132">
        <v>45825</v>
      </c>
      <c r="Q35" s="132">
        <v>45825</v>
      </c>
    </row>
    <row r="36" spans="1:63">
      <c r="A36" s="251" t="s">
        <v>2117</v>
      </c>
      <c r="B36" s="109" t="s">
        <v>4395</v>
      </c>
      <c r="C36" s="10" t="s">
        <v>18</v>
      </c>
      <c r="D36" s="253"/>
      <c r="E36" s="252" t="s">
        <v>4396</v>
      </c>
      <c r="F36" s="253"/>
      <c r="G36" s="10" t="s">
        <v>4397</v>
      </c>
      <c r="H36" s="253"/>
      <c r="I36" s="10" t="s">
        <v>4398</v>
      </c>
      <c r="J36" s="253"/>
      <c r="K36" s="10" t="s">
        <v>4399</v>
      </c>
      <c r="L36" s="10" t="s">
        <v>4400</v>
      </c>
      <c r="M36" s="10" t="s">
        <v>4401</v>
      </c>
      <c r="N36" s="133" t="s">
        <v>49</v>
      </c>
      <c r="O36" s="10" t="s">
        <v>4402</v>
      </c>
      <c r="P36" s="10" t="s">
        <v>4403</v>
      </c>
      <c r="Q36" s="10" t="s">
        <v>4404</v>
      </c>
      <c r="R36" s="133" t="s">
        <v>49</v>
      </c>
      <c r="S36" s="10" t="s">
        <v>4402</v>
      </c>
      <c r="T36" s="10" t="s">
        <v>4403</v>
      </c>
      <c r="U36" s="10" t="s">
        <v>4404</v>
      </c>
      <c r="W36" s="10" t="s">
        <v>4402</v>
      </c>
      <c r="X36" s="10" t="s">
        <v>4403</v>
      </c>
      <c r="Y36" s="10" t="s">
        <v>4404</v>
      </c>
      <c r="AA36" s="10" t="s">
        <v>4402</v>
      </c>
      <c r="AB36" s="10" t="s">
        <v>4403</v>
      </c>
      <c r="AC36" s="10" t="s">
        <v>4404</v>
      </c>
      <c r="AD36" s="10"/>
      <c r="AE36" s="10" t="s">
        <v>4402</v>
      </c>
      <c r="AF36" s="10" t="s">
        <v>4403</v>
      </c>
      <c r="AG36" s="10" t="s">
        <v>4404</v>
      </c>
      <c r="AH36" s="10"/>
      <c r="AI36" s="86"/>
      <c r="AJ36" s="10"/>
      <c r="AK36" s="10"/>
      <c r="AL36" s="10"/>
      <c r="AM36" s="86" t="s">
        <v>49</v>
      </c>
      <c r="AN36" s="128"/>
      <c r="AO36" s="128"/>
      <c r="AP36" s="77"/>
      <c r="AQ36" s="128"/>
      <c r="AR36" s="128"/>
      <c r="AS36" s="128"/>
      <c r="AT36" s="77"/>
      <c r="AU36" s="86"/>
      <c r="AV36" s="86"/>
      <c r="AW36" s="86"/>
      <c r="AX36" s="77"/>
      <c r="AY36" s="86"/>
      <c r="AZ36" s="86"/>
      <c r="BA36" s="86"/>
      <c r="BB36" s="77"/>
      <c r="BC36" s="77"/>
      <c r="BD36" s="77"/>
      <c r="BE36" s="77"/>
      <c r="BF36" s="77"/>
      <c r="BG36" s="77"/>
      <c r="BH36" s="77"/>
      <c r="BI36" s="77"/>
      <c r="BJ36" s="77"/>
      <c r="BK36" s="77"/>
    </row>
    <row r="37" spans="1:63">
      <c r="B37" s="129" t="s">
        <v>4450</v>
      </c>
      <c r="C37" s="160">
        <v>221</v>
      </c>
      <c r="E37" s="131">
        <v>46055</v>
      </c>
      <c r="G37" s="128">
        <v>3</v>
      </c>
      <c r="K37" s="132">
        <v>45820</v>
      </c>
      <c r="L37" s="132">
        <v>45819</v>
      </c>
      <c r="M37" s="132">
        <v>45365</v>
      </c>
    </row>
    <row r="38" spans="1:63">
      <c r="B38" s="13" t="s">
        <v>2390</v>
      </c>
      <c r="C38" s="115">
        <v>222</v>
      </c>
      <c r="E38" s="131">
        <v>46055</v>
      </c>
      <c r="G38" s="128">
        <v>3</v>
      </c>
      <c r="K38" s="132">
        <v>45839</v>
      </c>
      <c r="L38" s="132">
        <v>45695</v>
      </c>
      <c r="M38" s="132">
        <v>45695</v>
      </c>
    </row>
    <row r="39" spans="1:63">
      <c r="A39" s="251" t="s">
        <v>2117</v>
      </c>
      <c r="B39" s="109" t="s">
        <v>4395</v>
      </c>
      <c r="C39" s="10" t="s">
        <v>18</v>
      </c>
      <c r="D39" s="253"/>
      <c r="E39" s="252" t="s">
        <v>4396</v>
      </c>
      <c r="F39" s="253"/>
      <c r="G39" s="10" t="s">
        <v>4397</v>
      </c>
      <c r="H39" s="253"/>
      <c r="I39" s="10" t="s">
        <v>4398</v>
      </c>
      <c r="J39" s="253"/>
      <c r="K39" s="10" t="s">
        <v>4399</v>
      </c>
      <c r="L39" s="10" t="s">
        <v>4400</v>
      </c>
      <c r="M39" s="10" t="s">
        <v>4401</v>
      </c>
      <c r="N39" s="133" t="s">
        <v>49</v>
      </c>
      <c r="O39" s="10" t="s">
        <v>4402</v>
      </c>
      <c r="P39" s="10" t="s">
        <v>4403</v>
      </c>
      <c r="Q39" s="10" t="s">
        <v>4404</v>
      </c>
      <c r="R39" s="133" t="s">
        <v>49</v>
      </c>
      <c r="S39" s="10" t="s">
        <v>4402</v>
      </c>
      <c r="T39" s="10" t="s">
        <v>4403</v>
      </c>
      <c r="U39" s="10" t="s">
        <v>4404</v>
      </c>
      <c r="W39" s="10" t="s">
        <v>4402</v>
      </c>
      <c r="X39" s="10" t="s">
        <v>4403</v>
      </c>
      <c r="Y39" s="10" t="s">
        <v>4404</v>
      </c>
      <c r="AA39" s="10" t="s">
        <v>4402</v>
      </c>
      <c r="AB39" s="10" t="s">
        <v>4403</v>
      </c>
      <c r="AC39" s="10" t="s">
        <v>4404</v>
      </c>
      <c r="AD39" s="10"/>
      <c r="AE39" s="10" t="s">
        <v>4402</v>
      </c>
      <c r="AF39" s="10" t="s">
        <v>4403</v>
      </c>
      <c r="AG39" s="10" t="s">
        <v>4404</v>
      </c>
      <c r="AH39" s="10"/>
      <c r="AI39" s="86"/>
      <c r="AJ39" s="10"/>
      <c r="AK39" s="10"/>
      <c r="AL39" s="10"/>
      <c r="AM39" s="86" t="s">
        <v>49</v>
      </c>
      <c r="AN39" s="128"/>
      <c r="AO39" s="128"/>
      <c r="AP39" s="77"/>
      <c r="AQ39" s="128"/>
      <c r="AR39" s="128"/>
      <c r="AS39" s="128"/>
      <c r="AT39" s="77"/>
      <c r="AU39" s="86"/>
      <c r="AV39" s="86"/>
      <c r="AW39" s="86"/>
      <c r="AX39" s="77"/>
      <c r="AY39" s="86"/>
      <c r="AZ39" s="86"/>
      <c r="BA39" s="86"/>
      <c r="BB39" s="77"/>
      <c r="BC39" s="77"/>
      <c r="BD39" s="77"/>
      <c r="BE39" s="77"/>
      <c r="BF39" s="77"/>
      <c r="BG39" s="77"/>
      <c r="BH39" s="77"/>
      <c r="BI39" s="77"/>
      <c r="BJ39" s="77"/>
      <c r="BK39" s="77"/>
    </row>
    <row r="40" spans="1:63">
      <c r="B40" s="129" t="s">
        <v>2226</v>
      </c>
      <c r="C40" s="160">
        <v>301</v>
      </c>
      <c r="G40" s="128">
        <v>3</v>
      </c>
      <c r="K40" s="132">
        <v>45827</v>
      </c>
      <c r="L40" s="132">
        <v>45806</v>
      </c>
      <c r="M40" s="132">
        <v>45813</v>
      </c>
    </row>
    <row r="41" spans="1:63">
      <c r="B41" s="13" t="s">
        <v>2380</v>
      </c>
      <c r="C41" s="115">
        <v>301</v>
      </c>
      <c r="G41" s="128">
        <v>3</v>
      </c>
    </row>
    <row r="42" spans="1:63">
      <c r="B42" s="13" t="s">
        <v>2491</v>
      </c>
      <c r="C42" s="115">
        <v>301</v>
      </c>
      <c r="I42" s="128">
        <v>1</v>
      </c>
      <c r="K42" s="132">
        <v>45723</v>
      </c>
      <c r="M42" s="452">
        <v>45349</v>
      </c>
    </row>
    <row r="43" spans="1:63">
      <c r="A43" s="251" t="s">
        <v>2117</v>
      </c>
      <c r="B43" s="109" t="s">
        <v>4395</v>
      </c>
      <c r="C43" s="10" t="s">
        <v>18</v>
      </c>
      <c r="D43" s="253"/>
      <c r="E43" s="252" t="s">
        <v>4396</v>
      </c>
      <c r="F43" s="253"/>
      <c r="G43" s="10" t="s">
        <v>4397</v>
      </c>
      <c r="H43" s="253"/>
      <c r="I43" s="10" t="s">
        <v>4398</v>
      </c>
      <c r="J43" s="253"/>
      <c r="K43" s="10" t="s">
        <v>4399</v>
      </c>
      <c r="L43" s="10" t="s">
        <v>4400</v>
      </c>
      <c r="M43" s="10" t="s">
        <v>4401</v>
      </c>
      <c r="N43" s="133" t="s">
        <v>49</v>
      </c>
      <c r="O43" s="10" t="s">
        <v>4402</v>
      </c>
      <c r="P43" s="10" t="s">
        <v>4403</v>
      </c>
      <c r="Q43" s="10" t="s">
        <v>4404</v>
      </c>
      <c r="R43" s="133" t="s">
        <v>49</v>
      </c>
      <c r="S43" s="10" t="s">
        <v>4402</v>
      </c>
      <c r="T43" s="10" t="s">
        <v>4403</v>
      </c>
      <c r="U43" s="10" t="s">
        <v>4404</v>
      </c>
      <c r="W43" s="10" t="s">
        <v>4402</v>
      </c>
      <c r="X43" s="10" t="s">
        <v>4403</v>
      </c>
      <c r="Y43" s="10" t="s">
        <v>4404</v>
      </c>
      <c r="AA43" s="10" t="s">
        <v>4402</v>
      </c>
      <c r="AB43" s="10" t="s">
        <v>4403</v>
      </c>
      <c r="AC43" s="10" t="s">
        <v>4404</v>
      </c>
      <c r="AD43" s="10"/>
      <c r="AE43" s="10" t="s">
        <v>4402</v>
      </c>
      <c r="AF43" s="10" t="s">
        <v>4403</v>
      </c>
      <c r="AG43" s="10" t="s">
        <v>4404</v>
      </c>
      <c r="AH43" s="10"/>
      <c r="AI43" s="86"/>
      <c r="AJ43" s="10"/>
      <c r="AK43" s="10"/>
      <c r="AL43" s="10"/>
      <c r="AM43" s="86" t="s">
        <v>49</v>
      </c>
      <c r="AN43" s="128"/>
      <c r="AO43" s="128"/>
      <c r="AP43" s="77"/>
      <c r="AQ43" s="128"/>
      <c r="AR43" s="128"/>
      <c r="AS43" s="128"/>
      <c r="AT43" s="77"/>
      <c r="AU43" s="86"/>
      <c r="AV43" s="86"/>
      <c r="AW43" s="86"/>
      <c r="AX43" s="77"/>
      <c r="AY43" s="86"/>
      <c r="AZ43" s="86"/>
      <c r="BA43" s="86"/>
      <c r="BB43" s="77"/>
      <c r="BC43" s="77"/>
      <c r="BD43" s="77"/>
      <c r="BE43" s="77"/>
      <c r="BF43" s="77"/>
      <c r="BG43" s="77"/>
      <c r="BH43" s="77"/>
      <c r="BI43" s="77"/>
      <c r="BJ43" s="77"/>
      <c r="BK43" s="77"/>
    </row>
    <row r="44" spans="1:63">
      <c r="B44" s="13" t="s">
        <v>2479</v>
      </c>
      <c r="C44" s="115">
        <v>308</v>
      </c>
    </row>
    <row r="45" spans="1:63">
      <c r="A45" s="251" t="s">
        <v>2117</v>
      </c>
      <c r="B45" s="109" t="s">
        <v>4395</v>
      </c>
      <c r="C45" s="10" t="s">
        <v>18</v>
      </c>
      <c r="D45" s="253"/>
      <c r="E45" s="252" t="s">
        <v>4396</v>
      </c>
      <c r="F45" s="253"/>
      <c r="G45" s="10" t="s">
        <v>4397</v>
      </c>
      <c r="H45" s="253"/>
      <c r="I45" s="10" t="s">
        <v>4398</v>
      </c>
      <c r="J45" s="253"/>
      <c r="K45" s="10" t="s">
        <v>4399</v>
      </c>
      <c r="L45" s="10" t="s">
        <v>4400</v>
      </c>
      <c r="M45" s="10" t="s">
        <v>4401</v>
      </c>
      <c r="N45" s="133" t="s">
        <v>49</v>
      </c>
      <c r="O45" s="10" t="s">
        <v>4402</v>
      </c>
      <c r="P45" s="10" t="s">
        <v>4403</v>
      </c>
      <c r="Q45" s="10" t="s">
        <v>4404</v>
      </c>
      <c r="R45" s="133" t="s">
        <v>49</v>
      </c>
      <c r="S45" s="10" t="s">
        <v>4402</v>
      </c>
      <c r="T45" s="10" t="s">
        <v>4403</v>
      </c>
      <c r="U45" s="10" t="s">
        <v>4404</v>
      </c>
      <c r="W45" s="10" t="s">
        <v>4402</v>
      </c>
      <c r="X45" s="10" t="s">
        <v>4403</v>
      </c>
      <c r="Y45" s="10" t="s">
        <v>4404</v>
      </c>
      <c r="AA45" s="10" t="s">
        <v>4402</v>
      </c>
      <c r="AB45" s="10" t="s">
        <v>4403</v>
      </c>
      <c r="AC45" s="10" t="s">
        <v>4404</v>
      </c>
      <c r="AD45" s="10"/>
      <c r="AE45" s="10" t="s">
        <v>4402</v>
      </c>
      <c r="AF45" s="10" t="s">
        <v>4403</v>
      </c>
      <c r="AG45" s="10" t="s">
        <v>4404</v>
      </c>
      <c r="AH45" s="10"/>
      <c r="AI45" s="86"/>
      <c r="AJ45" s="10"/>
      <c r="AK45" s="10"/>
      <c r="AL45" s="10"/>
      <c r="AM45" s="86" t="s">
        <v>49</v>
      </c>
      <c r="AN45" s="128"/>
      <c r="AO45" s="128"/>
      <c r="AP45" s="77"/>
      <c r="AQ45" s="128"/>
      <c r="AR45" s="128"/>
      <c r="AS45" s="128"/>
      <c r="AT45" s="77"/>
      <c r="AU45" s="86"/>
      <c r="AV45" s="86"/>
      <c r="AW45" s="86"/>
      <c r="AX45" s="77"/>
      <c r="AY45" s="86"/>
      <c r="AZ45" s="86"/>
      <c r="BA45" s="86"/>
      <c r="BB45" s="77"/>
      <c r="BC45" s="77"/>
      <c r="BD45" s="77"/>
      <c r="BE45" s="77"/>
      <c r="BF45" s="77"/>
      <c r="BG45" s="77"/>
      <c r="BH45" s="77"/>
      <c r="BI45" s="77"/>
      <c r="BJ45" s="77"/>
      <c r="BK45" s="77"/>
    </row>
    <row r="46" spans="1:63">
      <c r="B46" s="13" t="s">
        <v>2474</v>
      </c>
      <c r="C46" s="115">
        <v>322</v>
      </c>
    </row>
    <row r="47" spans="1:63">
      <c r="B47" s="129" t="s">
        <v>2244</v>
      </c>
      <c r="C47" s="160">
        <v>404</v>
      </c>
    </row>
    <row r="48" spans="1:63" s="77" customFormat="1">
      <c r="E48" s="161"/>
      <c r="G48" s="86"/>
      <c r="I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</row>
  </sheetData>
  <conditionalFormatting sqref="B6:B15 B17:B20 B22:B24 B26:B27 B29:B30 B37:B38 B40:B42 B44 B46:B47 B32:B35">
    <cfRule type="expression" dxfId="13" priority="1">
      <formula>#REF!="B-RET-WINTER BREAK"</formula>
    </cfRule>
    <cfRule type="expression" dxfId="12" priority="2">
      <formula>#REF!="A-NEW"</formula>
    </cfRule>
    <cfRule type="expression" dxfId="11" priority="3">
      <formula>#REF!="C-QUESTIONABLE"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FC0D4-6AF4-48FB-AE65-D05F4AD34C1B}">
  <dimension ref="A1:DT165"/>
  <sheetViews>
    <sheetView workbookViewId="0">
      <pane ySplit="1" topLeftCell="A62" activePane="bottomLeft" state="frozen"/>
      <selection pane="bottomLeft" activeCell="D66" sqref="D66"/>
    </sheetView>
  </sheetViews>
  <sheetFormatPr defaultRowHeight="15" customHeight="1"/>
  <cols>
    <col min="1" max="1" width="5.42578125" bestFit="1" customWidth="1"/>
    <col min="2" max="2" width="10" bestFit="1" customWidth="1"/>
    <col min="3" max="3" width="14.7109375" style="20" bestFit="1" customWidth="1"/>
    <col min="4" max="4" width="11.42578125" bestFit="1" customWidth="1"/>
    <col min="5" max="5" width="11" bestFit="1" customWidth="1"/>
    <col min="6" max="6" width="31.85546875" bestFit="1" customWidth="1"/>
    <col min="7" max="7" width="19" bestFit="1" customWidth="1"/>
    <col min="8" max="8" width="10" bestFit="1" customWidth="1"/>
    <col min="9" max="9" width="8.5703125" bestFit="1" customWidth="1"/>
    <col min="10" max="10" width="11.28515625" style="20" bestFit="1" customWidth="1"/>
    <col min="11" max="11" width="37.5703125" style="20" customWidth="1"/>
  </cols>
  <sheetData>
    <row r="1" spans="1:11" s="322" customFormat="1">
      <c r="A1" s="322" t="s">
        <v>4451</v>
      </c>
      <c r="B1" s="322" t="s">
        <v>4452</v>
      </c>
      <c r="C1" s="323" t="s">
        <v>4453</v>
      </c>
      <c r="D1" s="322" t="s">
        <v>3</v>
      </c>
      <c r="E1" s="322" t="s">
        <v>4454</v>
      </c>
      <c r="F1" s="322" t="s">
        <v>4</v>
      </c>
      <c r="G1" s="322" t="s">
        <v>3799</v>
      </c>
      <c r="H1" s="322" t="s">
        <v>4455</v>
      </c>
      <c r="I1" s="322" t="s">
        <v>4456</v>
      </c>
      <c r="J1" s="323" t="s">
        <v>4457</v>
      </c>
      <c r="K1" s="323" t="s">
        <v>4458</v>
      </c>
    </row>
    <row r="2" spans="1:11" s="357" customFormat="1">
      <c r="A2" s="357" t="s">
        <v>4459</v>
      </c>
      <c r="B2" s="357" t="s">
        <v>4460</v>
      </c>
      <c r="C2" s="358" t="s">
        <v>4461</v>
      </c>
      <c r="F2" s="357" t="s">
        <v>4462</v>
      </c>
      <c r="G2" s="357" t="s">
        <v>4463</v>
      </c>
      <c r="H2" s="357" t="s">
        <v>4464</v>
      </c>
      <c r="I2" s="357">
        <v>1000</v>
      </c>
      <c r="J2" s="383">
        <v>46011</v>
      </c>
      <c r="K2" s="358" t="s">
        <v>49</v>
      </c>
    </row>
    <row r="3" spans="1:11" s="357" customFormat="1">
      <c r="A3" s="357" t="s">
        <v>4459</v>
      </c>
      <c r="B3" s="357" t="s">
        <v>4460</v>
      </c>
      <c r="C3" s="358" t="s">
        <v>4461</v>
      </c>
      <c r="F3" s="357" t="s">
        <v>4405</v>
      </c>
      <c r="G3" s="357" t="s">
        <v>4465</v>
      </c>
      <c r="H3" s="357" t="s">
        <v>4464</v>
      </c>
      <c r="I3" s="357">
        <v>500</v>
      </c>
      <c r="J3" s="383">
        <v>46013</v>
      </c>
      <c r="K3" s="358" t="s">
        <v>49</v>
      </c>
    </row>
    <row r="4" spans="1:11" s="357" customFormat="1">
      <c r="A4" s="357" t="s">
        <v>4459</v>
      </c>
      <c r="B4" s="357" t="s">
        <v>4460</v>
      </c>
      <c r="C4" s="358" t="s">
        <v>4461</v>
      </c>
      <c r="F4" s="357" t="s">
        <v>4466</v>
      </c>
      <c r="G4" s="357" t="s">
        <v>4467</v>
      </c>
      <c r="H4" s="357" t="s">
        <v>4464</v>
      </c>
      <c r="I4" s="357">
        <v>1000</v>
      </c>
      <c r="J4" s="383">
        <v>45661</v>
      </c>
      <c r="K4" s="358" t="s">
        <v>49</v>
      </c>
    </row>
    <row r="5" spans="1:11" s="357" customFormat="1">
      <c r="A5" s="357" t="s">
        <v>4459</v>
      </c>
      <c r="B5" s="357" t="s">
        <v>4460</v>
      </c>
      <c r="C5" s="358" t="s">
        <v>4461</v>
      </c>
      <c r="F5" s="357" t="s">
        <v>4468</v>
      </c>
      <c r="G5" s="357" t="s">
        <v>4469</v>
      </c>
      <c r="H5" s="357" t="s">
        <v>4464</v>
      </c>
      <c r="I5" s="357">
        <v>500</v>
      </c>
      <c r="J5" s="383">
        <v>45661</v>
      </c>
      <c r="K5" s="358" t="s">
        <v>49</v>
      </c>
    </row>
    <row r="6" spans="1:11" s="357" customFormat="1">
      <c r="A6" s="357" t="s">
        <v>4459</v>
      </c>
      <c r="B6" s="357" t="s">
        <v>4460</v>
      </c>
      <c r="C6" s="358" t="s">
        <v>4461</v>
      </c>
      <c r="F6" s="357" t="s">
        <v>4470</v>
      </c>
      <c r="G6" s="183" t="s">
        <v>4471</v>
      </c>
      <c r="H6" s="357" t="s">
        <v>4464</v>
      </c>
      <c r="I6" s="357">
        <v>500</v>
      </c>
      <c r="J6" s="383">
        <v>46026</v>
      </c>
      <c r="K6" s="358" t="s">
        <v>49</v>
      </c>
    </row>
    <row r="7" spans="1:11" s="357" customFormat="1">
      <c r="A7" s="357" t="s">
        <v>4459</v>
      </c>
      <c r="B7" s="357" t="s">
        <v>4460</v>
      </c>
      <c r="C7" s="358" t="s">
        <v>4461</v>
      </c>
      <c r="F7" s="357" t="s">
        <v>4472</v>
      </c>
      <c r="G7" s="357" t="s">
        <v>4473</v>
      </c>
      <c r="H7" s="357" t="s">
        <v>4464</v>
      </c>
      <c r="I7" s="357">
        <v>500</v>
      </c>
      <c r="J7" s="383">
        <v>45661</v>
      </c>
      <c r="K7" s="358" t="s">
        <v>49</v>
      </c>
    </row>
    <row r="8" spans="1:11" s="357" customFormat="1">
      <c r="A8" s="357" t="s">
        <v>4459</v>
      </c>
      <c r="B8" s="357" t="s">
        <v>4460</v>
      </c>
      <c r="C8" s="358" t="s">
        <v>4461</v>
      </c>
      <c r="F8" s="357" t="s">
        <v>4474</v>
      </c>
      <c r="G8" s="357" t="s">
        <v>4475</v>
      </c>
      <c r="H8" s="357" t="s">
        <v>4464</v>
      </c>
      <c r="I8" s="357">
        <v>500</v>
      </c>
      <c r="J8" s="383">
        <v>45661</v>
      </c>
      <c r="K8" s="358" t="s">
        <v>49</v>
      </c>
    </row>
    <row r="9" spans="1:11" s="357" customFormat="1">
      <c r="A9" s="357" t="s">
        <v>4459</v>
      </c>
      <c r="B9" s="357" t="s">
        <v>4460</v>
      </c>
      <c r="C9" s="358" t="s">
        <v>4461</v>
      </c>
      <c r="F9" s="357" t="s">
        <v>4476</v>
      </c>
      <c r="G9" s="357" t="s">
        <v>4477</v>
      </c>
      <c r="H9" s="357" t="s">
        <v>4464</v>
      </c>
      <c r="I9" s="357">
        <v>500</v>
      </c>
      <c r="J9" s="383">
        <v>46026</v>
      </c>
      <c r="K9" s="358" t="s">
        <v>49</v>
      </c>
    </row>
    <row r="10" spans="1:11" s="357" customFormat="1">
      <c r="A10" s="357" t="s">
        <v>4459</v>
      </c>
      <c r="B10" s="357" t="s">
        <v>4460</v>
      </c>
      <c r="C10" s="358" t="s">
        <v>4461</v>
      </c>
      <c r="F10" s="357" t="s">
        <v>4478</v>
      </c>
      <c r="G10" s="357" t="s">
        <v>4479</v>
      </c>
      <c r="H10" s="357" t="s">
        <v>4464</v>
      </c>
      <c r="I10" s="357">
        <v>500</v>
      </c>
      <c r="J10" s="383">
        <v>46026</v>
      </c>
      <c r="K10" s="358" t="s">
        <v>49</v>
      </c>
    </row>
    <row r="11" spans="1:11" s="357" customFormat="1">
      <c r="A11" s="357" t="s">
        <v>4459</v>
      </c>
      <c r="B11" s="357" t="s">
        <v>4460</v>
      </c>
      <c r="C11" s="358" t="s">
        <v>4461</v>
      </c>
      <c r="F11" s="357" t="s">
        <v>4480</v>
      </c>
      <c r="G11" s="357" t="s">
        <v>4481</v>
      </c>
      <c r="H11" s="357" t="s">
        <v>4464</v>
      </c>
      <c r="I11" s="357">
        <v>500</v>
      </c>
      <c r="J11" s="383">
        <v>45661</v>
      </c>
      <c r="K11" s="358" t="s">
        <v>49</v>
      </c>
    </row>
    <row r="12" spans="1:11" s="357" customFormat="1">
      <c r="A12" s="357" t="s">
        <v>4459</v>
      </c>
      <c r="B12" s="357" t="s">
        <v>4460</v>
      </c>
      <c r="C12" s="358" t="s">
        <v>4461</v>
      </c>
      <c r="F12" s="357" t="s">
        <v>4482</v>
      </c>
      <c r="G12" s="357" t="s">
        <v>4483</v>
      </c>
      <c r="H12" s="357" t="s">
        <v>4464</v>
      </c>
      <c r="I12" s="357">
        <v>1000</v>
      </c>
      <c r="J12" s="383">
        <v>45661</v>
      </c>
      <c r="K12" s="358" t="s">
        <v>49</v>
      </c>
    </row>
    <row r="13" spans="1:11" s="357" customFormat="1">
      <c r="A13" s="357" t="s">
        <v>4459</v>
      </c>
      <c r="B13" s="357" t="s">
        <v>4460</v>
      </c>
      <c r="C13" s="358" t="s">
        <v>4461</v>
      </c>
      <c r="F13" s="357" t="s">
        <v>4484</v>
      </c>
      <c r="G13" s="357" t="s">
        <v>4485</v>
      </c>
      <c r="H13" s="357" t="s">
        <v>4464</v>
      </c>
      <c r="I13" s="357">
        <v>500</v>
      </c>
      <c r="J13" s="383">
        <v>45661</v>
      </c>
      <c r="K13" s="358" t="s">
        <v>49</v>
      </c>
    </row>
    <row r="14" spans="1:11" s="357" customFormat="1">
      <c r="A14" s="357" t="s">
        <v>4459</v>
      </c>
      <c r="B14" s="357" t="s">
        <v>4460</v>
      </c>
      <c r="C14" s="358" t="s">
        <v>4461</v>
      </c>
      <c r="F14" s="357" t="s">
        <v>4486</v>
      </c>
      <c r="G14" s="357" t="s">
        <v>4487</v>
      </c>
      <c r="H14" s="357" t="s">
        <v>4464</v>
      </c>
      <c r="I14" s="357">
        <v>500</v>
      </c>
      <c r="J14" s="383">
        <v>46026</v>
      </c>
      <c r="K14" s="358" t="s">
        <v>49</v>
      </c>
    </row>
    <row r="15" spans="1:11" s="357" customFormat="1">
      <c r="A15" s="357" t="s">
        <v>4459</v>
      </c>
      <c r="B15" s="357" t="s">
        <v>4460</v>
      </c>
      <c r="C15" s="358" t="s">
        <v>4461</v>
      </c>
      <c r="F15" s="357" t="s">
        <v>2143</v>
      </c>
      <c r="G15" s="357" t="s">
        <v>4488</v>
      </c>
      <c r="H15" s="357" t="s">
        <v>4464</v>
      </c>
      <c r="I15" s="357">
        <v>2000</v>
      </c>
      <c r="J15" s="383">
        <v>45661</v>
      </c>
      <c r="K15" s="358" t="s">
        <v>49</v>
      </c>
    </row>
    <row r="16" spans="1:11" s="357" customFormat="1">
      <c r="A16" s="357" t="s">
        <v>4459</v>
      </c>
      <c r="B16" s="357" t="s">
        <v>4460</v>
      </c>
      <c r="C16" s="358" t="s">
        <v>4461</v>
      </c>
      <c r="F16" s="357" t="s">
        <v>4489</v>
      </c>
      <c r="G16" s="357" t="s">
        <v>4490</v>
      </c>
      <c r="H16" s="357" t="s">
        <v>4464</v>
      </c>
      <c r="I16" s="357">
        <v>1500</v>
      </c>
      <c r="J16" s="383">
        <v>46026</v>
      </c>
      <c r="K16" s="358" t="s">
        <v>49</v>
      </c>
    </row>
    <row r="17" spans="1:11" s="357" customFormat="1">
      <c r="A17" s="357" t="s">
        <v>4459</v>
      </c>
      <c r="B17" s="357" t="s">
        <v>4460</v>
      </c>
      <c r="C17" s="358" t="s">
        <v>4461</v>
      </c>
      <c r="F17" s="357" t="s">
        <v>4491</v>
      </c>
      <c r="G17" s="357" t="s">
        <v>4492</v>
      </c>
      <c r="H17" s="357" t="s">
        <v>4493</v>
      </c>
      <c r="I17" s="357">
        <v>500</v>
      </c>
      <c r="J17" s="383">
        <v>45661</v>
      </c>
      <c r="K17" s="358" t="s">
        <v>49</v>
      </c>
    </row>
    <row r="18" spans="1:11" s="357" customFormat="1">
      <c r="A18" s="357" t="s">
        <v>4459</v>
      </c>
      <c r="B18" s="357" t="s">
        <v>4460</v>
      </c>
      <c r="C18" s="358" t="s">
        <v>4461</v>
      </c>
      <c r="F18" s="357" t="s">
        <v>4494</v>
      </c>
      <c r="G18" s="357" t="s">
        <v>4495</v>
      </c>
      <c r="H18" s="357" t="s">
        <v>4464</v>
      </c>
      <c r="I18" s="357">
        <v>1000</v>
      </c>
      <c r="J18" s="383">
        <v>45661</v>
      </c>
      <c r="K18" s="358" t="s">
        <v>49</v>
      </c>
    </row>
    <row r="19" spans="1:11" s="357" customFormat="1">
      <c r="A19" s="357" t="s">
        <v>4459</v>
      </c>
      <c r="B19" s="357" t="s">
        <v>4460</v>
      </c>
      <c r="C19" s="358" t="s">
        <v>4461</v>
      </c>
      <c r="F19" s="314" t="s">
        <v>676</v>
      </c>
      <c r="G19" s="357" t="s">
        <v>4496</v>
      </c>
      <c r="H19" s="357" t="s">
        <v>4464</v>
      </c>
      <c r="I19" s="357">
        <v>500</v>
      </c>
      <c r="J19" s="383">
        <v>45661</v>
      </c>
      <c r="K19" s="358" t="s">
        <v>49</v>
      </c>
    </row>
    <row r="20" spans="1:11" s="357" customFormat="1">
      <c r="A20" s="357" t="s">
        <v>4459</v>
      </c>
      <c r="B20" s="357" t="s">
        <v>4460</v>
      </c>
      <c r="C20" s="358" t="s">
        <v>4461</v>
      </c>
      <c r="F20" s="357" t="s">
        <v>4497</v>
      </c>
      <c r="G20" s="357" t="s">
        <v>4498</v>
      </c>
      <c r="H20" s="357" t="s">
        <v>4493</v>
      </c>
      <c r="I20" s="357">
        <v>1000</v>
      </c>
      <c r="J20" s="383">
        <v>45661</v>
      </c>
      <c r="K20" s="358" t="s">
        <v>49</v>
      </c>
    </row>
    <row r="21" spans="1:11" s="363" customFormat="1">
      <c r="C21" s="364"/>
      <c r="I21" s="504">
        <v>14500</v>
      </c>
      <c r="J21" s="365"/>
      <c r="K21" s="364"/>
    </row>
    <row r="22" spans="1:11" s="357" customFormat="1">
      <c r="A22" s="357" t="s">
        <v>4459</v>
      </c>
      <c r="B22" s="357" t="s">
        <v>4460</v>
      </c>
      <c r="C22" s="358" t="s">
        <v>4461</v>
      </c>
      <c r="F22" s="357" t="s">
        <v>4499</v>
      </c>
      <c r="G22" s="357" t="s">
        <v>4500</v>
      </c>
      <c r="H22" s="357" t="s">
        <v>4464</v>
      </c>
      <c r="I22" s="390">
        <v>500</v>
      </c>
      <c r="J22" s="383">
        <v>46032</v>
      </c>
      <c r="K22" s="358" t="s">
        <v>49</v>
      </c>
    </row>
    <row r="23" spans="1:11" s="357" customFormat="1">
      <c r="A23" s="357" t="s">
        <v>4459</v>
      </c>
      <c r="B23" s="357" t="s">
        <v>4460</v>
      </c>
      <c r="C23" s="358" t="s">
        <v>4461</v>
      </c>
      <c r="F23" s="357" t="s">
        <v>2733</v>
      </c>
      <c r="G23" s="357" t="s">
        <v>4501</v>
      </c>
      <c r="H23" s="357" t="s">
        <v>4493</v>
      </c>
      <c r="I23" s="390">
        <v>500</v>
      </c>
      <c r="J23" s="383">
        <v>46032</v>
      </c>
      <c r="K23" s="358" t="s">
        <v>49</v>
      </c>
    </row>
    <row r="24" spans="1:11" s="357" customFormat="1">
      <c r="A24" s="357" t="s">
        <v>4459</v>
      </c>
      <c r="B24" s="357" t="s">
        <v>4460</v>
      </c>
      <c r="C24" s="358" t="s">
        <v>4461</v>
      </c>
      <c r="F24" s="357" t="s">
        <v>64</v>
      </c>
      <c r="G24" s="357" t="s">
        <v>4502</v>
      </c>
      <c r="H24" s="357" t="s">
        <v>4464</v>
      </c>
      <c r="I24" s="357">
        <v>1000</v>
      </c>
      <c r="J24" s="383">
        <v>45668</v>
      </c>
      <c r="K24" s="358" t="s">
        <v>49</v>
      </c>
    </row>
    <row r="25" spans="1:11" s="357" customFormat="1">
      <c r="A25" s="357" t="s">
        <v>4459</v>
      </c>
      <c r="B25" s="357" t="s">
        <v>4460</v>
      </c>
      <c r="C25" s="358" t="s">
        <v>4461</v>
      </c>
      <c r="F25" s="357" t="s">
        <v>4503</v>
      </c>
      <c r="G25" s="357" t="s">
        <v>4504</v>
      </c>
      <c r="H25" s="357" t="s">
        <v>4464</v>
      </c>
      <c r="I25" s="357">
        <v>1000</v>
      </c>
      <c r="J25" s="383">
        <v>46033</v>
      </c>
      <c r="K25" s="358" t="s">
        <v>49</v>
      </c>
    </row>
    <row r="26" spans="1:11" s="357" customFormat="1">
      <c r="A26" s="357" t="s">
        <v>4459</v>
      </c>
      <c r="B26" s="357" t="s">
        <v>4460</v>
      </c>
      <c r="C26" s="358" t="s">
        <v>4461</v>
      </c>
      <c r="F26" s="357" t="s">
        <v>4505</v>
      </c>
      <c r="G26" s="357" t="s">
        <v>4506</v>
      </c>
      <c r="H26" s="357" t="s">
        <v>4464</v>
      </c>
      <c r="I26" s="357">
        <v>1500</v>
      </c>
      <c r="J26" s="383">
        <v>45668</v>
      </c>
      <c r="K26" s="358" t="s">
        <v>49</v>
      </c>
    </row>
    <row r="27" spans="1:11" s="357" customFormat="1">
      <c r="A27" s="357" t="s">
        <v>4459</v>
      </c>
      <c r="B27" s="357" t="s">
        <v>4460</v>
      </c>
      <c r="C27" s="358" t="s">
        <v>4461</v>
      </c>
      <c r="F27" s="314" t="s">
        <v>780</v>
      </c>
      <c r="G27" s="357" t="s">
        <v>4507</v>
      </c>
      <c r="H27" s="357" t="s">
        <v>4508</v>
      </c>
      <c r="I27" s="357">
        <v>1250</v>
      </c>
      <c r="J27" s="383">
        <v>46033</v>
      </c>
      <c r="K27" s="358" t="s">
        <v>4509</v>
      </c>
    </row>
    <row r="28" spans="1:11" s="357" customFormat="1">
      <c r="A28" s="357" t="s">
        <v>4459</v>
      </c>
      <c r="B28" s="357" t="s">
        <v>4460</v>
      </c>
      <c r="C28" s="358" t="s">
        <v>4461</v>
      </c>
      <c r="F28" s="357" t="s">
        <v>4510</v>
      </c>
      <c r="G28" s="357" t="s">
        <v>4511</v>
      </c>
      <c r="H28" s="357" t="s">
        <v>4464</v>
      </c>
      <c r="I28" s="401">
        <v>1500</v>
      </c>
      <c r="J28" s="383">
        <v>45668</v>
      </c>
      <c r="K28" s="358" t="s">
        <v>49</v>
      </c>
    </row>
    <row r="29" spans="1:11" s="357" customFormat="1">
      <c r="A29" s="357" t="s">
        <v>4459</v>
      </c>
      <c r="B29" s="357" t="s">
        <v>4460</v>
      </c>
      <c r="C29" s="358" t="s">
        <v>4461</v>
      </c>
      <c r="F29" s="357" t="s">
        <v>4512</v>
      </c>
      <c r="G29" s="357" t="s">
        <v>4513</v>
      </c>
      <c r="H29" s="357" t="s">
        <v>4464</v>
      </c>
      <c r="I29" s="357">
        <v>1500</v>
      </c>
      <c r="J29" s="383">
        <v>45668</v>
      </c>
      <c r="K29" s="358" t="s">
        <v>49</v>
      </c>
    </row>
    <row r="30" spans="1:11" s="357" customFormat="1">
      <c r="A30" s="357" t="s">
        <v>4459</v>
      </c>
      <c r="B30" s="357" t="s">
        <v>4460</v>
      </c>
      <c r="C30" s="358" t="s">
        <v>4461</v>
      </c>
      <c r="F30" s="357" t="s">
        <v>4514</v>
      </c>
      <c r="G30" s="357" t="s">
        <v>4515</v>
      </c>
      <c r="H30" s="357" t="s">
        <v>4464</v>
      </c>
      <c r="I30" s="357">
        <v>1000</v>
      </c>
      <c r="J30" s="383">
        <v>45668</v>
      </c>
      <c r="K30" s="358" t="s">
        <v>49</v>
      </c>
    </row>
    <row r="31" spans="1:11" s="357" customFormat="1">
      <c r="A31" s="357" t="s">
        <v>4459</v>
      </c>
      <c r="B31" s="357" t="s">
        <v>4460</v>
      </c>
      <c r="C31" s="358" t="s">
        <v>4461</v>
      </c>
      <c r="F31" s="357" t="s">
        <v>4516</v>
      </c>
      <c r="G31" s="357" t="s">
        <v>4517</v>
      </c>
      <c r="H31" s="357" t="s">
        <v>4464</v>
      </c>
      <c r="I31" s="357">
        <v>500</v>
      </c>
      <c r="J31" s="383">
        <v>45668</v>
      </c>
      <c r="K31" s="358" t="s">
        <v>49</v>
      </c>
    </row>
    <row r="32" spans="1:11" s="357" customFormat="1">
      <c r="A32" s="357" t="s">
        <v>4459</v>
      </c>
      <c r="B32" s="357" t="s">
        <v>4460</v>
      </c>
      <c r="C32" s="358" t="s">
        <v>4461</v>
      </c>
      <c r="F32" s="357" t="s">
        <v>4518</v>
      </c>
      <c r="G32" s="357" t="s">
        <v>4519</v>
      </c>
      <c r="H32" s="357" t="s">
        <v>4464</v>
      </c>
      <c r="I32" s="357">
        <v>1500</v>
      </c>
      <c r="J32" s="383">
        <v>45668</v>
      </c>
      <c r="K32" s="358" t="s">
        <v>49</v>
      </c>
    </row>
    <row r="33" spans="1:11" s="363" customFormat="1">
      <c r="C33" s="364"/>
      <c r="I33" s="372">
        <v>11750</v>
      </c>
      <c r="J33" s="365"/>
      <c r="K33" s="364"/>
    </row>
    <row r="34" spans="1:11" s="357" customFormat="1">
      <c r="A34" s="357" t="s">
        <v>4459</v>
      </c>
      <c r="B34" s="357" t="s">
        <v>4460</v>
      </c>
      <c r="C34" s="358" t="s">
        <v>4461</v>
      </c>
      <c r="F34" s="357" t="s">
        <v>457</v>
      </c>
      <c r="G34" s="357" t="s">
        <v>4520</v>
      </c>
      <c r="H34" s="357" t="s">
        <v>4464</v>
      </c>
      <c r="I34" s="357">
        <v>2000</v>
      </c>
      <c r="J34" s="383">
        <v>46040</v>
      </c>
      <c r="K34" s="358" t="s">
        <v>49</v>
      </c>
    </row>
    <row r="35" spans="1:11" s="357" customFormat="1">
      <c r="A35" s="357" t="s">
        <v>4459</v>
      </c>
      <c r="B35" s="357" t="s">
        <v>4460</v>
      </c>
      <c r="C35" s="358" t="s">
        <v>4461</v>
      </c>
      <c r="F35" s="357" t="s">
        <v>4521</v>
      </c>
      <c r="G35" s="357" t="s">
        <v>4522</v>
      </c>
      <c r="H35" s="357" t="s">
        <v>4464</v>
      </c>
      <c r="I35" s="357">
        <v>1500</v>
      </c>
      <c r="J35" s="383">
        <v>45675</v>
      </c>
      <c r="K35" s="358" t="s">
        <v>49</v>
      </c>
    </row>
    <row r="36" spans="1:11" s="357" customFormat="1">
      <c r="A36" s="357" t="s">
        <v>4459</v>
      </c>
      <c r="B36" s="357" t="s">
        <v>4460</v>
      </c>
      <c r="C36" s="358" t="s">
        <v>4461</v>
      </c>
      <c r="F36" s="357" t="s">
        <v>556</v>
      </c>
      <c r="G36" s="357" t="s">
        <v>4523</v>
      </c>
      <c r="H36" s="357" t="s">
        <v>4464</v>
      </c>
      <c r="I36" s="357">
        <v>1000</v>
      </c>
      <c r="J36" s="383">
        <v>45675</v>
      </c>
      <c r="K36" s="358" t="s">
        <v>4524</v>
      </c>
    </row>
    <row r="37" spans="1:11" s="357" customFormat="1">
      <c r="A37" s="357" t="s">
        <v>4459</v>
      </c>
      <c r="B37" s="357" t="s">
        <v>4460</v>
      </c>
      <c r="C37" s="358" t="s">
        <v>4461</v>
      </c>
      <c r="F37" s="357" t="s">
        <v>4525</v>
      </c>
      <c r="G37" s="357" t="s">
        <v>4526</v>
      </c>
      <c r="H37" s="357" t="s">
        <v>4464</v>
      </c>
      <c r="I37" s="357">
        <v>2000</v>
      </c>
      <c r="J37" s="383">
        <v>45675</v>
      </c>
      <c r="K37" s="358" t="s">
        <v>49</v>
      </c>
    </row>
    <row r="38" spans="1:11" s="357" customFormat="1">
      <c r="A38" s="357" t="s">
        <v>4459</v>
      </c>
      <c r="B38" s="357" t="s">
        <v>4460</v>
      </c>
      <c r="C38" s="358" t="s">
        <v>4461</v>
      </c>
      <c r="F38" s="357" t="s">
        <v>4527</v>
      </c>
      <c r="G38" s="357" t="s">
        <v>4528</v>
      </c>
      <c r="H38" s="357" t="s">
        <v>4464</v>
      </c>
      <c r="I38" s="357">
        <v>500</v>
      </c>
      <c r="J38" s="383">
        <v>46040</v>
      </c>
      <c r="K38" s="358" t="s">
        <v>49</v>
      </c>
    </row>
    <row r="39" spans="1:11" s="357" customFormat="1">
      <c r="A39" s="357" t="s">
        <v>4459</v>
      </c>
      <c r="B39" s="357" t="s">
        <v>4460</v>
      </c>
      <c r="C39" s="358" t="s">
        <v>4461</v>
      </c>
      <c r="F39" s="357" t="s">
        <v>88</v>
      </c>
      <c r="G39" s="357" t="s">
        <v>4529</v>
      </c>
      <c r="H39" s="357" t="s">
        <v>4464</v>
      </c>
      <c r="I39" s="357">
        <v>500</v>
      </c>
      <c r="J39" s="383">
        <v>46040</v>
      </c>
      <c r="K39" s="358" t="s">
        <v>49</v>
      </c>
    </row>
    <row r="40" spans="1:11" s="357" customFormat="1">
      <c r="A40" s="357" t="s">
        <v>4459</v>
      </c>
      <c r="B40" s="357" t="s">
        <v>4460</v>
      </c>
      <c r="C40" s="358" t="s">
        <v>4461</v>
      </c>
      <c r="F40" s="357" t="s">
        <v>4530</v>
      </c>
      <c r="G40" s="357" t="s">
        <v>4531</v>
      </c>
      <c r="H40" s="357" t="s">
        <v>4464</v>
      </c>
      <c r="I40" s="357">
        <v>500</v>
      </c>
      <c r="J40" s="383">
        <v>45675</v>
      </c>
      <c r="K40" s="358" t="s">
        <v>49</v>
      </c>
    </row>
    <row r="41" spans="1:11" s="357" customFormat="1">
      <c r="A41" s="357" t="s">
        <v>4459</v>
      </c>
      <c r="B41" s="357" t="s">
        <v>4460</v>
      </c>
      <c r="C41" s="358" t="s">
        <v>4461</v>
      </c>
      <c r="F41" s="357" t="s">
        <v>4532</v>
      </c>
      <c r="G41" s="357" t="s">
        <v>4533</v>
      </c>
      <c r="H41" s="357" t="s">
        <v>4464</v>
      </c>
      <c r="I41" s="357">
        <v>500</v>
      </c>
      <c r="J41" s="383">
        <v>46040</v>
      </c>
      <c r="K41" s="358" t="s">
        <v>49</v>
      </c>
    </row>
    <row r="42" spans="1:11" s="357" customFormat="1">
      <c r="A42" s="357" t="s">
        <v>4459</v>
      </c>
      <c r="B42" s="357" t="s">
        <v>4460</v>
      </c>
      <c r="C42" s="358" t="s">
        <v>4461</v>
      </c>
      <c r="F42" s="357" t="s">
        <v>4534</v>
      </c>
      <c r="G42" s="357" t="s">
        <v>4535</v>
      </c>
      <c r="H42" s="357" t="s">
        <v>4464</v>
      </c>
      <c r="I42" s="357">
        <v>2000</v>
      </c>
      <c r="J42" s="383">
        <v>46040</v>
      </c>
      <c r="K42" s="358" t="s">
        <v>49</v>
      </c>
    </row>
    <row r="43" spans="1:11" s="357" customFormat="1">
      <c r="A43" s="357" t="s">
        <v>4459</v>
      </c>
      <c r="B43" s="357" t="s">
        <v>4460</v>
      </c>
      <c r="C43" s="358" t="s">
        <v>4461</v>
      </c>
      <c r="F43" s="357" t="s">
        <v>4536</v>
      </c>
      <c r="G43" s="357" t="s">
        <v>4537</v>
      </c>
      <c r="H43" s="357" t="s">
        <v>4464</v>
      </c>
      <c r="I43" s="357">
        <v>2500</v>
      </c>
      <c r="J43" s="383">
        <v>45675</v>
      </c>
      <c r="K43" s="358" t="s">
        <v>49</v>
      </c>
    </row>
    <row r="44" spans="1:11" s="357" customFormat="1">
      <c r="A44" s="357" t="s">
        <v>4459</v>
      </c>
      <c r="B44" s="357" t="s">
        <v>4460</v>
      </c>
      <c r="C44" s="358" t="s">
        <v>4461</v>
      </c>
      <c r="F44" s="357" t="s">
        <v>2828</v>
      </c>
      <c r="G44" s="357" t="s">
        <v>4538</v>
      </c>
      <c r="H44" s="357" t="s">
        <v>4493</v>
      </c>
      <c r="I44" s="357">
        <v>1500</v>
      </c>
      <c r="J44" s="383">
        <v>45675</v>
      </c>
      <c r="K44" s="358" t="s">
        <v>4539</v>
      </c>
    </row>
    <row r="45" spans="1:11" s="357" customFormat="1">
      <c r="A45" s="357" t="s">
        <v>4459</v>
      </c>
      <c r="B45" s="357" t="s">
        <v>4460</v>
      </c>
      <c r="C45" s="358" t="s">
        <v>4461</v>
      </c>
      <c r="F45" s="357" t="s">
        <v>4540</v>
      </c>
      <c r="G45" s="357" t="s">
        <v>4541</v>
      </c>
      <c r="H45" s="357" t="s">
        <v>4464</v>
      </c>
      <c r="I45" s="357">
        <v>500</v>
      </c>
      <c r="J45" s="383">
        <v>45675</v>
      </c>
      <c r="K45" s="358" t="s">
        <v>49</v>
      </c>
    </row>
    <row r="46" spans="1:11" s="357" customFormat="1">
      <c r="A46" s="357" t="s">
        <v>4459</v>
      </c>
      <c r="B46" s="357" t="s">
        <v>4460</v>
      </c>
      <c r="C46" s="358" t="s">
        <v>4461</v>
      </c>
      <c r="F46" s="357" t="s">
        <v>396</v>
      </c>
      <c r="G46" s="357" t="s">
        <v>4542</v>
      </c>
      <c r="H46" s="357" t="s">
        <v>4464</v>
      </c>
      <c r="I46" s="357">
        <v>1500</v>
      </c>
      <c r="J46" s="383">
        <v>45675</v>
      </c>
      <c r="K46" s="358" t="s">
        <v>49</v>
      </c>
    </row>
    <row r="47" spans="1:11" s="357" customFormat="1">
      <c r="A47" s="357" t="s">
        <v>4459</v>
      </c>
      <c r="B47" s="357" t="s">
        <v>4460</v>
      </c>
      <c r="C47" s="358" t="s">
        <v>4461</v>
      </c>
      <c r="F47" s="357" t="s">
        <v>4543</v>
      </c>
      <c r="G47" s="357" t="s">
        <v>4544</v>
      </c>
      <c r="H47" s="357" t="s">
        <v>4464</v>
      </c>
      <c r="I47" s="357">
        <v>2200</v>
      </c>
      <c r="J47" s="383">
        <v>45675</v>
      </c>
      <c r="K47" s="358" t="s">
        <v>4545</v>
      </c>
    </row>
    <row r="48" spans="1:11" s="357" customFormat="1">
      <c r="A48" s="357" t="s">
        <v>4459</v>
      </c>
      <c r="B48" s="357" t="s">
        <v>4460</v>
      </c>
      <c r="C48" s="358" t="s">
        <v>4461</v>
      </c>
      <c r="F48" s="357" t="s">
        <v>1046</v>
      </c>
      <c r="G48" s="357" t="s">
        <v>4546</v>
      </c>
      <c r="H48" s="357" t="s">
        <v>4547</v>
      </c>
      <c r="I48" s="357">
        <v>500</v>
      </c>
      <c r="J48" s="383">
        <v>46040</v>
      </c>
      <c r="K48" s="358" t="s">
        <v>49</v>
      </c>
    </row>
    <row r="49" spans="1:11" s="357" customFormat="1">
      <c r="A49" s="357" t="s">
        <v>4459</v>
      </c>
      <c r="B49" s="357" t="s">
        <v>4460</v>
      </c>
      <c r="C49" s="358" t="s">
        <v>4461</v>
      </c>
      <c r="F49" s="357" t="s">
        <v>88</v>
      </c>
      <c r="G49" s="357" t="s">
        <v>4548</v>
      </c>
      <c r="H49" s="357" t="s">
        <v>4493</v>
      </c>
      <c r="I49" s="357">
        <v>1000</v>
      </c>
      <c r="J49" s="383">
        <v>46040</v>
      </c>
      <c r="K49" s="358" t="s">
        <v>49</v>
      </c>
    </row>
    <row r="50" spans="1:11" s="357" customFormat="1">
      <c r="A50" s="357" t="s">
        <v>4459</v>
      </c>
      <c r="B50" s="357" t="s">
        <v>4460</v>
      </c>
      <c r="C50" s="358" t="s">
        <v>4461</v>
      </c>
      <c r="F50" s="357" t="s">
        <v>4549</v>
      </c>
      <c r="G50" s="357" t="s">
        <v>4550</v>
      </c>
      <c r="H50" s="357" t="s">
        <v>4493</v>
      </c>
      <c r="I50" s="357">
        <v>1000</v>
      </c>
      <c r="J50" s="383">
        <v>46040</v>
      </c>
      <c r="K50" s="358" t="s">
        <v>49</v>
      </c>
    </row>
    <row r="51" spans="1:11" s="363" customFormat="1">
      <c r="C51" s="364"/>
      <c r="I51" s="364" t="s">
        <v>4551</v>
      </c>
      <c r="J51" s="365"/>
      <c r="K51" s="364"/>
    </row>
    <row r="52" spans="1:11" s="357" customFormat="1">
      <c r="A52" s="357" t="s">
        <v>4459</v>
      </c>
      <c r="B52" s="357" t="s">
        <v>4460</v>
      </c>
      <c r="C52" s="358" t="s">
        <v>4461</v>
      </c>
      <c r="F52" s="357" t="s">
        <v>4552</v>
      </c>
      <c r="G52" s="357" t="s">
        <v>4553</v>
      </c>
      <c r="H52" s="357" t="s">
        <v>4554</v>
      </c>
      <c r="I52" s="483">
        <v>945</v>
      </c>
      <c r="J52" s="383">
        <v>46046</v>
      </c>
      <c r="K52" s="358" t="s">
        <v>4555</v>
      </c>
    </row>
    <row r="53" spans="1:11" s="357" customFormat="1">
      <c r="A53" s="357" t="s">
        <v>4459</v>
      </c>
      <c r="B53" s="357" t="s">
        <v>4460</v>
      </c>
      <c r="C53" s="358" t="s">
        <v>4461</v>
      </c>
      <c r="F53" s="357" t="s">
        <v>4556</v>
      </c>
      <c r="G53" s="357" t="s">
        <v>4557</v>
      </c>
      <c r="H53" s="357" t="s">
        <v>4464</v>
      </c>
      <c r="I53" s="357">
        <v>500</v>
      </c>
      <c r="J53" s="383">
        <v>46046</v>
      </c>
      <c r="K53" s="358" t="s">
        <v>49</v>
      </c>
    </row>
    <row r="54" spans="1:11" s="357" customFormat="1">
      <c r="A54" s="357" t="s">
        <v>4459</v>
      </c>
      <c r="B54" s="357" t="s">
        <v>4460</v>
      </c>
      <c r="C54" s="358" t="s">
        <v>4461</v>
      </c>
      <c r="F54" s="357" t="s">
        <v>4558</v>
      </c>
      <c r="G54" s="357" t="s">
        <v>4559</v>
      </c>
      <c r="H54" s="357" t="s">
        <v>4464</v>
      </c>
      <c r="I54" s="357">
        <v>500</v>
      </c>
      <c r="J54" s="383">
        <v>46047</v>
      </c>
      <c r="K54" s="358" t="s">
        <v>49</v>
      </c>
    </row>
    <row r="55" spans="1:11" s="357" customFormat="1">
      <c r="A55" s="357" t="s">
        <v>4459</v>
      </c>
      <c r="B55" s="357" t="s">
        <v>4460</v>
      </c>
      <c r="C55" s="358" t="s">
        <v>4461</v>
      </c>
      <c r="F55" s="357" t="s">
        <v>4560</v>
      </c>
      <c r="G55" s="357" t="s">
        <v>4561</v>
      </c>
      <c r="H55" s="357" t="s">
        <v>4464</v>
      </c>
      <c r="I55" s="357">
        <v>1000</v>
      </c>
      <c r="J55" s="383">
        <v>46047</v>
      </c>
      <c r="K55" s="358" t="s">
        <v>49</v>
      </c>
    </row>
    <row r="56" spans="1:11" s="357" customFormat="1">
      <c r="A56" s="357" t="s">
        <v>4459</v>
      </c>
      <c r="B56" s="357" t="s">
        <v>4460</v>
      </c>
      <c r="C56" s="358" t="s">
        <v>4461</v>
      </c>
      <c r="F56" s="357" t="s">
        <v>1382</v>
      </c>
      <c r="G56" s="357" t="s">
        <v>4562</v>
      </c>
      <c r="H56" s="357" t="s">
        <v>4464</v>
      </c>
      <c r="I56" s="357">
        <v>500</v>
      </c>
      <c r="J56" s="383">
        <v>46054</v>
      </c>
      <c r="K56" s="358" t="s">
        <v>49</v>
      </c>
    </row>
    <row r="57" spans="1:11" s="357" customFormat="1">
      <c r="A57" s="357" t="s">
        <v>4459</v>
      </c>
      <c r="B57" s="357" t="s">
        <v>4460</v>
      </c>
      <c r="C57" s="358" t="s">
        <v>4461</v>
      </c>
      <c r="F57" s="357" t="s">
        <v>4563</v>
      </c>
      <c r="G57" s="357" t="s">
        <v>4564</v>
      </c>
      <c r="H57" s="357" t="s">
        <v>4464</v>
      </c>
      <c r="I57" s="357">
        <v>1500</v>
      </c>
      <c r="J57" s="383">
        <v>46054</v>
      </c>
      <c r="K57" s="358" t="s">
        <v>49</v>
      </c>
    </row>
    <row r="58" spans="1:11" s="357" customFormat="1">
      <c r="A58" s="357" t="s">
        <v>4459</v>
      </c>
      <c r="B58" s="357" t="s">
        <v>4460</v>
      </c>
      <c r="C58" s="358" t="s">
        <v>4461</v>
      </c>
      <c r="F58" s="357" t="s">
        <v>4565</v>
      </c>
      <c r="G58" s="357" t="s">
        <v>4566</v>
      </c>
      <c r="H58" s="357" t="s">
        <v>4464</v>
      </c>
      <c r="I58" s="357">
        <v>500</v>
      </c>
      <c r="J58" s="383">
        <v>46061</v>
      </c>
      <c r="K58" s="358" t="s">
        <v>49</v>
      </c>
    </row>
    <row r="59" spans="1:11" s="357" customFormat="1">
      <c r="A59" s="357" t="s">
        <v>4459</v>
      </c>
      <c r="B59" s="357" t="s">
        <v>4460</v>
      </c>
      <c r="C59" s="358" t="s">
        <v>4461</v>
      </c>
      <c r="F59" s="357" t="s">
        <v>4567</v>
      </c>
      <c r="G59" s="357" t="s">
        <v>4568</v>
      </c>
      <c r="H59" s="357" t="s">
        <v>4464</v>
      </c>
      <c r="I59" s="357">
        <v>1500</v>
      </c>
      <c r="J59" s="383">
        <v>46067</v>
      </c>
      <c r="K59" s="358" t="s">
        <v>49</v>
      </c>
    </row>
    <row r="60" spans="1:11" s="357" customFormat="1">
      <c r="A60" s="357" t="s">
        <v>4459</v>
      </c>
      <c r="B60" s="357" t="s">
        <v>4460</v>
      </c>
      <c r="C60" s="358" t="s">
        <v>4461</v>
      </c>
      <c r="F60" s="357" t="s">
        <v>1678</v>
      </c>
      <c r="G60" s="357" t="s">
        <v>4569</v>
      </c>
      <c r="H60" s="357" t="s">
        <v>4464</v>
      </c>
      <c r="I60" s="357">
        <v>1000</v>
      </c>
      <c r="J60" s="383">
        <v>46068</v>
      </c>
      <c r="K60" s="358" t="s">
        <v>49</v>
      </c>
    </row>
    <row r="61" spans="1:11" s="357" customFormat="1">
      <c r="A61" s="357" t="s">
        <v>4459</v>
      </c>
      <c r="B61" s="357" t="s">
        <v>4460</v>
      </c>
      <c r="C61" s="358" t="s">
        <v>4461</v>
      </c>
      <c r="F61" s="357" t="s">
        <v>4570</v>
      </c>
      <c r="G61" s="357" t="s">
        <v>4571</v>
      </c>
      <c r="H61" s="357" t="s">
        <v>4464</v>
      </c>
      <c r="I61" s="357">
        <v>1000</v>
      </c>
      <c r="J61" s="383">
        <v>46068</v>
      </c>
      <c r="K61" s="358" t="s">
        <v>49</v>
      </c>
    </row>
    <row r="62" spans="1:11" s="357" customFormat="1">
      <c r="A62" s="357" t="s">
        <v>4459</v>
      </c>
      <c r="B62" s="357" t="s">
        <v>4460</v>
      </c>
      <c r="C62" s="358" t="s">
        <v>4461</v>
      </c>
      <c r="F62" s="357" t="s">
        <v>4572</v>
      </c>
      <c r="G62" s="357" t="s">
        <v>4573</v>
      </c>
      <c r="H62" s="357" t="s">
        <v>4464</v>
      </c>
      <c r="I62" s="357">
        <v>500</v>
      </c>
      <c r="J62" s="383">
        <v>46068</v>
      </c>
      <c r="K62" s="358" t="s">
        <v>49</v>
      </c>
    </row>
    <row r="63" spans="1:11" s="357" customFormat="1">
      <c r="A63" s="357" t="s">
        <v>4459</v>
      </c>
      <c r="B63" s="357" t="s">
        <v>4460</v>
      </c>
      <c r="C63" s="358" t="s">
        <v>4461</v>
      </c>
      <c r="F63" s="357" t="s">
        <v>4574</v>
      </c>
      <c r="G63" s="357" t="s">
        <v>4575</v>
      </c>
      <c r="H63" s="357" t="s">
        <v>4464</v>
      </c>
      <c r="I63" s="357">
        <v>1500</v>
      </c>
      <c r="J63" s="383">
        <v>46068</v>
      </c>
      <c r="K63" s="358" t="s">
        <v>49</v>
      </c>
    </row>
    <row r="64" spans="1:11" s="357" customFormat="1">
      <c r="A64" s="357" t="s">
        <v>4459</v>
      </c>
      <c r="B64" s="357" t="s">
        <v>4460</v>
      </c>
      <c r="C64" s="358" t="s">
        <v>4461</v>
      </c>
      <c r="F64" s="357" t="s">
        <v>4482</v>
      </c>
      <c r="G64" s="357" t="s">
        <v>4576</v>
      </c>
      <c r="H64" s="357" t="s">
        <v>4464</v>
      </c>
      <c r="I64" s="357">
        <v>1500</v>
      </c>
      <c r="J64" s="383">
        <v>46068</v>
      </c>
      <c r="K64" s="358" t="s">
        <v>49</v>
      </c>
    </row>
    <row r="65" spans="1:124" s="357" customFormat="1">
      <c r="A65" s="357" t="s">
        <v>4459</v>
      </c>
      <c r="B65" s="357" t="s">
        <v>4460</v>
      </c>
      <c r="C65" s="358" t="s">
        <v>4461</v>
      </c>
      <c r="F65" s="357" t="s">
        <v>4577</v>
      </c>
      <c r="G65" s="357" t="s">
        <v>4578</v>
      </c>
      <c r="H65" s="357" t="s">
        <v>4493</v>
      </c>
      <c r="I65" s="357">
        <v>1000</v>
      </c>
      <c r="J65" s="383">
        <v>46074</v>
      </c>
      <c r="K65" s="358" t="s">
        <v>49</v>
      </c>
    </row>
    <row r="66" spans="1:124" s="357" customFormat="1">
      <c r="A66" s="357" t="s">
        <v>4459</v>
      </c>
      <c r="B66" s="357" t="s">
        <v>4460</v>
      </c>
      <c r="C66" s="358" t="s">
        <v>4461</v>
      </c>
      <c r="F66" s="357" t="s">
        <v>4579</v>
      </c>
      <c r="G66" s="357" t="s">
        <v>4580</v>
      </c>
      <c r="H66" s="357" t="s">
        <v>4464</v>
      </c>
      <c r="I66" s="357">
        <v>500</v>
      </c>
      <c r="J66" s="383">
        <v>46074</v>
      </c>
      <c r="K66" s="358" t="s">
        <v>49</v>
      </c>
    </row>
    <row r="67" spans="1:124" s="357" customFormat="1">
      <c r="A67" s="357" t="s">
        <v>4459</v>
      </c>
      <c r="B67" s="357" t="s">
        <v>4460</v>
      </c>
      <c r="C67" s="358" t="s">
        <v>4461</v>
      </c>
      <c r="F67" s="357" t="s">
        <v>4581</v>
      </c>
      <c r="G67" s="357" t="s">
        <v>4582</v>
      </c>
      <c r="H67" s="357" t="s">
        <v>4464</v>
      </c>
      <c r="I67" s="357">
        <v>500</v>
      </c>
      <c r="J67" s="383">
        <v>46074</v>
      </c>
      <c r="K67" s="358" t="s">
        <v>49</v>
      </c>
    </row>
    <row r="68" spans="1:124" s="357" customFormat="1">
      <c r="A68" s="357" t="s">
        <v>4459</v>
      </c>
      <c r="B68" s="357" t="s">
        <v>4460</v>
      </c>
      <c r="C68" s="358" t="s">
        <v>4461</v>
      </c>
      <c r="F68" s="357" t="s">
        <v>1138</v>
      </c>
      <c r="G68" s="357" t="s">
        <v>4583</v>
      </c>
      <c r="H68" s="357" t="s">
        <v>4464</v>
      </c>
      <c r="I68" s="357">
        <v>500</v>
      </c>
      <c r="J68" s="383">
        <v>46082</v>
      </c>
      <c r="K68" s="358" t="s">
        <v>49</v>
      </c>
    </row>
    <row r="69" spans="1:124" s="357" customFormat="1">
      <c r="A69" s="357" t="s">
        <v>4459</v>
      </c>
      <c r="B69" s="357" t="s">
        <v>4460</v>
      </c>
      <c r="C69" s="358" t="s">
        <v>4461</v>
      </c>
      <c r="F69" s="357" t="s">
        <v>4556</v>
      </c>
      <c r="G69" s="357" t="s">
        <v>4584</v>
      </c>
      <c r="H69" s="357" t="s">
        <v>4464</v>
      </c>
      <c r="I69" s="357">
        <v>1500</v>
      </c>
      <c r="J69" s="383">
        <v>46082</v>
      </c>
      <c r="K69" s="358" t="s">
        <v>49</v>
      </c>
    </row>
    <row r="70" spans="1:124" s="360" customFormat="1">
      <c r="A70" s="360" t="s">
        <v>4459</v>
      </c>
      <c r="B70" s="360" t="s">
        <v>4460</v>
      </c>
      <c r="C70" s="361" t="s">
        <v>4461</v>
      </c>
      <c r="F70" s="360" t="s">
        <v>4560</v>
      </c>
      <c r="G70" s="360" t="s">
        <v>4585</v>
      </c>
      <c r="H70" s="360" t="s">
        <v>4464</v>
      </c>
      <c r="I70" s="360">
        <v>1500</v>
      </c>
      <c r="J70" s="534">
        <v>46089</v>
      </c>
      <c r="K70" s="361"/>
    </row>
    <row r="71" spans="1:124" s="363" customFormat="1">
      <c r="C71" s="364"/>
      <c r="I71" s="372">
        <v>17445</v>
      </c>
      <c r="J71" s="365"/>
      <c r="K71" s="364"/>
    </row>
    <row r="72" spans="1:124" s="5" customFormat="1">
      <c r="C72" s="324"/>
      <c r="I72" s="535">
        <v>64895</v>
      </c>
      <c r="J72" s="503"/>
      <c r="K72" s="324"/>
    </row>
    <row r="73" spans="1:124" s="392" customFormat="1">
      <c r="A73" s="392" t="s">
        <v>4459</v>
      </c>
      <c r="B73" s="392" t="s">
        <v>4460</v>
      </c>
      <c r="C73" s="393" t="s">
        <v>4461</v>
      </c>
      <c r="F73" s="392" t="s">
        <v>2849</v>
      </c>
      <c r="G73" s="392" t="s">
        <v>4586</v>
      </c>
      <c r="H73" s="392" t="s">
        <v>4587</v>
      </c>
      <c r="I73" s="392">
        <v>500</v>
      </c>
      <c r="J73" s="393"/>
      <c r="K73" s="393" t="s">
        <v>49</v>
      </c>
    </row>
    <row r="74" spans="1:124" s="392" customFormat="1">
      <c r="A74" s="392" t="s">
        <v>4459</v>
      </c>
      <c r="B74" s="392" t="s">
        <v>4460</v>
      </c>
      <c r="C74" s="393" t="s">
        <v>4461</v>
      </c>
      <c r="F74" s="392" t="s">
        <v>1228</v>
      </c>
      <c r="G74" s="392" t="s">
        <v>4588</v>
      </c>
      <c r="H74" s="392" t="s">
        <v>4587</v>
      </c>
      <c r="I74" s="392">
        <v>500</v>
      </c>
      <c r="J74" s="393"/>
      <c r="K74" s="393" t="s">
        <v>49</v>
      </c>
    </row>
    <row r="75" spans="1:124" s="5" customFormat="1">
      <c r="C75" s="324"/>
      <c r="I75" s="535">
        <v>1000</v>
      </c>
      <c r="J75" s="324"/>
      <c r="K75" s="324"/>
    </row>
    <row r="76" spans="1:124" s="357" customFormat="1">
      <c r="A76" s="359" t="s">
        <v>4459</v>
      </c>
      <c r="B76" s="359" t="s">
        <v>4589</v>
      </c>
      <c r="C76" s="362" t="s">
        <v>4461</v>
      </c>
      <c r="F76" s="357" t="s">
        <v>4590</v>
      </c>
      <c r="G76" s="357" t="s">
        <v>4591</v>
      </c>
      <c r="H76" s="357" t="s">
        <v>4493</v>
      </c>
      <c r="I76" s="357">
        <v>1000</v>
      </c>
      <c r="J76" s="383"/>
      <c r="K76" s="358"/>
    </row>
    <row r="77" spans="1:124" s="357" customFormat="1">
      <c r="A77" s="359" t="s">
        <v>4459</v>
      </c>
      <c r="B77" s="359" t="s">
        <v>4589</v>
      </c>
      <c r="C77" s="362" t="s">
        <v>4461</v>
      </c>
      <c r="F77" s="357" t="s">
        <v>4592</v>
      </c>
      <c r="G77" s="357" t="s">
        <v>4593</v>
      </c>
      <c r="H77" s="357" t="s">
        <v>4493</v>
      </c>
      <c r="I77" s="357">
        <v>500</v>
      </c>
      <c r="J77" s="358"/>
      <c r="K77" s="358" t="s">
        <v>4594</v>
      </c>
    </row>
    <row r="78" spans="1:124" s="363" customFormat="1">
      <c r="A78" s="363" t="s">
        <v>4459</v>
      </c>
      <c r="B78" s="363" t="s">
        <v>4589</v>
      </c>
      <c r="C78" s="364" t="s">
        <v>4461</v>
      </c>
      <c r="F78" s="363" t="s">
        <v>4595</v>
      </c>
      <c r="G78" s="363" t="s">
        <v>4596</v>
      </c>
      <c r="H78" s="363" t="s">
        <v>4597</v>
      </c>
      <c r="I78" s="363">
        <v>500</v>
      </c>
      <c r="J78" s="364"/>
      <c r="K78" s="364"/>
    </row>
    <row r="79" spans="1:124" s="363" customFormat="1">
      <c r="A79" t="s">
        <v>4459</v>
      </c>
      <c r="B79" t="s">
        <v>4589</v>
      </c>
      <c r="C79" s="20" t="s">
        <v>4461</v>
      </c>
      <c r="D79" t="s">
        <v>2439</v>
      </c>
      <c r="E79"/>
      <c r="F79" t="s">
        <v>4598</v>
      </c>
      <c r="G79"/>
      <c r="H79" t="s">
        <v>4464</v>
      </c>
      <c r="I79">
        <v>1000</v>
      </c>
      <c r="J79" s="20" t="s">
        <v>37</v>
      </c>
      <c r="K79" s="20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</row>
    <row r="80" spans="1:124">
      <c r="A80" t="s">
        <v>4459</v>
      </c>
      <c r="B80" t="s">
        <v>4589</v>
      </c>
      <c r="C80" s="20" t="s">
        <v>4461</v>
      </c>
      <c r="F80" t="s">
        <v>4570</v>
      </c>
      <c r="G80" t="s">
        <v>4599</v>
      </c>
      <c r="H80" t="s">
        <v>4597</v>
      </c>
      <c r="I80">
        <v>500</v>
      </c>
    </row>
    <row r="81" spans="1:124">
      <c r="A81" t="s">
        <v>4459</v>
      </c>
      <c r="B81" t="s">
        <v>4589</v>
      </c>
      <c r="C81" s="20" t="s">
        <v>4461</v>
      </c>
      <c r="F81" t="s">
        <v>2399</v>
      </c>
      <c r="G81" t="s">
        <v>4600</v>
      </c>
      <c r="H81" t="s">
        <v>4597</v>
      </c>
      <c r="I81">
        <v>500</v>
      </c>
    </row>
    <row r="82" spans="1:124" s="357" customFormat="1">
      <c r="A82" s="357" t="s">
        <v>4459</v>
      </c>
      <c r="B82" s="357" t="s">
        <v>4589</v>
      </c>
      <c r="C82" s="358" t="s">
        <v>4461</v>
      </c>
      <c r="F82" s="357" t="s">
        <v>4601</v>
      </c>
      <c r="G82" s="357" t="s">
        <v>1335</v>
      </c>
      <c r="H82" s="357" t="s">
        <v>4597</v>
      </c>
      <c r="I82" s="357">
        <v>1000</v>
      </c>
      <c r="J82" s="358"/>
      <c r="K82" s="358" t="s">
        <v>4602</v>
      </c>
    </row>
    <row r="83" spans="1:124">
      <c r="A83" t="s">
        <v>4459</v>
      </c>
      <c r="B83" t="s">
        <v>4589</v>
      </c>
      <c r="C83" s="20" t="s">
        <v>4461</v>
      </c>
      <c r="F83" t="s">
        <v>2371</v>
      </c>
      <c r="G83" t="s">
        <v>4603</v>
      </c>
      <c r="H83" t="s">
        <v>4604</v>
      </c>
      <c r="I83">
        <v>500</v>
      </c>
    </row>
    <row r="84" spans="1:124" s="5" customFormat="1">
      <c r="C84" s="324"/>
      <c r="I84" s="535">
        <v>5500</v>
      </c>
      <c r="J84" s="324"/>
      <c r="K84" s="324"/>
    </row>
    <row r="85" spans="1:124" s="360" customFormat="1">
      <c r="C85" s="361"/>
      <c r="H85" s="530" t="s">
        <v>4605</v>
      </c>
      <c r="I85" s="536">
        <v>71395</v>
      </c>
      <c r="J85" s="361"/>
      <c r="K85" s="361"/>
    </row>
    <row r="86" spans="1:124" s="5" customFormat="1">
      <c r="C86" s="324"/>
      <c r="I86" s="537"/>
      <c r="J86" s="324"/>
      <c r="K86" s="324"/>
    </row>
    <row r="87" spans="1:124" s="360" customFormat="1">
      <c r="A87" s="360" t="s">
        <v>2</v>
      </c>
      <c r="B87" s="360" t="s">
        <v>4460</v>
      </c>
      <c r="C87" s="361" t="s">
        <v>4461</v>
      </c>
      <c r="D87" s="360" t="s">
        <v>456</v>
      </c>
      <c r="F87" s="360" t="s">
        <v>4606</v>
      </c>
      <c r="H87" s="360" t="s">
        <v>4464</v>
      </c>
      <c r="I87" s="360">
        <v>2000</v>
      </c>
      <c r="J87" s="361" t="s">
        <v>37</v>
      </c>
      <c r="K87" s="361"/>
    </row>
    <row r="88" spans="1:124" s="266" customFormat="1">
      <c r="A88" s="266" t="s">
        <v>2</v>
      </c>
      <c r="B88" s="266" t="s">
        <v>4460</v>
      </c>
      <c r="C88" s="356" t="s">
        <v>4461</v>
      </c>
      <c r="D88" s="266" t="s">
        <v>471</v>
      </c>
      <c r="F88" s="266" t="s">
        <v>4607</v>
      </c>
      <c r="H88" s="266" t="s">
        <v>4464</v>
      </c>
      <c r="I88" s="266">
        <v>500</v>
      </c>
      <c r="J88" s="356"/>
      <c r="K88" s="356"/>
    </row>
    <row r="89" spans="1:124">
      <c r="A89" t="s">
        <v>2</v>
      </c>
      <c r="B89" t="s">
        <v>4460</v>
      </c>
      <c r="C89" s="20" t="s">
        <v>4461</v>
      </c>
      <c r="D89" t="s">
        <v>553</v>
      </c>
      <c r="F89" t="s">
        <v>4608</v>
      </c>
      <c r="H89" t="s">
        <v>4464</v>
      </c>
      <c r="I89">
        <v>1000</v>
      </c>
      <c r="J89" s="20" t="s">
        <v>37</v>
      </c>
    </row>
    <row r="90" spans="1:124" s="266" customFormat="1">
      <c r="A90" s="266" t="s">
        <v>2</v>
      </c>
      <c r="B90" s="266" t="s">
        <v>4460</v>
      </c>
      <c r="C90" s="356" t="s">
        <v>4461</v>
      </c>
      <c r="D90" s="266" t="s">
        <v>597</v>
      </c>
      <c r="F90" s="266" t="s">
        <v>4609</v>
      </c>
      <c r="H90" s="266" t="s">
        <v>4464</v>
      </c>
      <c r="I90" s="266">
        <v>500</v>
      </c>
      <c r="J90" s="356"/>
      <c r="K90" s="356"/>
    </row>
    <row r="91" spans="1:124" s="266" customFormat="1">
      <c r="A91" s="266" t="s">
        <v>2</v>
      </c>
      <c r="B91" s="266" t="s">
        <v>4460</v>
      </c>
      <c r="C91" s="356" t="s">
        <v>4610</v>
      </c>
      <c r="D91" s="266" t="s">
        <v>1689</v>
      </c>
      <c r="F91" s="266" t="s">
        <v>4611</v>
      </c>
      <c r="H91" s="266" t="s">
        <v>4464</v>
      </c>
      <c r="I91" s="266">
        <v>1000</v>
      </c>
      <c r="J91" s="356"/>
      <c r="K91" s="356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</row>
    <row r="92" spans="1:124" s="266" customFormat="1">
      <c r="A92" s="266" t="s">
        <v>2</v>
      </c>
      <c r="B92" s="266" t="s">
        <v>4460</v>
      </c>
      <c r="C92" s="356" t="s">
        <v>4461</v>
      </c>
      <c r="D92" s="266" t="s">
        <v>2075</v>
      </c>
      <c r="F92" s="266" t="s">
        <v>4612</v>
      </c>
      <c r="H92" s="266" t="s">
        <v>4464</v>
      </c>
      <c r="I92" s="266">
        <v>500</v>
      </c>
      <c r="J92" s="356"/>
      <c r="K92" s="356"/>
    </row>
    <row r="93" spans="1:124">
      <c r="A93" s="266" t="s">
        <v>2</v>
      </c>
      <c r="B93" s="266" t="s">
        <v>4460</v>
      </c>
      <c r="C93" s="356" t="s">
        <v>4461</v>
      </c>
      <c r="D93" s="266" t="s">
        <v>1842</v>
      </c>
      <c r="E93" s="266"/>
      <c r="F93" s="266" t="s">
        <v>4613</v>
      </c>
      <c r="G93" s="266"/>
      <c r="H93" s="266" t="s">
        <v>4464</v>
      </c>
      <c r="I93" s="266">
        <v>500</v>
      </c>
      <c r="J93" s="356"/>
      <c r="K93" s="356"/>
    </row>
    <row r="94" spans="1:124">
      <c r="A94" t="s">
        <v>2</v>
      </c>
      <c r="B94" t="s">
        <v>4460</v>
      </c>
      <c r="C94" s="20" t="s">
        <v>4461</v>
      </c>
      <c r="D94" t="s">
        <v>663</v>
      </c>
      <c r="F94" t="s">
        <v>4614</v>
      </c>
      <c r="H94" t="s">
        <v>4464</v>
      </c>
      <c r="I94">
        <v>1500</v>
      </c>
      <c r="J94" s="20" t="s">
        <v>37</v>
      </c>
    </row>
    <row r="95" spans="1:124">
      <c r="A95" t="s">
        <v>2</v>
      </c>
      <c r="B95" t="s">
        <v>4460</v>
      </c>
      <c r="C95" s="20" t="s">
        <v>4461</v>
      </c>
      <c r="D95" t="s">
        <v>1718</v>
      </c>
      <c r="F95" t="s">
        <v>4615</v>
      </c>
      <c r="H95" t="s">
        <v>4464</v>
      </c>
      <c r="I95">
        <v>2000</v>
      </c>
      <c r="J95" s="20" t="s">
        <v>37</v>
      </c>
    </row>
    <row r="96" spans="1:124" s="266" customFormat="1">
      <c r="A96" s="266" t="s">
        <v>2</v>
      </c>
      <c r="B96" s="266" t="s">
        <v>4460</v>
      </c>
      <c r="C96" s="356" t="s">
        <v>4461</v>
      </c>
      <c r="D96" s="266" t="s">
        <v>1853</v>
      </c>
      <c r="F96" s="266" t="s">
        <v>4616</v>
      </c>
      <c r="H96" s="266" t="s">
        <v>4464</v>
      </c>
      <c r="I96" s="266">
        <v>2000</v>
      </c>
      <c r="J96" s="356"/>
      <c r="K96" s="35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</row>
    <row r="97" spans="1:124" s="266" customFormat="1">
      <c r="A97" s="266" t="s">
        <v>2</v>
      </c>
      <c r="B97" s="266" t="s">
        <v>4460</v>
      </c>
      <c r="C97" s="356" t="s">
        <v>4461</v>
      </c>
      <c r="D97" s="266" t="s">
        <v>1885</v>
      </c>
      <c r="F97" s="266" t="s">
        <v>4617</v>
      </c>
      <c r="H97" s="266" t="s">
        <v>4464</v>
      </c>
      <c r="I97" s="266">
        <v>1000</v>
      </c>
      <c r="J97" s="356"/>
      <c r="K97" s="356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</row>
    <row r="98" spans="1:124">
      <c r="A98" s="266" t="s">
        <v>2</v>
      </c>
      <c r="B98" s="266" t="s">
        <v>4460</v>
      </c>
      <c r="C98" s="356" t="s">
        <v>4461</v>
      </c>
      <c r="D98" s="266" t="s">
        <v>1896</v>
      </c>
      <c r="E98" s="266"/>
      <c r="F98" s="266" t="s">
        <v>4618</v>
      </c>
      <c r="G98" s="266"/>
      <c r="H98" s="266" t="s">
        <v>4547</v>
      </c>
      <c r="I98" s="266">
        <v>500</v>
      </c>
      <c r="J98" s="356"/>
      <c r="K98" s="356"/>
    </row>
    <row r="99" spans="1:124" s="359" customFormat="1">
      <c r="A99" s="359" t="s">
        <v>2</v>
      </c>
      <c r="B99" s="359" t="s">
        <v>4460</v>
      </c>
      <c r="C99" s="362" t="s">
        <v>4461</v>
      </c>
      <c r="D99" s="359" t="s">
        <v>2831</v>
      </c>
      <c r="F99" s="359" t="s">
        <v>4619</v>
      </c>
      <c r="H99" s="359" t="s">
        <v>4464</v>
      </c>
      <c r="I99" s="359">
        <v>500</v>
      </c>
      <c r="J99" s="362" t="s">
        <v>49</v>
      </c>
      <c r="K99" s="362"/>
    </row>
    <row r="100" spans="1:124" s="266" customFormat="1">
      <c r="A100" s="266" t="s">
        <v>2</v>
      </c>
      <c r="B100" s="266" t="s">
        <v>4460</v>
      </c>
      <c r="C100" s="356" t="s">
        <v>4461</v>
      </c>
      <c r="D100" s="266" t="s">
        <v>4620</v>
      </c>
      <c r="F100" s="266" t="s">
        <v>4621</v>
      </c>
      <c r="G100" s="266" t="s">
        <v>4622</v>
      </c>
      <c r="H100" s="266" t="s">
        <v>4493</v>
      </c>
      <c r="I100" s="266">
        <v>500</v>
      </c>
      <c r="J100" s="356"/>
      <c r="K100" s="356"/>
    </row>
    <row r="101" spans="1:124">
      <c r="A101" t="s">
        <v>2</v>
      </c>
      <c r="B101" t="s">
        <v>4460</v>
      </c>
      <c r="C101" s="20" t="s">
        <v>4610</v>
      </c>
      <c r="D101" t="s">
        <v>802</v>
      </c>
      <c r="F101" t="s">
        <v>4623</v>
      </c>
      <c r="H101" t="s">
        <v>4464</v>
      </c>
      <c r="I101">
        <v>1000</v>
      </c>
      <c r="J101" s="20" t="s">
        <v>37</v>
      </c>
    </row>
    <row r="102" spans="1:124" s="266" customFormat="1">
      <c r="A102" t="s">
        <v>2</v>
      </c>
      <c r="B102" t="s">
        <v>4460</v>
      </c>
      <c r="C102" s="20" t="s">
        <v>4461</v>
      </c>
      <c r="D102" t="s">
        <v>871</v>
      </c>
      <c r="E102"/>
      <c r="F102" t="s">
        <v>4624</v>
      </c>
      <c r="G102"/>
      <c r="H102" t="s">
        <v>4464</v>
      </c>
      <c r="I102">
        <v>500</v>
      </c>
      <c r="J102" s="20" t="s">
        <v>37</v>
      </c>
      <c r="K102" s="20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</row>
    <row r="103" spans="1:124">
      <c r="A103" t="s">
        <v>2</v>
      </c>
      <c r="B103" t="s">
        <v>4460</v>
      </c>
      <c r="C103" s="20" t="s">
        <v>4461</v>
      </c>
      <c r="D103" t="s">
        <v>883</v>
      </c>
      <c r="F103" t="s">
        <v>4625</v>
      </c>
      <c r="H103" t="s">
        <v>4464</v>
      </c>
      <c r="I103">
        <v>1500</v>
      </c>
      <c r="J103" s="20" t="s">
        <v>37</v>
      </c>
    </row>
    <row r="104" spans="1:124">
      <c r="A104" t="s">
        <v>2</v>
      </c>
      <c r="B104" t="s">
        <v>4460</v>
      </c>
      <c r="C104" s="20" t="s">
        <v>4461</v>
      </c>
      <c r="D104" t="s">
        <v>896</v>
      </c>
      <c r="F104" t="s">
        <v>4626</v>
      </c>
      <c r="H104" t="s">
        <v>4464</v>
      </c>
      <c r="I104">
        <v>1000</v>
      </c>
      <c r="J104" s="20" t="s">
        <v>37</v>
      </c>
    </row>
    <row r="105" spans="1:124" s="266" customFormat="1">
      <c r="A105" s="266" t="s">
        <v>2</v>
      </c>
      <c r="B105" s="266" t="s">
        <v>4460</v>
      </c>
      <c r="C105" s="356" t="s">
        <v>4461</v>
      </c>
      <c r="D105" s="266" t="s">
        <v>907</v>
      </c>
      <c r="F105" s="266" t="s">
        <v>4627</v>
      </c>
      <c r="H105" s="266" t="s">
        <v>4464</v>
      </c>
      <c r="I105" s="266">
        <v>500</v>
      </c>
      <c r="J105" s="356"/>
      <c r="K105" s="356"/>
    </row>
    <row r="106" spans="1:124">
      <c r="A106" t="s">
        <v>2</v>
      </c>
      <c r="B106" t="s">
        <v>4460</v>
      </c>
      <c r="C106" s="20" t="s">
        <v>4461</v>
      </c>
      <c r="D106" t="s">
        <v>932</v>
      </c>
      <c r="F106" t="s">
        <v>4628</v>
      </c>
      <c r="H106" t="s">
        <v>4464</v>
      </c>
      <c r="I106">
        <v>500</v>
      </c>
      <c r="J106" s="20" t="s">
        <v>37</v>
      </c>
    </row>
    <row r="107" spans="1:124" s="266" customFormat="1">
      <c r="A107" t="s">
        <v>2</v>
      </c>
      <c r="B107" t="s">
        <v>4460</v>
      </c>
      <c r="C107" s="20" t="s">
        <v>4610</v>
      </c>
      <c r="D107" t="s">
        <v>943</v>
      </c>
      <c r="E107"/>
      <c r="F107" t="s">
        <v>4629</v>
      </c>
      <c r="G107"/>
      <c r="H107" t="s">
        <v>4464</v>
      </c>
      <c r="I107">
        <v>1000</v>
      </c>
      <c r="J107" s="20" t="s">
        <v>37</v>
      </c>
      <c r="K107" s="20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</row>
    <row r="108" spans="1:124">
      <c r="A108" s="266" t="s">
        <v>2</v>
      </c>
      <c r="B108" s="266" t="s">
        <v>4460</v>
      </c>
      <c r="C108" s="356" t="s">
        <v>4461</v>
      </c>
      <c r="D108" s="266" t="s">
        <v>958</v>
      </c>
      <c r="E108" s="266"/>
      <c r="F108" s="266" t="s">
        <v>4630</v>
      </c>
      <c r="G108" s="266"/>
      <c r="H108" s="266" t="s">
        <v>4464</v>
      </c>
      <c r="I108" s="266">
        <v>500</v>
      </c>
      <c r="J108" s="356"/>
      <c r="K108" s="356"/>
    </row>
    <row r="109" spans="1:124">
      <c r="A109" s="266" t="s">
        <v>2</v>
      </c>
      <c r="B109" s="266" t="s">
        <v>4460</v>
      </c>
      <c r="C109" s="356" t="s">
        <v>4461</v>
      </c>
      <c r="D109" s="266" t="s">
        <v>969</v>
      </c>
      <c r="E109" s="266"/>
      <c r="F109" s="266" t="s">
        <v>4631</v>
      </c>
      <c r="G109" s="266"/>
      <c r="H109" s="266" t="s">
        <v>4464</v>
      </c>
      <c r="I109" s="266">
        <v>500</v>
      </c>
      <c r="J109" s="356"/>
      <c r="K109" s="356"/>
    </row>
    <row r="110" spans="1:124">
      <c r="A110" t="s">
        <v>2</v>
      </c>
      <c r="B110" t="s">
        <v>4460</v>
      </c>
      <c r="C110" s="20" t="s">
        <v>4461</v>
      </c>
      <c r="D110" t="s">
        <v>1460</v>
      </c>
      <c r="F110" t="s">
        <v>4632</v>
      </c>
      <c r="H110" t="s">
        <v>4464</v>
      </c>
      <c r="I110">
        <v>500</v>
      </c>
      <c r="J110" s="20" t="s">
        <v>37</v>
      </c>
    </row>
    <row r="111" spans="1:124">
      <c r="A111" t="s">
        <v>2</v>
      </c>
      <c r="B111" t="s">
        <v>4460</v>
      </c>
      <c r="C111" s="20" t="s">
        <v>4461</v>
      </c>
      <c r="D111" t="s">
        <v>1045</v>
      </c>
      <c r="F111" t="s">
        <v>4633</v>
      </c>
      <c r="H111" t="s">
        <v>4464</v>
      </c>
      <c r="I111">
        <v>500</v>
      </c>
      <c r="J111" s="20" t="s">
        <v>37</v>
      </c>
    </row>
    <row r="112" spans="1:124" s="266" customFormat="1">
      <c r="A112" s="266" t="s">
        <v>2</v>
      </c>
      <c r="B112" s="266" t="s">
        <v>4460</v>
      </c>
      <c r="C112" s="356" t="s">
        <v>4610</v>
      </c>
      <c r="D112" s="266" t="s">
        <v>586</v>
      </c>
      <c r="F112" s="266" t="s">
        <v>4634</v>
      </c>
      <c r="H112" s="266" t="s">
        <v>4464</v>
      </c>
      <c r="I112" s="266">
        <v>1000</v>
      </c>
      <c r="J112" s="356"/>
      <c r="K112" s="356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</row>
    <row r="113" spans="1:124">
      <c r="A113" t="s">
        <v>2</v>
      </c>
      <c r="B113" t="s">
        <v>4460</v>
      </c>
      <c r="C113" s="20" t="s">
        <v>4461</v>
      </c>
      <c r="D113" t="s">
        <v>1056</v>
      </c>
      <c r="F113" t="s">
        <v>4635</v>
      </c>
      <c r="H113" t="s">
        <v>4464</v>
      </c>
      <c r="I113">
        <v>1000</v>
      </c>
      <c r="J113" s="20" t="s">
        <v>37</v>
      </c>
    </row>
    <row r="114" spans="1:124">
      <c r="A114" t="s">
        <v>2</v>
      </c>
      <c r="B114" t="s">
        <v>4460</v>
      </c>
      <c r="C114" s="20" t="s">
        <v>4610</v>
      </c>
      <c r="D114" t="s">
        <v>1076</v>
      </c>
      <c r="F114" t="s">
        <v>4636</v>
      </c>
      <c r="H114" t="s">
        <v>4464</v>
      </c>
      <c r="I114">
        <v>1000</v>
      </c>
      <c r="J114" s="20" t="s">
        <v>4637</v>
      </c>
    </row>
    <row r="115" spans="1:124" s="357" customFormat="1">
      <c r="A115" t="s">
        <v>2</v>
      </c>
      <c r="B115" t="s">
        <v>4460</v>
      </c>
      <c r="C115" s="20" t="s">
        <v>4461</v>
      </c>
      <c r="D115" t="s">
        <v>2409</v>
      </c>
      <c r="E115"/>
      <c r="F115" t="s">
        <v>4638</v>
      </c>
      <c r="G115"/>
      <c r="H115" t="s">
        <v>4464</v>
      </c>
      <c r="I115">
        <v>2500</v>
      </c>
      <c r="J115" s="20" t="s">
        <v>37</v>
      </c>
      <c r="K115" s="20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</row>
    <row r="116" spans="1:124">
      <c r="A116" s="266" t="s">
        <v>2</v>
      </c>
      <c r="B116" s="266" t="s">
        <v>4460</v>
      </c>
      <c r="C116" s="356" t="s">
        <v>4461</v>
      </c>
      <c r="D116" s="266" t="s">
        <v>1101</v>
      </c>
      <c r="E116" s="266"/>
      <c r="F116" s="266" t="s">
        <v>4639</v>
      </c>
      <c r="G116" s="266"/>
      <c r="H116" s="266" t="s">
        <v>4547</v>
      </c>
      <c r="I116" s="266">
        <v>500</v>
      </c>
      <c r="J116" s="356"/>
      <c r="K116" s="356"/>
    </row>
    <row r="117" spans="1:124" s="266" customFormat="1">
      <c r="A117" s="266" t="s">
        <v>2</v>
      </c>
      <c r="B117" s="266" t="s">
        <v>4460</v>
      </c>
      <c r="C117" s="356" t="s">
        <v>4461</v>
      </c>
      <c r="D117" s="266" t="s">
        <v>1125</v>
      </c>
      <c r="F117" s="266" t="s">
        <v>4640</v>
      </c>
      <c r="H117" s="266" t="s">
        <v>4464</v>
      </c>
      <c r="I117" s="266">
        <v>500</v>
      </c>
      <c r="J117" s="356"/>
      <c r="K117" s="356"/>
    </row>
    <row r="118" spans="1:124">
      <c r="A118" t="s">
        <v>2</v>
      </c>
      <c r="B118" t="s">
        <v>4460</v>
      </c>
      <c r="C118" s="20" t="s">
        <v>4461</v>
      </c>
      <c r="D118" t="s">
        <v>1137</v>
      </c>
      <c r="F118" t="s">
        <v>4641</v>
      </c>
      <c r="H118" t="s">
        <v>4547</v>
      </c>
      <c r="I118">
        <v>500</v>
      </c>
      <c r="J118" s="20" t="s">
        <v>37</v>
      </c>
    </row>
    <row r="119" spans="1:124">
      <c r="A119" t="s">
        <v>2</v>
      </c>
      <c r="B119" t="s">
        <v>4460</v>
      </c>
      <c r="C119" s="20" t="s">
        <v>4461</v>
      </c>
      <c r="D119" t="s">
        <v>1148</v>
      </c>
      <c r="F119" t="s">
        <v>4642</v>
      </c>
      <c r="H119" t="s">
        <v>4464</v>
      </c>
      <c r="I119">
        <v>500</v>
      </c>
      <c r="J119" s="20" t="s">
        <v>37</v>
      </c>
    </row>
    <row r="120" spans="1:124">
      <c r="A120" t="s">
        <v>2</v>
      </c>
      <c r="B120" t="s">
        <v>4460</v>
      </c>
      <c r="C120" s="20" t="s">
        <v>4461</v>
      </c>
      <c r="D120" t="s">
        <v>1250</v>
      </c>
      <c r="F120" t="s">
        <v>4643</v>
      </c>
      <c r="H120" t="s">
        <v>4464</v>
      </c>
      <c r="I120">
        <v>500</v>
      </c>
      <c r="J120" s="20" t="s">
        <v>37</v>
      </c>
    </row>
    <row r="121" spans="1:124">
      <c r="A121" t="s">
        <v>2</v>
      </c>
      <c r="B121" t="s">
        <v>4460</v>
      </c>
      <c r="C121" s="20" t="s">
        <v>4610</v>
      </c>
      <c r="D121" t="s">
        <v>1318</v>
      </c>
      <c r="F121" t="s">
        <v>4644</v>
      </c>
      <c r="H121" t="s">
        <v>4464</v>
      </c>
      <c r="I121">
        <v>1000</v>
      </c>
      <c r="J121" s="20" t="s">
        <v>37</v>
      </c>
    </row>
    <row r="122" spans="1:124" s="357" customFormat="1">
      <c r="A122" s="357" t="s">
        <v>2</v>
      </c>
      <c r="B122" s="357" t="s">
        <v>4460</v>
      </c>
      <c r="C122" s="358" t="s">
        <v>4461</v>
      </c>
      <c r="D122" s="357" t="s">
        <v>1318</v>
      </c>
      <c r="F122" s="357" t="s">
        <v>4644</v>
      </c>
      <c r="H122" s="357" t="s">
        <v>4464</v>
      </c>
      <c r="I122" s="357">
        <v>1000</v>
      </c>
      <c r="J122" s="358"/>
      <c r="K122" s="358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</row>
    <row r="123" spans="1:124" s="266" customFormat="1">
      <c r="A123" s="266" t="s">
        <v>2</v>
      </c>
      <c r="B123" s="266" t="s">
        <v>4460</v>
      </c>
      <c r="C123" s="356" t="s">
        <v>4461</v>
      </c>
      <c r="D123" s="266" t="s">
        <v>2013</v>
      </c>
      <c r="F123" s="266" t="s">
        <v>4645</v>
      </c>
      <c r="H123" s="266" t="s">
        <v>4464</v>
      </c>
      <c r="I123" s="266">
        <v>1000</v>
      </c>
      <c r="J123" s="356"/>
      <c r="K123" s="356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</row>
    <row r="124" spans="1:124" s="266" customFormat="1">
      <c r="A124" s="266" t="s">
        <v>2</v>
      </c>
      <c r="B124" s="266" t="s">
        <v>4460</v>
      </c>
      <c r="C124" s="356" t="s">
        <v>4461</v>
      </c>
      <c r="D124" s="266" t="s">
        <v>1362</v>
      </c>
      <c r="F124" s="266" t="s">
        <v>4646</v>
      </c>
      <c r="H124" s="266" t="s">
        <v>4464</v>
      </c>
      <c r="I124" s="266">
        <v>500</v>
      </c>
      <c r="J124" s="356"/>
      <c r="K124" s="356"/>
    </row>
    <row r="125" spans="1:124">
      <c r="A125" t="s">
        <v>2</v>
      </c>
      <c r="B125" t="s">
        <v>4460</v>
      </c>
      <c r="C125" s="20" t="s">
        <v>4461</v>
      </c>
      <c r="D125" t="s">
        <v>1372</v>
      </c>
      <c r="F125" t="s">
        <v>4647</v>
      </c>
      <c r="H125" t="s">
        <v>4464</v>
      </c>
      <c r="I125">
        <v>500</v>
      </c>
      <c r="J125" s="20" t="s">
        <v>37</v>
      </c>
    </row>
    <row r="126" spans="1:124" s="266" customFormat="1">
      <c r="A126" t="s">
        <v>2</v>
      </c>
      <c r="B126" t="s">
        <v>4460</v>
      </c>
      <c r="C126" s="20" t="s">
        <v>4461</v>
      </c>
      <c r="D126" t="s">
        <v>1401</v>
      </c>
      <c r="E126"/>
      <c r="F126" t="s">
        <v>4648</v>
      </c>
      <c r="G126"/>
      <c r="H126" t="s">
        <v>4464</v>
      </c>
      <c r="I126">
        <v>500</v>
      </c>
      <c r="J126" s="20" t="s">
        <v>37</v>
      </c>
      <c r="K126" s="20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</row>
    <row r="127" spans="1:124">
      <c r="A127" t="s">
        <v>2</v>
      </c>
      <c r="B127" t="s">
        <v>4460</v>
      </c>
      <c r="C127" s="20" t="s">
        <v>4461</v>
      </c>
      <c r="D127" t="s">
        <v>1415</v>
      </c>
      <c r="F127" t="s">
        <v>4649</v>
      </c>
      <c r="H127" t="s">
        <v>4464</v>
      </c>
      <c r="I127">
        <v>1500</v>
      </c>
      <c r="J127" s="20" t="s">
        <v>37</v>
      </c>
    </row>
    <row r="128" spans="1:124">
      <c r="A128" s="266" t="s">
        <v>2</v>
      </c>
      <c r="B128" s="266" t="s">
        <v>4460</v>
      </c>
      <c r="C128" s="356" t="s">
        <v>4461</v>
      </c>
      <c r="D128" s="266" t="s">
        <v>2025</v>
      </c>
      <c r="E128" s="266"/>
      <c r="F128" s="266" t="s">
        <v>4650</v>
      </c>
      <c r="G128" s="266"/>
      <c r="H128" s="266" t="s">
        <v>4464</v>
      </c>
      <c r="I128" s="266">
        <v>500</v>
      </c>
      <c r="J128" s="356"/>
      <c r="K128" s="356"/>
    </row>
    <row r="129" spans="1:124" s="266" customFormat="1">
      <c r="A129" t="s">
        <v>2</v>
      </c>
      <c r="B129" t="s">
        <v>4460</v>
      </c>
      <c r="C129" s="20" t="s">
        <v>4461</v>
      </c>
      <c r="D129" t="s">
        <v>1442</v>
      </c>
      <c r="E129"/>
      <c r="F129" t="s">
        <v>4651</v>
      </c>
      <c r="G129"/>
      <c r="H129" t="s">
        <v>4464</v>
      </c>
      <c r="I129">
        <v>1000</v>
      </c>
      <c r="J129" s="20">
        <v>2</v>
      </c>
      <c r="K129" s="20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</row>
    <row r="130" spans="1:124" s="266" customFormat="1">
      <c r="A130" t="s">
        <v>2</v>
      </c>
      <c r="B130" t="s">
        <v>4460</v>
      </c>
      <c r="C130" s="20" t="s">
        <v>4461</v>
      </c>
      <c r="D130" t="s">
        <v>1450</v>
      </c>
      <c r="E130"/>
      <c r="F130" t="s">
        <v>4652</v>
      </c>
      <c r="G130"/>
      <c r="H130" t="s">
        <v>4464</v>
      </c>
      <c r="I130">
        <v>500</v>
      </c>
      <c r="J130" s="20" t="s">
        <v>37</v>
      </c>
      <c r="K130" s="2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</row>
    <row r="131" spans="1:124" s="266" customFormat="1">
      <c r="A131" t="s">
        <v>2</v>
      </c>
      <c r="B131" t="s">
        <v>4460</v>
      </c>
      <c r="C131" s="20" t="s">
        <v>4461</v>
      </c>
      <c r="D131" t="s">
        <v>1491</v>
      </c>
      <c r="E131"/>
      <c r="F131" t="s">
        <v>4598</v>
      </c>
      <c r="G131"/>
      <c r="H131" t="s">
        <v>4464</v>
      </c>
      <c r="I131">
        <v>500</v>
      </c>
      <c r="J131" s="20" t="s">
        <v>37</v>
      </c>
      <c r="K131" s="20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</row>
    <row r="132" spans="1:124">
      <c r="A132" t="s">
        <v>2</v>
      </c>
      <c r="B132" t="s">
        <v>4460</v>
      </c>
      <c r="C132" s="20" t="s">
        <v>4461</v>
      </c>
      <c r="D132" t="s">
        <v>1514</v>
      </c>
      <c r="F132" t="s">
        <v>4653</v>
      </c>
      <c r="H132" t="s">
        <v>4464</v>
      </c>
      <c r="I132">
        <v>2000</v>
      </c>
      <c r="J132" s="20" t="s">
        <v>37</v>
      </c>
    </row>
    <row r="133" spans="1:124">
      <c r="A133" s="266" t="s">
        <v>2</v>
      </c>
      <c r="B133" s="266" t="s">
        <v>4460</v>
      </c>
      <c r="C133" s="356" t="s">
        <v>4461</v>
      </c>
      <c r="D133" s="266" t="s">
        <v>2091</v>
      </c>
      <c r="E133" s="266"/>
      <c r="F133" s="266" t="s">
        <v>4654</v>
      </c>
      <c r="G133" s="266"/>
      <c r="H133" s="266" t="s">
        <v>4464</v>
      </c>
      <c r="I133" s="266">
        <v>1000</v>
      </c>
      <c r="J133" s="356"/>
      <c r="K133" s="356"/>
    </row>
    <row r="134" spans="1:124">
      <c r="A134" s="266" t="s">
        <v>2</v>
      </c>
      <c r="B134" s="266" t="s">
        <v>4460</v>
      </c>
      <c r="C134" s="356" t="s">
        <v>4610</v>
      </c>
      <c r="D134" s="266" t="s">
        <v>2046</v>
      </c>
      <c r="E134" s="266"/>
      <c r="F134" s="266" t="s">
        <v>4655</v>
      </c>
      <c r="G134" s="266"/>
      <c r="H134" s="266" t="s">
        <v>4464</v>
      </c>
      <c r="I134" s="266">
        <v>1000</v>
      </c>
      <c r="J134" s="356"/>
      <c r="K134" s="356"/>
    </row>
    <row r="135" spans="1:124">
      <c r="A135" s="266" t="s">
        <v>2</v>
      </c>
      <c r="B135" s="266" t="s">
        <v>4460</v>
      </c>
      <c r="C135" s="356" t="s">
        <v>4461</v>
      </c>
      <c r="D135" s="266" t="s">
        <v>2107</v>
      </c>
      <c r="E135" s="266"/>
      <c r="F135" s="266" t="s">
        <v>4656</v>
      </c>
      <c r="G135" s="266"/>
      <c r="H135" s="266" t="s">
        <v>4464</v>
      </c>
      <c r="I135" s="266">
        <v>1000</v>
      </c>
      <c r="J135" s="356"/>
      <c r="K135" s="356"/>
    </row>
    <row r="136" spans="1:124">
      <c r="A136" t="s">
        <v>2</v>
      </c>
      <c r="B136" t="s">
        <v>4460</v>
      </c>
      <c r="C136" s="20" t="s">
        <v>4461</v>
      </c>
      <c r="D136" t="s">
        <v>1653</v>
      </c>
      <c r="F136" t="s">
        <v>4657</v>
      </c>
      <c r="H136" t="s">
        <v>4464</v>
      </c>
      <c r="I136">
        <v>500</v>
      </c>
      <c r="J136" s="20" t="s">
        <v>37</v>
      </c>
    </row>
    <row r="137" spans="1:124" s="266" customFormat="1">
      <c r="A137" t="s">
        <v>2</v>
      </c>
      <c r="B137" t="s">
        <v>4460</v>
      </c>
      <c r="C137" s="20" t="s">
        <v>4461</v>
      </c>
      <c r="D137" t="s">
        <v>1664</v>
      </c>
      <c r="E137"/>
      <c r="F137" t="s">
        <v>4658</v>
      </c>
      <c r="G137"/>
      <c r="H137" t="s">
        <v>4547</v>
      </c>
      <c r="I137">
        <v>500</v>
      </c>
      <c r="J137" s="20" t="s">
        <v>37</v>
      </c>
      <c r="K137" s="20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</row>
    <row r="138" spans="1:124">
      <c r="A138" s="266" t="s">
        <v>2</v>
      </c>
      <c r="B138" s="266" t="s">
        <v>4460</v>
      </c>
      <c r="C138" s="356" t="s">
        <v>4461</v>
      </c>
      <c r="D138" s="266" t="s">
        <v>2064</v>
      </c>
      <c r="E138" s="266"/>
      <c r="F138" s="266" t="s">
        <v>4659</v>
      </c>
      <c r="G138" s="266"/>
      <c r="H138" s="266" t="s">
        <v>4464</v>
      </c>
      <c r="I138" s="266">
        <v>500</v>
      </c>
      <c r="J138" s="356"/>
      <c r="K138" s="356"/>
    </row>
    <row r="139" spans="1:124" s="266" customFormat="1">
      <c r="A139" s="266" t="s">
        <v>2</v>
      </c>
      <c r="B139" s="266" t="s">
        <v>4460</v>
      </c>
      <c r="C139" s="356" t="s">
        <v>4461</v>
      </c>
      <c r="D139" s="266" t="s">
        <v>2064</v>
      </c>
      <c r="F139" s="266" t="s">
        <v>4659</v>
      </c>
      <c r="G139" s="266" t="s">
        <v>4622</v>
      </c>
      <c r="H139" s="266" t="s">
        <v>4493</v>
      </c>
      <c r="I139" s="266">
        <v>500</v>
      </c>
      <c r="J139" s="356"/>
      <c r="K139" s="356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</row>
    <row r="140" spans="1:124">
      <c r="A140" s="266" t="s">
        <v>2</v>
      </c>
      <c r="B140" s="266" t="s">
        <v>4589</v>
      </c>
      <c r="C140" s="356" t="s">
        <v>4461</v>
      </c>
      <c r="D140" s="266" t="s">
        <v>2580</v>
      </c>
      <c r="E140" s="266"/>
      <c r="F140" s="266" t="s">
        <v>4660</v>
      </c>
      <c r="G140" s="266"/>
      <c r="H140" s="266" t="s">
        <v>4464</v>
      </c>
      <c r="I140" s="266">
        <v>500</v>
      </c>
      <c r="J140" s="356"/>
      <c r="K140" s="356"/>
    </row>
    <row r="141" spans="1:124" s="266" customFormat="1">
      <c r="A141" s="266" t="s">
        <v>2</v>
      </c>
      <c r="B141" s="266" t="s">
        <v>4589</v>
      </c>
      <c r="C141" s="356" t="s">
        <v>4461</v>
      </c>
      <c r="D141" s="266" t="s">
        <v>1938</v>
      </c>
      <c r="F141" s="266" t="s">
        <v>4661</v>
      </c>
      <c r="H141" s="266" t="s">
        <v>4464</v>
      </c>
      <c r="I141" s="266">
        <v>500</v>
      </c>
      <c r="J141" s="356"/>
      <c r="K141" s="356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</row>
    <row r="142" spans="1:124">
      <c r="A142" t="s">
        <v>2</v>
      </c>
      <c r="B142" t="s">
        <v>4589</v>
      </c>
      <c r="C142" s="20" t="s">
        <v>4461</v>
      </c>
      <c r="D142" t="s">
        <v>2409</v>
      </c>
      <c r="F142" t="s">
        <v>4638</v>
      </c>
      <c r="H142" t="s">
        <v>4464</v>
      </c>
      <c r="I142">
        <v>1000</v>
      </c>
      <c r="J142" s="20" t="s">
        <v>37</v>
      </c>
    </row>
    <row r="143" spans="1:124">
      <c r="A143" s="266" t="s">
        <v>2</v>
      </c>
      <c r="B143" s="266" t="s">
        <v>4589</v>
      </c>
      <c r="C143" s="356" t="s">
        <v>4461</v>
      </c>
      <c r="D143" s="266" t="s">
        <v>2523</v>
      </c>
      <c r="E143" s="266"/>
      <c r="F143" s="266" t="s">
        <v>4662</v>
      </c>
      <c r="G143" s="266" t="s">
        <v>4663</v>
      </c>
      <c r="H143" s="266" t="s">
        <v>4493</v>
      </c>
      <c r="I143" s="266">
        <v>500</v>
      </c>
      <c r="J143" s="356"/>
      <c r="K143" s="356"/>
    </row>
    <row r="144" spans="1:124" s="266" customFormat="1">
      <c r="A144" t="s">
        <v>2</v>
      </c>
      <c r="B144" t="s">
        <v>4589</v>
      </c>
      <c r="C144" s="20" t="s">
        <v>4461</v>
      </c>
      <c r="D144" t="s">
        <v>2439</v>
      </c>
      <c r="E144"/>
      <c r="F144" t="s">
        <v>4598</v>
      </c>
      <c r="G144"/>
      <c r="H144" t="s">
        <v>4464</v>
      </c>
      <c r="I144">
        <v>1000</v>
      </c>
      <c r="J144" s="20" t="s">
        <v>37</v>
      </c>
      <c r="K144" s="20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</row>
    <row r="145" spans="1:124">
      <c r="A145" t="s">
        <v>2</v>
      </c>
      <c r="B145" t="s">
        <v>4589</v>
      </c>
      <c r="C145" s="20" t="s">
        <v>4461</v>
      </c>
      <c r="D145" t="s">
        <v>2607</v>
      </c>
      <c r="F145" t="s">
        <v>4664</v>
      </c>
      <c r="H145" t="s">
        <v>4464</v>
      </c>
      <c r="I145">
        <v>500</v>
      </c>
    </row>
    <row r="146" spans="1:124" s="266" customFormat="1">
      <c r="A146" t="s">
        <v>2</v>
      </c>
      <c r="B146" t="s">
        <v>4589</v>
      </c>
      <c r="C146" s="20" t="s">
        <v>4461</v>
      </c>
      <c r="D146" t="s">
        <v>2478</v>
      </c>
      <c r="E146"/>
      <c r="F146" t="s">
        <v>4665</v>
      </c>
      <c r="G146"/>
      <c r="H146" t="s">
        <v>4547</v>
      </c>
      <c r="I146">
        <v>500</v>
      </c>
      <c r="J146" s="20"/>
      <c r="K146" s="20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</row>
    <row r="147" spans="1:124" s="5" customFormat="1">
      <c r="C147" s="324"/>
      <c r="I147" s="322">
        <f>SUM(I87:I146)</f>
        <v>50000</v>
      </c>
      <c r="J147" s="324"/>
      <c r="K147" s="324"/>
    </row>
    <row r="148" spans="1:124">
      <c r="A148" t="s">
        <v>2</v>
      </c>
      <c r="B148" t="s">
        <v>4589</v>
      </c>
      <c r="C148" s="20" t="s">
        <v>4666</v>
      </c>
      <c r="D148" t="s">
        <v>4119</v>
      </c>
      <c r="F148" t="s">
        <v>4667</v>
      </c>
      <c r="H148" t="s">
        <v>4547</v>
      </c>
      <c r="I148">
        <v>200</v>
      </c>
    </row>
    <row r="149" spans="1:124" s="359" customFormat="1">
      <c r="A149" s="359" t="s">
        <v>2</v>
      </c>
      <c r="B149" s="359" t="s">
        <v>4589</v>
      </c>
      <c r="C149" s="362" t="s">
        <v>4461</v>
      </c>
      <c r="F149" s="359" t="s">
        <v>4592</v>
      </c>
      <c r="G149" s="359" t="s">
        <v>4593</v>
      </c>
      <c r="H149" s="359" t="s">
        <v>4493</v>
      </c>
      <c r="I149" s="359">
        <v>500</v>
      </c>
      <c r="J149" s="362"/>
      <c r="K149" s="362"/>
    </row>
    <row r="150" spans="1:124">
      <c r="H150" t="s">
        <v>4605</v>
      </c>
      <c r="I150" s="538">
        <v>50700</v>
      </c>
    </row>
    <row r="151" spans="1:124"/>
    <row r="152" spans="1:124"/>
    <row r="153" spans="1:124"/>
    <row r="154" spans="1:124"/>
    <row r="155" spans="1:124"/>
    <row r="156" spans="1:124"/>
    <row r="157" spans="1:124"/>
    <row r="158" spans="1:124"/>
    <row r="159" spans="1:124"/>
    <row r="160" spans="1:124"/>
    <row r="161"/>
    <row r="162"/>
    <row r="163"/>
    <row r="164"/>
    <row r="165"/>
  </sheetData>
  <sortState xmlns:xlrd2="http://schemas.microsoft.com/office/spreadsheetml/2017/richdata2" ref="A87:K146">
    <sortCondition ref="B87:B146"/>
    <sortCondition ref="F87:F146"/>
  </sortState>
  <conditionalFormatting sqref="F19">
    <cfRule type="expression" dxfId="10" priority="11">
      <formula>$A19="B-RET-WINTER BREAK"</formula>
    </cfRule>
    <cfRule type="expression" dxfId="9" priority="12">
      <formula>$A19="A-NEW"</formula>
    </cfRule>
    <cfRule type="expression" dxfId="8" priority="13">
      <formula>$A19="C-CONFIRMED"</formula>
    </cfRule>
    <cfRule type="expression" dxfId="7" priority="14">
      <formula>$A19="B-RET"</formula>
    </cfRule>
  </conditionalFormatting>
  <conditionalFormatting sqref="F27">
    <cfRule type="expression" dxfId="6" priority="4">
      <formula>$A27="B-RET-WINTER BREAK"</formula>
    </cfRule>
    <cfRule type="expression" dxfId="5" priority="5">
      <formula>$A27="A-NEW"</formula>
    </cfRule>
    <cfRule type="expression" dxfId="4" priority="6">
      <formula>$A27="C-CONFIRMED"</formula>
    </cfRule>
    <cfRule type="expression" dxfId="3" priority="7">
      <formula>$A27="B-RET"</formula>
    </cfRule>
  </conditionalFormatting>
  <conditionalFormatting sqref="G6">
    <cfRule type="expression" dxfId="2" priority="1">
      <formula>$A6="B-RET-WINTER BREAK"</formula>
    </cfRule>
    <cfRule type="expression" dxfId="1" priority="2">
      <formula>$A6="C-QUESTIONABLE"</formula>
    </cfRule>
    <cfRule type="expression" dxfId="0" priority="3">
      <formula>$A6="A-NEW"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7B498-1831-46CA-A0A2-4A02DC2B74C0}">
  <dimension ref="A1:I85"/>
  <sheetViews>
    <sheetView topLeftCell="A43" workbookViewId="0">
      <selection activeCell="G80" sqref="A80:G80"/>
    </sheetView>
  </sheetViews>
  <sheetFormatPr defaultRowHeight="14.25"/>
  <cols>
    <col min="1" max="1" width="9.140625" style="20"/>
    <col min="2" max="2" width="25" bestFit="1" customWidth="1"/>
    <col min="3" max="3" width="28.85546875" bestFit="1" customWidth="1"/>
    <col min="4" max="4" width="14" style="391" bestFit="1" customWidth="1"/>
    <col min="5" max="5" width="11.5703125" style="391" bestFit="1" customWidth="1"/>
    <col min="6" max="6" width="5" style="20" bestFit="1" customWidth="1"/>
    <col min="7" max="7" width="5.28515625" style="20" bestFit="1" customWidth="1"/>
    <col min="8" max="8" width="28.7109375" bestFit="1" customWidth="1"/>
  </cols>
  <sheetData>
    <row r="1" spans="1:9">
      <c r="A1" s="10" t="s">
        <v>4668</v>
      </c>
      <c r="B1" s="109" t="s">
        <v>4395</v>
      </c>
      <c r="C1" s="10" t="s">
        <v>4669</v>
      </c>
      <c r="D1" s="418" t="s">
        <v>4461</v>
      </c>
      <c r="E1" s="419" t="s">
        <v>4666</v>
      </c>
      <c r="F1" s="10" t="s">
        <v>4670</v>
      </c>
      <c r="G1" s="10" t="s">
        <v>4671</v>
      </c>
      <c r="H1" s="322" t="s">
        <v>4672</v>
      </c>
    </row>
    <row r="2" spans="1:9" s="363" customFormat="1">
      <c r="A2" s="420" t="s">
        <v>2</v>
      </c>
      <c r="B2" s="366" t="s">
        <v>4673</v>
      </c>
      <c r="C2" s="420" t="s">
        <v>4674</v>
      </c>
      <c r="D2" s="421">
        <v>-1787.79</v>
      </c>
      <c r="E2" s="422"/>
      <c r="F2" s="420"/>
      <c r="G2" s="443" t="s">
        <v>49</v>
      </c>
      <c r="H2" s="366"/>
    </row>
    <row r="3" spans="1:9" s="363" customFormat="1">
      <c r="A3" s="420" t="s">
        <v>2</v>
      </c>
      <c r="B3" s="366" t="s">
        <v>4675</v>
      </c>
      <c r="C3" s="420" t="s">
        <v>4676</v>
      </c>
      <c r="D3" s="421">
        <v>1270</v>
      </c>
      <c r="E3" s="422"/>
      <c r="F3" s="420"/>
      <c r="G3" s="443" t="s">
        <v>49</v>
      </c>
      <c r="H3" s="366"/>
    </row>
    <row r="4" spans="1:9" s="363" customFormat="1">
      <c r="A4" s="420" t="s">
        <v>2</v>
      </c>
      <c r="B4" s="366" t="s">
        <v>4411</v>
      </c>
      <c r="C4" s="420" t="s">
        <v>4677</v>
      </c>
      <c r="D4" s="421">
        <v>-1920</v>
      </c>
      <c r="E4" s="422"/>
      <c r="F4" s="420" t="s">
        <v>49</v>
      </c>
      <c r="G4" s="443"/>
      <c r="H4" s="366"/>
    </row>
    <row r="5" spans="1:9" s="363" customFormat="1">
      <c r="A5" s="420" t="s">
        <v>2</v>
      </c>
      <c r="B5" s="366" t="s">
        <v>4678</v>
      </c>
      <c r="C5" s="366"/>
      <c r="D5" s="421">
        <v>-1666.92</v>
      </c>
      <c r="E5" s="421"/>
      <c r="F5" s="420" t="s">
        <v>49</v>
      </c>
      <c r="G5" s="443"/>
      <c r="H5" s="366"/>
    </row>
    <row r="6" spans="1:9" s="363" customFormat="1">
      <c r="A6" s="420" t="s">
        <v>2</v>
      </c>
      <c r="B6" s="366" t="s">
        <v>4679</v>
      </c>
      <c r="C6" s="366"/>
      <c r="D6" s="421"/>
      <c r="E6" s="421">
        <v>-79.3</v>
      </c>
      <c r="F6" s="420" t="s">
        <v>49</v>
      </c>
      <c r="G6" s="443"/>
      <c r="H6" s="366"/>
    </row>
    <row r="7" spans="1:9" s="363" customFormat="1">
      <c r="A7" s="420" t="s">
        <v>2</v>
      </c>
      <c r="B7" s="366" t="s">
        <v>723</v>
      </c>
      <c r="C7" s="420" t="s">
        <v>4680</v>
      </c>
      <c r="D7" s="421">
        <v>-2400</v>
      </c>
      <c r="E7" s="422">
        <v>-900</v>
      </c>
      <c r="F7" s="420" t="s">
        <v>49</v>
      </c>
      <c r="G7" s="443"/>
      <c r="H7" s="366"/>
    </row>
    <row r="8" spans="1:9" s="363" customFormat="1">
      <c r="A8" s="420" t="s">
        <v>2</v>
      </c>
      <c r="B8" s="366" t="s">
        <v>4681</v>
      </c>
      <c r="C8" s="366"/>
      <c r="D8" s="421"/>
      <c r="E8" s="421">
        <v>-1500</v>
      </c>
      <c r="F8" s="420" t="s">
        <v>49</v>
      </c>
      <c r="G8" s="443"/>
      <c r="H8" s="366"/>
    </row>
    <row r="9" spans="1:9" s="363" customFormat="1">
      <c r="A9" s="420" t="s">
        <v>2</v>
      </c>
      <c r="B9" s="366" t="s">
        <v>4552</v>
      </c>
      <c r="C9" s="420" t="s">
        <v>4682</v>
      </c>
      <c r="D9" s="421">
        <v>-350</v>
      </c>
      <c r="E9" s="422"/>
      <c r="F9" s="420"/>
      <c r="G9" s="443"/>
      <c r="H9" s="366"/>
    </row>
    <row r="10" spans="1:9" s="363" customFormat="1">
      <c r="A10" s="420" t="s">
        <v>2</v>
      </c>
      <c r="B10" s="366" t="s">
        <v>4552</v>
      </c>
      <c r="C10" s="420" t="s">
        <v>4682</v>
      </c>
      <c r="D10" s="421">
        <v>-2000</v>
      </c>
      <c r="E10" s="422"/>
      <c r="F10" s="420"/>
      <c r="G10" s="443" t="s">
        <v>49</v>
      </c>
      <c r="H10" s="366"/>
    </row>
    <row r="11" spans="1:9" s="363" customFormat="1">
      <c r="A11" s="420" t="s">
        <v>2</v>
      </c>
      <c r="B11" s="366" t="s">
        <v>4683</v>
      </c>
      <c r="C11" s="420" t="s">
        <v>4684</v>
      </c>
      <c r="D11" s="421">
        <v>-2060</v>
      </c>
      <c r="E11" s="422"/>
      <c r="F11" s="420"/>
      <c r="G11" s="443"/>
      <c r="H11" s="366"/>
    </row>
    <row r="12" spans="1:9" s="363" customFormat="1">
      <c r="A12" s="420" t="s">
        <v>2</v>
      </c>
      <c r="B12" s="366" t="s">
        <v>849</v>
      </c>
      <c r="C12" s="420" t="s">
        <v>4685</v>
      </c>
      <c r="D12" s="421">
        <v>-740</v>
      </c>
      <c r="E12" s="422"/>
      <c r="F12" s="420"/>
      <c r="G12" s="443" t="s">
        <v>49</v>
      </c>
      <c r="H12" s="366"/>
    </row>
    <row r="13" spans="1:9" s="363" customFormat="1">
      <c r="A13" s="420" t="s">
        <v>2</v>
      </c>
      <c r="B13" s="366" t="s">
        <v>897</v>
      </c>
      <c r="C13" s="420" t="s">
        <v>4686</v>
      </c>
      <c r="D13" s="421">
        <v>-1411.43</v>
      </c>
      <c r="E13" s="422">
        <v>-1672.8</v>
      </c>
      <c r="F13" s="420" t="s">
        <v>49</v>
      </c>
      <c r="G13" s="443"/>
      <c r="H13" s="366"/>
    </row>
    <row r="14" spans="1:9" s="363" customFormat="1">
      <c r="A14" s="420" t="s">
        <v>2</v>
      </c>
      <c r="B14" s="366" t="s">
        <v>4687</v>
      </c>
      <c r="C14" s="420"/>
      <c r="D14" s="421">
        <v>3200</v>
      </c>
      <c r="E14" s="422"/>
      <c r="F14" s="420"/>
      <c r="G14" s="443"/>
      <c r="H14" s="366"/>
    </row>
    <row r="15" spans="1:9" s="363" customFormat="1">
      <c r="A15" s="420" t="s">
        <v>2</v>
      </c>
      <c r="B15" s="366" t="s">
        <v>994</v>
      </c>
      <c r="C15" s="420" t="s">
        <v>4688</v>
      </c>
      <c r="D15" s="421">
        <v>-880</v>
      </c>
      <c r="E15" s="422"/>
      <c r="F15" s="420" t="s">
        <v>49</v>
      </c>
      <c r="G15" s="443"/>
      <c r="H15" s="366"/>
    </row>
    <row r="16" spans="1:9" s="363" customFormat="1">
      <c r="A16" s="420" t="s">
        <v>2</v>
      </c>
      <c r="B16" s="366" t="s">
        <v>1046</v>
      </c>
      <c r="C16" s="420" t="s">
        <v>4689</v>
      </c>
      <c r="D16" s="421">
        <v>-2226.87</v>
      </c>
      <c r="E16" s="422">
        <v>-3185.04</v>
      </c>
      <c r="F16" s="420"/>
      <c r="G16" s="443"/>
      <c r="H16" s="366"/>
      <c r="I16" s="363" t="s">
        <v>4690</v>
      </c>
    </row>
    <row r="17" spans="1:8" s="363" customFormat="1">
      <c r="A17" s="420" t="s">
        <v>2</v>
      </c>
      <c r="B17" s="366" t="s">
        <v>1126</v>
      </c>
      <c r="C17" s="420" t="s">
        <v>4691</v>
      </c>
      <c r="D17" s="421">
        <v>-250</v>
      </c>
      <c r="E17" s="422"/>
      <c r="F17" s="420"/>
      <c r="G17" s="443" t="s">
        <v>49</v>
      </c>
      <c r="H17" s="366"/>
    </row>
    <row r="18" spans="1:8" s="363" customFormat="1">
      <c r="A18" s="420" t="s">
        <v>2</v>
      </c>
      <c r="B18" s="366" t="s">
        <v>4409</v>
      </c>
      <c r="C18" s="420" t="s">
        <v>4677</v>
      </c>
      <c r="D18" s="421">
        <v>-1000</v>
      </c>
      <c r="E18" s="422"/>
      <c r="F18" s="420" t="s">
        <v>49</v>
      </c>
      <c r="G18" s="443"/>
      <c r="H18" s="366"/>
    </row>
    <row r="19" spans="1:8" s="363" customFormat="1">
      <c r="A19" s="420" t="s">
        <v>2</v>
      </c>
      <c r="B19" s="366" t="s">
        <v>4692</v>
      </c>
      <c r="C19" s="420" t="s">
        <v>4692</v>
      </c>
      <c r="D19" s="421">
        <v>-2000</v>
      </c>
      <c r="E19" s="422"/>
      <c r="F19" s="420"/>
      <c r="G19" s="443"/>
      <c r="H19" s="366"/>
    </row>
    <row r="20" spans="1:8" s="363" customFormat="1">
      <c r="A20" s="420" t="s">
        <v>2</v>
      </c>
      <c r="B20" s="366" t="s">
        <v>4693</v>
      </c>
      <c r="C20" s="420"/>
      <c r="D20" s="421">
        <v>-3600</v>
      </c>
      <c r="E20" s="422">
        <v>-2880</v>
      </c>
      <c r="F20" s="420"/>
      <c r="G20" s="443"/>
      <c r="H20" s="366"/>
    </row>
    <row r="21" spans="1:8" s="363" customFormat="1">
      <c r="A21" s="420" t="s">
        <v>2</v>
      </c>
      <c r="B21" s="366" t="s">
        <v>1473</v>
      </c>
      <c r="C21" s="420" t="s">
        <v>4694</v>
      </c>
      <c r="D21" s="421">
        <v>2000</v>
      </c>
      <c r="E21" s="422"/>
      <c r="F21" s="420" t="s">
        <v>49</v>
      </c>
      <c r="G21" s="443"/>
      <c r="H21" s="366"/>
    </row>
    <row r="22" spans="1:8" s="363" customFormat="1">
      <c r="A22" s="420" t="s">
        <v>2</v>
      </c>
      <c r="B22" s="366" t="s">
        <v>1473</v>
      </c>
      <c r="C22" s="420" t="s">
        <v>4694</v>
      </c>
      <c r="D22" s="421">
        <v>-4020.48</v>
      </c>
      <c r="E22" s="422"/>
      <c r="F22" s="420" t="s">
        <v>49</v>
      </c>
      <c r="G22" s="443"/>
      <c r="H22" s="366"/>
    </row>
    <row r="23" spans="1:8" s="363" customFormat="1">
      <c r="A23" s="420" t="s">
        <v>2</v>
      </c>
      <c r="B23" s="366" t="s">
        <v>4695</v>
      </c>
      <c r="C23" s="420" t="s">
        <v>4695</v>
      </c>
      <c r="D23" s="421">
        <v>-750</v>
      </c>
      <c r="E23" s="422"/>
      <c r="F23" s="420"/>
      <c r="G23" s="443"/>
      <c r="H23" s="366"/>
    </row>
    <row r="24" spans="1:8" s="363" customFormat="1">
      <c r="A24" s="420" t="s">
        <v>2</v>
      </c>
      <c r="B24" s="366" t="s">
        <v>2143</v>
      </c>
      <c r="C24" s="420" t="s">
        <v>4696</v>
      </c>
      <c r="D24" s="421">
        <v>-2000</v>
      </c>
      <c r="E24" s="422"/>
      <c r="F24" s="420"/>
      <c r="G24" s="443" t="s">
        <v>49</v>
      </c>
      <c r="H24" s="366"/>
    </row>
    <row r="25" spans="1:8" s="363" customFormat="1">
      <c r="A25" s="420" t="s">
        <v>2</v>
      </c>
      <c r="B25" s="366" t="s">
        <v>3248</v>
      </c>
      <c r="C25" s="366"/>
      <c r="D25" s="421"/>
      <c r="E25" s="421">
        <v>-642</v>
      </c>
      <c r="F25" s="420" t="s">
        <v>49</v>
      </c>
      <c r="G25" s="443"/>
      <c r="H25" s="366"/>
    </row>
    <row r="26" spans="1:8" s="363" customFormat="1">
      <c r="A26" s="420" t="s">
        <v>2</v>
      </c>
      <c r="B26" s="366" t="s">
        <v>3673</v>
      </c>
      <c r="C26" s="420" t="s">
        <v>4697</v>
      </c>
      <c r="D26" s="421">
        <v>-913.65</v>
      </c>
      <c r="E26" s="422"/>
      <c r="F26" s="420"/>
      <c r="G26" s="443"/>
      <c r="H26" s="366"/>
    </row>
    <row r="27" spans="1:8" s="363" customFormat="1">
      <c r="A27" s="420" t="s">
        <v>2</v>
      </c>
      <c r="B27" s="366" t="s">
        <v>4698</v>
      </c>
      <c r="C27" s="366"/>
      <c r="D27" s="421"/>
      <c r="E27" s="421">
        <v>-304.88</v>
      </c>
      <c r="F27" s="420" t="s">
        <v>49</v>
      </c>
      <c r="G27" s="443"/>
      <c r="H27" s="366"/>
    </row>
    <row r="28" spans="1:8" s="363" customFormat="1">
      <c r="A28" s="420" t="s">
        <v>2</v>
      </c>
      <c r="B28" s="366" t="s">
        <v>4699</v>
      </c>
      <c r="C28" s="366"/>
      <c r="D28" s="421"/>
      <c r="E28" s="421">
        <v>-98.88</v>
      </c>
      <c r="F28" s="420" t="s">
        <v>49</v>
      </c>
      <c r="G28" s="443"/>
      <c r="H28" s="366"/>
    </row>
    <row r="29" spans="1:8" s="363" customFormat="1">
      <c r="A29" s="420" t="s">
        <v>2</v>
      </c>
      <c r="B29" s="366" t="s">
        <v>2894</v>
      </c>
      <c r="C29" s="366"/>
      <c r="D29" s="421"/>
      <c r="E29" s="421">
        <v>-1230</v>
      </c>
      <c r="F29" s="420" t="s">
        <v>49</v>
      </c>
      <c r="G29" s="443"/>
      <c r="H29" s="366"/>
    </row>
    <row r="30" spans="1:8" s="363" customFormat="1">
      <c r="A30" s="420" t="s">
        <v>2</v>
      </c>
      <c r="B30" s="366" t="s">
        <v>1547</v>
      </c>
      <c r="C30" s="420" t="s">
        <v>4700</v>
      </c>
      <c r="D30" s="421">
        <v>-1200</v>
      </c>
      <c r="E30" s="422"/>
      <c r="F30" s="420" t="s">
        <v>49</v>
      </c>
      <c r="G30" s="443"/>
      <c r="H30" s="366"/>
    </row>
    <row r="31" spans="1:8">
      <c r="A31" s="128" t="s">
        <v>2</v>
      </c>
      <c r="B31" s="130" t="s">
        <v>3714</v>
      </c>
      <c r="C31" s="130"/>
      <c r="D31" s="604"/>
      <c r="E31" s="604">
        <v>500</v>
      </c>
      <c r="F31" s="128"/>
      <c r="G31" s="128"/>
      <c r="H31" s="130"/>
    </row>
    <row r="32" spans="1:8" s="363" customFormat="1">
      <c r="A32" s="420" t="s">
        <v>2</v>
      </c>
      <c r="B32" s="366" t="s">
        <v>3719</v>
      </c>
      <c r="C32" s="420" t="s">
        <v>1558</v>
      </c>
      <c r="D32" s="421">
        <v>-540</v>
      </c>
      <c r="E32" s="422"/>
      <c r="F32" s="420"/>
      <c r="G32" s="443"/>
      <c r="H32" s="366"/>
    </row>
    <row r="33" spans="1:8" s="363" customFormat="1">
      <c r="A33" s="420" t="s">
        <v>2</v>
      </c>
      <c r="B33" s="366" t="s">
        <v>3719</v>
      </c>
      <c r="C33" s="420" t="s">
        <v>1558</v>
      </c>
      <c r="D33" s="421">
        <v>-1080</v>
      </c>
      <c r="E33" s="422"/>
      <c r="F33" s="420"/>
      <c r="G33" s="443"/>
      <c r="H33" s="366"/>
    </row>
    <row r="34" spans="1:8" s="363" customFormat="1">
      <c r="A34" s="420" t="s">
        <v>2</v>
      </c>
      <c r="B34" s="366" t="s">
        <v>1630</v>
      </c>
      <c r="C34" s="420" t="s">
        <v>1631</v>
      </c>
      <c r="D34" s="421">
        <v>-1850</v>
      </c>
      <c r="E34" s="422"/>
      <c r="F34" s="420"/>
      <c r="G34" s="443"/>
      <c r="H34" s="366"/>
    </row>
    <row r="35" spans="1:8" s="360" customFormat="1">
      <c r="A35" s="85" t="s">
        <v>4459</v>
      </c>
      <c r="B35" s="78" t="s">
        <v>4675</v>
      </c>
      <c r="C35" s="78"/>
      <c r="D35" s="423">
        <v>-1260</v>
      </c>
      <c r="E35" s="423"/>
      <c r="F35" s="85"/>
      <c r="G35" s="444" t="s">
        <v>49</v>
      </c>
      <c r="H35" s="417"/>
    </row>
    <row r="36" spans="1:8">
      <c r="A36" s="85" t="s">
        <v>4459</v>
      </c>
      <c r="B36" s="78" t="s">
        <v>4701</v>
      </c>
      <c r="C36" s="78"/>
      <c r="D36" s="514">
        <v>-2160</v>
      </c>
      <c r="E36" s="423"/>
      <c r="F36" s="85"/>
      <c r="G36" s="444" t="s">
        <v>49</v>
      </c>
      <c r="H36" s="130"/>
    </row>
    <row r="37" spans="1:8" s="360" customFormat="1">
      <c r="A37" s="85" t="s">
        <v>4459</v>
      </c>
      <c r="B37" s="78" t="s">
        <v>4702</v>
      </c>
      <c r="C37" s="78"/>
      <c r="D37" s="514">
        <v>-2160</v>
      </c>
      <c r="E37" s="423"/>
      <c r="F37" s="85"/>
      <c r="G37" s="444" t="s">
        <v>49</v>
      </c>
      <c r="H37" s="417"/>
    </row>
    <row r="38" spans="1:8" s="360" customFormat="1">
      <c r="A38" s="85" t="s">
        <v>4459</v>
      </c>
      <c r="B38" s="78" t="s">
        <v>641</v>
      </c>
      <c r="C38" s="85"/>
      <c r="D38" s="514">
        <v>-6600</v>
      </c>
      <c r="E38" s="442"/>
      <c r="F38" s="85"/>
      <c r="G38" s="444" t="s">
        <v>49</v>
      </c>
      <c r="H38" s="417"/>
    </row>
    <row r="39" spans="1:8" s="360" customFormat="1">
      <c r="A39" s="85" t="s">
        <v>4459</v>
      </c>
      <c r="B39" s="78" t="s">
        <v>723</v>
      </c>
      <c r="C39" s="78"/>
      <c r="D39" s="423">
        <v>-1800</v>
      </c>
      <c r="E39" s="423"/>
      <c r="F39" s="85" t="s">
        <v>49</v>
      </c>
      <c r="G39" s="444"/>
      <c r="H39" s="417" t="s">
        <v>4703</v>
      </c>
    </row>
    <row r="40" spans="1:8">
      <c r="A40" s="85" t="s">
        <v>4459</v>
      </c>
      <c r="B40" s="78" t="s">
        <v>723</v>
      </c>
      <c r="C40" s="78"/>
      <c r="D40" s="423">
        <v>-1800</v>
      </c>
      <c r="E40" s="423"/>
      <c r="F40" s="85" t="s">
        <v>49</v>
      </c>
      <c r="G40" s="85"/>
      <c r="H40" s="130" t="s">
        <v>4704</v>
      </c>
    </row>
    <row r="41" spans="1:8" s="360" customFormat="1">
      <c r="A41" s="85" t="s">
        <v>4459</v>
      </c>
      <c r="B41" s="78" t="s">
        <v>736</v>
      </c>
      <c r="C41" s="78"/>
      <c r="D41" s="423">
        <v>-500</v>
      </c>
      <c r="E41" s="423"/>
      <c r="F41" s="85"/>
      <c r="G41" s="444" t="s">
        <v>49</v>
      </c>
      <c r="H41" s="417"/>
    </row>
    <row r="42" spans="1:8" s="360" customFormat="1">
      <c r="A42" s="85" t="s">
        <v>4459</v>
      </c>
      <c r="B42" s="78" t="s">
        <v>4552</v>
      </c>
      <c r="C42" s="78"/>
      <c r="D42" s="423">
        <v>-1600</v>
      </c>
      <c r="E42" s="423"/>
      <c r="F42" s="85"/>
      <c r="G42" s="444" t="s">
        <v>49</v>
      </c>
      <c r="H42" s="417"/>
    </row>
    <row r="43" spans="1:8" s="360" customFormat="1">
      <c r="A43" s="85" t="s">
        <v>4459</v>
      </c>
      <c r="B43" s="78" t="s">
        <v>161</v>
      </c>
      <c r="C43" s="78"/>
      <c r="D43" s="423">
        <v>-481.28</v>
      </c>
      <c r="E43" s="423"/>
      <c r="F43" s="85" t="s">
        <v>49</v>
      </c>
      <c r="G43" s="444"/>
      <c r="H43" s="417"/>
    </row>
    <row r="44" spans="1:8" s="360" customFormat="1">
      <c r="A44" s="85" t="s">
        <v>4459</v>
      </c>
      <c r="B44" s="78" t="s">
        <v>849</v>
      </c>
      <c r="C44" s="78"/>
      <c r="D44" s="423">
        <v>-975</v>
      </c>
      <c r="E44" s="423"/>
      <c r="F44" s="85"/>
      <c r="G44" s="444" t="s">
        <v>49</v>
      </c>
      <c r="H44" s="130"/>
    </row>
    <row r="45" spans="1:8" s="360" customFormat="1">
      <c r="A45" s="85" t="s">
        <v>4459</v>
      </c>
      <c r="B45" s="78" t="s">
        <v>897</v>
      </c>
      <c r="C45" s="78"/>
      <c r="D45" s="423">
        <v>-1413</v>
      </c>
      <c r="E45" s="423">
        <v>-2400</v>
      </c>
      <c r="F45" s="85" t="s">
        <v>49</v>
      </c>
      <c r="G45" s="444"/>
      <c r="H45" s="417"/>
    </row>
    <row r="46" spans="1:8" s="360" customFormat="1">
      <c r="A46" s="85" t="s">
        <v>4459</v>
      </c>
      <c r="B46" s="78" t="s">
        <v>944</v>
      </c>
      <c r="C46" s="78"/>
      <c r="D46" s="423">
        <v>-3500</v>
      </c>
      <c r="E46" s="423"/>
      <c r="F46" s="85"/>
      <c r="G46" s="444" t="s">
        <v>49</v>
      </c>
      <c r="H46" s="417"/>
    </row>
    <row r="47" spans="1:8" s="360" customFormat="1">
      <c r="A47" s="85" t="s">
        <v>4459</v>
      </c>
      <c r="B47" s="78" t="s">
        <v>4405</v>
      </c>
      <c r="C47" s="78"/>
      <c r="D47" s="423">
        <v>-1500</v>
      </c>
      <c r="E47" s="423"/>
      <c r="F47" s="85"/>
      <c r="G47" s="444" t="s">
        <v>49</v>
      </c>
      <c r="H47" s="130"/>
    </row>
    <row r="48" spans="1:8" s="360" customFormat="1">
      <c r="A48" s="85" t="s">
        <v>4459</v>
      </c>
      <c r="B48" s="78" t="s">
        <v>1046</v>
      </c>
      <c r="C48" s="78"/>
      <c r="D48" s="423">
        <v>-3376.8</v>
      </c>
      <c r="E48" s="423">
        <v>-4365.72</v>
      </c>
      <c r="F48" s="85" t="s">
        <v>49</v>
      </c>
      <c r="G48" s="444"/>
      <c r="H48" s="417"/>
    </row>
    <row r="49" spans="1:8" s="360" customFormat="1">
      <c r="A49" s="85" t="s">
        <v>4459</v>
      </c>
      <c r="B49" s="78" t="s">
        <v>4705</v>
      </c>
      <c r="C49" s="78"/>
      <c r="D49" s="423">
        <v>-900</v>
      </c>
      <c r="E49" s="423"/>
      <c r="F49" s="85"/>
      <c r="G49" s="444" t="s">
        <v>49</v>
      </c>
      <c r="H49" s="417"/>
    </row>
    <row r="50" spans="1:8" s="360" customFormat="1">
      <c r="A50" s="85" t="s">
        <v>4459</v>
      </c>
      <c r="B50" s="78" t="s">
        <v>4706</v>
      </c>
      <c r="C50" s="78"/>
      <c r="D50" s="423">
        <v>-1800</v>
      </c>
      <c r="E50" s="423"/>
      <c r="F50" s="85"/>
      <c r="G50" s="444" t="s">
        <v>49</v>
      </c>
      <c r="H50" s="417"/>
    </row>
    <row r="51" spans="1:8" s="360" customFormat="1">
      <c r="A51" s="85" t="s">
        <v>4459</v>
      </c>
      <c r="B51" s="78" t="s">
        <v>4707</v>
      </c>
      <c r="C51" s="78"/>
      <c r="D51" s="423">
        <v>-1800</v>
      </c>
      <c r="E51" s="423"/>
      <c r="F51" s="85"/>
      <c r="G51" s="444" t="s">
        <v>49</v>
      </c>
      <c r="H51" s="417"/>
    </row>
    <row r="52" spans="1:8" s="360" customFormat="1">
      <c r="A52" s="85" t="s">
        <v>4459</v>
      </c>
      <c r="B52" s="78" t="s">
        <v>4693</v>
      </c>
      <c r="C52" s="78"/>
      <c r="D52" s="514">
        <v>-4800</v>
      </c>
      <c r="E52" s="423"/>
      <c r="F52" s="85" t="s">
        <v>49</v>
      </c>
      <c r="G52" s="444"/>
      <c r="H52" s="417"/>
    </row>
    <row r="53" spans="1:8" s="360" customFormat="1">
      <c r="A53" s="85" t="s">
        <v>4459</v>
      </c>
      <c r="B53" s="78" t="s">
        <v>4708</v>
      </c>
      <c r="C53" s="85"/>
      <c r="D53" s="423">
        <v>-1537.5</v>
      </c>
      <c r="E53" s="442"/>
      <c r="F53" s="85"/>
      <c r="G53" s="444" t="s">
        <v>49</v>
      </c>
      <c r="H53" s="417" t="s">
        <v>4709</v>
      </c>
    </row>
    <row r="54" spans="1:8" s="360" customFormat="1">
      <c r="A54" s="382" t="s">
        <v>4459</v>
      </c>
      <c r="B54" s="140" t="s">
        <v>4708</v>
      </c>
      <c r="C54" s="382"/>
      <c r="D54" s="424">
        <v>-1537.5</v>
      </c>
      <c r="E54" s="532"/>
      <c r="F54" s="382"/>
      <c r="G54" s="533" t="s">
        <v>49</v>
      </c>
      <c r="H54" s="130" t="s">
        <v>4710</v>
      </c>
    </row>
    <row r="55" spans="1:8">
      <c r="A55" s="382" t="s">
        <v>4459</v>
      </c>
      <c r="B55" s="140" t="s">
        <v>3083</v>
      </c>
      <c r="C55" s="140"/>
      <c r="D55" s="424">
        <v>-750</v>
      </c>
      <c r="E55" s="424"/>
      <c r="F55" s="382"/>
      <c r="G55" s="533" t="s">
        <v>49</v>
      </c>
      <c r="H55" s="417" t="s">
        <v>4711</v>
      </c>
    </row>
    <row r="56" spans="1:8">
      <c r="A56" s="382" t="s">
        <v>4459</v>
      </c>
      <c r="B56" s="140" t="s">
        <v>3083</v>
      </c>
      <c r="C56" s="140"/>
      <c r="D56" s="424">
        <v>-750</v>
      </c>
      <c r="E56" s="424"/>
      <c r="F56" s="382"/>
      <c r="G56" s="533" t="s">
        <v>49</v>
      </c>
      <c r="H56" s="130" t="s">
        <v>4704</v>
      </c>
    </row>
    <row r="57" spans="1:8">
      <c r="A57" s="382" t="s">
        <v>4459</v>
      </c>
      <c r="B57" s="140" t="s">
        <v>4712</v>
      </c>
      <c r="C57" s="140"/>
      <c r="D57" s="424">
        <v>-750</v>
      </c>
      <c r="E57" s="424"/>
      <c r="F57" s="382"/>
      <c r="G57" s="533" t="s">
        <v>49</v>
      </c>
      <c r="H57" s="130"/>
    </row>
    <row r="58" spans="1:8">
      <c r="A58" s="382" t="s">
        <v>4459</v>
      </c>
      <c r="B58" s="140" t="s">
        <v>4713</v>
      </c>
      <c r="C58" s="382"/>
      <c r="D58" s="513">
        <v>-500</v>
      </c>
      <c r="E58" s="532"/>
      <c r="F58" s="382"/>
      <c r="G58" s="533" t="s">
        <v>49</v>
      </c>
      <c r="H58" s="417"/>
    </row>
    <row r="59" spans="1:8">
      <c r="A59" s="85" t="s">
        <v>4459</v>
      </c>
      <c r="B59" s="140" t="s">
        <v>1473</v>
      </c>
      <c r="C59" s="140"/>
      <c r="D59" s="424">
        <v>-2000</v>
      </c>
      <c r="E59" s="424"/>
      <c r="F59" s="382"/>
      <c r="G59" s="533" t="s">
        <v>49</v>
      </c>
      <c r="H59" s="602"/>
    </row>
    <row r="60" spans="1:8">
      <c r="A60" s="382" t="s">
        <v>4459</v>
      </c>
      <c r="B60" s="140" t="s">
        <v>2143</v>
      </c>
      <c r="C60" s="140"/>
      <c r="D60" s="424">
        <v>-2200</v>
      </c>
      <c r="E60" s="424"/>
      <c r="F60" s="382"/>
      <c r="G60" s="382" t="s">
        <v>49</v>
      </c>
      <c r="H60" s="287"/>
    </row>
    <row r="61" spans="1:8" ht="15">
      <c r="A61" s="600" t="s">
        <v>4459</v>
      </c>
      <c r="B61" s="95" t="s">
        <v>3673</v>
      </c>
      <c r="C61" s="95"/>
      <c r="D61" s="601">
        <v>-2815.2</v>
      </c>
      <c r="E61" s="601"/>
      <c r="F61" s="600" t="s">
        <v>49</v>
      </c>
      <c r="G61" s="600"/>
      <c r="H61" s="95"/>
    </row>
    <row r="62" spans="1:8">
      <c r="A62" s="85" t="s">
        <v>4459</v>
      </c>
      <c r="B62" s="78" t="s">
        <v>4714</v>
      </c>
      <c r="C62" s="78" t="s">
        <v>4715</v>
      </c>
      <c r="D62" s="423"/>
      <c r="E62" s="423">
        <v>-1478.41</v>
      </c>
      <c r="F62" s="85" t="s">
        <v>49</v>
      </c>
      <c r="G62" s="85"/>
      <c r="H62" s="130"/>
    </row>
    <row r="63" spans="1:8">
      <c r="A63" s="85" t="s">
        <v>4459</v>
      </c>
      <c r="B63" s="78" t="s">
        <v>4716</v>
      </c>
      <c r="C63" s="78" t="s">
        <v>422</v>
      </c>
      <c r="D63" s="514">
        <v>-2326.5</v>
      </c>
      <c r="E63" s="423"/>
      <c r="F63" s="85"/>
      <c r="G63" s="85" t="s">
        <v>49</v>
      </c>
      <c r="H63" s="130"/>
    </row>
    <row r="64" spans="1:8">
      <c r="A64" s="382" t="s">
        <v>4459</v>
      </c>
      <c r="B64" s="140" t="s">
        <v>1547</v>
      </c>
      <c r="C64" s="140" t="s">
        <v>4717</v>
      </c>
      <c r="D64" s="513">
        <v>-3000</v>
      </c>
      <c r="E64" s="424"/>
      <c r="F64" s="382"/>
      <c r="G64" s="382" t="s">
        <v>49</v>
      </c>
      <c r="H64" s="287"/>
    </row>
    <row r="65" spans="1:8">
      <c r="A65" s="382" t="s">
        <v>4459</v>
      </c>
      <c r="B65" s="140" t="s">
        <v>4718</v>
      </c>
      <c r="C65" s="140"/>
      <c r="D65" s="424">
        <v>-700</v>
      </c>
      <c r="E65" s="424"/>
      <c r="F65" s="382" t="s">
        <v>49</v>
      </c>
      <c r="G65" s="533"/>
      <c r="H65" s="287"/>
    </row>
    <row r="66" spans="1:8">
      <c r="A66" s="382" t="s">
        <v>4459</v>
      </c>
      <c r="B66" s="140" t="s">
        <v>3124</v>
      </c>
      <c r="C66" s="140"/>
      <c r="D66" s="424"/>
      <c r="E66" s="424">
        <v>-1199.52</v>
      </c>
      <c r="F66" s="382"/>
      <c r="G66" s="382" t="s">
        <v>49</v>
      </c>
      <c r="H66" s="287"/>
    </row>
    <row r="67" spans="1:8">
      <c r="A67" s="382" t="s">
        <v>4459</v>
      </c>
      <c r="B67" s="140" t="s">
        <v>1630</v>
      </c>
      <c r="C67" s="140" t="s">
        <v>1631</v>
      </c>
      <c r="D67" s="424">
        <v>-1800</v>
      </c>
      <c r="E67" s="424"/>
      <c r="F67" s="382" t="s">
        <v>49</v>
      </c>
      <c r="G67" s="382"/>
      <c r="H67" s="287"/>
    </row>
    <row r="68" spans="1:8">
      <c r="A68" s="382" t="s">
        <v>4459</v>
      </c>
      <c r="B68" s="140" t="s">
        <v>2900</v>
      </c>
      <c r="C68" s="140"/>
      <c r="D68" s="424"/>
      <c r="E68" s="424">
        <v>-1320.66</v>
      </c>
      <c r="F68" s="382" t="s">
        <v>49</v>
      </c>
      <c r="G68" s="382"/>
      <c r="H68" s="287"/>
    </row>
    <row r="69" spans="1:8">
      <c r="A69" s="382" t="s">
        <v>4459</v>
      </c>
      <c r="B69" s="140" t="s">
        <v>4712</v>
      </c>
      <c r="C69" s="140"/>
      <c r="D69" s="424"/>
      <c r="E69" s="424">
        <v>-750</v>
      </c>
      <c r="F69" s="382"/>
      <c r="G69" s="382" t="s">
        <v>49</v>
      </c>
      <c r="H69" s="287"/>
    </row>
    <row r="70" spans="1:8">
      <c r="A70" s="382" t="s">
        <v>4459</v>
      </c>
      <c r="B70" s="140" t="s">
        <v>3083</v>
      </c>
      <c r="C70" s="140"/>
      <c r="D70" s="424"/>
      <c r="E70" s="424">
        <v>-750</v>
      </c>
      <c r="F70" s="382"/>
      <c r="G70" s="382" t="s">
        <v>49</v>
      </c>
      <c r="H70" s="287"/>
    </row>
    <row r="71" spans="1:8">
      <c r="A71" s="85" t="s">
        <v>4459</v>
      </c>
      <c r="B71" s="78" t="s">
        <v>4719</v>
      </c>
      <c r="C71" s="78"/>
      <c r="D71" s="423"/>
      <c r="E71" s="423">
        <v>-1000</v>
      </c>
      <c r="F71" s="85"/>
      <c r="G71" s="85" t="s">
        <v>49</v>
      </c>
      <c r="H71" s="130"/>
    </row>
    <row r="72" spans="1:8">
      <c r="A72" s="713" t="s">
        <v>4459</v>
      </c>
      <c r="B72" s="287" t="s">
        <v>4720</v>
      </c>
      <c r="C72" s="287"/>
      <c r="D72" s="714"/>
      <c r="E72" s="714">
        <v>1000</v>
      </c>
      <c r="F72" s="713"/>
      <c r="G72" s="713"/>
      <c r="H72" s="287"/>
    </row>
    <row r="73" spans="1:8">
      <c r="A73" s="85" t="s">
        <v>4459</v>
      </c>
      <c r="B73" s="78" t="s">
        <v>1547</v>
      </c>
      <c r="C73" s="78" t="s">
        <v>3163</v>
      </c>
      <c r="D73" s="423"/>
      <c r="E73" s="423">
        <v>-2000</v>
      </c>
      <c r="F73" s="85"/>
      <c r="G73" s="85" t="s">
        <v>49</v>
      </c>
      <c r="H73" s="130"/>
    </row>
    <row r="74" spans="1:8">
      <c r="A74" s="382" t="s">
        <v>4459</v>
      </c>
      <c r="B74" s="140" t="s">
        <v>4721</v>
      </c>
      <c r="C74" s="140"/>
      <c r="D74" s="424"/>
      <c r="E74" s="424">
        <v>-1640</v>
      </c>
      <c r="F74" s="382" t="s">
        <v>49</v>
      </c>
      <c r="G74" s="382"/>
      <c r="H74" s="287"/>
    </row>
    <row r="75" spans="1:8">
      <c r="A75" s="85" t="s">
        <v>4459</v>
      </c>
      <c r="B75" s="78" t="s">
        <v>3159</v>
      </c>
      <c r="C75" s="78"/>
      <c r="D75" s="423"/>
      <c r="E75" s="423">
        <v>-500</v>
      </c>
      <c r="F75" s="85" t="s">
        <v>49</v>
      </c>
      <c r="G75" s="85"/>
      <c r="H75" s="130"/>
    </row>
    <row r="76" spans="1:8">
      <c r="A76" s="85" t="s">
        <v>4459</v>
      </c>
      <c r="B76" s="78" t="s">
        <v>4722</v>
      </c>
      <c r="C76" s="78"/>
      <c r="D76" s="423"/>
      <c r="E76" s="423">
        <v>-2400</v>
      </c>
      <c r="F76" s="85"/>
      <c r="G76" s="85"/>
      <c r="H76" s="130"/>
    </row>
    <row r="77" spans="1:8">
      <c r="A77" s="85" t="s">
        <v>4459</v>
      </c>
      <c r="B77" s="78" t="s">
        <v>4698</v>
      </c>
      <c r="C77" s="78"/>
      <c r="D77" s="423"/>
      <c r="E77" s="423">
        <v>-535</v>
      </c>
      <c r="F77" s="85" t="s">
        <v>49</v>
      </c>
      <c r="G77" s="85"/>
      <c r="H77" s="130"/>
    </row>
    <row r="78" spans="1:8">
      <c r="A78" s="382" t="s">
        <v>4459</v>
      </c>
      <c r="B78" s="140" t="s">
        <v>4723</v>
      </c>
      <c r="C78" s="140"/>
      <c r="D78" s="424"/>
      <c r="E78" s="424">
        <v>-4365.72</v>
      </c>
      <c r="F78" s="382" t="s">
        <v>49</v>
      </c>
      <c r="G78" s="382"/>
      <c r="H78" s="130"/>
    </row>
    <row r="79" spans="1:8">
      <c r="A79" s="382" t="s">
        <v>4459</v>
      </c>
      <c r="B79" s="140" t="s">
        <v>1719</v>
      </c>
      <c r="C79" s="140"/>
      <c r="D79" s="424"/>
      <c r="E79" s="424">
        <v>-348</v>
      </c>
      <c r="F79" s="382" t="s">
        <v>49</v>
      </c>
      <c r="G79" s="382"/>
    </row>
    <row r="80" spans="1:8">
      <c r="A80" s="382" t="s">
        <v>4459</v>
      </c>
      <c r="B80" s="140" t="s">
        <v>4724</v>
      </c>
      <c r="C80" s="140"/>
      <c r="D80" s="424"/>
      <c r="E80" s="424">
        <v>-5760</v>
      </c>
      <c r="F80" s="382" t="s">
        <v>49</v>
      </c>
      <c r="G80" s="382"/>
    </row>
    <row r="81" spans="1:7">
      <c r="A81" s="382" t="s">
        <v>4459</v>
      </c>
      <c r="B81" s="140" t="s">
        <v>736</v>
      </c>
      <c r="C81" s="140"/>
      <c r="D81" s="424"/>
      <c r="E81" s="424">
        <v>-500</v>
      </c>
      <c r="F81" s="382"/>
      <c r="G81" s="382" t="s">
        <v>49</v>
      </c>
    </row>
    <row r="82" spans="1:7">
      <c r="A82" s="382" t="s">
        <v>4459</v>
      </c>
      <c r="B82" s="140" t="s">
        <v>3285</v>
      </c>
      <c r="C82" s="140"/>
      <c r="D82" s="424"/>
      <c r="E82" s="424">
        <v>-642</v>
      </c>
      <c r="F82" s="382" t="s">
        <v>49</v>
      </c>
      <c r="G82" s="382"/>
    </row>
    <row r="83" spans="1:7">
      <c r="A83" s="713" t="s">
        <v>4459</v>
      </c>
      <c r="B83" s="287" t="s">
        <v>4725</v>
      </c>
      <c r="C83" s="287"/>
      <c r="D83" s="714"/>
      <c r="E83" s="714">
        <v>1200</v>
      </c>
      <c r="F83" s="713" t="s">
        <v>49</v>
      </c>
      <c r="G83" s="713"/>
    </row>
    <row r="84" spans="1:7">
      <c r="A84" s="382" t="s">
        <v>4459</v>
      </c>
      <c r="B84" s="140" t="s">
        <v>2938</v>
      </c>
      <c r="C84" s="140"/>
      <c r="D84" s="424"/>
      <c r="E84" s="424">
        <v>-1200</v>
      </c>
      <c r="F84" s="382"/>
      <c r="G84" s="382" t="s">
        <v>49</v>
      </c>
    </row>
    <row r="85" spans="1:7">
      <c r="A85" s="85" t="s">
        <v>4459</v>
      </c>
      <c r="B85" s="78" t="s">
        <v>3086</v>
      </c>
      <c r="C85" s="78"/>
      <c r="D85" s="423"/>
      <c r="E85" s="423">
        <v>-600</v>
      </c>
      <c r="F85" s="85" t="s">
        <v>49</v>
      </c>
      <c r="G85" s="85"/>
    </row>
  </sheetData>
  <sortState xmlns:xlrd2="http://schemas.microsoft.com/office/spreadsheetml/2017/richdata2" ref="A2:I68">
    <sortCondition ref="A2:A68"/>
    <sortCondition ref="B2:B68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DDD90-4C04-4C5E-BD0C-D8266387870C}">
  <dimension ref="A1:AH293"/>
  <sheetViews>
    <sheetView workbookViewId="0">
      <pane ySplit="1" topLeftCell="A262" activePane="bottomLeft" state="frozen"/>
      <selection pane="bottomLeft" activeCell="H291" sqref="H291:N291"/>
    </sheetView>
  </sheetViews>
  <sheetFormatPr defaultColWidth="9" defaultRowHeight="14.25"/>
  <cols>
    <col min="1" max="1" width="8" bestFit="1" customWidth="1"/>
    <col min="2" max="2" width="10" bestFit="1" customWidth="1"/>
    <col min="3" max="3" width="11.28515625" bestFit="1" customWidth="1"/>
    <col min="4" max="4" width="11" bestFit="1" customWidth="1"/>
    <col min="5" max="5" width="22.5703125" bestFit="1" customWidth="1"/>
    <col min="6" max="6" width="7.5703125" style="20" bestFit="1" customWidth="1"/>
    <col min="7" max="7" width="11.7109375" style="410" bestFit="1" customWidth="1"/>
    <col min="8" max="9" width="10.7109375" style="410" bestFit="1" customWidth="1"/>
    <col min="10" max="10" width="8.28515625" style="410" customWidth="1"/>
    <col min="11" max="11" width="11.7109375" style="410" bestFit="1" customWidth="1"/>
    <col min="12" max="13" width="8.28515625" style="410" customWidth="1"/>
    <col min="14" max="14" width="11.85546875" style="416" bestFit="1" customWidth="1"/>
    <col min="15" max="15" width="2.85546875" style="5" customWidth="1"/>
    <col min="16" max="16" width="9" style="411"/>
    <col min="17" max="17" width="13.7109375" bestFit="1" customWidth="1"/>
    <col min="18" max="18" width="14.28515625" bestFit="1" customWidth="1"/>
    <col min="19" max="19" width="14.42578125" bestFit="1" customWidth="1"/>
    <col min="20" max="20" width="10.5703125" bestFit="1" customWidth="1"/>
    <col min="21" max="21" width="12.85546875" bestFit="1" customWidth="1"/>
    <col min="22" max="22" width="10.7109375" customWidth="1"/>
    <col min="26" max="26" width="20.5703125" bestFit="1" customWidth="1"/>
    <col min="27" max="27" width="11.28515625" bestFit="1" customWidth="1"/>
    <col min="28" max="28" width="9.7109375" bestFit="1" customWidth="1"/>
    <col min="29" max="29" width="8" bestFit="1" customWidth="1"/>
    <col min="30" max="30" width="20.28515625" bestFit="1" customWidth="1"/>
    <col min="31" max="31" width="11.28515625" bestFit="1" customWidth="1"/>
    <col min="33" max="33" width="8" bestFit="1" customWidth="1"/>
  </cols>
  <sheetData>
    <row r="1" spans="1:34" s="322" customFormat="1">
      <c r="A1" s="322" t="s">
        <v>4453</v>
      </c>
      <c r="B1" s="322" t="s">
        <v>4452</v>
      </c>
      <c r="C1" s="322" t="s">
        <v>3</v>
      </c>
      <c r="D1" s="322" t="s">
        <v>4454</v>
      </c>
      <c r="E1" s="322" t="s">
        <v>2118</v>
      </c>
      <c r="F1" s="323" t="s">
        <v>4726</v>
      </c>
      <c r="G1" s="412" t="s">
        <v>4727</v>
      </c>
      <c r="H1" s="412" t="s">
        <v>4728</v>
      </c>
      <c r="I1" s="412" t="s">
        <v>4729</v>
      </c>
      <c r="J1" s="412" t="s">
        <v>4730</v>
      </c>
      <c r="K1" s="412" t="s">
        <v>4731</v>
      </c>
      <c r="L1" s="412" t="s">
        <v>4732</v>
      </c>
      <c r="M1" s="412" t="s">
        <v>4733</v>
      </c>
      <c r="N1" s="415" t="s">
        <v>4734</v>
      </c>
      <c r="P1" s="413" t="s">
        <v>4735</v>
      </c>
      <c r="Q1" s="322" t="s">
        <v>4736</v>
      </c>
      <c r="R1" s="322" t="s">
        <v>4737</v>
      </c>
      <c r="S1" s="322" t="s">
        <v>4738</v>
      </c>
      <c r="T1" s="322" t="s">
        <v>4739</v>
      </c>
      <c r="V1" s="322" t="s">
        <v>4740</v>
      </c>
      <c r="W1" s="323" t="s">
        <v>4741</v>
      </c>
      <c r="X1" s="323" t="s">
        <v>4742</v>
      </c>
      <c r="Y1" s="323" t="s">
        <v>4743</v>
      </c>
      <c r="Z1" s="323" t="s">
        <v>4744</v>
      </c>
      <c r="AA1" s="323" t="s">
        <v>4745</v>
      </c>
      <c r="AB1" s="323" t="s">
        <v>4746</v>
      </c>
      <c r="AD1" s="323" t="s">
        <v>4747</v>
      </c>
      <c r="AE1" s="322" t="s">
        <v>4745</v>
      </c>
      <c r="AF1" s="322" t="s">
        <v>4746</v>
      </c>
    </row>
    <row r="2" spans="1:34">
      <c r="A2" t="s">
        <v>4461</v>
      </c>
      <c r="B2" t="s">
        <v>4460</v>
      </c>
      <c r="C2" t="s">
        <v>456</v>
      </c>
      <c r="E2" t="s">
        <v>4606</v>
      </c>
      <c r="F2" s="20">
        <v>86</v>
      </c>
      <c r="G2" s="416">
        <v>3612</v>
      </c>
      <c r="H2" s="416">
        <v>2000</v>
      </c>
      <c r="I2" s="416">
        <v>250</v>
      </c>
      <c r="J2" s="416">
        <v>105</v>
      </c>
      <c r="K2" s="410">
        <f>G2+H2+I2</f>
        <v>5862</v>
      </c>
      <c r="L2" s="410">
        <f>G2/F2</f>
        <v>42</v>
      </c>
      <c r="M2" s="410">
        <f>K2/F2</f>
        <v>68.162790697674424</v>
      </c>
      <c r="N2" s="416" t="s">
        <v>4748</v>
      </c>
      <c r="P2" s="411">
        <f>SUM(F2:F496)</f>
        <v>18315</v>
      </c>
      <c r="Q2" s="410">
        <f>SUM(G2:G496)</f>
        <v>1025529</v>
      </c>
      <c r="R2" s="410">
        <f>SUM(H2:H496)</f>
        <v>76450</v>
      </c>
      <c r="S2" s="410">
        <f>SUM(I2:I496)</f>
        <v>47250</v>
      </c>
      <c r="T2" s="410">
        <f>SUM(J2:J496)</f>
        <v>10010.75</v>
      </c>
      <c r="U2" s="410">
        <f>Q2+R2+S2</f>
        <v>1149229</v>
      </c>
      <c r="V2" s="410">
        <f>Q2/P2</f>
        <v>55.993939393939392</v>
      </c>
      <c r="W2" s="410">
        <f>U2/P2</f>
        <v>62.747966147966146</v>
      </c>
      <c r="X2" s="426">
        <f>W2/AG2-1</f>
        <v>0.32107523490411483</v>
      </c>
      <c r="Y2" s="426">
        <f>W2/AC2-1</f>
        <v>0.30260949835295059</v>
      </c>
      <c r="Z2" s="410">
        <v>819402.28794557799</v>
      </c>
      <c r="AA2" s="411">
        <v>17010.291628147788</v>
      </c>
      <c r="AB2" s="411">
        <v>8800</v>
      </c>
      <c r="AC2" s="410">
        <f>Z2/AA2</f>
        <v>48.170972365322157</v>
      </c>
      <c r="AD2" s="410">
        <v>777204.01</v>
      </c>
      <c r="AE2" s="20">
        <v>16363</v>
      </c>
      <c r="AF2" s="20">
        <v>8569</v>
      </c>
      <c r="AG2" s="410">
        <f>AD2/AE2</f>
        <v>47.497647741856632</v>
      </c>
      <c r="AH2" s="410"/>
    </row>
    <row r="3" spans="1:34">
      <c r="A3" t="s">
        <v>4461</v>
      </c>
      <c r="B3" t="s">
        <v>4460</v>
      </c>
      <c r="C3" t="s">
        <v>471</v>
      </c>
      <c r="E3" t="s">
        <v>4607</v>
      </c>
      <c r="F3" s="20">
        <v>98</v>
      </c>
      <c r="G3" s="410">
        <v>4116</v>
      </c>
      <c r="I3" s="410">
        <v>250</v>
      </c>
      <c r="J3" s="410">
        <v>105</v>
      </c>
      <c r="K3" s="410">
        <f>G3+H3+I3</f>
        <v>4366</v>
      </c>
      <c r="L3" s="410">
        <f>G3/F3</f>
        <v>42</v>
      </c>
      <c r="M3" s="410">
        <f>K3/F3</f>
        <v>44.551020408163268</v>
      </c>
      <c r="N3" s="416" t="s">
        <v>4748</v>
      </c>
    </row>
    <row r="4" spans="1:34">
      <c r="A4" t="s">
        <v>4461</v>
      </c>
      <c r="B4" t="s">
        <v>4589</v>
      </c>
      <c r="C4" t="s">
        <v>2146</v>
      </c>
      <c r="E4" t="s">
        <v>4749</v>
      </c>
      <c r="F4" s="20">
        <v>33</v>
      </c>
      <c r="G4" s="410">
        <v>1386</v>
      </c>
      <c r="H4" s="410">
        <v>0</v>
      </c>
      <c r="I4" s="410">
        <v>250</v>
      </c>
      <c r="J4" s="410">
        <v>45</v>
      </c>
      <c r="K4" s="410">
        <f>G4+H4+I4</f>
        <v>1636</v>
      </c>
      <c r="L4" s="410">
        <f>G4/F4</f>
        <v>42</v>
      </c>
      <c r="M4" s="410">
        <f>K4/F4</f>
        <v>49.575757575757578</v>
      </c>
      <c r="N4" s="416" t="s">
        <v>4750</v>
      </c>
    </row>
    <row r="5" spans="1:34">
      <c r="A5" t="s">
        <v>4461</v>
      </c>
      <c r="B5" t="s">
        <v>4460</v>
      </c>
      <c r="C5" t="s">
        <v>482</v>
      </c>
      <c r="E5" t="s">
        <v>4751</v>
      </c>
      <c r="F5" s="20">
        <v>197</v>
      </c>
      <c r="G5" s="410">
        <v>8274</v>
      </c>
      <c r="H5" s="410">
        <v>1500</v>
      </c>
      <c r="I5" s="410">
        <v>250</v>
      </c>
      <c r="J5" s="410">
        <v>0</v>
      </c>
      <c r="K5" s="410">
        <f>G5+H5+I5</f>
        <v>10024</v>
      </c>
      <c r="L5" s="410">
        <f>G5/F5</f>
        <v>42</v>
      </c>
      <c r="M5" s="410">
        <f>K5/F5</f>
        <v>50.883248730964468</v>
      </c>
      <c r="N5" s="416" t="s">
        <v>4748</v>
      </c>
    </row>
    <row r="6" spans="1:34">
      <c r="A6" t="s">
        <v>4461</v>
      </c>
      <c r="B6" t="s">
        <v>4460</v>
      </c>
      <c r="C6" t="s">
        <v>491</v>
      </c>
      <c r="E6" t="s">
        <v>4752</v>
      </c>
      <c r="F6" s="20">
        <v>40</v>
      </c>
      <c r="G6" s="410">
        <v>1680</v>
      </c>
      <c r="I6" s="410">
        <v>250</v>
      </c>
      <c r="J6" s="410">
        <v>45</v>
      </c>
      <c r="K6" s="410">
        <f>G6+H6+I6</f>
        <v>1930</v>
      </c>
      <c r="L6" s="410">
        <f>G6/F6</f>
        <v>42</v>
      </c>
      <c r="M6" s="410">
        <f>K6/F6</f>
        <v>48.25</v>
      </c>
      <c r="N6" s="416" t="s">
        <v>4748</v>
      </c>
    </row>
    <row r="7" spans="1:34">
      <c r="A7" t="s">
        <v>4461</v>
      </c>
      <c r="B7" t="s">
        <v>4460</v>
      </c>
      <c r="C7" t="s">
        <v>503</v>
      </c>
      <c r="E7" t="s">
        <v>4753</v>
      </c>
      <c r="F7" s="20">
        <v>55</v>
      </c>
      <c r="G7" s="410">
        <v>2310</v>
      </c>
      <c r="H7" s="410">
        <v>0</v>
      </c>
      <c r="I7" s="410">
        <v>250</v>
      </c>
      <c r="J7" s="410">
        <v>0</v>
      </c>
      <c r="K7" s="410">
        <f>G7+H7+I7</f>
        <v>2560</v>
      </c>
      <c r="L7" s="410">
        <f>G7/F7</f>
        <v>42</v>
      </c>
      <c r="M7" s="410">
        <f>K7/F7</f>
        <v>46.545454545454547</v>
      </c>
      <c r="N7" s="416" t="s">
        <v>4754</v>
      </c>
    </row>
    <row r="8" spans="1:34">
      <c r="A8" t="s">
        <v>4461</v>
      </c>
      <c r="B8" t="s">
        <v>4460</v>
      </c>
      <c r="C8" t="s">
        <v>517</v>
      </c>
      <c r="E8" t="s">
        <v>4755</v>
      </c>
      <c r="F8" s="20">
        <v>57</v>
      </c>
      <c r="G8" s="410">
        <v>2394</v>
      </c>
      <c r="H8" s="410">
        <v>0</v>
      </c>
      <c r="I8" s="410">
        <v>250</v>
      </c>
      <c r="J8" s="410">
        <v>0</v>
      </c>
      <c r="K8" s="410">
        <f>G8+H8+I8</f>
        <v>2644</v>
      </c>
      <c r="L8" s="410">
        <f>G8/F8</f>
        <v>42</v>
      </c>
      <c r="M8" s="410">
        <f>K8/F8</f>
        <v>46.385964912280699</v>
      </c>
      <c r="N8" s="416" t="s">
        <v>4748</v>
      </c>
    </row>
    <row r="9" spans="1:34">
      <c r="A9" t="s">
        <v>4461</v>
      </c>
      <c r="B9" t="s">
        <v>4460</v>
      </c>
      <c r="C9" t="s">
        <v>530</v>
      </c>
      <c r="E9" t="s">
        <v>4756</v>
      </c>
      <c r="F9" s="20">
        <v>149</v>
      </c>
      <c r="G9" s="410">
        <v>6258</v>
      </c>
      <c r="H9" s="410">
        <v>0</v>
      </c>
      <c r="I9" s="410">
        <v>250</v>
      </c>
      <c r="J9" s="410">
        <v>105</v>
      </c>
      <c r="K9" s="410">
        <f>G9+H9+I9</f>
        <v>6508</v>
      </c>
      <c r="L9" s="410">
        <f>G9/F9</f>
        <v>42</v>
      </c>
      <c r="M9" s="410">
        <f>K9/F9</f>
        <v>43.677852348993291</v>
      </c>
      <c r="N9" s="416" t="s">
        <v>4754</v>
      </c>
    </row>
    <row r="10" spans="1:34">
      <c r="A10" t="s">
        <v>4461</v>
      </c>
      <c r="B10" t="s">
        <v>4460</v>
      </c>
      <c r="C10" t="s">
        <v>540</v>
      </c>
      <c r="E10" t="s">
        <v>4757</v>
      </c>
      <c r="F10" s="20">
        <v>78</v>
      </c>
      <c r="G10" s="416">
        <v>3276</v>
      </c>
      <c r="H10" s="416">
        <v>0</v>
      </c>
      <c r="I10" s="416">
        <v>250</v>
      </c>
      <c r="J10" s="416">
        <v>60</v>
      </c>
      <c r="K10" s="410">
        <f>G10+H10+I10</f>
        <v>3526</v>
      </c>
      <c r="L10" s="410">
        <f>G10/F10</f>
        <v>42</v>
      </c>
      <c r="M10" s="410">
        <f>K10/F10</f>
        <v>45.205128205128204</v>
      </c>
      <c r="N10" s="416" t="s">
        <v>4748</v>
      </c>
    </row>
    <row r="11" spans="1:34">
      <c r="A11" t="s">
        <v>4461</v>
      </c>
      <c r="B11" t="s">
        <v>4460</v>
      </c>
      <c r="C11" t="s">
        <v>38</v>
      </c>
      <c r="E11" t="s">
        <v>4758</v>
      </c>
      <c r="F11" s="20">
        <v>58</v>
      </c>
      <c r="G11" s="416">
        <v>2436</v>
      </c>
      <c r="H11" s="416">
        <v>0</v>
      </c>
      <c r="I11" s="416">
        <v>250</v>
      </c>
      <c r="J11" s="416">
        <v>0</v>
      </c>
      <c r="K11" s="410">
        <f>G11+H11+I11</f>
        <v>2686</v>
      </c>
      <c r="L11" s="410">
        <f>G11/F11</f>
        <v>42</v>
      </c>
      <c r="M11" s="410">
        <f>K11/F11</f>
        <v>46.310344827586206</v>
      </c>
      <c r="N11" s="416" t="s">
        <v>4750</v>
      </c>
      <c r="Q11" s="427" t="s">
        <v>4734</v>
      </c>
      <c r="R11" t="s">
        <v>4759</v>
      </c>
      <c r="S11" t="s">
        <v>4760</v>
      </c>
      <c r="T11" t="s">
        <v>4761</v>
      </c>
    </row>
    <row r="12" spans="1:34">
      <c r="A12" t="s">
        <v>4461</v>
      </c>
      <c r="B12" t="s">
        <v>4460</v>
      </c>
      <c r="C12" t="s">
        <v>38</v>
      </c>
      <c r="E12" t="s">
        <v>4762</v>
      </c>
      <c r="F12" s="20">
        <v>28</v>
      </c>
      <c r="G12" s="410">
        <v>1176</v>
      </c>
      <c r="H12" s="410">
        <v>0</v>
      </c>
      <c r="I12" s="410">
        <v>0</v>
      </c>
      <c r="J12" s="410">
        <v>0</v>
      </c>
      <c r="K12" s="410">
        <f>G12+H12+I12</f>
        <v>1176</v>
      </c>
      <c r="L12" s="410">
        <f>G12/F12</f>
        <v>42</v>
      </c>
      <c r="M12" s="410">
        <f>K12/F12</f>
        <v>42</v>
      </c>
      <c r="N12" s="416" t="s">
        <v>4754</v>
      </c>
      <c r="Q12" t="s">
        <v>4748</v>
      </c>
      <c r="R12" s="410">
        <v>458314</v>
      </c>
      <c r="S12">
        <v>9254</v>
      </c>
      <c r="T12">
        <v>6321.75</v>
      </c>
    </row>
    <row r="13" spans="1:34">
      <c r="A13" t="s">
        <v>4461</v>
      </c>
      <c r="B13" t="s">
        <v>4460</v>
      </c>
      <c r="C13" t="s">
        <v>553</v>
      </c>
      <c r="E13" t="s">
        <v>4608</v>
      </c>
      <c r="F13" s="20">
        <v>95</v>
      </c>
      <c r="G13" s="416">
        <v>3990</v>
      </c>
      <c r="H13" s="416">
        <v>1000</v>
      </c>
      <c r="I13" s="416">
        <v>250</v>
      </c>
      <c r="J13" s="416">
        <v>75</v>
      </c>
      <c r="K13" s="410">
        <f>G13+H13+I13</f>
        <v>5240</v>
      </c>
      <c r="L13" s="410">
        <f>G13/F13</f>
        <v>42</v>
      </c>
      <c r="M13" s="410">
        <f>K13/F13</f>
        <v>55.157894736842103</v>
      </c>
      <c r="N13" s="416" t="s">
        <v>4748</v>
      </c>
      <c r="Q13" t="s">
        <v>4754</v>
      </c>
      <c r="R13" s="410">
        <v>144028</v>
      </c>
      <c r="S13">
        <v>2959</v>
      </c>
      <c r="T13">
        <v>975</v>
      </c>
    </row>
    <row r="14" spans="1:34">
      <c r="A14" t="s">
        <v>4461</v>
      </c>
      <c r="B14" t="s">
        <v>4460</v>
      </c>
      <c r="C14" t="s">
        <v>564</v>
      </c>
      <c r="E14" t="s">
        <v>4763</v>
      </c>
      <c r="F14" s="20">
        <v>61</v>
      </c>
      <c r="G14" s="410">
        <v>2562</v>
      </c>
      <c r="H14" s="410">
        <v>0</v>
      </c>
      <c r="I14" s="410">
        <v>250</v>
      </c>
      <c r="J14" s="410">
        <v>0</v>
      </c>
      <c r="K14" s="410">
        <f>G14+H14+I14</f>
        <v>2812</v>
      </c>
      <c r="L14" s="410">
        <f>G14/F14</f>
        <v>42</v>
      </c>
      <c r="M14" s="410">
        <f>K14/F14</f>
        <v>46.098360655737707</v>
      </c>
      <c r="N14" s="416" t="s">
        <v>4748</v>
      </c>
      <c r="Q14" t="s">
        <v>4750</v>
      </c>
      <c r="R14" s="410">
        <v>105119</v>
      </c>
      <c r="S14">
        <v>2042</v>
      </c>
      <c r="T14">
        <v>1454</v>
      </c>
    </row>
    <row r="15" spans="1:34">
      <c r="A15" t="s">
        <v>4461</v>
      </c>
      <c r="B15" t="s">
        <v>4460</v>
      </c>
      <c r="C15" t="s">
        <v>574</v>
      </c>
      <c r="E15" t="s">
        <v>4764</v>
      </c>
      <c r="F15" s="20">
        <v>18</v>
      </c>
      <c r="G15" s="416">
        <v>756</v>
      </c>
      <c r="H15" s="416">
        <v>0</v>
      </c>
      <c r="I15" s="416">
        <v>250</v>
      </c>
      <c r="J15" s="416">
        <v>30</v>
      </c>
      <c r="K15" s="410">
        <f>G15+H15+I15</f>
        <v>1006</v>
      </c>
      <c r="L15" s="410">
        <f>G15/F15</f>
        <v>42</v>
      </c>
      <c r="M15" s="410">
        <f>K15/F15</f>
        <v>55.888888888888886</v>
      </c>
      <c r="N15" s="416" t="s">
        <v>4748</v>
      </c>
      <c r="Q15" t="s">
        <v>4765</v>
      </c>
      <c r="R15" s="410">
        <v>15122</v>
      </c>
      <c r="S15">
        <v>237</v>
      </c>
      <c r="T15">
        <v>0</v>
      </c>
    </row>
    <row r="16" spans="1:34">
      <c r="A16" t="s">
        <v>4461</v>
      </c>
      <c r="B16" t="s">
        <v>4589</v>
      </c>
      <c r="C16" t="s">
        <v>4766</v>
      </c>
      <c r="E16" t="s">
        <v>4767</v>
      </c>
      <c r="F16" s="20">
        <v>58</v>
      </c>
      <c r="G16" s="410">
        <v>2436</v>
      </c>
      <c r="H16" s="410">
        <v>0</v>
      </c>
      <c r="I16" s="410">
        <v>250</v>
      </c>
      <c r="J16" s="410">
        <v>15</v>
      </c>
      <c r="K16" s="410">
        <f>G16+H16+I16</f>
        <v>2686</v>
      </c>
      <c r="L16" s="410">
        <f>G16/F16</f>
        <v>42</v>
      </c>
      <c r="M16" s="410">
        <f>K16/F16</f>
        <v>46.310344827586206</v>
      </c>
      <c r="N16" s="416" t="s">
        <v>4748</v>
      </c>
      <c r="Q16" t="s">
        <v>4768</v>
      </c>
      <c r="R16" s="410">
        <v>8254</v>
      </c>
      <c r="S16">
        <v>137</v>
      </c>
      <c r="T16">
        <v>90</v>
      </c>
    </row>
    <row r="17" spans="1:20">
      <c r="A17" t="s">
        <v>4461</v>
      </c>
      <c r="B17" t="s">
        <v>4460</v>
      </c>
      <c r="C17" t="s">
        <v>586</v>
      </c>
      <c r="E17" t="s">
        <v>4769</v>
      </c>
      <c r="F17" s="20">
        <v>59</v>
      </c>
      <c r="G17" s="410">
        <v>2478</v>
      </c>
      <c r="H17" s="410">
        <v>500</v>
      </c>
      <c r="I17" s="410">
        <v>250</v>
      </c>
      <c r="J17" s="410">
        <v>0</v>
      </c>
      <c r="K17" s="410">
        <f>G17+H17+I17</f>
        <v>3228</v>
      </c>
      <c r="L17" s="410">
        <f>G17/F17</f>
        <v>42</v>
      </c>
      <c r="M17" s="410">
        <f>K17/F17</f>
        <v>54.711864406779661</v>
      </c>
      <c r="N17" s="416" t="s">
        <v>4768</v>
      </c>
      <c r="Q17" t="s">
        <v>4770</v>
      </c>
      <c r="R17" s="410">
        <v>0</v>
      </c>
    </row>
    <row r="18" spans="1:20">
      <c r="A18" t="s">
        <v>4461</v>
      </c>
      <c r="B18" t="s">
        <v>4589</v>
      </c>
      <c r="C18" t="s">
        <v>2156</v>
      </c>
      <c r="E18" t="s">
        <v>4771</v>
      </c>
      <c r="F18" s="20">
        <v>160</v>
      </c>
      <c r="G18" s="410">
        <v>6720</v>
      </c>
      <c r="H18" s="410">
        <v>0</v>
      </c>
      <c r="I18" s="410">
        <v>750</v>
      </c>
      <c r="J18" s="410">
        <v>45</v>
      </c>
      <c r="K18" s="410">
        <f>G18+H18+I18</f>
        <v>7470</v>
      </c>
      <c r="L18" s="410">
        <f>G18/F18</f>
        <v>42</v>
      </c>
      <c r="M18" s="410">
        <f>K18/F18</f>
        <v>46.6875</v>
      </c>
      <c r="N18" s="416" t="s">
        <v>4754</v>
      </c>
      <c r="Q18" t="s">
        <v>4772</v>
      </c>
      <c r="R18" s="410">
        <v>730837</v>
      </c>
      <c r="S18">
        <v>14629</v>
      </c>
      <c r="T18">
        <v>8840.75</v>
      </c>
    </row>
    <row r="19" spans="1:20">
      <c r="A19" t="s">
        <v>4461</v>
      </c>
      <c r="B19" t="s">
        <v>4589</v>
      </c>
      <c r="C19" t="s">
        <v>2168</v>
      </c>
      <c r="E19" t="s">
        <v>4773</v>
      </c>
      <c r="F19" s="20">
        <v>45</v>
      </c>
      <c r="G19" s="416">
        <v>1890</v>
      </c>
      <c r="H19" s="416">
        <v>0</v>
      </c>
      <c r="I19" s="416">
        <v>250</v>
      </c>
      <c r="J19" s="416">
        <v>75</v>
      </c>
      <c r="K19" s="410">
        <f>G19+H19+I19</f>
        <v>2140</v>
      </c>
      <c r="L19" s="410">
        <f>G19/F19</f>
        <v>42</v>
      </c>
      <c r="M19" s="410">
        <f>K19/F19</f>
        <v>47.555555555555557</v>
      </c>
      <c r="N19" s="416" t="s">
        <v>4748</v>
      </c>
    </row>
    <row r="20" spans="1:20" ht="15">
      <c r="A20" t="s">
        <v>4461</v>
      </c>
      <c r="B20" t="s">
        <v>4460</v>
      </c>
      <c r="C20" t="s">
        <v>597</v>
      </c>
      <c r="E20" t="s">
        <v>4774</v>
      </c>
      <c r="F20" s="20">
        <v>108</v>
      </c>
      <c r="G20" s="416">
        <v>4537</v>
      </c>
      <c r="H20" s="416">
        <v>0</v>
      </c>
      <c r="I20" s="416">
        <v>250</v>
      </c>
      <c r="J20" s="416">
        <v>105</v>
      </c>
      <c r="K20" s="410">
        <f>G20+H20+I20</f>
        <v>4787</v>
      </c>
      <c r="L20" s="410">
        <f>G20/F20</f>
        <v>42.00925925925926</v>
      </c>
      <c r="M20" s="410">
        <f>K20/F20</f>
        <v>44.324074074074076</v>
      </c>
      <c r="N20" s="416" t="s">
        <v>4750</v>
      </c>
    </row>
    <row r="21" spans="1:20" ht="15">
      <c r="A21" t="s">
        <v>4461</v>
      </c>
      <c r="B21" t="s">
        <v>4460</v>
      </c>
      <c r="C21" t="s">
        <v>1689</v>
      </c>
      <c r="E21" t="s">
        <v>4775</v>
      </c>
      <c r="F21" s="20">
        <v>32</v>
      </c>
      <c r="G21" s="416">
        <v>3840</v>
      </c>
      <c r="H21" s="416">
        <v>0</v>
      </c>
      <c r="I21" s="416">
        <v>250</v>
      </c>
      <c r="J21" s="416">
        <v>0</v>
      </c>
      <c r="K21" s="410">
        <f>G21+H21+I21</f>
        <v>4090</v>
      </c>
      <c r="L21" s="410">
        <f>G21/F21</f>
        <v>120</v>
      </c>
      <c r="M21" s="410">
        <f>K21/F21</f>
        <v>127.8125</v>
      </c>
      <c r="N21" s="416" t="s">
        <v>4765</v>
      </c>
    </row>
    <row r="22" spans="1:20" ht="15">
      <c r="A22" t="s">
        <v>4461</v>
      </c>
      <c r="B22" t="s">
        <v>4460</v>
      </c>
      <c r="C22" t="s">
        <v>607</v>
      </c>
      <c r="E22" t="s">
        <v>4776</v>
      </c>
      <c r="F22" s="20">
        <v>44</v>
      </c>
      <c r="G22" s="416">
        <v>1848</v>
      </c>
      <c r="H22" s="416">
        <v>0</v>
      </c>
      <c r="I22" s="416">
        <v>250</v>
      </c>
      <c r="J22" s="416">
        <v>0</v>
      </c>
      <c r="K22" s="410">
        <f>G22+H22+I22</f>
        <v>2098</v>
      </c>
      <c r="L22" s="410">
        <f>G22/F22</f>
        <v>42</v>
      </c>
      <c r="M22" s="410">
        <f>K22/F22</f>
        <v>47.68181818181818</v>
      </c>
      <c r="N22" s="416" t="s">
        <v>4748</v>
      </c>
    </row>
    <row r="23" spans="1:20" ht="15">
      <c r="A23" t="s">
        <v>4461</v>
      </c>
      <c r="B23" t="s">
        <v>4589</v>
      </c>
      <c r="C23" t="s">
        <v>2324</v>
      </c>
      <c r="E23" t="s">
        <v>4777</v>
      </c>
      <c r="F23" s="20">
        <v>59</v>
      </c>
      <c r="G23" s="416">
        <v>2478</v>
      </c>
      <c r="H23" s="416">
        <v>0</v>
      </c>
      <c r="I23" s="416">
        <v>250</v>
      </c>
      <c r="J23" s="416">
        <v>45</v>
      </c>
      <c r="K23" s="410">
        <f>G23+H23+I23</f>
        <v>2728</v>
      </c>
      <c r="L23" s="410">
        <f>G23/F23</f>
        <v>42</v>
      </c>
      <c r="M23" s="410">
        <f>K23/F23</f>
        <v>46.237288135593218</v>
      </c>
      <c r="N23" s="416" t="s">
        <v>4748</v>
      </c>
    </row>
    <row r="24" spans="1:20" ht="15">
      <c r="A24" t="s">
        <v>4461</v>
      </c>
      <c r="B24" t="s">
        <v>4460</v>
      </c>
      <c r="C24" t="s">
        <v>616</v>
      </c>
      <c r="E24" t="s">
        <v>4778</v>
      </c>
      <c r="F24" s="20">
        <v>104</v>
      </c>
      <c r="G24" s="416">
        <v>4368</v>
      </c>
      <c r="H24" s="416">
        <v>1500</v>
      </c>
      <c r="I24" s="416">
        <v>250</v>
      </c>
      <c r="J24" s="416">
        <v>75</v>
      </c>
      <c r="K24" s="410">
        <f>G24+H24+I24</f>
        <v>6118</v>
      </c>
      <c r="L24" s="410">
        <f>G24/F24</f>
        <v>42</v>
      </c>
      <c r="M24" s="410">
        <f>K24/F24</f>
        <v>58.82692307692308</v>
      </c>
      <c r="N24" s="416" t="s">
        <v>4748</v>
      </c>
    </row>
    <row r="25" spans="1:20" ht="15">
      <c r="A25" t="s">
        <v>4461</v>
      </c>
      <c r="B25" t="s">
        <v>4460</v>
      </c>
      <c r="C25" t="s">
        <v>628</v>
      </c>
      <c r="E25" t="s">
        <v>4779</v>
      </c>
      <c r="F25" s="20">
        <v>179</v>
      </c>
      <c r="G25" s="416">
        <v>7518</v>
      </c>
      <c r="H25" s="416">
        <v>1000</v>
      </c>
      <c r="I25" s="416">
        <v>250</v>
      </c>
      <c r="J25" s="416">
        <v>150</v>
      </c>
      <c r="K25" s="410">
        <f>G25+H25+I25</f>
        <v>8768</v>
      </c>
      <c r="L25" s="410">
        <f>G25/F25</f>
        <v>42</v>
      </c>
      <c r="M25" s="410">
        <f>K25/F25</f>
        <v>48.983240223463689</v>
      </c>
      <c r="N25" s="416" t="s">
        <v>4748</v>
      </c>
    </row>
    <row r="26" spans="1:20" ht="15">
      <c r="A26" t="s">
        <v>4461</v>
      </c>
      <c r="B26" t="s">
        <v>4589</v>
      </c>
      <c r="C26" t="s">
        <v>2337</v>
      </c>
      <c r="E26" t="s">
        <v>4780</v>
      </c>
      <c r="F26" s="20">
        <v>29</v>
      </c>
      <c r="G26" s="416">
        <v>1218</v>
      </c>
      <c r="H26" s="416">
        <v>0</v>
      </c>
      <c r="I26" s="416">
        <v>250</v>
      </c>
      <c r="J26" s="416">
        <v>30</v>
      </c>
      <c r="K26" s="410">
        <f>G26+H26+I26</f>
        <v>1468</v>
      </c>
      <c r="L26" s="410">
        <f>G26/F26</f>
        <v>42</v>
      </c>
      <c r="M26" s="410">
        <f>K26/F26</f>
        <v>50.620689655172413</v>
      </c>
      <c r="N26" s="416" t="s">
        <v>4748</v>
      </c>
    </row>
    <row r="27" spans="1:20" ht="15">
      <c r="A27" t="s">
        <v>4461</v>
      </c>
      <c r="B27" t="s">
        <v>4460</v>
      </c>
      <c r="C27" t="s">
        <v>640</v>
      </c>
      <c r="E27" t="s">
        <v>4781</v>
      </c>
      <c r="F27" s="20">
        <v>145</v>
      </c>
      <c r="G27" s="416">
        <v>6090</v>
      </c>
      <c r="H27" s="416">
        <v>0</v>
      </c>
      <c r="I27" s="416">
        <v>250</v>
      </c>
      <c r="J27" s="416">
        <v>80</v>
      </c>
      <c r="K27" s="410">
        <f>G27+H27+I27</f>
        <v>6340</v>
      </c>
      <c r="L27" s="410">
        <f>G27/F27</f>
        <v>42</v>
      </c>
      <c r="M27" s="410">
        <f>K27/F27</f>
        <v>43.724137931034484</v>
      </c>
      <c r="N27" s="416" t="s">
        <v>4750</v>
      </c>
    </row>
    <row r="28" spans="1:20" ht="15">
      <c r="A28" t="s">
        <v>4461</v>
      </c>
      <c r="B28" t="s">
        <v>4460</v>
      </c>
      <c r="C28" t="s">
        <v>50</v>
      </c>
      <c r="E28" t="s">
        <v>4782</v>
      </c>
      <c r="F28" s="20">
        <v>82</v>
      </c>
      <c r="G28" s="410">
        <v>3444</v>
      </c>
      <c r="H28" s="410">
        <v>2000</v>
      </c>
      <c r="I28" s="410">
        <v>250</v>
      </c>
      <c r="J28" s="410">
        <v>90</v>
      </c>
      <c r="K28" s="410">
        <f>G28+H28+I28</f>
        <v>5694</v>
      </c>
      <c r="L28" s="410">
        <f>G28/F28</f>
        <v>42</v>
      </c>
      <c r="M28" s="410">
        <f>K28/F28</f>
        <v>69.439024390243901</v>
      </c>
      <c r="N28" s="416" t="s">
        <v>4768</v>
      </c>
    </row>
    <row r="29" spans="1:20" ht="15">
      <c r="A29" t="s">
        <v>4461</v>
      </c>
      <c r="B29" t="s">
        <v>4460</v>
      </c>
      <c r="C29" t="s">
        <v>63</v>
      </c>
      <c r="E29" t="s">
        <v>4783</v>
      </c>
      <c r="F29" s="20">
        <v>192</v>
      </c>
      <c r="G29" s="416">
        <v>8064</v>
      </c>
      <c r="H29" s="416">
        <v>1000</v>
      </c>
      <c r="I29" s="416">
        <v>250</v>
      </c>
      <c r="J29" s="416">
        <v>165</v>
      </c>
      <c r="K29" s="410">
        <f>G29+H29+I29</f>
        <v>9314</v>
      </c>
      <c r="L29" s="410">
        <f>G29/F29</f>
        <v>42</v>
      </c>
      <c r="M29" s="410">
        <f>K29/F29</f>
        <v>48.510416666666664</v>
      </c>
      <c r="N29" s="416" t="s">
        <v>4748</v>
      </c>
    </row>
    <row r="30" spans="1:20" ht="15">
      <c r="A30" t="s">
        <v>4461</v>
      </c>
      <c r="B30" t="s">
        <v>4460</v>
      </c>
      <c r="C30" t="s">
        <v>651</v>
      </c>
      <c r="E30" t="s">
        <v>4784</v>
      </c>
      <c r="F30" s="20">
        <v>14</v>
      </c>
      <c r="G30" s="416">
        <v>588</v>
      </c>
      <c r="H30" s="416">
        <v>0</v>
      </c>
      <c r="I30" s="416">
        <v>250</v>
      </c>
      <c r="J30" s="416">
        <v>0</v>
      </c>
      <c r="K30" s="410">
        <f>G30+H30+I30</f>
        <v>838</v>
      </c>
      <c r="L30" s="410">
        <f>G30/F30</f>
        <v>42</v>
      </c>
      <c r="M30" s="410">
        <f>K30/F30</f>
        <v>59.857142857142854</v>
      </c>
      <c r="N30" s="416" t="s">
        <v>4750</v>
      </c>
    </row>
    <row r="31" spans="1:20" ht="15">
      <c r="A31" t="s">
        <v>4461</v>
      </c>
      <c r="B31" t="s">
        <v>4460</v>
      </c>
      <c r="C31" t="s">
        <v>76</v>
      </c>
      <c r="E31" t="s">
        <v>4785</v>
      </c>
      <c r="F31" s="20">
        <v>32</v>
      </c>
      <c r="G31" s="416">
        <v>1344</v>
      </c>
      <c r="H31" s="416">
        <v>0</v>
      </c>
      <c r="I31" s="416">
        <v>250</v>
      </c>
      <c r="J31" s="416">
        <v>0</v>
      </c>
      <c r="K31" s="410">
        <f>G31+H31+I31</f>
        <v>1594</v>
      </c>
      <c r="L31" s="410">
        <f>G31/F31</f>
        <v>42</v>
      </c>
      <c r="M31" s="410">
        <f>K31/F31</f>
        <v>49.8125</v>
      </c>
      <c r="N31" s="416" t="s">
        <v>4748</v>
      </c>
    </row>
    <row r="32" spans="1:20" ht="15">
      <c r="A32" t="s">
        <v>4461</v>
      </c>
      <c r="B32" t="s">
        <v>4460</v>
      </c>
      <c r="C32" t="s">
        <v>663</v>
      </c>
      <c r="E32" t="s">
        <v>4786</v>
      </c>
      <c r="F32" s="20">
        <v>57</v>
      </c>
      <c r="G32" s="416">
        <v>2395</v>
      </c>
      <c r="H32" s="416">
        <v>1500</v>
      </c>
      <c r="I32" s="416">
        <v>250</v>
      </c>
      <c r="J32" s="416">
        <v>45</v>
      </c>
      <c r="K32" s="410">
        <f>G32+H32+I32</f>
        <v>4145</v>
      </c>
      <c r="L32" s="410">
        <f>G32/F32</f>
        <v>42.017543859649123</v>
      </c>
      <c r="M32" s="410">
        <f>K32/F32</f>
        <v>72.719298245614041</v>
      </c>
      <c r="N32" s="416" t="s">
        <v>4748</v>
      </c>
    </row>
    <row r="33" spans="1:14" ht="15">
      <c r="A33" t="s">
        <v>4461</v>
      </c>
      <c r="B33" t="s">
        <v>4460</v>
      </c>
      <c r="C33" t="s">
        <v>675</v>
      </c>
      <c r="E33" t="s">
        <v>4787</v>
      </c>
      <c r="F33" s="20">
        <v>150</v>
      </c>
      <c r="G33" s="416">
        <v>6300</v>
      </c>
      <c r="H33" s="416">
        <v>500</v>
      </c>
      <c r="I33" s="416">
        <v>250</v>
      </c>
      <c r="J33" s="416">
        <v>120</v>
      </c>
      <c r="K33" s="410">
        <f>G33+H33+I33</f>
        <v>7050</v>
      </c>
      <c r="L33" s="410">
        <f>G33/F33</f>
        <v>42</v>
      </c>
      <c r="M33" s="410">
        <f>K33/F33</f>
        <v>47</v>
      </c>
      <c r="N33" s="416" t="s">
        <v>4750</v>
      </c>
    </row>
    <row r="34" spans="1:14" ht="15">
      <c r="A34" t="s">
        <v>4461</v>
      </c>
      <c r="B34" t="s">
        <v>4460</v>
      </c>
      <c r="C34" t="s">
        <v>87</v>
      </c>
      <c r="E34" t="s">
        <v>4788</v>
      </c>
      <c r="F34" s="20">
        <v>85</v>
      </c>
      <c r="G34" s="416">
        <v>3570</v>
      </c>
      <c r="H34" s="416">
        <v>500</v>
      </c>
      <c r="I34" s="416">
        <v>250</v>
      </c>
      <c r="J34" s="416">
        <v>0</v>
      </c>
      <c r="K34" s="410">
        <f>G34+H34+I34</f>
        <v>4320</v>
      </c>
      <c r="L34" s="410">
        <f>G34/F34</f>
        <v>42</v>
      </c>
      <c r="M34" s="410">
        <f>K34/F34</f>
        <v>50.823529411764703</v>
      </c>
      <c r="N34" s="416" t="s">
        <v>4754</v>
      </c>
    </row>
    <row r="35" spans="1:14" ht="15">
      <c r="A35" t="s">
        <v>4461</v>
      </c>
      <c r="B35" t="s">
        <v>4460</v>
      </c>
      <c r="C35" t="s">
        <v>99</v>
      </c>
      <c r="E35" s="290" t="s">
        <v>4789</v>
      </c>
      <c r="F35" s="20">
        <v>73</v>
      </c>
      <c r="G35" s="416">
        <v>3066</v>
      </c>
      <c r="H35" s="416">
        <v>0</v>
      </c>
      <c r="I35" s="416">
        <v>250</v>
      </c>
      <c r="J35" s="416">
        <v>75</v>
      </c>
      <c r="K35" s="410">
        <f>G35+H35+I35</f>
        <v>3316</v>
      </c>
      <c r="L35" s="410">
        <f>G35/F35</f>
        <v>42</v>
      </c>
      <c r="M35" s="410">
        <f>K35/F35</f>
        <v>45.424657534246577</v>
      </c>
      <c r="N35" s="416" t="s">
        <v>4750</v>
      </c>
    </row>
    <row r="36" spans="1:14" ht="15">
      <c r="A36" t="s">
        <v>4461</v>
      </c>
      <c r="B36" t="s">
        <v>4589</v>
      </c>
      <c r="C36" t="s">
        <v>2348</v>
      </c>
      <c r="E36" t="s">
        <v>4790</v>
      </c>
      <c r="F36" s="20">
        <v>54</v>
      </c>
      <c r="G36" s="410">
        <v>2268</v>
      </c>
      <c r="H36" s="410">
        <v>0</v>
      </c>
      <c r="I36" s="410">
        <v>250</v>
      </c>
      <c r="J36" s="410">
        <v>45</v>
      </c>
      <c r="K36" s="410">
        <f>G36+H36+I36</f>
        <v>2518</v>
      </c>
      <c r="L36" s="410">
        <f>G36/F36</f>
        <v>42</v>
      </c>
      <c r="M36" s="410">
        <f>K36/F36</f>
        <v>46.629629629629626</v>
      </c>
      <c r="N36" s="416" t="s">
        <v>4748</v>
      </c>
    </row>
    <row r="37" spans="1:14" ht="15">
      <c r="A37" t="s">
        <v>4461</v>
      </c>
      <c r="B37" t="s">
        <v>4460</v>
      </c>
      <c r="C37" t="s">
        <v>687</v>
      </c>
      <c r="E37" t="s">
        <v>4791</v>
      </c>
      <c r="F37" s="20">
        <v>76</v>
      </c>
      <c r="G37" s="416">
        <v>3192</v>
      </c>
      <c r="H37" s="416">
        <v>1000</v>
      </c>
      <c r="I37" s="416">
        <v>250</v>
      </c>
      <c r="J37" s="416">
        <v>0</v>
      </c>
      <c r="K37" s="410">
        <f>G37+H37+I37</f>
        <v>4442</v>
      </c>
      <c r="L37" s="410">
        <f>G37/F37</f>
        <v>42</v>
      </c>
      <c r="M37" s="410">
        <f>K37/F37</f>
        <v>58.44736842105263</v>
      </c>
      <c r="N37" s="416" t="s">
        <v>4750</v>
      </c>
    </row>
    <row r="38" spans="1:14" ht="15">
      <c r="A38" t="s">
        <v>4461</v>
      </c>
      <c r="B38" t="s">
        <v>4460</v>
      </c>
      <c r="C38" t="s">
        <v>111</v>
      </c>
      <c r="E38" t="s">
        <v>4792</v>
      </c>
      <c r="F38" s="20">
        <v>72</v>
      </c>
      <c r="G38" s="410">
        <v>3024</v>
      </c>
      <c r="H38" s="410">
        <v>1500</v>
      </c>
      <c r="I38" s="410">
        <v>250</v>
      </c>
      <c r="J38" s="410">
        <v>0</v>
      </c>
      <c r="K38" s="410">
        <f>G38+H38+I38</f>
        <v>4774</v>
      </c>
      <c r="L38" s="410">
        <f>G38/F38</f>
        <v>42</v>
      </c>
      <c r="M38" s="410">
        <f>K38/F38</f>
        <v>66.305555555555557</v>
      </c>
      <c r="N38" s="416" t="s">
        <v>4754</v>
      </c>
    </row>
    <row r="39" spans="1:14" ht="15">
      <c r="A39" t="s">
        <v>4461</v>
      </c>
      <c r="B39" t="s">
        <v>4460</v>
      </c>
      <c r="C39" t="s">
        <v>111</v>
      </c>
      <c r="E39" t="s">
        <v>4793</v>
      </c>
      <c r="F39" s="20">
        <v>82</v>
      </c>
      <c r="G39" s="416">
        <v>3444</v>
      </c>
      <c r="H39" s="416">
        <v>0</v>
      </c>
      <c r="I39" s="416">
        <v>250</v>
      </c>
      <c r="J39" s="416">
        <v>55</v>
      </c>
      <c r="K39" s="410">
        <f>G39+H39+I39</f>
        <v>3694</v>
      </c>
      <c r="L39" s="410">
        <f>G39/F39</f>
        <v>42</v>
      </c>
      <c r="M39" s="410">
        <f>K39/F39</f>
        <v>45.048780487804876</v>
      </c>
      <c r="N39" s="416" t="s">
        <v>4750</v>
      </c>
    </row>
    <row r="40" spans="1:14" ht="15">
      <c r="A40" t="s">
        <v>4461</v>
      </c>
      <c r="B40" t="s">
        <v>4460</v>
      </c>
      <c r="C40" t="s">
        <v>700</v>
      </c>
      <c r="E40" t="s">
        <v>4794</v>
      </c>
      <c r="F40" s="20">
        <v>153</v>
      </c>
      <c r="G40" s="410">
        <v>6426</v>
      </c>
      <c r="H40" s="410">
        <v>1000</v>
      </c>
      <c r="I40" s="410">
        <v>250</v>
      </c>
      <c r="J40" s="410">
        <v>0</v>
      </c>
      <c r="K40" s="410">
        <f>G40+H40+I40</f>
        <v>7676</v>
      </c>
      <c r="L40" s="410">
        <f>G40/F40</f>
        <v>42</v>
      </c>
      <c r="M40" s="410">
        <f>K40/F40</f>
        <v>50.169934640522875</v>
      </c>
      <c r="N40" s="416" t="s">
        <v>4754</v>
      </c>
    </row>
    <row r="41" spans="1:14" ht="15">
      <c r="A41" t="s">
        <v>4461</v>
      </c>
      <c r="B41" t="s">
        <v>4460</v>
      </c>
      <c r="C41" t="s">
        <v>125</v>
      </c>
      <c r="E41" t="s">
        <v>4795</v>
      </c>
      <c r="F41" s="20">
        <v>40</v>
      </c>
      <c r="G41" s="416">
        <v>1680</v>
      </c>
      <c r="H41" s="416">
        <v>0</v>
      </c>
      <c r="I41" s="416">
        <v>250</v>
      </c>
      <c r="J41" s="416">
        <v>60</v>
      </c>
      <c r="K41" s="410">
        <f>G41+H41+I41</f>
        <v>1930</v>
      </c>
      <c r="L41" s="410">
        <f>G41/F41</f>
        <v>42</v>
      </c>
      <c r="M41" s="410">
        <f>K41/F41</f>
        <v>48.25</v>
      </c>
      <c r="N41" s="416" t="s">
        <v>4750</v>
      </c>
    </row>
    <row r="42" spans="1:14" ht="15">
      <c r="A42" t="s">
        <v>4461</v>
      </c>
      <c r="B42" t="s">
        <v>4460</v>
      </c>
      <c r="C42" t="s">
        <v>712</v>
      </c>
      <c r="E42" t="s">
        <v>4796</v>
      </c>
      <c r="F42" s="20">
        <v>61</v>
      </c>
      <c r="G42" s="410">
        <v>2562</v>
      </c>
      <c r="H42" s="410">
        <v>0</v>
      </c>
      <c r="I42" s="410">
        <v>250</v>
      </c>
      <c r="J42" s="410">
        <v>45</v>
      </c>
      <c r="K42" s="410">
        <f>G42+H42+I42</f>
        <v>2812</v>
      </c>
      <c r="L42" s="410">
        <f>G42/F42</f>
        <v>42</v>
      </c>
      <c r="M42" s="410">
        <f>K42/F42</f>
        <v>46.098360655737707</v>
      </c>
      <c r="N42" s="416" t="s">
        <v>4748</v>
      </c>
    </row>
    <row r="43" spans="1:14" ht="15">
      <c r="A43" t="s">
        <v>4461</v>
      </c>
      <c r="B43" t="s">
        <v>4460</v>
      </c>
      <c r="C43" t="s">
        <v>722</v>
      </c>
      <c r="E43" t="s">
        <v>4797</v>
      </c>
      <c r="F43" s="20">
        <v>42</v>
      </c>
      <c r="G43" s="416">
        <v>1344</v>
      </c>
      <c r="H43" s="416">
        <v>0</v>
      </c>
      <c r="I43" s="416">
        <v>250</v>
      </c>
      <c r="J43" s="416">
        <v>0</v>
      </c>
      <c r="K43" s="410">
        <f>G43+H43+I43</f>
        <v>1594</v>
      </c>
      <c r="L43" s="410">
        <f>G43/F43</f>
        <v>32</v>
      </c>
      <c r="M43" s="410">
        <f>K43/F43</f>
        <v>37.952380952380949</v>
      </c>
      <c r="N43" s="416" t="s">
        <v>4765</v>
      </c>
    </row>
    <row r="44" spans="1:14" ht="15">
      <c r="A44" t="s">
        <v>4461</v>
      </c>
      <c r="B44" t="s">
        <v>4460</v>
      </c>
      <c r="C44" t="s">
        <v>732</v>
      </c>
      <c r="E44" t="s">
        <v>4797</v>
      </c>
      <c r="F44" s="20">
        <v>55</v>
      </c>
      <c r="G44" s="410">
        <v>2310</v>
      </c>
      <c r="H44" s="410">
        <v>0</v>
      </c>
      <c r="I44" s="410">
        <v>250</v>
      </c>
      <c r="J44" s="410">
        <v>0</v>
      </c>
      <c r="K44" s="410">
        <f>G44+H44+I44</f>
        <v>2560</v>
      </c>
      <c r="L44" s="410">
        <f>G44/F44</f>
        <v>42</v>
      </c>
      <c r="M44" s="410">
        <f>K44/F44</f>
        <v>46.545454545454547</v>
      </c>
      <c r="N44" s="416" t="s">
        <v>4768</v>
      </c>
    </row>
    <row r="45" spans="1:14" ht="15">
      <c r="A45" t="s">
        <v>4461</v>
      </c>
      <c r="B45" t="s">
        <v>4589</v>
      </c>
      <c r="C45" t="s">
        <v>2357</v>
      </c>
      <c r="E45" t="s">
        <v>4798</v>
      </c>
      <c r="F45" s="20">
        <v>20</v>
      </c>
      <c r="G45" s="410">
        <v>840</v>
      </c>
      <c r="I45" s="410">
        <v>250</v>
      </c>
      <c r="J45" s="410">
        <v>45</v>
      </c>
      <c r="K45" s="410">
        <f>G45+H45+I45</f>
        <v>1090</v>
      </c>
      <c r="L45" s="410">
        <f>G45/F45</f>
        <v>42</v>
      </c>
      <c r="M45" s="410">
        <f>K45/F45</f>
        <v>54.5</v>
      </c>
      <c r="N45" s="416" t="s">
        <v>4748</v>
      </c>
    </row>
    <row r="46" spans="1:14" ht="15">
      <c r="A46" t="s">
        <v>4461</v>
      </c>
      <c r="B46" t="s">
        <v>4460</v>
      </c>
      <c r="C46" t="s">
        <v>735</v>
      </c>
      <c r="E46" t="s">
        <v>4799</v>
      </c>
      <c r="F46" s="20">
        <v>17</v>
      </c>
      <c r="G46" s="416">
        <v>714</v>
      </c>
      <c r="H46" s="416">
        <v>500</v>
      </c>
      <c r="I46" s="416">
        <v>250</v>
      </c>
      <c r="J46" s="416">
        <v>0</v>
      </c>
      <c r="K46" s="410">
        <f>G46+H46+I46</f>
        <v>1464</v>
      </c>
      <c r="L46" s="410">
        <f>G46/F46</f>
        <v>42</v>
      </c>
      <c r="M46" s="410">
        <f>K46/F46</f>
        <v>86.117647058823536</v>
      </c>
      <c r="N46" s="416" t="s">
        <v>4750</v>
      </c>
    </row>
    <row r="47" spans="1:14" ht="15">
      <c r="A47" t="s">
        <v>4461</v>
      </c>
      <c r="B47" t="s">
        <v>4460</v>
      </c>
      <c r="C47" t="s">
        <v>741</v>
      </c>
      <c r="E47" t="s">
        <v>4800</v>
      </c>
      <c r="F47" s="20">
        <v>50</v>
      </c>
      <c r="G47" s="410">
        <v>2100</v>
      </c>
      <c r="H47" s="410">
        <v>0</v>
      </c>
      <c r="I47" s="410">
        <v>250</v>
      </c>
      <c r="J47" s="410">
        <v>45</v>
      </c>
      <c r="K47" s="410">
        <f>G47+H47+I47</f>
        <v>2350</v>
      </c>
      <c r="L47" s="410">
        <f>G47/F47</f>
        <v>42</v>
      </c>
      <c r="M47" s="410">
        <f>K47/F47</f>
        <v>47</v>
      </c>
      <c r="N47" s="416" t="s">
        <v>4754</v>
      </c>
    </row>
    <row r="48" spans="1:14" ht="15">
      <c r="A48" t="s">
        <v>4461</v>
      </c>
      <c r="B48" t="s">
        <v>4460</v>
      </c>
      <c r="C48" t="s">
        <v>135</v>
      </c>
      <c r="E48" t="s">
        <v>4801</v>
      </c>
      <c r="F48" s="20">
        <v>22</v>
      </c>
      <c r="G48" s="416">
        <v>924</v>
      </c>
      <c r="H48" s="416">
        <v>500</v>
      </c>
      <c r="I48" s="416">
        <v>250</v>
      </c>
      <c r="J48" s="416">
        <v>0</v>
      </c>
      <c r="K48" s="410">
        <f>G48+H48+I48</f>
        <v>1674</v>
      </c>
      <c r="L48" s="410">
        <f>G48/F48</f>
        <v>42</v>
      </c>
      <c r="M48" s="410">
        <f>K48/F48</f>
        <v>76.090909090909093</v>
      </c>
      <c r="N48" s="416" t="s">
        <v>4750</v>
      </c>
    </row>
    <row r="49" spans="1:14" ht="15">
      <c r="A49" t="s">
        <v>4461</v>
      </c>
      <c r="B49" t="s">
        <v>4460</v>
      </c>
      <c r="C49" t="s">
        <v>754</v>
      </c>
      <c r="E49" t="s">
        <v>4802</v>
      </c>
      <c r="F49" s="20">
        <v>189</v>
      </c>
      <c r="G49" s="416">
        <v>8883</v>
      </c>
      <c r="H49" s="416">
        <v>0</v>
      </c>
      <c r="I49" s="416">
        <v>250</v>
      </c>
      <c r="J49" s="416">
        <v>150</v>
      </c>
      <c r="K49" s="410">
        <f>G49+H49+I49</f>
        <v>9133</v>
      </c>
      <c r="L49" s="410">
        <f>G49/F49</f>
        <v>47</v>
      </c>
      <c r="M49" s="410">
        <f>K49/F49</f>
        <v>48.322751322751323</v>
      </c>
      <c r="N49" s="416" t="s">
        <v>4748</v>
      </c>
    </row>
    <row r="50" spans="1:14" ht="15">
      <c r="A50" t="s">
        <v>4461</v>
      </c>
      <c r="B50" t="s">
        <v>4460</v>
      </c>
      <c r="C50" t="s">
        <v>767</v>
      </c>
      <c r="E50" t="s">
        <v>4803</v>
      </c>
      <c r="F50" s="20">
        <v>75</v>
      </c>
      <c r="G50" s="416">
        <v>3150</v>
      </c>
      <c r="H50" s="416">
        <v>0</v>
      </c>
      <c r="I50" s="416">
        <v>250</v>
      </c>
      <c r="J50" s="416">
        <v>60</v>
      </c>
      <c r="K50" s="410">
        <f>G50+H50+I50</f>
        <v>3400</v>
      </c>
      <c r="L50" s="410">
        <f>G50/F50</f>
        <v>42</v>
      </c>
      <c r="M50" s="410">
        <f>K50/F50</f>
        <v>45.333333333333336</v>
      </c>
      <c r="N50" s="416" t="s">
        <v>4748</v>
      </c>
    </row>
    <row r="51" spans="1:14" ht="15">
      <c r="A51" t="s">
        <v>4461</v>
      </c>
      <c r="B51" t="s">
        <v>4460</v>
      </c>
      <c r="C51" t="s">
        <v>779</v>
      </c>
      <c r="E51" t="s">
        <v>4804</v>
      </c>
      <c r="F51" s="20">
        <v>164</v>
      </c>
      <c r="G51" s="416">
        <v>6888</v>
      </c>
      <c r="H51" s="416">
        <v>0</v>
      </c>
      <c r="I51" s="416">
        <v>250</v>
      </c>
      <c r="J51" s="416">
        <v>120</v>
      </c>
      <c r="K51" s="410">
        <f>G51+H51+I51</f>
        <v>7138</v>
      </c>
      <c r="L51" s="410">
        <f>G51/F51</f>
        <v>42</v>
      </c>
      <c r="M51" s="410">
        <f>K51/F51</f>
        <v>43.524390243902438</v>
      </c>
      <c r="N51" s="416" t="s">
        <v>4748</v>
      </c>
    </row>
    <row r="52" spans="1:14" ht="15">
      <c r="A52" t="s">
        <v>4461</v>
      </c>
      <c r="B52" t="s">
        <v>4460</v>
      </c>
      <c r="C52" t="s">
        <v>148</v>
      </c>
      <c r="E52" t="s">
        <v>4805</v>
      </c>
      <c r="F52" s="20">
        <v>29</v>
      </c>
      <c r="G52" s="410">
        <v>1218</v>
      </c>
      <c r="I52" s="410">
        <v>250</v>
      </c>
      <c r="J52" s="410">
        <v>45</v>
      </c>
      <c r="K52" s="410">
        <f>G52+H52+I52</f>
        <v>1468</v>
      </c>
      <c r="L52" s="410">
        <f>G52/F52</f>
        <v>42</v>
      </c>
      <c r="M52" s="410">
        <f>K52/F52</f>
        <v>50.620689655172413</v>
      </c>
      <c r="N52" s="416" t="s">
        <v>4748</v>
      </c>
    </row>
    <row r="53" spans="1:14" ht="15">
      <c r="A53" t="s">
        <v>4461</v>
      </c>
      <c r="B53" t="s">
        <v>4460</v>
      </c>
      <c r="C53" t="s">
        <v>790</v>
      </c>
      <c r="E53" t="s">
        <v>4806</v>
      </c>
      <c r="F53" s="20">
        <v>92</v>
      </c>
      <c r="G53" s="416">
        <v>3864</v>
      </c>
      <c r="H53" s="416">
        <v>0</v>
      </c>
      <c r="I53" s="416">
        <v>250</v>
      </c>
      <c r="J53" s="416">
        <v>90</v>
      </c>
      <c r="K53" s="410">
        <f>G53+H53+I53</f>
        <v>4114</v>
      </c>
      <c r="L53" s="410">
        <f>G53/F53</f>
        <v>42</v>
      </c>
      <c r="M53" s="410">
        <f>K53/F53</f>
        <v>44.717391304347828</v>
      </c>
      <c r="N53" s="416" t="s">
        <v>4748</v>
      </c>
    </row>
    <row r="54" spans="1:14" ht="15">
      <c r="A54" t="s">
        <v>4461</v>
      </c>
      <c r="B54" t="s">
        <v>4460</v>
      </c>
      <c r="C54" t="s">
        <v>802</v>
      </c>
      <c r="E54" t="s">
        <v>4623</v>
      </c>
      <c r="F54" s="20">
        <v>55</v>
      </c>
      <c r="G54" s="416">
        <v>2310</v>
      </c>
      <c r="H54" s="416">
        <v>0</v>
      </c>
      <c r="I54" s="416">
        <v>250</v>
      </c>
      <c r="J54" s="416">
        <v>60</v>
      </c>
      <c r="K54" s="410">
        <f>G54+H54+I54</f>
        <v>2560</v>
      </c>
      <c r="L54" s="410">
        <f>G54/F54</f>
        <v>42</v>
      </c>
      <c r="M54" s="410">
        <f>K54/F54</f>
        <v>46.545454545454547</v>
      </c>
      <c r="N54" s="416" t="s">
        <v>4750</v>
      </c>
    </row>
    <row r="55" spans="1:14" ht="15">
      <c r="A55" t="s">
        <v>4461</v>
      </c>
      <c r="B55" t="s">
        <v>4460</v>
      </c>
      <c r="C55" t="s">
        <v>814</v>
      </c>
      <c r="E55" t="s">
        <v>4807</v>
      </c>
      <c r="F55" s="20">
        <v>63</v>
      </c>
      <c r="G55" s="410">
        <v>2646</v>
      </c>
      <c r="H55" s="410">
        <v>500</v>
      </c>
      <c r="I55" s="410">
        <v>250</v>
      </c>
      <c r="J55" s="410">
        <v>75</v>
      </c>
      <c r="K55" s="410">
        <f>G55+H55+I55</f>
        <v>3396</v>
      </c>
      <c r="L55" s="410">
        <f>G55/F55</f>
        <v>42</v>
      </c>
      <c r="M55" s="410">
        <f>K55/F55</f>
        <v>53.904761904761905</v>
      </c>
      <c r="N55" s="416" t="s">
        <v>4748</v>
      </c>
    </row>
    <row r="56" spans="1:14" ht="15">
      <c r="A56" t="s">
        <v>4461</v>
      </c>
      <c r="B56" t="s">
        <v>4460</v>
      </c>
      <c r="C56" t="s">
        <v>827</v>
      </c>
      <c r="E56" t="s">
        <v>4808</v>
      </c>
      <c r="F56" s="20">
        <v>89</v>
      </c>
      <c r="G56" s="416">
        <v>3738</v>
      </c>
      <c r="H56" s="416">
        <v>0</v>
      </c>
      <c r="I56" s="416">
        <v>250</v>
      </c>
      <c r="J56" s="416">
        <v>75</v>
      </c>
      <c r="K56" s="410">
        <f>G56+H56+I56</f>
        <v>3988</v>
      </c>
      <c r="L56" s="410">
        <f>G56/F56</f>
        <v>42</v>
      </c>
      <c r="M56" s="410">
        <f>K56/F56</f>
        <v>44.80898876404494</v>
      </c>
      <c r="N56" s="416" t="s">
        <v>4748</v>
      </c>
    </row>
    <row r="57" spans="1:14" ht="15">
      <c r="A57" t="s">
        <v>4461</v>
      </c>
      <c r="B57" t="s">
        <v>4460</v>
      </c>
      <c r="C57" t="s">
        <v>160</v>
      </c>
      <c r="E57" t="s">
        <v>4809</v>
      </c>
      <c r="F57" s="20">
        <v>44</v>
      </c>
      <c r="G57" s="416">
        <v>1848</v>
      </c>
      <c r="H57" s="416">
        <v>0</v>
      </c>
      <c r="I57" s="416">
        <v>250</v>
      </c>
      <c r="J57" s="416">
        <v>75</v>
      </c>
      <c r="K57" s="410">
        <f>G57+H57+I57</f>
        <v>2098</v>
      </c>
      <c r="L57" s="410">
        <f>G57/F57</f>
        <v>42</v>
      </c>
      <c r="M57" s="410">
        <f>K57/F57</f>
        <v>47.68181818181818</v>
      </c>
      <c r="N57" s="416" t="s">
        <v>4750</v>
      </c>
    </row>
    <row r="58" spans="1:14" ht="15">
      <c r="A58" t="s">
        <v>4461</v>
      </c>
      <c r="B58" t="s">
        <v>4460</v>
      </c>
      <c r="C58" t="s">
        <v>170</v>
      </c>
      <c r="E58" t="s">
        <v>4810</v>
      </c>
      <c r="F58" s="20">
        <v>93</v>
      </c>
      <c r="G58" s="416">
        <v>3906</v>
      </c>
      <c r="H58" s="416">
        <v>500</v>
      </c>
      <c r="I58" s="416">
        <v>250</v>
      </c>
      <c r="J58" s="416">
        <v>0</v>
      </c>
      <c r="K58" s="410">
        <f>G58+H58+I58</f>
        <v>4656</v>
      </c>
      <c r="L58" s="410">
        <f>G58/F58</f>
        <v>42</v>
      </c>
      <c r="M58" s="410">
        <f>K58/F58</f>
        <v>50.064516129032256</v>
      </c>
      <c r="N58" s="416" t="s">
        <v>4748</v>
      </c>
    </row>
    <row r="59" spans="1:14" ht="15">
      <c r="A59" t="s">
        <v>4461</v>
      </c>
      <c r="B59" t="s">
        <v>4460</v>
      </c>
      <c r="C59" t="s">
        <v>837</v>
      </c>
      <c r="E59" t="s">
        <v>4811</v>
      </c>
      <c r="F59" s="20">
        <v>55</v>
      </c>
      <c r="G59" s="416">
        <v>2310</v>
      </c>
      <c r="H59" s="416">
        <v>500</v>
      </c>
      <c r="I59" s="416">
        <v>250</v>
      </c>
      <c r="J59" s="416">
        <v>50</v>
      </c>
      <c r="K59" s="410">
        <f>G59+H59+I59</f>
        <v>3060</v>
      </c>
      <c r="L59" s="410">
        <f>G59/F59</f>
        <v>42</v>
      </c>
      <c r="M59" s="410">
        <f>K59/F59</f>
        <v>55.636363636363633</v>
      </c>
      <c r="N59" s="416" t="s">
        <v>4748</v>
      </c>
    </row>
    <row r="60" spans="1:14" ht="15">
      <c r="A60" t="s">
        <v>4461</v>
      </c>
      <c r="B60" t="s">
        <v>4460</v>
      </c>
      <c r="C60" t="s">
        <v>848</v>
      </c>
      <c r="E60" t="s">
        <v>4812</v>
      </c>
      <c r="F60" s="20">
        <v>113</v>
      </c>
      <c r="G60" s="416">
        <v>4746</v>
      </c>
      <c r="H60" s="416">
        <v>0</v>
      </c>
      <c r="I60" s="416">
        <v>250</v>
      </c>
      <c r="J60" s="416">
        <v>75</v>
      </c>
      <c r="K60" s="410">
        <f>G60+H60+I60</f>
        <v>4996</v>
      </c>
      <c r="L60" s="410">
        <f>G60/F60</f>
        <v>42</v>
      </c>
      <c r="M60" s="410">
        <f>K60/F60</f>
        <v>44.212389380530972</v>
      </c>
      <c r="N60" s="416" t="s">
        <v>4748</v>
      </c>
    </row>
    <row r="61" spans="1:14" ht="15">
      <c r="A61" t="s">
        <v>4461</v>
      </c>
      <c r="B61" t="s">
        <v>4460</v>
      </c>
      <c r="C61" t="s">
        <v>858</v>
      </c>
      <c r="E61" t="s">
        <v>4813</v>
      </c>
      <c r="F61" s="20">
        <v>113</v>
      </c>
      <c r="G61" s="410">
        <v>4746</v>
      </c>
      <c r="H61" s="410">
        <v>0</v>
      </c>
      <c r="I61" s="410">
        <v>250</v>
      </c>
      <c r="J61" s="410">
        <v>60</v>
      </c>
      <c r="K61" s="410">
        <f>G61+H61+I61</f>
        <v>4996</v>
      </c>
      <c r="L61" s="410">
        <f>G61/F61</f>
        <v>42</v>
      </c>
      <c r="M61" s="410">
        <f>K61/F61</f>
        <v>44.212389380530972</v>
      </c>
      <c r="N61" s="416" t="s">
        <v>4754</v>
      </c>
    </row>
    <row r="62" spans="1:14" ht="15">
      <c r="A62" t="s">
        <v>4461</v>
      </c>
      <c r="B62" t="s">
        <v>4460</v>
      </c>
      <c r="C62" t="s">
        <v>871</v>
      </c>
      <c r="E62" t="s">
        <v>4624</v>
      </c>
      <c r="F62" s="20">
        <v>96</v>
      </c>
      <c r="G62" s="410">
        <v>4032</v>
      </c>
      <c r="H62" s="410">
        <v>750</v>
      </c>
      <c r="I62" s="410">
        <v>250</v>
      </c>
      <c r="J62" s="410">
        <v>90</v>
      </c>
      <c r="K62" s="410">
        <f>G62+H62+I62</f>
        <v>5032</v>
      </c>
      <c r="L62" s="410">
        <f>G62/F62</f>
        <v>42</v>
      </c>
      <c r="M62" s="410">
        <f>K62/F62</f>
        <v>52.416666666666664</v>
      </c>
      <c r="N62" s="416" t="s">
        <v>4748</v>
      </c>
    </row>
    <row r="63" spans="1:14" ht="15">
      <c r="A63" t="s">
        <v>4461</v>
      </c>
      <c r="B63" t="s">
        <v>4460</v>
      </c>
      <c r="C63" t="s">
        <v>883</v>
      </c>
      <c r="E63" t="s">
        <v>4625</v>
      </c>
      <c r="F63" s="20">
        <v>115</v>
      </c>
      <c r="G63" s="416">
        <v>4830</v>
      </c>
      <c r="H63" s="416">
        <v>1500</v>
      </c>
      <c r="I63" s="416">
        <v>250</v>
      </c>
      <c r="J63" s="416">
        <v>105</v>
      </c>
      <c r="K63" s="410">
        <f>G63+H63+I63</f>
        <v>6580</v>
      </c>
      <c r="L63" s="410">
        <f>G63/F63</f>
        <v>42</v>
      </c>
      <c r="M63" s="410">
        <f>K63/F63</f>
        <v>57.217391304347828</v>
      </c>
      <c r="N63" s="416" t="s">
        <v>4748</v>
      </c>
    </row>
    <row r="64" spans="1:14" ht="15">
      <c r="A64" t="s">
        <v>4461</v>
      </c>
      <c r="B64" t="s">
        <v>4589</v>
      </c>
      <c r="C64" t="s">
        <v>2180</v>
      </c>
      <c r="E64" t="s">
        <v>4814</v>
      </c>
      <c r="F64" s="20">
        <v>69</v>
      </c>
      <c r="G64" s="410">
        <v>2898</v>
      </c>
      <c r="H64" s="410">
        <v>0</v>
      </c>
      <c r="I64" s="410">
        <v>250</v>
      </c>
      <c r="J64" s="410">
        <v>0</v>
      </c>
      <c r="K64" s="410">
        <f>G64+H64+I64</f>
        <v>3148</v>
      </c>
      <c r="L64" s="410">
        <f>G64/F64</f>
        <v>42</v>
      </c>
      <c r="M64" s="410">
        <f>K64/F64</f>
        <v>45.623188405797102</v>
      </c>
      <c r="N64" s="416" t="s">
        <v>4754</v>
      </c>
    </row>
    <row r="65" spans="1:14" ht="15">
      <c r="A65" t="s">
        <v>4461</v>
      </c>
      <c r="B65" t="s">
        <v>4460</v>
      </c>
      <c r="C65" t="s">
        <v>896</v>
      </c>
      <c r="E65" t="s">
        <v>4626</v>
      </c>
      <c r="F65" s="20">
        <v>122</v>
      </c>
      <c r="G65" s="416">
        <v>5124</v>
      </c>
      <c r="H65" s="416">
        <v>1000</v>
      </c>
      <c r="I65" s="416">
        <v>250</v>
      </c>
      <c r="J65" s="416">
        <v>120</v>
      </c>
      <c r="K65" s="410">
        <f>G65+H65+I65</f>
        <v>6374</v>
      </c>
      <c r="L65" s="410">
        <f>G65/F65</f>
        <v>42</v>
      </c>
      <c r="M65" s="410">
        <f>K65/F65</f>
        <v>52.245901639344261</v>
      </c>
      <c r="N65" s="416" t="s">
        <v>4748</v>
      </c>
    </row>
    <row r="66" spans="1:14" ht="15">
      <c r="A66" t="s">
        <v>4461</v>
      </c>
      <c r="B66" t="s">
        <v>4460</v>
      </c>
      <c r="C66" t="s">
        <v>907</v>
      </c>
      <c r="E66" t="s">
        <v>4815</v>
      </c>
      <c r="F66" s="20">
        <v>20</v>
      </c>
      <c r="G66" s="416">
        <v>840</v>
      </c>
      <c r="H66" s="416">
        <v>500</v>
      </c>
      <c r="I66" s="416">
        <v>250</v>
      </c>
      <c r="J66" s="416">
        <v>45</v>
      </c>
      <c r="K66" s="410">
        <f>G66+H66+I66</f>
        <v>1590</v>
      </c>
      <c r="L66" s="410">
        <f>G66/F66</f>
        <v>42</v>
      </c>
      <c r="M66" s="410">
        <f>K66/F66</f>
        <v>79.5</v>
      </c>
      <c r="N66" s="416" t="s">
        <v>4748</v>
      </c>
    </row>
    <row r="67" spans="1:14" ht="15">
      <c r="A67" t="s">
        <v>4461</v>
      </c>
      <c r="B67" t="s">
        <v>4460</v>
      </c>
      <c r="C67" t="s">
        <v>922</v>
      </c>
      <c r="E67" t="s">
        <v>4816</v>
      </c>
      <c r="F67" s="20">
        <v>28</v>
      </c>
      <c r="G67" s="416">
        <v>1176</v>
      </c>
      <c r="H67" s="416">
        <v>0</v>
      </c>
      <c r="I67" s="416">
        <v>250</v>
      </c>
      <c r="J67" s="416">
        <v>0</v>
      </c>
      <c r="K67" s="410">
        <f>G67+H67+I67</f>
        <v>1426</v>
      </c>
      <c r="L67" s="410">
        <f>G67/F67</f>
        <v>42</v>
      </c>
      <c r="M67" s="410">
        <f>K67/F67</f>
        <v>50.928571428571431</v>
      </c>
      <c r="N67" s="416" t="s">
        <v>4748</v>
      </c>
    </row>
    <row r="68" spans="1:14" ht="15">
      <c r="A68" t="s">
        <v>4461</v>
      </c>
      <c r="B68" t="s">
        <v>4460</v>
      </c>
      <c r="C68" t="s">
        <v>932</v>
      </c>
      <c r="E68" t="s">
        <v>4628</v>
      </c>
      <c r="F68" s="20">
        <v>99</v>
      </c>
      <c r="G68" s="416">
        <v>4158</v>
      </c>
      <c r="H68" s="416">
        <v>500</v>
      </c>
      <c r="I68" s="416">
        <v>250</v>
      </c>
      <c r="J68" s="416">
        <v>90</v>
      </c>
      <c r="K68" s="410">
        <f>G68+H68+I68</f>
        <v>4908</v>
      </c>
      <c r="L68" s="410">
        <f>G68/F68</f>
        <v>42</v>
      </c>
      <c r="M68" s="410">
        <f>K68/F68</f>
        <v>49.575757575757578</v>
      </c>
      <c r="N68" s="416" t="s">
        <v>4748</v>
      </c>
    </row>
    <row r="69" spans="1:14" ht="15">
      <c r="A69" t="s">
        <v>4461</v>
      </c>
      <c r="B69" t="s">
        <v>4460</v>
      </c>
      <c r="C69" t="s">
        <v>943</v>
      </c>
      <c r="E69" t="s">
        <v>4629</v>
      </c>
      <c r="F69" s="20">
        <v>295</v>
      </c>
      <c r="G69" s="416">
        <v>12390</v>
      </c>
      <c r="H69" s="416">
        <v>1500</v>
      </c>
      <c r="I69" s="416">
        <v>250</v>
      </c>
      <c r="J69" s="416">
        <v>0</v>
      </c>
      <c r="K69" s="410">
        <f>G69+H69+I69</f>
        <v>14140</v>
      </c>
      <c r="L69" s="410">
        <f>G69/F69</f>
        <v>42</v>
      </c>
      <c r="M69" s="410">
        <f>K69/F69</f>
        <v>47.932203389830505</v>
      </c>
      <c r="N69" s="416" t="s">
        <v>4748</v>
      </c>
    </row>
    <row r="70" spans="1:14" ht="15">
      <c r="A70" t="s">
        <v>4461</v>
      </c>
      <c r="B70" t="s">
        <v>4460</v>
      </c>
      <c r="C70" t="s">
        <v>182</v>
      </c>
      <c r="E70" t="s">
        <v>4817</v>
      </c>
      <c r="F70" s="20">
        <v>60</v>
      </c>
      <c r="G70" s="416">
        <v>2520</v>
      </c>
      <c r="H70" s="416">
        <v>0</v>
      </c>
      <c r="I70" s="416">
        <v>250</v>
      </c>
      <c r="J70" s="416">
        <v>45</v>
      </c>
      <c r="K70" s="410">
        <f>G70+H70+I70</f>
        <v>2770</v>
      </c>
      <c r="L70" s="410">
        <f>G70/F70</f>
        <v>42</v>
      </c>
      <c r="M70" s="410">
        <f>K70/F70</f>
        <v>46.166666666666664</v>
      </c>
      <c r="N70" s="416" t="s">
        <v>4748</v>
      </c>
    </row>
    <row r="71" spans="1:14" ht="15">
      <c r="A71" t="s">
        <v>4461</v>
      </c>
      <c r="B71" t="s">
        <v>4460</v>
      </c>
      <c r="C71" t="s">
        <v>958</v>
      </c>
      <c r="E71" t="s">
        <v>4630</v>
      </c>
      <c r="F71" s="20">
        <v>76</v>
      </c>
      <c r="G71" s="410">
        <v>3192</v>
      </c>
      <c r="H71" s="410">
        <v>0</v>
      </c>
      <c r="I71" s="410">
        <v>250</v>
      </c>
      <c r="J71" s="410">
        <v>105</v>
      </c>
      <c r="K71" s="410">
        <f>G71+H71+I71</f>
        <v>3442</v>
      </c>
      <c r="L71" s="410">
        <f>G71/F71</f>
        <v>42</v>
      </c>
      <c r="M71" s="410">
        <f>K71/F71</f>
        <v>45.289473684210527</v>
      </c>
      <c r="N71" s="416" t="s">
        <v>4748</v>
      </c>
    </row>
    <row r="72" spans="1:14" ht="15">
      <c r="A72" t="s">
        <v>4461</v>
      </c>
      <c r="B72" t="s">
        <v>4460</v>
      </c>
      <c r="C72" t="s">
        <v>444</v>
      </c>
      <c r="E72" t="s">
        <v>4818</v>
      </c>
      <c r="F72" s="20">
        <v>43</v>
      </c>
      <c r="G72" s="416">
        <v>5160</v>
      </c>
      <c r="H72" s="416">
        <v>0</v>
      </c>
      <c r="I72" s="416">
        <v>250</v>
      </c>
      <c r="J72" s="416">
        <v>0</v>
      </c>
      <c r="K72" s="410">
        <f>G72+H72+I72</f>
        <v>5410</v>
      </c>
      <c r="L72" s="410">
        <f>G72/F72</f>
        <v>120</v>
      </c>
      <c r="M72" s="410">
        <f>K72/F72</f>
        <v>125.81395348837209</v>
      </c>
      <c r="N72" s="416" t="s">
        <v>4750</v>
      </c>
    </row>
    <row r="73" spans="1:14" ht="15">
      <c r="A73" t="s">
        <v>4461</v>
      </c>
      <c r="B73" t="s">
        <v>4460</v>
      </c>
      <c r="C73" t="s">
        <v>980</v>
      </c>
      <c r="E73" t="s">
        <v>4819</v>
      </c>
      <c r="F73" s="20">
        <v>77</v>
      </c>
      <c r="G73" s="416">
        <v>3234</v>
      </c>
      <c r="H73" s="416">
        <v>0</v>
      </c>
      <c r="I73" s="416">
        <v>250</v>
      </c>
      <c r="J73" s="416">
        <v>71.75</v>
      </c>
      <c r="K73" s="410">
        <f>G73+H73+I73</f>
        <v>3484</v>
      </c>
      <c r="L73" s="410">
        <f>G73/F73</f>
        <v>42</v>
      </c>
      <c r="M73" s="410">
        <f>K73/F73</f>
        <v>45.246753246753244</v>
      </c>
      <c r="N73" s="416" t="s">
        <v>4748</v>
      </c>
    </row>
    <row r="74" spans="1:14" ht="15">
      <c r="A74" t="s">
        <v>4461</v>
      </c>
      <c r="B74" t="s">
        <v>4460</v>
      </c>
      <c r="C74" t="s">
        <v>192</v>
      </c>
      <c r="E74" t="s">
        <v>4820</v>
      </c>
      <c r="F74" s="20">
        <v>20</v>
      </c>
      <c r="G74" s="416">
        <v>840</v>
      </c>
      <c r="H74" s="416">
        <v>0</v>
      </c>
      <c r="I74" s="416">
        <v>250</v>
      </c>
      <c r="J74" s="416">
        <v>45</v>
      </c>
      <c r="K74" s="410">
        <f>G74+H74+I74</f>
        <v>1090</v>
      </c>
      <c r="L74" s="410">
        <f>G74/F74</f>
        <v>42</v>
      </c>
      <c r="M74" s="410">
        <f>K74/F74</f>
        <v>54.5</v>
      </c>
      <c r="N74" s="416" t="s">
        <v>4748</v>
      </c>
    </row>
    <row r="75" spans="1:14" ht="15">
      <c r="A75" t="s">
        <v>4461</v>
      </c>
      <c r="B75" t="s">
        <v>4460</v>
      </c>
      <c r="C75" t="s">
        <v>993</v>
      </c>
      <c r="E75" t="s">
        <v>4821</v>
      </c>
      <c r="F75" s="20">
        <v>29</v>
      </c>
      <c r="G75" s="416">
        <v>1218</v>
      </c>
      <c r="H75" s="416">
        <v>0</v>
      </c>
      <c r="I75" s="416">
        <v>250</v>
      </c>
      <c r="J75" s="416">
        <v>30</v>
      </c>
      <c r="K75" s="410">
        <f>G75+H75+I75</f>
        <v>1468</v>
      </c>
      <c r="L75" s="410">
        <f>G75/F75</f>
        <v>42</v>
      </c>
      <c r="M75" s="410">
        <f>K75/F75</f>
        <v>50.620689655172413</v>
      </c>
      <c r="N75" s="416" t="s">
        <v>4750</v>
      </c>
    </row>
    <row r="76" spans="1:14" ht="15">
      <c r="A76" t="s">
        <v>4461</v>
      </c>
      <c r="B76" t="s">
        <v>4589</v>
      </c>
      <c r="C76" t="s">
        <v>2368</v>
      </c>
      <c r="E76" t="s">
        <v>4822</v>
      </c>
      <c r="F76" s="20">
        <v>43</v>
      </c>
      <c r="G76" s="416">
        <v>1806</v>
      </c>
      <c r="H76" s="416">
        <v>500</v>
      </c>
      <c r="I76" s="416">
        <v>250</v>
      </c>
      <c r="J76" s="416">
        <v>30</v>
      </c>
      <c r="K76" s="410">
        <f>G76+H76+I76</f>
        <v>2556</v>
      </c>
      <c r="L76" s="410">
        <f>G76/F76</f>
        <v>42</v>
      </c>
      <c r="M76" s="410">
        <f>K76/F76</f>
        <v>59.441860465116278</v>
      </c>
      <c r="N76" s="416" t="s">
        <v>4748</v>
      </c>
    </row>
    <row r="77" spans="1:14" ht="15">
      <c r="A77" t="s">
        <v>4461</v>
      </c>
      <c r="B77" t="s">
        <v>4460</v>
      </c>
      <c r="C77" t="s">
        <v>202</v>
      </c>
      <c r="E77" t="s">
        <v>4823</v>
      </c>
      <c r="F77" s="20">
        <v>98</v>
      </c>
      <c r="G77" s="416">
        <v>4366</v>
      </c>
      <c r="H77" s="416">
        <v>0</v>
      </c>
      <c r="I77" s="416">
        <v>250</v>
      </c>
      <c r="J77" s="416">
        <v>0</v>
      </c>
      <c r="K77" s="410">
        <f>G77+H77+I77</f>
        <v>4616</v>
      </c>
      <c r="L77" s="410">
        <f>G77/F77</f>
        <v>44.551020408163268</v>
      </c>
      <c r="M77" s="410">
        <f>K77/F77</f>
        <v>47.102040816326529</v>
      </c>
      <c r="N77" s="416" t="s">
        <v>4748</v>
      </c>
    </row>
    <row r="78" spans="1:14" ht="15">
      <c r="A78" t="s">
        <v>4461</v>
      </c>
      <c r="B78" t="s">
        <v>4460</v>
      </c>
      <c r="C78" t="s">
        <v>1005</v>
      </c>
      <c r="E78" t="s">
        <v>4824</v>
      </c>
      <c r="F78" s="20">
        <v>125</v>
      </c>
      <c r="G78" s="410">
        <v>5250</v>
      </c>
      <c r="H78" s="410">
        <v>0</v>
      </c>
      <c r="I78" s="410">
        <v>250</v>
      </c>
      <c r="J78" s="410">
        <v>120</v>
      </c>
      <c r="K78" s="410">
        <f>G78+H78+I78</f>
        <v>5500</v>
      </c>
      <c r="L78" s="410">
        <f>G78/F78</f>
        <v>42</v>
      </c>
      <c r="M78" s="410">
        <f>K78/F78</f>
        <v>44</v>
      </c>
      <c r="N78" s="416" t="s">
        <v>4748</v>
      </c>
    </row>
    <row r="79" spans="1:14" ht="15">
      <c r="A79" t="s">
        <v>4461</v>
      </c>
      <c r="B79" t="s">
        <v>4460</v>
      </c>
      <c r="C79" t="s">
        <v>1014</v>
      </c>
      <c r="E79" t="s">
        <v>4825</v>
      </c>
      <c r="F79" s="20">
        <v>73</v>
      </c>
      <c r="G79" s="416">
        <v>3066</v>
      </c>
      <c r="H79" s="416">
        <v>500</v>
      </c>
      <c r="I79" s="416">
        <v>250</v>
      </c>
      <c r="J79" s="416">
        <v>0</v>
      </c>
      <c r="K79" s="410">
        <f>G79+H79+I79</f>
        <v>3816</v>
      </c>
      <c r="L79" s="410">
        <f>G79/F79</f>
        <v>42</v>
      </c>
      <c r="M79" s="410">
        <f>K79/F79</f>
        <v>52.273972602739725</v>
      </c>
      <c r="N79" s="416" t="s">
        <v>4765</v>
      </c>
    </row>
    <row r="80" spans="1:14" ht="15">
      <c r="A80" t="s">
        <v>4461</v>
      </c>
      <c r="B80" t="s">
        <v>4460</v>
      </c>
      <c r="C80" t="s">
        <v>1023</v>
      </c>
      <c r="E80" t="s">
        <v>4826</v>
      </c>
      <c r="F80" s="20">
        <v>54</v>
      </c>
      <c r="G80" s="416">
        <v>2268</v>
      </c>
      <c r="H80" s="416">
        <v>0</v>
      </c>
      <c r="I80" s="416">
        <v>250</v>
      </c>
      <c r="J80" s="416">
        <v>30</v>
      </c>
      <c r="K80" s="410">
        <f>G80+H80+I80</f>
        <v>2518</v>
      </c>
      <c r="L80" s="410">
        <f>G80/F80</f>
        <v>42</v>
      </c>
      <c r="M80" s="410">
        <f>K80/F80</f>
        <v>46.629629629629626</v>
      </c>
      <c r="N80" s="416" t="s">
        <v>4748</v>
      </c>
    </row>
    <row r="81" spans="1:14" ht="15">
      <c r="A81" t="s">
        <v>4461</v>
      </c>
      <c r="B81" t="s">
        <v>4589</v>
      </c>
      <c r="C81" t="s">
        <v>2192</v>
      </c>
      <c r="E81" t="s">
        <v>4827</v>
      </c>
      <c r="F81" s="20">
        <v>71</v>
      </c>
      <c r="G81" s="416">
        <v>2982</v>
      </c>
      <c r="H81" s="416">
        <v>0</v>
      </c>
      <c r="I81" s="416">
        <v>250</v>
      </c>
      <c r="J81" s="416">
        <v>60</v>
      </c>
      <c r="K81" s="410">
        <f>G81+H81+I81</f>
        <v>3232</v>
      </c>
      <c r="L81" s="410">
        <f>G81/F81</f>
        <v>42</v>
      </c>
      <c r="M81" s="410">
        <f>K81/F81</f>
        <v>45.521126760563384</v>
      </c>
      <c r="N81" s="416" t="s">
        <v>4748</v>
      </c>
    </row>
    <row r="82" spans="1:14" ht="15">
      <c r="A82" t="s">
        <v>4461</v>
      </c>
      <c r="B82" t="s">
        <v>4460</v>
      </c>
      <c r="C82" t="s">
        <v>214</v>
      </c>
      <c r="E82" t="s">
        <v>4828</v>
      </c>
      <c r="F82" s="20">
        <v>18</v>
      </c>
      <c r="G82" s="416">
        <v>756</v>
      </c>
      <c r="H82" s="416">
        <v>0</v>
      </c>
      <c r="I82" s="416">
        <v>250</v>
      </c>
      <c r="J82" s="416">
        <v>0</v>
      </c>
      <c r="K82" s="410">
        <f>G82+H82+I82</f>
        <v>1006</v>
      </c>
      <c r="L82" s="410">
        <f>G82/F82</f>
        <v>42</v>
      </c>
      <c r="M82" s="410">
        <f>K82/F82</f>
        <v>55.888888888888886</v>
      </c>
      <c r="N82" s="416" t="s">
        <v>4765</v>
      </c>
    </row>
    <row r="83" spans="1:14" ht="15">
      <c r="A83" t="s">
        <v>4461</v>
      </c>
      <c r="B83" t="s">
        <v>4460</v>
      </c>
      <c r="C83" t="s">
        <v>1034</v>
      </c>
      <c r="E83" t="s">
        <v>4829</v>
      </c>
      <c r="F83" s="20">
        <v>76</v>
      </c>
      <c r="G83" s="410">
        <v>3192</v>
      </c>
      <c r="H83" s="410">
        <v>500</v>
      </c>
      <c r="I83" s="410">
        <v>250</v>
      </c>
      <c r="J83" s="410">
        <v>60</v>
      </c>
      <c r="K83" s="410">
        <f>G83+H83+I83</f>
        <v>3942</v>
      </c>
      <c r="L83" s="410">
        <f>G83/F83</f>
        <v>42</v>
      </c>
      <c r="M83" s="410">
        <f>K83/F83</f>
        <v>51.868421052631582</v>
      </c>
      <c r="N83" s="416" t="s">
        <v>4754</v>
      </c>
    </row>
    <row r="84" spans="1:14" ht="15">
      <c r="A84" t="s">
        <v>4461</v>
      </c>
      <c r="B84" t="s">
        <v>4460</v>
      </c>
      <c r="C84" t="s">
        <v>1045</v>
      </c>
      <c r="E84" t="s">
        <v>4633</v>
      </c>
      <c r="F84" s="20">
        <v>94</v>
      </c>
      <c r="G84" s="416">
        <v>3948</v>
      </c>
      <c r="H84" s="416">
        <v>500</v>
      </c>
      <c r="I84" s="416">
        <v>250</v>
      </c>
      <c r="J84" s="416">
        <v>75</v>
      </c>
      <c r="K84" s="410">
        <f>G84+H84+I84</f>
        <v>4698</v>
      </c>
      <c r="L84" s="410">
        <f>G84/F84</f>
        <v>42</v>
      </c>
      <c r="M84" s="410">
        <f>K84/F84</f>
        <v>49.978723404255319</v>
      </c>
      <c r="N84" s="416" t="s">
        <v>4748</v>
      </c>
    </row>
    <row r="85" spans="1:14" ht="15">
      <c r="A85" t="s">
        <v>4461</v>
      </c>
      <c r="B85" t="s">
        <v>4460</v>
      </c>
      <c r="C85" t="s">
        <v>225</v>
      </c>
      <c r="E85" t="s">
        <v>4830</v>
      </c>
      <c r="F85" s="20">
        <v>101</v>
      </c>
      <c r="G85" s="416">
        <v>4242</v>
      </c>
      <c r="H85" s="416">
        <v>0</v>
      </c>
      <c r="I85" s="416">
        <v>250</v>
      </c>
      <c r="J85" s="416">
        <v>0</v>
      </c>
      <c r="K85" s="410">
        <f>G85+H85+I85</f>
        <v>4492</v>
      </c>
      <c r="L85" s="410">
        <f>G85/F85</f>
        <v>42</v>
      </c>
      <c r="M85" s="410">
        <f>K85/F85</f>
        <v>44.475247524752476</v>
      </c>
      <c r="N85" s="416" t="s">
        <v>4750</v>
      </c>
    </row>
    <row r="86" spans="1:14" ht="15">
      <c r="A86" t="s">
        <v>4461</v>
      </c>
      <c r="B86" t="s">
        <v>4460</v>
      </c>
      <c r="C86" t="s">
        <v>238</v>
      </c>
      <c r="E86" t="s">
        <v>4831</v>
      </c>
      <c r="F86" s="20">
        <v>55</v>
      </c>
      <c r="G86" s="410">
        <v>2310</v>
      </c>
      <c r="H86" s="410">
        <v>500</v>
      </c>
      <c r="I86" s="410">
        <v>250</v>
      </c>
      <c r="J86" s="410">
        <v>45</v>
      </c>
      <c r="K86" s="410">
        <f>G86+H86+I86</f>
        <v>3060</v>
      </c>
      <c r="L86" s="410">
        <f>G86/F86</f>
        <v>42</v>
      </c>
      <c r="M86" s="410">
        <f>K86/F86</f>
        <v>55.636363636363633</v>
      </c>
      <c r="N86" s="416" t="s">
        <v>4748</v>
      </c>
    </row>
    <row r="87" spans="1:14" ht="15">
      <c r="A87" t="s">
        <v>4461</v>
      </c>
      <c r="B87" t="s">
        <v>4460</v>
      </c>
      <c r="C87" t="s">
        <v>1056</v>
      </c>
      <c r="E87" t="s">
        <v>4635</v>
      </c>
      <c r="F87" s="20">
        <v>118</v>
      </c>
      <c r="G87" s="410">
        <v>4956</v>
      </c>
      <c r="H87" s="410">
        <v>1500</v>
      </c>
      <c r="I87" s="410">
        <v>250</v>
      </c>
      <c r="J87" s="410">
        <v>120</v>
      </c>
      <c r="K87" s="410">
        <f>G87+H87+I87</f>
        <v>6706</v>
      </c>
      <c r="L87" s="410">
        <f>G87/F87</f>
        <v>42</v>
      </c>
      <c r="M87" s="410">
        <f>K87/F87</f>
        <v>56.83050847457627</v>
      </c>
      <c r="N87" s="416" t="s">
        <v>4754</v>
      </c>
    </row>
    <row r="88" spans="1:14" ht="15">
      <c r="A88" t="s">
        <v>4461</v>
      </c>
      <c r="B88" t="s">
        <v>4460</v>
      </c>
      <c r="C88" t="s">
        <v>1065</v>
      </c>
      <c r="E88" t="s">
        <v>4832</v>
      </c>
      <c r="F88" s="20">
        <v>93</v>
      </c>
      <c r="G88" s="410">
        <v>3906</v>
      </c>
      <c r="H88" s="410">
        <v>0</v>
      </c>
      <c r="I88" s="410">
        <v>250</v>
      </c>
      <c r="J88" s="410">
        <v>0</v>
      </c>
      <c r="K88" s="410">
        <f>G88+H88+I88</f>
        <v>4156</v>
      </c>
      <c r="L88" s="410">
        <f>G88/F88</f>
        <v>42</v>
      </c>
      <c r="M88" s="410">
        <f>K88/F88</f>
        <v>44.688172043010752</v>
      </c>
      <c r="N88" s="416" t="s">
        <v>4748</v>
      </c>
    </row>
    <row r="89" spans="1:14" ht="15">
      <c r="A89" t="s">
        <v>4461</v>
      </c>
      <c r="B89" t="s">
        <v>4589</v>
      </c>
      <c r="C89" t="s">
        <v>2379</v>
      </c>
      <c r="E89" t="s">
        <v>4832</v>
      </c>
      <c r="F89" s="20">
        <v>112</v>
      </c>
      <c r="G89" s="410">
        <v>4704</v>
      </c>
      <c r="H89" s="410">
        <v>0</v>
      </c>
      <c r="I89" s="410">
        <v>250</v>
      </c>
      <c r="J89" s="410">
        <v>0</v>
      </c>
      <c r="K89" s="410">
        <f>G89+H89+I89</f>
        <v>4954</v>
      </c>
      <c r="L89" s="410">
        <f>G89/F89</f>
        <v>42</v>
      </c>
      <c r="M89" s="410">
        <f>K89/F89</f>
        <v>44.232142857142854</v>
      </c>
      <c r="N89" s="416" t="s">
        <v>4754</v>
      </c>
    </row>
    <row r="90" spans="1:14" ht="15">
      <c r="A90" t="s">
        <v>4461</v>
      </c>
      <c r="B90" t="s">
        <v>4460</v>
      </c>
      <c r="C90" t="s">
        <v>1076</v>
      </c>
      <c r="E90" t="s">
        <v>4833</v>
      </c>
      <c r="F90" s="20">
        <v>106</v>
      </c>
      <c r="G90" s="416">
        <v>4452</v>
      </c>
      <c r="H90" s="416">
        <v>2000</v>
      </c>
      <c r="I90" s="416">
        <v>250</v>
      </c>
      <c r="J90" s="416">
        <v>90</v>
      </c>
      <c r="K90" s="410">
        <f>G90+H90+I90</f>
        <v>6702</v>
      </c>
      <c r="L90" s="410">
        <f>G90/F90</f>
        <v>42</v>
      </c>
      <c r="M90" s="410">
        <f>K90/F90</f>
        <v>63.226415094339622</v>
      </c>
      <c r="N90" s="416" t="s">
        <v>4748</v>
      </c>
    </row>
    <row r="91" spans="1:14" ht="15">
      <c r="A91" t="s">
        <v>4461</v>
      </c>
      <c r="B91" t="s">
        <v>4589</v>
      </c>
      <c r="C91" t="s">
        <v>2389</v>
      </c>
      <c r="E91" t="s">
        <v>4834</v>
      </c>
      <c r="F91" s="20">
        <v>38</v>
      </c>
      <c r="G91" s="410">
        <v>1596</v>
      </c>
      <c r="H91" s="410">
        <v>0</v>
      </c>
      <c r="I91" s="410">
        <v>250</v>
      </c>
      <c r="J91" s="410">
        <v>0</v>
      </c>
      <c r="K91" s="410">
        <f>G91+H91+I91</f>
        <v>1846</v>
      </c>
      <c r="L91" s="410">
        <f>G91/F91</f>
        <v>42</v>
      </c>
      <c r="M91" s="410">
        <f>K91/F91</f>
        <v>48.578947368421055</v>
      </c>
      <c r="N91" s="416" t="s">
        <v>4754</v>
      </c>
    </row>
    <row r="92" spans="1:14" ht="15">
      <c r="A92" t="s">
        <v>4461</v>
      </c>
      <c r="B92" t="s">
        <v>4460</v>
      </c>
      <c r="C92" t="s">
        <v>1700</v>
      </c>
      <c r="E92" t="s">
        <v>4835</v>
      </c>
      <c r="F92" s="20">
        <v>14</v>
      </c>
      <c r="G92" s="416">
        <v>1680</v>
      </c>
      <c r="H92" s="416">
        <v>0</v>
      </c>
      <c r="I92" s="416">
        <v>250</v>
      </c>
      <c r="J92" s="416">
        <v>0</v>
      </c>
      <c r="K92" s="410">
        <f>G92+H92+I92</f>
        <v>1930</v>
      </c>
      <c r="L92" s="410">
        <f>G92/F92</f>
        <v>120</v>
      </c>
      <c r="M92" s="410">
        <f>K92/F92</f>
        <v>137.85714285714286</v>
      </c>
      <c r="N92" s="416" t="s">
        <v>4765</v>
      </c>
    </row>
    <row r="93" spans="1:14" ht="15">
      <c r="A93" t="s">
        <v>4461</v>
      </c>
      <c r="B93" t="s">
        <v>4460</v>
      </c>
      <c r="C93" t="s">
        <v>248</v>
      </c>
      <c r="E93" t="s">
        <v>4836</v>
      </c>
      <c r="F93" s="20">
        <v>44</v>
      </c>
      <c r="G93" s="410">
        <v>1848</v>
      </c>
      <c r="H93" s="410">
        <v>0</v>
      </c>
      <c r="I93" s="410">
        <v>250</v>
      </c>
      <c r="J93" s="410">
        <v>60</v>
      </c>
      <c r="K93" s="410">
        <f>G93+H93+I93</f>
        <v>2098</v>
      </c>
      <c r="L93" s="410">
        <f>G93/F93</f>
        <v>42</v>
      </c>
      <c r="M93" s="410">
        <f>K93/F93</f>
        <v>47.68181818181818</v>
      </c>
      <c r="N93" s="416" t="s">
        <v>4748</v>
      </c>
    </row>
    <row r="94" spans="1:14" ht="15">
      <c r="A94" t="s">
        <v>4461</v>
      </c>
      <c r="B94" t="s">
        <v>4589</v>
      </c>
      <c r="C94" t="s">
        <v>2398</v>
      </c>
      <c r="E94" t="s">
        <v>4837</v>
      </c>
      <c r="F94" s="20">
        <v>44</v>
      </c>
      <c r="G94" s="416">
        <v>1848</v>
      </c>
      <c r="H94" s="416">
        <v>0</v>
      </c>
      <c r="I94" s="416">
        <v>250</v>
      </c>
      <c r="J94" s="416">
        <v>45</v>
      </c>
      <c r="K94" s="410">
        <f>G94+H94+I94</f>
        <v>2098</v>
      </c>
      <c r="L94" s="410">
        <f>G94/F94</f>
        <v>42</v>
      </c>
      <c r="M94" s="410">
        <f>K94/F94</f>
        <v>47.68181818181818</v>
      </c>
      <c r="N94" s="416" t="s">
        <v>4748</v>
      </c>
    </row>
    <row r="95" spans="1:14" ht="15">
      <c r="A95" t="s">
        <v>4461</v>
      </c>
      <c r="B95" t="s">
        <v>4460</v>
      </c>
      <c r="C95" t="s">
        <v>1088</v>
      </c>
      <c r="E95" t="s">
        <v>4638</v>
      </c>
      <c r="F95" s="20">
        <v>312</v>
      </c>
      <c r="G95" s="416">
        <v>13104</v>
      </c>
      <c r="H95" s="416">
        <v>2500</v>
      </c>
      <c r="I95" s="416">
        <v>250</v>
      </c>
      <c r="J95" s="416">
        <v>165</v>
      </c>
      <c r="K95" s="410">
        <f>G95+H95+I95</f>
        <v>15854</v>
      </c>
      <c r="L95" s="410">
        <f>G95/F95</f>
        <v>42</v>
      </c>
      <c r="M95" s="410">
        <f>K95/F95</f>
        <v>50.814102564102562</v>
      </c>
      <c r="N95" s="416" t="s">
        <v>4748</v>
      </c>
    </row>
    <row r="96" spans="1:14" ht="15">
      <c r="A96" t="s">
        <v>4461</v>
      </c>
      <c r="B96" t="s">
        <v>4589</v>
      </c>
      <c r="C96" t="s">
        <v>2409</v>
      </c>
      <c r="E96" t="s">
        <v>4838</v>
      </c>
      <c r="F96" s="20">
        <v>230</v>
      </c>
      <c r="G96" s="410">
        <v>9660</v>
      </c>
      <c r="H96" s="410">
        <v>1000</v>
      </c>
      <c r="I96" s="410">
        <v>250</v>
      </c>
      <c r="J96" s="410">
        <v>0</v>
      </c>
      <c r="K96" s="410">
        <f>G96+H96+I96</f>
        <v>10910</v>
      </c>
      <c r="L96" s="410">
        <f>G96/F96</f>
        <v>42</v>
      </c>
      <c r="M96" s="410">
        <f>K96/F96</f>
        <v>47.434782608695649</v>
      </c>
      <c r="N96" s="416" t="s">
        <v>4754</v>
      </c>
    </row>
    <row r="97" spans="1:14" ht="15">
      <c r="A97" t="s">
        <v>4461</v>
      </c>
      <c r="B97" t="s">
        <v>4460</v>
      </c>
      <c r="C97" t="s">
        <v>1101</v>
      </c>
      <c r="E97" t="s">
        <v>4639</v>
      </c>
      <c r="F97" s="20">
        <v>48</v>
      </c>
      <c r="G97" s="410">
        <v>2016</v>
      </c>
      <c r="H97" s="410">
        <v>0</v>
      </c>
      <c r="I97" s="410">
        <v>250</v>
      </c>
      <c r="J97" s="410">
        <v>0</v>
      </c>
      <c r="K97" s="410">
        <f>G97+H97+I97</f>
        <v>2266</v>
      </c>
      <c r="L97" s="410">
        <f>G97/F97</f>
        <v>42</v>
      </c>
      <c r="M97" s="410">
        <f>K97/F97</f>
        <v>47.208333333333336</v>
      </c>
      <c r="N97" s="416" t="s">
        <v>4754</v>
      </c>
    </row>
    <row r="98" spans="1:14" ht="15">
      <c r="A98" t="s">
        <v>4461</v>
      </c>
      <c r="B98" t="s">
        <v>4460</v>
      </c>
      <c r="C98" t="s">
        <v>1111</v>
      </c>
      <c r="E98" t="s">
        <v>4839</v>
      </c>
      <c r="F98" s="20">
        <v>90</v>
      </c>
      <c r="G98" s="416">
        <v>3780</v>
      </c>
      <c r="H98" s="416">
        <v>0</v>
      </c>
      <c r="I98" s="416">
        <v>250</v>
      </c>
      <c r="J98" s="416">
        <v>90</v>
      </c>
      <c r="K98" s="410">
        <f>G98+H98+I98</f>
        <v>4030</v>
      </c>
      <c r="L98" s="410">
        <f>G98/F98</f>
        <v>42</v>
      </c>
      <c r="M98" s="410">
        <f>K98/F98</f>
        <v>44.777777777777779</v>
      </c>
      <c r="N98" s="416" t="s">
        <v>4748</v>
      </c>
    </row>
    <row r="99" spans="1:14" ht="15">
      <c r="A99" t="s">
        <v>4461</v>
      </c>
      <c r="B99" t="s">
        <v>4589</v>
      </c>
      <c r="C99" t="s">
        <v>2202</v>
      </c>
      <c r="E99" t="s">
        <v>4840</v>
      </c>
      <c r="F99" s="20">
        <v>127</v>
      </c>
      <c r="G99" s="410">
        <v>5334</v>
      </c>
      <c r="H99" s="410">
        <v>0</v>
      </c>
      <c r="I99" s="410">
        <v>250</v>
      </c>
      <c r="J99" s="410">
        <v>30</v>
      </c>
      <c r="K99" s="410">
        <f>G99+H99+I99</f>
        <v>5584</v>
      </c>
      <c r="L99" s="410">
        <f>G99/F99</f>
        <v>42</v>
      </c>
      <c r="M99" s="410">
        <f>K99/F99</f>
        <v>43.968503937007874</v>
      </c>
      <c r="N99" s="416" t="s">
        <v>4754</v>
      </c>
    </row>
    <row r="100" spans="1:14" ht="15">
      <c r="A100" t="s">
        <v>4461</v>
      </c>
      <c r="B100" t="s">
        <v>4460</v>
      </c>
      <c r="C100" t="s">
        <v>1125</v>
      </c>
      <c r="E100" t="s">
        <v>4640</v>
      </c>
      <c r="F100" s="20">
        <v>80</v>
      </c>
      <c r="G100" s="416">
        <v>3360</v>
      </c>
      <c r="H100" s="416">
        <v>500</v>
      </c>
      <c r="I100" s="416">
        <v>250</v>
      </c>
      <c r="J100" s="416">
        <v>75</v>
      </c>
      <c r="K100" s="410">
        <f>G100+H100+I100</f>
        <v>4110</v>
      </c>
      <c r="L100" s="410">
        <f>G100/F100</f>
        <v>42</v>
      </c>
      <c r="M100" s="410">
        <f>K100/F100</f>
        <v>51.375</v>
      </c>
      <c r="N100" s="416" t="s">
        <v>4748</v>
      </c>
    </row>
    <row r="101" spans="1:14" ht="15">
      <c r="A101" t="s">
        <v>4461</v>
      </c>
      <c r="B101" t="s">
        <v>4460</v>
      </c>
      <c r="C101" t="s">
        <v>1137</v>
      </c>
      <c r="E101" t="s">
        <v>4641</v>
      </c>
      <c r="F101" s="20">
        <v>152</v>
      </c>
      <c r="G101" s="410">
        <v>6384</v>
      </c>
      <c r="H101" s="410">
        <v>500</v>
      </c>
      <c r="I101" s="410">
        <v>250</v>
      </c>
      <c r="J101" s="410">
        <v>0</v>
      </c>
      <c r="K101" s="410">
        <f>G101+H101+I101</f>
        <v>7134</v>
      </c>
      <c r="L101" s="410">
        <f>G101/F101</f>
        <v>42</v>
      </c>
      <c r="M101" s="410">
        <f>K101/F101</f>
        <v>46.934210526315788</v>
      </c>
      <c r="N101" s="416" t="s">
        <v>4754</v>
      </c>
    </row>
    <row r="102" spans="1:14" ht="15">
      <c r="A102" t="s">
        <v>4461</v>
      </c>
      <c r="B102" t="s">
        <v>4460</v>
      </c>
      <c r="C102" t="s">
        <v>1148</v>
      </c>
      <c r="E102" t="s">
        <v>4642</v>
      </c>
      <c r="F102" s="20">
        <v>131</v>
      </c>
      <c r="G102" s="416">
        <v>5502</v>
      </c>
      <c r="H102" s="416">
        <v>500</v>
      </c>
      <c r="I102" s="416">
        <v>250</v>
      </c>
      <c r="J102" s="416">
        <v>100</v>
      </c>
      <c r="K102" s="410">
        <f>G102+H102+I102</f>
        <v>6252</v>
      </c>
      <c r="L102" s="410">
        <f>G102/F102</f>
        <v>42</v>
      </c>
      <c r="M102" s="410">
        <f>K102/F102</f>
        <v>47.725190839694655</v>
      </c>
      <c r="N102" s="416" t="s">
        <v>4748</v>
      </c>
    </row>
    <row r="103" spans="1:14" ht="15">
      <c r="A103" t="s">
        <v>4461</v>
      </c>
      <c r="B103" t="s">
        <v>4460</v>
      </c>
      <c r="C103" t="s">
        <v>1158</v>
      </c>
      <c r="E103" t="s">
        <v>4841</v>
      </c>
      <c r="F103" s="20">
        <v>74</v>
      </c>
      <c r="G103" s="416">
        <v>3108</v>
      </c>
      <c r="H103" s="416">
        <v>0</v>
      </c>
      <c r="I103" s="416">
        <v>250</v>
      </c>
      <c r="J103" s="416">
        <v>75</v>
      </c>
      <c r="K103" s="410">
        <f>G103+H103+I103</f>
        <v>3358</v>
      </c>
      <c r="L103" s="410">
        <f>G103/F103</f>
        <v>42</v>
      </c>
      <c r="M103" s="410">
        <f>K103/F103</f>
        <v>45.378378378378379</v>
      </c>
      <c r="N103" s="416" t="s">
        <v>4748</v>
      </c>
    </row>
    <row r="104" spans="1:14" ht="15">
      <c r="A104" t="s">
        <v>4461</v>
      </c>
      <c r="B104" t="s">
        <v>4589</v>
      </c>
      <c r="C104" t="s">
        <v>2214</v>
      </c>
      <c r="E104" t="s">
        <v>4842</v>
      </c>
      <c r="F104" s="20">
        <v>20</v>
      </c>
      <c r="G104" s="410">
        <v>840</v>
      </c>
      <c r="H104" s="410">
        <v>0</v>
      </c>
      <c r="I104" s="410">
        <v>250</v>
      </c>
      <c r="J104" s="410">
        <v>30</v>
      </c>
      <c r="K104" s="410">
        <f>G104+H104+I104</f>
        <v>1090</v>
      </c>
      <c r="L104" s="410">
        <f>G104/F104</f>
        <v>42</v>
      </c>
      <c r="M104" s="410">
        <f>K104/F104</f>
        <v>54.5</v>
      </c>
      <c r="N104" s="416" t="s">
        <v>4748</v>
      </c>
    </row>
    <row r="105" spans="1:14" ht="15">
      <c r="A105" t="s">
        <v>4461</v>
      </c>
      <c r="B105" t="s">
        <v>4460</v>
      </c>
      <c r="C105" t="s">
        <v>1170</v>
      </c>
      <c r="E105" t="s">
        <v>4843</v>
      </c>
      <c r="F105" s="20">
        <v>134</v>
      </c>
      <c r="G105" s="410">
        <v>5628</v>
      </c>
      <c r="H105" s="410">
        <v>0</v>
      </c>
      <c r="I105" s="410">
        <v>250</v>
      </c>
      <c r="J105" s="410">
        <v>90</v>
      </c>
      <c r="K105" s="410">
        <f>G105+H105+I105</f>
        <v>5878</v>
      </c>
      <c r="L105" s="410">
        <f>G105/F105</f>
        <v>42</v>
      </c>
      <c r="M105" s="410">
        <f>K105/F105</f>
        <v>43.865671641791046</v>
      </c>
      <c r="N105" s="416" t="s">
        <v>4748</v>
      </c>
    </row>
    <row r="106" spans="1:14" ht="15">
      <c r="A106" t="s">
        <v>4461</v>
      </c>
      <c r="B106" t="s">
        <v>4460</v>
      </c>
      <c r="C106" t="s">
        <v>259</v>
      </c>
      <c r="E106" t="s">
        <v>4844</v>
      </c>
      <c r="F106" s="20">
        <v>115</v>
      </c>
      <c r="G106" s="416">
        <v>4830</v>
      </c>
      <c r="H106" s="416">
        <v>0</v>
      </c>
      <c r="I106" s="416">
        <v>250</v>
      </c>
      <c r="J106" s="416">
        <v>100</v>
      </c>
      <c r="K106" s="410">
        <f>G106+H106+I106</f>
        <v>5080</v>
      </c>
      <c r="L106" s="410">
        <f>G106/F106</f>
        <v>42</v>
      </c>
      <c r="M106" s="410">
        <f>K106/F106</f>
        <v>44.173913043478258</v>
      </c>
      <c r="N106" s="416" t="s">
        <v>4748</v>
      </c>
    </row>
    <row r="107" spans="1:14" ht="15">
      <c r="A107" t="s">
        <v>4461</v>
      </c>
      <c r="B107" t="s">
        <v>4460</v>
      </c>
      <c r="C107" t="s">
        <v>1182</v>
      </c>
      <c r="E107" t="s">
        <v>4845</v>
      </c>
      <c r="F107" s="20">
        <v>89</v>
      </c>
      <c r="G107" s="416">
        <v>3738</v>
      </c>
      <c r="H107" s="416">
        <v>1000</v>
      </c>
      <c r="I107" s="416">
        <v>250</v>
      </c>
      <c r="J107" s="416">
        <v>75</v>
      </c>
      <c r="K107" s="410">
        <f>G107+H107+I107</f>
        <v>4988</v>
      </c>
      <c r="L107" s="410">
        <f>G107/F107</f>
        <v>42</v>
      </c>
      <c r="M107" s="410">
        <f>K107/F107</f>
        <v>56.044943820224717</v>
      </c>
      <c r="N107" s="416" t="s">
        <v>4750</v>
      </c>
    </row>
    <row r="108" spans="1:14" ht="15">
      <c r="A108" t="s">
        <v>4461</v>
      </c>
      <c r="B108" t="s">
        <v>4460</v>
      </c>
      <c r="C108" t="s">
        <v>1194</v>
      </c>
      <c r="E108" t="s">
        <v>4846</v>
      </c>
      <c r="F108" s="20">
        <v>125</v>
      </c>
      <c r="G108" s="410">
        <v>5250</v>
      </c>
      <c r="I108" s="410">
        <v>250</v>
      </c>
      <c r="J108" s="410">
        <v>45</v>
      </c>
      <c r="K108" s="410">
        <f>G108+H108+I108</f>
        <v>5500</v>
      </c>
      <c r="L108" s="410">
        <f>G108/F108</f>
        <v>42</v>
      </c>
      <c r="M108" s="410">
        <f>K108/F108</f>
        <v>44</v>
      </c>
      <c r="N108" s="416" t="s">
        <v>4748</v>
      </c>
    </row>
    <row r="109" spans="1:14" ht="15">
      <c r="A109" t="s">
        <v>4461</v>
      </c>
      <c r="B109" t="s">
        <v>4460</v>
      </c>
      <c r="C109" t="s">
        <v>269</v>
      </c>
      <c r="E109" t="s">
        <v>4847</v>
      </c>
      <c r="F109" s="20">
        <v>51</v>
      </c>
      <c r="G109" s="410">
        <v>2142</v>
      </c>
      <c r="I109" s="410">
        <v>250</v>
      </c>
      <c r="J109" s="410">
        <v>60</v>
      </c>
      <c r="K109" s="410">
        <f>G109+H109+I109</f>
        <v>2392</v>
      </c>
      <c r="L109" s="410">
        <f>G109/F109</f>
        <v>42</v>
      </c>
      <c r="M109" s="410">
        <f>K109/F109</f>
        <v>46.901960784313722</v>
      </c>
      <c r="N109" s="416" t="s">
        <v>4748</v>
      </c>
    </row>
    <row r="110" spans="1:14" ht="15">
      <c r="A110" t="s">
        <v>4461</v>
      </c>
      <c r="B110" t="s">
        <v>4460</v>
      </c>
      <c r="C110" t="s">
        <v>1205</v>
      </c>
      <c r="E110" t="s">
        <v>4848</v>
      </c>
      <c r="F110" s="20">
        <v>47</v>
      </c>
      <c r="G110" s="410">
        <v>1974</v>
      </c>
      <c r="H110" s="410">
        <v>0</v>
      </c>
      <c r="I110" s="410">
        <v>250</v>
      </c>
      <c r="J110" s="410">
        <v>45</v>
      </c>
      <c r="K110" s="410">
        <f>G110+H110+I110</f>
        <v>2224</v>
      </c>
      <c r="L110" s="410">
        <f>G110/F110</f>
        <v>42</v>
      </c>
      <c r="M110" s="410">
        <f>K110/F110</f>
        <v>47.319148936170215</v>
      </c>
      <c r="N110" s="416" t="s">
        <v>4748</v>
      </c>
    </row>
    <row r="111" spans="1:14" ht="15">
      <c r="A111" t="s">
        <v>4461</v>
      </c>
      <c r="B111" t="s">
        <v>4460</v>
      </c>
      <c r="C111" t="s">
        <v>1215</v>
      </c>
      <c r="E111" t="s">
        <v>4849</v>
      </c>
      <c r="F111" s="20">
        <v>108</v>
      </c>
      <c r="G111" s="410">
        <v>4536</v>
      </c>
      <c r="H111" s="410">
        <v>500</v>
      </c>
      <c r="I111" s="410">
        <v>250</v>
      </c>
      <c r="J111" s="410">
        <v>0</v>
      </c>
      <c r="K111" s="410">
        <f>G111+H111+I111</f>
        <v>5286</v>
      </c>
      <c r="L111" s="410">
        <f>G111/F111</f>
        <v>42</v>
      </c>
      <c r="M111" s="410">
        <f>K111/F111</f>
        <v>48.944444444444443</v>
      </c>
      <c r="N111" s="416" t="s">
        <v>4754</v>
      </c>
    </row>
    <row r="112" spans="1:14" ht="15">
      <c r="A112" t="s">
        <v>4461</v>
      </c>
      <c r="B112" t="s">
        <v>4460</v>
      </c>
      <c r="C112" t="s">
        <v>279</v>
      </c>
      <c r="E112" t="s">
        <v>4850</v>
      </c>
      <c r="F112" s="20">
        <v>144</v>
      </c>
      <c r="G112" s="416">
        <v>6048</v>
      </c>
      <c r="H112" s="416">
        <v>1000</v>
      </c>
      <c r="I112" s="416">
        <v>250</v>
      </c>
      <c r="J112" s="416">
        <v>0</v>
      </c>
      <c r="K112" s="410">
        <f>G112+H112+I112</f>
        <v>7298</v>
      </c>
      <c r="L112" s="410">
        <f>G112/F112</f>
        <v>42</v>
      </c>
      <c r="M112" s="410">
        <f>K112/F112</f>
        <v>50.680555555555557</v>
      </c>
      <c r="N112" s="416" t="s">
        <v>4748</v>
      </c>
    </row>
    <row r="113" spans="1:14" ht="15">
      <c r="A113" t="s">
        <v>4461</v>
      </c>
      <c r="B113" t="s">
        <v>4460</v>
      </c>
      <c r="C113" t="s">
        <v>279</v>
      </c>
      <c r="E113" t="s">
        <v>4851</v>
      </c>
      <c r="F113" s="20">
        <v>111</v>
      </c>
      <c r="G113" s="410">
        <v>4662</v>
      </c>
      <c r="H113" s="410">
        <v>2000</v>
      </c>
      <c r="I113" s="410">
        <v>250</v>
      </c>
      <c r="J113" s="410">
        <v>0</v>
      </c>
      <c r="K113" s="410">
        <f>G113+H113+I113</f>
        <v>6912</v>
      </c>
      <c r="L113" s="410">
        <f>G113/F113</f>
        <v>42</v>
      </c>
      <c r="M113" s="410">
        <f>K113/F113</f>
        <v>62.270270270270274</v>
      </c>
      <c r="N113" s="416" t="s">
        <v>4754</v>
      </c>
    </row>
    <row r="114" spans="1:14" ht="15">
      <c r="A114" t="s">
        <v>4461</v>
      </c>
      <c r="B114" t="s">
        <v>4460</v>
      </c>
      <c r="C114" t="s">
        <v>1227</v>
      </c>
      <c r="E114" t="s">
        <v>4852</v>
      </c>
      <c r="F114" s="20">
        <v>60</v>
      </c>
      <c r="G114" s="410">
        <v>2520</v>
      </c>
      <c r="H114" s="410">
        <v>500</v>
      </c>
      <c r="I114" s="410">
        <v>250</v>
      </c>
      <c r="J114" s="410">
        <v>60</v>
      </c>
      <c r="K114" s="410">
        <f>G114+H114+I114</f>
        <v>3270</v>
      </c>
      <c r="L114" s="410">
        <f>G114/F114</f>
        <v>42</v>
      </c>
      <c r="M114" s="410">
        <f>K114/F114</f>
        <v>54.5</v>
      </c>
      <c r="N114" s="416" t="s">
        <v>4748</v>
      </c>
    </row>
    <row r="115" spans="1:14" ht="15">
      <c r="A115" t="s">
        <v>4461</v>
      </c>
      <c r="B115" t="s">
        <v>4460</v>
      </c>
      <c r="C115" t="s">
        <v>1238</v>
      </c>
      <c r="E115" t="s">
        <v>4853</v>
      </c>
      <c r="F115" s="20">
        <v>104</v>
      </c>
      <c r="G115" s="416">
        <v>4368</v>
      </c>
      <c r="H115" s="416">
        <v>1000</v>
      </c>
      <c r="I115" s="416">
        <v>250</v>
      </c>
      <c r="J115" s="416">
        <v>84</v>
      </c>
      <c r="K115" s="410">
        <f>G115+H115+I115</f>
        <v>5618</v>
      </c>
      <c r="L115" s="410">
        <f>G115/F115</f>
        <v>42</v>
      </c>
      <c r="M115" s="410">
        <f>K115/F115</f>
        <v>54.019230769230766</v>
      </c>
      <c r="N115" s="416" t="s">
        <v>4750</v>
      </c>
    </row>
    <row r="116" spans="1:14" ht="15">
      <c r="A116" t="s">
        <v>4461</v>
      </c>
      <c r="B116" t="s">
        <v>4589</v>
      </c>
      <c r="C116" t="s">
        <v>2418</v>
      </c>
      <c r="E116" t="s">
        <v>4854</v>
      </c>
      <c r="F116" s="20">
        <v>52</v>
      </c>
      <c r="G116" s="410">
        <v>2184</v>
      </c>
      <c r="H116" s="410">
        <v>0</v>
      </c>
      <c r="I116" s="410">
        <v>250</v>
      </c>
      <c r="J116" s="410">
        <v>0</v>
      </c>
      <c r="K116" s="410">
        <f>G116+H116+I116</f>
        <v>2434</v>
      </c>
      <c r="L116" s="410">
        <f>G116/F116</f>
        <v>42</v>
      </c>
      <c r="M116" s="410">
        <f>K116/F116</f>
        <v>46.807692307692307</v>
      </c>
      <c r="N116" s="416" t="s">
        <v>4754</v>
      </c>
    </row>
    <row r="117" spans="1:14" ht="15">
      <c r="A117" t="s">
        <v>4461</v>
      </c>
      <c r="B117" t="s">
        <v>4460</v>
      </c>
      <c r="C117" t="s">
        <v>1250</v>
      </c>
      <c r="E117" t="s">
        <v>4643</v>
      </c>
      <c r="F117" s="20">
        <v>116</v>
      </c>
      <c r="G117" s="410">
        <v>4872</v>
      </c>
      <c r="H117" s="410">
        <v>500</v>
      </c>
      <c r="I117" s="410">
        <v>250</v>
      </c>
      <c r="J117" s="410">
        <v>45</v>
      </c>
      <c r="K117" s="410">
        <f>G117+H117+I117</f>
        <v>5622</v>
      </c>
      <c r="L117" s="410">
        <f>G117/F117</f>
        <v>42</v>
      </c>
      <c r="M117" s="410">
        <f>K117/F117</f>
        <v>48.46551724137931</v>
      </c>
      <c r="N117" s="416" t="s">
        <v>4748</v>
      </c>
    </row>
    <row r="118" spans="1:14" ht="15">
      <c r="A118" t="s">
        <v>4461</v>
      </c>
      <c r="B118" t="s">
        <v>4460</v>
      </c>
      <c r="C118" t="s">
        <v>1263</v>
      </c>
      <c r="E118" t="s">
        <v>4855</v>
      </c>
      <c r="F118" s="20">
        <v>72</v>
      </c>
      <c r="G118" s="410">
        <v>3024</v>
      </c>
      <c r="H118" s="410">
        <v>0</v>
      </c>
      <c r="I118" s="410">
        <v>250</v>
      </c>
      <c r="J118" s="410">
        <v>75</v>
      </c>
      <c r="K118" s="410">
        <f>G118+H118+I118</f>
        <v>3274</v>
      </c>
      <c r="L118" s="410">
        <f>G118/F118</f>
        <v>42</v>
      </c>
      <c r="M118" s="410">
        <f>K118/F118</f>
        <v>45.472222222222221</v>
      </c>
      <c r="N118" s="416" t="s">
        <v>4748</v>
      </c>
    </row>
    <row r="119" spans="1:14" ht="15">
      <c r="A119" t="s">
        <v>4461</v>
      </c>
      <c r="B119" t="s">
        <v>4460</v>
      </c>
      <c r="C119" t="s">
        <v>288</v>
      </c>
      <c r="E119" t="s">
        <v>4856</v>
      </c>
      <c r="F119" s="20">
        <v>81</v>
      </c>
      <c r="G119" s="416">
        <v>3402</v>
      </c>
      <c r="H119" s="416">
        <v>0</v>
      </c>
      <c r="I119" s="416">
        <v>250</v>
      </c>
      <c r="J119" s="416">
        <v>126</v>
      </c>
      <c r="K119" s="410">
        <f>G119+H119+I119</f>
        <v>3652</v>
      </c>
      <c r="L119" s="410">
        <f>G119/F119</f>
        <v>42</v>
      </c>
      <c r="M119" s="410">
        <f>K119/F119</f>
        <v>45.086419753086417</v>
      </c>
      <c r="N119" s="416" t="s">
        <v>4750</v>
      </c>
    </row>
    <row r="120" spans="1:14" ht="15">
      <c r="A120" t="s">
        <v>4461</v>
      </c>
      <c r="B120" t="s">
        <v>4589</v>
      </c>
      <c r="C120" t="s">
        <v>2225</v>
      </c>
      <c r="E120" t="s">
        <v>4857</v>
      </c>
      <c r="F120" s="20">
        <v>21</v>
      </c>
      <c r="G120" s="410">
        <v>882</v>
      </c>
      <c r="H120" s="410">
        <v>0</v>
      </c>
      <c r="I120" s="410">
        <v>250</v>
      </c>
      <c r="J120" s="410">
        <v>0</v>
      </c>
      <c r="K120" s="410">
        <f>G120+H120+I120</f>
        <v>1132</v>
      </c>
      <c r="L120" s="410">
        <f>G120/F120</f>
        <v>42</v>
      </c>
      <c r="M120" s="410">
        <f>K120/F120</f>
        <v>53.904761904761905</v>
      </c>
      <c r="N120" s="416" t="s">
        <v>4754</v>
      </c>
    </row>
    <row r="121" spans="1:14" ht="15">
      <c r="A121" t="s">
        <v>4461</v>
      </c>
      <c r="B121" t="s">
        <v>4460</v>
      </c>
      <c r="C121" t="s">
        <v>1274</v>
      </c>
      <c r="E121" t="s">
        <v>4858</v>
      </c>
      <c r="F121" s="20">
        <v>54</v>
      </c>
      <c r="G121" s="416">
        <v>2268</v>
      </c>
      <c r="H121" s="416">
        <v>0</v>
      </c>
      <c r="I121" s="416">
        <v>250</v>
      </c>
      <c r="J121" s="416">
        <v>45</v>
      </c>
      <c r="K121" s="410">
        <f>G121+H121+I121</f>
        <v>2518</v>
      </c>
      <c r="L121" s="410">
        <f>G121/F121</f>
        <v>42</v>
      </c>
      <c r="M121" s="410">
        <f>K121/F121</f>
        <v>46.629629629629626</v>
      </c>
      <c r="N121" s="416" t="s">
        <v>4748</v>
      </c>
    </row>
    <row r="122" spans="1:14" ht="15">
      <c r="A122" t="s">
        <v>4461</v>
      </c>
      <c r="B122" t="s">
        <v>4460</v>
      </c>
      <c r="C122" t="s">
        <v>1287</v>
      </c>
      <c r="E122" t="s">
        <v>4859</v>
      </c>
      <c r="F122" s="20">
        <v>31</v>
      </c>
      <c r="G122" s="416">
        <v>1302</v>
      </c>
      <c r="H122" s="416">
        <v>0</v>
      </c>
      <c r="I122" s="416">
        <v>250</v>
      </c>
      <c r="J122" s="416">
        <v>0</v>
      </c>
      <c r="K122" s="410">
        <f>G122+H122+I122</f>
        <v>1552</v>
      </c>
      <c r="L122" s="410">
        <f>G122/F122</f>
        <v>42</v>
      </c>
      <c r="M122" s="410">
        <f>K122/F122</f>
        <v>50.064516129032256</v>
      </c>
      <c r="N122" s="416" t="s">
        <v>4748</v>
      </c>
    </row>
    <row r="123" spans="1:14" ht="15">
      <c r="A123" t="s">
        <v>4461</v>
      </c>
      <c r="B123" t="s">
        <v>4460</v>
      </c>
      <c r="C123" t="s">
        <v>1296</v>
      </c>
      <c r="E123" t="s">
        <v>4860</v>
      </c>
      <c r="F123" s="20">
        <v>170</v>
      </c>
      <c r="G123" s="410">
        <v>7140</v>
      </c>
      <c r="I123" s="410">
        <v>250</v>
      </c>
      <c r="J123" s="410">
        <v>135</v>
      </c>
      <c r="K123" s="410">
        <f>G123+H123+I123</f>
        <v>7390</v>
      </c>
      <c r="L123" s="410">
        <f>G123/F123</f>
        <v>42</v>
      </c>
      <c r="M123" s="410">
        <f>K123/F123</f>
        <v>43.470588235294116</v>
      </c>
      <c r="N123" s="416" t="s">
        <v>4754</v>
      </c>
    </row>
    <row r="124" spans="1:14" ht="15">
      <c r="A124" t="s">
        <v>4461</v>
      </c>
      <c r="B124" t="s">
        <v>4460</v>
      </c>
      <c r="C124" t="s">
        <v>1307</v>
      </c>
      <c r="E124" t="s">
        <v>4861</v>
      </c>
      <c r="F124" s="20">
        <v>53</v>
      </c>
      <c r="G124" s="416">
        <v>2226</v>
      </c>
      <c r="H124" s="416">
        <v>0</v>
      </c>
      <c r="I124" s="416">
        <v>250</v>
      </c>
      <c r="J124" s="416">
        <v>60</v>
      </c>
      <c r="K124" s="410">
        <f>G124+H124+I124</f>
        <v>2476</v>
      </c>
      <c r="L124" s="410">
        <f>G124/F124</f>
        <v>42</v>
      </c>
      <c r="M124" s="410">
        <f>K124/F124</f>
        <v>46.716981132075475</v>
      </c>
      <c r="N124" s="416" t="s">
        <v>4748</v>
      </c>
    </row>
    <row r="125" spans="1:14" ht="15">
      <c r="A125" t="s">
        <v>4461</v>
      </c>
      <c r="B125" t="s">
        <v>4460</v>
      </c>
      <c r="C125" t="s">
        <v>1318</v>
      </c>
      <c r="E125" t="s">
        <v>4644</v>
      </c>
      <c r="F125" s="20">
        <v>125</v>
      </c>
      <c r="G125" s="416">
        <v>5250</v>
      </c>
      <c r="H125" s="416">
        <v>1000</v>
      </c>
      <c r="I125" s="416">
        <v>250</v>
      </c>
      <c r="J125" s="416">
        <v>90</v>
      </c>
      <c r="K125" s="410">
        <f>G125+H125+I125</f>
        <v>6500</v>
      </c>
      <c r="L125" s="410">
        <f>G125/F125</f>
        <v>42</v>
      </c>
      <c r="M125" s="410">
        <f>K125/F125</f>
        <v>52</v>
      </c>
      <c r="N125" s="416" t="s">
        <v>4748</v>
      </c>
    </row>
    <row r="126" spans="1:14" ht="15">
      <c r="A126" t="s">
        <v>4461</v>
      </c>
      <c r="B126" t="s">
        <v>4460</v>
      </c>
      <c r="C126" t="s">
        <v>1329</v>
      </c>
      <c r="E126" t="s">
        <v>4862</v>
      </c>
      <c r="F126" s="20">
        <v>92</v>
      </c>
      <c r="G126" s="416">
        <v>3864</v>
      </c>
      <c r="H126" s="416">
        <v>1000</v>
      </c>
      <c r="I126" s="416">
        <v>250</v>
      </c>
      <c r="J126" s="416">
        <v>119</v>
      </c>
      <c r="K126" s="410">
        <f>G126+H126+I126</f>
        <v>5114</v>
      </c>
      <c r="L126" s="410">
        <f>G126/F126</f>
        <v>42</v>
      </c>
      <c r="M126" s="410">
        <f>K126/F126</f>
        <v>55.586956521739133</v>
      </c>
      <c r="N126" s="416" t="s">
        <v>4750</v>
      </c>
    </row>
    <row r="127" spans="1:14" ht="15">
      <c r="A127" t="s">
        <v>4461</v>
      </c>
      <c r="B127" t="s">
        <v>4589</v>
      </c>
      <c r="C127" t="s">
        <v>2234</v>
      </c>
      <c r="E127" t="s">
        <v>4863</v>
      </c>
      <c r="F127" s="20">
        <v>23</v>
      </c>
      <c r="G127" s="410">
        <v>966</v>
      </c>
      <c r="I127" s="410">
        <v>250</v>
      </c>
      <c r="J127" s="410">
        <v>30</v>
      </c>
      <c r="K127" s="410">
        <f>G127+H127+I127</f>
        <v>1216</v>
      </c>
      <c r="L127" s="410">
        <f>G127/F127</f>
        <v>42</v>
      </c>
      <c r="M127" s="410">
        <f>K127/F127</f>
        <v>52.869565217391305</v>
      </c>
      <c r="N127" s="416" t="s">
        <v>4748</v>
      </c>
    </row>
    <row r="128" spans="1:14" ht="15">
      <c r="A128" t="s">
        <v>4461</v>
      </c>
      <c r="B128" t="s">
        <v>4460</v>
      </c>
      <c r="C128" t="s">
        <v>299</v>
      </c>
      <c r="E128" t="s">
        <v>4864</v>
      </c>
      <c r="F128" s="20">
        <v>105</v>
      </c>
      <c r="G128" s="410">
        <v>4410</v>
      </c>
      <c r="H128" s="410">
        <v>0</v>
      </c>
      <c r="I128" s="410">
        <v>250</v>
      </c>
      <c r="J128" s="410">
        <v>90</v>
      </c>
      <c r="K128" s="410">
        <f>G128+H128+I128</f>
        <v>4660</v>
      </c>
      <c r="L128" s="410">
        <f>G128/F128</f>
        <v>42</v>
      </c>
      <c r="M128" s="410">
        <f>K128/F128</f>
        <v>44.38095238095238</v>
      </c>
      <c r="N128" s="416" t="s">
        <v>4748</v>
      </c>
    </row>
    <row r="129" spans="1:14" ht="15">
      <c r="A129" t="s">
        <v>4461</v>
      </c>
      <c r="B129" t="s">
        <v>4460</v>
      </c>
      <c r="C129" t="s">
        <v>1340</v>
      </c>
      <c r="E129" t="s">
        <v>4865</v>
      </c>
      <c r="F129" s="20">
        <v>153</v>
      </c>
      <c r="G129" s="416">
        <v>6426</v>
      </c>
      <c r="H129" s="416">
        <v>500</v>
      </c>
      <c r="I129" s="416">
        <v>250</v>
      </c>
      <c r="J129" s="416">
        <v>150</v>
      </c>
      <c r="K129" s="410">
        <f>G129+H129+I129</f>
        <v>7176</v>
      </c>
      <c r="L129" s="410">
        <f>G129/F129</f>
        <v>42</v>
      </c>
      <c r="M129" s="410">
        <f>K129/F129</f>
        <v>46.901960784313722</v>
      </c>
      <c r="N129" s="416" t="s">
        <v>4750</v>
      </c>
    </row>
    <row r="130" spans="1:14" ht="15">
      <c r="A130" t="s">
        <v>4461</v>
      </c>
      <c r="B130" t="s">
        <v>4460</v>
      </c>
      <c r="C130" t="s">
        <v>1351</v>
      </c>
      <c r="E130" t="s">
        <v>4866</v>
      </c>
      <c r="F130" s="20">
        <v>80</v>
      </c>
      <c r="G130" s="416">
        <v>3360</v>
      </c>
      <c r="H130" s="416">
        <v>0</v>
      </c>
      <c r="I130" s="416">
        <v>250</v>
      </c>
      <c r="J130" s="416">
        <v>60</v>
      </c>
      <c r="K130" s="410">
        <f>G130+H130+I130</f>
        <v>3610</v>
      </c>
      <c r="L130" s="410">
        <f>G130/F130</f>
        <v>42</v>
      </c>
      <c r="M130" s="410">
        <f>K130/F130</f>
        <v>45.125</v>
      </c>
      <c r="N130" s="416" t="s">
        <v>4748</v>
      </c>
    </row>
    <row r="131" spans="1:14" ht="15">
      <c r="A131" t="s">
        <v>4461</v>
      </c>
      <c r="B131" t="s">
        <v>4589</v>
      </c>
      <c r="C131" t="s">
        <v>2243</v>
      </c>
      <c r="E131" t="s">
        <v>4867</v>
      </c>
      <c r="F131" s="20">
        <v>35</v>
      </c>
      <c r="G131" s="410">
        <v>1470</v>
      </c>
      <c r="H131" s="410">
        <v>0</v>
      </c>
      <c r="I131" s="410">
        <v>250</v>
      </c>
      <c r="J131" s="410">
        <v>0</v>
      </c>
      <c r="K131" s="410">
        <f>G131+H131+I131</f>
        <v>1720</v>
      </c>
      <c r="L131" s="410">
        <f>G131/F131</f>
        <v>42</v>
      </c>
      <c r="M131" s="410">
        <f>K131/F131</f>
        <v>49.142857142857146</v>
      </c>
      <c r="N131" s="416" t="s">
        <v>4768</v>
      </c>
    </row>
    <row r="132" spans="1:14" ht="15">
      <c r="A132" t="s">
        <v>4461</v>
      </c>
      <c r="B132" t="s">
        <v>4460</v>
      </c>
      <c r="C132" t="s">
        <v>1362</v>
      </c>
      <c r="E132" t="s">
        <v>4646</v>
      </c>
      <c r="F132" s="20">
        <v>82</v>
      </c>
      <c r="G132" s="416">
        <v>3444</v>
      </c>
      <c r="H132" s="416">
        <v>0</v>
      </c>
      <c r="I132" s="416">
        <v>250</v>
      </c>
      <c r="J132" s="416">
        <v>45</v>
      </c>
      <c r="K132" s="410">
        <f>G132+H132+I132</f>
        <v>3694</v>
      </c>
      <c r="L132" s="410">
        <f>G132/F132</f>
        <v>42</v>
      </c>
      <c r="M132" s="410">
        <f>K132/F132</f>
        <v>45.048780487804876</v>
      </c>
      <c r="N132" s="416" t="s">
        <v>4748</v>
      </c>
    </row>
    <row r="133" spans="1:14" ht="15">
      <c r="A133" t="s">
        <v>4461</v>
      </c>
      <c r="B133" t="s">
        <v>4460</v>
      </c>
      <c r="C133" t="s">
        <v>1372</v>
      </c>
      <c r="E133" t="s">
        <v>4868</v>
      </c>
      <c r="F133" s="20">
        <v>51</v>
      </c>
      <c r="G133" s="410">
        <v>2142</v>
      </c>
      <c r="H133" s="410">
        <v>0</v>
      </c>
      <c r="I133" s="410">
        <v>250</v>
      </c>
      <c r="J133" s="410">
        <v>0</v>
      </c>
      <c r="K133" s="410">
        <f>G133+H133+I133</f>
        <v>2392</v>
      </c>
      <c r="L133" s="410">
        <f>G133/F133</f>
        <v>42</v>
      </c>
      <c r="M133" s="410">
        <f>K133/F133</f>
        <v>46.901960784313722</v>
      </c>
      <c r="N133" s="416" t="s">
        <v>4754</v>
      </c>
    </row>
    <row r="134" spans="1:14" ht="15">
      <c r="A134" t="s">
        <v>4461</v>
      </c>
      <c r="B134" t="s">
        <v>4460</v>
      </c>
      <c r="C134" t="s">
        <v>309</v>
      </c>
      <c r="E134" t="s">
        <v>4869</v>
      </c>
      <c r="F134" s="20">
        <v>58</v>
      </c>
      <c r="G134" s="416">
        <v>2436</v>
      </c>
      <c r="H134" s="416">
        <v>0</v>
      </c>
      <c r="I134" s="416">
        <v>250</v>
      </c>
      <c r="J134" s="416">
        <v>0</v>
      </c>
      <c r="K134" s="410">
        <f>G134+H134+I134</f>
        <v>2686</v>
      </c>
      <c r="L134" s="410">
        <f>G134/F134</f>
        <v>42</v>
      </c>
      <c r="M134" s="410">
        <f>K134/F134</f>
        <v>46.310344827586206</v>
      </c>
      <c r="N134" s="416" t="s">
        <v>4765</v>
      </c>
    </row>
    <row r="135" spans="1:14" ht="15">
      <c r="A135" t="s">
        <v>4461</v>
      </c>
      <c r="B135" t="s">
        <v>4460</v>
      </c>
      <c r="C135" t="s">
        <v>319</v>
      </c>
      <c r="E135" t="s">
        <v>4870</v>
      </c>
      <c r="F135" s="20">
        <v>54</v>
      </c>
      <c r="G135" s="416">
        <v>2268</v>
      </c>
      <c r="H135" s="416">
        <v>0</v>
      </c>
      <c r="I135" s="416">
        <v>250</v>
      </c>
      <c r="J135" s="416">
        <v>60</v>
      </c>
      <c r="K135" s="410">
        <f>G135+H135+I135</f>
        <v>2518</v>
      </c>
      <c r="L135" s="410">
        <f>G135/F135</f>
        <v>42</v>
      </c>
      <c r="M135" s="410">
        <f>K135/F135</f>
        <v>46.629629629629626</v>
      </c>
      <c r="N135" s="416" t="s">
        <v>4748</v>
      </c>
    </row>
    <row r="136" spans="1:14" ht="15">
      <c r="A136" t="s">
        <v>4461</v>
      </c>
      <c r="B136" t="s">
        <v>4460</v>
      </c>
      <c r="C136" t="s">
        <v>331</v>
      </c>
      <c r="E136" t="s">
        <v>4871</v>
      </c>
      <c r="F136" s="20">
        <v>101</v>
      </c>
      <c r="G136" s="410">
        <v>4242</v>
      </c>
      <c r="H136" s="410">
        <v>0</v>
      </c>
      <c r="I136" s="410">
        <v>250</v>
      </c>
      <c r="J136" s="410">
        <v>75</v>
      </c>
      <c r="K136" s="410">
        <f>G136+H136+I136</f>
        <v>4492</v>
      </c>
      <c r="L136" s="410">
        <f>G136/F136</f>
        <v>42</v>
      </c>
      <c r="M136" s="410">
        <f>K136/F136</f>
        <v>44.475247524752476</v>
      </c>
      <c r="N136" s="416" t="s">
        <v>4754</v>
      </c>
    </row>
    <row r="137" spans="1:14" ht="15">
      <c r="A137" t="s">
        <v>4461</v>
      </c>
      <c r="B137" t="s">
        <v>4460</v>
      </c>
      <c r="C137" t="s">
        <v>1381</v>
      </c>
      <c r="E137" t="s">
        <v>4872</v>
      </c>
      <c r="F137" s="20">
        <v>139</v>
      </c>
      <c r="G137" s="410">
        <v>5838</v>
      </c>
      <c r="H137" s="410">
        <v>500</v>
      </c>
      <c r="I137" s="410">
        <v>250</v>
      </c>
      <c r="J137" s="410">
        <v>90</v>
      </c>
      <c r="K137" s="410">
        <f>G137+H137+I137</f>
        <v>6588</v>
      </c>
      <c r="L137" s="410">
        <f>G137/F137</f>
        <v>42</v>
      </c>
      <c r="M137" s="410">
        <f>K137/F137</f>
        <v>47.39568345323741</v>
      </c>
      <c r="N137" s="416" t="s">
        <v>4748</v>
      </c>
    </row>
    <row r="138" spans="1:14" ht="15">
      <c r="A138" t="s">
        <v>4461</v>
      </c>
      <c r="B138" t="s">
        <v>4460</v>
      </c>
      <c r="C138" t="s">
        <v>1391</v>
      </c>
      <c r="E138" t="s">
        <v>4873</v>
      </c>
      <c r="F138" s="20">
        <v>78</v>
      </c>
      <c r="G138" s="410">
        <v>3276</v>
      </c>
      <c r="H138" s="410">
        <v>500</v>
      </c>
      <c r="I138" s="410">
        <v>250</v>
      </c>
      <c r="J138" s="410">
        <v>60</v>
      </c>
      <c r="K138" s="410">
        <f>G138+H138+I138</f>
        <v>4026</v>
      </c>
      <c r="L138" s="410">
        <f>G138/F138</f>
        <v>42</v>
      </c>
      <c r="M138" s="410">
        <f>K138/F138</f>
        <v>51.615384615384613</v>
      </c>
      <c r="N138" s="416" t="s">
        <v>4754</v>
      </c>
    </row>
    <row r="139" spans="1:14" ht="15">
      <c r="A139" t="s">
        <v>4461</v>
      </c>
      <c r="B139" t="s">
        <v>4460</v>
      </c>
      <c r="C139" t="s">
        <v>1401</v>
      </c>
      <c r="E139" t="s">
        <v>4874</v>
      </c>
      <c r="F139" s="20">
        <v>135</v>
      </c>
      <c r="G139" s="416">
        <v>5670</v>
      </c>
      <c r="H139" s="416">
        <v>500</v>
      </c>
      <c r="I139" s="416">
        <v>250</v>
      </c>
      <c r="J139" s="416">
        <v>0</v>
      </c>
      <c r="K139" s="410">
        <f>G139+H139+I139</f>
        <v>6420</v>
      </c>
      <c r="L139" s="410">
        <f>G139/F139</f>
        <v>42</v>
      </c>
      <c r="M139" s="410">
        <f>K139/F139</f>
        <v>47.555555555555557</v>
      </c>
      <c r="N139" s="416" t="s">
        <v>4748</v>
      </c>
    </row>
    <row r="140" spans="1:14" ht="15">
      <c r="A140" t="s">
        <v>4461</v>
      </c>
      <c r="B140" t="s">
        <v>4460</v>
      </c>
      <c r="C140" t="s">
        <v>1415</v>
      </c>
      <c r="E140" t="s">
        <v>4875</v>
      </c>
      <c r="F140" s="20">
        <v>238</v>
      </c>
      <c r="G140" s="416">
        <v>9996</v>
      </c>
      <c r="H140" s="416">
        <v>1500</v>
      </c>
      <c r="I140" s="416">
        <v>250</v>
      </c>
      <c r="J140" s="416">
        <v>150</v>
      </c>
      <c r="K140" s="410">
        <f>G140+H140+I140</f>
        <v>11746</v>
      </c>
      <c r="L140" s="410">
        <f>G140/F140</f>
        <v>42</v>
      </c>
      <c r="M140" s="410">
        <f>K140/F140</f>
        <v>49.352941176470587</v>
      </c>
      <c r="N140" s="416" t="s">
        <v>4748</v>
      </c>
    </row>
    <row r="141" spans="1:14" ht="15">
      <c r="A141" t="s">
        <v>4461</v>
      </c>
      <c r="B141" t="s">
        <v>4460</v>
      </c>
      <c r="C141" t="s">
        <v>341</v>
      </c>
      <c r="E141" t="s">
        <v>4876</v>
      </c>
      <c r="F141" s="20">
        <v>90</v>
      </c>
      <c r="G141" s="410">
        <v>3780</v>
      </c>
      <c r="H141" s="410">
        <v>500</v>
      </c>
      <c r="I141" s="410">
        <v>250</v>
      </c>
      <c r="J141" s="410">
        <v>75</v>
      </c>
      <c r="K141" s="410">
        <f>G141+H141+I141</f>
        <v>4530</v>
      </c>
      <c r="L141" s="410">
        <f>G141/F141</f>
        <v>42</v>
      </c>
      <c r="M141" s="410">
        <f>K141/F141</f>
        <v>50.333333333333336</v>
      </c>
      <c r="N141" s="416" t="s">
        <v>4748</v>
      </c>
    </row>
    <row r="142" spans="1:14" ht="15">
      <c r="A142" t="s">
        <v>4461</v>
      </c>
      <c r="B142" t="s">
        <v>4460</v>
      </c>
      <c r="C142" t="s">
        <v>341</v>
      </c>
      <c r="E142" t="s">
        <v>4877</v>
      </c>
      <c r="F142" s="20">
        <v>70</v>
      </c>
      <c r="G142" s="410">
        <v>2940</v>
      </c>
      <c r="H142" s="410">
        <v>1500</v>
      </c>
      <c r="I142" s="410">
        <v>250</v>
      </c>
      <c r="J142" s="410">
        <v>0</v>
      </c>
      <c r="K142" s="410">
        <f>G142+H142+I142</f>
        <v>4690</v>
      </c>
      <c r="L142" s="410">
        <f>G142/F142</f>
        <v>42</v>
      </c>
      <c r="M142" s="410">
        <f>K142/F142</f>
        <v>67</v>
      </c>
      <c r="N142" s="416" t="s">
        <v>4754</v>
      </c>
    </row>
    <row r="143" spans="1:14" ht="15">
      <c r="A143" t="s">
        <v>4461</v>
      </c>
      <c r="B143" t="s">
        <v>4589</v>
      </c>
      <c r="C143" t="s">
        <v>2253</v>
      </c>
      <c r="E143" t="s">
        <v>4878</v>
      </c>
      <c r="F143" s="20">
        <v>95</v>
      </c>
      <c r="G143" s="410">
        <v>3990</v>
      </c>
      <c r="H143" s="410">
        <v>0</v>
      </c>
      <c r="I143" s="410">
        <v>250</v>
      </c>
      <c r="J143" s="410">
        <v>0</v>
      </c>
      <c r="K143" s="410">
        <f>G143+H143+I143</f>
        <v>4240</v>
      </c>
      <c r="L143" s="410">
        <f>G143/F143</f>
        <v>42</v>
      </c>
      <c r="M143" s="410">
        <f>K143/F143</f>
        <v>44.631578947368418</v>
      </c>
      <c r="N143" s="416" t="s">
        <v>4754</v>
      </c>
    </row>
    <row r="144" spans="1:14" ht="15">
      <c r="A144" t="s">
        <v>4461</v>
      </c>
      <c r="B144" t="s">
        <v>4460</v>
      </c>
      <c r="C144" t="s">
        <v>353</v>
      </c>
      <c r="E144" t="s">
        <v>4879</v>
      </c>
      <c r="F144" s="20">
        <v>128</v>
      </c>
      <c r="G144" s="410">
        <v>5376</v>
      </c>
      <c r="H144" s="410">
        <v>1000</v>
      </c>
      <c r="I144" s="410">
        <v>250</v>
      </c>
      <c r="J144" s="410">
        <v>105</v>
      </c>
      <c r="K144" s="410">
        <f>G144+H144+I144</f>
        <v>6626</v>
      </c>
      <c r="L144" s="410">
        <f>G144/F144</f>
        <v>42</v>
      </c>
      <c r="M144" s="410">
        <f>K144/F144</f>
        <v>51.765625</v>
      </c>
      <c r="N144" s="416" t="s">
        <v>4748</v>
      </c>
    </row>
    <row r="145" spans="1:14" ht="15">
      <c r="A145" t="s">
        <v>4461</v>
      </c>
      <c r="B145" t="s">
        <v>4460</v>
      </c>
      <c r="C145" t="s">
        <v>353</v>
      </c>
      <c r="E145" t="s">
        <v>4879</v>
      </c>
      <c r="F145" s="20">
        <v>35</v>
      </c>
      <c r="G145" s="410">
        <v>1470</v>
      </c>
      <c r="H145" s="410">
        <v>1500</v>
      </c>
      <c r="I145" s="410">
        <v>250</v>
      </c>
      <c r="J145" s="410">
        <v>0</v>
      </c>
      <c r="K145" s="410">
        <f>G145+H145+I145</f>
        <v>3220</v>
      </c>
      <c r="L145" s="410">
        <f>G145/F145</f>
        <v>42</v>
      </c>
      <c r="M145" s="410">
        <f>K145/F145</f>
        <v>92</v>
      </c>
      <c r="N145" s="416" t="s">
        <v>4754</v>
      </c>
    </row>
    <row r="146" spans="1:14" ht="15">
      <c r="A146" t="s">
        <v>4461</v>
      </c>
      <c r="B146" t="s">
        <v>4460</v>
      </c>
      <c r="C146" t="s">
        <v>1431</v>
      </c>
      <c r="E146" t="s">
        <v>4880</v>
      </c>
      <c r="F146" s="20">
        <v>69</v>
      </c>
      <c r="G146" s="416">
        <v>2898</v>
      </c>
      <c r="H146" s="416">
        <v>0</v>
      </c>
      <c r="I146" s="416">
        <v>250</v>
      </c>
      <c r="J146" s="416">
        <v>45</v>
      </c>
      <c r="K146" s="410">
        <f>G146+H146+I146</f>
        <v>3148</v>
      </c>
      <c r="L146" s="410">
        <f>G146/F146</f>
        <v>42</v>
      </c>
      <c r="M146" s="410">
        <f>K146/F146</f>
        <v>45.623188405797102</v>
      </c>
      <c r="N146" s="416" t="s">
        <v>4750</v>
      </c>
    </row>
    <row r="147" spans="1:14" ht="15">
      <c r="A147" t="s">
        <v>4461</v>
      </c>
      <c r="B147" t="s">
        <v>4589</v>
      </c>
      <c r="C147" t="s">
        <v>2429</v>
      </c>
      <c r="E147" t="s">
        <v>4881</v>
      </c>
      <c r="F147" s="20">
        <v>37</v>
      </c>
      <c r="G147" s="410">
        <v>1554</v>
      </c>
      <c r="H147" s="410">
        <v>0</v>
      </c>
      <c r="I147" s="410">
        <v>250</v>
      </c>
      <c r="J147" s="410">
        <v>30</v>
      </c>
      <c r="K147" s="410">
        <f>G147+H147+I147</f>
        <v>1804</v>
      </c>
      <c r="L147" s="410">
        <f>G147/F147</f>
        <v>42</v>
      </c>
      <c r="M147" s="410">
        <f>K147/F147</f>
        <v>48.756756756756758</v>
      </c>
      <c r="N147" s="416" t="s">
        <v>4748</v>
      </c>
    </row>
    <row r="148" spans="1:14" ht="15">
      <c r="A148" t="s">
        <v>4461</v>
      </c>
      <c r="B148" t="s">
        <v>4460</v>
      </c>
      <c r="C148" t="s">
        <v>1442</v>
      </c>
      <c r="E148" t="s">
        <v>4881</v>
      </c>
      <c r="F148" s="20">
        <v>106</v>
      </c>
      <c r="G148" s="410">
        <v>4452</v>
      </c>
      <c r="H148" s="410">
        <v>1500</v>
      </c>
      <c r="I148" s="410">
        <v>250</v>
      </c>
      <c r="J148" s="410">
        <v>105</v>
      </c>
      <c r="K148" s="410">
        <f>G148+H148+I148</f>
        <v>6202</v>
      </c>
      <c r="L148" s="410">
        <f>G148/F148</f>
        <v>42</v>
      </c>
      <c r="M148" s="410">
        <f>K148/F148</f>
        <v>58.509433962264154</v>
      </c>
      <c r="N148" s="416" t="s">
        <v>4748</v>
      </c>
    </row>
    <row r="149" spans="1:14" ht="15">
      <c r="A149" t="s">
        <v>4461</v>
      </c>
      <c r="B149" t="s">
        <v>4460</v>
      </c>
      <c r="C149" t="s">
        <v>1450</v>
      </c>
      <c r="E149" t="s">
        <v>4652</v>
      </c>
      <c r="F149" s="20">
        <v>71</v>
      </c>
      <c r="G149" s="416">
        <v>2982</v>
      </c>
      <c r="H149" s="416">
        <v>500</v>
      </c>
      <c r="I149" s="416">
        <v>250</v>
      </c>
      <c r="J149" s="416">
        <v>60</v>
      </c>
      <c r="K149" s="410">
        <f>G149+H149+I149</f>
        <v>3732</v>
      </c>
      <c r="L149" s="410">
        <f>G149/F149</f>
        <v>42</v>
      </c>
      <c r="M149" s="410">
        <f>K149/F149</f>
        <v>52.563380281690144</v>
      </c>
      <c r="N149" s="416" t="s">
        <v>4748</v>
      </c>
    </row>
    <row r="150" spans="1:14" ht="15">
      <c r="A150" t="s">
        <v>4461</v>
      </c>
      <c r="B150" t="s">
        <v>4460</v>
      </c>
      <c r="C150" t="s">
        <v>1460</v>
      </c>
      <c r="E150" t="s">
        <v>4882</v>
      </c>
      <c r="F150" s="20">
        <v>53</v>
      </c>
      <c r="G150" s="410">
        <v>2226</v>
      </c>
      <c r="H150" s="410">
        <v>0</v>
      </c>
      <c r="I150" s="410">
        <v>250</v>
      </c>
      <c r="J150" s="410">
        <v>45</v>
      </c>
      <c r="K150" s="410">
        <f>G150+H150+I150</f>
        <v>2476</v>
      </c>
      <c r="L150" s="410">
        <f>G150/F150</f>
        <v>42</v>
      </c>
      <c r="M150" s="410">
        <f>K150/F150</f>
        <v>46.716981132075475</v>
      </c>
      <c r="N150" s="416" t="s">
        <v>4748</v>
      </c>
    </row>
    <row r="151" spans="1:14" ht="15">
      <c r="A151" t="s">
        <v>4461</v>
      </c>
      <c r="B151" t="s">
        <v>4460</v>
      </c>
      <c r="C151" t="s">
        <v>1472</v>
      </c>
      <c r="E151" t="s">
        <v>4883</v>
      </c>
      <c r="F151" s="20">
        <v>224</v>
      </c>
      <c r="G151" s="416">
        <v>9408</v>
      </c>
      <c r="H151" s="416">
        <v>0</v>
      </c>
      <c r="I151" s="416">
        <v>250</v>
      </c>
      <c r="J151" s="416">
        <v>0</v>
      </c>
      <c r="K151" s="410">
        <f>G151+H151+I151</f>
        <v>9658</v>
      </c>
      <c r="L151" s="410">
        <f>G151/F151</f>
        <v>42</v>
      </c>
      <c r="M151" s="410">
        <f>K151/F151</f>
        <v>43.116071428571431</v>
      </c>
      <c r="N151" s="416" t="s">
        <v>4748</v>
      </c>
    </row>
    <row r="152" spans="1:14" ht="15">
      <c r="A152" t="s">
        <v>4461</v>
      </c>
      <c r="B152" t="s">
        <v>4460</v>
      </c>
      <c r="C152" t="s">
        <v>369</v>
      </c>
      <c r="E152" t="s">
        <v>4884</v>
      </c>
      <c r="F152" s="20">
        <v>97</v>
      </c>
      <c r="G152" s="410">
        <v>4074</v>
      </c>
      <c r="H152" s="410">
        <v>0</v>
      </c>
      <c r="I152" s="410">
        <v>250</v>
      </c>
      <c r="J152" s="410">
        <v>90</v>
      </c>
      <c r="K152" s="410">
        <f>G152+H152+I152</f>
        <v>4324</v>
      </c>
      <c r="L152" s="410">
        <f>G152/F152</f>
        <v>42</v>
      </c>
      <c r="M152" s="410">
        <f>K152/F152</f>
        <v>44.577319587628864</v>
      </c>
      <c r="N152" s="416" t="s">
        <v>4754</v>
      </c>
    </row>
    <row r="153" spans="1:14" ht="15">
      <c r="A153" t="s">
        <v>4461</v>
      </c>
      <c r="B153" t="s">
        <v>4460</v>
      </c>
      <c r="C153" t="s">
        <v>1482</v>
      </c>
      <c r="E153" t="s">
        <v>4885</v>
      </c>
      <c r="F153" s="20">
        <v>27</v>
      </c>
      <c r="G153" s="410">
        <v>1134</v>
      </c>
      <c r="H153" s="410">
        <v>0</v>
      </c>
      <c r="I153" s="410">
        <v>250</v>
      </c>
      <c r="J153" s="410">
        <v>0</v>
      </c>
      <c r="K153" s="410">
        <f>G153+H153+I153</f>
        <v>1384</v>
      </c>
      <c r="L153" s="410">
        <f>G153/F153</f>
        <v>42</v>
      </c>
      <c r="M153" s="410">
        <f>K153/F153</f>
        <v>51.25925925925926</v>
      </c>
      <c r="N153" s="416" t="s">
        <v>4748</v>
      </c>
    </row>
    <row r="154" spans="1:14" ht="15">
      <c r="A154" t="s">
        <v>4461</v>
      </c>
      <c r="B154" t="s">
        <v>4460</v>
      </c>
      <c r="C154" t="s">
        <v>1491</v>
      </c>
      <c r="E154" t="s">
        <v>4886</v>
      </c>
      <c r="F154" s="20">
        <v>120</v>
      </c>
      <c r="G154" s="416">
        <v>5040</v>
      </c>
      <c r="H154" s="416">
        <v>500</v>
      </c>
      <c r="I154" s="416">
        <v>250</v>
      </c>
      <c r="J154" s="416">
        <v>0</v>
      </c>
      <c r="K154" s="410">
        <f>G154+H154+I154</f>
        <v>5790</v>
      </c>
      <c r="L154" s="410">
        <f>G154/F154</f>
        <v>42</v>
      </c>
      <c r="M154" s="410">
        <f>K154/F154</f>
        <v>48.25</v>
      </c>
      <c r="N154" s="416" t="s">
        <v>4748</v>
      </c>
    </row>
    <row r="155" spans="1:14" ht="15">
      <c r="A155" t="s">
        <v>4461</v>
      </c>
      <c r="B155" t="s">
        <v>4460</v>
      </c>
      <c r="C155" t="s">
        <v>379</v>
      </c>
      <c r="E155" t="s">
        <v>4887</v>
      </c>
      <c r="F155" s="20">
        <v>112</v>
      </c>
      <c r="G155" s="410">
        <v>4704</v>
      </c>
      <c r="H155" s="410">
        <v>1000</v>
      </c>
      <c r="I155" s="410">
        <v>250</v>
      </c>
      <c r="J155" s="410">
        <v>105</v>
      </c>
      <c r="K155" s="410">
        <f>G155+H155+I155</f>
        <v>5954</v>
      </c>
      <c r="L155" s="410">
        <f>G155/F155</f>
        <v>42</v>
      </c>
      <c r="M155" s="410">
        <f>K155/F155</f>
        <v>53.160714285714285</v>
      </c>
      <c r="N155" s="416" t="s">
        <v>4754</v>
      </c>
    </row>
    <row r="156" spans="1:14" ht="15">
      <c r="A156" t="s">
        <v>4461</v>
      </c>
      <c r="B156" t="s">
        <v>4589</v>
      </c>
      <c r="C156" t="s">
        <v>2439</v>
      </c>
      <c r="E156" t="s">
        <v>4888</v>
      </c>
      <c r="F156" s="20">
        <v>88</v>
      </c>
      <c r="G156" s="416">
        <v>3696</v>
      </c>
      <c r="H156" s="416">
        <v>1000</v>
      </c>
      <c r="I156" s="416">
        <v>250</v>
      </c>
      <c r="J156" s="416">
        <v>0</v>
      </c>
      <c r="K156" s="410">
        <f>G156+H156+I156</f>
        <v>4946</v>
      </c>
      <c r="L156" s="410">
        <f>G156/F156</f>
        <v>42</v>
      </c>
      <c r="M156" s="410">
        <f>K156/F156</f>
        <v>56.204545454545453</v>
      </c>
      <c r="N156" s="416" t="s">
        <v>4748</v>
      </c>
    </row>
    <row r="157" spans="1:14" ht="15">
      <c r="A157" t="s">
        <v>4461</v>
      </c>
      <c r="B157" t="s">
        <v>4460</v>
      </c>
      <c r="C157" t="s">
        <v>1514</v>
      </c>
      <c r="E157" t="s">
        <v>4653</v>
      </c>
      <c r="F157" s="20">
        <v>114</v>
      </c>
      <c r="G157" s="416">
        <v>4788</v>
      </c>
      <c r="H157" s="416">
        <v>2000</v>
      </c>
      <c r="I157" s="416">
        <v>250</v>
      </c>
      <c r="J157" s="416">
        <v>75</v>
      </c>
      <c r="K157" s="410">
        <f>G157+H157+I157</f>
        <v>7038</v>
      </c>
      <c r="L157" s="410">
        <f>G157/F157</f>
        <v>42</v>
      </c>
      <c r="M157" s="410">
        <f>K157/F157</f>
        <v>61.736842105263158</v>
      </c>
      <c r="N157" s="416" t="s">
        <v>4750</v>
      </c>
    </row>
    <row r="158" spans="1:14" ht="15">
      <c r="A158" t="s">
        <v>4461</v>
      </c>
      <c r="B158" t="s">
        <v>4460</v>
      </c>
      <c r="C158" t="s">
        <v>387</v>
      </c>
      <c r="E158" t="s">
        <v>4889</v>
      </c>
      <c r="F158" s="20">
        <v>12</v>
      </c>
      <c r="G158" s="410">
        <v>1440</v>
      </c>
      <c r="H158" s="410">
        <v>0</v>
      </c>
      <c r="I158" s="410">
        <v>250</v>
      </c>
      <c r="J158" s="410">
        <v>0</v>
      </c>
      <c r="K158" s="410">
        <f>G158+H158+I158</f>
        <v>1690</v>
      </c>
      <c r="L158" s="410">
        <f>G158/F158</f>
        <v>120</v>
      </c>
      <c r="M158" s="410">
        <f>K158/F158</f>
        <v>140.83333333333334</v>
      </c>
      <c r="N158" s="416" t="s">
        <v>4768</v>
      </c>
    </row>
    <row r="159" spans="1:14" ht="15">
      <c r="A159" t="s">
        <v>4461</v>
      </c>
      <c r="B159" t="s">
        <v>4460</v>
      </c>
      <c r="C159" t="s">
        <v>395</v>
      </c>
      <c r="E159" t="s">
        <v>4890</v>
      </c>
      <c r="F159" s="20">
        <v>62</v>
      </c>
      <c r="G159" s="410">
        <v>2604</v>
      </c>
      <c r="H159" s="410">
        <v>1500</v>
      </c>
      <c r="I159" s="410">
        <v>250</v>
      </c>
      <c r="J159" s="410">
        <v>60</v>
      </c>
      <c r="K159" s="410">
        <f>G159+H159+I159</f>
        <v>4354</v>
      </c>
      <c r="L159" s="410">
        <f>G159/F159</f>
        <v>42</v>
      </c>
      <c r="M159" s="410">
        <f>K159/F159</f>
        <v>70.225806451612897</v>
      </c>
      <c r="N159" s="416" t="s">
        <v>4748</v>
      </c>
    </row>
    <row r="160" spans="1:14" ht="15">
      <c r="A160" t="s">
        <v>4461</v>
      </c>
      <c r="B160" t="s">
        <v>4460</v>
      </c>
      <c r="C160" t="s">
        <v>2271</v>
      </c>
      <c r="E160" t="s">
        <v>4891</v>
      </c>
      <c r="F160" s="20">
        <v>40</v>
      </c>
      <c r="G160" s="416">
        <v>1680</v>
      </c>
      <c r="H160" s="416">
        <v>500</v>
      </c>
      <c r="I160" s="416">
        <v>250</v>
      </c>
      <c r="J160" s="416">
        <v>0</v>
      </c>
      <c r="K160" s="410">
        <f>G160+H160+I160</f>
        <v>2430</v>
      </c>
      <c r="L160" s="410">
        <f>G160/F160</f>
        <v>42</v>
      </c>
      <c r="M160" s="410">
        <f>K160/F160</f>
        <v>60.75</v>
      </c>
      <c r="N160" s="416" t="s">
        <v>4750</v>
      </c>
    </row>
    <row r="161" spans="1:14" ht="15">
      <c r="A161" t="s">
        <v>4461</v>
      </c>
      <c r="B161" t="s">
        <v>4460</v>
      </c>
      <c r="C161" t="s">
        <v>1535</v>
      </c>
      <c r="E161" t="s">
        <v>4892</v>
      </c>
      <c r="F161" s="20">
        <v>48</v>
      </c>
      <c r="G161" s="416">
        <v>2016</v>
      </c>
      <c r="H161" s="416">
        <v>0</v>
      </c>
      <c r="I161" s="416">
        <v>250</v>
      </c>
      <c r="J161" s="416">
        <v>0</v>
      </c>
      <c r="K161" s="410">
        <f>G161+H161+I161</f>
        <v>2266</v>
      </c>
      <c r="L161" s="410">
        <f>G161/F161</f>
        <v>42</v>
      </c>
      <c r="M161" s="410">
        <f>K161/F161</f>
        <v>47.208333333333336</v>
      </c>
      <c r="N161" s="416" t="s">
        <v>4748</v>
      </c>
    </row>
    <row r="162" spans="1:14" ht="15">
      <c r="A162" t="s">
        <v>4461</v>
      </c>
      <c r="B162" t="s">
        <v>4460</v>
      </c>
      <c r="C162" t="s">
        <v>407</v>
      </c>
      <c r="E162" t="s">
        <v>4893</v>
      </c>
      <c r="F162" s="20">
        <v>28</v>
      </c>
      <c r="G162" s="416">
        <v>1176</v>
      </c>
      <c r="H162" s="416">
        <v>0</v>
      </c>
      <c r="I162" s="416">
        <v>250</v>
      </c>
      <c r="J162" s="416">
        <v>15</v>
      </c>
      <c r="K162" s="410">
        <f>G162+H162+I162</f>
        <v>1426</v>
      </c>
      <c r="L162" s="410">
        <f>G162/F162</f>
        <v>42</v>
      </c>
      <c r="M162" s="410">
        <f>K162/F162</f>
        <v>50.928571428571431</v>
      </c>
      <c r="N162" s="416" t="s">
        <v>4748</v>
      </c>
    </row>
    <row r="163" spans="1:14" ht="15">
      <c r="A163" t="s">
        <v>4461</v>
      </c>
      <c r="B163" t="s">
        <v>4460</v>
      </c>
      <c r="C163" t="s">
        <v>420</v>
      </c>
      <c r="E163" t="s">
        <v>4894</v>
      </c>
      <c r="F163" s="20">
        <v>36</v>
      </c>
      <c r="G163" s="410">
        <v>1512</v>
      </c>
      <c r="H163" s="410">
        <v>0</v>
      </c>
      <c r="I163" s="410">
        <v>250</v>
      </c>
      <c r="J163" s="410">
        <v>135</v>
      </c>
      <c r="K163" s="410">
        <f>G163+H163+I163</f>
        <v>1762</v>
      </c>
      <c r="L163" s="410">
        <f>G163/F163</f>
        <v>42</v>
      </c>
      <c r="M163" s="410">
        <f>K163/F163</f>
        <v>48.944444444444443</v>
      </c>
      <c r="N163" s="416" t="s">
        <v>4748</v>
      </c>
    </row>
    <row r="164" spans="1:14" ht="15">
      <c r="A164" t="s">
        <v>4461</v>
      </c>
      <c r="B164" t="s">
        <v>4460</v>
      </c>
      <c r="C164" t="s">
        <v>1546</v>
      </c>
      <c r="E164" t="s">
        <v>4895</v>
      </c>
      <c r="F164" s="20">
        <v>99</v>
      </c>
      <c r="G164" s="416">
        <v>4158</v>
      </c>
      <c r="H164" s="416">
        <v>0</v>
      </c>
      <c r="I164" s="416">
        <v>250</v>
      </c>
      <c r="J164" s="416">
        <v>0</v>
      </c>
      <c r="K164" s="410">
        <f>G164+H164+I164</f>
        <v>4408</v>
      </c>
      <c r="L164" s="410">
        <f>G164/F164</f>
        <v>42</v>
      </c>
      <c r="M164" s="410">
        <f>K164/F164</f>
        <v>44.525252525252526</v>
      </c>
      <c r="N164" s="416" t="s">
        <v>4750</v>
      </c>
    </row>
    <row r="165" spans="1:14" ht="15">
      <c r="A165" t="s">
        <v>4461</v>
      </c>
      <c r="B165" t="s">
        <v>4460</v>
      </c>
      <c r="C165" t="s">
        <v>1556</v>
      </c>
      <c r="E165" t="s">
        <v>4896</v>
      </c>
      <c r="F165" s="20">
        <v>56</v>
      </c>
      <c r="G165" s="416">
        <v>2352</v>
      </c>
      <c r="H165" s="416">
        <v>0</v>
      </c>
      <c r="I165" s="416">
        <v>250</v>
      </c>
      <c r="J165" s="416">
        <v>45</v>
      </c>
      <c r="K165" s="410">
        <f>G165+H165+I165</f>
        <v>2602</v>
      </c>
      <c r="L165" s="410">
        <f>G165/F165</f>
        <v>42</v>
      </c>
      <c r="M165" s="410">
        <f>K165/F165</f>
        <v>46.464285714285715</v>
      </c>
      <c r="N165" s="416" t="s">
        <v>4748</v>
      </c>
    </row>
    <row r="166" spans="1:14" ht="15">
      <c r="A166" t="s">
        <v>4461</v>
      </c>
      <c r="B166" t="s">
        <v>4460</v>
      </c>
      <c r="C166" t="s">
        <v>1567</v>
      </c>
      <c r="E166" t="s">
        <v>4896</v>
      </c>
      <c r="F166" s="20">
        <v>27</v>
      </c>
      <c r="G166" s="410">
        <v>1134</v>
      </c>
      <c r="H166" s="410">
        <v>0</v>
      </c>
      <c r="I166" s="410">
        <v>250</v>
      </c>
      <c r="J166" s="410">
        <v>0</v>
      </c>
      <c r="K166" s="410">
        <f>G166+H166+I166</f>
        <v>1384</v>
      </c>
      <c r="L166" s="410">
        <f>G166/F166</f>
        <v>42</v>
      </c>
      <c r="M166" s="410">
        <f>K166/F166</f>
        <v>51.25925925925926</v>
      </c>
      <c r="N166" s="416" t="s">
        <v>4754</v>
      </c>
    </row>
    <row r="167" spans="1:14" ht="15">
      <c r="A167" t="s">
        <v>4461</v>
      </c>
      <c r="B167" t="s">
        <v>4460</v>
      </c>
      <c r="C167" t="s">
        <v>1570</v>
      </c>
      <c r="E167" t="s">
        <v>4897</v>
      </c>
      <c r="F167" s="20">
        <v>68</v>
      </c>
      <c r="G167" s="416">
        <v>2856</v>
      </c>
      <c r="H167" s="416">
        <v>1500</v>
      </c>
      <c r="I167" s="416">
        <v>250</v>
      </c>
      <c r="J167" s="416">
        <v>60</v>
      </c>
      <c r="K167" s="410">
        <f>G167+H167+I167</f>
        <v>4606</v>
      </c>
      <c r="L167" s="410">
        <f>G167/F167</f>
        <v>42</v>
      </c>
      <c r="M167" s="410">
        <f>K167/F167</f>
        <v>67.735294117647058</v>
      </c>
      <c r="N167" s="416" t="s">
        <v>4748</v>
      </c>
    </row>
    <row r="168" spans="1:14" ht="15">
      <c r="A168" t="s">
        <v>4461</v>
      </c>
      <c r="B168" t="s">
        <v>4460</v>
      </c>
      <c r="C168" t="s">
        <v>1582</v>
      </c>
      <c r="E168" t="s">
        <v>4898</v>
      </c>
      <c r="F168" s="20">
        <v>66</v>
      </c>
      <c r="G168" s="416">
        <v>2772</v>
      </c>
      <c r="H168" s="416">
        <v>500</v>
      </c>
      <c r="I168" s="416">
        <v>250</v>
      </c>
      <c r="J168" s="416">
        <v>75</v>
      </c>
      <c r="K168" s="410">
        <f>G168+H168+I168</f>
        <v>3522</v>
      </c>
      <c r="L168" s="410">
        <f>G168/F168</f>
        <v>42</v>
      </c>
      <c r="M168" s="410">
        <f>K168/F168</f>
        <v>53.363636363636367</v>
      </c>
      <c r="N168" s="416" t="s">
        <v>4750</v>
      </c>
    </row>
    <row r="169" spans="1:14" ht="15">
      <c r="A169" t="s">
        <v>4461</v>
      </c>
      <c r="B169" t="s">
        <v>4460</v>
      </c>
      <c r="C169" t="s">
        <v>1592</v>
      </c>
      <c r="E169" t="s">
        <v>4899</v>
      </c>
      <c r="F169" s="20">
        <v>45</v>
      </c>
      <c r="G169" s="416">
        <v>1890</v>
      </c>
      <c r="H169" s="416">
        <v>0</v>
      </c>
      <c r="I169" s="416">
        <v>250</v>
      </c>
      <c r="J169" s="416">
        <v>0</v>
      </c>
      <c r="K169" s="410">
        <f>G169+H169+I169</f>
        <v>2140</v>
      </c>
      <c r="L169" s="410">
        <f>G169/F169</f>
        <v>42</v>
      </c>
      <c r="M169" s="410">
        <f>K169/F169</f>
        <v>47.555555555555557</v>
      </c>
      <c r="N169" s="416" t="s">
        <v>4750</v>
      </c>
    </row>
    <row r="170" spans="1:14" ht="15">
      <c r="A170" t="s">
        <v>4461</v>
      </c>
      <c r="B170" t="s">
        <v>4460</v>
      </c>
      <c r="C170" t="s">
        <v>1597</v>
      </c>
      <c r="E170" t="s">
        <v>4900</v>
      </c>
      <c r="F170" s="20">
        <v>33</v>
      </c>
      <c r="G170" s="416">
        <v>1386</v>
      </c>
      <c r="H170" s="416">
        <v>0</v>
      </c>
      <c r="I170" s="416">
        <v>250</v>
      </c>
      <c r="J170" s="416">
        <v>0</v>
      </c>
      <c r="K170" s="410">
        <f>G170+H170+I170</f>
        <v>1636</v>
      </c>
      <c r="L170" s="410">
        <f>G170/F170</f>
        <v>42</v>
      </c>
      <c r="M170" s="410">
        <f>K170/F170</f>
        <v>49.575757575757578</v>
      </c>
      <c r="N170" s="416" t="s">
        <v>4748</v>
      </c>
    </row>
    <row r="171" spans="1:14" ht="15">
      <c r="A171" t="s">
        <v>4461</v>
      </c>
      <c r="B171" t="s">
        <v>4460</v>
      </c>
      <c r="C171" t="s">
        <v>1607</v>
      </c>
      <c r="E171" t="s">
        <v>4901</v>
      </c>
      <c r="F171" s="20">
        <v>50</v>
      </c>
      <c r="G171" s="410">
        <v>2100</v>
      </c>
      <c r="H171" s="410">
        <v>0</v>
      </c>
      <c r="I171" s="410">
        <v>250</v>
      </c>
      <c r="J171" s="410">
        <v>0</v>
      </c>
      <c r="K171" s="410">
        <f>G171+H171+I171</f>
        <v>2350</v>
      </c>
      <c r="L171" s="410">
        <f>G171/F171</f>
        <v>42</v>
      </c>
      <c r="M171" s="410">
        <f>K171/F171</f>
        <v>47</v>
      </c>
      <c r="N171" s="416" t="s">
        <v>4768</v>
      </c>
    </row>
    <row r="172" spans="1:14" ht="15">
      <c r="A172" t="s">
        <v>4461</v>
      </c>
      <c r="B172" t="s">
        <v>4460</v>
      </c>
      <c r="C172" t="s">
        <v>1618</v>
      </c>
      <c r="E172" t="s">
        <v>4902</v>
      </c>
      <c r="F172" s="20">
        <v>58</v>
      </c>
      <c r="G172" s="416">
        <v>2436</v>
      </c>
      <c r="H172" s="416">
        <v>500</v>
      </c>
      <c r="I172" s="416">
        <v>250</v>
      </c>
      <c r="J172" s="416">
        <v>60</v>
      </c>
      <c r="K172" s="410">
        <f>G172+H172+I172</f>
        <v>3186</v>
      </c>
      <c r="L172" s="410">
        <f>G172/F172</f>
        <v>42</v>
      </c>
      <c r="M172" s="410">
        <f>K172/F172</f>
        <v>54.931034482758619</v>
      </c>
      <c r="N172" s="416" t="s">
        <v>4748</v>
      </c>
    </row>
    <row r="173" spans="1:14" ht="15">
      <c r="A173" t="s">
        <v>4461</v>
      </c>
      <c r="B173" t="s">
        <v>4460</v>
      </c>
      <c r="C173" t="s">
        <v>1629</v>
      </c>
      <c r="E173" t="s">
        <v>4903</v>
      </c>
      <c r="F173" s="20">
        <v>62</v>
      </c>
      <c r="G173" s="410">
        <v>2604</v>
      </c>
      <c r="H173" s="410">
        <v>0</v>
      </c>
      <c r="I173" s="410">
        <v>250</v>
      </c>
      <c r="J173" s="410">
        <v>60</v>
      </c>
      <c r="K173" s="410">
        <f>G173+H173+I173</f>
        <v>2854</v>
      </c>
      <c r="L173" s="410">
        <f>G173/F173</f>
        <v>42</v>
      </c>
      <c r="M173" s="410">
        <f>K173/F173</f>
        <v>46.032258064516128</v>
      </c>
      <c r="N173" s="416" t="s">
        <v>4748</v>
      </c>
    </row>
    <row r="174" spans="1:14" ht="15">
      <c r="A174" t="s">
        <v>4461</v>
      </c>
      <c r="B174" t="s">
        <v>4589</v>
      </c>
      <c r="C174" t="s">
        <v>2450</v>
      </c>
      <c r="E174" t="s">
        <v>4904</v>
      </c>
      <c r="F174" s="20">
        <v>63</v>
      </c>
      <c r="G174" s="416">
        <v>2646</v>
      </c>
      <c r="H174" s="416">
        <v>0</v>
      </c>
      <c r="I174" s="416">
        <v>250</v>
      </c>
      <c r="J174" s="416">
        <v>45</v>
      </c>
      <c r="K174" s="410">
        <f>G174+H174+I174</f>
        <v>2896</v>
      </c>
      <c r="L174" s="410">
        <f>G174/F174</f>
        <v>42</v>
      </c>
      <c r="M174" s="410">
        <f>K174/F174</f>
        <v>45.968253968253968</v>
      </c>
      <c r="N174" s="416" t="s">
        <v>4748</v>
      </c>
    </row>
    <row r="175" spans="1:14" ht="15">
      <c r="A175" t="s">
        <v>4461</v>
      </c>
      <c r="B175" t="s">
        <v>4589</v>
      </c>
      <c r="C175" t="s">
        <v>2259</v>
      </c>
      <c r="E175" t="s">
        <v>4905</v>
      </c>
      <c r="F175" s="20">
        <v>49</v>
      </c>
      <c r="G175" s="410">
        <v>2058</v>
      </c>
      <c r="H175" s="410">
        <v>0</v>
      </c>
      <c r="I175" s="410">
        <v>250</v>
      </c>
      <c r="J175" s="410">
        <v>0</v>
      </c>
      <c r="K175" s="410">
        <f>G175+H175+I175</f>
        <v>2308</v>
      </c>
      <c r="L175" s="410">
        <f>G175/F175</f>
        <v>42</v>
      </c>
      <c r="M175" s="410">
        <f>K175/F175</f>
        <v>47.102040816326529</v>
      </c>
      <c r="N175" s="416" t="s">
        <v>4754</v>
      </c>
    </row>
    <row r="176" spans="1:14" ht="15">
      <c r="A176" t="s">
        <v>4461</v>
      </c>
      <c r="B176" t="s">
        <v>4589</v>
      </c>
      <c r="C176" t="s">
        <v>2271</v>
      </c>
      <c r="E176" t="s">
        <v>4906</v>
      </c>
      <c r="F176" s="20">
        <v>20</v>
      </c>
      <c r="G176" s="416">
        <v>840</v>
      </c>
      <c r="H176" s="416">
        <v>0</v>
      </c>
      <c r="I176" s="416">
        <v>250</v>
      </c>
      <c r="J176" s="416">
        <v>45</v>
      </c>
      <c r="K176" s="410">
        <f>G176+H176+I176</f>
        <v>1090</v>
      </c>
      <c r="L176" s="410">
        <f>G176/F176</f>
        <v>42</v>
      </c>
      <c r="M176" s="410">
        <f>K176/F176</f>
        <v>54.5</v>
      </c>
      <c r="N176" s="416" t="s">
        <v>4748</v>
      </c>
    </row>
    <row r="177" spans="1:14" ht="15">
      <c r="A177" t="s">
        <v>4461</v>
      </c>
      <c r="B177" t="s">
        <v>4589</v>
      </c>
      <c r="C177" t="s">
        <v>2462</v>
      </c>
      <c r="E177" t="s">
        <v>4907</v>
      </c>
      <c r="F177" s="20">
        <v>34</v>
      </c>
      <c r="G177" s="410">
        <v>1428</v>
      </c>
      <c r="H177" s="410">
        <v>500</v>
      </c>
      <c r="I177" s="410">
        <v>250</v>
      </c>
      <c r="J177" s="410">
        <v>45</v>
      </c>
      <c r="K177" s="410">
        <f>G177+H177+I177</f>
        <v>2178</v>
      </c>
      <c r="L177" s="410">
        <f>G177/F177</f>
        <v>42</v>
      </c>
      <c r="M177" s="410">
        <f>K177/F177</f>
        <v>64.058823529411768</v>
      </c>
      <c r="N177" s="416" t="s">
        <v>4748</v>
      </c>
    </row>
    <row r="178" spans="1:14" ht="15">
      <c r="A178" t="s">
        <v>4461</v>
      </c>
      <c r="B178" t="s">
        <v>4589</v>
      </c>
      <c r="C178" t="s">
        <v>2281</v>
      </c>
      <c r="E178" t="s">
        <v>4908</v>
      </c>
      <c r="F178" s="20">
        <v>36</v>
      </c>
      <c r="G178" s="410">
        <v>1512</v>
      </c>
      <c r="H178" s="410">
        <v>0</v>
      </c>
      <c r="I178" s="410">
        <v>250</v>
      </c>
      <c r="J178" s="410">
        <v>0</v>
      </c>
      <c r="K178" s="410">
        <f>G178+H178+I178</f>
        <v>1762</v>
      </c>
      <c r="L178" s="410">
        <f>G178/F178</f>
        <v>42</v>
      </c>
      <c r="M178" s="410">
        <f>K178/F178</f>
        <v>48.944444444444443</v>
      </c>
      <c r="N178" s="416" t="s">
        <v>4748</v>
      </c>
    </row>
    <row r="179" spans="1:14" ht="15">
      <c r="A179" t="s">
        <v>4461</v>
      </c>
      <c r="B179" t="s">
        <v>4589</v>
      </c>
      <c r="C179" t="s">
        <v>2473</v>
      </c>
      <c r="E179" t="s">
        <v>4909</v>
      </c>
      <c r="F179" s="20">
        <v>45</v>
      </c>
      <c r="G179" s="410">
        <v>1890</v>
      </c>
      <c r="H179" s="410">
        <v>0</v>
      </c>
      <c r="I179" s="410">
        <v>250</v>
      </c>
      <c r="J179" s="410">
        <v>0</v>
      </c>
      <c r="K179" s="410">
        <f>G179+H179+I179</f>
        <v>2140</v>
      </c>
      <c r="L179" s="410">
        <f>G179/F179</f>
        <v>42</v>
      </c>
      <c r="M179" s="410">
        <f>K179/F179</f>
        <v>47.555555555555557</v>
      </c>
      <c r="N179" s="416" t="s">
        <v>4768</v>
      </c>
    </row>
    <row r="180" spans="1:14" ht="15">
      <c r="A180" t="s">
        <v>4461</v>
      </c>
      <c r="B180" t="s">
        <v>4589</v>
      </c>
      <c r="C180" t="s">
        <v>2478</v>
      </c>
      <c r="E180" t="s">
        <v>4665</v>
      </c>
      <c r="F180" s="20">
        <v>89</v>
      </c>
      <c r="G180" s="410">
        <v>3738</v>
      </c>
      <c r="H180" s="410">
        <v>0</v>
      </c>
      <c r="I180" s="410">
        <v>250</v>
      </c>
      <c r="J180" s="410">
        <v>0</v>
      </c>
      <c r="K180" s="410">
        <f>G180+H180+I180</f>
        <v>3988</v>
      </c>
      <c r="L180" s="410">
        <f>G180/F180</f>
        <v>42</v>
      </c>
      <c r="M180" s="410">
        <f>K180/F180</f>
        <v>44.80898876404494</v>
      </c>
      <c r="N180" s="416" t="s">
        <v>4768</v>
      </c>
    </row>
    <row r="181" spans="1:14" ht="15">
      <c r="A181" t="s">
        <v>4461</v>
      </c>
      <c r="B181" t="s">
        <v>4460</v>
      </c>
      <c r="C181" t="s">
        <v>1641</v>
      </c>
      <c r="E181" t="s">
        <v>4910</v>
      </c>
      <c r="F181" s="20">
        <v>115</v>
      </c>
      <c r="G181" s="410">
        <v>4830</v>
      </c>
      <c r="H181" s="410">
        <v>0</v>
      </c>
      <c r="I181" s="410">
        <v>250</v>
      </c>
      <c r="J181" s="410">
        <v>90</v>
      </c>
      <c r="K181" s="410">
        <f>G181+H181+I181</f>
        <v>5080</v>
      </c>
      <c r="L181" s="410">
        <f>G181/F181</f>
        <v>42</v>
      </c>
      <c r="M181" s="410">
        <f>K181/F181</f>
        <v>44.173913043478258</v>
      </c>
      <c r="N181" s="416" t="s">
        <v>4748</v>
      </c>
    </row>
    <row r="182" spans="1:14" ht="15">
      <c r="A182" t="s">
        <v>4461</v>
      </c>
      <c r="B182" t="s">
        <v>4460</v>
      </c>
      <c r="C182" t="s">
        <v>1653</v>
      </c>
      <c r="E182" t="s">
        <v>4911</v>
      </c>
      <c r="F182" s="20">
        <v>80</v>
      </c>
      <c r="G182" s="416">
        <v>3360</v>
      </c>
      <c r="H182" s="416">
        <v>2200</v>
      </c>
      <c r="I182" s="416">
        <v>250</v>
      </c>
      <c r="J182" s="416">
        <v>75</v>
      </c>
      <c r="K182" s="410">
        <f>G182+H182+I182</f>
        <v>5810</v>
      </c>
      <c r="L182" s="410">
        <f>G182/F182</f>
        <v>42</v>
      </c>
      <c r="M182" s="410">
        <f>K182/F182</f>
        <v>72.625</v>
      </c>
      <c r="N182" s="416" t="s">
        <v>4748</v>
      </c>
    </row>
    <row r="183" spans="1:14" ht="15">
      <c r="A183" t="s">
        <v>4461</v>
      </c>
      <c r="B183" t="s">
        <v>4589</v>
      </c>
      <c r="C183" t="s">
        <v>2290</v>
      </c>
      <c r="E183" t="s">
        <v>4912</v>
      </c>
      <c r="F183" s="20">
        <v>97</v>
      </c>
      <c r="G183" s="410">
        <v>4074</v>
      </c>
      <c r="H183" s="410">
        <v>0</v>
      </c>
      <c r="I183" s="410">
        <v>250</v>
      </c>
      <c r="J183" s="410">
        <v>30</v>
      </c>
      <c r="K183" s="410">
        <f>G183+H183+I183</f>
        <v>4324</v>
      </c>
      <c r="L183" s="410">
        <f>G183/F183</f>
        <v>42</v>
      </c>
      <c r="M183" s="410">
        <f>K183/F183</f>
        <v>44.577319587628864</v>
      </c>
      <c r="N183" s="416" t="s">
        <v>4748</v>
      </c>
    </row>
    <row r="184" spans="1:14">
      <c r="A184" t="s">
        <v>4461</v>
      </c>
      <c r="B184" t="s">
        <v>4460</v>
      </c>
      <c r="C184" t="s">
        <v>431</v>
      </c>
      <c r="E184" t="s">
        <v>4913</v>
      </c>
      <c r="F184" s="20">
        <v>43</v>
      </c>
      <c r="G184" s="410">
        <v>1806</v>
      </c>
      <c r="H184" s="410">
        <v>500</v>
      </c>
      <c r="I184" s="410">
        <v>250</v>
      </c>
      <c r="J184" s="410">
        <v>45</v>
      </c>
      <c r="K184" s="410">
        <f>G184+H184+I184</f>
        <v>2556</v>
      </c>
      <c r="L184" s="410">
        <f>G184/F184</f>
        <v>42</v>
      </c>
      <c r="M184" s="410">
        <f>K184/F184</f>
        <v>59.441860465116278</v>
      </c>
      <c r="N184" s="416" t="s">
        <v>4754</v>
      </c>
    </row>
    <row r="185" spans="1:14">
      <c r="A185" t="s">
        <v>4461</v>
      </c>
      <c r="B185" t="s">
        <v>4589</v>
      </c>
      <c r="C185" t="s">
        <v>2305</v>
      </c>
      <c r="E185" t="s">
        <v>4914</v>
      </c>
      <c r="F185" s="20">
        <v>49</v>
      </c>
      <c r="G185" s="410">
        <v>2058</v>
      </c>
      <c r="H185" s="410">
        <v>0</v>
      </c>
      <c r="I185" s="410">
        <v>250</v>
      </c>
      <c r="J185" s="410">
        <v>45</v>
      </c>
      <c r="K185" s="410">
        <f>G185+H185+I185</f>
        <v>2308</v>
      </c>
      <c r="L185" s="410">
        <f>G185/F185</f>
        <v>42</v>
      </c>
      <c r="M185" s="410">
        <f>K185/F185</f>
        <v>47.102040816326529</v>
      </c>
      <c r="N185" s="416" t="s">
        <v>4748</v>
      </c>
    </row>
    <row r="186" spans="1:14">
      <c r="A186" t="s">
        <v>4461</v>
      </c>
      <c r="B186" t="s">
        <v>4460</v>
      </c>
      <c r="C186" t="s">
        <v>1664</v>
      </c>
      <c r="E186" t="s">
        <v>4658</v>
      </c>
      <c r="F186" s="20">
        <v>100</v>
      </c>
      <c r="G186" s="416">
        <v>4200</v>
      </c>
      <c r="H186" s="416">
        <v>500</v>
      </c>
      <c r="I186" s="416">
        <v>250</v>
      </c>
      <c r="J186" s="416">
        <v>60</v>
      </c>
      <c r="K186" s="410">
        <f>G186+H186+I186</f>
        <v>4950</v>
      </c>
      <c r="L186" s="410">
        <f>G186/F186</f>
        <v>42</v>
      </c>
      <c r="M186" s="410">
        <f>K186/F186</f>
        <v>49.5</v>
      </c>
      <c r="N186" s="416" t="s">
        <v>4748</v>
      </c>
    </row>
    <row r="187" spans="1:14">
      <c r="A187" t="s">
        <v>4461</v>
      </c>
      <c r="B187" t="s">
        <v>4589</v>
      </c>
      <c r="C187" t="s">
        <v>4915</v>
      </c>
      <c r="E187" t="s">
        <v>4916</v>
      </c>
      <c r="F187" s="20">
        <v>31</v>
      </c>
      <c r="G187" s="410">
        <v>1302</v>
      </c>
      <c r="H187" s="410">
        <v>0</v>
      </c>
      <c r="I187" s="410">
        <v>250</v>
      </c>
      <c r="J187" s="410">
        <v>0</v>
      </c>
      <c r="K187" s="410">
        <f>G187+H187+I187</f>
        <v>1552</v>
      </c>
      <c r="L187" s="410">
        <f>G187/F187</f>
        <v>42</v>
      </c>
      <c r="M187" s="410">
        <f>K187/F187</f>
        <v>50.064516129032256</v>
      </c>
      <c r="N187" s="416" t="s">
        <v>4754</v>
      </c>
    </row>
    <row r="188" spans="1:14">
      <c r="A188" t="s">
        <v>4461</v>
      </c>
      <c r="B188" t="s">
        <v>4460</v>
      </c>
      <c r="C188" t="s">
        <v>1677</v>
      </c>
      <c r="E188" t="s">
        <v>4917</v>
      </c>
      <c r="F188" s="20">
        <v>136</v>
      </c>
      <c r="G188" s="410">
        <v>5712</v>
      </c>
      <c r="H188" s="410">
        <v>0</v>
      </c>
      <c r="I188" s="410">
        <v>250</v>
      </c>
      <c r="J188" s="410">
        <v>0</v>
      </c>
      <c r="K188" s="410">
        <f>G188+H188+I188</f>
        <v>5962</v>
      </c>
      <c r="L188" s="410">
        <f>G188/F188</f>
        <v>42</v>
      </c>
      <c r="M188" s="410">
        <f>K188/F188</f>
        <v>43.838235294117645</v>
      </c>
      <c r="N188" s="416" t="s">
        <v>4754</v>
      </c>
    </row>
    <row r="189" spans="1:14">
      <c r="A189" t="s">
        <v>4461</v>
      </c>
      <c r="B189" t="s">
        <v>4589</v>
      </c>
      <c r="C189" t="s">
        <v>2501</v>
      </c>
      <c r="E189" t="s">
        <v>4918</v>
      </c>
      <c r="F189" s="20">
        <v>114</v>
      </c>
      <c r="G189" s="416">
        <v>4788</v>
      </c>
      <c r="H189" s="416">
        <v>0</v>
      </c>
      <c r="I189" s="416">
        <v>250</v>
      </c>
      <c r="J189" s="416">
        <v>90</v>
      </c>
      <c r="K189" s="410">
        <f>G189+H189+I189</f>
        <v>5038</v>
      </c>
      <c r="L189" s="410">
        <f>G189/F189</f>
        <v>42</v>
      </c>
      <c r="M189" s="410">
        <f>K189/F189</f>
        <v>44.192982456140349</v>
      </c>
      <c r="N189" s="416" t="s">
        <v>4748</v>
      </c>
    </row>
    <row r="190" spans="1:14">
      <c r="A190" t="s">
        <v>4666</v>
      </c>
      <c r="B190" t="s">
        <v>4460</v>
      </c>
      <c r="C190" t="s">
        <v>471</v>
      </c>
      <c r="E190" t="s">
        <v>4607</v>
      </c>
      <c r="F190" s="20">
        <v>18</v>
      </c>
      <c r="G190" s="410">
        <v>2160</v>
      </c>
      <c r="H190" s="410">
        <v>0</v>
      </c>
      <c r="I190" s="410">
        <v>0</v>
      </c>
      <c r="J190" s="410">
        <v>0</v>
      </c>
      <c r="K190" s="410">
        <f>G190+H190+I190</f>
        <v>2160</v>
      </c>
      <c r="L190" s="410">
        <f>G190/F190</f>
        <v>120</v>
      </c>
      <c r="M190" s="410">
        <f>K190/F190</f>
        <v>120</v>
      </c>
      <c r="N190" s="416" t="s">
        <v>4919</v>
      </c>
    </row>
    <row r="191" spans="1:14">
      <c r="A191" t="s">
        <v>4666</v>
      </c>
      <c r="B191" t="s">
        <v>4460</v>
      </c>
      <c r="C191" t="s">
        <v>503</v>
      </c>
      <c r="E191" t="s">
        <v>4753</v>
      </c>
      <c r="F191" s="20">
        <v>23</v>
      </c>
      <c r="G191" s="410">
        <v>2760</v>
      </c>
      <c r="H191" s="410">
        <v>0</v>
      </c>
      <c r="I191" s="410">
        <v>0</v>
      </c>
      <c r="J191" s="410">
        <v>0</v>
      </c>
      <c r="K191" s="410">
        <f>G191+H191+I191</f>
        <v>2760</v>
      </c>
      <c r="L191" s="410">
        <f>G191/F191</f>
        <v>120</v>
      </c>
      <c r="M191" s="410">
        <f>K191/F191</f>
        <v>120</v>
      </c>
      <c r="N191" s="416" t="s">
        <v>4919</v>
      </c>
    </row>
    <row r="192" spans="1:14">
      <c r="A192" t="s">
        <v>4666</v>
      </c>
      <c r="B192" t="s">
        <v>4460</v>
      </c>
      <c r="C192" t="s">
        <v>2722</v>
      </c>
      <c r="E192" t="s">
        <v>4920</v>
      </c>
      <c r="F192" s="20">
        <v>65</v>
      </c>
      <c r="G192" s="410">
        <v>7800</v>
      </c>
      <c r="H192" s="410">
        <v>1000</v>
      </c>
      <c r="I192" s="410">
        <v>0</v>
      </c>
      <c r="J192" s="410">
        <v>0</v>
      </c>
      <c r="K192" s="410">
        <f>G192+H192+I192</f>
        <v>8800</v>
      </c>
      <c r="L192" s="410">
        <f>G192/F192</f>
        <v>120</v>
      </c>
      <c r="M192" s="410">
        <f>K192/F192</f>
        <v>135.38461538461539</v>
      </c>
      <c r="N192" s="416" t="s">
        <v>4919</v>
      </c>
    </row>
    <row r="193" spans="1:14">
      <c r="A193" t="s">
        <v>4666</v>
      </c>
      <c r="B193" t="s">
        <v>4460</v>
      </c>
      <c r="C193" t="s">
        <v>628</v>
      </c>
      <c r="E193" t="s">
        <v>4779</v>
      </c>
      <c r="F193" s="20">
        <v>39</v>
      </c>
      <c r="G193" s="410">
        <v>4680</v>
      </c>
      <c r="H193" s="410">
        <v>0</v>
      </c>
      <c r="I193" s="410">
        <v>0</v>
      </c>
      <c r="J193" s="410">
        <v>0</v>
      </c>
      <c r="K193" s="410">
        <f>G193+H193+I193</f>
        <v>4680</v>
      </c>
      <c r="L193" s="410">
        <f>G193/F193</f>
        <v>120</v>
      </c>
      <c r="M193" s="410">
        <f>K193/F193</f>
        <v>120</v>
      </c>
      <c r="N193" s="416" t="s">
        <v>4919</v>
      </c>
    </row>
    <row r="194" spans="1:14">
      <c r="A194" t="s">
        <v>4666</v>
      </c>
      <c r="B194" t="s">
        <v>4460</v>
      </c>
      <c r="C194" t="s">
        <v>63</v>
      </c>
      <c r="E194" t="s">
        <v>4783</v>
      </c>
      <c r="F194" s="20">
        <v>54</v>
      </c>
      <c r="G194" s="410">
        <v>6480</v>
      </c>
      <c r="H194" s="410">
        <v>0</v>
      </c>
      <c r="I194" s="410">
        <v>0</v>
      </c>
      <c r="J194" s="410">
        <v>0</v>
      </c>
      <c r="K194" s="410">
        <f>G194+H194+I194</f>
        <v>6480</v>
      </c>
      <c r="L194" s="410">
        <f>G194/F194</f>
        <v>120</v>
      </c>
      <c r="M194" s="410">
        <f>K194/F194</f>
        <v>120</v>
      </c>
      <c r="N194" s="416" t="s">
        <v>4919</v>
      </c>
    </row>
    <row r="195" spans="1:14">
      <c r="A195" t="s">
        <v>4666</v>
      </c>
      <c r="B195" t="s">
        <v>4460</v>
      </c>
      <c r="C195" t="s">
        <v>663</v>
      </c>
      <c r="E195" t="s">
        <v>4921</v>
      </c>
      <c r="F195" s="20">
        <v>29</v>
      </c>
      <c r="G195" s="410">
        <v>3480</v>
      </c>
      <c r="H195" s="410">
        <v>0</v>
      </c>
      <c r="I195" s="410">
        <v>0</v>
      </c>
      <c r="J195" s="410">
        <v>0</v>
      </c>
      <c r="K195" s="410">
        <f>G195+H195+I195</f>
        <v>3480</v>
      </c>
      <c r="L195" s="410">
        <f>G195/F195</f>
        <v>120</v>
      </c>
      <c r="M195" s="410">
        <f>K195/F195</f>
        <v>120</v>
      </c>
      <c r="N195" s="416" t="s">
        <v>4919</v>
      </c>
    </row>
    <row r="196" spans="1:14">
      <c r="A196" t="s">
        <v>4666</v>
      </c>
      <c r="B196" t="s">
        <v>4460</v>
      </c>
      <c r="C196" t="s">
        <v>767</v>
      </c>
      <c r="E196" t="s">
        <v>4803</v>
      </c>
      <c r="F196" s="20">
        <v>45</v>
      </c>
      <c r="G196" s="410">
        <v>5400</v>
      </c>
      <c r="H196" s="410">
        <v>0</v>
      </c>
      <c r="I196" s="410">
        <v>0</v>
      </c>
      <c r="J196" s="410">
        <v>0</v>
      </c>
      <c r="K196" s="410">
        <f>G196+H196+I196</f>
        <v>5400</v>
      </c>
      <c r="L196" s="410">
        <f>G196/F196</f>
        <v>120</v>
      </c>
      <c r="M196" s="410">
        <f>K196/F196</f>
        <v>120</v>
      </c>
      <c r="N196" s="416" t="s">
        <v>4919</v>
      </c>
    </row>
    <row r="197" spans="1:14">
      <c r="A197" t="s">
        <v>4666</v>
      </c>
      <c r="B197" t="s">
        <v>4460</v>
      </c>
      <c r="C197" t="s">
        <v>790</v>
      </c>
      <c r="E197" t="s">
        <v>4922</v>
      </c>
      <c r="F197" s="20">
        <v>37</v>
      </c>
      <c r="G197" s="410">
        <v>4440</v>
      </c>
      <c r="H197" s="410">
        <v>0</v>
      </c>
      <c r="I197" s="410">
        <v>0</v>
      </c>
      <c r="J197" s="410">
        <v>0</v>
      </c>
      <c r="K197" s="410">
        <f>G197+H197+I197</f>
        <v>4440</v>
      </c>
      <c r="L197" s="410">
        <f>G197/F197</f>
        <v>120</v>
      </c>
      <c r="M197" s="410">
        <f>K197/F197</f>
        <v>120</v>
      </c>
      <c r="N197" s="416" t="s">
        <v>4919</v>
      </c>
    </row>
    <row r="198" spans="1:14">
      <c r="A198" t="s">
        <v>4666</v>
      </c>
      <c r="B198" t="s">
        <v>4460</v>
      </c>
      <c r="C198" t="s">
        <v>1023</v>
      </c>
      <c r="E198" t="s">
        <v>4923</v>
      </c>
      <c r="F198" s="20">
        <v>35</v>
      </c>
      <c r="G198" s="410">
        <v>4200</v>
      </c>
      <c r="H198" s="410">
        <v>0</v>
      </c>
      <c r="I198" s="410">
        <v>0</v>
      </c>
      <c r="J198" s="410">
        <v>0</v>
      </c>
      <c r="K198" s="410">
        <f>G198+H198+I198</f>
        <v>4200</v>
      </c>
      <c r="L198" s="410">
        <f>G198/F198</f>
        <v>120</v>
      </c>
      <c r="M198" s="410">
        <f>K198/F198</f>
        <v>120</v>
      </c>
      <c r="N198" s="416" t="s">
        <v>4919</v>
      </c>
    </row>
    <row r="199" spans="1:14">
      <c r="A199" t="s">
        <v>4666</v>
      </c>
      <c r="B199" t="s">
        <v>4460</v>
      </c>
      <c r="C199" t="s">
        <v>3343</v>
      </c>
      <c r="E199" t="s">
        <v>4924</v>
      </c>
      <c r="F199" s="20">
        <v>28</v>
      </c>
      <c r="G199" s="410">
        <v>3360</v>
      </c>
      <c r="H199" s="410">
        <v>0</v>
      </c>
      <c r="I199" s="410">
        <v>0</v>
      </c>
      <c r="J199" s="410">
        <v>0</v>
      </c>
      <c r="K199" s="410">
        <f>G199+H199+I199</f>
        <v>3360</v>
      </c>
      <c r="L199" s="410">
        <f>G199/F199</f>
        <v>120</v>
      </c>
      <c r="M199" s="410">
        <f>K199/F199</f>
        <v>120</v>
      </c>
      <c r="N199" s="416" t="s">
        <v>4919</v>
      </c>
    </row>
    <row r="200" spans="1:14">
      <c r="A200" t="s">
        <v>4666</v>
      </c>
      <c r="B200" t="s">
        <v>4460</v>
      </c>
      <c r="C200" t="s">
        <v>1088</v>
      </c>
      <c r="E200" t="s">
        <v>4638</v>
      </c>
      <c r="F200" s="20">
        <v>106</v>
      </c>
      <c r="G200" s="410">
        <v>12270</v>
      </c>
      <c r="H200" s="410">
        <v>2000</v>
      </c>
      <c r="I200" s="410">
        <v>0</v>
      </c>
      <c r="J200" s="410">
        <v>0</v>
      </c>
      <c r="K200" s="410">
        <f>G200+H200+I200</f>
        <v>14270</v>
      </c>
      <c r="L200" s="410">
        <f>G200/F200</f>
        <v>115.75471698113208</v>
      </c>
      <c r="M200" s="410">
        <f>K200/F200</f>
        <v>134.62264150943398</v>
      </c>
      <c r="N200" s="416" t="s">
        <v>4919</v>
      </c>
    </row>
    <row r="201" spans="1:14">
      <c r="A201" t="s">
        <v>4666</v>
      </c>
      <c r="B201" t="s">
        <v>4589</v>
      </c>
      <c r="C201" t="s">
        <v>2409</v>
      </c>
      <c r="E201" t="s">
        <v>4925</v>
      </c>
      <c r="F201" s="20">
        <v>66</v>
      </c>
      <c r="G201" s="410">
        <v>7920</v>
      </c>
      <c r="H201" s="410">
        <v>0</v>
      </c>
      <c r="I201" s="410">
        <v>0</v>
      </c>
      <c r="J201" s="410">
        <v>15</v>
      </c>
      <c r="K201" s="410">
        <f>G201+H201+I201</f>
        <v>7920</v>
      </c>
      <c r="L201" s="410">
        <f>G201/F201</f>
        <v>120</v>
      </c>
      <c r="M201" s="410">
        <f>K201/F201</f>
        <v>120</v>
      </c>
      <c r="N201" s="416" t="s">
        <v>4919</v>
      </c>
    </row>
    <row r="202" spans="1:14">
      <c r="A202" t="s">
        <v>4666</v>
      </c>
      <c r="B202" t="s">
        <v>4460</v>
      </c>
      <c r="C202" t="s">
        <v>1101</v>
      </c>
      <c r="E202" t="s">
        <v>4639</v>
      </c>
      <c r="F202" s="20">
        <v>12</v>
      </c>
      <c r="G202" s="410">
        <v>1440</v>
      </c>
      <c r="H202" s="410">
        <v>500</v>
      </c>
      <c r="I202" s="410">
        <v>0</v>
      </c>
      <c r="J202" s="410">
        <v>0</v>
      </c>
      <c r="K202" s="410">
        <f>G202+H202+I202</f>
        <v>1940</v>
      </c>
      <c r="L202" s="410">
        <f>G202/F202</f>
        <v>120</v>
      </c>
      <c r="M202" s="410">
        <f>K202/F202</f>
        <v>161.66666666666666</v>
      </c>
      <c r="N202" s="416" t="s">
        <v>4919</v>
      </c>
    </row>
    <row r="203" spans="1:14">
      <c r="A203" t="s">
        <v>4666</v>
      </c>
      <c r="B203" t="s">
        <v>4589</v>
      </c>
      <c r="C203" t="s">
        <v>2202</v>
      </c>
      <c r="E203" t="s">
        <v>4840</v>
      </c>
      <c r="F203" s="20">
        <v>38</v>
      </c>
      <c r="G203" s="410">
        <v>4560</v>
      </c>
      <c r="H203" s="410">
        <v>500</v>
      </c>
      <c r="I203" s="410">
        <v>0</v>
      </c>
      <c r="J203" s="410">
        <v>45</v>
      </c>
      <c r="K203" s="410">
        <f>G203+H203+I203</f>
        <v>5060</v>
      </c>
      <c r="L203" s="410">
        <f>G203/F203</f>
        <v>120</v>
      </c>
      <c r="M203" s="410">
        <f>K203/F203</f>
        <v>133.15789473684211</v>
      </c>
      <c r="N203" s="416" t="s">
        <v>4919</v>
      </c>
    </row>
    <row r="204" spans="1:14">
      <c r="A204" t="s">
        <v>4666</v>
      </c>
      <c r="B204" t="s">
        <v>4460</v>
      </c>
      <c r="C204" t="s">
        <v>1194</v>
      </c>
      <c r="E204" t="s">
        <v>4846</v>
      </c>
      <c r="F204" s="20">
        <v>39</v>
      </c>
      <c r="G204" s="410">
        <v>4680</v>
      </c>
      <c r="H204" s="410">
        <v>0</v>
      </c>
      <c r="I204" s="410">
        <v>0</v>
      </c>
      <c r="J204" s="410">
        <v>0</v>
      </c>
      <c r="K204" s="410">
        <f>G204+H204+I204</f>
        <v>4680</v>
      </c>
      <c r="L204" s="410">
        <f>G204/F204</f>
        <v>120</v>
      </c>
      <c r="M204" s="410">
        <f>K204/F204</f>
        <v>120</v>
      </c>
      <c r="N204" s="416" t="s">
        <v>4919</v>
      </c>
    </row>
    <row r="205" spans="1:14">
      <c r="A205" t="s">
        <v>4666</v>
      </c>
      <c r="B205" t="s">
        <v>4460</v>
      </c>
      <c r="C205" t="s">
        <v>1250</v>
      </c>
      <c r="E205" t="s">
        <v>4926</v>
      </c>
      <c r="F205" s="20">
        <v>20</v>
      </c>
      <c r="G205" s="410">
        <v>2400</v>
      </c>
      <c r="H205" s="410">
        <v>500</v>
      </c>
      <c r="I205" s="410">
        <v>0</v>
      </c>
      <c r="J205" s="410">
        <v>0</v>
      </c>
      <c r="K205" s="410">
        <f>G205+H205+I205</f>
        <v>2900</v>
      </c>
      <c r="L205" s="410">
        <f>G205/F205</f>
        <v>120</v>
      </c>
      <c r="M205" s="410">
        <f>K205/F205</f>
        <v>145</v>
      </c>
      <c r="N205" s="416" t="s">
        <v>4919</v>
      </c>
    </row>
    <row r="206" spans="1:14">
      <c r="A206" t="s">
        <v>4666</v>
      </c>
      <c r="B206" t="s">
        <v>4460</v>
      </c>
      <c r="C206" t="s">
        <v>1287</v>
      </c>
      <c r="E206" t="s">
        <v>4859</v>
      </c>
      <c r="F206" s="20">
        <v>24</v>
      </c>
      <c r="G206" s="410">
        <v>2880</v>
      </c>
      <c r="H206" s="410">
        <v>0</v>
      </c>
      <c r="I206" s="410">
        <v>0</v>
      </c>
      <c r="J206" s="410">
        <v>0</v>
      </c>
      <c r="K206" s="410">
        <f>G206+H206+I206</f>
        <v>2880</v>
      </c>
      <c r="L206" s="410">
        <f>G206/F206</f>
        <v>120</v>
      </c>
      <c r="M206" s="410">
        <f>K206/F206</f>
        <v>120</v>
      </c>
      <c r="N206" s="416" t="s">
        <v>4919</v>
      </c>
    </row>
    <row r="207" spans="1:14">
      <c r="A207" t="s">
        <v>4666</v>
      </c>
      <c r="B207" t="s">
        <v>4460</v>
      </c>
      <c r="C207" t="s">
        <v>1401</v>
      </c>
      <c r="E207" t="s">
        <v>4927</v>
      </c>
      <c r="F207" s="20">
        <v>28</v>
      </c>
      <c r="G207" s="410">
        <v>3360</v>
      </c>
      <c r="H207" s="410">
        <v>0</v>
      </c>
      <c r="I207" s="410">
        <v>0</v>
      </c>
      <c r="J207" s="410">
        <v>0</v>
      </c>
      <c r="K207" s="410">
        <f>G207+H207+I207</f>
        <v>3360</v>
      </c>
      <c r="L207" s="410">
        <f>G207/F207</f>
        <v>120</v>
      </c>
      <c r="M207" s="410">
        <f>K207/F207</f>
        <v>120</v>
      </c>
      <c r="N207" s="416" t="s">
        <v>4919</v>
      </c>
    </row>
    <row r="208" spans="1:14">
      <c r="A208" t="s">
        <v>4666</v>
      </c>
      <c r="B208" t="s">
        <v>4460</v>
      </c>
      <c r="C208" t="s">
        <v>341</v>
      </c>
      <c r="E208" t="s">
        <v>4876</v>
      </c>
      <c r="F208" s="20">
        <v>20</v>
      </c>
      <c r="G208" s="410">
        <v>2400</v>
      </c>
      <c r="H208" s="410">
        <v>0</v>
      </c>
      <c r="I208" s="410">
        <v>0</v>
      </c>
      <c r="J208" s="410">
        <v>0</v>
      </c>
      <c r="K208" s="410">
        <f>G208+H208+I208</f>
        <v>2400</v>
      </c>
      <c r="L208" s="410">
        <f>G208/F208</f>
        <v>120</v>
      </c>
      <c r="M208" s="410">
        <f>K208/F208</f>
        <v>120</v>
      </c>
      <c r="N208" s="416" t="s">
        <v>4919</v>
      </c>
    </row>
    <row r="209" spans="1:14">
      <c r="A209" t="s">
        <v>4666</v>
      </c>
      <c r="B209" t="s">
        <v>4460</v>
      </c>
      <c r="C209" t="s">
        <v>1450</v>
      </c>
      <c r="E209" t="s">
        <v>4652</v>
      </c>
      <c r="F209" s="20">
        <v>26</v>
      </c>
      <c r="G209" s="410">
        <v>3120</v>
      </c>
      <c r="H209" s="410">
        <v>0</v>
      </c>
      <c r="I209" s="410">
        <v>0</v>
      </c>
      <c r="J209" s="410">
        <v>0</v>
      </c>
      <c r="K209" s="410">
        <f>G209+H209+I209</f>
        <v>3120</v>
      </c>
      <c r="L209" s="410">
        <f>G209/F209</f>
        <v>120</v>
      </c>
      <c r="M209" s="410">
        <f>K209/F209</f>
        <v>120</v>
      </c>
      <c r="N209" s="416" t="s">
        <v>4919</v>
      </c>
    </row>
    <row r="210" spans="1:14">
      <c r="A210" t="s">
        <v>4666</v>
      </c>
      <c r="B210" t="s">
        <v>4460</v>
      </c>
      <c r="C210" t="s">
        <v>3406</v>
      </c>
      <c r="E210" t="s">
        <v>4928</v>
      </c>
      <c r="F210" s="20">
        <v>20</v>
      </c>
      <c r="G210" s="410">
        <v>2400</v>
      </c>
      <c r="H210" s="410">
        <v>0</v>
      </c>
      <c r="I210" s="410">
        <v>0</v>
      </c>
      <c r="J210" s="410">
        <v>0</v>
      </c>
      <c r="K210" s="410">
        <f>G210+H210+I210</f>
        <v>2400</v>
      </c>
      <c r="L210" s="410">
        <f>G210/F210</f>
        <v>120</v>
      </c>
      <c r="M210" s="410">
        <f>K210/F210</f>
        <v>120</v>
      </c>
      <c r="N210" s="416" t="s">
        <v>4919</v>
      </c>
    </row>
    <row r="211" spans="1:14">
      <c r="A211" t="s">
        <v>4666</v>
      </c>
      <c r="B211" t="s">
        <v>4460</v>
      </c>
      <c r="C211" t="s">
        <v>3247</v>
      </c>
      <c r="E211" t="s">
        <v>4929</v>
      </c>
      <c r="F211" s="20">
        <v>12</v>
      </c>
      <c r="G211" s="410">
        <v>1440</v>
      </c>
      <c r="H211" s="410">
        <v>0</v>
      </c>
      <c r="I211" s="410">
        <v>0</v>
      </c>
      <c r="J211" s="410">
        <v>0</v>
      </c>
      <c r="K211" s="410">
        <f>G211+H211+I211</f>
        <v>1440</v>
      </c>
      <c r="L211" s="410">
        <f>G211/F211</f>
        <v>120</v>
      </c>
      <c r="M211" s="410">
        <f>K211/F211</f>
        <v>120</v>
      </c>
      <c r="N211" s="416" t="s">
        <v>4919</v>
      </c>
    </row>
    <row r="212" spans="1:14">
      <c r="A212" t="s">
        <v>4666</v>
      </c>
      <c r="B212" t="s">
        <v>4460</v>
      </c>
      <c r="C212" t="s">
        <v>3257</v>
      </c>
      <c r="E212" t="s">
        <v>4930</v>
      </c>
      <c r="F212" s="20">
        <v>29</v>
      </c>
      <c r="G212" s="410">
        <v>3480</v>
      </c>
      <c r="H212" s="410">
        <v>0</v>
      </c>
      <c r="I212" s="410">
        <v>0</v>
      </c>
      <c r="J212" s="410">
        <v>0</v>
      </c>
      <c r="K212" s="410">
        <f>G212+H212+I212</f>
        <v>3480</v>
      </c>
      <c r="L212" s="410">
        <f>G212/F212</f>
        <v>120</v>
      </c>
      <c r="M212" s="410">
        <f>K212/F212</f>
        <v>120</v>
      </c>
      <c r="N212" s="416" t="s">
        <v>4919</v>
      </c>
    </row>
    <row r="213" spans="1:14">
      <c r="A213" t="s">
        <v>4666</v>
      </c>
      <c r="B213" t="s">
        <v>4460</v>
      </c>
      <c r="C213" t="s">
        <v>3015</v>
      </c>
      <c r="E213" t="s">
        <v>4931</v>
      </c>
      <c r="F213" s="20">
        <v>37</v>
      </c>
      <c r="G213" s="410">
        <v>4440</v>
      </c>
      <c r="H213" s="410">
        <v>0</v>
      </c>
      <c r="I213" s="410">
        <v>0</v>
      </c>
      <c r="J213" s="410">
        <v>0</v>
      </c>
      <c r="K213" s="410">
        <f>G213+H213+I213</f>
        <v>4440</v>
      </c>
      <c r="L213" s="410">
        <f>G213/F213</f>
        <v>120</v>
      </c>
      <c r="M213" s="410">
        <f>K213/F213</f>
        <v>120</v>
      </c>
      <c r="N213" s="416" t="s">
        <v>4919</v>
      </c>
    </row>
    <row r="214" spans="1:14">
      <c r="A214" t="s">
        <v>4666</v>
      </c>
      <c r="B214" t="s">
        <v>4460</v>
      </c>
      <c r="C214" t="s">
        <v>2785</v>
      </c>
      <c r="E214" t="s">
        <v>4932</v>
      </c>
      <c r="F214" s="20">
        <v>59</v>
      </c>
      <c r="G214" s="410">
        <v>7080</v>
      </c>
      <c r="H214" s="410">
        <v>0</v>
      </c>
      <c r="I214" s="410">
        <v>0</v>
      </c>
      <c r="J214" s="410">
        <v>75</v>
      </c>
      <c r="K214" s="410">
        <f>G214+H214+I214</f>
        <v>7080</v>
      </c>
      <c r="L214" s="410">
        <f>G214/F214</f>
        <v>120</v>
      </c>
      <c r="M214" s="410">
        <f>K214/F214</f>
        <v>120</v>
      </c>
      <c r="N214" s="416" t="s">
        <v>4919</v>
      </c>
    </row>
    <row r="215" spans="1:14">
      <c r="A215" t="s">
        <v>4666</v>
      </c>
      <c r="B215" t="s">
        <v>4460</v>
      </c>
      <c r="C215" t="s">
        <v>1546</v>
      </c>
      <c r="E215" t="s">
        <v>4895</v>
      </c>
      <c r="F215" s="20">
        <v>82</v>
      </c>
      <c r="G215" s="410">
        <v>9840</v>
      </c>
      <c r="H215" s="410">
        <v>0</v>
      </c>
      <c r="I215" s="410">
        <v>0</v>
      </c>
      <c r="J215" s="410">
        <v>0</v>
      </c>
      <c r="K215" s="410">
        <f>G215+H215+I215</f>
        <v>9840</v>
      </c>
      <c r="L215" s="410">
        <f>G215/F215</f>
        <v>120</v>
      </c>
      <c r="M215" s="410">
        <f>K215/F215</f>
        <v>120</v>
      </c>
      <c r="N215" s="416" t="s">
        <v>4919</v>
      </c>
    </row>
    <row r="216" spans="1:14">
      <c r="A216" t="s">
        <v>4666</v>
      </c>
      <c r="B216" t="s">
        <v>4460</v>
      </c>
      <c r="C216" t="s">
        <v>3104</v>
      </c>
      <c r="E216" t="s">
        <v>4933</v>
      </c>
      <c r="F216" s="20">
        <v>29</v>
      </c>
      <c r="G216" s="410">
        <v>3480</v>
      </c>
      <c r="H216" s="410">
        <v>0</v>
      </c>
      <c r="I216" s="410">
        <v>0</v>
      </c>
      <c r="J216" s="410">
        <v>0</v>
      </c>
      <c r="K216" s="410">
        <f>G216+H216+I216</f>
        <v>3480</v>
      </c>
      <c r="L216" s="410">
        <f>G216/F216</f>
        <v>120</v>
      </c>
      <c r="M216" s="410">
        <f>K216/F216</f>
        <v>120</v>
      </c>
      <c r="N216" s="416" t="s">
        <v>4919</v>
      </c>
    </row>
    <row r="217" spans="1:14">
      <c r="A217" t="s">
        <v>4666</v>
      </c>
      <c r="B217" t="s">
        <v>4460</v>
      </c>
      <c r="C217" t="s">
        <v>3388</v>
      </c>
      <c r="E217" t="s">
        <v>4934</v>
      </c>
      <c r="F217" s="20">
        <v>9</v>
      </c>
      <c r="G217" s="410">
        <v>1080</v>
      </c>
      <c r="H217" s="410">
        <v>0</v>
      </c>
      <c r="I217" s="410">
        <v>0</v>
      </c>
      <c r="J217" s="410">
        <v>0</v>
      </c>
      <c r="K217" s="410">
        <f>G217+H217+I217</f>
        <v>1080</v>
      </c>
      <c r="L217" s="410">
        <f>G217/F217</f>
        <v>120</v>
      </c>
      <c r="M217" s="410">
        <f>K217/F217</f>
        <v>120</v>
      </c>
      <c r="N217" s="416" t="s">
        <v>4919</v>
      </c>
    </row>
    <row r="218" spans="1:14">
      <c r="A218" t="s">
        <v>4666</v>
      </c>
      <c r="B218" t="s">
        <v>4460</v>
      </c>
      <c r="C218" t="s">
        <v>1607</v>
      </c>
      <c r="E218" t="s">
        <v>4935</v>
      </c>
      <c r="F218" s="20">
        <v>19</v>
      </c>
      <c r="G218" s="410">
        <v>2280</v>
      </c>
      <c r="H218" s="410">
        <v>0</v>
      </c>
      <c r="I218" s="410">
        <v>0</v>
      </c>
      <c r="J218" s="410">
        <v>0</v>
      </c>
      <c r="K218" s="410">
        <f>G218+H218+I218</f>
        <v>2280</v>
      </c>
      <c r="L218" s="410">
        <f>G218/F218</f>
        <v>120</v>
      </c>
      <c r="M218" s="410">
        <f>K218/F218</f>
        <v>120</v>
      </c>
      <c r="N218" s="416" t="s">
        <v>4919</v>
      </c>
    </row>
    <row r="219" spans="1:14">
      <c r="A219" t="s">
        <v>4666</v>
      </c>
      <c r="B219" t="s">
        <v>4460</v>
      </c>
      <c r="C219" t="s">
        <v>3123</v>
      </c>
      <c r="E219" t="s">
        <v>4936</v>
      </c>
      <c r="F219" s="20">
        <v>51</v>
      </c>
      <c r="G219" s="410">
        <v>6120</v>
      </c>
      <c r="H219" s="410">
        <v>0</v>
      </c>
      <c r="I219" s="410">
        <v>0</v>
      </c>
      <c r="J219" s="410">
        <v>0</v>
      </c>
      <c r="K219" s="410">
        <f>G219+H219+I219</f>
        <v>6120</v>
      </c>
      <c r="L219" s="410">
        <f>G219/F219</f>
        <v>120</v>
      </c>
      <c r="M219" s="410">
        <f>K219/F219</f>
        <v>120</v>
      </c>
      <c r="N219" s="416" t="s">
        <v>4919</v>
      </c>
    </row>
    <row r="220" spans="1:14">
      <c r="A220" t="s">
        <v>4666</v>
      </c>
      <c r="B220" t="s">
        <v>4589</v>
      </c>
      <c r="C220" t="s">
        <v>4172</v>
      </c>
      <c r="E220" t="s">
        <v>4937</v>
      </c>
      <c r="F220" s="20">
        <v>52</v>
      </c>
      <c r="G220" s="410">
        <v>6240</v>
      </c>
      <c r="H220" s="410">
        <v>0</v>
      </c>
      <c r="I220" s="410">
        <v>0</v>
      </c>
      <c r="J220" s="410">
        <v>0</v>
      </c>
      <c r="K220" s="410">
        <f>G220+H220+I220</f>
        <v>6240</v>
      </c>
      <c r="L220" s="410">
        <f>G220/F220</f>
        <v>120</v>
      </c>
      <c r="M220" s="410">
        <f>K220/F220</f>
        <v>120</v>
      </c>
      <c r="N220" s="416" t="s">
        <v>4919</v>
      </c>
    </row>
    <row r="221" spans="1:14">
      <c r="A221" t="s">
        <v>4666</v>
      </c>
      <c r="B221" t="s">
        <v>4589</v>
      </c>
      <c r="C221" t="s">
        <v>4042</v>
      </c>
      <c r="E221" t="s">
        <v>4938</v>
      </c>
      <c r="F221" s="20">
        <v>33</v>
      </c>
      <c r="G221" s="410">
        <v>3960</v>
      </c>
      <c r="H221" s="410">
        <v>0</v>
      </c>
      <c r="I221" s="410">
        <v>0</v>
      </c>
      <c r="J221" s="410">
        <v>30</v>
      </c>
      <c r="K221" s="410">
        <f>G221+H221+I221</f>
        <v>3960</v>
      </c>
      <c r="L221" s="410">
        <f>G221/F221</f>
        <v>120</v>
      </c>
      <c r="M221" s="410">
        <f>K221/F221</f>
        <v>120</v>
      </c>
      <c r="N221" s="416" t="s">
        <v>4919</v>
      </c>
    </row>
    <row r="222" spans="1:14">
      <c r="A222" t="s">
        <v>4666</v>
      </c>
      <c r="B222" t="s">
        <v>4589</v>
      </c>
      <c r="C222" t="s">
        <v>4186</v>
      </c>
      <c r="E222" t="s">
        <v>4939</v>
      </c>
      <c r="F222" s="20">
        <v>20</v>
      </c>
      <c r="G222" s="410">
        <v>2400</v>
      </c>
      <c r="H222" s="410">
        <v>0</v>
      </c>
      <c r="I222" s="410">
        <v>0</v>
      </c>
      <c r="J222" s="410">
        <v>0</v>
      </c>
      <c r="K222" s="410">
        <f>G222+H222+I222</f>
        <v>2400</v>
      </c>
      <c r="L222" s="410">
        <f>G222/F222</f>
        <v>120</v>
      </c>
      <c r="M222" s="410">
        <f>K222/F222</f>
        <v>120</v>
      </c>
      <c r="N222" s="416" t="s">
        <v>4919</v>
      </c>
    </row>
    <row r="223" spans="1:14">
      <c r="A223" t="s">
        <v>4666</v>
      </c>
      <c r="B223" t="s">
        <v>4460</v>
      </c>
      <c r="C223" t="s">
        <v>1664</v>
      </c>
      <c r="E223" t="s">
        <v>4658</v>
      </c>
      <c r="F223" s="20">
        <v>39</v>
      </c>
      <c r="G223" s="410">
        <v>4680</v>
      </c>
      <c r="H223" s="410">
        <v>0</v>
      </c>
      <c r="I223" s="410">
        <v>0</v>
      </c>
      <c r="J223" s="410">
        <v>0</v>
      </c>
      <c r="K223" s="410">
        <f>G223+H223+I223</f>
        <v>4680</v>
      </c>
      <c r="L223" s="410">
        <f>G223/F223</f>
        <v>120</v>
      </c>
      <c r="M223" s="410">
        <f>K223/F223</f>
        <v>120</v>
      </c>
      <c r="N223" s="416" t="s">
        <v>4919</v>
      </c>
    </row>
    <row r="224" spans="1:14">
      <c r="A224" t="s">
        <v>4666</v>
      </c>
      <c r="B224" t="s">
        <v>4589</v>
      </c>
      <c r="C224" t="s">
        <v>3900</v>
      </c>
      <c r="E224" t="s">
        <v>4940</v>
      </c>
      <c r="F224" s="20">
        <v>45</v>
      </c>
      <c r="G224" s="410">
        <v>5400</v>
      </c>
      <c r="H224" s="410">
        <v>0</v>
      </c>
      <c r="I224" s="410">
        <v>0</v>
      </c>
      <c r="J224" s="410">
        <v>105</v>
      </c>
      <c r="K224" s="410">
        <f>G224+H224+I224</f>
        <v>5400</v>
      </c>
      <c r="L224" s="410">
        <f>G224/F224</f>
        <v>120</v>
      </c>
      <c r="M224" s="410">
        <f>K224/F224</f>
        <v>120</v>
      </c>
      <c r="N224" s="416" t="s">
        <v>4919</v>
      </c>
    </row>
    <row r="225" spans="1:14">
      <c r="A225" t="s">
        <v>4666</v>
      </c>
      <c r="B225" t="s">
        <v>4589</v>
      </c>
      <c r="C225" t="s">
        <v>3980</v>
      </c>
      <c r="E225" t="s">
        <v>4941</v>
      </c>
      <c r="F225" s="20">
        <v>38</v>
      </c>
      <c r="G225" s="410">
        <v>4560</v>
      </c>
      <c r="H225" s="410">
        <v>0</v>
      </c>
      <c r="I225" s="410">
        <v>0</v>
      </c>
      <c r="J225" s="410">
        <v>45</v>
      </c>
      <c r="K225" s="410">
        <f>G225+H225+I225</f>
        <v>4560</v>
      </c>
      <c r="L225" s="410">
        <f>G225/F225</f>
        <v>120</v>
      </c>
      <c r="M225" s="410">
        <f>K225/F225</f>
        <v>120</v>
      </c>
      <c r="N225" s="416" t="s">
        <v>4919</v>
      </c>
    </row>
    <row r="226" spans="1:14">
      <c r="A226" t="s">
        <v>4666</v>
      </c>
      <c r="B226" t="s">
        <v>4589</v>
      </c>
      <c r="C226" t="s">
        <v>4075</v>
      </c>
      <c r="E226" t="s">
        <v>4942</v>
      </c>
      <c r="F226" s="20">
        <v>29</v>
      </c>
      <c r="G226" s="410">
        <v>3480</v>
      </c>
      <c r="H226" s="410">
        <v>0</v>
      </c>
      <c r="I226" s="410">
        <v>0</v>
      </c>
      <c r="J226" s="410">
        <v>15</v>
      </c>
      <c r="K226" s="410">
        <f>G226+H226+I226</f>
        <v>3480</v>
      </c>
      <c r="L226" s="410">
        <f>G226/F226</f>
        <v>120</v>
      </c>
      <c r="M226" s="410">
        <f>K226/F226</f>
        <v>120</v>
      </c>
      <c r="N226" s="416" t="s">
        <v>4919</v>
      </c>
    </row>
    <row r="227" spans="1:14">
      <c r="A227" t="s">
        <v>4666</v>
      </c>
      <c r="B227" t="s">
        <v>4589</v>
      </c>
      <c r="C227" t="s">
        <v>3945</v>
      </c>
      <c r="E227" t="s">
        <v>4943</v>
      </c>
      <c r="F227" s="20">
        <v>13</v>
      </c>
      <c r="G227" s="410">
        <v>1560</v>
      </c>
      <c r="H227" s="410">
        <v>0</v>
      </c>
      <c r="I227" s="410">
        <v>0</v>
      </c>
      <c r="J227" s="410">
        <v>15</v>
      </c>
      <c r="K227" s="410">
        <f>G227+H227+I227</f>
        <v>1560</v>
      </c>
      <c r="L227" s="410">
        <f>G227/F227</f>
        <v>120</v>
      </c>
      <c r="M227" s="410">
        <f>K227/F227</f>
        <v>120</v>
      </c>
      <c r="N227" s="416" t="s">
        <v>4919</v>
      </c>
    </row>
    <row r="228" spans="1:14">
      <c r="A228" t="s">
        <v>4666</v>
      </c>
      <c r="B228" t="s">
        <v>4589</v>
      </c>
      <c r="C228" t="s">
        <v>4944</v>
      </c>
      <c r="E228" t="s">
        <v>4854</v>
      </c>
      <c r="F228" s="20">
        <v>20</v>
      </c>
      <c r="G228" s="410">
        <v>2400</v>
      </c>
      <c r="H228" s="410">
        <v>0</v>
      </c>
      <c r="I228" s="410">
        <v>0</v>
      </c>
      <c r="J228" s="410">
        <v>15</v>
      </c>
      <c r="K228" s="410">
        <f>G228+H228+I228</f>
        <v>2400</v>
      </c>
      <c r="L228" s="410">
        <f>G228/F228</f>
        <v>120</v>
      </c>
      <c r="M228" s="410">
        <f>K228/F228</f>
        <v>120</v>
      </c>
      <c r="N228" s="416" t="s">
        <v>4919</v>
      </c>
    </row>
    <row r="229" spans="1:14">
      <c r="A229" t="s">
        <v>4666</v>
      </c>
      <c r="B229" t="s">
        <v>4589</v>
      </c>
      <c r="C229" t="s">
        <v>3908</v>
      </c>
      <c r="E229" t="s">
        <v>4945</v>
      </c>
      <c r="F229" s="20">
        <v>49</v>
      </c>
      <c r="G229" s="410">
        <v>5880</v>
      </c>
      <c r="H229" s="410">
        <v>0</v>
      </c>
      <c r="I229" s="410">
        <v>0</v>
      </c>
      <c r="J229" s="410">
        <v>15</v>
      </c>
      <c r="K229" s="410">
        <f>G229+H229+I229</f>
        <v>5880</v>
      </c>
      <c r="L229" s="410">
        <f>G229/F229</f>
        <v>120</v>
      </c>
      <c r="M229" s="410">
        <f>K229/F229</f>
        <v>120</v>
      </c>
      <c r="N229" s="416" t="s">
        <v>4919</v>
      </c>
    </row>
    <row r="230" spans="1:14">
      <c r="A230" t="s">
        <v>4666</v>
      </c>
      <c r="B230" t="s">
        <v>4589</v>
      </c>
      <c r="C230" t="s">
        <v>4088</v>
      </c>
      <c r="E230" t="s">
        <v>4946</v>
      </c>
      <c r="F230" s="20">
        <v>14</v>
      </c>
      <c r="G230" s="410">
        <v>1680</v>
      </c>
      <c r="H230" s="410">
        <v>0</v>
      </c>
      <c r="I230" s="410">
        <v>0</v>
      </c>
      <c r="J230" s="410">
        <v>15</v>
      </c>
      <c r="K230" s="410">
        <f>G230+H230+I230</f>
        <v>1680</v>
      </c>
      <c r="L230" s="410">
        <f>G230/F230</f>
        <v>120</v>
      </c>
      <c r="M230" s="410">
        <f>K230/F230</f>
        <v>120</v>
      </c>
      <c r="N230" s="416" t="s">
        <v>4919</v>
      </c>
    </row>
    <row r="231" spans="1:14">
      <c r="A231" t="s">
        <v>4666</v>
      </c>
      <c r="B231" t="s">
        <v>4589</v>
      </c>
      <c r="C231" t="s">
        <v>3867</v>
      </c>
      <c r="E231" t="s">
        <v>4922</v>
      </c>
      <c r="F231" s="20">
        <v>9</v>
      </c>
      <c r="G231" s="410">
        <v>1080</v>
      </c>
      <c r="H231" s="410">
        <v>0</v>
      </c>
      <c r="I231" s="410">
        <v>0</v>
      </c>
      <c r="J231" s="410">
        <v>30</v>
      </c>
      <c r="K231" s="410">
        <f>G231+H231+I231</f>
        <v>1080</v>
      </c>
      <c r="L231" s="410">
        <f>G231/F231</f>
        <v>120</v>
      </c>
      <c r="M231" s="410">
        <f>K231/F231</f>
        <v>120</v>
      </c>
      <c r="N231" s="416" t="s">
        <v>4919</v>
      </c>
    </row>
    <row r="232" spans="1:14">
      <c r="A232" t="s">
        <v>4666</v>
      </c>
      <c r="B232" t="s">
        <v>4589</v>
      </c>
      <c r="C232" t="s">
        <v>3863</v>
      </c>
      <c r="E232" t="s">
        <v>4799</v>
      </c>
      <c r="F232" s="20">
        <v>20</v>
      </c>
      <c r="G232" s="410">
        <v>2400</v>
      </c>
      <c r="H232" s="410">
        <v>0</v>
      </c>
      <c r="I232" s="410">
        <v>0</v>
      </c>
      <c r="J232" s="410">
        <v>45</v>
      </c>
      <c r="K232" s="410">
        <f>G232+H232+I232</f>
        <v>2400</v>
      </c>
      <c r="L232" s="410">
        <f>G232/F232</f>
        <v>120</v>
      </c>
      <c r="M232" s="410">
        <f>K232/F232</f>
        <v>120</v>
      </c>
      <c r="N232" s="416" t="s">
        <v>4919</v>
      </c>
    </row>
    <row r="233" spans="1:14">
      <c r="A233" t="s">
        <v>4666</v>
      </c>
      <c r="B233" t="s">
        <v>4460</v>
      </c>
      <c r="C233" t="s">
        <v>3038</v>
      </c>
      <c r="E233" t="s">
        <v>4947</v>
      </c>
      <c r="F233" s="20">
        <v>10</v>
      </c>
      <c r="G233" s="410">
        <v>1200</v>
      </c>
      <c r="H233" s="410">
        <v>0</v>
      </c>
      <c r="I233" s="410">
        <v>0</v>
      </c>
      <c r="J233" s="410">
        <v>0</v>
      </c>
      <c r="K233" s="410">
        <f>G233+H233+I233</f>
        <v>1200</v>
      </c>
      <c r="L233" s="410">
        <f>G233/F233</f>
        <v>120</v>
      </c>
      <c r="M233" s="410">
        <f>K233/F233</f>
        <v>120</v>
      </c>
      <c r="N233" s="416" t="s">
        <v>4919</v>
      </c>
    </row>
    <row r="234" spans="1:14">
      <c r="A234" t="s">
        <v>4666</v>
      </c>
      <c r="B234" t="s">
        <v>4460</v>
      </c>
      <c r="C234" t="s">
        <v>2910</v>
      </c>
      <c r="E234" t="s">
        <v>4948</v>
      </c>
      <c r="F234" s="20">
        <v>19</v>
      </c>
      <c r="G234" s="410">
        <v>2280</v>
      </c>
      <c r="H234" s="410">
        <v>0</v>
      </c>
      <c r="I234" s="410">
        <v>0</v>
      </c>
      <c r="J234" s="410">
        <v>0</v>
      </c>
      <c r="K234" s="410">
        <f>G234+H234+I234</f>
        <v>2280</v>
      </c>
      <c r="L234" s="410">
        <f>G234/F234</f>
        <v>120</v>
      </c>
      <c r="M234" s="410">
        <f>K234/F234</f>
        <v>120</v>
      </c>
      <c r="N234" s="416" t="s">
        <v>4919</v>
      </c>
    </row>
    <row r="235" spans="1:14">
      <c r="A235" t="s">
        <v>4666</v>
      </c>
      <c r="B235" t="s">
        <v>4460</v>
      </c>
      <c r="C235" t="s">
        <v>3424</v>
      </c>
      <c r="E235" t="s">
        <v>4949</v>
      </c>
      <c r="F235" s="20">
        <v>29</v>
      </c>
      <c r="G235" s="410">
        <v>3480</v>
      </c>
      <c r="H235" s="410">
        <v>0</v>
      </c>
      <c r="I235" s="410">
        <v>0</v>
      </c>
      <c r="J235" s="410">
        <v>0</v>
      </c>
      <c r="K235" s="410">
        <f>G235+H235+I235</f>
        <v>3480</v>
      </c>
      <c r="L235" s="410">
        <f>G235/F235</f>
        <v>120</v>
      </c>
      <c r="M235" s="410">
        <f>K235/F235</f>
        <v>120</v>
      </c>
      <c r="N235" s="416" t="s">
        <v>4919</v>
      </c>
    </row>
    <row r="236" spans="1:14">
      <c r="A236" t="s">
        <v>4666</v>
      </c>
      <c r="B236" t="s">
        <v>4460</v>
      </c>
      <c r="C236" t="s">
        <v>3324</v>
      </c>
      <c r="E236" t="s">
        <v>4950</v>
      </c>
      <c r="F236" s="20">
        <v>31</v>
      </c>
      <c r="G236" s="410">
        <v>3720</v>
      </c>
      <c r="H236" s="410">
        <v>0</v>
      </c>
      <c r="I236" s="410">
        <v>0</v>
      </c>
      <c r="J236" s="410">
        <v>0</v>
      </c>
      <c r="K236" s="410">
        <f>G236+H236+I236</f>
        <v>3720</v>
      </c>
      <c r="L236" s="410">
        <f>G236/F236</f>
        <v>120</v>
      </c>
      <c r="M236" s="410">
        <f>K236/F236</f>
        <v>120</v>
      </c>
      <c r="N236" s="416" t="s">
        <v>4919</v>
      </c>
    </row>
    <row r="237" spans="1:14">
      <c r="A237" t="s">
        <v>4666</v>
      </c>
      <c r="B237" t="s">
        <v>4460</v>
      </c>
      <c r="C237" t="s">
        <v>3209</v>
      </c>
      <c r="E237" t="s">
        <v>4951</v>
      </c>
      <c r="F237" s="20">
        <v>15</v>
      </c>
      <c r="G237" s="410">
        <v>1800</v>
      </c>
      <c r="H237" s="410">
        <v>0</v>
      </c>
      <c r="I237" s="410">
        <v>0</v>
      </c>
      <c r="J237" s="410">
        <v>0</v>
      </c>
      <c r="K237" s="410">
        <f>G237+H237+I237</f>
        <v>1800</v>
      </c>
      <c r="L237" s="410">
        <f>G237/F237</f>
        <v>120</v>
      </c>
      <c r="M237" s="410">
        <f>K237/F237</f>
        <v>120</v>
      </c>
      <c r="N237" s="416" t="s">
        <v>4919</v>
      </c>
    </row>
    <row r="238" spans="1:14">
      <c r="A238" t="s">
        <v>4666</v>
      </c>
      <c r="B238" t="s">
        <v>4460</v>
      </c>
      <c r="C238" t="s">
        <v>735</v>
      </c>
      <c r="E238" t="s">
        <v>4799</v>
      </c>
      <c r="F238" s="20">
        <v>13</v>
      </c>
      <c r="G238" s="410">
        <v>1560</v>
      </c>
      <c r="H238" s="410">
        <v>0</v>
      </c>
      <c r="I238" s="410">
        <v>0</v>
      </c>
      <c r="J238" s="410">
        <v>0</v>
      </c>
      <c r="K238" s="410">
        <f>G238+H238+I238</f>
        <v>1560</v>
      </c>
      <c r="L238" s="410">
        <f>G238/F238</f>
        <v>120</v>
      </c>
      <c r="M238" s="410">
        <f>K238/F238</f>
        <v>120</v>
      </c>
      <c r="N238" s="416" t="s">
        <v>4919</v>
      </c>
    </row>
    <row r="239" spans="1:14">
      <c r="A239" t="s">
        <v>4666</v>
      </c>
      <c r="B239" t="s">
        <v>4460</v>
      </c>
      <c r="C239" t="s">
        <v>1045</v>
      </c>
      <c r="E239" t="s">
        <v>4940</v>
      </c>
      <c r="F239" s="20">
        <v>63</v>
      </c>
      <c r="G239" s="410">
        <v>7560</v>
      </c>
      <c r="H239" s="410">
        <v>1000</v>
      </c>
      <c r="I239" s="410">
        <v>0</v>
      </c>
      <c r="J239" s="410">
        <v>0</v>
      </c>
      <c r="K239" s="410">
        <f>G239+H239+I239</f>
        <v>8560</v>
      </c>
      <c r="L239" s="410">
        <f>G239/F239</f>
        <v>120</v>
      </c>
      <c r="M239" s="410">
        <f>K239/F239</f>
        <v>135.87301587301587</v>
      </c>
      <c r="N239" s="416" t="s">
        <v>4919</v>
      </c>
    </row>
    <row r="240" spans="1:14">
      <c r="A240" t="s">
        <v>4666</v>
      </c>
      <c r="B240" t="s">
        <v>4460</v>
      </c>
      <c r="C240" t="s">
        <v>2687</v>
      </c>
      <c r="E240" t="s">
        <v>4952</v>
      </c>
      <c r="F240" s="20">
        <v>11</v>
      </c>
      <c r="G240" s="410">
        <v>1320</v>
      </c>
      <c r="H240" s="410">
        <v>500</v>
      </c>
      <c r="I240" s="410">
        <v>0</v>
      </c>
      <c r="J240" s="410">
        <v>0</v>
      </c>
      <c r="K240" s="410">
        <f>G240+H240+I240</f>
        <v>1820</v>
      </c>
      <c r="L240" s="410">
        <f>G240/F240</f>
        <v>120</v>
      </c>
      <c r="M240" s="410">
        <f>K240/F240</f>
        <v>165.45454545454547</v>
      </c>
      <c r="N240" s="416" t="s">
        <v>4919</v>
      </c>
    </row>
    <row r="241" spans="1:14">
      <c r="A241" t="s">
        <v>4666</v>
      </c>
      <c r="B241" t="s">
        <v>4460</v>
      </c>
      <c r="C241" t="s">
        <v>3058</v>
      </c>
      <c r="E241" t="s">
        <v>4943</v>
      </c>
      <c r="F241" s="20">
        <v>25</v>
      </c>
      <c r="G241" s="410">
        <v>3000</v>
      </c>
      <c r="H241" s="410">
        <v>0</v>
      </c>
      <c r="I241" s="410">
        <v>0</v>
      </c>
      <c r="J241" s="410">
        <v>0</v>
      </c>
      <c r="K241" s="410">
        <f>G241+H241+I241</f>
        <v>3000</v>
      </c>
      <c r="L241" s="410">
        <f>G241/F241</f>
        <v>120</v>
      </c>
      <c r="M241" s="410">
        <f>K241/F241</f>
        <v>120</v>
      </c>
      <c r="N241" s="416" t="s">
        <v>4919</v>
      </c>
    </row>
    <row r="242" spans="1:14">
      <c r="A242" t="s">
        <v>4666</v>
      </c>
      <c r="B242" t="s">
        <v>4460</v>
      </c>
      <c r="C242" t="s">
        <v>299</v>
      </c>
      <c r="E242" t="s">
        <v>4864</v>
      </c>
      <c r="F242" s="20">
        <v>29</v>
      </c>
      <c r="G242" s="410">
        <v>3480</v>
      </c>
      <c r="H242" s="410">
        <v>0</v>
      </c>
      <c r="I242" s="410">
        <v>0</v>
      </c>
      <c r="J242" s="410">
        <v>0</v>
      </c>
      <c r="K242" s="410">
        <f>G242+H242+I242</f>
        <v>3480</v>
      </c>
      <c r="L242" s="410">
        <f>G242/F242</f>
        <v>120</v>
      </c>
      <c r="M242" s="410">
        <f>K242/F242</f>
        <v>120</v>
      </c>
      <c r="N242" s="416" t="s">
        <v>4919</v>
      </c>
    </row>
    <row r="243" spans="1:14">
      <c r="A243" t="s">
        <v>4666</v>
      </c>
      <c r="B243" t="s">
        <v>4460</v>
      </c>
      <c r="C243" t="s">
        <v>2759</v>
      </c>
      <c r="E243" t="s">
        <v>4953</v>
      </c>
      <c r="F243" s="20">
        <v>12</v>
      </c>
      <c r="G243" s="410">
        <v>1440</v>
      </c>
      <c r="H243" s="410">
        <v>0</v>
      </c>
      <c r="I243" s="410">
        <v>0</v>
      </c>
      <c r="J243" s="410">
        <v>0</v>
      </c>
      <c r="K243" s="410">
        <f>G243+H243+I243</f>
        <v>1440</v>
      </c>
      <c r="L243" s="410">
        <f>G243/F243</f>
        <v>120</v>
      </c>
      <c r="M243" s="410">
        <f>K243/F243</f>
        <v>120</v>
      </c>
      <c r="N243" s="416" t="s">
        <v>4919</v>
      </c>
    </row>
    <row r="244" spans="1:14">
      <c r="A244" t="s">
        <v>4666</v>
      </c>
      <c r="B244" t="s">
        <v>4589</v>
      </c>
      <c r="C244" t="s">
        <v>3867</v>
      </c>
      <c r="E244" t="s">
        <v>4922</v>
      </c>
      <c r="F244" s="20">
        <v>9</v>
      </c>
      <c r="G244" s="410">
        <v>1080</v>
      </c>
      <c r="H244" s="410">
        <v>500</v>
      </c>
      <c r="I244" s="410">
        <v>0</v>
      </c>
      <c r="J244" s="410">
        <v>30</v>
      </c>
      <c r="K244" s="410">
        <f>G244+H244+I244</f>
        <v>1580</v>
      </c>
      <c r="L244" s="410">
        <f>G244/F244</f>
        <v>120</v>
      </c>
      <c r="M244" s="410">
        <f>K244/F244</f>
        <v>175.55555555555554</v>
      </c>
      <c r="N244" s="416" t="s">
        <v>4919</v>
      </c>
    </row>
    <row r="245" spans="1:14">
      <c r="A245" t="s">
        <v>4666</v>
      </c>
      <c r="B245" t="s">
        <v>4589</v>
      </c>
      <c r="C245" t="s">
        <v>3945</v>
      </c>
      <c r="E245" t="s">
        <v>4954</v>
      </c>
      <c r="F245" s="20">
        <v>13</v>
      </c>
      <c r="G245" s="410">
        <v>1560</v>
      </c>
      <c r="H245" s="410">
        <v>0</v>
      </c>
      <c r="I245" s="410">
        <v>0</v>
      </c>
      <c r="J245" s="410">
        <v>15</v>
      </c>
      <c r="K245" s="410">
        <f>G245+H245+I245</f>
        <v>1560</v>
      </c>
      <c r="L245" s="410">
        <f>G245/F245</f>
        <v>120</v>
      </c>
      <c r="M245" s="410">
        <f>K245/F245</f>
        <v>120</v>
      </c>
      <c r="N245" s="416" t="s">
        <v>4919</v>
      </c>
    </row>
    <row r="246" spans="1:14">
      <c r="A246" t="s">
        <v>4666</v>
      </c>
      <c r="B246" t="s">
        <v>4460</v>
      </c>
      <c r="C246" t="s">
        <v>616</v>
      </c>
      <c r="E246" t="s">
        <v>4778</v>
      </c>
      <c r="F246" s="20">
        <v>43</v>
      </c>
      <c r="G246" s="410">
        <v>5160</v>
      </c>
      <c r="H246" s="410">
        <v>0</v>
      </c>
      <c r="I246" s="410">
        <v>0</v>
      </c>
      <c r="J246" s="410">
        <v>0</v>
      </c>
      <c r="K246" s="410">
        <f>G246+H246+I246</f>
        <v>5160</v>
      </c>
      <c r="L246" s="410">
        <f>G246/F246</f>
        <v>120</v>
      </c>
      <c r="M246" s="410">
        <f>K246/F246</f>
        <v>120</v>
      </c>
      <c r="N246" s="416" t="s">
        <v>4919</v>
      </c>
    </row>
    <row r="247" spans="1:14">
      <c r="A247" t="s">
        <v>4666</v>
      </c>
      <c r="B247" t="s">
        <v>4460</v>
      </c>
      <c r="C247" t="s">
        <v>2959</v>
      </c>
      <c r="E247" t="s">
        <v>4955</v>
      </c>
      <c r="F247" s="20">
        <v>24</v>
      </c>
      <c r="G247" s="410">
        <v>2880</v>
      </c>
      <c r="H247" s="410">
        <v>0</v>
      </c>
      <c r="I247" s="410">
        <v>0</v>
      </c>
      <c r="J247" s="410">
        <v>0</v>
      </c>
      <c r="K247" s="410">
        <f>G247+H247+I247</f>
        <v>2880</v>
      </c>
      <c r="L247" s="410">
        <f>G247/F247</f>
        <v>120</v>
      </c>
      <c r="M247" s="410">
        <f>K247/F247</f>
        <v>120</v>
      </c>
      <c r="N247" s="416" t="s">
        <v>4919</v>
      </c>
    </row>
    <row r="248" spans="1:14">
      <c r="A248" t="s">
        <v>4666</v>
      </c>
      <c r="B248" t="s">
        <v>4460</v>
      </c>
      <c r="C248" t="s">
        <v>3186</v>
      </c>
      <c r="E248" t="s">
        <v>4956</v>
      </c>
      <c r="F248" s="20">
        <v>35</v>
      </c>
      <c r="G248" s="410">
        <v>4220</v>
      </c>
      <c r="H248" s="410">
        <v>0</v>
      </c>
      <c r="I248" s="410">
        <v>0</v>
      </c>
      <c r="J248" s="410">
        <v>0</v>
      </c>
      <c r="K248" s="410">
        <f>G248+H248+I248</f>
        <v>4220</v>
      </c>
      <c r="L248" s="410">
        <f>G248/F248</f>
        <v>120.57142857142857</v>
      </c>
      <c r="M248" s="410">
        <f>K248/F248</f>
        <v>120.57142857142857</v>
      </c>
      <c r="N248" s="416" t="s">
        <v>4919</v>
      </c>
    </row>
    <row r="249" spans="1:14">
      <c r="A249" t="s">
        <v>4666</v>
      </c>
      <c r="B249" t="s">
        <v>4460</v>
      </c>
      <c r="C249" t="s">
        <v>2737</v>
      </c>
      <c r="E249" t="s">
        <v>4957</v>
      </c>
      <c r="F249" s="20">
        <v>36</v>
      </c>
      <c r="G249" s="410">
        <v>4320</v>
      </c>
      <c r="H249" s="410">
        <v>0</v>
      </c>
      <c r="I249" s="410">
        <v>0</v>
      </c>
      <c r="J249" s="410">
        <v>0</v>
      </c>
      <c r="K249" s="410">
        <f>G249+H249+I249</f>
        <v>4320</v>
      </c>
      <c r="L249" s="410">
        <f>G249/F249</f>
        <v>120</v>
      </c>
      <c r="M249" s="410">
        <f>K249/F249</f>
        <v>120</v>
      </c>
      <c r="N249" s="416" t="s">
        <v>4919</v>
      </c>
    </row>
    <row r="250" spans="1:14">
      <c r="A250" t="s">
        <v>4666</v>
      </c>
      <c r="B250" t="s">
        <v>4460</v>
      </c>
      <c r="C250" t="s">
        <v>99</v>
      </c>
      <c r="E250" t="s">
        <v>4958</v>
      </c>
      <c r="F250" s="20">
        <v>24</v>
      </c>
      <c r="G250" s="410">
        <v>2880</v>
      </c>
      <c r="H250" s="410">
        <v>0</v>
      </c>
      <c r="I250" s="410">
        <v>0</v>
      </c>
      <c r="J250" s="410">
        <v>0</v>
      </c>
      <c r="K250" s="410">
        <f>G250+H250+I250</f>
        <v>2880</v>
      </c>
      <c r="L250" s="410">
        <f>G250/F250</f>
        <v>120</v>
      </c>
      <c r="M250" s="410">
        <f>K250/F250</f>
        <v>120</v>
      </c>
      <c r="N250" s="416" t="s">
        <v>4919</v>
      </c>
    </row>
    <row r="251" spans="1:14">
      <c r="A251" t="s">
        <v>4666</v>
      </c>
      <c r="B251" t="s">
        <v>4460</v>
      </c>
      <c r="C251" t="s">
        <v>687</v>
      </c>
      <c r="E251" t="s">
        <v>4791</v>
      </c>
      <c r="F251" s="20">
        <v>15</v>
      </c>
      <c r="G251" s="410">
        <v>1800</v>
      </c>
      <c r="H251" s="410">
        <v>0</v>
      </c>
      <c r="I251" s="410">
        <v>0</v>
      </c>
      <c r="J251" s="410">
        <v>0</v>
      </c>
      <c r="K251" s="410">
        <f>G251+H251+I251</f>
        <v>1800</v>
      </c>
      <c r="L251" s="410">
        <f>G251/F251</f>
        <v>120</v>
      </c>
      <c r="M251" s="410">
        <f>K251/F251</f>
        <v>120</v>
      </c>
      <c r="N251" s="416" t="s">
        <v>4919</v>
      </c>
    </row>
    <row r="252" spans="1:14">
      <c r="A252" t="s">
        <v>4666</v>
      </c>
      <c r="B252" t="s">
        <v>4460</v>
      </c>
      <c r="C252" t="s">
        <v>111</v>
      </c>
      <c r="E252" t="s">
        <v>4959</v>
      </c>
      <c r="F252" s="20">
        <v>10</v>
      </c>
      <c r="G252" s="410">
        <v>1200</v>
      </c>
      <c r="H252" s="410">
        <v>500</v>
      </c>
      <c r="I252" s="410">
        <v>0</v>
      </c>
      <c r="J252" s="410">
        <v>0</v>
      </c>
      <c r="K252" s="410">
        <f>G252+H252+I252</f>
        <v>1700</v>
      </c>
      <c r="L252" s="410">
        <f>G252/F252</f>
        <v>120</v>
      </c>
      <c r="M252" s="410">
        <f>K252/F252</f>
        <v>170</v>
      </c>
      <c r="N252" s="416" t="s">
        <v>4919</v>
      </c>
    </row>
    <row r="253" spans="1:14">
      <c r="A253" t="s">
        <v>4666</v>
      </c>
      <c r="B253" t="s">
        <v>4460</v>
      </c>
      <c r="C253" t="s">
        <v>125</v>
      </c>
      <c r="E253" t="s">
        <v>4795</v>
      </c>
      <c r="F253" s="20">
        <v>24</v>
      </c>
      <c r="G253" s="410">
        <v>2880</v>
      </c>
      <c r="H253" s="410">
        <v>0</v>
      </c>
      <c r="I253" s="410">
        <v>0</v>
      </c>
      <c r="J253" s="410">
        <v>0</v>
      </c>
      <c r="K253" s="410">
        <f>G253+H253+I253</f>
        <v>2880</v>
      </c>
      <c r="L253" s="410">
        <f>G253/F253</f>
        <v>120</v>
      </c>
      <c r="M253" s="410">
        <f>K253/F253</f>
        <v>120</v>
      </c>
      <c r="N253" s="416" t="s">
        <v>4919</v>
      </c>
    </row>
    <row r="254" spans="1:14">
      <c r="A254" t="s">
        <v>4666</v>
      </c>
      <c r="B254" t="s">
        <v>4460</v>
      </c>
      <c r="C254" t="s">
        <v>907</v>
      </c>
      <c r="E254" t="s">
        <v>4960</v>
      </c>
      <c r="F254" s="20">
        <v>17</v>
      </c>
      <c r="G254" s="410">
        <v>2040</v>
      </c>
      <c r="H254" s="410">
        <v>0</v>
      </c>
      <c r="I254" s="410">
        <v>0</v>
      </c>
      <c r="J254" s="410">
        <v>0</v>
      </c>
      <c r="K254" s="410">
        <f>G254+H254+I254</f>
        <v>2040</v>
      </c>
      <c r="L254" s="410">
        <f>G254/F254</f>
        <v>120</v>
      </c>
      <c r="M254" s="410">
        <f>K254/F254</f>
        <v>120</v>
      </c>
      <c r="N254" s="416" t="s">
        <v>4919</v>
      </c>
    </row>
    <row r="255" spans="1:14">
      <c r="A255" t="s">
        <v>4666</v>
      </c>
      <c r="B255" t="s">
        <v>4460</v>
      </c>
      <c r="C255" t="s">
        <v>202</v>
      </c>
      <c r="E255" t="s">
        <v>4823</v>
      </c>
      <c r="F255" s="20">
        <v>25</v>
      </c>
      <c r="G255" s="410">
        <v>3000</v>
      </c>
      <c r="H255" s="410">
        <v>0</v>
      </c>
      <c r="I255" s="410">
        <v>0</v>
      </c>
      <c r="J255" s="410">
        <v>0</v>
      </c>
      <c r="K255" s="410">
        <f>G255+H255+I255</f>
        <v>3000</v>
      </c>
      <c r="L255" s="410">
        <f>G255/F255</f>
        <v>120</v>
      </c>
      <c r="M255" s="410">
        <f>K255/F255</f>
        <v>120</v>
      </c>
      <c r="N255" s="416" t="s">
        <v>4919</v>
      </c>
    </row>
    <row r="256" spans="1:14">
      <c r="A256" t="s">
        <v>4666</v>
      </c>
      <c r="B256" t="s">
        <v>4460</v>
      </c>
      <c r="C256" t="s">
        <v>214</v>
      </c>
      <c r="E256" t="s">
        <v>4828</v>
      </c>
      <c r="F256" s="20">
        <v>12</v>
      </c>
      <c r="G256" s="410">
        <v>1440</v>
      </c>
      <c r="H256" s="410">
        <v>0</v>
      </c>
      <c r="I256" s="410">
        <v>0</v>
      </c>
      <c r="J256" s="410">
        <v>0</v>
      </c>
      <c r="K256" s="410">
        <f>G256+H256+I256</f>
        <v>1440</v>
      </c>
      <c r="L256" s="410">
        <f>G256/F256</f>
        <v>120</v>
      </c>
      <c r="M256" s="410">
        <f>K256/F256</f>
        <v>120</v>
      </c>
      <c r="N256" s="416" t="s">
        <v>4919</v>
      </c>
    </row>
    <row r="257" spans="1:14">
      <c r="A257" t="s">
        <v>4666</v>
      </c>
      <c r="B257" t="s">
        <v>4460</v>
      </c>
      <c r="C257" t="s">
        <v>2937</v>
      </c>
      <c r="E257" t="s">
        <v>4961</v>
      </c>
      <c r="F257" s="20">
        <v>26</v>
      </c>
      <c r="G257" s="410">
        <v>3120</v>
      </c>
      <c r="H257" s="410">
        <v>0</v>
      </c>
      <c r="I257" s="410">
        <v>0</v>
      </c>
      <c r="J257" s="410">
        <v>0</v>
      </c>
      <c r="K257" s="410">
        <f>G257+H257+I257</f>
        <v>3120</v>
      </c>
      <c r="L257" s="410">
        <f>G257/F257</f>
        <v>120</v>
      </c>
      <c r="M257" s="410">
        <f>K257/F257</f>
        <v>120</v>
      </c>
      <c r="N257" s="416" t="s">
        <v>4919</v>
      </c>
    </row>
    <row r="258" spans="1:14">
      <c r="A258" t="s">
        <v>4666</v>
      </c>
      <c r="B258" t="s">
        <v>4460</v>
      </c>
      <c r="C258" t="s">
        <v>1034</v>
      </c>
      <c r="E258" t="s">
        <v>4829</v>
      </c>
      <c r="F258" s="20">
        <v>33</v>
      </c>
      <c r="G258" s="410">
        <v>3960</v>
      </c>
      <c r="H258" s="410">
        <v>0</v>
      </c>
      <c r="I258" s="410">
        <v>0</v>
      </c>
      <c r="J258" s="410">
        <v>0</v>
      </c>
      <c r="K258" s="410">
        <f>G258+H258+I258</f>
        <v>3960</v>
      </c>
      <c r="L258" s="410">
        <f>G258/F258</f>
        <v>120</v>
      </c>
      <c r="M258" s="410">
        <f>K258/F258</f>
        <v>120</v>
      </c>
      <c r="N258" s="416" t="s">
        <v>4919</v>
      </c>
    </row>
    <row r="259" spans="1:14">
      <c r="A259" t="s">
        <v>4666</v>
      </c>
      <c r="B259" t="s">
        <v>4460</v>
      </c>
      <c r="C259" t="s">
        <v>1076</v>
      </c>
      <c r="E259" t="s">
        <v>4962</v>
      </c>
      <c r="F259" s="20">
        <v>57</v>
      </c>
      <c r="G259" s="410">
        <v>6840</v>
      </c>
      <c r="H259" s="410">
        <v>500</v>
      </c>
      <c r="I259" s="410">
        <v>0</v>
      </c>
      <c r="J259" s="410">
        <v>0</v>
      </c>
      <c r="K259" s="410">
        <f>G259+H259+I259</f>
        <v>7340</v>
      </c>
      <c r="L259" s="410">
        <f>G259/F259</f>
        <v>120</v>
      </c>
      <c r="M259" s="410">
        <f>K259/F259</f>
        <v>128.7719298245614</v>
      </c>
      <c r="N259" s="416" t="s">
        <v>4919</v>
      </c>
    </row>
    <row r="260" spans="1:14">
      <c r="A260" t="s">
        <v>4666</v>
      </c>
      <c r="B260" t="s">
        <v>4460</v>
      </c>
      <c r="C260" t="s">
        <v>2985</v>
      </c>
      <c r="E260" t="s">
        <v>4963</v>
      </c>
      <c r="F260" s="20">
        <v>28</v>
      </c>
      <c r="G260" s="410">
        <v>3360</v>
      </c>
      <c r="H260" s="410">
        <v>0</v>
      </c>
      <c r="I260" s="410">
        <v>0</v>
      </c>
      <c r="J260" s="410">
        <v>0</v>
      </c>
      <c r="K260" s="410">
        <f>G260+H260+I260</f>
        <v>3360</v>
      </c>
      <c r="L260" s="410">
        <f>G260/F260</f>
        <v>120</v>
      </c>
      <c r="M260" s="410">
        <f>K260/F260</f>
        <v>120</v>
      </c>
      <c r="N260" s="416" t="s">
        <v>4919</v>
      </c>
    </row>
    <row r="261" spans="1:14">
      <c r="A261" t="s">
        <v>4666</v>
      </c>
      <c r="B261" t="s">
        <v>4460</v>
      </c>
      <c r="C261" t="s">
        <v>1415</v>
      </c>
      <c r="E261" t="s">
        <v>4875</v>
      </c>
      <c r="F261" s="20">
        <v>36</v>
      </c>
      <c r="G261" s="410">
        <v>4320</v>
      </c>
      <c r="H261" s="410">
        <v>500</v>
      </c>
      <c r="I261" s="410">
        <v>0</v>
      </c>
      <c r="J261" s="410">
        <v>0</v>
      </c>
      <c r="K261" s="410">
        <f>G261+H261+I261</f>
        <v>4820</v>
      </c>
      <c r="L261" s="410">
        <f>G261/F261</f>
        <v>120</v>
      </c>
      <c r="M261" s="410">
        <f>K261/F261</f>
        <v>133.88888888888889</v>
      </c>
      <c r="N261" s="416" t="s">
        <v>4919</v>
      </c>
    </row>
    <row r="262" spans="1:14">
      <c r="A262" t="s">
        <v>4666</v>
      </c>
      <c r="B262" t="s">
        <v>4460</v>
      </c>
      <c r="C262" t="s">
        <v>2091</v>
      </c>
      <c r="E262" t="s">
        <v>4964</v>
      </c>
      <c r="F262" s="20">
        <v>28</v>
      </c>
      <c r="G262" s="410">
        <v>3360</v>
      </c>
      <c r="H262" s="410">
        <v>0</v>
      </c>
      <c r="I262" s="410">
        <v>0</v>
      </c>
      <c r="J262" s="410">
        <v>0</v>
      </c>
      <c r="K262" s="410">
        <f>G262+H262+I262</f>
        <v>3360</v>
      </c>
      <c r="L262" s="410">
        <f>G262/F262</f>
        <v>120</v>
      </c>
      <c r="M262" s="410">
        <f>K262/F262</f>
        <v>120</v>
      </c>
      <c r="N262" s="416" t="s">
        <v>4919</v>
      </c>
    </row>
    <row r="263" spans="1:14">
      <c r="A263" t="s">
        <v>4666</v>
      </c>
      <c r="B263" t="s">
        <v>4460</v>
      </c>
      <c r="C263" t="s">
        <v>3313</v>
      </c>
      <c r="E263" t="s">
        <v>4965</v>
      </c>
      <c r="F263" s="20">
        <v>30</v>
      </c>
      <c r="G263" s="410">
        <v>3600</v>
      </c>
      <c r="H263" s="410">
        <v>0</v>
      </c>
      <c r="I263" s="410">
        <v>0</v>
      </c>
      <c r="J263" s="410">
        <v>0</v>
      </c>
      <c r="K263" s="410">
        <f>G263+H263+I263</f>
        <v>3600</v>
      </c>
      <c r="L263" s="410">
        <f>G263/F263</f>
        <v>120</v>
      </c>
      <c r="M263" s="410">
        <f>K263/F263</f>
        <v>120</v>
      </c>
      <c r="N263" s="416" t="s">
        <v>4919</v>
      </c>
    </row>
    <row r="264" spans="1:14">
      <c r="A264" t="s">
        <v>4666</v>
      </c>
      <c r="B264" t="s">
        <v>4460</v>
      </c>
      <c r="C264" t="s">
        <v>3400</v>
      </c>
      <c r="E264" t="s">
        <v>4966</v>
      </c>
      <c r="F264" s="20">
        <v>12</v>
      </c>
      <c r="G264" s="410">
        <v>1440</v>
      </c>
      <c r="H264" s="410">
        <v>0</v>
      </c>
      <c r="I264" s="410">
        <v>0</v>
      </c>
      <c r="J264" s="410">
        <v>0</v>
      </c>
      <c r="K264" s="410">
        <f>G264+H264+I264</f>
        <v>1440</v>
      </c>
      <c r="L264" s="410">
        <f>G264/F264</f>
        <v>120</v>
      </c>
      <c r="M264" s="410">
        <f>K264/F264</f>
        <v>120</v>
      </c>
      <c r="N264" s="416" t="s">
        <v>4919</v>
      </c>
    </row>
    <row r="265" spans="1:14">
      <c r="A265" t="s">
        <v>4666</v>
      </c>
      <c r="B265" t="s">
        <v>4460</v>
      </c>
      <c r="C265" t="s">
        <v>3180</v>
      </c>
      <c r="E265" t="s">
        <v>4967</v>
      </c>
      <c r="F265" s="20">
        <v>14</v>
      </c>
      <c r="G265" s="410">
        <v>1680</v>
      </c>
      <c r="H265" s="410">
        <v>0</v>
      </c>
      <c r="I265" s="410">
        <v>0</v>
      </c>
      <c r="J265" s="410">
        <v>0</v>
      </c>
      <c r="K265" s="410">
        <f>G265+H265+I265</f>
        <v>1680</v>
      </c>
      <c r="L265" s="410">
        <f>G265/F265</f>
        <v>120</v>
      </c>
      <c r="M265" s="410">
        <f>K265/F265</f>
        <v>120</v>
      </c>
      <c r="N265" s="416" t="s">
        <v>4919</v>
      </c>
    </row>
    <row r="266" spans="1:14">
      <c r="A266" t="s">
        <v>4666</v>
      </c>
      <c r="B266" t="s">
        <v>4460</v>
      </c>
      <c r="C266" t="s">
        <v>3330</v>
      </c>
      <c r="E266" t="s">
        <v>4968</v>
      </c>
      <c r="F266" s="20">
        <v>31</v>
      </c>
      <c r="G266" s="410">
        <v>3720</v>
      </c>
      <c r="H266" s="410">
        <v>0</v>
      </c>
      <c r="I266" s="410">
        <v>0</v>
      </c>
      <c r="J266" s="410">
        <v>0</v>
      </c>
      <c r="K266" s="410">
        <f>G266+H266+I266</f>
        <v>3720</v>
      </c>
      <c r="L266" s="410">
        <f>G266/F266</f>
        <v>120</v>
      </c>
      <c r="M266" s="410">
        <f>K266/F266</f>
        <v>120</v>
      </c>
      <c r="N266" s="416" t="s">
        <v>4919</v>
      </c>
    </row>
    <row r="267" spans="1:14">
      <c r="A267" t="s">
        <v>4666</v>
      </c>
      <c r="B267" t="s">
        <v>4460</v>
      </c>
      <c r="C267" t="s">
        <v>2805</v>
      </c>
      <c r="E267" t="s">
        <v>4890</v>
      </c>
      <c r="F267" s="20">
        <v>28</v>
      </c>
      <c r="G267" s="410">
        <v>3360</v>
      </c>
      <c r="H267" s="410">
        <v>0</v>
      </c>
      <c r="I267" s="410">
        <v>0</v>
      </c>
      <c r="J267" s="410">
        <v>0</v>
      </c>
      <c r="K267" s="410">
        <f>G267+H267+I267</f>
        <v>3360</v>
      </c>
      <c r="L267" s="410">
        <f>G267/F267</f>
        <v>120</v>
      </c>
      <c r="M267" s="410">
        <f>K267/F267</f>
        <v>120</v>
      </c>
      <c r="N267" s="416" t="s">
        <v>4919</v>
      </c>
    </row>
    <row r="268" spans="1:14">
      <c r="A268" t="s">
        <v>4666</v>
      </c>
      <c r="B268" t="s">
        <v>4589</v>
      </c>
      <c r="C268" t="s">
        <v>4969</v>
      </c>
      <c r="E268" t="s">
        <v>4970</v>
      </c>
      <c r="F268" s="20">
        <v>24</v>
      </c>
      <c r="G268" s="410">
        <v>2880</v>
      </c>
      <c r="H268" s="410">
        <v>0</v>
      </c>
      <c r="I268" s="410">
        <v>0</v>
      </c>
      <c r="J268" s="410">
        <v>0</v>
      </c>
      <c r="K268" s="410">
        <f>G268+H268+I268</f>
        <v>2880</v>
      </c>
      <c r="L268" s="410">
        <f>G268/F268</f>
        <v>120</v>
      </c>
      <c r="M268" s="410">
        <f>K268/F268</f>
        <v>120</v>
      </c>
      <c r="N268" s="416" t="s">
        <v>4919</v>
      </c>
    </row>
    <row r="269" spans="1:14">
      <c r="A269" t="s">
        <v>4666</v>
      </c>
      <c r="B269" t="s">
        <v>4589</v>
      </c>
      <c r="C269" t="s">
        <v>2473</v>
      </c>
      <c r="E269" t="s">
        <v>4909</v>
      </c>
      <c r="F269" s="20">
        <v>17</v>
      </c>
      <c r="G269" s="410">
        <v>2040</v>
      </c>
      <c r="H269" s="410">
        <v>0</v>
      </c>
      <c r="I269" s="410">
        <v>0</v>
      </c>
      <c r="J269" s="410">
        <v>15</v>
      </c>
      <c r="K269" s="410">
        <f>G269+H269+I269</f>
        <v>2040</v>
      </c>
      <c r="L269" s="410">
        <f>G269/F269</f>
        <v>120</v>
      </c>
      <c r="M269" s="410">
        <f>K269/F269</f>
        <v>120</v>
      </c>
      <c r="N269" s="416" t="s">
        <v>4919</v>
      </c>
    </row>
    <row r="270" spans="1:14">
      <c r="A270" t="s">
        <v>4666</v>
      </c>
      <c r="B270" t="s">
        <v>4589</v>
      </c>
      <c r="C270" t="s">
        <v>4119</v>
      </c>
      <c r="E270" t="s">
        <v>4971</v>
      </c>
      <c r="F270" s="20">
        <v>18</v>
      </c>
      <c r="G270" s="410">
        <v>2160</v>
      </c>
      <c r="H270" s="410">
        <v>0</v>
      </c>
      <c r="I270" s="410">
        <v>0</v>
      </c>
      <c r="J270" s="410">
        <v>15</v>
      </c>
      <c r="K270" s="410">
        <f>G270+H270+I270</f>
        <v>2160</v>
      </c>
      <c r="L270" s="410">
        <f>G270/F270</f>
        <v>120</v>
      </c>
      <c r="M270" s="410">
        <f>K270/F270</f>
        <v>120</v>
      </c>
      <c r="N270" s="416" t="s">
        <v>4919</v>
      </c>
    </row>
    <row r="271" spans="1:14">
      <c r="A271" t="s">
        <v>4666</v>
      </c>
      <c r="B271" t="s">
        <v>4589</v>
      </c>
      <c r="C271" t="s">
        <v>4167</v>
      </c>
      <c r="E271" t="s">
        <v>4972</v>
      </c>
      <c r="F271" s="20">
        <v>20</v>
      </c>
      <c r="G271" s="410">
        <v>2400</v>
      </c>
      <c r="H271" s="410">
        <v>0</v>
      </c>
      <c r="I271" s="410">
        <v>0</v>
      </c>
      <c r="J271" s="410">
        <v>0</v>
      </c>
      <c r="K271" s="410">
        <f>G271+H271+I271</f>
        <v>2400</v>
      </c>
      <c r="L271" s="410">
        <f>G271/F271</f>
        <v>120</v>
      </c>
      <c r="M271" s="410">
        <f>K271/F271</f>
        <v>120</v>
      </c>
      <c r="N271" s="416" t="s">
        <v>4919</v>
      </c>
    </row>
    <row r="272" spans="1:14">
      <c r="A272" t="s">
        <v>4666</v>
      </c>
      <c r="B272" t="s">
        <v>4589</v>
      </c>
      <c r="C272" t="s">
        <v>4017</v>
      </c>
      <c r="E272" t="s">
        <v>4973</v>
      </c>
      <c r="F272" s="20">
        <v>40</v>
      </c>
      <c r="G272" s="410">
        <v>4800</v>
      </c>
      <c r="H272" s="410">
        <v>0</v>
      </c>
      <c r="I272" s="410">
        <v>0</v>
      </c>
      <c r="J272" s="410">
        <v>30</v>
      </c>
      <c r="K272" s="410">
        <f>G272+H272+I272</f>
        <v>4800</v>
      </c>
      <c r="L272" s="410">
        <f>G272/F272</f>
        <v>120</v>
      </c>
      <c r="M272" s="410">
        <f>K272/F272</f>
        <v>120</v>
      </c>
      <c r="N272" s="416" t="s">
        <v>4919</v>
      </c>
    </row>
    <row r="273" spans="1:14">
      <c r="A273" t="s">
        <v>4666</v>
      </c>
      <c r="B273" t="s">
        <v>4589</v>
      </c>
      <c r="C273" t="s">
        <v>2253</v>
      </c>
      <c r="E273" t="s">
        <v>4876</v>
      </c>
      <c r="F273" s="20">
        <v>35</v>
      </c>
      <c r="G273" s="410">
        <v>4200</v>
      </c>
      <c r="H273" s="410">
        <v>0</v>
      </c>
      <c r="I273" s="410">
        <v>0</v>
      </c>
      <c r="J273" s="410">
        <v>30</v>
      </c>
      <c r="K273" s="410">
        <f>G273+H273+I273</f>
        <v>4200</v>
      </c>
      <c r="L273" s="410">
        <f>G273/F273</f>
        <v>120</v>
      </c>
      <c r="M273" s="410">
        <f>K273/F273</f>
        <v>120</v>
      </c>
      <c r="N273" s="416" t="s">
        <v>4919</v>
      </c>
    </row>
    <row r="274" spans="1:14">
      <c r="A274" t="s">
        <v>4666</v>
      </c>
      <c r="B274" t="s">
        <v>4589</v>
      </c>
      <c r="C274" t="s">
        <v>4113</v>
      </c>
      <c r="E274" t="s">
        <v>4974</v>
      </c>
      <c r="F274" s="20">
        <v>16</v>
      </c>
      <c r="G274" s="410">
        <v>1920</v>
      </c>
      <c r="H274" s="410">
        <v>0</v>
      </c>
      <c r="I274" s="410">
        <v>0</v>
      </c>
      <c r="J274" s="410">
        <v>30</v>
      </c>
      <c r="K274" s="410">
        <f>G274+H274+I274</f>
        <v>1920</v>
      </c>
      <c r="L274" s="410">
        <f>G274/F274</f>
        <v>120</v>
      </c>
      <c r="M274" s="410">
        <f>K274/F274</f>
        <v>120</v>
      </c>
      <c r="N274" s="416" t="s">
        <v>4919</v>
      </c>
    </row>
    <row r="275" spans="1:14">
      <c r="A275" t="s">
        <v>4666</v>
      </c>
      <c r="B275" t="s">
        <v>4589</v>
      </c>
      <c r="C275" t="s">
        <v>3926</v>
      </c>
      <c r="E275" t="s">
        <v>4975</v>
      </c>
      <c r="F275" s="20">
        <v>35</v>
      </c>
      <c r="G275" s="410">
        <v>4200</v>
      </c>
      <c r="H275" s="410">
        <v>0</v>
      </c>
      <c r="I275" s="410">
        <v>0</v>
      </c>
      <c r="J275" s="410">
        <v>120</v>
      </c>
      <c r="K275" s="410">
        <f>G275+H275+I275</f>
        <v>4200</v>
      </c>
      <c r="L275" s="410">
        <f>G275/F275</f>
        <v>120</v>
      </c>
      <c r="M275" s="410">
        <f>K275/F275</f>
        <v>120</v>
      </c>
      <c r="N275" s="416" t="s">
        <v>4919</v>
      </c>
    </row>
    <row r="276" spans="1:14">
      <c r="A276" t="s">
        <v>4666</v>
      </c>
      <c r="B276" t="s">
        <v>4589</v>
      </c>
      <c r="C276" t="s">
        <v>3935</v>
      </c>
      <c r="E276" t="s">
        <v>4976</v>
      </c>
      <c r="F276" s="20">
        <v>19</v>
      </c>
      <c r="G276" s="410">
        <v>2280</v>
      </c>
      <c r="H276" s="410">
        <v>0</v>
      </c>
      <c r="I276" s="410">
        <v>0</v>
      </c>
      <c r="J276" s="410">
        <v>60</v>
      </c>
      <c r="K276" s="410">
        <f>G276+H276+I276</f>
        <v>2280</v>
      </c>
      <c r="L276" s="410">
        <f>G276/F276</f>
        <v>120</v>
      </c>
      <c r="M276" s="410">
        <f>K276/F276</f>
        <v>120</v>
      </c>
      <c r="N276" s="416" t="s">
        <v>4919</v>
      </c>
    </row>
    <row r="277" spans="1:14">
      <c r="A277" t="s">
        <v>4666</v>
      </c>
      <c r="B277" t="s">
        <v>4589</v>
      </c>
      <c r="C277" t="s">
        <v>3897</v>
      </c>
      <c r="E277" t="s">
        <v>4828</v>
      </c>
      <c r="F277" s="20">
        <v>16</v>
      </c>
      <c r="G277" s="410">
        <v>1920</v>
      </c>
      <c r="H277" s="410">
        <v>0</v>
      </c>
      <c r="I277" s="410">
        <v>0</v>
      </c>
      <c r="J277" s="410">
        <v>30</v>
      </c>
      <c r="K277" s="410">
        <f>G277+H277+I277</f>
        <v>1920</v>
      </c>
      <c r="L277" s="410">
        <f>G277/F277</f>
        <v>120</v>
      </c>
      <c r="M277" s="410">
        <f>K277/F277</f>
        <v>120</v>
      </c>
      <c r="N277" s="416" t="s">
        <v>4919</v>
      </c>
    </row>
    <row r="278" spans="1:14">
      <c r="A278" t="s">
        <v>4666</v>
      </c>
      <c r="B278" t="s">
        <v>4589</v>
      </c>
      <c r="C278" t="s">
        <v>3877</v>
      </c>
      <c r="E278" t="s">
        <v>4977</v>
      </c>
      <c r="F278" s="20">
        <v>38</v>
      </c>
      <c r="G278" s="410">
        <v>4560</v>
      </c>
      <c r="H278" s="410">
        <v>0</v>
      </c>
      <c r="I278" s="410">
        <v>0</v>
      </c>
      <c r="J278" s="410">
        <v>30</v>
      </c>
      <c r="K278" s="410">
        <f>G278+H278+I278</f>
        <v>4560</v>
      </c>
      <c r="L278" s="410">
        <f>G278/F278</f>
        <v>120</v>
      </c>
      <c r="M278" s="410">
        <f>K278/F278</f>
        <v>120</v>
      </c>
      <c r="N278" s="416" t="s">
        <v>4919</v>
      </c>
    </row>
    <row r="279" spans="1:14">
      <c r="A279" t="s">
        <v>4666</v>
      </c>
      <c r="B279" t="s">
        <v>4589</v>
      </c>
      <c r="C279" t="s">
        <v>3852</v>
      </c>
      <c r="E279" t="s">
        <v>4978</v>
      </c>
      <c r="F279" s="20">
        <v>23</v>
      </c>
      <c r="G279" s="410">
        <v>2760</v>
      </c>
      <c r="H279" s="410">
        <v>0</v>
      </c>
      <c r="I279" s="410">
        <v>0</v>
      </c>
      <c r="J279" s="410">
        <v>75</v>
      </c>
      <c r="K279" s="410">
        <f>G279+H279+I279</f>
        <v>2760</v>
      </c>
      <c r="L279" s="410">
        <f>G279/F279</f>
        <v>120</v>
      </c>
      <c r="M279" s="410">
        <f>K279/F279</f>
        <v>120</v>
      </c>
      <c r="N279" s="416" t="s">
        <v>4919</v>
      </c>
    </row>
    <row r="280" spans="1:14">
      <c r="A280" t="s">
        <v>4666</v>
      </c>
      <c r="B280" t="s">
        <v>4589</v>
      </c>
      <c r="C280" t="s">
        <v>3837</v>
      </c>
      <c r="E280" t="s">
        <v>4795</v>
      </c>
      <c r="F280" s="20">
        <v>56</v>
      </c>
      <c r="G280" s="410">
        <v>6720</v>
      </c>
      <c r="H280" s="410">
        <v>0</v>
      </c>
      <c r="I280" s="410">
        <v>0</v>
      </c>
      <c r="J280" s="410">
        <v>15</v>
      </c>
      <c r="K280" s="410">
        <f>G280+H280+I280</f>
        <v>6720</v>
      </c>
      <c r="L280" s="410">
        <f>G280/F280</f>
        <v>120</v>
      </c>
      <c r="M280" s="410">
        <f>K280/F280</f>
        <v>120</v>
      </c>
      <c r="N280" s="416" t="s">
        <v>4919</v>
      </c>
    </row>
    <row r="281" spans="1:14">
      <c r="A281" t="s">
        <v>4666</v>
      </c>
      <c r="B281" t="s">
        <v>4589</v>
      </c>
      <c r="C281" t="s">
        <v>3828</v>
      </c>
      <c r="E281" t="s">
        <v>4615</v>
      </c>
      <c r="F281" s="20">
        <v>28</v>
      </c>
      <c r="G281" s="410">
        <v>3360</v>
      </c>
      <c r="H281" s="410">
        <v>0</v>
      </c>
      <c r="I281" s="410">
        <v>0</v>
      </c>
      <c r="J281" s="410">
        <v>15</v>
      </c>
      <c r="K281" s="410">
        <f>G281+H281+I281</f>
        <v>3360</v>
      </c>
      <c r="L281" s="410">
        <f>G281/F281</f>
        <v>120</v>
      </c>
      <c r="M281" s="410">
        <f>K281/F281</f>
        <v>120</v>
      </c>
      <c r="N281" s="416" t="s">
        <v>4979</v>
      </c>
    </row>
    <row r="282" spans="1:14">
      <c r="A282" t="s">
        <v>4666</v>
      </c>
      <c r="B282" t="s">
        <v>4589</v>
      </c>
      <c r="C282" t="s">
        <v>3992</v>
      </c>
      <c r="E282" t="s">
        <v>4980</v>
      </c>
      <c r="F282" s="20">
        <v>16</v>
      </c>
      <c r="G282" s="410">
        <v>1920</v>
      </c>
      <c r="H282" s="410">
        <v>0</v>
      </c>
      <c r="I282" s="410">
        <v>0</v>
      </c>
      <c r="J282" s="410">
        <v>60</v>
      </c>
      <c r="K282" s="410">
        <f>G282+H282+I282</f>
        <v>1920</v>
      </c>
      <c r="L282" s="410">
        <f>G282/F282</f>
        <v>120</v>
      </c>
      <c r="M282" s="410">
        <f>K282/F282</f>
        <v>120</v>
      </c>
      <c r="N282" s="416" t="s">
        <v>4979</v>
      </c>
    </row>
    <row r="283" spans="1:14">
      <c r="A283" t="s">
        <v>4666</v>
      </c>
      <c r="B283" t="s">
        <v>4589</v>
      </c>
      <c r="C283" t="s">
        <v>3997</v>
      </c>
      <c r="E283" t="s">
        <v>4981</v>
      </c>
      <c r="F283" s="20">
        <v>74</v>
      </c>
      <c r="G283" s="410">
        <v>12580</v>
      </c>
      <c r="H283" s="410">
        <v>0</v>
      </c>
      <c r="I283" s="410">
        <v>0</v>
      </c>
      <c r="J283" s="410">
        <v>120</v>
      </c>
      <c r="K283" s="410">
        <f>G283+H283+I283</f>
        <v>12580</v>
      </c>
      <c r="L283" s="410">
        <f>G283/F283</f>
        <v>170</v>
      </c>
      <c r="M283" s="410">
        <f>K283/F283</f>
        <v>170</v>
      </c>
      <c r="N283" s="416" t="s">
        <v>4979</v>
      </c>
    </row>
    <row r="284" spans="1:14">
      <c r="A284" t="s">
        <v>4666</v>
      </c>
      <c r="B284" t="s">
        <v>4589</v>
      </c>
      <c r="C284" t="s">
        <v>2533</v>
      </c>
      <c r="E284" t="s">
        <v>4982</v>
      </c>
      <c r="F284" s="20">
        <v>17</v>
      </c>
      <c r="G284" s="410">
        <v>2040</v>
      </c>
      <c r="H284" s="410">
        <v>0</v>
      </c>
      <c r="I284" s="410">
        <v>0</v>
      </c>
      <c r="J284" s="410">
        <v>15</v>
      </c>
      <c r="K284" s="410">
        <f>G284+H284+I284</f>
        <v>2040</v>
      </c>
      <c r="L284" s="410">
        <f>G284/F284</f>
        <v>120</v>
      </c>
      <c r="M284" s="410">
        <f>K284/F284</f>
        <v>120</v>
      </c>
      <c r="N284" s="416" t="s">
        <v>4979</v>
      </c>
    </row>
    <row r="285" spans="1:14">
      <c r="A285" t="s">
        <v>4666</v>
      </c>
      <c r="B285" t="s">
        <v>4589</v>
      </c>
      <c r="C285" t="s">
        <v>4119</v>
      </c>
      <c r="E285" t="s">
        <v>4983</v>
      </c>
      <c r="F285" s="20">
        <v>14</v>
      </c>
      <c r="G285" s="410">
        <v>1680</v>
      </c>
      <c r="H285" s="410">
        <v>0</v>
      </c>
      <c r="I285" s="410">
        <v>0</v>
      </c>
      <c r="J285" s="410">
        <v>0</v>
      </c>
      <c r="K285" s="410">
        <f>G285+H285+I285</f>
        <v>1680</v>
      </c>
      <c r="L285" s="410">
        <f>G285/F285</f>
        <v>120</v>
      </c>
      <c r="M285" s="410">
        <f>K285/F285</f>
        <v>120</v>
      </c>
      <c r="N285" s="416" t="s">
        <v>4979</v>
      </c>
    </row>
    <row r="286" spans="1:14">
      <c r="A286" t="s">
        <v>4666</v>
      </c>
      <c r="B286" t="s">
        <v>4460</v>
      </c>
      <c r="C286" t="s">
        <v>1431</v>
      </c>
      <c r="E286" t="s">
        <v>4980</v>
      </c>
      <c r="F286" s="20">
        <v>23</v>
      </c>
      <c r="G286" s="410">
        <v>2760</v>
      </c>
      <c r="H286" s="410">
        <v>500</v>
      </c>
      <c r="I286" s="410">
        <v>0</v>
      </c>
      <c r="J286" s="410">
        <v>0</v>
      </c>
      <c r="K286" s="410">
        <f>G286+H286+I286</f>
        <v>3260</v>
      </c>
      <c r="L286" s="410">
        <f>G286/F286</f>
        <v>120</v>
      </c>
      <c r="M286" s="410">
        <f>K286/F286</f>
        <v>141.7391304347826</v>
      </c>
      <c r="N286" s="416" t="s">
        <v>4979</v>
      </c>
    </row>
    <row r="287" spans="1:14">
      <c r="A287" t="s">
        <v>4666</v>
      </c>
      <c r="B287" t="s">
        <v>4460</v>
      </c>
      <c r="C287" t="s">
        <v>2831</v>
      </c>
      <c r="E287" t="s">
        <v>4802</v>
      </c>
      <c r="F287" s="20">
        <v>19</v>
      </c>
      <c r="G287" s="410">
        <v>2280</v>
      </c>
      <c r="H287" s="410">
        <v>500</v>
      </c>
      <c r="I287" s="410">
        <v>0</v>
      </c>
      <c r="J287" s="410">
        <v>0</v>
      </c>
      <c r="K287" s="410">
        <f>G287+H287+I287</f>
        <v>2780</v>
      </c>
      <c r="L287" s="410">
        <f>G287/F287</f>
        <v>120</v>
      </c>
      <c r="M287" s="410">
        <f>K287/F287</f>
        <v>146.31578947368422</v>
      </c>
      <c r="N287" s="416" t="s">
        <v>4979</v>
      </c>
    </row>
    <row r="288" spans="1:14">
      <c r="A288" t="s">
        <v>4666</v>
      </c>
      <c r="B288" t="s">
        <v>4460</v>
      </c>
      <c r="C288" t="s">
        <v>1718</v>
      </c>
      <c r="E288" t="s">
        <v>4615</v>
      </c>
      <c r="F288" s="20">
        <v>24</v>
      </c>
      <c r="G288" s="410">
        <v>2880</v>
      </c>
      <c r="H288" s="410">
        <v>500</v>
      </c>
      <c r="I288" s="410">
        <v>0</v>
      </c>
      <c r="J288" s="410">
        <v>0</v>
      </c>
      <c r="K288" s="410">
        <f>G288+H288+I288</f>
        <v>3380</v>
      </c>
      <c r="L288" s="410">
        <f>G288/F288</f>
        <v>120</v>
      </c>
      <c r="M288" s="410">
        <f>K288/F288</f>
        <v>140.83333333333334</v>
      </c>
      <c r="N288" s="416" t="s">
        <v>4979</v>
      </c>
    </row>
    <row r="289" spans="1:14">
      <c r="A289" t="s">
        <v>4666</v>
      </c>
      <c r="B289" t="s">
        <v>4460</v>
      </c>
      <c r="C289" t="s">
        <v>2669</v>
      </c>
      <c r="E289" t="s">
        <v>4984</v>
      </c>
      <c r="F289" s="20">
        <v>28</v>
      </c>
      <c r="G289" s="410">
        <v>3360</v>
      </c>
      <c r="H289" s="410">
        <v>0</v>
      </c>
      <c r="I289" s="410">
        <v>0</v>
      </c>
      <c r="J289" s="410">
        <v>0</v>
      </c>
      <c r="K289" s="410">
        <f>G289+H289+I289</f>
        <v>3360</v>
      </c>
      <c r="L289" s="410">
        <f>G289/F289</f>
        <v>120</v>
      </c>
      <c r="M289" s="410">
        <f>K289/F289</f>
        <v>120</v>
      </c>
      <c r="N289" s="416" t="s">
        <v>4979</v>
      </c>
    </row>
    <row r="290" spans="1:14">
      <c r="A290" t="s">
        <v>4666</v>
      </c>
      <c r="B290" t="s">
        <v>4460</v>
      </c>
      <c r="C290" t="s">
        <v>2737</v>
      </c>
      <c r="E290" t="s">
        <v>4985</v>
      </c>
      <c r="F290" s="20">
        <v>27</v>
      </c>
      <c r="G290" s="410">
        <v>3240</v>
      </c>
      <c r="H290" s="410">
        <v>0</v>
      </c>
      <c r="I290" s="410">
        <v>0</v>
      </c>
      <c r="J290" s="410">
        <v>0</v>
      </c>
      <c r="K290" s="410">
        <f>G290+H290+I290</f>
        <v>3240</v>
      </c>
      <c r="L290" s="410">
        <f>G290/F290</f>
        <v>120</v>
      </c>
      <c r="M290" s="410">
        <f>K290/F290</f>
        <v>120</v>
      </c>
      <c r="N290" s="416" t="s">
        <v>4979</v>
      </c>
    </row>
    <row r="291" spans="1:14">
      <c r="A291" t="s">
        <v>4666</v>
      </c>
      <c r="B291" t="s">
        <v>4460</v>
      </c>
      <c r="C291" t="s">
        <v>3066</v>
      </c>
      <c r="E291" t="s">
        <v>4986</v>
      </c>
      <c r="F291" s="20">
        <v>68</v>
      </c>
      <c r="G291" s="410">
        <v>8160</v>
      </c>
      <c r="H291" s="410">
        <v>0</v>
      </c>
      <c r="I291" s="410">
        <v>0</v>
      </c>
      <c r="J291" s="410">
        <v>0</v>
      </c>
      <c r="K291" s="410">
        <f>G291+H291+I291</f>
        <v>8160</v>
      </c>
      <c r="L291" s="410">
        <f>G291/F291</f>
        <v>120</v>
      </c>
      <c r="M291" s="410">
        <f>K291/F291</f>
        <v>120</v>
      </c>
      <c r="N291" s="416" t="s">
        <v>4979</v>
      </c>
    </row>
    <row r="292" spans="1:14">
      <c r="A292" t="s">
        <v>4666</v>
      </c>
      <c r="B292" t="s">
        <v>4460</v>
      </c>
      <c r="C292" t="s">
        <v>3221</v>
      </c>
      <c r="E292" t="s">
        <v>4987</v>
      </c>
      <c r="F292" s="20">
        <v>44</v>
      </c>
      <c r="G292" s="410">
        <v>5280</v>
      </c>
      <c r="H292" s="410">
        <v>0</v>
      </c>
      <c r="I292" s="410">
        <v>0</v>
      </c>
      <c r="J292" s="410">
        <v>0</v>
      </c>
      <c r="K292" s="410">
        <f>G292+H292+I292</f>
        <v>5280</v>
      </c>
      <c r="L292" s="410">
        <f>G292/F292</f>
        <v>120</v>
      </c>
      <c r="M292" s="410">
        <f>K292/F292</f>
        <v>120</v>
      </c>
      <c r="N292" s="416" t="s">
        <v>4979</v>
      </c>
    </row>
    <row r="293" spans="1:14">
      <c r="A293" t="s">
        <v>4666</v>
      </c>
      <c r="B293" t="s">
        <v>4460</v>
      </c>
      <c r="C293" t="s">
        <v>3241</v>
      </c>
      <c r="E293" t="s">
        <v>4988</v>
      </c>
      <c r="F293" s="20">
        <v>47</v>
      </c>
      <c r="G293" s="410">
        <v>5640</v>
      </c>
      <c r="H293" s="410">
        <v>0</v>
      </c>
      <c r="I293" s="410">
        <v>0</v>
      </c>
      <c r="J293" s="410">
        <v>0</v>
      </c>
      <c r="K293" s="410">
        <f>G293+H293+I293</f>
        <v>5640</v>
      </c>
      <c r="L293" s="410">
        <f>G293/F293</f>
        <v>120</v>
      </c>
      <c r="M293" s="410">
        <f>K293/F293</f>
        <v>120</v>
      </c>
      <c r="N293" s="416" t="s">
        <v>4979</v>
      </c>
    </row>
  </sheetData>
  <sortState xmlns:xlrd2="http://schemas.microsoft.com/office/spreadsheetml/2017/richdata2" ref="A2:N189">
    <sortCondition ref="E2:E18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2025-07-21T15:55:09Z</dcterms:created>
  <dcterms:modified xsi:type="dcterms:W3CDTF">2026-07-06T18:25:26Z</dcterms:modified>
  <cp:category/>
  <cp:contentStatus/>
</cp:coreProperties>
</file>