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pivotTables/pivotTable1.xml" ContentType="application/vnd.openxmlformats-officedocument.spreadsheetml.pivotTable+xml"/>
  <Override PartName="/xl/drawings/drawing1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1305" yWindow="570" windowWidth="19440" windowHeight="12240" tabRatio="668"/>
  </bookViews>
  <sheets>
    <sheet name="1. Guidance" sheetId="35" r:id="rId1"/>
    <sheet name="2. Application" sheetId="1" r:id="rId2"/>
    <sheet name="3. Cover Letter" sheetId="14" r:id="rId3"/>
    <sheet name="4.100% LPA Install" sheetId="11" r:id="rId4"/>
    <sheet name="5.100% Contract Install" sheetId="24" r:id="rId5"/>
    <sheet name="6. Phased Cost Est." sheetId="20" r:id="rId6"/>
    <sheet name="7. 94.3% Cost Estimate" sheetId="19" r:id="rId7"/>
    <sheet name="8. 94.3% Spot Improvement" sheetId="25" r:id="rId8"/>
    <sheet name="9. State Cost Estimate" sheetId="36" r:id="rId9"/>
    <sheet name="10. BC Ratio Tabulation" sheetId="13" r:id="rId10"/>
    <sheet name="Tables" sheetId="26" r:id="rId11"/>
    <sheet name="Table2" sheetId="27" r:id="rId12"/>
    <sheet name="11. ROW Clearance Letter" sheetId="17" r:id="rId13"/>
    <sheet name="12. HSIP ROW Certification" sheetId="18" r:id="rId14"/>
    <sheet name="13. Utility Clearance Letter" sheetId="15" r:id="rId15"/>
    <sheet name="14. Env. Clearance Letter" sheetId="21" r:id="rId16"/>
    <sheet name="15. SHSP PRIORITY" sheetId="28" r:id="rId17"/>
    <sheet name="16. CMF Pivot Table" sheetId="29" r:id="rId18"/>
    <sheet name="17. Countermeasures" sheetId="30" r:id="rId19"/>
    <sheet name="18. CMF1" sheetId="32" r:id="rId20"/>
    <sheet name="19. CMF2" sheetId="33" r:id="rId21"/>
    <sheet name="20. Crash Data" sheetId="34" r:id="rId22"/>
  </sheets>
  <definedNames>
    <definedName name="Access_Management">Table2!$H$2:$H$13</definedName>
    <definedName name="ADOT_Districts">Table2!$E$2:$E$11</definedName>
    <definedName name="Advanced_Technology_and_ITS">Table2!$I$2:$I$4</definedName>
    <definedName name="Age_Related">Tables!$H$2:$H$19</definedName>
    <definedName name="Alignment">Table2!$J$2:$J$5</definedName>
    <definedName name="Animal_Related">Table2!$K$2</definedName>
    <definedName name="COG_MPO">Table2!$B$2:$B$13</definedName>
    <definedName name="COGMPO">'6. Phased Cost Est.'!$A:$A</definedName>
    <definedName name="Cost_Estimate_Tab" localSheetId="11">Table2!$D$2:$D$6</definedName>
    <definedName name="County">'6. Phased Cost Est.'!$B:$B</definedName>
    <definedName name="Distracted_Driving">Tables!$F$2:$F$7</definedName>
    <definedName name="Emphasis_Area">Tables!$A$2:$A$13</definedName>
    <definedName name="Focus_Area">Table2!$C$2:$C$4</definedName>
    <definedName name="Heavy_Vehicles_Buses_Transit">Tables!$J$2:$J$11</definedName>
    <definedName name="HSIP_Funcitional_Class">Table2!$F$2:$F$15</definedName>
    <definedName name="HSIP_Improvement_Category">Table2!$G$2:$G$21</definedName>
    <definedName name="Impaired_Driving">Tables!$C$2:$C$8</definedName>
    <definedName name="Interchange_Design">Table2!$L$2:$L$9</definedName>
    <definedName name="Interjurisdictional">Tables!$M$2:$M$9</definedName>
    <definedName name="Intersection_Geometry">Table2!$M$2:$M$31</definedName>
    <definedName name="Intersection_Traffic_Control">Table2!$N$2:$N$56</definedName>
    <definedName name="Lighting">Table2!$O$2:$O$8</definedName>
    <definedName name="Miscellaneous">Table2!$P$2</definedName>
    <definedName name="Motorcycles">Tables!$E$2:$E$8</definedName>
    <definedName name="Natural_Risks">Tables!$K$2:$K$19</definedName>
    <definedName name="Non_Infrastructure">Table2!$Q$2:$Q$9</definedName>
    <definedName name="Nonmotorized_Users">Tables!$I$2:$I$14</definedName>
    <definedName name="Occupant_Protection">Tables!$D$2:$D$7</definedName>
    <definedName name="Parking">Table2!$R$2:$R$6</definedName>
    <definedName name="Pedestrians_and_Bicyclists">Table2!$S$2:$S$19</definedName>
    <definedName name="_xlnm.Print_Area" localSheetId="9">'10. BC Ratio Tabulation'!$A$1:$F$21</definedName>
    <definedName name="_xlnm.Print_Area" localSheetId="12">'11. ROW Clearance Letter'!$C$4:$R$51</definedName>
    <definedName name="_xlnm.Print_Area" localSheetId="13">'12. HSIP ROW Certification'!$C$4:$R$107</definedName>
    <definedName name="_xlnm.Print_Area" localSheetId="14">'13. Utility Clearance Letter'!$C$4:$R$51</definedName>
    <definedName name="_xlnm.Print_Area" localSheetId="15">'14. Env. Clearance Letter'!$C$4:$R$49</definedName>
    <definedName name="_xlnm.Print_Area" localSheetId="1">'2. Application'!$A$1:$G$111</definedName>
    <definedName name="_xlnm.Print_Area" localSheetId="2">'3. Cover Letter'!$D$1:$R$51</definedName>
    <definedName name="_xlnm.Print_Area" localSheetId="3">'4.100% LPA Install'!$A$1:$I$35</definedName>
    <definedName name="_xlnm.Print_Area" localSheetId="4">'5.100% Contract Install'!$A$1:$I$36</definedName>
    <definedName name="_xlnm.Print_Area" localSheetId="5">'6. Phased Cost Est.'!$A$1:$I$42</definedName>
    <definedName name="_xlnm.Print_Area" localSheetId="6">'7. 94.3% Cost Estimate'!$A$1:$I$42</definedName>
    <definedName name="_xlnm.Print_Area" localSheetId="7">'8. 94.3% Spot Improvement'!$A$1:$J$41</definedName>
    <definedName name="_xlnm.Print_Area" localSheetId="8">'9. State Cost Estimate'!$A$1:$I$48</definedName>
    <definedName name="_xlnm.Print_Titles" localSheetId="12">'11. ROW Clearance Letter'!$19:$24</definedName>
    <definedName name="_xlnm.Print_Titles" localSheetId="13">'12. HSIP ROW Certification'!$1:$8</definedName>
    <definedName name="_xlnm.Print_Titles" localSheetId="14">'13. Utility Clearance Letter'!$19:$24</definedName>
    <definedName name="_xlnm.Print_Titles" localSheetId="15">'14. Env. Clearance Letter'!$17:$22</definedName>
    <definedName name="_xlnm.Print_Titles" localSheetId="1">'2. Application'!$1:$3</definedName>
    <definedName name="_xlnm.Print_Titles" localSheetId="2">'3. Cover Letter'!$16:$18</definedName>
    <definedName name="Railroad_Grade_Crossings">Table2!$T$2:$T$10</definedName>
    <definedName name="Roadside">Table2!$U$2:$U$14</definedName>
    <definedName name="Roadway">Table2!$V$2:$V$15</definedName>
    <definedName name="Roadway_Delineation">Table2!$W$2:$W$7</definedName>
    <definedName name="Roadway_Infrastructure_and_Operations">Tables!$G$2:$G$12</definedName>
    <definedName name="Roadway_Signs_and_Traffic_Control">Table2!$X$2:$X$5</definedName>
    <definedName name="Shoulder_Treatments">Table2!$Y$2:$Y$5</definedName>
    <definedName name="Speed_Management">Table2!$Z$2:$Z$6</definedName>
    <definedName name="Speeding_and_Aggressive_Driving">Tables!$B$2:$B$7</definedName>
    <definedName name="Traffic_Incident_Management">Tables!$L$2:$L$8</definedName>
    <definedName name="Work_Zone">Table2!$AA$2</definedName>
  </definedNames>
  <calcPr calcId="145621"/>
  <pivotCaches>
    <pivotCache cacheId="0" r:id="rId23"/>
  </pivotCaches>
</workbook>
</file>

<file path=xl/calcChain.xml><?xml version="1.0" encoding="utf-8"?>
<calcChain xmlns="http://schemas.openxmlformats.org/spreadsheetml/2006/main">
  <c r="I37" i="36" l="1"/>
  <c r="G37" i="36"/>
  <c r="F37" i="36"/>
  <c r="E37" i="36"/>
  <c r="I35" i="36"/>
  <c r="G35" i="36"/>
  <c r="F35" i="36"/>
  <c r="E35" i="36"/>
  <c r="I34" i="36"/>
  <c r="G34" i="36"/>
  <c r="F34" i="36"/>
  <c r="E34" i="36"/>
  <c r="F33" i="36"/>
  <c r="F31" i="36"/>
  <c r="G33" i="36"/>
  <c r="H33" i="36"/>
  <c r="I33" i="36"/>
  <c r="E33" i="36"/>
  <c r="I12" i="36"/>
  <c r="G12" i="36"/>
  <c r="F12" i="36"/>
  <c r="E12" i="36"/>
  <c r="I11" i="36"/>
  <c r="G11" i="36"/>
  <c r="F11" i="36"/>
  <c r="E11" i="36"/>
  <c r="H31" i="36"/>
  <c r="G30" i="36"/>
  <c r="I30" i="36" s="1"/>
  <c r="F30" i="36"/>
  <c r="G29" i="36"/>
  <c r="F29" i="36"/>
  <c r="I29" i="36" s="1"/>
  <c r="G28" i="36"/>
  <c r="F28" i="36"/>
  <c r="I28" i="36" s="1"/>
  <c r="I27" i="36"/>
  <c r="G27" i="36"/>
  <c r="F27" i="36"/>
  <c r="G26" i="36"/>
  <c r="I26" i="36" s="1"/>
  <c r="F26" i="36"/>
  <c r="G25" i="36"/>
  <c r="F25" i="36"/>
  <c r="I25" i="36" s="1"/>
  <c r="H19" i="36"/>
  <c r="H21" i="36" s="1"/>
  <c r="G18" i="36"/>
  <c r="E18" i="36"/>
  <c r="F18" i="36" s="1"/>
  <c r="I18" i="36" s="1"/>
  <c r="G17" i="36"/>
  <c r="E17" i="36"/>
  <c r="F17" i="36" s="1"/>
  <c r="I17" i="36" s="1"/>
  <c r="G16" i="36"/>
  <c r="E16" i="36"/>
  <c r="F16" i="36" s="1"/>
  <c r="I16" i="36" s="1"/>
  <c r="G15" i="36"/>
  <c r="E15" i="36"/>
  <c r="F15" i="36" s="1"/>
  <c r="I15" i="36" s="1"/>
  <c r="G14" i="36"/>
  <c r="E14" i="36"/>
  <c r="F14" i="36" s="1"/>
  <c r="I14" i="36" s="1"/>
  <c r="G13" i="36"/>
  <c r="I13" i="36" s="1"/>
  <c r="F13" i="36"/>
  <c r="F19" i="36" s="1"/>
  <c r="H10" i="36"/>
  <c r="E10" i="36"/>
  <c r="G9" i="36"/>
  <c r="I9" i="36" s="1"/>
  <c r="F9" i="36"/>
  <c r="G8" i="36"/>
  <c r="F8" i="36"/>
  <c r="I8" i="36" s="1"/>
  <c r="G7" i="36"/>
  <c r="F7" i="36"/>
  <c r="I7" i="36" s="1"/>
  <c r="I6" i="36"/>
  <c r="G6" i="36"/>
  <c r="F6" i="36"/>
  <c r="F10" i="36" s="1"/>
  <c r="B1" i="36"/>
  <c r="I19" i="36" l="1"/>
  <c r="I10" i="36"/>
  <c r="H37" i="36"/>
  <c r="G10" i="36"/>
  <c r="G19" i="36"/>
  <c r="E19" i="36"/>
  <c r="D4" i="34"/>
  <c r="C4" i="34"/>
  <c r="D3" i="34"/>
  <c r="C3" i="34"/>
  <c r="D2" i="34"/>
  <c r="C2" i="34"/>
  <c r="E21" i="36" l="1"/>
  <c r="E20" i="36"/>
  <c r="E19" i="13"/>
  <c r="E23" i="36" l="1"/>
  <c r="E24" i="36"/>
  <c r="E22" i="36"/>
  <c r="G20" i="36"/>
  <c r="G21" i="36" s="1"/>
  <c r="F20" i="36"/>
  <c r="R19" i="28"/>
  <c r="Q19" i="28"/>
  <c r="P19" i="28"/>
  <c r="O19" i="28"/>
  <c r="N19" i="28"/>
  <c r="M19" i="28"/>
  <c r="L19" i="28"/>
  <c r="K19" i="28"/>
  <c r="J19" i="28"/>
  <c r="I19" i="28"/>
  <c r="H19" i="28"/>
  <c r="G19" i="28"/>
  <c r="F19" i="28"/>
  <c r="E19" i="28"/>
  <c r="E16" i="28" s="1"/>
  <c r="D19" i="28"/>
  <c r="R16" i="28"/>
  <c r="Q16" i="28"/>
  <c r="P16" i="28"/>
  <c r="O16" i="28"/>
  <c r="N16" i="28"/>
  <c r="M16" i="28"/>
  <c r="L16" i="28"/>
  <c r="K16" i="28"/>
  <c r="J16" i="28"/>
  <c r="I16" i="28"/>
  <c r="H16" i="28"/>
  <c r="G16" i="28"/>
  <c r="F16" i="28"/>
  <c r="C19" i="28" s="1"/>
  <c r="D16" i="28"/>
  <c r="G22" i="36" l="1"/>
  <c r="E31" i="36"/>
  <c r="F22" i="36"/>
  <c r="I20" i="36"/>
  <c r="I21" i="36" s="1"/>
  <c r="F21" i="36"/>
  <c r="G24" i="36"/>
  <c r="F24" i="36"/>
  <c r="I24" i="36" s="1"/>
  <c r="G23" i="36"/>
  <c r="F23" i="36"/>
  <c r="I23" i="36" s="1"/>
  <c r="I8" i="19"/>
  <c r="G8" i="19"/>
  <c r="F8" i="19"/>
  <c r="G31" i="36" l="1"/>
  <c r="I22" i="36"/>
  <c r="I31" i="36" s="1"/>
  <c r="F21" i="25"/>
  <c r="I21" i="25" s="1"/>
  <c r="J21" i="25" s="1"/>
  <c r="F20" i="25"/>
  <c r="I20" i="25" s="1"/>
  <c r="J20" i="25" s="1"/>
  <c r="F19" i="25"/>
  <c r="I19" i="25" s="1"/>
  <c r="F18" i="25"/>
  <c r="I18" i="25" s="1"/>
  <c r="J18" i="25" s="1"/>
  <c r="F9" i="25"/>
  <c r="H9" i="25" s="1"/>
  <c r="F11" i="25"/>
  <c r="H11" i="25" s="1"/>
  <c r="F8" i="25"/>
  <c r="F7" i="25"/>
  <c r="F6" i="25"/>
  <c r="H32" i="25"/>
  <c r="G32" i="25"/>
  <c r="I17" i="25"/>
  <c r="F16" i="25"/>
  <c r="G16" i="25" s="1"/>
  <c r="F15" i="25"/>
  <c r="G15" i="25" s="1"/>
  <c r="F14" i="25"/>
  <c r="G14" i="25" s="1"/>
  <c r="F13" i="25"/>
  <c r="G13" i="25" s="1"/>
  <c r="F12" i="25"/>
  <c r="G12" i="25" s="1"/>
  <c r="G9" i="25"/>
  <c r="B1" i="25"/>
  <c r="H7" i="25" l="1"/>
  <c r="G7" i="25"/>
  <c r="H8" i="25"/>
  <c r="J32" i="25"/>
  <c r="G11" i="25"/>
  <c r="J11" i="25" s="1"/>
  <c r="F10" i="25"/>
  <c r="I22" i="25"/>
  <c r="I24" i="25" s="1"/>
  <c r="F22" i="25"/>
  <c r="H13" i="25"/>
  <c r="J13" i="25" s="1"/>
  <c r="H15" i="25"/>
  <c r="J15" i="25" s="1"/>
  <c r="G6" i="25"/>
  <c r="G8" i="25"/>
  <c r="H6" i="25"/>
  <c r="H12" i="25"/>
  <c r="J12" i="25" s="1"/>
  <c r="H14" i="25"/>
  <c r="J14" i="25" s="1"/>
  <c r="H16" i="25"/>
  <c r="J16" i="25" s="1"/>
  <c r="G17" i="25"/>
  <c r="G24" i="25" s="1"/>
  <c r="J9" i="25"/>
  <c r="F17" i="25"/>
  <c r="F30" i="20"/>
  <c r="E30" i="20"/>
  <c r="F19" i="20"/>
  <c r="E19" i="20"/>
  <c r="F41" i="20"/>
  <c r="F31" i="20"/>
  <c r="E41" i="20"/>
  <c r="H42" i="20"/>
  <c r="E31" i="20"/>
  <c r="E40" i="20"/>
  <c r="E39" i="20"/>
  <c r="E38" i="20"/>
  <c r="E37" i="20"/>
  <c r="H10" i="25" l="1"/>
  <c r="F24" i="25"/>
  <c r="F25" i="25" s="1"/>
  <c r="I26" i="25"/>
  <c r="I25" i="25"/>
  <c r="G26" i="25"/>
  <c r="G25" i="25"/>
  <c r="G10" i="25"/>
  <c r="J17" i="25"/>
  <c r="H17" i="25"/>
  <c r="H24" i="25" s="1"/>
  <c r="E36" i="20"/>
  <c r="E35" i="20"/>
  <c r="E34" i="20"/>
  <c r="E29" i="20"/>
  <c r="E28" i="20"/>
  <c r="E27" i="20"/>
  <c r="E26" i="20"/>
  <c r="E25" i="20"/>
  <c r="E24" i="20"/>
  <c r="E18" i="20"/>
  <c r="E23" i="20"/>
  <c r="E32" i="20"/>
  <c r="E33" i="20"/>
  <c r="G27" i="25" l="1"/>
  <c r="F26" i="25"/>
  <c r="F27" i="25" s="1"/>
  <c r="I27" i="25"/>
  <c r="H26" i="25"/>
  <c r="H25" i="25"/>
  <c r="J25" i="25" s="1"/>
  <c r="J24" i="25"/>
  <c r="E21" i="20"/>
  <c r="E22" i="20"/>
  <c r="E20" i="20"/>
  <c r="I39" i="20"/>
  <c r="F39" i="20"/>
  <c r="I36" i="20"/>
  <c r="I35" i="20"/>
  <c r="F36" i="20"/>
  <c r="F35" i="20"/>
  <c r="I20" i="20"/>
  <c r="I17" i="20"/>
  <c r="F17" i="20"/>
  <c r="F16" i="20"/>
  <c r="F15" i="20"/>
  <c r="E17" i="20"/>
  <c r="E16" i="20"/>
  <c r="E15" i="20"/>
  <c r="F14" i="20"/>
  <c r="E14" i="20"/>
  <c r="I13" i="20"/>
  <c r="I14" i="20" s="1"/>
  <c r="I19" i="20" s="1"/>
  <c r="F13" i="20"/>
  <c r="E12" i="20"/>
  <c r="E13" i="20"/>
  <c r="E10" i="20"/>
  <c r="E11" i="20"/>
  <c r="E9" i="20"/>
  <c r="E7" i="20"/>
  <c r="E8" i="20" s="1"/>
  <c r="E42" i="20" s="1"/>
  <c r="E6" i="20"/>
  <c r="H40" i="20"/>
  <c r="H41" i="20" s="1"/>
  <c r="H36" i="20"/>
  <c r="H34" i="20"/>
  <c r="F33" i="20"/>
  <c r="F32" i="20"/>
  <c r="G31" i="20"/>
  <c r="I31" i="20"/>
  <c r="F20" i="20"/>
  <c r="G20" i="20"/>
  <c r="F21" i="20"/>
  <c r="G21" i="20"/>
  <c r="F22" i="20"/>
  <c r="G22" i="20"/>
  <c r="H23" i="20"/>
  <c r="H25" i="20"/>
  <c r="H30" i="20" s="1"/>
  <c r="H29" i="20"/>
  <c r="F23" i="24"/>
  <c r="H12" i="20"/>
  <c r="G11" i="20"/>
  <c r="H27" i="25" l="1"/>
  <c r="J26" i="25"/>
  <c r="J27" i="25"/>
  <c r="F29" i="25"/>
  <c r="H29" i="25" s="1"/>
  <c r="F28" i="25"/>
  <c r="G28" i="25" s="1"/>
  <c r="I29" i="25"/>
  <c r="I28" i="25"/>
  <c r="I31" i="25"/>
  <c r="I30" i="25"/>
  <c r="F31" i="25"/>
  <c r="G31" i="25" s="1"/>
  <c r="F30" i="25"/>
  <c r="J19" i="25"/>
  <c r="J22" i="25" s="1"/>
  <c r="I21" i="20"/>
  <c r="I22" i="20"/>
  <c r="G23" i="20"/>
  <c r="F34" i="20"/>
  <c r="G32" i="20"/>
  <c r="I32" i="20" s="1"/>
  <c r="G33" i="20"/>
  <c r="I33" i="20" s="1"/>
  <c r="I23" i="20"/>
  <c r="G25" i="20"/>
  <c r="F23" i="20"/>
  <c r="F11" i="20"/>
  <c r="F29" i="24"/>
  <c r="I18" i="24"/>
  <c r="H18" i="24"/>
  <c r="G18" i="24"/>
  <c r="F18" i="24"/>
  <c r="E18" i="24"/>
  <c r="I30" i="24"/>
  <c r="H29" i="24"/>
  <c r="G28" i="24"/>
  <c r="F28" i="24"/>
  <c r="I28" i="24" s="1"/>
  <c r="G27" i="24"/>
  <c r="I27" i="24" s="1"/>
  <c r="F27" i="24"/>
  <c r="G26" i="24"/>
  <c r="F26" i="24"/>
  <c r="I26" i="24" s="1"/>
  <c r="G25" i="24"/>
  <c r="F25" i="24"/>
  <c r="G24" i="24"/>
  <c r="F24" i="24"/>
  <c r="I24" i="24" s="1"/>
  <c r="G23" i="24"/>
  <c r="G22" i="24"/>
  <c r="D19" i="24"/>
  <c r="H16" i="24"/>
  <c r="H17" i="24" s="1"/>
  <c r="H19" i="24" s="1"/>
  <c r="G15" i="24"/>
  <c r="F15" i="24"/>
  <c r="E15" i="24"/>
  <c r="G14" i="24"/>
  <c r="F14" i="24"/>
  <c r="E14" i="24"/>
  <c r="G13" i="24"/>
  <c r="D13" i="24"/>
  <c r="F13" i="24" s="1"/>
  <c r="G12" i="24"/>
  <c r="F12" i="24"/>
  <c r="E12" i="24"/>
  <c r="G11" i="24"/>
  <c r="F11" i="24"/>
  <c r="I11" i="24" s="1"/>
  <c r="E11" i="24"/>
  <c r="G10" i="24"/>
  <c r="F10" i="24"/>
  <c r="E10" i="24"/>
  <c r="H9" i="24"/>
  <c r="D9" i="24"/>
  <c r="G8" i="24"/>
  <c r="F8" i="24"/>
  <c r="I8" i="24" s="1"/>
  <c r="E8" i="24"/>
  <c r="G7" i="24"/>
  <c r="F7" i="24"/>
  <c r="E7" i="24"/>
  <c r="G6" i="24"/>
  <c r="F6" i="24"/>
  <c r="E6" i="24"/>
  <c r="B1" i="24"/>
  <c r="I13" i="19"/>
  <c r="G13" i="19"/>
  <c r="E13" i="19"/>
  <c r="F13" i="19"/>
  <c r="F17" i="19" s="1"/>
  <c r="G17" i="19"/>
  <c r="H17" i="19"/>
  <c r="H19" i="19" s="1"/>
  <c r="I17" i="19"/>
  <c r="E17" i="19"/>
  <c r="H17" i="11"/>
  <c r="H18" i="11" s="1"/>
  <c r="D18" i="11"/>
  <c r="H16" i="11"/>
  <c r="D13" i="11"/>
  <c r="I33" i="25" l="1"/>
  <c r="I34" i="25" s="1"/>
  <c r="H31" i="25"/>
  <c r="J31" i="25" s="1"/>
  <c r="F33" i="25"/>
  <c r="F34" i="25" s="1"/>
  <c r="H28" i="25"/>
  <c r="G29" i="25"/>
  <c r="H30" i="25"/>
  <c r="G30" i="25"/>
  <c r="F24" i="20"/>
  <c r="I24" i="20" s="1"/>
  <c r="I25" i="20" s="1"/>
  <c r="I34" i="20"/>
  <c r="G36" i="20"/>
  <c r="G34" i="20"/>
  <c r="F38" i="20"/>
  <c r="I38" i="20" s="1"/>
  <c r="F37" i="20"/>
  <c r="G29" i="20"/>
  <c r="G30" i="20" s="1"/>
  <c r="I11" i="20"/>
  <c r="E9" i="24"/>
  <c r="I12" i="24"/>
  <c r="I6" i="24"/>
  <c r="F16" i="24"/>
  <c r="H31" i="24"/>
  <c r="I23" i="24"/>
  <c r="I25" i="24"/>
  <c r="G16" i="24"/>
  <c r="G17" i="24" s="1"/>
  <c r="G9" i="24"/>
  <c r="I10" i="24"/>
  <c r="I15" i="24"/>
  <c r="I7" i="24"/>
  <c r="I9" i="24" s="1"/>
  <c r="I13" i="24"/>
  <c r="I14" i="24"/>
  <c r="F17" i="24"/>
  <c r="F19" i="24" s="1"/>
  <c r="F9" i="24"/>
  <c r="E13" i="24"/>
  <c r="E16" i="24" s="1"/>
  <c r="E18" i="19"/>
  <c r="E19" i="19" s="1"/>
  <c r="I5" i="25" l="1"/>
  <c r="I7" i="25" s="1"/>
  <c r="J7" i="25" s="1"/>
  <c r="I6" i="25"/>
  <c r="J6" i="25" s="1"/>
  <c r="J29" i="25"/>
  <c r="J30" i="25"/>
  <c r="H33" i="25"/>
  <c r="H34" i="25" s="1"/>
  <c r="H36" i="25" s="1"/>
  <c r="G33" i="25"/>
  <c r="G34" i="25" s="1"/>
  <c r="G36" i="25" s="1"/>
  <c r="J28" i="25"/>
  <c r="F25" i="20"/>
  <c r="F40" i="20"/>
  <c r="I37" i="20"/>
  <c r="I40" i="20" s="1"/>
  <c r="I41" i="20" s="1"/>
  <c r="G40" i="20"/>
  <c r="G41" i="20" s="1"/>
  <c r="G19" i="24"/>
  <c r="G20" i="24" s="1"/>
  <c r="I16" i="24"/>
  <c r="I17" i="24" s="1"/>
  <c r="I19" i="24" s="1"/>
  <c r="E17" i="24"/>
  <c r="E19" i="24" s="1"/>
  <c r="F21" i="24"/>
  <c r="F22" i="24"/>
  <c r="I22" i="24" s="1"/>
  <c r="F20" i="24"/>
  <c r="F31" i="24"/>
  <c r="G21" i="24"/>
  <c r="H18" i="20"/>
  <c r="H19" i="20" s="1"/>
  <c r="G9" i="20"/>
  <c r="F9" i="20"/>
  <c r="H14" i="20"/>
  <c r="G10" i="20"/>
  <c r="H8" i="20"/>
  <c r="G7" i="20"/>
  <c r="F7" i="20"/>
  <c r="G6" i="20"/>
  <c r="F6" i="20"/>
  <c r="F8" i="20" l="1"/>
  <c r="F42" i="20" s="1"/>
  <c r="G8" i="20"/>
  <c r="G42" i="20" s="1"/>
  <c r="I8" i="25"/>
  <c r="I10" i="25"/>
  <c r="J8" i="25"/>
  <c r="J10" i="25" s="1"/>
  <c r="J36" i="25" s="1"/>
  <c r="J33" i="25"/>
  <c r="J34" i="25" s="1"/>
  <c r="L34" i="25" s="1"/>
  <c r="F26" i="20"/>
  <c r="F28" i="20"/>
  <c r="I28" i="20" s="1"/>
  <c r="F27" i="20"/>
  <c r="I27" i="20" s="1"/>
  <c r="G14" i="20"/>
  <c r="G12" i="20"/>
  <c r="I7" i="20"/>
  <c r="I9" i="20"/>
  <c r="I20" i="24"/>
  <c r="G29" i="24"/>
  <c r="G31" i="24" s="1"/>
  <c r="I21" i="24"/>
  <c r="I29" i="24" s="1"/>
  <c r="I31" i="24" s="1"/>
  <c r="I6" i="20"/>
  <c r="F10" i="20"/>
  <c r="F12" i="20" s="1"/>
  <c r="I36" i="25" l="1"/>
  <c r="F36" i="25"/>
  <c r="I26" i="20"/>
  <c r="I29" i="20" s="1"/>
  <c r="I30" i="20" s="1"/>
  <c r="I42" i="20" s="1"/>
  <c r="F29" i="20"/>
  <c r="G18" i="20"/>
  <c r="G19" i="20" s="1"/>
  <c r="I8" i="20"/>
  <c r="I10" i="20"/>
  <c r="I12" i="20" l="1"/>
  <c r="I16" i="20"/>
  <c r="I15" i="20" l="1"/>
  <c r="I18" i="20" s="1"/>
  <c r="F18" i="20"/>
  <c r="E9" i="11" l="1"/>
  <c r="F23" i="11" l="1"/>
  <c r="F24" i="11"/>
  <c r="F25" i="11"/>
  <c r="F26" i="11"/>
  <c r="F27" i="11"/>
  <c r="E28" i="11"/>
  <c r="E6" i="11" l="1"/>
  <c r="E7" i="11"/>
  <c r="E8" i="11"/>
  <c r="E11" i="11"/>
  <c r="E12" i="11"/>
  <c r="E13" i="11"/>
  <c r="E14" i="11"/>
  <c r="E15" i="11"/>
  <c r="E10" i="11"/>
  <c r="E14" i="19"/>
  <c r="E15" i="19"/>
  <c r="E16" i="19"/>
  <c r="E12" i="19"/>
  <c r="E16" i="11" l="1"/>
  <c r="E17" i="11" s="1"/>
  <c r="G11" i="11"/>
  <c r="G12" i="11"/>
  <c r="G13" i="11"/>
  <c r="G14" i="11"/>
  <c r="G15" i="11"/>
  <c r="G10" i="11"/>
  <c r="F11" i="11"/>
  <c r="F12" i="11"/>
  <c r="F13" i="11"/>
  <c r="F14" i="11"/>
  <c r="F15" i="11"/>
  <c r="F10" i="11"/>
  <c r="B2" i="13"/>
  <c r="D5" i="21"/>
  <c r="E20" i="21"/>
  <c r="E22" i="21"/>
  <c r="G22" i="21"/>
  <c r="E23" i="21"/>
  <c r="G23" i="21"/>
  <c r="B1" i="19"/>
  <c r="F6" i="19"/>
  <c r="G6" i="19"/>
  <c r="F7" i="19"/>
  <c r="G7" i="19"/>
  <c r="F9" i="19"/>
  <c r="G9" i="19"/>
  <c r="E10" i="19"/>
  <c r="G10" i="19"/>
  <c r="H10" i="19"/>
  <c r="F11" i="19"/>
  <c r="G11" i="19"/>
  <c r="I11" i="19"/>
  <c r="F12" i="19"/>
  <c r="G12" i="19"/>
  <c r="F14" i="19"/>
  <c r="G14" i="19"/>
  <c r="F15" i="19"/>
  <c r="I15" i="19" s="1"/>
  <c r="G15" i="19"/>
  <c r="F16" i="19"/>
  <c r="G16" i="19"/>
  <c r="F18" i="19"/>
  <c r="F19" i="19" s="1"/>
  <c r="G18" i="19"/>
  <c r="G19" i="19" s="1"/>
  <c r="F23" i="19"/>
  <c r="G23" i="19"/>
  <c r="F24" i="19"/>
  <c r="I24" i="19" s="1"/>
  <c r="G24" i="19"/>
  <c r="F25" i="19"/>
  <c r="G25" i="19"/>
  <c r="I25" i="19" s="1"/>
  <c r="F26" i="19"/>
  <c r="I26" i="19" s="1"/>
  <c r="G26" i="19"/>
  <c r="F27" i="19"/>
  <c r="G27" i="19"/>
  <c r="F28" i="19"/>
  <c r="G28" i="19"/>
  <c r="I28" i="19"/>
  <c r="H29" i="19"/>
  <c r="H9" i="11"/>
  <c r="H28" i="11"/>
  <c r="G21" i="11"/>
  <c r="G6" i="11"/>
  <c r="F6" i="11"/>
  <c r="D9" i="11"/>
  <c r="I15" i="11"/>
  <c r="G22" i="11"/>
  <c r="G23" i="11"/>
  <c r="G24" i="11"/>
  <c r="G25" i="11"/>
  <c r="G26" i="11"/>
  <c r="G27" i="11"/>
  <c r="G7" i="11"/>
  <c r="G8" i="11"/>
  <c r="F7" i="11"/>
  <c r="F8" i="11"/>
  <c r="G20" i="14"/>
  <c r="G19" i="14"/>
  <c r="G18" i="14"/>
  <c r="D5" i="17"/>
  <c r="E19" i="17"/>
  <c r="E24" i="17"/>
  <c r="G24" i="17"/>
  <c r="E25" i="17"/>
  <c r="G25" i="17"/>
  <c r="D5" i="15"/>
  <c r="E25" i="15"/>
  <c r="E24" i="15"/>
  <c r="G24" i="15"/>
  <c r="E19" i="15"/>
  <c r="G25" i="15"/>
  <c r="G5" i="14"/>
  <c r="E2" i="13"/>
  <c r="B1" i="11"/>
  <c r="D6" i="13"/>
  <c r="F6" i="13" s="1"/>
  <c r="D7" i="13"/>
  <c r="F7" i="13" s="1"/>
  <c r="F13" i="13"/>
  <c r="F14" i="13" s="1"/>
  <c r="F16" i="13" s="1"/>
  <c r="B19" i="13" s="1"/>
  <c r="I29" i="11"/>
  <c r="I7" i="11"/>
  <c r="E18" i="11" l="1"/>
  <c r="F16" i="11"/>
  <c r="F17" i="11" s="1"/>
  <c r="F18" i="11" s="1"/>
  <c r="F22" i="11" s="1"/>
  <c r="I22" i="11" s="1"/>
  <c r="G16" i="11"/>
  <c r="H30" i="11"/>
  <c r="F11" i="1" s="1"/>
  <c r="E21" i="19"/>
  <c r="F21" i="19" s="1"/>
  <c r="E22" i="19"/>
  <c r="I26" i="11"/>
  <c r="I25" i="11"/>
  <c r="I24" i="11"/>
  <c r="E20" i="19"/>
  <c r="F20" i="19" s="1"/>
  <c r="I16" i="19"/>
  <c r="I12" i="19"/>
  <c r="I9" i="19"/>
  <c r="F9" i="11"/>
  <c r="I8" i="11"/>
  <c r="I23" i="19"/>
  <c r="H31" i="19"/>
  <c r="I14" i="19"/>
  <c r="F10" i="19"/>
  <c r="I27" i="19"/>
  <c r="I18" i="19"/>
  <c r="I19" i="19" s="1"/>
  <c r="I6" i="19"/>
  <c r="I23" i="11"/>
  <c r="I11" i="11"/>
  <c r="I12" i="11"/>
  <c r="I13" i="11"/>
  <c r="G9" i="11"/>
  <c r="I6" i="11"/>
  <c r="I27" i="11"/>
  <c r="I10" i="11"/>
  <c r="I14" i="11"/>
  <c r="F8" i="13"/>
  <c r="A19" i="13" s="1"/>
  <c r="I7" i="19"/>
  <c r="D93" i="1" l="1"/>
  <c r="C20" i="28"/>
  <c r="C21" i="28" s="1"/>
  <c r="G93" i="1" s="1"/>
  <c r="G21" i="19"/>
  <c r="I21" i="19" s="1"/>
  <c r="F20" i="11"/>
  <c r="F21" i="11"/>
  <c r="I21" i="11" s="1"/>
  <c r="G17" i="11"/>
  <c r="G18" i="11" s="1"/>
  <c r="G19" i="11" s="1"/>
  <c r="I16" i="11"/>
  <c r="I17" i="11" s="1"/>
  <c r="F22" i="19"/>
  <c r="F29" i="19" s="1"/>
  <c r="F31" i="19" s="1"/>
  <c r="G22" i="19"/>
  <c r="E29" i="19"/>
  <c r="E31" i="19" s="1"/>
  <c r="F19" i="11"/>
  <c r="G20" i="19"/>
  <c r="I20" i="19" s="1"/>
  <c r="I10" i="19"/>
  <c r="I9" i="11"/>
  <c r="F28" i="11" l="1"/>
  <c r="I22" i="19"/>
  <c r="I18" i="11"/>
  <c r="G20" i="11"/>
  <c r="G28" i="11" s="1"/>
  <c r="G30" i="11" s="1"/>
  <c r="F10" i="1" s="1"/>
  <c r="I29" i="19"/>
  <c r="I31" i="19" s="1"/>
  <c r="G29" i="19"/>
  <c r="G31" i="19" s="1"/>
  <c r="I19" i="11"/>
  <c r="F30" i="11"/>
  <c r="F9" i="1" s="1"/>
  <c r="I20" i="11" l="1"/>
  <c r="I28" i="11"/>
  <c r="I30" i="11" s="1"/>
  <c r="F8" i="1" s="1"/>
</calcChain>
</file>

<file path=xl/sharedStrings.xml><?xml version="1.0" encoding="utf-8"?>
<sst xmlns="http://schemas.openxmlformats.org/spreadsheetml/2006/main" count="8741" uniqueCount="1702">
  <si>
    <t>Please initial number 5 verifying all laws were followed.</t>
  </si>
  <si>
    <t>(Please Print Name)</t>
  </si>
  <si>
    <t>Date:</t>
  </si>
  <si>
    <t>Project = Federal and ADOT number</t>
  </si>
  <si>
    <t>Location = Cross streets or main street the project is on</t>
  </si>
  <si>
    <r>
      <t>Instructions:</t>
    </r>
    <r>
      <rPr>
        <sz val="10"/>
        <rFont val="Arial"/>
        <family val="2"/>
      </rPr>
      <t xml:space="preserve">
The certificate must be filled out completely.
When you have completed the letter, print it out, sign and pdf a copy with your electronic application</t>
    </r>
  </si>
  <si>
    <t xml:space="preserve">Name of Project - what the project is (i.e. Sign Replacement) </t>
  </si>
  <si>
    <t>Ms Patricia Hunter, RLA</t>
  </si>
  <si>
    <t>1611 West Jackson Street, MD EM02</t>
  </si>
  <si>
    <t>Environmental Planning Group</t>
  </si>
  <si>
    <t>(602) 712-6895</t>
  </si>
  <si>
    <t>PHunter@azdot.gov</t>
  </si>
  <si>
    <t>Environmental  Clearance Letter</t>
  </si>
  <si>
    <t>Ms. Hunter</t>
  </si>
  <si>
    <t xml:space="preserve">Due to the nature of this project’s scope of work, there are no hazardous materials concerns present and no effect to threatened or endangered species.  The project will have no potential to affect historic properties, as it will not result in any ground disturbing or in any visual, auditory, or atmospheric effects. Hence the finding that this project is consistent with the Group I CE parameters as defined by Item 15 in the 2010 Operating Agreement between Arizona Division of FWHA and the ADOT Environmental Planning Group. </t>
  </si>
  <si>
    <t>The scope of this project consists of purchasing of traffic signal equipment that will then be installed by City forces at various locations within the City of Tempe.  The installation by City forces will not involve any federal funding.  The traffic signal equipment consists of 154 new pedestrian countdown heads. See the attachment map (or summary table) for the locations that they will be installed.  The new heads will be installed in existing housing that are on the existing poles.  There will be no native ground disturbance as a result of this project.  There are no rights-of-way or temporary construction easements planned or required.</t>
  </si>
  <si>
    <t xml:space="preserve">The City /Town/County of XXXXX has determined that this project meets the criteria of a Group One  Categorical Exclusion in accordance with 23 CFR 771.117(c) and the Arizona Programmatic Categorical Exclusion.  </t>
  </si>
  <si>
    <t>(602) 712-6228</t>
  </si>
  <si>
    <t>MSaleque@azdot.gov</t>
  </si>
  <si>
    <t>(602) 712-8755</t>
  </si>
  <si>
    <t>LMalloque@azdot.gov</t>
  </si>
  <si>
    <t>Comments:</t>
  </si>
  <si>
    <r>
      <t xml:space="preserve">The City of Tempe has determined that this project meets the criteria of a Group One  Categorical Exclusion in accordance with 23 CFR 771.117(c) and the Arizona Programmatic Categorical Exclusion. </t>
    </r>
    <r>
      <rPr>
        <b/>
        <sz val="12"/>
        <color indexed="8"/>
        <rFont val="Calibri"/>
        <family val="2"/>
      </rPr>
      <t xml:space="preserve"> </t>
    </r>
  </si>
  <si>
    <t>The scope of this project consists of purchasing of traffic signal equipment that will then be installed by City forces at various locations within the City of XXXXX.  The installation by City/Town/ County forces will not involve any federal funding.  The traffic signal equipment consists of 154 new pedestrian countdown heads. See the attachment map (or summary table) for the locations that they will be installed.  The new heads will be installed in existing housing that are on the existing poles.  There will be no native ground disturbance as a result of this project.  There are no rights-of-way or temporary construction easements planned or required.</t>
  </si>
  <si>
    <r>
      <t xml:space="preserve">Item 3.  </t>
    </r>
    <r>
      <rPr>
        <sz val="10"/>
        <rFont val="Arial"/>
        <family val="2"/>
      </rPr>
      <t>Done already</t>
    </r>
  </si>
  <si>
    <r>
      <t xml:space="preserve">Item 2. </t>
    </r>
    <r>
      <rPr>
        <sz val="10"/>
        <rFont val="Arial"/>
        <family val="2"/>
      </rPr>
      <t xml:space="preserve">  Right of Way&gt;&gt; check mark in yes or no</t>
    </r>
  </si>
  <si>
    <r>
      <t xml:space="preserve">Item 1. </t>
    </r>
    <r>
      <rPr>
        <sz val="10"/>
        <rFont val="Arial"/>
        <family val="2"/>
      </rPr>
      <t xml:space="preserve">  Status &gt;&gt;&gt; N/A</t>
    </r>
  </si>
  <si>
    <r>
      <t xml:space="preserve">Item 4.  </t>
    </r>
    <r>
      <rPr>
        <sz val="10"/>
        <rFont val="Arial"/>
        <family val="2"/>
      </rPr>
      <t>Done already</t>
    </r>
  </si>
  <si>
    <r>
      <t xml:space="preserve">Item 5.  </t>
    </r>
    <r>
      <rPr>
        <sz val="10"/>
        <rFont val="Arial"/>
        <family val="2"/>
      </rPr>
      <t>All fields&gt; Done already</t>
    </r>
  </si>
  <si>
    <t xml:space="preserve">Attached hereto is an inventory listing each parcel required for this project.  The listing shows parcel number, name of owner, interest acquired, or to be acquired, and status of acquisition (acquired, Right of Entry, Order of Immediate Possession, or other).  </t>
  </si>
  <si>
    <r>
      <t xml:space="preserve">Check mark in ONE of the items 1-4 (most, if not all will
be number1).
</t>
    </r>
    <r>
      <rPr>
        <b/>
        <sz val="10"/>
        <rFont val="Arial"/>
        <family val="2"/>
      </rPr>
      <t>Item 5.</t>
    </r>
    <r>
      <rPr>
        <sz val="10"/>
        <rFont val="Arial"/>
        <family val="2"/>
      </rPr>
      <t xml:space="preserve"> This requires initials of the same person who is signing (below) for the
LPA (cannot be a consultant, has to be an LPA Official). I prefer a department
head or higher in the LPA .
Please note that all ROW certifications must be the original. They can e-mail me
but, they will have to send original to me before I can clear ROW. I also prefer to
have the signature signed in</t>
    </r>
    <r>
      <rPr>
        <b/>
        <sz val="10"/>
        <color indexed="12"/>
        <rFont val="Arial"/>
        <family val="2"/>
      </rPr>
      <t xml:space="preserve"> BLUE ink.</t>
    </r>
    <r>
      <rPr>
        <sz val="10"/>
        <rFont val="Arial"/>
        <family val="2"/>
      </rPr>
      <t xml:space="preserve">
</t>
    </r>
  </si>
  <si>
    <t>or by separate contract prior to</t>
  </si>
  <si>
    <t>.</t>
  </si>
  <si>
    <r>
      <t>Instructions:</t>
    </r>
    <r>
      <rPr>
        <b/>
        <sz val="10"/>
        <rFont val="Arial"/>
        <family val="2"/>
      </rPr>
      <t xml:space="preserve">
Look for the red arrows and provide the information needed for those lines only. Many of the items will be auto filled based on your application.
When you have completed the letter, print it out, sign and pdf a copy with your electronic ap</t>
    </r>
  </si>
  <si>
    <t>Change Percentage based on if a local match is required.</t>
  </si>
  <si>
    <t>HSIP:</t>
  </si>
  <si>
    <r>
      <t xml:space="preserve">HSIP </t>
    </r>
    <r>
      <rPr>
        <sz val="11"/>
        <color theme="1"/>
        <rFont val="Calibri"/>
        <family val="2"/>
        <scheme val="minor"/>
      </rPr>
      <t>100% or 94.3%</t>
    </r>
  </si>
  <si>
    <t xml:space="preserve">Anticipated dollar amount of HSIP Funding: </t>
  </si>
  <si>
    <t>Anticipated Dollar amount of Other:</t>
  </si>
  <si>
    <t>Total Cost:</t>
  </si>
  <si>
    <t>Signature:</t>
  </si>
  <si>
    <t>By:</t>
  </si>
  <si>
    <t>Title:</t>
  </si>
  <si>
    <t>County/City:</t>
  </si>
  <si>
    <t xml:space="preserve"> All procurement costs are to be funded with federal Highway Safety Improvement Program (HSIP) funds programmed for Fiscal Year 20XX.   No native ground disturbing activities are anticipated.  (TIP Number) provides the City/Town/County with $XXX,XXX in HSIP federal funds and no local match is required.  All installation costs will be borne by the City/Town/County of XXXXX.</t>
  </si>
  <si>
    <t>HSIP RIGHT OF WAY CERTIFICATION</t>
  </si>
  <si>
    <t>Location:</t>
  </si>
  <si>
    <t>1.</t>
  </si>
  <si>
    <t>All required right of way for construction of this project has now been acquired, or is covered by Right of Entry or Order of Immediate Possession, except as noted in Certificate, as set forth in detail below:</t>
  </si>
  <si>
    <t>The County/City/Town of _____________________________ hereby certifies in connection with the right of way for ___________________________________________ that:</t>
  </si>
  <si>
    <t>STATUS OF NEW RIGHT OF WAY:</t>
  </si>
  <si>
    <t xml:space="preserve">a. </t>
  </si>
  <si>
    <t>Total number of parcels required</t>
  </si>
  <si>
    <t xml:space="preserve">b. </t>
  </si>
  <si>
    <t>Parcels acquired by purchase</t>
  </si>
  <si>
    <t>c.</t>
  </si>
  <si>
    <r>
      <t xml:space="preserve">b2.  </t>
    </r>
    <r>
      <rPr>
        <sz val="10"/>
        <rFont val="Arial"/>
        <family val="2"/>
      </rPr>
      <t>Amount of Local dollars spent on acquisition</t>
    </r>
  </si>
  <si>
    <r>
      <t xml:space="preserve">b1.   </t>
    </r>
    <r>
      <rPr>
        <sz val="10"/>
        <rFont val="Arial"/>
        <family val="2"/>
      </rPr>
      <t xml:space="preserve">Amount of Federal dollars spent on acquisition </t>
    </r>
    <r>
      <rPr>
        <b/>
        <sz val="10"/>
        <rFont val="Arial"/>
        <family val="2"/>
      </rPr>
      <t xml:space="preserve">                         </t>
    </r>
  </si>
  <si>
    <t>Parcels acquired by dedication</t>
  </si>
  <si>
    <t>d.</t>
  </si>
  <si>
    <t>Parcels covered by Right of Entry</t>
  </si>
  <si>
    <t>e.</t>
  </si>
  <si>
    <t xml:space="preserve">Parcels covered by Order of Immediate Possession
</t>
  </si>
  <si>
    <t>2.</t>
  </si>
  <si>
    <r>
      <t xml:space="preserve">Reimbursement for Installation: </t>
    </r>
    <r>
      <rPr>
        <sz val="11"/>
        <color indexed="8"/>
        <rFont val="Calibri"/>
        <family val="2"/>
      </rPr>
      <t>As indicated in 23 CFR 635.112(e): "No public agency shall be permitted to bid in competition or to enter into subcontracts with private contractors."  There are no exceptions to this competitive bidding policy. However, under limited circumstances a public agency may be permitted to undertake efforts normally reserved for the private sector (Publicly Owned Equipment, Convict Produced Materials, and State Owned/Furnished/Designated Materials). Otherwise, unless it is an emergency situation or an attempt was made to bid installation competitively and was not successful, installation</t>
    </r>
    <r>
      <rPr>
        <b/>
        <sz val="11"/>
        <color indexed="8"/>
        <rFont val="Calibri"/>
        <family val="2"/>
      </rPr>
      <t xml:space="preserve"> will not </t>
    </r>
    <r>
      <rPr>
        <sz val="11"/>
        <color indexed="8"/>
        <rFont val="Calibri"/>
        <family val="2"/>
      </rPr>
      <t>be eligible for Federal-aid reimbursement.</t>
    </r>
  </si>
  <si>
    <t>Benefit / Cost Ratio Tabulation</t>
  </si>
  <si>
    <t>Annual Benefit Tabulation</t>
  </si>
  <si>
    <t xml:space="preserve"> Severity</t>
  </si>
  <si>
    <t>Annual Average</t>
  </si>
  <si>
    <t>Total Reduction</t>
  </si>
  <si>
    <t>Unit Cost</t>
  </si>
  <si>
    <t>Annual Benefit</t>
  </si>
  <si>
    <t>Fatal</t>
  </si>
  <si>
    <t xml:space="preserve">Annual Average  </t>
  </si>
  <si>
    <t>Incapacitating Injury</t>
  </si>
  <si>
    <t>Crash Reduction Factors</t>
  </si>
  <si>
    <t>Multiple Improvements</t>
  </si>
  <si>
    <t>Total Annual Benefits</t>
  </si>
  <si>
    <t>Costs</t>
  </si>
  <si>
    <t>Construction Cost</t>
  </si>
  <si>
    <t>Project Life (years)</t>
  </si>
  <si>
    <t>Project Life</t>
  </si>
  <si>
    <t>Traffic PGP, Section 231, pg 231-7</t>
  </si>
  <si>
    <t>Interest Rate (%)</t>
  </si>
  <si>
    <t>Interest Rate (Current Rate 8%)</t>
  </si>
  <si>
    <t>Traffic PGP, Section 231, pg 231-8</t>
  </si>
  <si>
    <t>Capital Recovery Factor</t>
  </si>
  <si>
    <t>Capital Recovery (Auto Fill)</t>
  </si>
  <si>
    <t>Annual Construction Cost</t>
  </si>
  <si>
    <t xml:space="preserve">Operating and Maintenance Cost </t>
  </si>
  <si>
    <t xml:space="preserve">Subtract existing annual operating and maintenance cost to obtain the annual maintenance cost difference </t>
  </si>
  <si>
    <t>Annual Maintenance Cost</t>
  </si>
  <si>
    <t xml:space="preserve">Traffic PGP, Section 231, pg 231-2 </t>
  </si>
  <si>
    <t>Total Annual Costs</t>
  </si>
  <si>
    <t>Benefit / Cost</t>
  </si>
  <si>
    <t>Annual cost</t>
  </si>
  <si>
    <t>Benefit / Cost Ratio</t>
  </si>
  <si>
    <t>Site each CRF Source:</t>
  </si>
  <si>
    <t>Benefit/Cost Ratio (BC)</t>
  </si>
  <si>
    <t>Mark all that apply to your project:</t>
  </si>
  <si>
    <t>Name of Project:</t>
  </si>
  <si>
    <t>County:</t>
  </si>
  <si>
    <t>COG/MPO:</t>
  </si>
  <si>
    <t>Contact:</t>
  </si>
  <si>
    <t>Phone:</t>
  </si>
  <si>
    <t>E-Mail:</t>
  </si>
  <si>
    <t>If YES please explain:</t>
  </si>
  <si>
    <t>ADOT:</t>
  </si>
  <si>
    <t>Preliminary Engineering:</t>
  </si>
  <si>
    <t>Construction:</t>
  </si>
  <si>
    <t>Materials:</t>
  </si>
  <si>
    <t>Planning or Study:</t>
  </si>
  <si>
    <t>TOTAL REQUEST</t>
  </si>
  <si>
    <t xml:space="preserve"> Project Cost Estimate:</t>
  </si>
  <si>
    <t>Description:</t>
  </si>
  <si>
    <t>TOTAL COST</t>
  </si>
  <si>
    <t>Quantity:</t>
  </si>
  <si>
    <t>Agency:</t>
  </si>
  <si>
    <t xml:space="preserve"> </t>
  </si>
  <si>
    <t>What is the safety justification for the proposed project?</t>
  </si>
  <si>
    <t>Describe your safety improvement project in detail:  (50 words or less)</t>
  </si>
  <si>
    <t>If NO please explain:</t>
  </si>
  <si>
    <t>7a.</t>
  </si>
  <si>
    <t>1a.</t>
  </si>
  <si>
    <t>2a.</t>
  </si>
  <si>
    <t>3a.</t>
  </si>
  <si>
    <t>4a.</t>
  </si>
  <si>
    <t>Type of Safety Improvement:</t>
  </si>
  <si>
    <t>Administration of Project:</t>
  </si>
  <si>
    <r>
      <t>Example:</t>
    </r>
    <r>
      <rPr>
        <sz val="12"/>
        <color indexed="18"/>
        <rFont val="Calibri"/>
        <family val="2"/>
      </rPr>
      <t xml:space="preserve"> The intent of countdown pedestrian signals is to provide additional visual information to pedestrians crossing at signalized intersections.  The countdown display indicates the number of seconds remaining for the pedestrian phase.  It states in the 2009 edition of The Manual on Uniform Traffic Control Devices (MUTCD) by the US DOT FHWA, that pedestrian change interval countdown displays shall be used if the interval is more than seven seconds. At these intersections, it takes more than seven seconds to cross the street.</t>
    </r>
  </si>
  <si>
    <r>
      <t>Note:</t>
    </r>
    <r>
      <rPr>
        <sz val="12"/>
        <color indexed="18"/>
        <rFont val="Calibri"/>
        <family val="2"/>
      </rPr>
      <t xml:space="preserve"> Provide the safety justification for</t>
    </r>
    <r>
      <rPr>
        <b/>
        <sz val="12"/>
        <color indexed="18"/>
        <rFont val="Calibri"/>
        <family val="2"/>
      </rPr>
      <t xml:space="preserve"> each</t>
    </r>
    <r>
      <rPr>
        <sz val="12"/>
        <color indexed="18"/>
        <rFont val="Calibri"/>
        <family val="2"/>
      </rPr>
      <t xml:space="preserve"> proposed safety improvement . </t>
    </r>
    <r>
      <rPr>
        <b/>
        <sz val="12"/>
        <color indexed="18"/>
        <rFont val="Calibri"/>
        <family val="2"/>
      </rPr>
      <t>Example:</t>
    </r>
    <r>
      <rPr>
        <sz val="12"/>
        <color indexed="18"/>
        <rFont val="Calibri"/>
        <family val="2"/>
      </rPr>
      <t xml:space="preserve"> Advanced Dilemma-Zone Detection is intended to safely control the major-road approaches to isolated signalized intersections, reducing the frequency of crashes associated with traffic signal phase change (for example, rear-end and angle crashes). </t>
    </r>
  </si>
  <si>
    <r>
      <t>Improve Unsignalized Intersection Safety:</t>
    </r>
    <r>
      <rPr>
        <sz val="11"/>
        <color theme="1"/>
        <rFont val="Calibri"/>
        <family val="2"/>
        <scheme val="minor"/>
      </rPr>
      <t xml:space="preserve">
Upgrade STOP signs – larger and/or retroreflective upgrade
Install advance stop ahead pavement markings </t>
    </r>
  </si>
  <si>
    <t>Additional Requirements</t>
  </si>
  <si>
    <t>Project:</t>
  </si>
  <si>
    <t>Sub-Total</t>
  </si>
  <si>
    <t>Construction Admin :</t>
  </si>
  <si>
    <t>Contingencies :</t>
  </si>
  <si>
    <t xml:space="preserve">Local Match: </t>
  </si>
  <si>
    <t>Other Amt:</t>
  </si>
  <si>
    <t>LOCAL AGENCY LETTERHEAD</t>
  </si>
  <si>
    <t>RE:</t>
  </si>
  <si>
    <t>Project Location:</t>
  </si>
  <si>
    <t>Sincerely,</t>
  </si>
  <si>
    <t>print this page and sign your name here</t>
  </si>
  <si>
    <t>type your name &amp; title</t>
  </si>
  <si>
    <t>type your section</t>
  </si>
  <si>
    <t>Traffic Engineering Group, Traffic Safety Section</t>
  </si>
  <si>
    <t>Arizona Department of Transportation</t>
  </si>
  <si>
    <t>type your street address</t>
  </si>
  <si>
    <t>type your city, state and zip code</t>
  </si>
  <si>
    <r>
      <t xml:space="preserve">Dear </t>
    </r>
    <r>
      <rPr>
        <sz val="10"/>
        <color indexed="12"/>
        <rFont val="Arial"/>
        <family val="2"/>
      </rPr>
      <t/>
    </r>
  </si>
  <si>
    <t>Project Name:</t>
  </si>
  <si>
    <t>address</t>
  </si>
  <si>
    <t>city, state and zip code</t>
  </si>
  <si>
    <t>your name &amp; title</t>
  </si>
  <si>
    <t>your section/department</t>
  </si>
  <si>
    <t>Study/RSA Reports</t>
  </si>
  <si>
    <t>customize to your project</t>
  </si>
  <si>
    <t xml:space="preserve">Application (excel format) to include cost estimate, vicinity map and/or list of locations </t>
  </si>
  <si>
    <r>
      <t>Reimbursement for Installation:</t>
    </r>
    <r>
      <rPr>
        <sz val="12"/>
        <color indexed="18"/>
        <rFont val="Calibri"/>
        <family val="2"/>
      </rPr>
      <t xml:space="preserve"> As indicated in </t>
    </r>
    <r>
      <rPr>
        <i/>
        <sz val="12"/>
        <color indexed="18"/>
        <rFont val="Calibri"/>
        <family val="2"/>
      </rPr>
      <t>23 CFR 635.112(e)</t>
    </r>
    <r>
      <rPr>
        <sz val="12"/>
        <color indexed="18"/>
        <rFont val="Calibri"/>
        <family val="2"/>
      </rPr>
      <t xml:space="preserve">: "No public agency shall be permitted to bid in competition or to enter into subcontracts with private contractors."  There are no exceptions to this competitive bidding policy. However, under limited circumstances a public agency may be permitted to undertake efforts normally reserved for the private sector (Publicly Owned Equipment, Convict Produced Materials, and State Owned/Furnished/Designated Materials). Otherwise, unless it is an emergency situation or an attempt was made to bid installation competitively and was not successful, installation </t>
    </r>
    <r>
      <rPr>
        <b/>
        <sz val="12"/>
        <color indexed="18"/>
        <rFont val="Calibri"/>
        <family val="2"/>
      </rPr>
      <t>will not</t>
    </r>
    <r>
      <rPr>
        <sz val="12"/>
        <color indexed="18"/>
        <rFont val="Calibri"/>
        <family val="2"/>
      </rPr>
      <t xml:space="preserve"> be eligible for Federal-aid reimbursement</t>
    </r>
  </si>
  <si>
    <t>Cost (Unit):</t>
  </si>
  <si>
    <r>
      <t>Instructions:</t>
    </r>
    <r>
      <rPr>
        <sz val="10"/>
        <rFont val="Arial"/>
        <family val="2"/>
      </rPr>
      <t xml:space="preserve">
Look for the red arrows and provide the information needed for those lines only. Many of the items will be auto filled based on your application.
When you have completed the letter, print it out, sign and pdf a copy with your electronic ap</t>
    </r>
  </si>
  <si>
    <t>Mr. Muhammad Saleque, PE</t>
  </si>
  <si>
    <t>ADOT Utilities and Railroad Engineering Section</t>
  </si>
  <si>
    <t>MAG Utility Coordinator Supervisor</t>
  </si>
  <si>
    <t>205 South 17th Avenue, MD 618E</t>
  </si>
  <si>
    <t>Mr. Saleque,</t>
  </si>
  <si>
    <t>TIP No.:</t>
  </si>
  <si>
    <t>Federal Project No.:</t>
  </si>
  <si>
    <t>ADOT Project No.:</t>
  </si>
  <si>
    <t>ADOT FY</t>
  </si>
  <si>
    <t>Utility Clearance Letter</t>
  </si>
  <si>
    <t>Enter your assigned TIP ID number</t>
  </si>
  <si>
    <t>All work is to be done within the City of Scottsdale public right of way.  All procurement costs are to be funded with federal Highway Safety Improvement Program (HSIP) funds programmed for Fiscal Year 2011.   No native ground disturbing activities are anticipated.  SCT11-102 provides the City with $100,000 in HSIP federal funds and no local match is required.  All installation costs will be borne by the City of Scottsdale.</t>
  </si>
  <si>
    <t xml:space="preserve">This project consists of replacing existing pedestrian signals at 68 intersections with pedestrian countdown signal modules.  The new modules will be placed inside existing pedestrian signal housings by City of Scottsdale staff.  Due to the nature of the proposed work on this project no utility conflicts are anticipated.  </t>
  </si>
  <si>
    <t>All work is to be done within the City/Town/County of XXXXX public right of way.  All procurement costs are to be funded with federal Highway Safety Improvement Program (HSIP) funds programmed for Fiscal Year 20XX.   No native ground disturbing activities are anticipated.  (TIP Number) provides the City/Town/County with $XXX,XXX in HSIP federal funds and no local match is required.  All installation costs will be borne by the City/Town/County of XXXXX.</t>
  </si>
  <si>
    <t>With respect to utilities, this project to procurement the necessary pedestrian countdown signal modules can be released for bid when ready to do so.  Your review and approval of this finding is respectively requested.</t>
  </si>
  <si>
    <t>With respect to utilities, this project to procure XXXXX can be released for bid when ready to do so.  Your review and approval of this finding is respectively requested.</t>
  </si>
  <si>
    <t xml:space="preserve">This project consists of ..…….….   Due to the nature of the proposed work on this project no utility conflicts are anticipated.  </t>
  </si>
  <si>
    <t>CC:</t>
  </si>
  <si>
    <t>Enter your assigned ADOT Project number</t>
  </si>
  <si>
    <t>Enter your assigned Federal Project ID number</t>
  </si>
  <si>
    <t xml:space="preserve">What does your project consist of? See example to the right of letter for guidance.  </t>
  </si>
  <si>
    <t>Attachments:</t>
  </si>
  <si>
    <t xml:space="preserve">Vicinity map and/or list of locations </t>
  </si>
  <si>
    <t>Example:</t>
  </si>
  <si>
    <t>Enter the ADOT FY for which you are requesting federal funding</t>
  </si>
  <si>
    <t>Mr. Louis Malloque</t>
  </si>
  <si>
    <t>Right of Way Agent III</t>
  </si>
  <si>
    <t>ADOT Right of Way Group – Project Management</t>
  </si>
  <si>
    <t>205 South 17th Avenue, MD 612E</t>
  </si>
  <si>
    <t>Phoenix, AZ 85007-3212</t>
  </si>
  <si>
    <t>Right of Way Clearance and Certification</t>
  </si>
  <si>
    <t>Mr. Malloque,</t>
  </si>
  <si>
    <t>This project consists of ..…….….  All work is to be done within the City/Town/County of XXXXX public right of way.  No additional rights of way or easements are needed to do the work necessary for this project.</t>
  </si>
  <si>
    <t>This project consists of replacing existing pedestrian signals at approximately 68 intersections with pedestrian countdown signals modules.  All work is to be done within the City of Scottsdale public right of way.  No additional rights of way or easements are needed to do the work necessary for this project.</t>
  </si>
  <si>
    <t>All procurement costs are to be funded with federal Highway Safety Improvement Program (HSIP) funds programmed for Fiscal Year 2011.   No native ground disturbing activities are anticipated.  SCT11-102 provides the City with $100,000 in HSIP federal funds and no local match is required.  All installation costs will be borne by the City of Scottsdale.</t>
  </si>
  <si>
    <t>Attached please find the required certification to clear the right of way so this project can proceed.  Your review and approval of this finding is respectively requested.</t>
  </si>
  <si>
    <r>
      <t xml:space="preserve">Attachments: </t>
    </r>
    <r>
      <rPr>
        <sz val="10"/>
        <rFont val="Arial"/>
        <family val="2"/>
      </rPr>
      <t>HSIP Right of Way Certification</t>
    </r>
  </si>
  <si>
    <t>replace the XXXX with your phone and email address</t>
  </si>
  <si>
    <t>If you have any questions, please contact me at XXX-XXX-XXXX or by email at XXXXXX .</t>
  </si>
  <si>
    <t>RIGHT OF WAY ACQUIRED FOR OTHER PURPOSES:</t>
  </si>
  <si>
    <t>Was any right of way not included above acquired since January 1, 1971?</t>
  </si>
  <si>
    <t>Yes</t>
  </si>
  <si>
    <t>No</t>
  </si>
  <si>
    <t>(If answer is "Yes", attach a statement listing each such parcel indicating the date and how it was acquired)</t>
  </si>
  <si>
    <t>3.</t>
  </si>
  <si>
    <t>Initial one (1) statement below:</t>
  </si>
  <si>
    <t>a.</t>
  </si>
  <si>
    <t>No improvements or obstructions are involved.</t>
  </si>
  <si>
    <t>N/A</t>
  </si>
  <si>
    <t>b.</t>
  </si>
  <si>
    <t>construction contract.</t>
  </si>
  <si>
    <t xml:space="preserve">Removal of improvements and obstructions is included in the State's </t>
  </si>
  <si>
    <t xml:space="preserve">c. </t>
  </si>
  <si>
    <t>Improvements and obstructions will be removed by City/County forces</t>
  </si>
  <si>
    <t>(Date)</t>
  </si>
  <si>
    <t>(If "c" is checked, attach detailed list with schedule of their removal)</t>
  </si>
  <si>
    <t>4.</t>
  </si>
  <si>
    <r>
      <t>PARCEL INVENTORY</t>
    </r>
    <r>
      <rPr>
        <b/>
        <sz val="10"/>
        <color indexed="8"/>
        <rFont val="Arial"/>
        <family val="2"/>
      </rPr>
      <t>:</t>
    </r>
  </si>
  <si>
    <t>SCHEDULE FOR REMOVAL OF IMPROVEMENTS AND OBSTRUCTION:</t>
  </si>
  <si>
    <t>5.</t>
  </si>
  <si>
    <t>COMPLIANCE WITH RELOCATION ASSISTANCE AND PAYMENTS PROVISIONS OF FEDERAL AND STATE LAW:</t>
  </si>
  <si>
    <t>Initial one (1) of the following two (2) statements:</t>
  </si>
  <si>
    <t>No families or businesses are being displaced.</t>
  </si>
  <si>
    <t xml:space="preserve">Provisions of 49CFR PART 24 relating to assistance for displaced families and businesses are being complied with. 
</t>
  </si>
  <si>
    <t>(If there are displacements, initial "b" and complete the schedule below)</t>
  </si>
  <si>
    <t>Number of dwellings displaced:</t>
  </si>
  <si>
    <t>Owner-occupied</t>
  </si>
  <si>
    <t>Rental units</t>
  </si>
  <si>
    <t>Number of other displacements:</t>
  </si>
  <si>
    <t>Businesses displaced</t>
  </si>
  <si>
    <t>Farm operations displaced</t>
  </si>
  <si>
    <t>Non-profit organizations displaced</t>
  </si>
  <si>
    <t>CERTIFICATE</t>
  </si>
  <si>
    <t>This project may now be certified as conforming to one of the Statement Nos. (1, 2, 3, 4) below:</t>
  </si>
  <si>
    <t>All necessary rights of way have been acquired including legal and</t>
  </si>
  <si>
    <t xml:space="preserve"> physical possession.</t>
  </si>
  <si>
    <t>Although all necessary rights of way have not been fully acquired,</t>
  </si>
  <si>
    <t>the right to occupy and to use all rights of way required for the</t>
  </si>
  <si>
    <t>proper execution of the project has been acquired.</t>
  </si>
  <si>
    <t>The circumstances with respect to acquisition or right of occupancy</t>
  </si>
  <si>
    <t>And use of a few parcels warrant proceeding with the advertisement</t>
  </si>
  <si>
    <t>of bids on the basis it will be in the best public interest to do so in</t>
  </si>
  <si>
    <t>advance of completion of the acquisition of the rights of the said few parcels.</t>
  </si>
  <si>
    <t>No new right of way required.  All existing right of way was obtained prior to</t>
  </si>
  <si>
    <t>January 2, 1971.</t>
  </si>
  <si>
    <t>We certify all applicable state and Federal rules and regulations including the</t>
  </si>
  <si>
    <r>
      <t xml:space="preserve">Uniform Act has been complied with.  </t>
    </r>
    <r>
      <rPr>
        <b/>
        <sz val="11"/>
        <rFont val="Arial"/>
        <family val="2"/>
      </rPr>
      <t>Please initial here &gt;&gt;&gt;&gt;&gt;&gt;&gt;&gt;&gt;&gt;</t>
    </r>
  </si>
  <si>
    <r>
      <t>Improve Emergency Response:</t>
    </r>
    <r>
      <rPr>
        <sz val="11"/>
        <color theme="1"/>
        <rFont val="Calibri"/>
        <family val="2"/>
        <scheme val="minor"/>
      </rPr>
      <t xml:space="preserve">
Establish or upgrade mileposts and milepost system  (Not applicable to urban arterial streets)
</t>
    </r>
  </si>
  <si>
    <t>Are there any Studies, RSA's or Other evaluations that support this project?</t>
  </si>
  <si>
    <t>Will there be any utility relocation needed?</t>
  </si>
  <si>
    <t>Will there be ground disturbing activities?</t>
  </si>
  <si>
    <t xml:space="preserve">If purchasing equipment or materials, who will install? </t>
  </si>
  <si>
    <t>Does the project require proprietary Items (23CFR 635.411)?:</t>
  </si>
  <si>
    <t>Funding Source:</t>
  </si>
  <si>
    <r>
      <t>LocaL Match</t>
    </r>
    <r>
      <rPr>
        <sz val="11"/>
        <color theme="1"/>
        <rFont val="Calibri"/>
        <family val="2"/>
        <scheme val="minor"/>
      </rPr>
      <t xml:space="preserve">  0% or 5.7%</t>
    </r>
  </si>
  <si>
    <t>ADOT Guidance on HSIP Funded Road Safety Improvement Projects</t>
  </si>
  <si>
    <t xml:space="preserve">"Spot" Improvement Projects Only </t>
  </si>
  <si>
    <t>(The following items are required)</t>
  </si>
  <si>
    <t xml:space="preserve">Completed B/C Ratio Tabulation Sheet Attached (Required): </t>
  </si>
  <si>
    <t>Project vicinity map is provided:</t>
  </si>
  <si>
    <r>
      <t xml:space="preserve">Clearance Letters: </t>
    </r>
    <r>
      <rPr>
        <sz val="11"/>
        <color indexed="8"/>
        <rFont val="Calibri"/>
        <family val="2"/>
      </rPr>
      <t xml:space="preserve">Templates are provided for your use.  Once you have received an executed IGA and federal authorization you can submit your clearance letters to the appropriate ADOT Technical Section. </t>
    </r>
    <r>
      <rPr>
        <b/>
        <sz val="11"/>
        <color indexed="8"/>
        <rFont val="Calibri"/>
        <family val="2"/>
      </rPr>
      <t xml:space="preserve">Required: </t>
    </r>
    <r>
      <rPr>
        <sz val="11"/>
        <color indexed="8"/>
        <rFont val="Calibri"/>
        <family val="2"/>
      </rPr>
      <t xml:space="preserve">Environmental, Utilities and Right of Way Clearance.  </t>
    </r>
    <r>
      <rPr>
        <sz val="11"/>
        <rFont val="Calibri"/>
        <family val="2"/>
      </rPr>
      <t>Materials Memo may be required for certain types of work.</t>
    </r>
  </si>
  <si>
    <t>Systemic:</t>
  </si>
  <si>
    <t>"Systemic" Safety Project</t>
  </si>
  <si>
    <t>Is a list of locations for systemic projects provided on the attached form?</t>
  </si>
  <si>
    <t>ADOT Admin Costs:</t>
  </si>
  <si>
    <t>Unit Cost:</t>
  </si>
  <si>
    <t>Total Cost</t>
  </si>
  <si>
    <t>Ms.  Mona Aglan-Swick, P.E.</t>
  </si>
  <si>
    <t>Ms. Aglan-Swick:</t>
  </si>
  <si>
    <t>Example Safety Improvements that may qualify to be 100% HSIP funded (see 23 U.S.C. 120 (c) for complete list):</t>
  </si>
  <si>
    <r>
      <rPr>
        <sz val="10"/>
        <color rgb="FFFF0000"/>
        <rFont val="Arial"/>
        <family val="2"/>
      </rPr>
      <t>XXXXX</t>
    </r>
    <r>
      <rPr>
        <sz val="10"/>
        <rFont val="Arial"/>
        <family val="2"/>
      </rPr>
      <t xml:space="preserve">, </t>
    </r>
    <r>
      <rPr>
        <sz val="10"/>
        <color rgb="FFFF0000"/>
        <rFont val="Arial"/>
        <family val="2"/>
      </rPr>
      <t>Urban/Statewide</t>
    </r>
    <r>
      <rPr>
        <sz val="10"/>
        <rFont val="Arial"/>
        <family val="2"/>
      </rPr>
      <t xml:space="preserve"> Project Manager</t>
    </r>
  </si>
  <si>
    <r>
      <rPr>
        <sz val="10"/>
        <color rgb="FFFF0000"/>
        <rFont val="Arial"/>
        <family val="2"/>
      </rPr>
      <t>XXXXX,</t>
    </r>
    <r>
      <rPr>
        <sz val="10"/>
        <rFont val="Arial"/>
        <family val="2"/>
      </rPr>
      <t xml:space="preserve"> </t>
    </r>
    <r>
      <rPr>
        <sz val="10"/>
        <color rgb="FFFF0000"/>
        <rFont val="Arial"/>
        <family val="2"/>
      </rPr>
      <t xml:space="preserve">Urban/Statewide </t>
    </r>
    <r>
      <rPr>
        <sz val="10"/>
        <rFont val="Arial"/>
        <family val="2"/>
      </rPr>
      <t xml:space="preserve"> Project Manager</t>
    </r>
  </si>
  <si>
    <r>
      <rPr>
        <sz val="10"/>
        <color rgb="FFFF0000"/>
        <rFont val="Arial"/>
        <family val="2"/>
      </rPr>
      <t>XXXXXX</t>
    </r>
    <r>
      <rPr>
        <sz val="10"/>
        <rFont val="Arial"/>
        <family val="2"/>
      </rPr>
      <t>, HSIP Local Gov't  Program Manager</t>
    </r>
  </si>
  <si>
    <r>
      <rPr>
        <sz val="10"/>
        <color rgb="FFFF0000"/>
        <rFont val="Arial"/>
        <family val="2"/>
      </rPr>
      <t>XXXXX</t>
    </r>
    <r>
      <rPr>
        <sz val="10"/>
        <rFont val="Arial"/>
        <family val="2"/>
      </rPr>
      <t>, HSIP Local Gov't Program Manager</t>
    </r>
  </si>
  <si>
    <t>Highway Safety Improvement Program (HSIP) - Regionally Managed Government Project</t>
  </si>
  <si>
    <t xml:space="preserve">COG/MPO:   </t>
  </si>
  <si>
    <t>HSIP Project Cost Estimate Worksheet</t>
  </si>
  <si>
    <t>Post Design:</t>
  </si>
  <si>
    <t>Traffic Control:</t>
  </si>
  <si>
    <t>Mobilization:</t>
  </si>
  <si>
    <r>
      <t xml:space="preserve">If you have any questions, please contact me at </t>
    </r>
    <r>
      <rPr>
        <sz val="11"/>
        <color rgb="FFFF0000"/>
        <rFont val="Arial"/>
        <family val="2"/>
      </rPr>
      <t xml:space="preserve">XXX-XXX-XXXX or email XXXXXXXX@XXXXXXX.XXX </t>
    </r>
    <r>
      <rPr>
        <sz val="11"/>
        <rFont val="Arial"/>
        <family val="2"/>
      </rPr>
      <t>.</t>
    </r>
  </si>
  <si>
    <t>1615 W. Jackson ST., MD 065R</t>
  </si>
  <si>
    <t>Does the project support Arizona's Strategic Highway Safety Plan?</t>
  </si>
  <si>
    <t>Project Cost Estimate Worksheet</t>
  </si>
  <si>
    <t>Regulatory Signs</t>
  </si>
  <si>
    <t>Equipment and Installation Sub-Total Phase 2 - Year 2</t>
  </si>
  <si>
    <t>ADOT Admin Costs-Year 2:</t>
  </si>
  <si>
    <t>Administration Sub-Total Phase 2 - Year 2</t>
  </si>
  <si>
    <t>ADOT Admin Costs-Year 3:</t>
  </si>
  <si>
    <t>ADOT Admin Costs-Year 4:</t>
  </si>
  <si>
    <t>Sign Mgt Software &amp; Inventory</t>
  </si>
  <si>
    <t>ADOT PM Cost Only</t>
  </si>
  <si>
    <t>ADOT Traffic Design Prep. Specs.</t>
  </si>
  <si>
    <t>Cost varies between $10.00 - $25.00 SF for .08 in thick RWM signs depending on qty.</t>
  </si>
  <si>
    <t>RWM Signs (SF)</t>
  </si>
  <si>
    <t>Mounting Hardware (ea)</t>
  </si>
  <si>
    <t>Sales Tax</t>
  </si>
  <si>
    <t>Procurement of Sign Panels - Local Agency Staff Installs</t>
  </si>
  <si>
    <t>Post Design</t>
  </si>
  <si>
    <t>Item not 100% HSIP eligible</t>
  </si>
  <si>
    <t>Materials Sub-Total:</t>
  </si>
  <si>
    <t>Materials Sub-Total</t>
  </si>
  <si>
    <t>Sales Tax:</t>
  </si>
  <si>
    <t>Cost varies between $20.00 - $35.00 SF for .08 in thick RWM signs depending on qty.</t>
  </si>
  <si>
    <t>Procurement of Sign Panels - Contractor Installed</t>
  </si>
  <si>
    <t>ADOT Admin Costs - Phase 1:</t>
  </si>
  <si>
    <t>Sub-Total Material Cost - Phase 2</t>
  </si>
  <si>
    <t>Fixed Cost</t>
  </si>
  <si>
    <t>Communications</t>
  </si>
  <si>
    <t>Mounting Hardware</t>
  </si>
  <si>
    <t>Total Phase 1 - Project Year 1</t>
  </si>
  <si>
    <t>Total Phase 2 - Project Year 2</t>
  </si>
  <si>
    <t>Total Phase 3 - Project Year 3</t>
  </si>
  <si>
    <t>Total Phase 4 - Project Year 4</t>
  </si>
  <si>
    <t>Total Request</t>
  </si>
  <si>
    <t>Sub-Total Material Cost - Phase 3</t>
  </si>
  <si>
    <t>Equipment and Installation Sub-Total Phase 3 - Year 3</t>
  </si>
  <si>
    <t>Administration Sub-Total Phase 3 - Year 3</t>
  </si>
  <si>
    <t>Sub-Total Material Cost - Phase 4</t>
  </si>
  <si>
    <t>Equipment and Installation Sub-Total Phase 4 - Year 4</t>
  </si>
  <si>
    <t>$</t>
  </si>
  <si>
    <t>ADOT Traffic Design Prep. Sign Lists</t>
  </si>
  <si>
    <t>ROW Acquisition:</t>
  </si>
  <si>
    <t>Design:</t>
  </si>
  <si>
    <t>Environmental Clearance</t>
  </si>
  <si>
    <t>Spot Improvement with Non-HSIP construction included</t>
  </si>
  <si>
    <t>Removal of existing structures</t>
  </si>
  <si>
    <t>Unit</t>
  </si>
  <si>
    <t>SY</t>
  </si>
  <si>
    <t>Wearing surface</t>
  </si>
  <si>
    <t>Ton</t>
  </si>
  <si>
    <t>Pavement Marking</t>
  </si>
  <si>
    <t>LF</t>
  </si>
  <si>
    <t>Relocate signage</t>
  </si>
  <si>
    <t>EA</t>
  </si>
  <si>
    <t>Base Course Prep</t>
  </si>
  <si>
    <t>Estimate varies</t>
  </si>
  <si>
    <t>HSIP Eligible Sub-Total</t>
  </si>
  <si>
    <t>Construction estimate needs to be in enough detail that ADOT can verify accuracy.  Lump sums will not be approved.</t>
  </si>
  <si>
    <t>$20,000 or 10% of project estimate which ever is greater.</t>
  </si>
  <si>
    <t>Consturction:</t>
  </si>
  <si>
    <t>Concrete</t>
  </si>
  <si>
    <t>CY</t>
  </si>
  <si>
    <t>Install New Signage</t>
  </si>
  <si>
    <t>Non-HSIP Eligible Sub-Total</t>
  </si>
  <si>
    <t>Design Sub-Total</t>
  </si>
  <si>
    <t>Construction Sub-Total</t>
  </si>
  <si>
    <t>These line items are just examples and are not intended to be considered complete or accurate.</t>
  </si>
  <si>
    <t>Communications:</t>
  </si>
  <si>
    <t>Post Sub-Total</t>
  </si>
  <si>
    <t>Post Const Sub-Total</t>
  </si>
  <si>
    <t>Procurement of Safety Items not 100% HSIP eligible (no contractor)</t>
  </si>
  <si>
    <r>
      <rPr>
        <b/>
        <sz val="11"/>
        <color theme="1"/>
        <rFont val="Calibri"/>
        <family val="2"/>
        <scheme val="minor"/>
      </rPr>
      <t>Other Amount</t>
    </r>
    <r>
      <rPr>
        <sz val="11"/>
        <color theme="1"/>
        <rFont val="Calibri"/>
        <family val="2"/>
        <scheme val="minor"/>
      </rPr>
      <t xml:space="preserve"> Percentage is based on percent of Non-HSIP funded vs HSIP funded construction cost - % can exceed 100%</t>
    </r>
  </si>
  <si>
    <r>
      <t>Inventory/Procure Regulatory/Warning/Streetname Signs and</t>
    </r>
    <r>
      <rPr>
        <u/>
        <sz val="11"/>
        <color indexed="8"/>
        <rFont val="Calibri"/>
        <family val="2"/>
      </rPr>
      <t xml:space="preserve"> phased local agency install</t>
    </r>
  </si>
  <si>
    <r>
      <rPr>
        <b/>
        <sz val="16"/>
        <color indexed="8"/>
        <rFont val="Calibri"/>
        <family val="2"/>
      </rPr>
      <t xml:space="preserve">APPLICATION FOR HSIP PROJECTS          </t>
    </r>
    <r>
      <rPr>
        <b/>
        <i/>
        <sz val="11"/>
        <color indexed="8"/>
        <rFont val="Calibri"/>
        <family val="2"/>
      </rPr>
      <t xml:space="preserve">                                                                                                                                                                                                                           </t>
    </r>
  </si>
  <si>
    <t>Supporting structures, i.e. guradrails for new end treatments, posts for signs, etc., must meet local minimum standards before federally funded upgrades can be added.</t>
  </si>
  <si>
    <t>What crash data screening method was used to identify this project?</t>
  </si>
  <si>
    <r>
      <t>Note:</t>
    </r>
    <r>
      <rPr>
        <sz val="12"/>
        <color indexed="18"/>
        <rFont val="Calibri"/>
        <family val="2"/>
      </rPr>
      <t xml:space="preserve"> Project Administration by the Agency requires approval from ADOT.</t>
    </r>
  </si>
  <si>
    <r>
      <t>Example:</t>
    </r>
    <r>
      <rPr>
        <sz val="12"/>
        <color indexed="18"/>
        <rFont val="Calibri"/>
        <family val="2"/>
      </rPr>
      <t xml:space="preserve"> Locations will be prioritized for upgrades based on crash severity, crash frequency or retroflectivity. </t>
    </r>
    <r>
      <rPr>
        <b/>
        <sz val="12"/>
        <color indexed="18"/>
        <rFont val="Calibri"/>
        <family val="2"/>
      </rPr>
      <t/>
    </r>
  </si>
  <si>
    <r>
      <t xml:space="preserve">If </t>
    </r>
    <r>
      <rPr>
        <b/>
        <sz val="12"/>
        <color indexed="18"/>
        <rFont val="Calibri"/>
        <family val="2"/>
      </rPr>
      <t>YES</t>
    </r>
    <r>
      <rPr>
        <sz val="12"/>
        <color indexed="18"/>
        <rFont val="Calibri"/>
        <family val="2"/>
      </rPr>
      <t>, Requires ADOT/FHWA approval for a "Cost Effectiveness"/"Finding in the Public Interest" (PIF).</t>
    </r>
  </si>
  <si>
    <t xml:space="preserve">Anticipated Total Cost Estimate: </t>
  </si>
  <si>
    <t>Required for all HSIP Applications</t>
  </si>
  <si>
    <t>Total Project Cost</t>
  </si>
  <si>
    <t>Non-Infastructure (NI) Elements:</t>
  </si>
  <si>
    <t>All NI elements must be highway safety-related and directly support the proposed safety countermeasure.</t>
  </si>
  <si>
    <t xml:space="preserve">If you are doing planning/study project; must result in a design/construction project.   The B/C ratio analysis should be based on the most expensive alternative for consturcting the total cost of the safety countermeasure. </t>
  </si>
  <si>
    <t>Project work limits map is provided:</t>
  </si>
  <si>
    <t>Emphasis_Area</t>
  </si>
  <si>
    <t>Interjurisdictional</t>
  </si>
  <si>
    <t>Motorcycles</t>
  </si>
  <si>
    <t>Roadway Infrastructure and Operations</t>
  </si>
  <si>
    <t xml:space="preserve">	Increase highly visible and effective enforcement to reduce the frequency of crashes associated with speeding and aggressive driving.</t>
  </si>
  <si>
    <t xml:space="preserve">	Institute a statewide speed-management strategic initiative.</t>
  </si>
  <si>
    <t xml:space="preserve">	Educate all road users about the dangers and consequences of speeding and aggressive driving.</t>
  </si>
  <si>
    <t xml:space="preserve">	Use engineering design to reduce speeds.</t>
  </si>
  <si>
    <t xml:space="preserve">	Use crash-related data to target enforcement and public information campaigns.</t>
  </si>
  <si>
    <t xml:space="preserve">	Utilize marketing efforts, such as a multimedia approach, to educate drivers.</t>
  </si>
  <si>
    <t>Speeding and Aggressive Driving Strategies</t>
  </si>
  <si>
    <t xml:space="preserve">	Conduct high-visibility impaired-driving enforcement initiatives.</t>
  </si>
  <si>
    <t xml:space="preserve">	Increase educational efforts for everyone about the dangers and consequences of driving impaired.</t>
  </si>
  <si>
    <t xml:space="preserve">	Work with the court system to promote policies and practices that result in the imposition of meaningful penalties for impaired-driving convictions.</t>
  </si>
  <si>
    <t xml:space="preserve">	Partner with employers to suggest policies and procedures aimed at reducing impaired driving by their employees.</t>
  </si>
  <si>
    <t xml:space="preserve">	Improve public awareness of and access to alternate forms of transportation.</t>
  </si>
  <si>
    <t xml:space="preserve">	Improve data collection to understand and address impaired driving more effectively.</t>
  </si>
  <si>
    <t xml:space="preserve">	Treat alcohol and drug dependency of DUI offenders.</t>
  </si>
  <si>
    <t>DUI Strategies</t>
  </si>
  <si>
    <t xml:space="preserve">	Couple enhanced enforcement of existing restraint-use laws with high-visibility marketing about enforcement efforts.</t>
  </si>
  <si>
    <t xml:space="preserve">	Strengthen outreach and education about the proper use of seat belts and child-restraint devices to identified target audiences.</t>
  </si>
  <si>
    <t xml:space="preserve">	Strengthen driver education and safety-restraint-usage outreach to identified target audiences.</t>
  </si>
  <si>
    <t xml:space="preserve">	Improve restraint-usage data collection, integration, analysis and sharing between agencies at all levels.</t>
  </si>
  <si>
    <t xml:space="preserve">	Research and identify effective policies to increase restraint usage that can be implemented by state, local and tribal governments.</t>
  </si>
  <si>
    <t xml:space="preserve">	Promote employer engagement in efforts to encourage restraint usage 100 percent of the time.</t>
  </si>
  <si>
    <t>Occupant Protection Strategies</t>
  </si>
  <si>
    <t xml:space="preserve">	Improve public awareness, education and training for motorcyclists, motorists and all safety stakeholders to promote safer driving behaviors.</t>
  </si>
  <si>
    <t xml:space="preserve">	Research, identify and implement effective policies to improve motorcycle safety at the state, local and tribal government levels.</t>
  </si>
  <si>
    <t xml:space="preserve">	Enhance rider training programs to improve motorcycle safety.</t>
  </si>
  <si>
    <t xml:space="preserve">	Develop and execute enforcement programs to improve motorcycle safety.</t>
  </si>
  <si>
    <t xml:space="preserve">	Improve infrastructure features to help reduce the number and severity of motorcycle crashes.</t>
  </si>
  <si>
    <t xml:space="preserve">	Improve motorcycle crash, registration and licensing data collection, integration, analysis and sharing between agencies at all levels.</t>
  </si>
  <si>
    <t xml:space="preserve">	Seek funding to support motorcycle-related safety projects and programs.</t>
  </si>
  <si>
    <t>Motorcycle Strategies</t>
  </si>
  <si>
    <t>Distracted Drivers</t>
  </si>
  <si>
    <t xml:space="preserve">	Increase enforcement of existing laws to reduce distracted-driving-related crashes.</t>
  </si>
  <si>
    <t xml:space="preserve">	Conduct aggressive public information campaigns to discourage all forms of distracted driving.</t>
  </si>
  <si>
    <t xml:space="preserve">	Encourage using technology to eliminate using cell phones, other mobile devices and texting while driving.</t>
  </si>
  <si>
    <t xml:space="preserve">	Improve data collection and reporting for distracted-driving crashes.</t>
  </si>
  <si>
    <t xml:space="preserve">	Research and identify effective policies to discourage all forms of distracted driving that can be implemented by state, local and tribal governments.</t>
  </si>
  <si>
    <t xml:space="preserve">	Improve infrastructure and roadways to reduce the number and severity of crashes resulting from distracted driving.</t>
  </si>
  <si>
    <t>Distracted_Driving</t>
  </si>
  <si>
    <t>Occupant_Protection</t>
  </si>
  <si>
    <t>Impaired_Driving</t>
  </si>
  <si>
    <t>Speeding_and_Aggressive_Driving</t>
  </si>
  <si>
    <t>Roadway_Infrastructure_and_Operations</t>
  </si>
  <si>
    <t>(Intersections) 	Reduce frequency and severity of intersection crashes through traffic-control and operational improvements.</t>
  </si>
  <si>
    <t>(Intersections) 	Implement speeding and red-light-running enforcement efforts.</t>
  </si>
  <si>
    <t>(Intersections) 	Reduce frequency and severity of intersection crashes through geometric improvements.</t>
  </si>
  <si>
    <t>(Railroad Crossings) 	Implement programs that create safety partnerships between railroads and state and local agencies.</t>
  </si>
  <si>
    <t>(Railroad Crossings) 	Make engineering and infrastructure improvements to increase safety at railroad crossings.</t>
  </si>
  <si>
    <t>(Railroad Crossings) 	Increase public education about safe railroad crossing.</t>
  </si>
  <si>
    <t>(Railroad Crossings) 	Utilize railroad-crossing safety enforcement techniques.</t>
  </si>
  <si>
    <t>(Lane/Roadway Departure) Reduce the frequency and severity of land- and roadway-departure crashes through roadway infrastructure improvements.</t>
  </si>
  <si>
    <t>(Lane/Roadway Departure) For vehicles that run off the road for any reason, minimize the potential for overturning or colliding with another object.</t>
  </si>
  <si>
    <t>(Lane/Roadway Departure) Increase public education on corrective roadway-departure driving techniques.</t>
  </si>
  <si>
    <t>(Lane/Roadway Departure) Research and evaluate the impact of recent vehicle technology improvements relating to the frequency and severity of crashes to better assess potential policy changes.</t>
  </si>
  <si>
    <t>Age_Related</t>
  </si>
  <si>
    <t>Nonmotorized_Users</t>
  </si>
  <si>
    <t>Traffic_Incident_Management</t>
  </si>
  <si>
    <t>(Older Driver) 	Enhance license testing and renewal for older drivers (requires review and possible revision of ADOT policies and processes).</t>
  </si>
  <si>
    <t>(Older Driver) 	Require re-education of older drivers and periodic updates (requires review and possible revision of ADOT policies and processes).</t>
  </si>
  <si>
    <t>(Older Driver) 	Strengthen reporting and referral of drivers with reduced skills by doctors, law-enforcement officers, emergency responders and others (requires review and possible revision of ADOT policy and processes).</t>
  </si>
  <si>
    <t>(Older Driver) 	Increase awareness about, and availability of, alternative transportation options.</t>
  </si>
  <si>
    <t>(Older Driver) 	Make engineering and infrastructure improvements and enhancements to roadways.</t>
  </si>
  <si>
    <t>(Older Driver) 	Promote insurance and other incentives for safe driving.</t>
  </si>
  <si>
    <t>(Older Driver) 	Improve or enhance technology and vehicle engineering.</t>
  </si>
  <si>
    <t>(Older Driver) 	Make use of other potential data sources to improve data collection on older drivers.</t>
  </si>
  <si>
    <t>(Older Driver) 	Strengthen laws to protect older drivers.</t>
  </si>
  <si>
    <t>(Young Driver) 	Strengthen driver education.</t>
  </si>
  <si>
    <t>(Young Driver) 	Strengthen provisions and policies for graduated driver license (GDL).</t>
  </si>
  <si>
    <t>(Young Driver) 	Strengthen driver license testing (written and road tests).</t>
  </si>
  <si>
    <t>(Young Driver) 	Enhance outreach campaigns to young drivers and their families about safe driving behavior and programs.</t>
  </si>
  <si>
    <t>(Young Driver) 	Strengthen enforcement of GDL restrictions and compliance with GDL terms and conditions.</t>
  </si>
  <si>
    <t>(Young Driver) 	Promote stronger parental/guardian education and engagement in the licensure process for young drivers.</t>
  </si>
  <si>
    <t>(Young Driver) 	Promote technology monitoring young-driver behavior.</t>
  </si>
  <si>
    <t>(Young Driver) 	Improve data collection, integration, analysis and sharing at all levels.</t>
  </si>
  <si>
    <t>(Young Driver) 	Make engineering and infrastructure improvements and enhancements to roadways.</t>
  </si>
  <si>
    <t>(Bicyclists) 	Improve public awareness to promote safer behavior by all roadway users relative to bicycle traffic.</t>
  </si>
  <si>
    <t>(Bicyclists) 	Improve infrastructure features to reduce the frequency of bicycle crashes.</t>
  </si>
  <si>
    <t>(Bicyclists) 	Conduct enforcement programs for all roadway users relative to bicycle traffic.</t>
  </si>
  <si>
    <t>(Bicyclists) 	Enhance training programs for all roadway users and safety practitioners.</t>
  </si>
  <si>
    <t>(Bicyclists) 	Improve data collection, integration, analysis and sharing at all levels.</t>
  </si>
  <si>
    <t>(Bicyclists) 	Seek funding to support safety programs to improve bicycle safety.</t>
  </si>
  <si>
    <t>(Bicyclists) 	Research and identify effective policies to improve bicycle safety that can be implemented by state, local and tribal governments.</t>
  </si>
  <si>
    <t>(Pedestrians) 	Reduce pedestrian exposure to vehicle traffic.</t>
  </si>
  <si>
    <t>(Pedestrians) 	Improve sight distance and/or visibility between motor vehicles and pedestrians.</t>
  </si>
  <si>
    <t>(Pedestrians) 	Increase enforcement of existing laws designed to promote pedestrian safety, such as jaywalking and vehicles failing to stop for pedestrians at pedestrian crossings.</t>
  </si>
  <si>
    <t>(Pedestrians) 	Increase pedestrian-safety education for all roadway users.</t>
  </si>
  <si>
    <t>(Pedestrians) 	Reduce vehicle speeds in predictable locations, such as areas of high pedestrian traffic and school bus stops.</t>
  </si>
  <si>
    <t>(Pedestrians) 	Utilize the Safe Routes to School Program.</t>
  </si>
  <si>
    <t>Heavy_Vehicles/Buses/Transit</t>
  </si>
  <si>
    <t xml:space="preserve">	Identify and improve infrastructure and operational characteristics on Arizona’s roadways.</t>
  </si>
  <si>
    <t xml:space="preserve">	Use engineering to reduce fatigue-related heavy-vehicle crashes on Arizona’s roadways.</t>
  </si>
  <si>
    <t xml:space="preserve">	Improve enforcement-related efforts for heavy vehicles.</t>
  </si>
  <si>
    <t xml:space="preserve">	Strengthen commercial driver license program to enhance the testing process and the skill sets of heavy-vehicle operators on Arizona’s roadways.</t>
  </si>
  <si>
    <t xml:space="preserve">	Increase knowledge about “sharing the road” with heavy vehicles for all roadway users.</t>
  </si>
  <si>
    <t xml:space="preserve">	Improve and enhance truck-safety data.</t>
  </si>
  <si>
    <t xml:space="preserve">	Increase development and execution of educational programs and information sharing to all roadway users regarding heavy vehicles.</t>
  </si>
  <si>
    <t xml:space="preserve">	Improve maintenance of heavy vehicles to reduce the frequency of heavy-vehicle crashes caused by equipment failure.</t>
  </si>
  <si>
    <t xml:space="preserve">	Promote industry safety initiatives.</t>
  </si>
  <si>
    <t xml:space="preserve">	Utilize connected vehicle technology in commercial vehicles.</t>
  </si>
  <si>
    <t>Heavy_Vehicles_Buses_Transit</t>
  </si>
  <si>
    <t>Natural_Risks</t>
  </si>
  <si>
    <t>(Weather) 	Advance the use of detection and warning systems to reduce the frequency and severity of weather-related crashes.</t>
  </si>
  <si>
    <t>(Weather) 	Increase proactive driver awareness of weather-related safety procedures to reduce the frequency and severity of weather-related crashes.</t>
  </si>
  <si>
    <t>(Weather) 	Develop corridor or area-wide programs to address locations with a high number of weather-related crashes.</t>
  </si>
  <si>
    <t>(Weather) 	Alter the state of roadway devices to permit or restrict traffic flow to reduce weather-related crashes.</t>
  </si>
  <si>
    <t>(Weather) 	Develop and implement comprehensive enforcement programs focused on weather-related crashes.</t>
  </si>
  <si>
    <t>(Weather) 	Improve data collection and analysis of weather-related incidents to better determine crash causes.</t>
  </si>
  <si>
    <t>(Weather) 	Utilize infrastructure improvements to reduce the number and severity of crashes caused by weather incidents.</t>
  </si>
  <si>
    <t>(Wildlife/Animal) 	Implement comprehensive infrastructure improvements and maintenance to separate animals from the roadway while improving and maintaining wildlife connectivity.</t>
  </si>
  <si>
    <t>(Wildlife/Animal) 	Enhance wildlife planning through research, planning and collaboration.</t>
  </si>
  <si>
    <t>(Wildlife/Animal) 	Increase driver awareness to reduce the frequency of animal-involved crashes.</t>
  </si>
  <si>
    <t>(Wildlife/Animal) 	Improve the collection and quality of data for a better understanding of animal-involved crashes.</t>
  </si>
  <si>
    <t>(Wildlife/Animal) 	Utilize technology to reduce animal-involved incidents.</t>
  </si>
  <si>
    <t>(Wildlife/Animal) 	Advance research in wildlife-crash-reduction programs and their effectiveness to reduce or eliminate wildlife-involved crashes.</t>
  </si>
  <si>
    <t>(Wildlife/Animal) 	Reduce the number of animals on the roadway to reduce the frequency of animal-involved crashes.</t>
  </si>
  <si>
    <t>(Wildlife/Animal) 	Explore opportunities to manage speed limits in animal-prone areas to reduce the number and severity of animal-involved crashes.</t>
  </si>
  <si>
    <t>(Wildlife/Animal) 	Utilize infrastructure improvements to reduce or eliminate animal-involved crashes on Arizona’s roadways.</t>
  </si>
  <si>
    <t>(Wildlife/Animal) 	Better utilize existing funding options, and explore new funding opportunities for effective mitigation efforts to reduce or eliminate animal-involved crashes on Arizona’s roadways.</t>
  </si>
  <si>
    <t>(Wildlife/Animal) 	Explore local ordinance opportunities to reduce animal-involved crashes on Arizona’s roadways.</t>
  </si>
  <si>
    <t>(Secondary Crashes) 	Develop cross-cutting TIM programs that include training, public education, research, evaluation and application of technology.</t>
  </si>
  <si>
    <t>(Secondary Crashes) 	Develop and implement practices, policies and public education efforts to increase TIM responder safety.</t>
  </si>
  <si>
    <t>(Secondary Crashes) 	Develop and implement procedures that achieve safe and quick incident clearance.</t>
  </si>
  <si>
    <t>(Secondary Crashes) 	Develop and implement prompt and reliable communications systems that support TIM.</t>
  </si>
  <si>
    <t>(Work Zones) 	Develop and improve work-zone design and management practices.</t>
  </si>
  <si>
    <t>(Work Zones) 	Improve driver compliance with work-zone traffic controls.</t>
  </si>
  <si>
    <t>(Work Zones) 	Increase knowledge and awareness of work zones and work-zone safety.</t>
  </si>
  <si>
    <t>Coordinate and promote interjurisdictional cooperation and practices throughout Arizona.</t>
  </si>
  <si>
    <t xml:space="preserve">	Improve data collection, integration, analysis and sharing at all levels.</t>
  </si>
  <si>
    <t xml:space="preserve">	Develop interjurisdictional methods and agreements to improve rural road infrastructure.</t>
  </si>
  <si>
    <t xml:space="preserve">	Assist regions and tribal governments in evaluating safety data, identifying priorities and developing projects.</t>
  </si>
  <si>
    <t xml:space="preserve">	Prioritize research funding to support implementation of the SHSP.</t>
  </si>
  <si>
    <t xml:space="preserve">	Review and provide recommendations to ADOT on the HSIP allocation process; work with ADOT to incorporate future performance measures and targets into the HSIP upon announcement of the final MAP-21 ruling.</t>
  </si>
  <si>
    <t xml:space="preserve">	Work with ADOT to incorporate data-driven strategies from local, regional and tribal safety plans into the HSIP.</t>
  </si>
  <si>
    <t xml:space="preserve">	Coordinate engineering and operational efforts across jurisdictions.</t>
  </si>
  <si>
    <t>Which SHSP Emphasis Area (EA) does this project support?:</t>
  </si>
  <si>
    <t>Backplates with Retroreflective Borders</t>
  </si>
  <si>
    <t>Corridor Access Management</t>
  </si>
  <si>
    <t>Enhanced Delineation and Friction for Horizontal Curves</t>
  </si>
  <si>
    <t>Longitudinal Rumble Strips and Stripes on Two-Lane Roads</t>
  </si>
  <si>
    <t>Medians and Pedestrian Crossing Islands in Urban and Suburban Areas</t>
  </si>
  <si>
    <t>Pedestrian Hybrid Beacon</t>
  </si>
  <si>
    <t>Road Diet</t>
  </si>
  <si>
    <t>Roundabouts</t>
  </si>
  <si>
    <t>Safety Edge</t>
  </si>
  <si>
    <t>Proven_Countermeasure</t>
  </si>
  <si>
    <t>Which EA Strategy does it support?:</t>
  </si>
  <si>
    <t>If so, which countermeasure?:</t>
  </si>
  <si>
    <t xml:space="preserve">Spot:  </t>
  </si>
  <si>
    <t>Select HSIP functional classification from the drop-down list.  Select the classification of the road(s) that most of the work will be done.</t>
  </si>
  <si>
    <t>Year:</t>
  </si>
  <si>
    <t>ADT:</t>
  </si>
  <si>
    <t>Indicate the existing (or most current) Average Daily Traffic (ADT) volume at the project location and the year data were collected.  If the proposed improvement is on a road segment, the ADT is the number of vehicles that use that section of roadway, in both directions, on an average day.  If the proposed improvement is at an intersection, separate the ADT volumes approaching the intersection into Major Road and Minor Road.  If the proposed improvements span a large distance and/or are spread out over several routes/locations, provide the range of ADT volumes with the high-end input on the "Major Road" field and the low-end input on the "Minor Road" field.</t>
  </si>
  <si>
    <t>Average Daily Traffic Volume and Year Collected:</t>
  </si>
  <si>
    <t>If so, which focus area?:</t>
  </si>
  <si>
    <t>Select Improvement Category from dropdown.</t>
  </si>
  <si>
    <t>Which HSIP Improvement Category does this project support?:</t>
  </si>
  <si>
    <t>Which HSIP Improvement Sub-Category does this project support?:</t>
  </si>
  <si>
    <t>Select Countermeasure from dropdown.</t>
  </si>
  <si>
    <t>Title of Project:</t>
  </si>
  <si>
    <t xml:space="preserve">Does the crash data for this project indicate any of the following driver/pedestrian/bicyclist behaviors contributed to the identification of this project location? </t>
  </si>
  <si>
    <t xml:space="preserve">Use a Combined CRF(if applicable)                                             
1-(1-0.3)*(1-0.3)*(1-0.3) = 0.66 or 66%
</t>
  </si>
  <si>
    <t>Max. of 3  CRFs - Crash Type, Severity and Area Type must be same for all 3 CRFs.</t>
  </si>
  <si>
    <t>or</t>
  </si>
  <si>
    <t>CCRF = (CRF1 x no. of crashes for countermeasure 1/total cashes) + CRF2  x no. of crashes for countermeasure 2/total crashes)</t>
  </si>
  <si>
    <t>Max. of 3  CRFs - Crash Type, Severity may be different.  A crash can only be used for one countermeasure.</t>
  </si>
  <si>
    <t>http://www.azdot.gov/docs/businesslibraries/231.pdf?sfvrsn=2</t>
  </si>
  <si>
    <t>Include all Design, Right of Way and all Construction costs, not just HSIP eligible costs.  This is the total cost of the project/procurement.</t>
  </si>
  <si>
    <t>Does your COG/MPO have a Strategic Transportation Safety Plan (STSP)?:</t>
  </si>
  <si>
    <t>List the EA:</t>
  </si>
  <si>
    <t>Describe the location of this safety project:</t>
  </si>
  <si>
    <t>Title of  Project:</t>
  </si>
  <si>
    <t>County</t>
  </si>
  <si>
    <t>Apache</t>
  </si>
  <si>
    <t>Cochise</t>
  </si>
  <si>
    <t>Coconino</t>
  </si>
  <si>
    <t>Gila</t>
  </si>
  <si>
    <t>Graham</t>
  </si>
  <si>
    <t>Greenlee</t>
  </si>
  <si>
    <t>LaPaz</t>
  </si>
  <si>
    <t>Maricopa</t>
  </si>
  <si>
    <t>Mohave</t>
  </si>
  <si>
    <t>Navajo</t>
  </si>
  <si>
    <t>Pima</t>
  </si>
  <si>
    <t>Pinal</t>
  </si>
  <si>
    <t>Santa Cruz</t>
  </si>
  <si>
    <t>Yavapai</t>
  </si>
  <si>
    <t>Yuma</t>
  </si>
  <si>
    <t>COG/MPO</t>
  </si>
  <si>
    <t>CAG</t>
  </si>
  <si>
    <t>CYMPO</t>
  </si>
  <si>
    <t>FMPO</t>
  </si>
  <si>
    <t>LHMPO</t>
  </si>
  <si>
    <t>MAG</t>
  </si>
  <si>
    <t>NACOG</t>
  </si>
  <si>
    <t>PAG</t>
  </si>
  <si>
    <t>SCMPO</t>
  </si>
  <si>
    <t>SEAGO</t>
  </si>
  <si>
    <t>SVMPO</t>
  </si>
  <si>
    <t>WACOG</t>
  </si>
  <si>
    <t>YMPO</t>
  </si>
  <si>
    <r>
      <t xml:space="preserve">Which "Strategy to Achieve Goal" for this SHSP Emphasis Area does this project support? Select Strategy from dropdown.  </t>
    </r>
    <r>
      <rPr>
        <b/>
        <sz val="12"/>
        <color indexed="18"/>
        <rFont val="Calibri"/>
        <family val="2"/>
      </rPr>
      <t>SHSP Emphasis Area must be selected first.</t>
    </r>
  </si>
  <si>
    <t>Focus Area</t>
  </si>
  <si>
    <t>Roadway Lane Departure</t>
  </si>
  <si>
    <t>Intersection</t>
  </si>
  <si>
    <t>Pedestrian</t>
  </si>
  <si>
    <t xml:space="preserve">     Pedestrian and Bicycle Safety</t>
  </si>
  <si>
    <t xml:space="preserve">     Occupant Protection</t>
  </si>
  <si>
    <t xml:space="preserve">     Impaired Driving (Alcohol or Drug)</t>
  </si>
  <si>
    <t xml:space="preserve">     Motorcycle Safety</t>
  </si>
  <si>
    <t xml:space="preserve">     Police Traffic Services/Speed Control</t>
  </si>
  <si>
    <t xml:space="preserve">     Lack of accurate/complete crash data</t>
  </si>
  <si>
    <t xml:space="preserve">     Emergency Medical Services</t>
  </si>
  <si>
    <t>Seat belt and/or child safety seat usage.</t>
  </si>
  <si>
    <t>Educational programs</t>
  </si>
  <si>
    <t>Educational programs, speeding, etc.</t>
  </si>
  <si>
    <t>Rescue equipment, training, data collection, etc.</t>
  </si>
  <si>
    <t>DUI Enforcement</t>
  </si>
  <si>
    <t>Speeding, selective enforcement,etc.</t>
  </si>
  <si>
    <r>
      <t xml:space="preserve">Select Improvement Sub-Category from dropdown.  </t>
    </r>
    <r>
      <rPr>
        <b/>
        <sz val="12"/>
        <color indexed="18"/>
        <rFont val="Calibri"/>
        <family val="2"/>
      </rPr>
      <t>HSIP Improvement Category must be selected first.</t>
    </r>
  </si>
  <si>
    <t>Does this project support a second SHSP EA?  If so, which EA.:</t>
  </si>
  <si>
    <t>Which EA Strategy supports the second EA?</t>
  </si>
  <si>
    <r>
      <t xml:space="preserve">Select the Strategy from dropdown that supports the second EA.  </t>
    </r>
    <r>
      <rPr>
        <b/>
        <sz val="12"/>
        <color indexed="18"/>
        <rFont val="Calibri"/>
        <family val="2"/>
      </rPr>
      <t>SHSP Emphasis Area must be selected first.</t>
    </r>
  </si>
  <si>
    <t>Does this project support one of the nine FHWA proven countermeasures?:</t>
  </si>
  <si>
    <t>Phoenix, AZ 85007-3217</t>
  </si>
  <si>
    <t>B/C Ratio and Crash Data</t>
  </si>
  <si>
    <t>Insert Title of Project</t>
  </si>
  <si>
    <t>SYSTEMIC AND SITE SPECIFIC</t>
  </si>
  <si>
    <t>Road Departure</t>
  </si>
  <si>
    <t>BIKES</t>
  </si>
  <si>
    <t>PED</t>
  </si>
  <si>
    <t>WEATHER</t>
  </si>
  <si>
    <t>TRUCKS</t>
  </si>
  <si>
    <t>ANIMAL</t>
  </si>
  <si>
    <t>HF</t>
  </si>
  <si>
    <t>Delineation</t>
  </si>
  <si>
    <t>Shoulders</t>
  </si>
  <si>
    <t>ITS detection</t>
  </si>
  <si>
    <t>Barrier</t>
  </si>
  <si>
    <t>Row Labels</t>
  </si>
  <si>
    <t>Count of Countermeasure</t>
  </si>
  <si>
    <t>Access management</t>
  </si>
  <si>
    <t>Convert an open median to a directional median</t>
  </si>
  <si>
    <t>Decrease freeway ramp spacing from infinity to S (ft) with/without auxiliary lane</t>
  </si>
  <si>
    <t>Increase intersection median width by 3 ft increments</t>
  </si>
  <si>
    <t>Install raised median</t>
  </si>
  <si>
    <t>Provide a raised median</t>
  </si>
  <si>
    <t>Advanced technology and ITS</t>
  </si>
  <si>
    <t>Implement automated speed enforcement cameras</t>
  </si>
  <si>
    <t>Implement mobile speed cameras</t>
  </si>
  <si>
    <t>Install automated section speed enforcement system</t>
  </si>
  <si>
    <t>Install automated speed camera at signalized intersection</t>
  </si>
  <si>
    <t>Install red-light camera (red light running crashes)</t>
  </si>
  <si>
    <t>Install red-light cameras at intersections</t>
  </si>
  <si>
    <t>Alignment</t>
  </si>
  <si>
    <t>Increase in horizontal curvature by one degree</t>
  </si>
  <si>
    <t>Install wider edgelines (4 in to 6 in)</t>
  </si>
  <si>
    <t>Install wider markings and both edgeline and centerline rumble strips with resurfacing</t>
  </si>
  <si>
    <t>Install wider markings and edgeline rumble strips with resurfacing</t>
  </si>
  <si>
    <t>Install wider markings and shoulder rumble strips with resurfacing</t>
  </si>
  <si>
    <t>Install wider markings with resurfacing</t>
  </si>
  <si>
    <t>Install wider markings WITHOUT resurfacing</t>
  </si>
  <si>
    <t>Highway lighting</t>
  </si>
  <si>
    <t>Full to partial interchange lighting</t>
  </si>
  <si>
    <t>Illumination</t>
  </si>
  <si>
    <t>Provide intersection illumination</t>
  </si>
  <si>
    <t>Intersection geometry</t>
  </si>
  <si>
    <t>Conversion of intersection into low-speed roundabout</t>
  </si>
  <si>
    <t>Conversion of intersection into multi-lane roundabout</t>
  </si>
  <si>
    <t>Conversion of signalized intersection into single- or multi-lane roundabout</t>
  </si>
  <si>
    <t>Conversion of stop-controlled intersection into single-lane roundabout</t>
  </si>
  <si>
    <t>Conversion of two-way stop-controlled intersection into single- or multi-lane roundabout</t>
  </si>
  <si>
    <t>Convert high-speed rural intersection (4 leg) to roundabout</t>
  </si>
  <si>
    <t>Convert high-speed rural intersection to roundabout</t>
  </si>
  <si>
    <t>Convert signalized intersection to modern roundabout</t>
  </si>
  <si>
    <t>Convert to roundabout</t>
  </si>
  <si>
    <t>Convert unsignalized intersection to roundabout</t>
  </si>
  <si>
    <t>Painted channelization of both major and minor roads</t>
  </si>
  <si>
    <t>Physical channelization of both major and minor roads</t>
  </si>
  <si>
    <t>Provide a left-turn lane on both major-road approaches</t>
  </si>
  <si>
    <t>Provide a left-turn lane on one major-road approach</t>
  </si>
  <si>
    <t>Provide a right-turn lane on one major-road approach</t>
  </si>
  <si>
    <t>Intersection traffic control</t>
  </si>
  <si>
    <t>Change left-turn phase from permissive to protected/permissive or permissive/protected phasing on one or more approaches</t>
  </si>
  <si>
    <t>Change permissive left-turn phasing to protected/permissive</t>
  </si>
  <si>
    <t>Changing left turn phasing on more than one approach from permissive to protected-permissive</t>
  </si>
  <si>
    <t>Changing left turn phasing on one approach from permissive to protected-permissive</t>
  </si>
  <si>
    <t>Convert minor-road stop control to all-way stop control</t>
  </si>
  <si>
    <t>Convert two-way (without flashing beacons) to all-way stop control (without flashing beacons)</t>
  </si>
  <si>
    <t>Improve signal visibility, including signal lens size upgrade, installation of new back-plates, addition of reflective tapes to existing back-plates, and installation of additional signal heads</t>
  </si>
  <si>
    <t>Improve visibility of signal heads</t>
  </si>
  <si>
    <t>Install a traffic signal</t>
  </si>
  <si>
    <t>Install dynamic signal warning flashers</t>
  </si>
  <si>
    <t>Installation of an actuated advance warning dilemma zone protection system at high-speed signalized intersections</t>
  </si>
  <si>
    <t>Replace Night-Time Flash with Steady Operation</t>
  </si>
  <si>
    <t>On-street parking</t>
  </si>
  <si>
    <t>Prohibit on-street parking</t>
  </si>
  <si>
    <t>Roadside</t>
  </si>
  <si>
    <t>Change barrier along embankment to less rigid type</t>
  </si>
  <si>
    <t>Flatten sideslope from 1V:3H to 1V:4H</t>
  </si>
  <si>
    <t>Flatten sideslope from 1V:4H to 1V:6H</t>
  </si>
  <si>
    <t>Install any type of median barrier</t>
  </si>
  <si>
    <t>New guardrail along embankment</t>
  </si>
  <si>
    <t>Roadway</t>
  </si>
  <si>
    <t>Convert traditional mainline toll plazas to hybrid mainline toll plazas</t>
  </si>
  <si>
    <t>Implement truck lane restrictions on multilane freeways</t>
  </si>
  <si>
    <t>Implement truck lane restrictions on multilane freeways (</t>
  </si>
  <si>
    <t>Implement truck lane restrictions on multilane freeways (&gt;10000 vpdpl)</t>
  </si>
  <si>
    <t>Implement truck lane restrictions on multilane freeways (screened)</t>
  </si>
  <si>
    <t>Install centerline and shoulder rumble strips</t>
  </si>
  <si>
    <t>Install centerline rumble strips</t>
  </si>
  <si>
    <t>Install centerline rumble strips on horizontal curves</t>
  </si>
  <si>
    <t>Install centerline rumble strips on tangent sections</t>
  </si>
  <si>
    <t>Install edgeline rumble strips</t>
  </si>
  <si>
    <t>Install edgeline rumble strips on roadways with a shoulder width of 5 feet or greater</t>
  </si>
  <si>
    <t>Install periodic passing lanes on rural two-lane highways</t>
  </si>
  <si>
    <t>Install rectangular shaped centerline rumble strips</t>
  </si>
  <si>
    <t>Install transverse rumble strips on stop controlled approaches in rural areas</t>
  </si>
  <si>
    <t>Install TWLTL (two-way left turn lane) on two lane road</t>
  </si>
  <si>
    <t>Introduce TWLTL (two-way left turn lanes) on rural two lane roads</t>
  </si>
  <si>
    <t>Removing mainline barrier toll plazas on highways</t>
  </si>
  <si>
    <t>Resurface pavement</t>
  </si>
  <si>
    <t>Shoulder treatments</t>
  </si>
  <si>
    <t>Install shoulder rumble strips</t>
  </si>
  <si>
    <t>Install shoulder rumble strips on roadways with a shoulder width equal to 5 feet</t>
  </si>
  <si>
    <t>Install shoulder rumble strips with an offset of 0-8 inches relative to the edgeline</t>
  </si>
  <si>
    <t>Install shoulder rumble strips with an offset of 9-20 inches relative to the edgeline</t>
  </si>
  <si>
    <t>Installation of safety edge treatment</t>
  </si>
  <si>
    <t>Signs</t>
  </si>
  <si>
    <t>Advance street name signs</t>
  </si>
  <si>
    <t>Install a "Vehicles Entering When Flashing" (VEWF) system (advance post mounted signs on major and loops on minor)</t>
  </si>
  <si>
    <t>Install chevron signs on horizontal curves</t>
  </si>
  <si>
    <t>Install new fluorescent curve signs or upgrade existing curve signs to fluorescent sheeting</t>
  </si>
  <si>
    <t>Speed management</t>
  </si>
  <si>
    <t>10% reduction in mean speed</t>
  </si>
  <si>
    <t>15% reduction in mean speed</t>
  </si>
  <si>
    <t>5% increase in mean speed</t>
  </si>
  <si>
    <t>5% reduction in mean speed</t>
  </si>
  <si>
    <t>Decreasing posted speed limit on expressways</t>
  </si>
  <si>
    <t>Install speed humps</t>
  </si>
  <si>
    <t>Install transverse rumble strips as traffic calming device</t>
  </si>
  <si>
    <t>Traffic calming</t>
  </si>
  <si>
    <t>Transverse bar pavement marking at roundabout approaches</t>
  </si>
  <si>
    <t>Work zone</t>
  </si>
  <si>
    <t>Active work with no lane closure (compared to no work zone)</t>
  </si>
  <si>
    <t>Active work with temporary lane closure (compared to no work zone)</t>
  </si>
  <si>
    <t>No active with no lane closure (compared to no work zone)</t>
  </si>
  <si>
    <t>Grand Total</t>
  </si>
  <si>
    <t>Countermeasures That Work</t>
  </si>
  <si>
    <t>CM No.</t>
  </si>
  <si>
    <t>Study Title</t>
  </si>
  <si>
    <t>CHAPTER 1: Alcohol-Impaired &amp; Drugged Driving</t>
  </si>
  <si>
    <t>Resource</t>
  </si>
  <si>
    <t>Countermeasure Category</t>
  </si>
  <si>
    <t>Effectivenesss (1 to 5 Stars)</t>
  </si>
  <si>
    <t>Countermeasure</t>
  </si>
  <si>
    <t>Expected Reduction of Crashes (Percent)</t>
  </si>
  <si>
    <t>Expected Reduction of Fatalities (Percent)</t>
  </si>
  <si>
    <t>Resource for Percent Reduction</t>
  </si>
  <si>
    <t>Cost</t>
  </si>
  <si>
    <t>Use</t>
  </si>
  <si>
    <t>Time</t>
  </si>
  <si>
    <t>Additional Information</t>
  </si>
  <si>
    <t>Countermeasures That Work - NHTSA</t>
  </si>
  <si>
    <t>Countermeasures That Work - NHTSA Pg-28</t>
  </si>
  <si>
    <t>Deterrence: Laws</t>
  </si>
  <si>
    <t>Administrative license revocation or suspension (ALR or ALS)</t>
  </si>
  <si>
    <t>NCHRP 500</t>
  </si>
  <si>
    <t>$$$</t>
  </si>
  <si>
    <t>High</t>
  </si>
  <si>
    <t>Medium</t>
  </si>
  <si>
    <t>Countermeasures That Work - NHTSA - Pg 35</t>
  </si>
  <si>
    <t xml:space="preserve">Deterrence: Enforcement </t>
  </si>
  <si>
    <t xml:space="preserve">High visibility sobriety checkpoints </t>
  </si>
  <si>
    <t>10-30%</t>
  </si>
  <si>
    <t>Short</t>
  </si>
  <si>
    <t>Countermeasures That Work - NHTSA - Pg 37</t>
  </si>
  <si>
    <t>High visibility saturation patrols</t>
  </si>
  <si>
    <t>$$</t>
  </si>
  <si>
    <t>Countermeasures That Work - NHTSA - Pg 38</t>
  </si>
  <si>
    <t>Preliminary Breath Test Devices (PBTs)</t>
  </si>
  <si>
    <t>Proven for increasing arrests</t>
  </si>
  <si>
    <t>Countermeasures That Work - NHTSA - Pg 39</t>
  </si>
  <si>
    <t>Passive alcohol sensors</t>
  </si>
  <si>
    <t>Unknown</t>
  </si>
  <si>
    <t>Countermeasures That Work - NHTSA - Pg 41</t>
  </si>
  <si>
    <t>Deterrence: Prosecution &amp; Adjudication</t>
  </si>
  <si>
    <t>DWI Courts</t>
  </si>
  <si>
    <t>Low</t>
  </si>
  <si>
    <t>Countermeasures That Work - NHTSA - Pg 43</t>
  </si>
  <si>
    <t>Limits on diversion and plea agreements</t>
  </si>
  <si>
    <t>Proven for increasing convictions</t>
  </si>
  <si>
    <t>Countermeasures That Work - NHTSA - Pg 48</t>
  </si>
  <si>
    <t>Deterrence: DWI Offender Treatment, Monitoring, &amp; Control</t>
  </si>
  <si>
    <t>Alcohol problem assessment, treatment</t>
  </si>
  <si>
    <t>7-9%</t>
  </si>
  <si>
    <t>Varies</t>
  </si>
  <si>
    <t>Countermeasures That Work - NHTSA - Pg 50</t>
  </si>
  <si>
    <t>Alcohol interlocks</t>
  </si>
  <si>
    <t>Proven for reducing recidivism</t>
  </si>
  <si>
    <t>Countermeasures That Work - NHTSA - Pg 53</t>
  </si>
  <si>
    <t>Vehicle and license plate sanctions</t>
  </si>
  <si>
    <t>Countermeasures That Work - NHTSA - Pg 55</t>
  </si>
  <si>
    <t xml:space="preserve">DWI offender monitoring </t>
  </si>
  <si>
    <t>Countermeasures That Work - NHTSA - Pg 56</t>
  </si>
  <si>
    <t>Lower BAC limit for repeat offenders</t>
  </si>
  <si>
    <t>Countermeasures That Work - NHTSA - Pg 58</t>
  </si>
  <si>
    <t>Prevention, Intervention, Communication &amp; Outreach</t>
  </si>
  <si>
    <t>Alcohol screening and brief intervention</t>
  </si>
  <si>
    <t>Countermeasures That Work - NHTSA - Pg 67</t>
  </si>
  <si>
    <t>Underage Drinking and Alcohol-Impaired Dirving</t>
  </si>
  <si>
    <t>Minimum drinking age 21 laws</t>
  </si>
  <si>
    <t>CHAPTER 2: Seat Belts &amp; Child Restraints</t>
  </si>
  <si>
    <t>Countermeasures That Work - NHTSA - Pg 118</t>
  </si>
  <si>
    <t>Seat Belt Use Laws</t>
  </si>
  <si>
    <t>State primary enforcement belt use laws</t>
  </si>
  <si>
    <t>Countermeasures That Work - NHTSA - Pg 120</t>
  </si>
  <si>
    <t xml:space="preserve">Local primary enforcement belt use laws </t>
  </si>
  <si>
    <t>Countermeasures That Work - NHTSA - Pg 121</t>
  </si>
  <si>
    <t>Increased belt use law penalties</t>
  </si>
  <si>
    <t>Effectiveness has been demonstrated for increased fines but has not yet been demonstrated for driver's license points.</t>
  </si>
  <si>
    <t>Countermeasures That Work - NHTSA - Pg 123</t>
  </si>
  <si>
    <t>Seat Belt Law Enforcement</t>
  </si>
  <si>
    <t>Short high-visibility belt law enforcement</t>
  </si>
  <si>
    <t>Used in many jurisdictions but often only once or twice each year</t>
  </si>
  <si>
    <t>Countermeasures That Work - NHTSA - Pg 126</t>
  </si>
  <si>
    <t>Combined enforcement, nighttime</t>
  </si>
  <si>
    <t>Countermeasures That Work - NHTSA - Pg 129</t>
  </si>
  <si>
    <t>Communications and Outreach</t>
  </si>
  <si>
    <t>Supporting enforcement</t>
  </si>
  <si>
    <t>Countermeasures That Work - NHTSA - Pg 130</t>
  </si>
  <si>
    <t>Strategies for low-belt-use groups</t>
  </si>
  <si>
    <t>Countermeasures That Work - NHTSA - Pg 133</t>
  </si>
  <si>
    <t>Child/Youth Occupant Restraint Laws</t>
  </si>
  <si>
    <t>Strengthening child/youth occupant restraint laws</t>
  </si>
  <si>
    <t>Countermeasures That Work - NHTSA - Pg 135</t>
  </si>
  <si>
    <t>Child Restraint/Booster Seat Law Enforcement</t>
  </si>
  <si>
    <t>Short high-visibility CR law enforcement</t>
  </si>
  <si>
    <t>CHAPTER 3: Aggressive Driving &amp; Speeding</t>
  </si>
  <si>
    <t>Countermeasures That Work - NHTSA - Pg 159</t>
  </si>
  <si>
    <t>Laws</t>
  </si>
  <si>
    <t>Speed Limits</t>
  </si>
  <si>
    <t>When enforced and obeyed effectiveness is rated a 5-star.</t>
  </si>
  <si>
    <t>Countermeasures That Work - NHTSA - Pg 163</t>
  </si>
  <si>
    <t>Enforcement</t>
  </si>
  <si>
    <t>Automated enforcement</t>
  </si>
  <si>
    <t>The cost can be covered by income of citations</t>
  </si>
  <si>
    <t>CHAPTER 4: Distracted &amp; Drowsy Driving</t>
  </si>
  <si>
    <t>Countermeasures That Work - NHTSA - Pg 196</t>
  </si>
  <si>
    <t>Laws and Enforcement</t>
  </si>
  <si>
    <t>Graduated drivers license requirements for beginning drivers</t>
  </si>
  <si>
    <t>Effectiveness proven for nighttime and passengar restrictions</t>
  </si>
  <si>
    <t>Countermeasures That Work - NHTSA - Pg 200</t>
  </si>
  <si>
    <t>High visibility cell phone/text messaging enforcement</t>
  </si>
  <si>
    <t>CHAPTER 5: Motorcycle Safety</t>
  </si>
  <si>
    <t>Countermeasures That Work - NHTSA - Pg 223</t>
  </si>
  <si>
    <t>Motorcycle Helmets</t>
  </si>
  <si>
    <t>Universal coverage state motorcycle helmet use laws</t>
  </si>
  <si>
    <t>CHAPTER 6: Young Drivers</t>
  </si>
  <si>
    <t>Countermeasures That Work - NHTSA - Pg 255</t>
  </si>
  <si>
    <t>Graduated Driver Licensing</t>
  </si>
  <si>
    <t>Graduated Driver licensing</t>
  </si>
  <si>
    <t>25-35%</t>
  </si>
  <si>
    <t>Countermeasures That Work - NHTSA - Pg 257</t>
  </si>
  <si>
    <t>Learner's permit length, surpervised hours</t>
  </si>
  <si>
    <t>22-40%</t>
  </si>
  <si>
    <t>Countermeasures That Work - NHTSA - Pg 258</t>
  </si>
  <si>
    <t>Intermediate - Nighttime restrictions</t>
  </si>
  <si>
    <t>40-50%</t>
  </si>
  <si>
    <t>Countermeasures That Work - NHTSA - Pg 259</t>
  </si>
  <si>
    <t>Intermediate - Passenger restrictions</t>
  </si>
  <si>
    <t>15-20%</t>
  </si>
  <si>
    <t>CHAPTER 7: Older Drivers</t>
  </si>
  <si>
    <t>Countermeasures That Work - NHTSA - Pg 292</t>
  </si>
  <si>
    <t>Licensing</t>
  </si>
  <si>
    <t>License screening and testing</t>
  </si>
  <si>
    <t>Countermeasures That Work - NHTSA - Pg 294</t>
  </si>
  <si>
    <t>Referring older drivers to DMVs</t>
  </si>
  <si>
    <t>Countermeasures That Work - NHTSA - Pg 297</t>
  </si>
  <si>
    <t>License restrictions</t>
  </si>
  <si>
    <t>CHAPTER 8: Pedestrians</t>
  </si>
  <si>
    <t>Countermeasures That Work - NHTSA - Pg 331</t>
  </si>
  <si>
    <t>All Pedestrians</t>
  </si>
  <si>
    <t>Pedestrian safety zones</t>
  </si>
  <si>
    <t>CHAPTER 9: Bicycles</t>
  </si>
  <si>
    <t>Countermeasures That Work - NHTSA - Pg 357</t>
  </si>
  <si>
    <t>Children</t>
  </si>
  <si>
    <t>Bicycle helmet laws for children</t>
  </si>
  <si>
    <t>KEY:</t>
  </si>
  <si>
    <t>Effectiveness: (1 to 5 stars)</t>
  </si>
  <si>
    <t xml:space="preserve">5-star: Demonstrated to be effective by several high-quality evaluations with consistent results </t>
  </si>
  <si>
    <t>4-star: Demonstrated to be effective in certain situations</t>
  </si>
  <si>
    <t>3-star: Likely to be effective based on balance of evidence from high-quality evaluations or other sources</t>
  </si>
  <si>
    <t>2-star: Effectiveness still undetermined; different methods of implementing this countermeasure produce different results</t>
  </si>
  <si>
    <t>1-star: Limited or no high-quality evaluation evidence</t>
  </si>
  <si>
    <t>Effectiveness is measured by reductions in crashes or injuries unless noted otherwise. See individual countermeasure descriptions for information on effectiveness size and how effectiveness is measured.</t>
  </si>
  <si>
    <t>Cost to implement:</t>
  </si>
  <si>
    <t>$$$: requires extensive new facilities, staff, equipment, or publicity, or makes heavy demands on current resources</t>
  </si>
  <si>
    <t>$$: requires some additional staff time, equipment, facilities, and/or publicity</t>
  </si>
  <si>
    <t>$: can be implemented with current staff, perhaps with training; limited costs for equipment, facilities, and publicity</t>
  </si>
  <si>
    <t>These estimates do not include the costs of enacting legislation or establishing policies.</t>
  </si>
  <si>
    <t>Use:</t>
  </si>
  <si>
    <t>High: more than two-thirds of the States, or a substantial majority of communities</t>
  </si>
  <si>
    <t>Medium: between one-third and two-thirds of States or communities</t>
  </si>
  <si>
    <t>Low: less than one-third of the States or communities</t>
  </si>
  <si>
    <t>Unknown: data not available</t>
  </si>
  <si>
    <t>Time to implement:</t>
  </si>
  <si>
    <t>Long: more than one year</t>
  </si>
  <si>
    <t>Medium: more than three months but less than one year</t>
  </si>
  <si>
    <t>Short: three months or less</t>
  </si>
  <si>
    <t>These estimates do not include the time required to enact legislation or establish policies.</t>
  </si>
  <si>
    <t xml:space="preserve">CRF Clearinghouse - CMF </t>
  </si>
  <si>
    <t>CMF ID</t>
  </si>
  <si>
    <t>Countermeasure Subcategory</t>
  </si>
  <si>
    <t>CRF</t>
  </si>
  <si>
    <t>CMF</t>
  </si>
  <si>
    <t>Crash Type</t>
  </si>
  <si>
    <t>Crash Severity</t>
  </si>
  <si>
    <t>Roadway Type</t>
  </si>
  <si>
    <t>Area Type</t>
  </si>
  <si>
    <t>Publication Year</t>
  </si>
  <si>
    <t>Star Quality Rating</t>
  </si>
  <si>
    <t>Prior Condition</t>
  </si>
  <si>
    <t>Adjusted Standard Error of CRF</t>
  </si>
  <si>
    <t>Unadjusted Standard Error of CRF</t>
  </si>
  <si>
    <t>Adjusted Standard Error of CMF</t>
  </si>
  <si>
    <t>Unadjusted Standard Error of CMF</t>
  </si>
  <si>
    <t>Included in First Edition of Highway Safety Manual</t>
  </si>
  <si>
    <t>Type of Study Methodology</t>
  </si>
  <si>
    <t>State</t>
  </si>
  <si>
    <t>Municipality</t>
  </si>
  <si>
    <t>Sample Size</t>
  </si>
  <si>
    <t>Sample Size Unit Type</t>
  </si>
  <si>
    <t>Before Sample Size</t>
  </si>
  <si>
    <t>After Sample Size</t>
  </si>
  <si>
    <t>Required Sample Size</t>
  </si>
  <si>
    <t>Required Before Sample Size</t>
  </si>
  <si>
    <t>Required After Sample Size</t>
  </si>
  <si>
    <t>Begin Year of Data</t>
  </si>
  <si>
    <t>End Year of Data</t>
  </si>
  <si>
    <t>Intersection Related</t>
  </si>
  <si>
    <t>Traffic Volume Unit</t>
  </si>
  <si>
    <t>Minimum Traffic Volume (non-intersection)</t>
  </si>
  <si>
    <t>Maximum Traffic Volume (non-intersection)</t>
  </si>
  <si>
    <t>Minimum Major Road Traffic Volume (intersection)</t>
  </si>
  <si>
    <t>Maximum Major Road Traffic Volume (intersection)</t>
  </si>
  <si>
    <t>Minimum Minor Road Traffic Volume (intersection)</t>
  </si>
  <si>
    <t>Maximum Minor Road Traffic Volume (intersection)</t>
  </si>
  <si>
    <t>Number of Lanes</t>
  </si>
  <si>
    <t>Intersection Type</t>
  </si>
  <si>
    <t>Intersection Geometry</t>
  </si>
  <si>
    <t>Traffic Control Type</t>
  </si>
  <si>
    <t>Speed Limit (mph)</t>
  </si>
  <si>
    <t>Crash Time of Day</t>
  </si>
  <si>
    <t>Roadway Division Type</t>
  </si>
  <si>
    <t>Date CMF Added to Clearinghouse</t>
  </si>
  <si>
    <t>Speed and Road Accidents An Evaluation of the Power Model</t>
  </si>
  <si>
    <t>Click for CMF details</t>
  </si>
  <si>
    <t>All</t>
  </si>
  <si>
    <t>no</t>
  </si>
  <si>
    <t>Meta-analysis</t>
  </si>
  <si>
    <t>Serious injury,Minor injury</t>
  </si>
  <si>
    <t>Traffic Safety Evaluation of Daytime and Nighttime Work Zones</t>
  </si>
  <si>
    <t>Principal Arterial Other Freeways and Expressways</t>
  </si>
  <si>
    <t>Not specified</t>
  </si>
  <si>
    <t>Before/after using empirical Bayes or full Bayes</t>
  </si>
  <si>
    <t>Annual Average Daily Traffic (AADT)</t>
  </si>
  <si>
    <t>Nighttime</t>
  </si>
  <si>
    <t>Safety Effectiveness of Advance Street Name Signs</t>
  </si>
  <si>
    <t>Fatal,Serious injury,Minor injury</t>
  </si>
  <si>
    <t>Not Specified</t>
  </si>
  <si>
    <t>No advance signs at a signalized intersection</t>
  </si>
  <si>
    <t>AZ,MA,WI</t>
  </si>
  <si>
    <t>Crashes</t>
  </si>
  <si>
    <t>yes</t>
  </si>
  <si>
    <t>Roadway/roadway (not interchange related)</t>
  </si>
  <si>
    <t>3-leg,4-leg</t>
  </si>
  <si>
    <t>Signalized</t>
  </si>
  <si>
    <t>Handbook of Road Safety Measures</t>
  </si>
  <si>
    <t>Roadside barriers</t>
  </si>
  <si>
    <t>Run off road</t>
  </si>
  <si>
    <t>bold</t>
  </si>
  <si>
    <t>Highway Safety Manual, 1st Edition</t>
  </si>
  <si>
    <t>Left turn</t>
  </si>
  <si>
    <t>Urban</t>
  </si>
  <si>
    <t>Permitted phasing</t>
  </si>
  <si>
    <t>4-leg</t>
  </si>
  <si>
    <t>Evaluation of Safety Strategies at Signalized Intersections</t>
  </si>
  <si>
    <t>Permissive phasting</t>
  </si>
  <si>
    <t>notusa,NC</t>
  </si>
  <si>
    <t>Sites</t>
  </si>
  <si>
    <t>Permissive only left turn phasing on all treated approaches</t>
  </si>
  <si>
    <t>Toronto &amp; North Carolina</t>
  </si>
  <si>
    <t>Permissive only left turn phasing on the treated approach</t>
  </si>
  <si>
    <t>Evaluation of Roundabout Safety</t>
  </si>
  <si>
    <t>Intersection geometry reconfiguration</t>
  </si>
  <si>
    <t>The intersection was operating under no control, yield, TWSC, AWSC, or signal control.</t>
  </si>
  <si>
    <t>WI</t>
  </si>
  <si>
    <t>Statewide</t>
  </si>
  <si>
    <t>4100 (total entering)</t>
  </si>
  <si>
    <t>48100 (total entering)</t>
  </si>
  <si>
    <t>2,4</t>
  </si>
  <si>
    <t>Other</t>
  </si>
  <si>
    <t>4100 (Total)</t>
  </si>
  <si>
    <t>48100 (Total)</t>
  </si>
  <si>
    <t>Safety Effectiveness of Converting Signalized Intersections to Roundabouts</t>
  </si>
  <si>
    <t>Urban and suburban</t>
  </si>
  <si>
    <t>Signalized intersection</t>
  </si>
  <si>
    <t>CO,FL,IN,MD,MI,NY,NC,SC,VT,WA</t>
  </si>
  <si>
    <t>Roundabout</t>
  </si>
  <si>
    <t>15-35 mph</t>
  </si>
  <si>
    <t>Observational Before-After Study of the Safety Effect of U.S. Roundabout Conversions Using the Empirical Bayes Method</t>
  </si>
  <si>
    <t>Stop-controlled</t>
  </si>
  <si>
    <t>Rural</t>
  </si>
  <si>
    <t>The intersection was operating under TWSC control.</t>
  </si>
  <si>
    <t>Safety Effects of Median Treatments Using Longitudinal Channelizers: Empirical Bayesian Before-and-After Study</t>
  </si>
  <si>
    <t>Fatal,Serious injury</t>
  </si>
  <si>
    <t>Principal Arterial Other</t>
  </si>
  <si>
    <t>Roadway with full median openings</t>
  </si>
  <si>
    <t>FL</t>
  </si>
  <si>
    <t>Tampa</t>
  </si>
  <si>
    <t>4,6,8</t>
  </si>
  <si>
    <t>40mph to 55 mph</t>
  </si>
  <si>
    <t>Divided by Median</t>
  </si>
  <si>
    <t>Serious injury</t>
  </si>
  <si>
    <t>A Statistical Analysis and Development of a Crash Prediction Model for Roundabouts on High-Speed Rural Roadways</t>
  </si>
  <si>
    <t>4 leg intersection</t>
  </si>
  <si>
    <t>KS,MD,MN,OR,WA,WI</t>
  </si>
  <si>
    <t>Site-years</t>
  </si>
  <si>
    <t>40-65 mph</t>
  </si>
  <si>
    <t>Stop controlled intersection (3 or 4 leg)</t>
  </si>
  <si>
    <t>Evaluation of the Conversion from Two-Way Stop Sign Control to All-Way Stop Sign Control at 53 Locations in North Carolina</t>
  </si>
  <si>
    <t>Traffic control type</t>
  </si>
  <si>
    <t>Two-way stop sign control with and without flashing beacons.</t>
  </si>
  <si>
    <t>NC</t>
  </si>
  <si>
    <t>25-55</t>
  </si>
  <si>
    <t>Suburban</t>
  </si>
  <si>
    <t>Average Daily Traffic (ADT)</t>
  </si>
  <si>
    <t>Signalize intersection (4 leg)</t>
  </si>
  <si>
    <t>Safety Effects of Roundabouts in Flanders: Signal Type, Speed Limits, and Vulnerable Road Users</t>
  </si>
  <si>
    <t>Safety Evaluation of Hybrid Mainline Toll Plazas</t>
  </si>
  <si>
    <t>Traditional mainline toll plazas</t>
  </si>
  <si>
    <t>Two-way stop sign control without flashing beacons.</t>
  </si>
  <si>
    <t>Undivided</t>
  </si>
  <si>
    <t>Safety Evaluation of Geometric Design Criteria for Entrance-Exit Ramp Spacing and Auxiliary Lane Use</t>
  </si>
  <si>
    <t>Principal Arterial Interstate</t>
  </si>
  <si>
    <t>Ramp spacing approaching infinity, which represents a basic freeway segment with no ramps.</t>
  </si>
  <si>
    <t>Regression cross-section</t>
  </si>
  <si>
    <t>CA,WA</t>
  </si>
  <si>
    <t>Var.</t>
  </si>
  <si>
    <t>A fully Bayesian multivariate approach to before_x0013_after safety evaluation</t>
  </si>
  <si>
    <t>Expressway with posted speed limit of 100 km/h (with one exception posted at 80 km/h)</t>
  </si>
  <si>
    <t>notusa</t>
  </si>
  <si>
    <t>100 km/h reduced to 80 km/h</t>
  </si>
  <si>
    <t>Clear zone</t>
  </si>
  <si>
    <t>Safety Effects of Reducing Freeway Illumination for Energy Conservation</t>
  </si>
  <si>
    <t>Full interchange lighting.</t>
  </si>
  <si>
    <t>OR</t>
  </si>
  <si>
    <t>Portland</t>
  </si>
  <si>
    <t>Roadway/roadway (interchange ramp terminal)</t>
  </si>
  <si>
    <t>Uncontrolled</t>
  </si>
  <si>
    <t>Day</t>
  </si>
  <si>
    <t>No automated speed enforcement</t>
  </si>
  <si>
    <t>Safety Effects of Mobile Speed Cameras in Norfolk: No More than Regression to the Mean?</t>
  </si>
  <si>
    <t>Norfolk County</t>
  </si>
  <si>
    <t>Safety Impact of Truck Lane Restrictions on Multilane Freeways</t>
  </si>
  <si>
    <t>Lane restrictions</t>
  </si>
  <si>
    <t>Truck related</t>
  </si>
  <si>
    <t>No truck restrictions</t>
  </si>
  <si>
    <t>VA</t>
  </si>
  <si>
    <t>Investigating Effect of Collision Aggregation on Safety Evaluations Using Multivariate Linear Intervention Models: Case Study of Signal Head Upgrade Program</t>
  </si>
  <si>
    <t>Smaller signal lens size, old back-plates, no reflective tapes on existing back-plates, and less number of signal heads</t>
  </si>
  <si>
    <t>British Columbia</t>
  </si>
  <si>
    <t>50 km/h</t>
  </si>
  <si>
    <t>Night</t>
  </si>
  <si>
    <t>Day time</t>
  </si>
  <si>
    <t>Evaluating the Safety Impacts of Improving Signal Visibility at Urban Signalized Intersections</t>
  </si>
  <si>
    <t>Traffic control visibility</t>
  </si>
  <si>
    <t>Improvements included one or more of the following: signal lens size upgrade, installing new backboards, adding reflective tapes to existing backboards, and installing additional signal heads.</t>
  </si>
  <si>
    <t>City of Burnaby, City of Coquitlam, City of Kelowna, City of New Westminster, City of North Vancouver, City of Surrey</t>
  </si>
  <si>
    <t>50 km/h (30 mph)</t>
  </si>
  <si>
    <t>Safety Models for Urban Four-Lane Undivided Road Segments</t>
  </si>
  <si>
    <t>Urban and Suburban</t>
  </si>
  <si>
    <t>NCHRP Report 375: Median Intersection Design</t>
  </si>
  <si>
    <t>Multiple vehicle</t>
  </si>
  <si>
    <t>Fatal,Serious Injury,Minor Injury</t>
  </si>
  <si>
    <t>bold caret</t>
  </si>
  <si>
    <t>Evaluation of the Safety Effectiveness of "Vehicle Entering When Flashing" Signs and Actuated Flashers at 74 Stop-Controlled Intersections in North Carolina</t>
  </si>
  <si>
    <t>stop-controlled</t>
  </si>
  <si>
    <t>45-55 mph</t>
  </si>
  <si>
    <t>NCHRP Report 491: Crash Experience Warrant for Traffic Signals</t>
  </si>
  <si>
    <t>Angle</t>
  </si>
  <si>
    <t>Comparison of Safety Evaluation Approaches for Intersection Signalization in Florida</t>
  </si>
  <si>
    <t>Stop controlled intersection</t>
  </si>
  <si>
    <t>Median barriers</t>
  </si>
  <si>
    <t>Multilane</t>
  </si>
  <si>
    <t>Divided</t>
  </si>
  <si>
    <t>Safety Evaluation of an Automated Section Speed Enforcement System</t>
  </si>
  <si>
    <t>No automated section speed enforcement system</t>
  </si>
  <si>
    <t>130 km/h</t>
  </si>
  <si>
    <t>Evaluation of the Photo Enforcement Safety Program of the City of Winnipeg</t>
  </si>
  <si>
    <t>Speed related</t>
  </si>
  <si>
    <t>Signalized intersection with no automated speed enforcement camera.</t>
  </si>
  <si>
    <t>Simple before/after</t>
  </si>
  <si>
    <t>Winnipeg</t>
  </si>
  <si>
    <t>No values chosen.</t>
  </si>
  <si>
    <t>Impact of Rumble Strips on Collision Reduction on BC Highways: A Comprehensive Before and After Safety Study</t>
  </si>
  <si>
    <t>Roadway rumble strips</t>
  </si>
  <si>
    <t>NCHRP Report 641: Guidance for the Design and Application of Shoulder and Centerline Rumble Strips</t>
  </si>
  <si>
    <t>Head on,Sideswipe</t>
  </si>
  <si>
    <t>No centerline rumble strips</t>
  </si>
  <si>
    <t>MN</t>
  </si>
  <si>
    <t>MN,PA,WA</t>
  </si>
  <si>
    <t>PA</t>
  </si>
  <si>
    <t>Study of KDOT Policy on Lane and Shoulder Minimum Width for Application of Centerline Rumble Strips</t>
  </si>
  <si>
    <t>KS</t>
  </si>
  <si>
    <t>CA,CO,DE,MD,MN,OR,PA,WA</t>
  </si>
  <si>
    <t>WA</t>
  </si>
  <si>
    <t>Safety Evaluation of Improved Curve Delineation</t>
  </si>
  <si>
    <t>Non-intersection</t>
  </si>
  <si>
    <t>No sign</t>
  </si>
  <si>
    <t>Mile-years</t>
  </si>
  <si>
    <t>Signalized intersection without advance warning flashers.</t>
  </si>
  <si>
    <t>NV,VA</t>
  </si>
  <si>
    <t>MN,MO,PA</t>
  </si>
  <si>
    <t>Roadway with no rumble strips and a shoulder width less than 5 feet</t>
  </si>
  <si>
    <t>No sign or sign without fluorescent sheeting</t>
  </si>
  <si>
    <t>CT</t>
  </si>
  <si>
    <t>Safety Effectiveness of Super 2 Highways in Texas</t>
  </si>
  <si>
    <t>Two-lane rural highway with no passing lane</t>
  </si>
  <si>
    <t>TX</t>
  </si>
  <si>
    <t>Analyzing Raised Median Safety Impacts Using Bayesian Methods</t>
  </si>
  <si>
    <t>no raised median</t>
  </si>
  <si>
    <t>UT</t>
  </si>
  <si>
    <t>Effects of Red Light Camera Enforcement on Fatal Crashes in Large US Cities</t>
  </si>
  <si>
    <t>Absence of red-light cameras</t>
  </si>
  <si>
    <t>CA,MD,AZ,IL,TX,OR,NC,OH,DC,AK,VA,CO,AL,ID,MA,NY,MI,IN</t>
  </si>
  <si>
    <t>Absence of red-light camera</t>
  </si>
  <si>
    <t>Shoulder rumble strips</t>
  </si>
  <si>
    <t>MO,PA</t>
  </si>
  <si>
    <t>MO</t>
  </si>
  <si>
    <t>Click for CMF Detail</t>
  </si>
  <si>
    <t>Click for CMF detail</t>
  </si>
  <si>
    <t>Local</t>
  </si>
  <si>
    <t>italics</t>
  </si>
  <si>
    <t>Safety Evaluation of Transverse Rumble Strips on Approaches to Stop Controlled Intersections in Rural Areas</t>
  </si>
  <si>
    <t>Major Collector</t>
  </si>
  <si>
    <t>IA,MN</t>
  </si>
  <si>
    <t>Safety Evaluation of Installing Center Two-Way Left-Turn Lanes on Two-Lane Roads</t>
  </si>
  <si>
    <t>Number of lanes</t>
  </si>
  <si>
    <t>AR</t>
  </si>
  <si>
    <t>Divided by TWLTL</t>
  </si>
  <si>
    <t>CA</t>
  </si>
  <si>
    <t>AR,CA,IL,NC</t>
  </si>
  <si>
    <t>Safety effects of wider edge lines on rural, two-lane highways</t>
  </si>
  <si>
    <t>Visibility of existing markings</t>
  </si>
  <si>
    <t>4 in wide edgelines</t>
  </si>
  <si>
    <t>Miles</t>
  </si>
  <si>
    <t>Single vehicle</t>
  </si>
  <si>
    <t>Nighttime,Single vehicle</t>
  </si>
  <si>
    <t>Benefit/Cost Evaluation of MoDOT's Total Striping and Delineation Program: Phase II</t>
  </si>
  <si>
    <t>multi</t>
  </si>
  <si>
    <t>Safety Effect of Dilemma-Zone Protection Using Actuated Advance Warning Systems</t>
  </si>
  <si>
    <t>Untreated signalized intersection</t>
  </si>
  <si>
    <t>NE</t>
  </si>
  <si>
    <t>Safety Evaluation of the Safety Edge Treatment</t>
  </si>
  <si>
    <t>Rural highways prior to resurfacing and installation of safety edge treatment</t>
  </si>
  <si>
    <t>GA,IN</t>
  </si>
  <si>
    <t>GA</t>
  </si>
  <si>
    <t>Turn lanes</t>
  </si>
  <si>
    <t>Provision of on-street parking</t>
  </si>
  <si>
    <t>Synthesis of Safety Research Related to Traffic Control and Roadway Elements Volume 1</t>
  </si>
  <si>
    <t>Minor Arterial</t>
  </si>
  <si>
    <t>Safety Effectiveness of Intersection Left- and Right-Turn Lanes</t>
  </si>
  <si>
    <t>3-leg</t>
  </si>
  <si>
    <t>Vehicle/pedestrian</t>
  </si>
  <si>
    <t>Effect of Removing Freeway Mainline Barrier Toll Plazas on Safety</t>
  </si>
  <si>
    <t>11 mainline toll plazas existed on the Gardens State Parkway (GSP) in New Jersey.</t>
  </si>
  <si>
    <t>NJ</t>
  </si>
  <si>
    <t>Safety Evaluation of Discontinuing Late Night Flash Operations at Signalized Intersections</t>
  </si>
  <si>
    <t>Signal phasing or timing</t>
  </si>
  <si>
    <t>Traffic signals were operating in the late night flash (LNF) mode from late night to early morning hours.</t>
  </si>
  <si>
    <t>Safety Evaluation of Multilane Arterials in Florida</t>
  </si>
  <si>
    <t>Pavement condition and friction</t>
  </si>
  <si>
    <t>Minor Collector</t>
  </si>
  <si>
    <t>A Review of Two Innovative Pavement Patterns that Have Been Developed to Reduce Traffic Speeds and Crashes</t>
  </si>
  <si>
    <t>District:</t>
  </si>
  <si>
    <t>Cost Estimate Tab</t>
  </si>
  <si>
    <t>4. 100% LPA Install</t>
  </si>
  <si>
    <t>5. 100% Contract Install</t>
  </si>
  <si>
    <t>6. Phased Cost Est.</t>
  </si>
  <si>
    <t>7. 94.3% Cost Estimate</t>
  </si>
  <si>
    <t>8. 94.3% Spot Improvement</t>
  </si>
  <si>
    <t>The calculated B/C Ratio is:</t>
  </si>
  <si>
    <t>B/C Ratio:</t>
  </si>
  <si>
    <t>K+A WGT:</t>
  </si>
  <si>
    <t>x</t>
  </si>
  <si>
    <t>Speed</t>
  </si>
  <si>
    <t>MC</t>
  </si>
  <si>
    <t>Distracted</t>
  </si>
  <si>
    <t>Lane Departure</t>
  </si>
  <si>
    <t>Work Zone</t>
  </si>
  <si>
    <t>Un- restrained</t>
  </si>
  <si>
    <t>Select Focus Area from dropdown.  Use this selection to complete SHSP Weighting Score table in Tab 14. SHSP PRIORITY</t>
  </si>
  <si>
    <t>Is a more detailed cost estimate than the reqired HSIP Cost Estimate at Tabs 4 - 8 attached?</t>
  </si>
  <si>
    <t>ADOT Districts</t>
  </si>
  <si>
    <t>Flagstaff</t>
  </si>
  <si>
    <t>Globe</t>
  </si>
  <si>
    <t>Holbrook</t>
  </si>
  <si>
    <t>Kingman</t>
  </si>
  <si>
    <t>Phoenix Maintenance</t>
  </si>
  <si>
    <t>Prescott</t>
  </si>
  <si>
    <t>Safford</t>
  </si>
  <si>
    <t>Tucson</t>
  </si>
  <si>
    <t>HSIP Roadway Functional Classification:</t>
  </si>
  <si>
    <t>Rural Principal Arterial - Interstate</t>
  </si>
  <si>
    <t>Rural Principal Arterial - Other</t>
  </si>
  <si>
    <t>Rural Minor Arterial</t>
  </si>
  <si>
    <t>Rural Major Collector</t>
  </si>
  <si>
    <t>Rural Minor Collector</t>
  </si>
  <si>
    <t>Rural Local Road or Street</t>
  </si>
  <si>
    <t>Urban Principal Arterial - Interstate</t>
  </si>
  <si>
    <t>Urban Principal Arterial - Other Freeways and Expressways</t>
  </si>
  <si>
    <t>Urban Principal Arterial - Other</t>
  </si>
  <si>
    <t>Urban Minor Arterial</t>
  </si>
  <si>
    <t>Urban Major Collector</t>
  </si>
  <si>
    <t>Urban Minor Collector</t>
  </si>
  <si>
    <t>Urban Local Road or Street</t>
  </si>
  <si>
    <t>HSIP_Functional_Classification</t>
  </si>
  <si>
    <t>HSIP Improvement Category</t>
  </si>
  <si>
    <t>Lighting</t>
  </si>
  <si>
    <t>Miscellaneous</t>
  </si>
  <si>
    <t>Parking</t>
  </si>
  <si>
    <t>Access management - other</t>
  </si>
  <si>
    <t>Change in access – close or restrict existing access</t>
  </si>
  <si>
    <t>Change in access – miscellaneous/unspecified</t>
  </si>
  <si>
    <t>Grassed median - extend existing</t>
  </si>
  <si>
    <t>Median crossover - close crossover</t>
  </si>
  <si>
    <t>Median crossover - directional crossover</t>
  </si>
  <si>
    <t>Median crossover - relocate existing</t>
  </si>
  <si>
    <t>Median crossover - unspecified</t>
  </si>
  <si>
    <t>Raised island - install new</t>
  </si>
  <si>
    <t>Raised island - modify existing</t>
  </si>
  <si>
    <t>Raised island - remove existing</t>
  </si>
  <si>
    <t>Raised island – unspecified</t>
  </si>
  <si>
    <t>Access Management</t>
  </si>
  <si>
    <t>Access_Management</t>
  </si>
  <si>
    <t>Advanced _Technology_and_ITS</t>
  </si>
  <si>
    <t>Congestion detection / traffic monitoring system</t>
  </si>
  <si>
    <t>Dynamic message signs</t>
  </si>
  <si>
    <t>Over height vehicle detection</t>
  </si>
  <si>
    <t>Alignment - other</t>
  </si>
  <si>
    <t>Horizontal curve realignment</t>
  </si>
  <si>
    <t>Horizontal and vertical alignment</t>
  </si>
  <si>
    <t>Vertical alignment or elevation change</t>
  </si>
  <si>
    <t>Animal related</t>
  </si>
  <si>
    <t>Animal_Related</t>
  </si>
  <si>
    <t>Acceleration / deceleration / merge lane</t>
  </si>
  <si>
    <t>Convert at-grade intersection to interchange</t>
  </si>
  <si>
    <t>Extend existing lane on ramp</t>
  </si>
  <si>
    <t>Improve intersection radius at ramp terminus</t>
  </si>
  <si>
    <t>Installation of new lane on ramp</t>
  </si>
  <si>
    <t>Interchange design - other</t>
  </si>
  <si>
    <t>Ramp closure</t>
  </si>
  <si>
    <t>Ramp metering</t>
  </si>
  <si>
    <t>Interchange_Design</t>
  </si>
  <si>
    <t>Auxiliary lanes – add acceleration lane
Auxiliary lanes – add acceleration lane</t>
  </si>
  <si>
    <t>Auxiliary lanes – add auxiliary through lane</t>
  </si>
  <si>
    <t>Auxiliary lanes – add left-turn lane</t>
  </si>
  <si>
    <t>Auxiliary lanes – add right-turn lane</t>
  </si>
  <si>
    <t>Auxiliary lanes – add right-turn lane (free-flow)</t>
  </si>
  <si>
    <t>Auxiliary lanes – add slip lane</t>
  </si>
  <si>
    <t>Auxiliary lanes – add two-way left-turn lane</t>
  </si>
  <si>
    <t>Auxiliary lanes – extend acceleration/deceleration lane</t>
  </si>
  <si>
    <t>Auxiliary lanes – extend existing left-turn lane</t>
  </si>
  <si>
    <t>Auxiliary lanes – extend existing right-turn lane</t>
  </si>
  <si>
    <t>Auxiliary lanes – miscellaneous/other/unspecified</t>
  </si>
  <si>
    <t>Auxiliary lanes – modify acceleration lane</t>
  </si>
  <si>
    <t>Auxiliary lanes – modify auxiliary through lane</t>
  </si>
  <si>
    <t>Auxiliary lanes – modify free-flow turn  lane</t>
  </si>
  <si>
    <t>Auxiliary lanes – modify left-turn lane offset</t>
  </si>
  <si>
    <t>Auxiliary lanes – modify right-turn lane offset</t>
  </si>
  <si>
    <t>Auxiliary lanes – modify turn lane storage</t>
  </si>
  <si>
    <t>Auxiliary lanes – modify turn lane taper</t>
  </si>
  <si>
    <t>Auxiliary lanes – modify two-way left-turn lane</t>
  </si>
  <si>
    <t>Intersection geometrics – miscellaneous/other/unspecified</t>
  </si>
  <si>
    <t>Intersection geometrics – modify intersection corner radius</t>
  </si>
  <si>
    <t>Intersection geometrics – modify skew angle</t>
  </si>
  <si>
    <t>Intersection geometrics – realignment to align offset cross streets</t>
  </si>
  <si>
    <t>Intersection geometrics – realignment to increase cross street offset</t>
  </si>
  <si>
    <t>Intersection geometrics – re-assign existing lane use</t>
  </si>
  <si>
    <t>Intersection geometry - other</t>
  </si>
  <si>
    <t>Splitter island – install on one or more approaches</t>
  </si>
  <si>
    <t>Splitter island – remove from one or more approaches</t>
  </si>
  <si>
    <t>Splitter island – unspecified</t>
  </si>
  <si>
    <t>Through lanes – add additional through lane</t>
  </si>
  <si>
    <t>Intersection_Geometry</t>
  </si>
  <si>
    <t>Intersection_Traffic _Control</t>
  </si>
  <si>
    <t>Intersection flashers – add “when flashing” warning sign-mounted</t>
  </si>
  <si>
    <t>Intersection flashers – add advance emergency vehicle warning sign-mounted</t>
  </si>
  <si>
    <t>Intersection flashers – add advance heavy vehicle warning sign-mounted</t>
  </si>
  <si>
    <t>Intersection flashers – add advance intersection warning sign-mounted</t>
  </si>
  <si>
    <t>Intersection flashers – add miscellaneous/other/unspecified</t>
  </si>
  <si>
    <t>Intersection flashers – add overhead (actuated)</t>
  </si>
  <si>
    <t>Intersection flashers – add overhead (continuous)</t>
  </si>
  <si>
    <t>Intersection flashers – add stop sign-mounted</t>
  </si>
  <si>
    <t>Intersection flashers – modify existing</t>
  </si>
  <si>
    <t>Intersection flashers – remove existing</t>
  </si>
  <si>
    <t>Intersection signing – add basic advance warning</t>
  </si>
  <si>
    <t>Intersection signing – add enhanced advance warning (double-up and/or oversize)</t>
  </si>
  <si>
    <t>Intersection signing – add enhanced regulatory sign (double-up and/or oversize)</t>
  </si>
  <si>
    <t>Intersection signing – miscellaneous/other/unspecified</t>
  </si>
  <si>
    <t>Intersection signing – relocate existing regulatory sign</t>
  </si>
  <si>
    <t>Intersection traffic control - other</t>
  </si>
  <si>
    <t>Modify control – all-way stop to roundabout</t>
  </si>
  <si>
    <t>Modify control – modifications to roundabout</t>
  </si>
  <si>
    <t>Modify control – no control to roundabout</t>
  </si>
  <si>
    <t>Modify control – no control to two-way stop</t>
  </si>
  <si>
    <t>Modify control – remove right-turn yield</t>
  </si>
  <si>
    <t>Modify control – reverse priority of stop condition</t>
  </si>
  <si>
    <t>Modify control – traffic signal to roundabout</t>
  </si>
  <si>
    <t>Modify control – two-way stop to all-way stop</t>
  </si>
  <si>
    <t>Modify control – two-way stop to roundabout</t>
  </si>
  <si>
    <t>Modify control – two-way yield to two-way stop</t>
  </si>
  <si>
    <t>Pavement Markings – add advance signal ahead</t>
  </si>
  <si>
    <t>Pavement markings – add advance stop ahead</t>
  </si>
  <si>
    <t>Pavement markings – add dashed edge line along mainline</t>
  </si>
  <si>
    <t>Pavement markings – add lane use symbols</t>
  </si>
  <si>
    <t>Pavement markings – add stop line</t>
  </si>
  <si>
    <t>Pavement markings – add yield line</t>
  </si>
  <si>
    <t>Pavement markings – miscellaneous/other/unspecified</t>
  </si>
  <si>
    <t>Pavement markings – refresh existing pavement markings</t>
  </si>
  <si>
    <t>Modify traffic signal – add additional signal heads</t>
  </si>
  <si>
    <t>Modify traffic signal – add backplates</t>
  </si>
  <si>
    <t>Modify traffic signal – add backplates with retroreflective borders</t>
  </si>
  <si>
    <t>Modify traffic signal – add closed loop system</t>
  </si>
  <si>
    <t>Modify traffic signal – add emergency vehicle preemption</t>
  </si>
  <si>
    <t>Modify traffic signal – add flashing yellow arrow</t>
  </si>
  <si>
    <t>Modify traffic signal – add long vehicle detection</t>
  </si>
  <si>
    <t>Modify traffic signal – add railroad preemption</t>
  </si>
  <si>
    <t>Modify traffic signal – add wireless system</t>
  </si>
  <si>
    <t>Modify traffic signal – miscellaneous/other/unspecified</t>
  </si>
  <si>
    <t>Modify traffic signal – modernization/replacement</t>
  </si>
  <si>
    <t>Modify traffic signal – modify signal mounting (spanwire to mast arm)</t>
  </si>
  <si>
    <t>Modify traffic signal – remove existing signal</t>
  </si>
  <si>
    <t>Modify traffic signal – replace existing indications (incandescent-to-LED and/or 8-to-12 inch dia.)</t>
  </si>
  <si>
    <t>Modify traffic signal timing – left-turn phasing (permissive to protected/permissive)</t>
  </si>
  <si>
    <t>Modify traffic signal timing – left-turn phasing (permissive to protected-only)</t>
  </si>
  <si>
    <t>Modify traffic signal timing – adjust clearance interval (yellow change and/or all-red)</t>
  </si>
  <si>
    <t>Modify traffic signal timing – general retiming</t>
  </si>
  <si>
    <t>Modify traffic signal timing – signal coordination</t>
  </si>
  <si>
    <t>Systemic improvements – signal-controlled</t>
  </si>
  <si>
    <t>Systemic improvements – stop-controlled</t>
  </si>
  <si>
    <t>Intersection_Traffic_Control</t>
  </si>
  <si>
    <t>Lighting - other</t>
  </si>
  <si>
    <t>Site lighting – horizontal curve</t>
  </si>
  <si>
    <t>Site lighting – intersection</t>
  </si>
  <si>
    <t>Site lighting – interchange</t>
  </si>
  <si>
    <t>Site lighting – pedestrian crosswalk</t>
  </si>
  <si>
    <t>Continuous roadway lighting</t>
  </si>
  <si>
    <t>Intersection lighting</t>
  </si>
  <si>
    <t>Does this project support one of the three Arizona Focus Areas?:</t>
  </si>
  <si>
    <t>Educational efforts</t>
  </si>
  <si>
    <t>Data/traffic records</t>
  </si>
  <si>
    <t>Non-infrastructure - other</t>
  </si>
  <si>
    <t>Outreach</t>
  </si>
  <si>
    <t>Road safety audits</t>
  </si>
  <si>
    <t>Training and workforce development</t>
  </si>
  <si>
    <t>Transportation safety planning</t>
  </si>
  <si>
    <t>Non-Infrastructure</t>
  </si>
  <si>
    <t>Non_Infrastructure</t>
  </si>
  <si>
    <t>Modify parking</t>
  </si>
  <si>
    <t>Parking - other</t>
  </si>
  <si>
    <t>Remove parking</t>
  </si>
  <si>
    <t>Restrict parking</t>
  </si>
  <si>
    <t>Truck parking facilities</t>
  </si>
  <si>
    <t>Pedestrians_and_Bicyclists</t>
  </si>
  <si>
    <t>Crosswalk</t>
  </si>
  <si>
    <t>Install new "smart" crosswalk</t>
  </si>
  <si>
    <t>Install new crosswalk</t>
  </si>
  <si>
    <t>Install sidewalk</t>
  </si>
  <si>
    <t>Medians and pedestrian refuge areas</t>
  </si>
  <si>
    <t>Miscellaneous pedestrians and bicyclists</t>
  </si>
  <si>
    <t>Modify existing crosswalk</t>
  </si>
  <si>
    <t>Pedestrian beacons</t>
  </si>
  <si>
    <t>Pedestrian bridge</t>
  </si>
  <si>
    <t>Pedestrian signal</t>
  </si>
  <si>
    <t>Pedestrian signal - audible device</t>
  </si>
  <si>
    <t>Pedestrian signal – Pedestrian Hybrid Beacon</t>
  </si>
  <si>
    <t>Pedestrian signal - install new at intersection</t>
  </si>
  <si>
    <t>Pedestrian signal - install new at non-intersection location</t>
  </si>
  <si>
    <t>Pedestrian signal - modify existing</t>
  </si>
  <si>
    <t>Pedestrian signal - remove existing</t>
  </si>
  <si>
    <t>Pedestrian warning signs - add/modify flashers</t>
  </si>
  <si>
    <t>Pedestrian warning signs – overhead</t>
  </si>
  <si>
    <t>Railroad_Grade_Crossings</t>
  </si>
  <si>
    <t>Grade separation</t>
  </si>
  <si>
    <t>Model enforcement activity</t>
  </si>
  <si>
    <t>Protective devices</t>
  </si>
  <si>
    <t>Railroad grade crossing gates</t>
  </si>
  <si>
    <t>Railroad grade crossing signing</t>
  </si>
  <si>
    <t>Railroad grade crossings - other</t>
  </si>
  <si>
    <t>Surface treatment</t>
  </si>
  <si>
    <t>Upgrade railroad crossing signal</t>
  </si>
  <si>
    <t>Widen crossing for additional lane</t>
  </si>
  <si>
    <t>Railroad_Grade_Crossing</t>
  </si>
  <si>
    <t>Barrier end treatments (crash cushions, terminals)</t>
  </si>
  <si>
    <t>Barrier transitions</t>
  </si>
  <si>
    <t>Barrier - cable</t>
  </si>
  <si>
    <t>Barrier - concrete</t>
  </si>
  <si>
    <t>Barrier- metal</t>
  </si>
  <si>
    <t>Barrier - other</t>
  </si>
  <si>
    <t>Barrier - removal</t>
  </si>
  <si>
    <t>Curb or curb and gutter</t>
  </si>
  <si>
    <t>Drainage improvements</t>
  </si>
  <si>
    <t>Fencing</t>
  </si>
  <si>
    <t>Removal of roadside objects (trees, poles, etc.)</t>
  </si>
  <si>
    <t>Roadside grading</t>
  </si>
  <si>
    <t>Roadside - other</t>
  </si>
  <si>
    <t>Install / remove / modify passing zone</t>
  </si>
  <si>
    <t>Pavement surface – high friction surface</t>
  </si>
  <si>
    <t>Pavement surface - miscellaneous</t>
  </si>
  <si>
    <t>Roadway narrowing (road diet, roadway reconfiguration)</t>
  </si>
  <si>
    <t>Roadway - other</t>
  </si>
  <si>
    <t>Roadway - restripe to revise separation between opposing lanes and/or shoulder widths</t>
  </si>
  <si>
    <t>Roadway widening - add lane(s) along segment</t>
  </si>
  <si>
    <t>Roadway widening - curve</t>
  </si>
  <si>
    <t>Roadway widening - travel lanes</t>
  </si>
  <si>
    <t>Rumble strips - center</t>
  </si>
  <si>
    <t>Rumble strips – edge or shoulder</t>
  </si>
  <si>
    <t>Rumble strips - transverse</t>
  </si>
  <si>
    <t>Rumble strips – unspecified or other</t>
  </si>
  <si>
    <t>Superelevation / cross slope</t>
  </si>
  <si>
    <t>Roadway_Delineation</t>
  </si>
  <si>
    <t>Improve retroreflectivity</t>
  </si>
  <si>
    <t>Longitudinal pavement markings - new</t>
  </si>
  <si>
    <t>Longitudinal pavement markings - remarking</t>
  </si>
  <si>
    <t>Delineators post-mounted or on barrier</t>
  </si>
  <si>
    <t>Raised pavement markers</t>
  </si>
  <si>
    <t>Roadway delineation - other</t>
  </si>
  <si>
    <t>Roadway_Signs_and_Traffic_Control</t>
  </si>
  <si>
    <t>Curve-related warning signs and flashers</t>
  </si>
  <si>
    <t>Sign sheeting – upgrade or replacement</t>
  </si>
  <si>
    <t>Roadway signs and traffic control - other</t>
  </si>
  <si>
    <t>Roadway signs (including post) – new or updated</t>
  </si>
  <si>
    <t>Shoulder_Treatments</t>
  </si>
  <si>
    <t>Speed_Management</t>
  </si>
  <si>
    <t>Work_Zone</t>
  </si>
  <si>
    <t>Widen shoulder – paved or other</t>
  </si>
  <si>
    <t>Pave existing shoulders</t>
  </si>
  <si>
    <t>Shoulder grading</t>
  </si>
  <si>
    <t>Shoulder treatments - other</t>
  </si>
  <si>
    <t>Modify speed limit</t>
  </si>
  <si>
    <t>Radar speed signs</t>
  </si>
  <si>
    <t>Speed detection system / truck warning</t>
  </si>
  <si>
    <t>Speed management - other</t>
  </si>
  <si>
    <t>Traffic calming feature</t>
  </si>
  <si>
    <t>Detailed engineer's cost estimate attached:</t>
  </si>
  <si>
    <t xml:space="preserve">Anticipated Construction Year: </t>
  </si>
  <si>
    <r>
      <t xml:space="preserve">Anticipated Design Year </t>
    </r>
    <r>
      <rPr>
        <b/>
        <sz val="12"/>
        <color rgb="FFFF0000"/>
        <rFont val="Calibri"/>
        <family val="2"/>
      </rPr>
      <t>(Construction/procurement year cannot be the same)</t>
    </r>
    <r>
      <rPr>
        <b/>
        <sz val="12"/>
        <color theme="1"/>
        <rFont val="Calibri"/>
        <family val="2"/>
      </rPr>
      <t>:</t>
    </r>
  </si>
  <si>
    <t>If additional ROW is needed, what FY is purchase anticipated?:</t>
  </si>
  <si>
    <t>Section 4(f) governs the use of land from publicly owned parks, recreation areas, wildlife and waterfowl refuges, and public or private historic sites for Federal highway projects.  Visit http://environment.fhwa.dot.gov/4f/4fpolicy.asp#part1 for the FHWA Section 4(f) Policy Paper.</t>
  </si>
  <si>
    <t>Does Section 4(f) apply to any portion of this project?</t>
  </si>
  <si>
    <r>
      <t xml:space="preserve">Benefit/Cost Ratio Tabulation Sheet is at </t>
    </r>
    <r>
      <rPr>
        <b/>
        <sz val="12"/>
        <color indexed="18"/>
        <rFont val="Calibri"/>
        <family val="2"/>
      </rPr>
      <t xml:space="preserve">Tab9 </t>
    </r>
    <r>
      <rPr>
        <sz val="12"/>
        <color indexed="18"/>
        <rFont val="Calibri"/>
        <family val="2"/>
      </rPr>
      <t>in this workbook.</t>
    </r>
  </si>
  <si>
    <t>Is project within applicants permanent ROW?</t>
  </si>
  <si>
    <t>Will any temporaty right-of-way acquisitions be required?</t>
  </si>
  <si>
    <t>HSIP Funds:</t>
  </si>
  <si>
    <t>Cost Estimate Tab:</t>
  </si>
  <si>
    <t>All project costs (all phases and funding sources) must be accounted for in this section, even if substantial elements of the overall project are to be funded by other sources.</t>
  </si>
  <si>
    <r>
      <t xml:space="preserve">"Title of Project" </t>
    </r>
    <r>
      <rPr>
        <sz val="12"/>
        <color indexed="18"/>
        <rFont val="Calibri"/>
        <family val="2"/>
      </rPr>
      <t>should be same as what will be recorded in the TIP or State 5-Year plan if eligibility is approved</t>
    </r>
  </si>
  <si>
    <r>
      <t>Note:</t>
    </r>
    <r>
      <rPr>
        <sz val="12"/>
        <color indexed="18"/>
        <rFont val="Calibri"/>
        <family val="2"/>
      </rPr>
      <t xml:space="preserve"> HSIP eligible scope of work.  Identify </t>
    </r>
    <r>
      <rPr>
        <u/>
        <sz val="12"/>
        <color indexed="18"/>
        <rFont val="Calibri"/>
        <family val="2"/>
      </rPr>
      <t>each</t>
    </r>
    <r>
      <rPr>
        <sz val="12"/>
        <color indexed="18"/>
        <rFont val="Calibri"/>
        <family val="2"/>
      </rPr>
      <t xml:space="preserve"> countermeasure funds are being requested for.  If the  cost to implement the countermeasure does not represent at least 15% of the total construction cost, the applicant must NOT input the countermeasure in the application's B/C calculation.   For example:  A project proposing a new signal should NOT include coutermeasures for signing, striping, or minor median improvements as they are incidental elements of the new signal and do not represent stand-alone improvements. Work must </t>
    </r>
    <r>
      <rPr>
        <u/>
        <sz val="12"/>
        <color indexed="18"/>
        <rFont val="Calibri"/>
        <family val="2"/>
      </rPr>
      <t>not</t>
    </r>
    <r>
      <rPr>
        <sz val="12"/>
        <color indexed="18"/>
        <rFont val="Calibri"/>
        <family val="2"/>
      </rPr>
      <t xml:space="preserve"> be classified as maintenance such as normal operating expenses and routine repair.  Please include what the current item is and what you are upgrading to.  A wearing surface treatment must be supported by friction related crashes and is not normally eligible.</t>
    </r>
  </si>
  <si>
    <t>How are (will) the proposed locations be prioritized for replacement? (explain below)</t>
  </si>
  <si>
    <t>SHSP - All Projects</t>
  </si>
  <si>
    <t>B/C Ratio and Weighted Score</t>
  </si>
  <si>
    <t>Non-Infrastructure Project or Element</t>
  </si>
  <si>
    <t>Have lower cost countermeasures been considered or implemented?</t>
  </si>
  <si>
    <t>If "Yes", describe:
If "No", explain why not:</t>
  </si>
  <si>
    <t>Most current 3-5 Years Crash Data from ADOT ALISS database sorted by year &amp; severity (required):</t>
  </si>
  <si>
    <r>
      <t xml:space="preserve">The most recent available crash data is considered the most up-to-date 3-5 years of data available from the ADOT ALISS database.  </t>
    </r>
    <r>
      <rPr>
        <u/>
        <sz val="12"/>
        <color indexed="18"/>
        <rFont val="Calibri"/>
        <family val="2"/>
      </rPr>
      <t>Do not</t>
    </r>
    <r>
      <rPr>
        <sz val="12"/>
        <color indexed="18"/>
        <rFont val="Calibri"/>
        <family val="2"/>
      </rPr>
      <t xml:space="preserve"> include crashes unreported to ADOT by law enforcement unless supporting documentation is provided and attested to.  Collision summary reports that corroborate the crash numbers must be submitted with the application and in the standard ADOT format.</t>
    </r>
  </si>
  <si>
    <t>Local Set-Aside funding will be used for all elements (design, ROW, Utility, construction,etc.) for this project.</t>
  </si>
  <si>
    <t>Are there any other issues that may impact or delay development or construction of this project?</t>
  </si>
  <si>
    <t>What is the source of ADT?:</t>
  </si>
  <si>
    <r>
      <t xml:space="preserve">Example: </t>
    </r>
    <r>
      <rPr>
        <sz val="12"/>
        <color indexed="18"/>
        <rFont val="Calibri"/>
        <family val="2"/>
      </rPr>
      <t>The determination of the emergency preemption cards locations, the City used a systemic approach to identify key signalized intersections where safe passage for emergency vehicles was needed via emergency signal preemption.</t>
    </r>
  </si>
  <si>
    <t>The limits should match the limits described in Block 3a. above.</t>
  </si>
  <si>
    <t>Anticipated Dollar amount of Local Match (5.7%) (5.66%):</t>
  </si>
  <si>
    <r>
      <t xml:space="preserve">HSIP </t>
    </r>
    <r>
      <rPr>
        <sz val="11"/>
        <color theme="1"/>
        <rFont val="Calibri"/>
        <family val="2"/>
        <scheme val="minor"/>
      </rPr>
      <t>100%,  94.3% or 94.34%</t>
    </r>
  </si>
  <si>
    <r>
      <t>LocaL Match</t>
    </r>
    <r>
      <rPr>
        <sz val="11"/>
        <color theme="1"/>
        <rFont val="Calibri"/>
        <family val="2"/>
        <scheme val="minor"/>
      </rPr>
      <t xml:space="preserve">  5.7%, 5.66% or 0%</t>
    </r>
  </si>
  <si>
    <t>(5.66% is for Interstate projects only)</t>
  </si>
  <si>
    <t>94.34% is for Interstate projects only.  Select from the dropdown which Tab you completed your Cost Estimate for this project on.</t>
  </si>
  <si>
    <t>Have any infrastructure changes occurred within the work limits of this project during the years the crash data covers?</t>
  </si>
  <si>
    <r>
      <t xml:space="preserve">Educational or Enforcement Programs/Projects.  HSIP </t>
    </r>
    <r>
      <rPr>
        <u/>
        <sz val="12"/>
        <color indexed="18"/>
        <rFont val="Calibri"/>
        <family val="2"/>
      </rPr>
      <t xml:space="preserve">cannot </t>
    </r>
    <r>
      <rPr>
        <sz val="12"/>
        <color indexed="18"/>
        <rFont val="Calibri"/>
        <family val="2"/>
      </rPr>
      <t xml:space="preserve">be used to fund regular salaries.  Programs have to specifically address safety issues identified and documented in the supporting safety data.  </t>
    </r>
    <r>
      <rPr>
        <b/>
        <sz val="12"/>
        <color indexed="18"/>
        <rFont val="Calibri"/>
        <family val="2"/>
      </rPr>
      <t xml:space="preserve">Example: </t>
    </r>
    <r>
      <rPr>
        <sz val="12"/>
        <color indexed="18"/>
        <rFont val="Calibri"/>
        <family val="2"/>
      </rPr>
      <t xml:space="preserve"> Overtime for speed enforcement to reduce crashes resulting from speeding on CR10 at MP 100.0 between 1:00 and 2:00 AM.</t>
    </r>
  </si>
  <si>
    <t>9a.</t>
  </si>
  <si>
    <t>What is the posted speed limit?</t>
  </si>
  <si>
    <t>Enter the highest posted speed (Miles per Hour) within the project limits.</t>
  </si>
  <si>
    <t>10a.</t>
  </si>
  <si>
    <t>Most of the information in this section is required for ADOT to meet its annual safety program reporting requirements to the FHWA.  The responses will be incorporated in statewide and national safety program assessments and used to determine the health of the overall program and potential areas of focus for future program improvements.</t>
  </si>
  <si>
    <t xml:space="preserve">Completed B/C Ratio Tabulation Sheet Attached (required): </t>
  </si>
  <si>
    <t>5a.</t>
  </si>
  <si>
    <t>11a.</t>
  </si>
  <si>
    <t>35a.</t>
  </si>
  <si>
    <t>37a.</t>
  </si>
  <si>
    <t>State Initiated Projects</t>
  </si>
  <si>
    <r>
      <t>Note: *</t>
    </r>
    <r>
      <rPr>
        <sz val="12"/>
        <color rgb="FF000080"/>
        <rFont val="Calibri"/>
        <family val="2"/>
      </rPr>
      <t>FY19 ROW HSIP funding can only be programmed for projects that are currently 95% designed.</t>
    </r>
  </si>
  <si>
    <r>
      <t>Note: *</t>
    </r>
    <r>
      <rPr>
        <sz val="12"/>
        <color rgb="FF000080"/>
        <rFont val="Calibri"/>
        <family val="2"/>
      </rPr>
      <t>FY19 HSIP construction funding can only be programmed for projects that are currently 100% designed.  All projects are subject to the same prioritization for the construction year as above.</t>
    </r>
  </si>
  <si>
    <t>Basic Project Information</t>
  </si>
  <si>
    <t xml:space="preserve">Applicants are expected to submit complete applications based on a data-driven comprehensive safety evaluation of their agency's roadway infrastructure, traffic volumes and crash data. </t>
  </si>
  <si>
    <t>If "YES", does this project support an Emphasis Area in the COG/MPO STSP?:</t>
  </si>
  <si>
    <t>Required if this is a non-infrastructure project or if elements of an infrastructure project are non-infrastructure.</t>
  </si>
  <si>
    <t>Select  County and COG/MPO from dropdowns.</t>
  </si>
  <si>
    <r>
      <t>If NO, then project is</t>
    </r>
    <r>
      <rPr>
        <u/>
        <sz val="12"/>
        <color indexed="18"/>
        <rFont val="Calibri"/>
        <family val="2"/>
      </rPr>
      <t xml:space="preserve"> not</t>
    </r>
    <r>
      <rPr>
        <sz val="12"/>
        <color indexed="18"/>
        <rFont val="Calibri"/>
        <family val="2"/>
      </rPr>
      <t xml:space="preserve"> </t>
    </r>
    <r>
      <rPr>
        <u/>
        <sz val="12"/>
        <color indexed="18"/>
        <rFont val="Calibri"/>
        <family val="2"/>
      </rPr>
      <t>eligible</t>
    </r>
    <r>
      <rPr>
        <sz val="12"/>
        <color indexed="18"/>
        <rFont val="Calibri"/>
        <family val="2"/>
      </rPr>
      <t xml:space="preserve"> for HSIP funding.</t>
    </r>
  </si>
  <si>
    <t>ADOT clearances and an executed IGA are required and must be completed prior to January 31, 20XX.  If you are a Certified Acceptance (CA) Agency no IGA is required, but you are still required to have all clearances completed by May 1, 20XX.</t>
  </si>
  <si>
    <t>Local Initiated Projects</t>
  </si>
  <si>
    <r>
      <t xml:space="preserve">NOTE:  </t>
    </r>
    <r>
      <rPr>
        <sz val="12"/>
        <color indexed="18"/>
        <rFont val="Calibri"/>
        <family val="2"/>
      </rPr>
      <t>An RSA recommendation does not guarantee HSIP funding.  A B/C ratio analysis is required for all applications.</t>
    </r>
  </si>
  <si>
    <t>Is this project in compliance with revised ADA Standards?</t>
  </si>
  <si>
    <t>IAW 28 CFR 35.151.  Note:  HSIP funds cannot be used to fund stand alone ADA projects.</t>
  </si>
  <si>
    <t>12a.</t>
  </si>
  <si>
    <t>If "NO", then explain why other sources have not been explored.</t>
  </si>
  <si>
    <t>If "YES", then a copy of the proposal and disapproval must be submitted as an attachment.</t>
  </si>
  <si>
    <t>Planning is limited to Strategic Transportation Safety Plans at the COG/MPO level</t>
  </si>
  <si>
    <t>State Initiated Projects are requests being initiated by a State Agency.</t>
  </si>
  <si>
    <t>Are any temporaty safety countermeasures needed prior to this permanent solution being installed?</t>
  </si>
  <si>
    <t>If yes, please explain:</t>
  </si>
  <si>
    <t>36a.</t>
  </si>
  <si>
    <t>39a.</t>
  </si>
  <si>
    <r>
      <t>Visit</t>
    </r>
    <r>
      <rPr>
        <b/>
        <sz val="12"/>
        <color indexed="18"/>
        <rFont val="Calibri"/>
        <family val="2"/>
      </rPr>
      <t xml:space="preserve"> http://www.azgohs.gov/grant-opportunities/</t>
    </r>
    <r>
      <rPr>
        <sz val="12"/>
        <color indexed="18"/>
        <rFont val="Calibri"/>
        <family val="2"/>
      </rPr>
      <t xml:space="preserve">  to learn more about other safety funds and for instructions on how to apply for Arizona's Highway Safety Program grant opportunities for Educational or Enforcement grants.</t>
    </r>
  </si>
  <si>
    <t>If "YES" to any of the above, has a grant proposal been submitted to any other agency/source for funding for the non-infractructure portion of this project?</t>
  </si>
  <si>
    <t>Traffic Calming</t>
  </si>
  <si>
    <t>Variable Speed Limits</t>
  </si>
  <si>
    <t>Safety Corridors</t>
  </si>
  <si>
    <t>Barrier Design</t>
  </si>
  <si>
    <t>Left Turn Phasing</t>
  </si>
  <si>
    <t>Rumble Strips</t>
  </si>
  <si>
    <t>Signal Timing</t>
  </si>
  <si>
    <t>Bike Facilities</t>
  </si>
  <si>
    <t>Signing</t>
  </si>
  <si>
    <t>Clearance Times</t>
  </si>
  <si>
    <t>Flatten Side Slopes</t>
  </si>
  <si>
    <t>Clear Zone</t>
  </si>
  <si>
    <t>R/R Siging, Marking, Lighting</t>
  </si>
  <si>
    <t>R/R Preemption</t>
  </si>
  <si>
    <t>Dilemna Zone Detection</t>
  </si>
  <si>
    <t>Signing, Lighting</t>
  </si>
  <si>
    <t>Mid-Block Crossings</t>
  </si>
  <si>
    <t>MUTCD Ped Timing</t>
  </si>
  <si>
    <t>Countdown Signals</t>
  </si>
  <si>
    <t>Bus Stop Locations</t>
  </si>
  <si>
    <t>ADA</t>
  </si>
  <si>
    <t>Pull Outs</t>
  </si>
  <si>
    <t>Signal Timing Plans</t>
  </si>
  <si>
    <t>DMS Notices</t>
  </si>
  <si>
    <t>Storm Detection</t>
  </si>
  <si>
    <t>Include Bikes and Peds in WZTC</t>
  </si>
  <si>
    <t>4e  TM Plans</t>
  </si>
  <si>
    <t xml:space="preserve">Temporary Rumble Strips </t>
  </si>
  <si>
    <t>Speed Enforcement</t>
  </si>
  <si>
    <t>Crossings</t>
  </si>
  <si>
    <t>Active Warning Systems</t>
  </si>
  <si>
    <t>Signage</t>
  </si>
  <si>
    <t>Cattle Guards</t>
  </si>
  <si>
    <t>Weighted Score:</t>
  </si>
  <si>
    <t>FHWA FOCUS AREAS</t>
  </si>
  <si>
    <t>SHSP Top Focus Emphasis Areas</t>
  </si>
  <si>
    <t>Bike Friendly Rumble Strips</t>
  </si>
  <si>
    <t>Bike Boulevards</t>
  </si>
  <si>
    <t>Signing Striping</t>
  </si>
  <si>
    <t>Bike Ways</t>
  </si>
  <si>
    <t>Crossing Treatments</t>
  </si>
  <si>
    <t>http://azdot.gov/about/transportation-safety/arizona-strategic-highway-safety-plan</t>
  </si>
  <si>
    <t>K+A % from SHSP</t>
  </si>
  <si>
    <r>
      <t xml:space="preserve">Must match the Total Cost Estimate on Cost Estimate Tab and B/C Ratio Analysis Tab.  </t>
    </r>
    <r>
      <rPr>
        <b/>
        <sz val="12"/>
        <color indexed="18"/>
        <rFont val="Calibri"/>
        <family val="2"/>
      </rPr>
      <t>Note:  Minumin Amount $250,000.00</t>
    </r>
  </si>
  <si>
    <t>See Question 7 and 7a below.</t>
  </si>
  <si>
    <t>The Weighted Score is:</t>
  </si>
  <si>
    <t>Does this project support a third SHSP EA?  If so, which EA.:</t>
  </si>
  <si>
    <t>Which EA Strategy supports the third EA?</t>
  </si>
  <si>
    <r>
      <t xml:space="preserve">INDICATE SHSP EMPHASIS AREA with "x"   </t>
    </r>
    <r>
      <rPr>
        <b/>
        <sz val="12"/>
        <color rgb="FFC00000"/>
        <rFont val="Calibri"/>
        <family val="2"/>
      </rPr>
      <t xml:space="preserve">
(Max 3)</t>
    </r>
    <r>
      <rPr>
        <b/>
        <sz val="12"/>
        <color rgb="FFC00000"/>
        <rFont val="Calibri"/>
        <family val="2"/>
        <scheme val="minor"/>
      </rPr>
      <t xml:space="preserve">  →</t>
    </r>
  </si>
  <si>
    <t xml:space="preserve">A systemic project's B/C ratio will be calculated utilizing the total cost of the project and will be used in the "Weighted Average".  A B/C ratio can be calculated for each segment in order to prioritize locations. </t>
  </si>
  <si>
    <t>Lump sum costs will not be approved.  As a minimum,  costs have to be be broken out by the countermeasures identified in the application and cover letter.</t>
  </si>
  <si>
    <t>USE THIS TABLE TO CALCULATE "WEIGHTED SCORE" BY COMBINING B/C RATIO AND IDENTIFIED SHSP EMPHASIS AREAS INCLUDED IN PROJECT</t>
  </si>
  <si>
    <t>PHB
(Hawk)</t>
  </si>
  <si>
    <r>
      <t xml:space="preserve">Procurement of computer sofware for crash data analysis, GIS analysis, etc.  HSIP funds </t>
    </r>
    <r>
      <rPr>
        <u/>
        <sz val="12"/>
        <color indexed="18"/>
        <rFont val="Calibri"/>
        <family val="2"/>
      </rPr>
      <t>cannot</t>
    </r>
    <r>
      <rPr>
        <sz val="12"/>
        <color indexed="18"/>
        <rFont val="Calibri"/>
        <family val="2"/>
      </rPr>
      <t xml:space="preserve"> be used to purchase computers/tablets/servers, etc.</t>
    </r>
  </si>
  <si>
    <r>
      <t xml:space="preserve">Which Arizona Strategic Highway Safety Plan (SHSP) Emphasis Area (EA) Does this project support?  Select EA from dropdown.  Use this selection to complete SHSP Weighting Score table in Tab 14. </t>
    </r>
    <r>
      <rPr>
        <sz val="12"/>
        <color theme="3" tint="0.39997558519241921"/>
        <rFont val="Calibri"/>
        <family val="2"/>
      </rPr>
      <t>SHSP PRIORITY</t>
    </r>
  </si>
  <si>
    <r>
      <t xml:space="preserve">If there is a second EA that this project supports, list it here.  Use this selection to complete SHSP Weighting Score table in Tab 14. </t>
    </r>
    <r>
      <rPr>
        <sz val="12"/>
        <color theme="3" tint="0.39997558519241921"/>
        <rFont val="Calibri"/>
        <family val="2"/>
      </rPr>
      <t>SHSP PRIORITY</t>
    </r>
  </si>
  <si>
    <r>
      <t xml:space="preserve">If there is a third EA that this project supports, list it here.  Use this selection to complete SHSP Weighting Score table in Tab 14. </t>
    </r>
    <r>
      <rPr>
        <sz val="12"/>
        <color theme="3" tint="0.39997558519241921"/>
        <rFont val="Calibri"/>
        <family val="2"/>
      </rPr>
      <t>SHSP PRIORITY</t>
    </r>
  </si>
  <si>
    <r>
      <t xml:space="preserve">Two categories of road safety improvements:  "Systemic" projects and "Spot Specific" projects.  All projects must be identified through a data-driven process, reduce potential fatalities and serious injury crashes, and relate back to Emphasis Areas in the Arizona Strategic Highway Safety Plan (SHSP).  Links to the Arizona SHSP and the Arizona HSIP Manual can be found at </t>
    </r>
    <r>
      <rPr>
        <b/>
        <i/>
        <u/>
        <sz val="14"/>
        <rFont val="Calibri"/>
        <family val="2"/>
      </rPr>
      <t>http://azdot.gov/Highways/Traffic/9620.asp</t>
    </r>
    <r>
      <rPr>
        <b/>
        <i/>
        <sz val="14"/>
        <rFont val="Calibri"/>
        <family val="2"/>
      </rPr>
      <t xml:space="preserve"> </t>
    </r>
  </si>
  <si>
    <t>Impair
ment</t>
  </si>
  <si>
    <t>YOUNG
Driver</t>
  </si>
  <si>
    <t>OLD
Driver</t>
  </si>
  <si>
    <t>Estimated CMF* Reduction</t>
  </si>
  <si>
    <t>Countermeasures:</t>
  </si>
  <si>
    <r>
      <t xml:space="preserve">Merchandise, i.e. sign panels, signal heads, etc. must be installed within one year of purchase. Merchandise </t>
    </r>
    <r>
      <rPr>
        <b/>
        <sz val="11"/>
        <color indexed="8"/>
        <rFont val="Calibri"/>
        <family val="2"/>
      </rPr>
      <t>can not</t>
    </r>
    <r>
      <rPr>
        <sz val="11"/>
        <color theme="1"/>
        <rFont val="Calibri"/>
        <family val="2"/>
        <scheme val="minor"/>
      </rPr>
      <t xml:space="preserve"> be stockpiled for future use.</t>
    </r>
  </si>
  <si>
    <r>
      <t xml:space="preserve">Total Cost associated with the design, ROW acquisition, and construction even if no federal HSIP funding will be used to complete the phase.  </t>
    </r>
    <r>
      <rPr>
        <b/>
        <sz val="11"/>
        <color theme="1"/>
        <rFont val="Calibri"/>
        <family val="2"/>
        <scheme val="minor"/>
      </rPr>
      <t xml:space="preserve">Minimum cost $250,000. </t>
    </r>
    <r>
      <rPr>
        <sz val="11"/>
        <color theme="1"/>
        <rFont val="Calibri"/>
        <family val="2"/>
        <scheme val="minor"/>
      </rPr>
      <t xml:space="preserve"> </t>
    </r>
  </si>
  <si>
    <r>
      <t xml:space="preserve">Total Cost associated with the design, ROW acquisition, and construction even if no federal HSIP funding will be used to complete the phase.  </t>
    </r>
    <r>
      <rPr>
        <b/>
        <sz val="11"/>
        <color theme="1"/>
        <rFont val="Calibri"/>
        <family val="2"/>
        <scheme val="minor"/>
      </rPr>
      <t>Minimum cost $250,000.</t>
    </r>
    <r>
      <rPr>
        <sz val="11"/>
        <color theme="1"/>
        <rFont val="Calibri"/>
        <family val="2"/>
        <scheme val="minor"/>
      </rPr>
      <t xml:space="preserve">  </t>
    </r>
  </si>
  <si>
    <t>What are the inclusive dates of the crash data?</t>
  </si>
  <si>
    <t>Insert the most recent 5 years of crash data from the ADOT Database</t>
  </si>
  <si>
    <t>26a.</t>
  </si>
  <si>
    <t>38a.</t>
  </si>
  <si>
    <t>SFY16 Special Guidance:</t>
  </si>
  <si>
    <t>Date</t>
  </si>
  <si>
    <t>CrossingFeature</t>
  </si>
  <si>
    <t>Offset</t>
  </si>
  <si>
    <t>IntersectionTypeDesc</t>
  </si>
  <si>
    <t>JunctionRelationDesc</t>
  </si>
  <si>
    <t>TrafficWayType</t>
  </si>
  <si>
    <t>UnitTravelDirectionDesc</t>
  </si>
  <si>
    <t>UnitActionDesc</t>
  </si>
  <si>
    <t>UnitRoadConditionDesc1</t>
  </si>
  <si>
    <t>SurfaceCondition</t>
  </si>
  <si>
    <t>EnvCondition</t>
  </si>
  <si>
    <t>UnitDefect</t>
  </si>
  <si>
    <t>UnitNumber</t>
  </si>
  <si>
    <t>PersonViolation</t>
  </si>
  <si>
    <t>PersonPhysical</t>
  </si>
  <si>
    <t>OVERTURN_ROLLOVER</t>
  </si>
  <si>
    <t>SINGLE VEHICLE</t>
  </si>
  <si>
    <t>CLEAR</t>
  </si>
  <si>
    <t>UNKNOWN</t>
  </si>
  <si>
    <t>NOT_JUNCTION_RELATED</t>
  </si>
  <si>
    <t>TWO_WAY_NOT_DIVIDED</t>
  </si>
  <si>
    <t>1 - NORTH</t>
  </si>
  <si>
    <t>GOING_STRAIGHT_AHEAD</t>
  </si>
  <si>
    <t>NO_CONTRIBUTING_CIRCUMSTANCES</t>
  </si>
  <si>
    <t>DRY</t>
  </si>
  <si>
    <t>RAN_OFF_ROAD_LEFT</t>
  </si>
  <si>
    <t>CROSS_MEDIAN</t>
  </si>
  <si>
    <t>Shoulder And Lap Belt</t>
  </si>
  <si>
    <t>FATAL</t>
  </si>
  <si>
    <t>DAYLIGHT</t>
  </si>
  <si>
    <t>OTHER</t>
  </si>
  <si>
    <t>RAN_OFF_ROAD_RIGHT</t>
  </si>
  <si>
    <t>CROSS_CENTERLINE</t>
  </si>
  <si>
    <t>FENCE</t>
  </si>
  <si>
    <t>None Used</t>
  </si>
  <si>
    <t>SPEED_TO_FAST_FOR_CONDITIONS</t>
  </si>
  <si>
    <t>4 - ALCOHOL</t>
  </si>
  <si>
    <t>2 - SOUTH</t>
  </si>
  <si>
    <t>0 - NO_APPARENT_INFLUENCE</t>
  </si>
  <si>
    <t>Id</t>
  </si>
  <si>
    <t>Onroad</t>
  </si>
  <si>
    <t>UnitEvent Sequence</t>
  </si>
  <si>
    <t>PersonSafety Device</t>
  </si>
  <si>
    <t>CollisionManner Desc</t>
  </si>
  <si>
    <t xml:space="preserve">Date </t>
  </si>
  <si>
    <t>IRONWOOD DR</t>
  </si>
  <si>
    <t>MCCORMICK RD</t>
  </si>
  <si>
    <t>GERMANN RD</t>
  </si>
  <si>
    <t>INCAPACITATING INJURY</t>
  </si>
  <si>
    <t xml:space="preserve">InjurySeverity </t>
  </si>
  <si>
    <t xml:space="preserve">FirstHarmful </t>
  </si>
  <si>
    <t xml:space="preserve">LightCondition </t>
  </si>
  <si>
    <t>DARK_NOT LIGHTED</t>
  </si>
  <si>
    <t xml:space="preserve">Weather </t>
  </si>
  <si>
    <t>NOT_AT_AN INTERSECTION</t>
  </si>
  <si>
    <r>
      <rPr>
        <sz val="12"/>
        <color indexed="18"/>
        <rFont val="Calibri"/>
        <family val="2"/>
      </rPr>
      <t xml:space="preserve">Describe the location and limits in detail.  </t>
    </r>
    <r>
      <rPr>
        <b/>
        <sz val="12"/>
        <color indexed="18"/>
        <rFont val="Calibri"/>
        <family val="2"/>
      </rPr>
      <t xml:space="preserve">Example: </t>
    </r>
    <r>
      <rPr>
        <sz val="12"/>
        <color indexed="18"/>
        <rFont val="Calibri"/>
        <family val="2"/>
      </rPr>
      <t>The raised median will extend approximately 750 feet south and 1,100 feet north of the center of the intersection of Main Street and First Street.  Attach a aerial screencapture (Bing, Google, etc.) with limits and dimensions shown.</t>
    </r>
    <r>
      <rPr>
        <b/>
        <sz val="12"/>
        <color indexed="18"/>
        <rFont val="Calibri"/>
        <family val="2"/>
      </rPr>
      <t xml:space="preserve">
</t>
    </r>
    <r>
      <rPr>
        <sz val="12"/>
        <color indexed="18"/>
        <rFont val="Calibri"/>
        <family val="2"/>
      </rPr>
      <t xml:space="preserve">For </t>
    </r>
    <r>
      <rPr>
        <b/>
        <sz val="12"/>
        <color indexed="18"/>
        <rFont val="Calibri"/>
        <family val="2"/>
      </rPr>
      <t>"Systemic"</t>
    </r>
    <r>
      <rPr>
        <sz val="12"/>
        <color indexed="18"/>
        <rFont val="Calibri"/>
        <family val="2"/>
      </rPr>
      <t xml:space="preserve"> Improvements describe project coverage such as Citywide, Townwide, Various Locations, all corridors, all school zones etc.</t>
    </r>
  </si>
  <si>
    <r>
      <t xml:space="preserve">Example: </t>
    </r>
    <r>
      <rPr>
        <sz val="12"/>
        <color indexed="18"/>
        <rFont val="Calibri"/>
        <family val="2"/>
      </rPr>
      <t>The Town just recently inventoried and identified signs that do not meet retro reflectivity requirements.</t>
    </r>
    <r>
      <rPr>
        <b/>
        <sz val="12"/>
        <color indexed="18"/>
        <rFont val="Calibri"/>
        <family val="2"/>
      </rPr>
      <t xml:space="preserve"> Example: </t>
    </r>
    <r>
      <rPr>
        <sz val="12"/>
        <color indexed="18"/>
        <rFont val="Calibri"/>
        <family val="2"/>
      </rPr>
      <t xml:space="preserve">The City's Engineering Group utilized the sign inventory database to analyze and prioritize the sign replacement program. </t>
    </r>
  </si>
  <si>
    <r>
      <t xml:space="preserve">Example: </t>
    </r>
    <r>
      <rPr>
        <sz val="12"/>
        <color indexed="18"/>
        <rFont val="Calibri"/>
        <family val="2"/>
      </rPr>
      <t xml:space="preserve">The determination of pedestrian count down head locations, the City  staff used a systematic approach that identified key "high-pedestrian" activity locations within the City.   It was determined that all intersections along the existing Metro Light Rail Alignment experience heavy volumes of pedestrian traffic. </t>
    </r>
  </si>
  <si>
    <t>If State is selected and the project is eligible, the project will be considered with all other HSIP projects for the first available programming year. (For projects submitted in 2016, the first programming year is SFY17.)  COG/MPO must transfer TOTAL local HSIP OA to State.</t>
  </si>
  <si>
    <r>
      <t>Note: *</t>
    </r>
    <r>
      <rPr>
        <sz val="12"/>
        <color rgb="FF000080"/>
        <rFont val="Calibri"/>
        <family val="2"/>
      </rPr>
      <t>FY16 Construction Funds can only be programmed for projects that are currently 100% designed.  Construction must start within 30 months of design Federal Authorization.</t>
    </r>
  </si>
  <si>
    <r>
      <t xml:space="preserve">Note:  Federal Authorization must be obtained in SFY16 and design must start within </t>
    </r>
    <r>
      <rPr>
        <u/>
        <sz val="12"/>
        <color indexed="18"/>
        <rFont val="Calibri"/>
        <family val="2"/>
      </rPr>
      <t>6 months</t>
    </r>
    <r>
      <rPr>
        <sz val="12"/>
        <color indexed="18"/>
        <rFont val="Calibri"/>
        <family val="2"/>
      </rPr>
      <t xml:space="preserve"> of Federal Authorization.  Construction must start within 30 months of design Federal Authorization.</t>
    </r>
  </si>
  <si>
    <r>
      <t xml:space="preserve">The most recent available crash data is considered the most up-to-date 5 years of data available from the ADOT ALISS database.  </t>
    </r>
    <r>
      <rPr>
        <u/>
        <sz val="12"/>
        <color indexed="18"/>
        <rFont val="Calibri"/>
        <family val="2"/>
      </rPr>
      <t>Do not</t>
    </r>
    <r>
      <rPr>
        <sz val="12"/>
        <color indexed="18"/>
        <rFont val="Calibri"/>
        <family val="2"/>
      </rPr>
      <t xml:space="preserve"> include crashes unreported to ADOT by law enforcement unless supporting documentation is provided and attested to for local OA funded projects.  Collision summary reports that corroborate the crash numbers must be submitted with the application and in the standard ADOT format.  See Tab 19.</t>
    </r>
  </si>
  <si>
    <t>Insert the starting and ending dates of the most recent 5 years of crash data used.</t>
  </si>
  <si>
    <t>Is a letter attached from the agency department, i.e. PD, implementing this NI element if the agency is different from the "road owner"?</t>
  </si>
  <si>
    <t>If the local agency department implementing this NI element is different from the road owner, i.e. police department/school district, then a letter is required from the agency stating that the agency concurs with the project and that they will implement the entire scope of the approved project.  The "road owner" is considered the Public Works/Transportation/Traffic Manager or equivelent.</t>
  </si>
  <si>
    <r>
      <t xml:space="preserve">Federal HSIP funds for Right-of-Way may not exceed </t>
    </r>
    <r>
      <rPr>
        <b/>
        <sz val="12"/>
        <color indexed="18"/>
        <rFont val="Calibri"/>
        <family val="2"/>
      </rPr>
      <t>10%</t>
    </r>
    <r>
      <rPr>
        <sz val="12"/>
        <color indexed="18"/>
        <rFont val="Calibri"/>
        <family val="2"/>
      </rPr>
      <t xml:space="preserve"> of the Total Construction Cost estimate.</t>
    </r>
  </si>
  <si>
    <r>
      <t xml:space="preserve">Federal HSIP funds for Utility relocation may not exceed </t>
    </r>
    <r>
      <rPr>
        <b/>
        <sz val="12"/>
        <color indexed="18"/>
        <rFont val="Calibri"/>
        <family val="2"/>
      </rPr>
      <t>10%</t>
    </r>
    <r>
      <rPr>
        <sz val="12"/>
        <color indexed="18"/>
        <rFont val="Calibri"/>
        <family val="2"/>
      </rPr>
      <t xml:space="preserve"> of the Total Construction Cost estimate.</t>
    </r>
  </si>
  <si>
    <t xml:space="preserve">This worksheet is used to calculate the weighted project score utilizing the SHSP emphasis areas identified in Question 34, 34b, and 34d from the Application, Tab 2. </t>
  </si>
  <si>
    <r>
      <t xml:space="preserve">Establish Inventory of Traffic Control Devices:                  </t>
    </r>
    <r>
      <rPr>
        <sz val="11"/>
        <color indexed="8"/>
        <rFont val="Calibri"/>
        <family val="2"/>
      </rPr>
      <t xml:space="preserve">                                                                                                                                                                                                                                           
 Inventory of signs, traffic signals, etc. required for implementing systematic improvements.  Agencies had until </t>
    </r>
    <r>
      <rPr>
        <b/>
        <sz val="11"/>
        <color indexed="8"/>
        <rFont val="Calibri"/>
        <family val="2"/>
      </rPr>
      <t>June 14, 2014</t>
    </r>
    <r>
      <rPr>
        <sz val="11"/>
        <color indexed="8"/>
        <rFont val="Calibri"/>
        <family val="2"/>
      </rPr>
      <t xml:space="preserve"> to implement and continue to use an assessment or managment method that is designaed to maintain regulatory and warning sign retroreflectivity at or above the minimum levels in Table 21-3 of the 2009 MUTCD.  Agencies requesting Federal funds to upgrade signage must attest that they have their system in place are are utilizing it to prioritze sign replacement.</t>
    </r>
  </si>
  <si>
    <t>If competing for State Funds, COG/MPO agrees to transfer TOTAL local HSIP OA to State.</t>
  </si>
  <si>
    <t>Name and Title of COG/MPO Representative:</t>
  </si>
  <si>
    <t>Name and title of COG/MPO representative authorized to transfer HSIP OA back to the State that concurs with this application.</t>
  </si>
  <si>
    <r>
      <t xml:space="preserve">Number of Crashes </t>
    </r>
    <r>
      <rPr>
        <b/>
        <sz val="9"/>
        <rFont val="Arial"/>
        <family val="2"/>
      </rPr>
      <t xml:space="preserve">(divided) </t>
    </r>
    <r>
      <rPr>
        <sz val="9"/>
        <rFont val="Arial"/>
        <family val="2"/>
      </rPr>
      <t>by Number of Years of Data (most recent 5 years of crash data in ADOT DB)</t>
    </r>
  </si>
  <si>
    <r>
      <t xml:space="preserve">B/C </t>
    </r>
    <r>
      <rPr>
        <sz val="9"/>
        <rFont val="Calibri"/>
        <family val="2"/>
      </rPr>
      <t>≥</t>
    </r>
    <r>
      <rPr>
        <sz val="9"/>
        <rFont val="Arial"/>
        <family val="2"/>
      </rPr>
      <t xml:space="preserve"> </t>
    </r>
    <r>
      <rPr>
        <b/>
        <sz val="9"/>
        <rFont val="Arial"/>
        <family val="2"/>
      </rPr>
      <t xml:space="preserve">1.5 </t>
    </r>
    <r>
      <rPr>
        <sz val="9"/>
        <rFont val="Arial"/>
        <family val="2"/>
      </rPr>
      <t xml:space="preserve"> may be eligible for HSIP funds  (round to the nearest 10th.)</t>
    </r>
  </si>
  <si>
    <t xml:space="preserve">The list of countermeasures included in the Tabs in this application is not an all-inclusive list, and only includes those 4 and 5 star countermeasures with fatal, serious and in some cases, minor injuries. The mix of contermeasures and CMFs included in this document is intended to meet ADOT's goal for a data-driven award process for all agencies to follow that allows for a fair and accurate compairson of project applications. </t>
  </si>
  <si>
    <r>
      <t>a.</t>
    </r>
    <r>
      <rPr>
        <sz val="7"/>
        <color theme="1"/>
        <rFont val="Times New Roman"/>
        <family val="1"/>
      </rPr>
      <t xml:space="preserve">        </t>
    </r>
    <r>
      <rPr>
        <sz val="11"/>
        <color theme="1"/>
        <rFont val="Calibri"/>
        <family val="2"/>
        <scheme val="minor"/>
      </rPr>
      <t xml:space="preserve">Most recent 5 years of data from the ADOT crash database.
b.      Only crashes that the proposed countermeasure will correct
c.       Only crashes in the countermeasure's influence area
d.       Severity of each crash, Fatal and Serious Injury only
e.      Manner of collision  
f.      Driver behavior of U1
g.      Other relevant attributes
h.      Do not include crashes unreported by law enforcement unless supporting documentation, i.e. crash reports,  is provided and attested to. 
</t>
    </r>
  </si>
  <si>
    <r>
      <t xml:space="preserve">Federal Authorization must be obtained in SFY16 and design must start within </t>
    </r>
    <r>
      <rPr>
        <u/>
        <sz val="12"/>
        <color rgb="FF000080"/>
        <rFont val="Calibri"/>
        <family val="2"/>
      </rPr>
      <t>6 months</t>
    </r>
    <r>
      <rPr>
        <sz val="12"/>
        <color rgb="FF000080"/>
        <rFont val="Calibri"/>
        <family val="2"/>
      </rPr>
      <t xml:space="preserve"> of Federal Authorization.  If project is eligible for FY17 must obtain FA within the first 6 months of FY17.</t>
    </r>
  </si>
  <si>
    <r>
      <t xml:space="preserve">Work must not be classified as </t>
    </r>
    <r>
      <rPr>
        <b/>
        <sz val="11"/>
        <color indexed="8"/>
        <rFont val="Calibri"/>
        <family val="2"/>
      </rPr>
      <t>maintenance</t>
    </r>
    <r>
      <rPr>
        <sz val="11"/>
        <color theme="1"/>
        <rFont val="Calibri"/>
        <family val="2"/>
        <scheme val="minor"/>
      </rPr>
      <t xml:space="preserve"> such as normal operating expenses and routine repair.  HSIP funds cannot be used to "salvage" items without crediting costs back to the project.  HSIP funds cannot be used to "upgrade" items, but they can be used to bring an item up to current standards when replacing if they were substandard prior to approval of this project.</t>
    </r>
  </si>
  <si>
    <t>Examples of Potential Road Safety Improvement Projects</t>
  </si>
  <si>
    <r>
      <t>Improve Signalized Intersection Safety:</t>
    </r>
    <r>
      <rPr>
        <sz val="11"/>
        <rFont val="Calibri"/>
        <family val="2"/>
        <scheme val="minor"/>
      </rPr>
      <t xml:space="preserve">
Converting traffic signal heads from 8-inch incandescent/LED to 12-inch LED                                                                                                                                                                                                                                                                     
Backplates with Retroreflective Borders                                                                               </t>
    </r>
  </si>
  <si>
    <r>
      <t>Improve Pedestrian Safety:</t>
    </r>
    <r>
      <rPr>
        <sz val="11"/>
        <rFont val="Calibri"/>
        <family val="2"/>
        <scheme val="minor"/>
      </rPr>
      <t xml:space="preserve">
Install pedestrian countdown signals
Install and/or upgrade pedestrian crosswalk pavement markings
Installation of yellow-green signs and signals at ped and bike crossings and in school zones
Provide mid-block crosswalk advance stop bars
Provide pedestrian refuge islands and medians                                                                                                                                                                                                                                                                                                                        Install Pedestrian Hybrid Beacons  (Ref: http://safety.fhwa.dot.gov/provencountermeasures/)                                                                                                                                                                             </t>
    </r>
  </si>
  <si>
    <t>http://www.cmfclearinghouse.org/collateral/NCHRP_Report_622.pdf</t>
  </si>
  <si>
    <t>Visit NCHRP Report 622 @:</t>
  </si>
  <si>
    <r>
      <t xml:space="preserve">Potentially another source for NI funds is at the Centers for Disease Control and Prevention.  </t>
    </r>
    <r>
      <rPr>
        <b/>
        <sz val="12"/>
        <color rgb="FF000080"/>
        <rFont val="Calibri"/>
        <family val="2"/>
      </rPr>
      <t>http://www.cdc.gov/motorvehiclesafety/calculator/</t>
    </r>
  </si>
  <si>
    <r>
      <t xml:space="preserve">Roundabouts                         
Traffic Signals                                                                                                                                                                                                                                                                                                                            </t>
    </r>
    <r>
      <rPr>
        <strike/>
        <sz val="11"/>
        <rFont val="Calibri"/>
        <family val="2"/>
        <scheme val="minor"/>
      </rPr>
      <t xml:space="preserve"> </t>
    </r>
    <r>
      <rPr>
        <sz val="11"/>
        <rFont val="Calibri"/>
        <family val="2"/>
        <scheme val="minor"/>
      </rPr>
      <t xml:space="preserve">                                                                                                                                                                                                                                                                                                                            Pavement Markings - Upgrade to meet minimum retroreflectivitiy standards                                                                                                                                                                                                                                                                                                                                   New or Replacement Road Signs - i.e. to meet MUTCD retroreflectivity requirements
Install centerline and shoulder rumble strips and stripes
Install NEW guardrails - Not upgrade or improve existing  NOTE:  Guardrails that are deemed too low because of an overlay raised the pavement level are not eligible for HSIP funding to raise.
</t>
    </r>
  </si>
  <si>
    <r>
      <t xml:space="preserve">1.  Local HSIP Obligation Authority (OA) remains in place in SFY16.
2.  Loans between COGs &amp; MPOs are still valid for SFY17 and SFY18.
3.  Loans between COGs &amp; MPOs </t>
    </r>
    <r>
      <rPr>
        <b/>
        <u/>
        <sz val="11"/>
        <color theme="1"/>
        <rFont val="Calibri"/>
        <family val="2"/>
        <scheme val="minor"/>
      </rPr>
      <t>will</t>
    </r>
    <r>
      <rPr>
        <sz val="11"/>
        <color theme="1"/>
        <rFont val="Calibri"/>
        <family val="2"/>
        <scheme val="minor"/>
      </rPr>
      <t xml:space="preserve"> </t>
    </r>
    <r>
      <rPr>
        <b/>
        <u/>
        <sz val="11"/>
        <color theme="1"/>
        <rFont val="Calibri"/>
        <family val="2"/>
        <scheme val="minor"/>
      </rPr>
      <t>not</t>
    </r>
    <r>
      <rPr>
        <sz val="11"/>
        <color theme="1"/>
        <rFont val="Calibri"/>
        <family val="2"/>
        <scheme val="minor"/>
      </rPr>
      <t xml:space="preserve"> be recoginzed in SFY19.
4.  If a COG/MPO chooses to submit a HSIP application(s) to ADOT for consideration as a potential HSIP project utilizing State FY17 HSIP funds, the total project cost has to exceed the local HSIP OA and the COG/MPO has to agree to transfer their </t>
    </r>
    <r>
      <rPr>
        <b/>
        <sz val="11"/>
        <color theme="1"/>
        <rFont val="Calibri"/>
        <family val="2"/>
        <scheme val="minor"/>
      </rPr>
      <t>TOTAL</t>
    </r>
    <r>
      <rPr>
        <sz val="11"/>
        <color theme="1"/>
        <rFont val="Calibri"/>
        <family val="2"/>
        <scheme val="minor"/>
      </rPr>
      <t xml:space="preserve"> local HSIP OA for SFY17 to State HSIP if the project qualifies for HSIP funding.
5.  Those applications submitted for consideration for State FY17 HSIP funding will be reviewed for eligibility determination along with other agency submittals, and projects meeting eligibility requirements will be ranked based on the “Weighted Score” in the application.</t>
    </r>
  </si>
  <si>
    <t>35b.</t>
  </si>
  <si>
    <t>35c.</t>
  </si>
  <si>
    <t>35d.</t>
  </si>
  <si>
    <t>35e.</t>
  </si>
  <si>
    <t>39b.</t>
  </si>
  <si>
    <t>40a.</t>
  </si>
  <si>
    <t>42a.</t>
  </si>
  <si>
    <t>42b.</t>
  </si>
  <si>
    <t>42c.</t>
  </si>
  <si>
    <t>Are the supporting structures in good condition, meet local standards and have an anticipated service life longer than the countermeasure being installed?</t>
  </si>
  <si>
    <t xml:space="preserve">For systemic countermeasures such as signs, endtreatments, thermoplastic striping, etc. the supporting structure (sign posts, roadway surface, guardrails, etc) must be in good condition and be in compliance with local standards at time of installation of the countermeasure. </t>
  </si>
  <si>
    <r>
      <t>[insert agency name]</t>
    </r>
    <r>
      <rPr>
        <sz val="11"/>
        <rFont val="Arial"/>
        <family val="2"/>
      </rPr>
      <t xml:space="preserve"> further understands that Federal funds can only be used once to install or upgrade either a spot or systemic countermeasure and that once installed, the </t>
    </r>
    <r>
      <rPr>
        <sz val="11"/>
        <color rgb="FFFF0000"/>
        <rFont val="Arial"/>
        <family val="2"/>
      </rPr>
      <t>[insert agency name]</t>
    </r>
    <r>
      <rPr>
        <sz val="11"/>
        <rFont val="Arial"/>
        <family val="2"/>
      </rPr>
      <t xml:space="preserve"> will maintain the countermeasure at or above the standard to which it was installed. 
</t>
    </r>
  </si>
  <si>
    <r>
      <t>NOTE:</t>
    </r>
    <r>
      <rPr>
        <sz val="11"/>
        <color theme="1"/>
        <rFont val="Calibri"/>
        <family val="2"/>
        <scheme val="minor"/>
      </rPr>
      <t xml:space="preserve">  LPAs are responsible to order and to initially pay for locally installed items.  ADOT will reimburse the LPA 80% of PO amount upon inspection of delivered items.  The remaining 20% will be paid after  final inspection of the installed items. </t>
    </r>
  </si>
  <si>
    <r>
      <t>Instructions:  (Required)</t>
    </r>
    <r>
      <rPr>
        <b/>
        <sz val="10"/>
        <rFont val="Arial"/>
        <family val="2"/>
      </rPr>
      <t xml:space="preserve">
Look for the red arrows and provide the information needed for those lines only. Many of the items will be auto filled based on your application.
When you have completed the letter, print it out, sign and pdf a copy with your electronic application file.</t>
    </r>
  </si>
  <si>
    <r>
      <t>[ insert agency name ]</t>
    </r>
    <r>
      <rPr>
        <sz val="11"/>
        <rFont val="Arial"/>
        <family val="2"/>
      </rPr>
      <t xml:space="preserve"> has determined that, in accordance with 23 USC 148(a)(4))(A), this project is consistent with the</t>
    </r>
    <r>
      <rPr>
        <sz val="11"/>
        <color rgb="FFFF0000"/>
        <rFont val="Arial"/>
        <family val="2"/>
      </rPr>
      <t xml:space="preserve"> [COG/MPO's and] </t>
    </r>
    <r>
      <rPr>
        <sz val="11"/>
        <rFont val="Arial"/>
        <family val="2"/>
      </rPr>
      <t>State's 2014 SHSP.</t>
    </r>
    <r>
      <rPr>
        <sz val="11"/>
        <color rgb="FFFF0000"/>
        <rFont val="Arial"/>
        <family val="2"/>
      </rPr>
      <t xml:space="preserve">  </t>
    </r>
    <r>
      <rPr>
        <sz val="11"/>
        <rFont val="Arial"/>
        <family val="2"/>
      </rPr>
      <t>It supports</t>
    </r>
    <r>
      <rPr>
        <sz val="11"/>
        <color rgb="FFFF0000"/>
        <rFont val="Arial"/>
        <family val="2"/>
      </rPr>
      <t xml:space="preserve"> [insert appropriate emphasis area(s) and supporting strategy for one or both of the SHSPs].
B/C Ratio = xx  (Element 41 in Application, Tab 2)
Weighted HSIP Score = xx  (Element 41 in Application, Tab 2)</t>
    </r>
  </si>
  <si>
    <t xml:space="preserve">State Match: </t>
  </si>
  <si>
    <t>ADOT State Agencies Use this Form or if project is on a Federal or State Roadway</t>
  </si>
  <si>
    <t>(if applicable)</t>
  </si>
  <si>
    <t>ADOT ICAP:</t>
  </si>
  <si>
    <t>Change Percentage based on if a state match is required.</t>
  </si>
  <si>
    <t>Procurement only contract</t>
  </si>
  <si>
    <r>
      <t xml:space="preserve">Non-infrastructure projects are consistent with the SHSP and are based on </t>
    </r>
    <r>
      <rPr>
        <u/>
        <sz val="12"/>
        <color indexed="18"/>
        <rFont val="Calibri"/>
        <family val="2"/>
      </rPr>
      <t>crash</t>
    </r>
    <r>
      <rPr>
        <sz val="12"/>
        <color indexed="18"/>
        <rFont val="Calibri"/>
        <family val="2"/>
      </rPr>
      <t xml:space="preserve"> experience, </t>
    </r>
    <r>
      <rPr>
        <u/>
        <sz val="12"/>
        <color indexed="18"/>
        <rFont val="Calibri"/>
        <family val="2"/>
      </rPr>
      <t>crash</t>
    </r>
    <r>
      <rPr>
        <sz val="12"/>
        <color indexed="18"/>
        <rFont val="Calibri"/>
        <family val="2"/>
      </rPr>
      <t xml:space="preserve"> potential, </t>
    </r>
    <r>
      <rPr>
        <u/>
        <sz val="12"/>
        <color indexed="18"/>
        <rFont val="Calibri"/>
        <family val="2"/>
      </rPr>
      <t>crash</t>
    </r>
    <r>
      <rPr>
        <sz val="12"/>
        <color indexed="18"/>
        <rFont val="Calibri"/>
        <family val="2"/>
      </rPr>
      <t xml:space="preserve"> rate or other data-supported means.  HSIP funding should support implementation of proven, effective activities.  Implementation support should either add to existing successful non-infrastructure programs (but not replace existing funding sources), or be used for new proven activities.   Non-infrastructure projects must meet all Title 23 requirements.</t>
    </r>
  </si>
  <si>
    <r>
      <rPr>
        <b/>
        <sz val="12"/>
        <color indexed="18"/>
        <rFont val="Calibri"/>
        <family val="2"/>
      </rPr>
      <t>Note</t>
    </r>
    <r>
      <rPr>
        <sz val="12"/>
        <color indexed="18"/>
        <rFont val="Calibri"/>
        <family val="2"/>
      </rPr>
      <t>:  These cells may or may not auto populate depending on which Cost Estimate Tab is completed!!  Currently linked to Tab 4.</t>
    </r>
  </si>
  <si>
    <t>B/C Ratio is auto populated from Tab 10, Cell E19 and SHSP Weighted Score is auto populated from Tab 15, Cell B21</t>
  </si>
  <si>
    <t>Preferred that only 4 and 5 star Crash Modification Factors (CMF) from  Tab 17, Countermeasures, Tab 18, CMF1, and Tab 19, CMF2, be used.  The crash severity for these CMFs is Fatal, Serious and Minor Injury only.  No All or PDO crashes.  If an agency cannot find a CMF in the Tabs, then it is recommended that they contact ADOT TSS and provide the proposed CMF and reference for approval prior to submitting the application.  Failure could result in rejection of the application.</t>
  </si>
  <si>
    <r>
      <t xml:space="preserve">*REQUIRED: Use 4 and 5 star CMFs from ADOT Lists </t>
    </r>
    <r>
      <rPr>
        <b/>
        <u/>
        <sz val="9"/>
        <color rgb="FFFF0000"/>
        <rFont val="Arial"/>
        <family val="2"/>
      </rPr>
      <t>Only</t>
    </r>
    <r>
      <rPr>
        <b/>
        <sz val="9"/>
        <color rgb="FFFF0000"/>
        <rFont val="Arial"/>
        <family val="2"/>
      </rPr>
      <t xml:space="preserve"> at Tabs 17 - 19 preferred.</t>
    </r>
  </si>
  <si>
    <t>Change Name of Project to your project's name.</t>
  </si>
  <si>
    <t xml:space="preserve">print this page and sign </t>
  </si>
  <si>
    <r>
      <t xml:space="preserve">The </t>
    </r>
    <r>
      <rPr>
        <sz val="11"/>
        <color rgb="FFFF0000"/>
        <rFont val="Arial"/>
        <family val="2"/>
      </rPr>
      <t>[ insert agency name ]</t>
    </r>
    <r>
      <rPr>
        <sz val="11"/>
        <rFont val="Arial"/>
        <family val="2"/>
      </rPr>
      <t xml:space="preserve"> is submitting herewith a project application for </t>
    </r>
    <r>
      <rPr>
        <sz val="11"/>
        <color rgb="FFFF0000"/>
        <rFont val="Arial"/>
        <family val="2"/>
      </rPr>
      <t>[state or local]</t>
    </r>
    <r>
      <rPr>
        <sz val="11"/>
        <rFont val="Arial"/>
        <family val="2"/>
      </rPr>
      <t xml:space="preserve"> Highway Safety Improvement Program (HSIP) funding.  This road safety improvement project was identified through the </t>
    </r>
    <r>
      <rPr>
        <sz val="11"/>
        <color rgb="FFFF0000"/>
        <rFont val="Arial"/>
        <family val="2"/>
      </rPr>
      <t xml:space="preserve">[state or local] </t>
    </r>
    <r>
      <rPr>
        <sz val="11"/>
        <rFont val="Arial"/>
        <family val="2"/>
      </rPr>
      <t xml:space="preserve">network crash data screening process and meets all requirements of Title 23.  The proposed request is for the </t>
    </r>
    <r>
      <rPr>
        <sz val="11"/>
        <color rgb="FFFF0000"/>
        <rFont val="Arial"/>
        <family val="2"/>
      </rPr>
      <t xml:space="preserve">[describe </t>
    </r>
    <r>
      <rPr>
        <u/>
        <sz val="11"/>
        <color rgb="FFFF0000"/>
        <rFont val="Arial"/>
        <family val="2"/>
      </rPr>
      <t>each</t>
    </r>
    <r>
      <rPr>
        <sz val="11"/>
        <color rgb="FFFF0000"/>
        <rFont val="Arial"/>
        <family val="2"/>
      </rPr>
      <t xml:space="preserve"> countermeasure being constructed or the safety item being procured and the limits of the project] </t>
    </r>
    <r>
      <rPr>
        <sz val="11"/>
        <rFont val="Arial"/>
        <family val="2"/>
      </rPr>
      <t>and</t>
    </r>
    <r>
      <rPr>
        <sz val="11"/>
        <color rgb="FFFF0000"/>
        <rFont val="Arial"/>
        <family val="2"/>
      </rPr>
      <t xml:space="preserve"> [does/does not] </t>
    </r>
    <r>
      <rPr>
        <sz val="11"/>
        <rFont val="Arial"/>
        <family val="2"/>
      </rPr>
      <t xml:space="preserve">include any non-infrastructure funding request.  </t>
    </r>
    <r>
      <rPr>
        <sz val="11"/>
        <color rgb="FFFF0000"/>
        <rFont val="Arial"/>
        <family val="2"/>
      </rPr>
      <t>[Describe how the installation or procurement of this countermeasure will correct or improve the highway safety problem.]</t>
    </r>
    <r>
      <rPr>
        <sz val="11"/>
        <rFont val="Arial"/>
        <family val="2"/>
      </rPr>
      <t xml:space="preserve">  </t>
    </r>
    <r>
      <rPr>
        <sz val="11"/>
        <color rgb="FFFF0000"/>
        <rFont val="Arial"/>
        <family val="2"/>
      </rPr>
      <t>[Insert a statement that indicates who is doing the work i.e. City Staff or Contractor]</t>
    </r>
    <r>
      <rPr>
        <sz val="11"/>
        <rFont val="Arial"/>
        <family val="2"/>
      </rPr>
      <t xml:space="preserve">.  </t>
    </r>
    <r>
      <rPr>
        <sz val="11"/>
        <color rgb="FFFF0000"/>
        <rFont val="Arial"/>
        <family val="2"/>
      </rPr>
      <t>[Insert a statement that there will or will not be ground distrubing activities or utility relocations anticipated.]</t>
    </r>
  </si>
  <si>
    <r>
      <t xml:space="preserve">[This paragraph has to identify how many crashes that occurred during the most recent 5-year period that the proposed countermeasure is based on. ] [i.e. intersection related pedestrian crashes for pedestrian countdown heads]  </t>
    </r>
    <r>
      <rPr>
        <sz val="11"/>
        <rFont val="Arial"/>
        <family val="2"/>
      </rPr>
      <t>During the most recent five year period ending xxxxxx 20xx, the City/Town experienced xxx total pederstrian intersection related crashes including xx fatal and xx incapacitating crashes.  With a Crash Reduction Factor (CRF) of xx% obtained from the ADOT 4/5 Star</t>
    </r>
    <r>
      <rPr>
        <sz val="11"/>
        <color rgb="FFFF0000"/>
        <rFont val="Arial"/>
        <family val="2"/>
      </rPr>
      <t xml:space="preserve"> [or other ADOT prior approved CRF]</t>
    </r>
    <r>
      <rPr>
        <sz val="11"/>
        <rFont val="Arial"/>
        <family val="2"/>
      </rPr>
      <t xml:space="preserve"> list for all pedestrian crashes, the City/Town could see a 5-year reduction of xxx crashes including xx fatal and xx serious injury crashes.</t>
    </r>
    <r>
      <rPr>
        <sz val="11"/>
        <color rgb="FFFF0000"/>
        <rFont val="Arial"/>
        <family val="2"/>
      </rPr>
      <t xml:space="preserve"> [Contact ADOT Traffic Section for this information if you do not have it available.]</t>
    </r>
  </si>
  <si>
    <r>
      <rPr>
        <sz val="11"/>
        <color rgb="FFFF0000"/>
        <rFont val="Arial"/>
        <family val="2"/>
      </rPr>
      <t>[insert agency name]</t>
    </r>
    <r>
      <rPr>
        <sz val="11"/>
        <rFont val="Arial"/>
        <family val="2"/>
      </rPr>
      <t xml:space="preserve"> is aware that, if funded, additional HSIP funds above the attached estimated cost are not available to pay for excess costs and that other funds whether STP, local or other will have to provided or secured by  </t>
    </r>
    <r>
      <rPr>
        <sz val="11"/>
        <color rgb="FFFF0000"/>
        <rFont val="Arial"/>
        <family val="2"/>
      </rPr>
      <t>[insert agency name]</t>
    </r>
    <r>
      <rPr>
        <sz val="11"/>
        <rFont val="Arial"/>
        <family val="2"/>
      </rPr>
      <t xml:space="preserve"> to cover the additional costs or the project will have to be withdrawn and resbumitted in the next call-for-projects.
</t>
    </r>
    <r>
      <rPr>
        <sz val="11"/>
        <color rgb="FFFF0000"/>
        <rFont val="Arial"/>
        <family val="2"/>
      </rPr>
      <t>[insert agency name]</t>
    </r>
    <r>
      <rPr>
        <sz val="11"/>
        <rFont val="Arial"/>
        <family val="2"/>
      </rPr>
      <t xml:space="preserve"> agrees to conduct and provide to ADOT TSS on a yearly basis a written before-and-after study utilizing the same crash data included in the countermeasure influence area in order to determine the effectiveness of the conuntermeasure on fatal and serious injury crashes.</t>
    </r>
  </si>
  <si>
    <t>Grant Proposal and Non-acceptance Documentation (Non-infrastructure element)</t>
  </si>
  <si>
    <t>After printing the cover/transmittal letter on agency letterhead, scan the letter into a pdf document.  Submit electronically with all other documentation.  ADOT does not require a hard copy.</t>
  </si>
  <si>
    <r>
      <rPr>
        <b/>
        <sz val="11"/>
        <color indexed="8"/>
        <rFont val="Calibri"/>
        <family val="2"/>
      </rPr>
      <t>"Spot Specific Projects"</t>
    </r>
    <r>
      <rPr>
        <sz val="11"/>
        <color indexed="8"/>
        <rFont val="Calibri"/>
        <family val="2"/>
      </rPr>
      <t xml:space="preserve"> are those projects that would implement a safety countermeasure focused at a specific location.  Applications for this category of projects require network screening, supporting crash data, a 4 or 5 star CMF, and a benefit-cost ratio ≥  </t>
    </r>
    <r>
      <rPr>
        <b/>
        <sz val="11"/>
        <color indexed="8"/>
        <rFont val="Calibri"/>
        <family val="2"/>
      </rPr>
      <t>1.5.</t>
    </r>
    <r>
      <rPr>
        <sz val="11"/>
        <color indexed="8"/>
        <rFont val="Calibri"/>
        <family val="2"/>
      </rPr>
      <t xml:space="preserve">  These projects may require environmental, utility and ROW clearances.  </t>
    </r>
  </si>
  <si>
    <t>The cover letter is the document that commits the agency to the safety project, how much HSIP funding is being requested,the source of additional funding if necessary, etc.  A short summary of your application with B/C and Weighted Scores included.  When completed please print and sign your letter and .pdf it along with the final version of this Excel application.  The final version of the Excel application must include any modifications to project scope and project cost made during the project review process .</t>
  </si>
  <si>
    <t xml:space="preserve">The amount of HSIP funding shown in the Cost Estimate of the final Excel application MUST match the amount approved by COG/MPO if local OA is being used. </t>
  </si>
  <si>
    <t>Any changes in project cost above 20% will need to be re-submitted along with justification for eligibility and approval.  If project cost increases &lt;20%, the LPA needs to notify ADOT by email of increase with justification for the record prior to requesting increased Federal Authorization or inclusion in the TIP.</t>
  </si>
  <si>
    <t>Any changes in project scope or work limits will need to be re-submitted for eligibility determination and approval prior to award of construction contract.</t>
  </si>
  <si>
    <t xml:space="preserve">Safety practitioners in the agency should evaluate the potentially applicable CMFs, eliminating any that are not appropriate for the countermeasure(s).  Practioners should only choose the most appropriate CMFs for their specific project based on factors including but not limited to :  urban areas vs rural areas; low vs high traffic volumes; 2-lane vs 6 lane roadways, manner of collision, etc. If there is not a published CMF for the countermeasure, then the project probably will not be eligibilbe for HSIP funding. </t>
  </si>
  <si>
    <t>NOTE:  For HSIP funds, project costs exceeding the TOTAL REQUEST have to be obtained from other than HSIP funding.</t>
  </si>
  <si>
    <t>This is not a fixed costs for State.  Has to cover all environmental, ROW, C&amp;S, etc. costs.  Minimum $30,000 or 10% to Construction Sub-Total</t>
  </si>
  <si>
    <r>
      <t>"Systemic Projects"</t>
    </r>
    <r>
      <rPr>
        <sz val="11"/>
        <rFont val="Calibri"/>
        <family val="2"/>
        <scheme val="minor"/>
      </rPr>
      <t xml:space="preserve"> are those projects that implement systemic road safety improvements across a road nework.  These are projects that can be implemented with minimal clearances required, usually system-or corridor-wide.  A data anaylysis that identifies crash trends and risk factors with a prioritized list of potential locations that could benefit from the systemic safety improvements utilizing highly-effective countermeasures is required.  Applications for this category of projects require network screening, supporting crash data, a 4 or 5 star CMF, and a benefit-cost ratio ≥  1.5.  Contact ADOT Traffic Safety Section for technical assistance if needed.  See </t>
    </r>
    <r>
      <rPr>
        <u/>
        <sz val="11"/>
        <rFont val="Calibri"/>
        <family val="2"/>
        <scheme val="minor"/>
      </rPr>
      <t>http://safety.fhwa.dot.gov/systemic/</t>
    </r>
    <r>
      <rPr>
        <sz val="11"/>
        <rFont val="Calibri"/>
        <family val="2"/>
        <scheme val="minor"/>
      </rPr>
      <t xml:space="preserve"> for more information.</t>
    </r>
  </si>
  <si>
    <t>The driver/pedestriank/pedalcyclist's behavior in the crash data fields in the supporting crash data has to support this element and has to be submitted with the application.</t>
  </si>
  <si>
    <t xml:space="preserve">ADOT is responsible for ensuring that all individual elements of a project are eligible.  Eligibility does not give an agency authorization to begin work.  Final eligibility and participation determinations (Federal Authorization) are retained by FHWA and any work performed prior to Federal Authorization are not eligible for reimbursement.   </t>
  </si>
  <si>
    <t>Highway Safety Improvement Program (HSIP) Project  Determination and Application</t>
  </si>
  <si>
    <r>
      <t>Improve Roadway Segment Safety:</t>
    </r>
    <r>
      <rPr>
        <sz val="11"/>
        <rFont val="Calibri"/>
        <family val="2"/>
        <scheme val="minor"/>
      </rPr>
      <t xml:space="preserve">
Milled in shoulder and centerline rumble strips
Install delineation for barriers and obstacles
Upgrade markings (wider and more durable materials) including Raised Pavement Markers
Upgrade regulatory and warning signs (Sign Inventory system </t>
    </r>
    <r>
      <rPr>
        <b/>
        <sz val="11"/>
        <rFont val="Calibri"/>
        <family val="2"/>
        <scheme val="minor"/>
      </rPr>
      <t>must</t>
    </r>
    <r>
      <rPr>
        <sz val="11"/>
        <rFont val="Calibri"/>
        <family val="2"/>
        <scheme val="minor"/>
      </rPr>
      <t xml:space="preserve"> be in place as of June 14, 2014.  Replacement based on retroreflectivity)
Shoulder widening
Enhanced delineation at horizontal curves                                                                                                                              
Road Diets
High Friction course applications
Install new Streetlighting
Install new Guardrails  (Does not include upgrading or replacing existing guardrails.)</t>
    </r>
  </si>
  <si>
    <r>
      <t xml:space="preserve">Must identify each countermeasure that is included in the project.  What are you asking for, the potential reduction of similar crashes, how much HSIP funding and your commitment to the Safety Project., etc.  </t>
    </r>
    <r>
      <rPr>
        <b/>
        <u/>
        <sz val="10"/>
        <rFont val="Arial"/>
        <family val="2"/>
      </rPr>
      <t xml:space="preserve">The State SHSP emphasis area(s) and supporting implementation strategy(ies) is required.  If a COG/MPO has adopted their own Strategic Highway Safety Plan, then the local emphasis area(s) must also be identified.
</t>
    </r>
    <r>
      <rPr>
        <b/>
        <sz val="10"/>
        <rFont val="Arial"/>
        <family val="2"/>
      </rPr>
      <t>If the total project cost exceeds the COG/MPO's OA, then the proposed funding source needs to be idenitified i.e. local funds, STP, CMAQ, etc.  If it is an ADOT project, then the proposed FY for design and FY for construction must be shown.
It is important for the requestor to understand that additional HSIP funding exceeding this request will not be available at a later date.  The requestor is committing to providing the additional funds from other sources.
The agency also agrees to maintain the countermeasure at or above the standard(s) to which it was installed.
The agency must state that they understand that HSIP funds can only be used once to install a countermeasure.
The agency must agree to maintaining conducting a before-and-after study every year (yearly submittal) with the final study submitted three years after installation.</t>
    </r>
  </si>
  <si>
    <r>
      <rPr>
        <sz val="11"/>
        <color rgb="FFFF0000"/>
        <rFont val="Arial"/>
        <family val="2"/>
      </rPr>
      <t>[ insert agency name ]</t>
    </r>
    <r>
      <rPr>
        <sz val="11"/>
        <rFont val="Arial"/>
        <family val="2"/>
      </rPr>
      <t xml:space="preserve"> has estimated the total project cost of this project to be $xxx,xxx.  Of that amount request ADOT determine if</t>
    </r>
    <r>
      <rPr>
        <sz val="11"/>
        <color rgb="FFFF0000"/>
        <rFont val="Arial"/>
        <family val="2"/>
      </rPr>
      <t xml:space="preserve"> $xx,xxx</t>
    </r>
    <r>
      <rPr>
        <sz val="11"/>
        <rFont val="Arial"/>
        <family val="2"/>
      </rPr>
      <t xml:space="preserve"> is HSIP eligible, with $xx,xxx being non-HSIP eligible, $xx,xxx being local match, and $xxx,xxx being Other funds (if appropriate). In accordance with Title 23, the Federal share for safety improvement items are eligible to be funded at 100% or 94.3% </t>
    </r>
    <r>
      <rPr>
        <sz val="11"/>
        <color rgb="FFFF0000"/>
        <rFont val="Arial"/>
        <family val="2"/>
      </rPr>
      <t xml:space="preserve"> [which is appropriate]</t>
    </r>
    <r>
      <rPr>
        <sz val="11"/>
        <rFont val="Arial"/>
        <family val="2"/>
      </rPr>
      <t xml:space="preserve">Federal share per 23 U.S.C. 120(c) as described in Code of Federal Register 23 CFR Part 924. Therefore, the </t>
    </r>
    <r>
      <rPr>
        <sz val="11"/>
        <color rgb="FFFF0000"/>
        <rFont val="Arial"/>
        <family val="2"/>
      </rPr>
      <t>[ insert agency name ]</t>
    </r>
    <r>
      <rPr>
        <sz val="11"/>
        <rFont val="Arial"/>
        <family val="2"/>
      </rPr>
      <t xml:space="preserve"> does not propose to contribute any local match for the above mentioned project </t>
    </r>
    <r>
      <rPr>
        <sz val="11"/>
        <color rgb="FFFF0000"/>
        <rFont val="Arial"/>
        <family val="2"/>
      </rPr>
      <t>or proposes committing the 5.7% local match in the amount of $XXXX</t>
    </r>
    <r>
      <rPr>
        <sz val="11"/>
        <rFont val="Arial"/>
        <family val="2"/>
      </rPr>
      <t>.</t>
    </r>
    <r>
      <rPr>
        <sz val="11"/>
        <color rgb="FFFF0000"/>
        <rFont val="Arial"/>
        <family val="2"/>
      </rPr>
      <t xml:space="preserve"> Furthermore, the [ insert agency name ] is not requesting reimbursement for staff time for installation.</t>
    </r>
    <r>
      <rPr>
        <sz val="11"/>
        <rFont val="Arial"/>
        <family val="2"/>
      </rPr>
      <t xml:space="preserve"> </t>
    </r>
    <r>
      <rPr>
        <sz val="11"/>
        <color rgb="FFFF0000"/>
        <rFont val="Arial"/>
        <family val="2"/>
      </rPr>
      <t>[if applicable</t>
    </r>
    <r>
      <rPr>
        <sz val="11"/>
        <rFont val="Arial"/>
        <family val="2"/>
      </rPr>
      <t xml:space="preserve">] Table </t>
    </r>
    <r>
      <rPr>
        <sz val="11"/>
        <color rgb="FFFF0000"/>
        <rFont val="Arial"/>
        <family val="2"/>
      </rPr>
      <t>x</t>
    </r>
    <r>
      <rPr>
        <sz val="11"/>
        <rFont val="Arial"/>
        <family val="2"/>
      </rPr>
      <t xml:space="preserve"> summarizes the anticipated cost estimate projected for this project.</t>
    </r>
  </si>
</sst>
</file>

<file path=xl/styles.xml><?xml version="1.0" encoding="utf-8"?>
<styleSheet xmlns="http://schemas.openxmlformats.org/spreadsheetml/2006/main" xmlns:mc="http://schemas.openxmlformats.org/markup-compatibility/2006" xmlns:x14ac="http://schemas.microsoft.com/office/spreadsheetml/2009/9/ac" mc:Ignorable="x14ac">
  <numFmts count="13">
    <numFmt numFmtId="5" formatCode="&quot;$&quot;#,##0_);\(&quot;$&quot;#,##0\)"/>
    <numFmt numFmtId="8" formatCode="&quot;$&quot;#,##0.00_);[Red]\(&quot;$&quot;#,##0.00\)"/>
    <numFmt numFmtId="44" formatCode="_(&quot;$&quot;* #,##0.00_);_(&quot;$&quot;* \(#,##0.00\);_(&quot;$&quot;* &quot;-&quot;??_);_(@_)"/>
    <numFmt numFmtId="43" formatCode="_(* #,##0.00_);_(* \(#,##0.00\);_(* &quot;-&quot;??_);_(@_)"/>
    <numFmt numFmtId="164" formatCode="0."/>
    <numFmt numFmtId="165" formatCode="&quot;$&quot;#,##0"/>
    <numFmt numFmtId="166" formatCode="&quot;$&quot;#,##0.00"/>
    <numFmt numFmtId="167" formatCode="#,##0.0000"/>
    <numFmt numFmtId="168" formatCode="[&lt;=9999999]###\-####;\(###\)\ ###\-####"/>
    <numFmt numFmtId="169" formatCode="[$-409]mmmm\ d\,\ yyyy;@"/>
    <numFmt numFmtId="170" formatCode="_(&quot;$&quot;* #,##0_);_(&quot;$&quot;* \(#,##0\);_(&quot;$&quot;* &quot;-&quot;??_);_(@_)"/>
    <numFmt numFmtId="171" formatCode="0.0"/>
    <numFmt numFmtId="172" formatCode="[$-F400]h:mm:ss\ AM/PM"/>
  </numFmts>
  <fonts count="98" x14ac:knownFonts="1">
    <font>
      <sz val="11"/>
      <color theme="1"/>
      <name val="Calibri"/>
      <family val="2"/>
      <scheme val="minor"/>
    </font>
    <font>
      <sz val="11"/>
      <color indexed="8"/>
      <name val="Calibri"/>
      <family val="2"/>
    </font>
    <font>
      <sz val="11"/>
      <color indexed="8"/>
      <name val="Calibri"/>
      <family val="2"/>
    </font>
    <font>
      <b/>
      <sz val="11"/>
      <color indexed="8"/>
      <name val="Calibri"/>
      <family val="2"/>
    </font>
    <font>
      <sz val="12"/>
      <color indexed="8"/>
      <name val="Calibri"/>
      <family val="2"/>
    </font>
    <font>
      <b/>
      <sz val="12"/>
      <color indexed="8"/>
      <name val="Calibri"/>
      <family val="2"/>
    </font>
    <font>
      <b/>
      <i/>
      <sz val="11"/>
      <color indexed="8"/>
      <name val="Calibri"/>
      <family val="2"/>
    </font>
    <font>
      <u/>
      <sz val="11"/>
      <color indexed="12"/>
      <name val="Calibri"/>
      <family val="2"/>
    </font>
    <font>
      <sz val="8"/>
      <name val="Calibri"/>
      <family val="2"/>
    </font>
    <font>
      <b/>
      <sz val="12"/>
      <name val="Calibri"/>
      <family val="2"/>
    </font>
    <font>
      <sz val="12"/>
      <color indexed="18"/>
      <name val="Calibri"/>
      <family val="2"/>
    </font>
    <font>
      <b/>
      <sz val="12"/>
      <color indexed="18"/>
      <name val="Calibri"/>
      <family val="2"/>
    </font>
    <font>
      <b/>
      <sz val="18"/>
      <color indexed="8"/>
      <name val="Calibri"/>
      <family val="2"/>
    </font>
    <font>
      <b/>
      <sz val="12"/>
      <color indexed="10"/>
      <name val="Calibri"/>
      <family val="2"/>
    </font>
    <font>
      <sz val="10"/>
      <name val="Arial"/>
      <family val="2"/>
    </font>
    <font>
      <u/>
      <sz val="10"/>
      <color indexed="12"/>
      <name val="Arial"/>
      <family val="2"/>
    </font>
    <font>
      <sz val="8"/>
      <name val="Arial"/>
      <family val="2"/>
    </font>
    <font>
      <b/>
      <sz val="10"/>
      <name val="Arial"/>
      <family val="2"/>
    </font>
    <font>
      <sz val="10"/>
      <name val="Arial"/>
      <family val="2"/>
    </font>
    <font>
      <i/>
      <sz val="12"/>
      <color indexed="18"/>
      <name val="Calibri"/>
      <family val="2"/>
    </font>
    <font>
      <b/>
      <sz val="9"/>
      <name val="Arial"/>
      <family val="2"/>
    </font>
    <font>
      <sz val="9"/>
      <name val="Arial"/>
      <family val="2"/>
    </font>
    <font>
      <sz val="10"/>
      <color indexed="62"/>
      <name val="Arial"/>
      <family val="2"/>
    </font>
    <font>
      <sz val="11"/>
      <name val="Arial"/>
      <family val="2"/>
    </font>
    <font>
      <b/>
      <sz val="12"/>
      <name val="Arial"/>
      <family val="2"/>
    </font>
    <font>
      <b/>
      <sz val="12"/>
      <color indexed="10"/>
      <name val="Arial"/>
      <family val="2"/>
    </font>
    <font>
      <u/>
      <sz val="11"/>
      <color indexed="12"/>
      <name val="Calibri"/>
      <family val="2"/>
    </font>
    <font>
      <b/>
      <sz val="11"/>
      <color indexed="8"/>
      <name val="Calibri"/>
      <family val="2"/>
    </font>
    <font>
      <b/>
      <sz val="8"/>
      <color indexed="10"/>
      <name val="Arial"/>
      <family val="2"/>
    </font>
    <font>
      <b/>
      <sz val="14"/>
      <name val="Arial"/>
      <family val="2"/>
    </font>
    <font>
      <sz val="10"/>
      <name val="Times New Roman"/>
      <family val="1"/>
    </font>
    <font>
      <i/>
      <sz val="10"/>
      <name val="Arial"/>
      <family val="2"/>
    </font>
    <font>
      <b/>
      <sz val="8"/>
      <name val="Arial"/>
      <family val="2"/>
    </font>
    <font>
      <sz val="10"/>
      <color indexed="12"/>
      <name val="Arial"/>
      <family val="2"/>
    </font>
    <font>
      <sz val="12"/>
      <name val="Arial"/>
      <family val="2"/>
    </font>
    <font>
      <sz val="10"/>
      <color indexed="8"/>
      <name val="Arial"/>
      <family val="2"/>
    </font>
    <font>
      <b/>
      <u/>
      <sz val="10"/>
      <name val="Arial"/>
      <family val="2"/>
    </font>
    <font>
      <u/>
      <sz val="12"/>
      <name val="Arial"/>
      <family val="2"/>
    </font>
    <font>
      <b/>
      <u/>
      <sz val="12"/>
      <color indexed="8"/>
      <name val="Calibri"/>
      <family val="2"/>
    </font>
    <font>
      <b/>
      <sz val="10"/>
      <color indexed="8"/>
      <name val="Arial"/>
      <family val="2"/>
    </font>
    <font>
      <b/>
      <u/>
      <sz val="10"/>
      <color indexed="8"/>
      <name val="Arial"/>
      <family val="2"/>
    </font>
    <font>
      <b/>
      <sz val="11"/>
      <name val="Arial"/>
      <family val="2"/>
    </font>
    <font>
      <b/>
      <sz val="10"/>
      <color indexed="12"/>
      <name val="Arial"/>
      <family val="2"/>
    </font>
    <font>
      <b/>
      <sz val="11"/>
      <color indexed="10"/>
      <name val="Calibri"/>
      <family val="2"/>
    </font>
    <font>
      <u/>
      <sz val="11"/>
      <color theme="10"/>
      <name val="Calibri"/>
      <family val="2"/>
    </font>
    <font>
      <sz val="10"/>
      <color rgb="FFFF0000"/>
      <name val="Arial"/>
      <family val="2"/>
    </font>
    <font>
      <b/>
      <sz val="12"/>
      <color theme="1"/>
      <name val="Calibri"/>
      <family val="2"/>
    </font>
    <font>
      <b/>
      <sz val="12"/>
      <color theme="3" tint="-0.249977111117893"/>
      <name val="Calibri"/>
      <family val="2"/>
    </font>
    <font>
      <b/>
      <sz val="16"/>
      <color indexed="8"/>
      <name val="Calibri"/>
      <family val="2"/>
    </font>
    <font>
      <b/>
      <sz val="14"/>
      <color theme="1"/>
      <name val="Calibri"/>
      <family val="2"/>
      <scheme val="minor"/>
    </font>
    <font>
      <b/>
      <i/>
      <sz val="14"/>
      <color indexed="8"/>
      <name val="Calibri"/>
      <family val="2"/>
    </font>
    <font>
      <sz val="11"/>
      <name val="Calibri"/>
      <family val="2"/>
      <scheme val="minor"/>
    </font>
    <font>
      <sz val="11"/>
      <name val="Calibri"/>
      <family val="2"/>
    </font>
    <font>
      <sz val="8"/>
      <color rgb="FF000000"/>
      <name val="Tahoma"/>
      <family val="2"/>
    </font>
    <font>
      <sz val="12"/>
      <name val="Calibri"/>
      <family val="2"/>
    </font>
    <font>
      <b/>
      <i/>
      <sz val="14"/>
      <name val="Calibri"/>
      <family val="2"/>
    </font>
    <font>
      <b/>
      <i/>
      <u/>
      <sz val="14"/>
      <name val="Calibri"/>
      <family val="2"/>
    </font>
    <font>
      <b/>
      <sz val="11"/>
      <name val="Calibri"/>
      <family val="2"/>
    </font>
    <font>
      <u/>
      <sz val="11"/>
      <name val="Calibri"/>
      <family val="2"/>
      <scheme val="minor"/>
    </font>
    <font>
      <strike/>
      <sz val="11"/>
      <name val="Calibri"/>
      <family val="2"/>
      <scheme val="minor"/>
    </font>
    <font>
      <b/>
      <sz val="9"/>
      <color rgb="FFFF0000"/>
      <name val="Arial"/>
      <family val="2"/>
    </font>
    <font>
      <sz val="11"/>
      <color theme="1"/>
      <name val="Calibri"/>
      <family val="2"/>
      <scheme val="minor"/>
    </font>
    <font>
      <sz val="11"/>
      <color rgb="FFFF0000"/>
      <name val="Arial"/>
      <family val="2"/>
    </font>
    <font>
      <sz val="11"/>
      <name val="Times New Roman"/>
      <family val="1"/>
    </font>
    <font>
      <i/>
      <sz val="11"/>
      <name val="Arial"/>
      <family val="2"/>
    </font>
    <font>
      <u/>
      <sz val="11"/>
      <color rgb="FFFF0000"/>
      <name val="Arial"/>
      <family val="2"/>
    </font>
    <font>
      <sz val="11"/>
      <color indexed="12"/>
      <name val="Arial"/>
      <family val="2"/>
    </font>
    <font>
      <b/>
      <sz val="11"/>
      <color theme="1"/>
      <name val="Calibri"/>
      <family val="2"/>
      <scheme val="minor"/>
    </font>
    <font>
      <sz val="10"/>
      <color theme="1"/>
      <name val="Calibri"/>
      <family val="2"/>
      <scheme val="minor"/>
    </font>
    <font>
      <u/>
      <sz val="11"/>
      <color indexed="8"/>
      <name val="Calibri"/>
      <family val="2"/>
    </font>
    <font>
      <b/>
      <sz val="11"/>
      <color rgb="FFFF0000"/>
      <name val="Calibri"/>
      <family val="2"/>
    </font>
    <font>
      <b/>
      <sz val="12"/>
      <color rgb="FFFF0000"/>
      <name val="Calibri"/>
      <family val="2"/>
    </font>
    <font>
      <sz val="11"/>
      <color rgb="FFFF0000"/>
      <name val="Calibri"/>
      <family val="2"/>
      <scheme val="minor"/>
    </font>
    <font>
      <sz val="12"/>
      <color rgb="FF000080"/>
      <name val="Calibri"/>
      <family val="2"/>
    </font>
    <font>
      <sz val="10"/>
      <color rgb="FF000080"/>
      <name val="Arial"/>
      <family val="2"/>
    </font>
    <font>
      <sz val="9"/>
      <color rgb="FF000080"/>
      <name val="Arial"/>
      <family val="2"/>
    </font>
    <font>
      <u/>
      <sz val="12"/>
      <color indexed="18"/>
      <name val="Calibri"/>
      <family val="2"/>
    </font>
    <font>
      <b/>
      <sz val="12"/>
      <color theme="1"/>
      <name val="Calibri"/>
      <family val="2"/>
      <scheme val="minor"/>
    </font>
    <font>
      <b/>
      <i/>
      <sz val="14"/>
      <color theme="1"/>
      <name val="Calibri"/>
      <family val="2"/>
      <scheme val="minor"/>
    </font>
    <font>
      <sz val="14"/>
      <color theme="1"/>
      <name val="Calibri"/>
      <family val="2"/>
      <scheme val="minor"/>
    </font>
    <font>
      <b/>
      <sz val="16"/>
      <color theme="1"/>
      <name val="Calibri"/>
      <family val="2"/>
      <scheme val="minor"/>
    </font>
    <font>
      <b/>
      <sz val="12"/>
      <color rgb="FFFF0000"/>
      <name val="Calibri"/>
      <family val="2"/>
      <scheme val="minor"/>
    </font>
    <font>
      <b/>
      <u/>
      <sz val="20"/>
      <color theme="1"/>
      <name val="Calibri"/>
      <family val="2"/>
      <scheme val="minor"/>
    </font>
    <font>
      <sz val="10"/>
      <color indexed="8"/>
      <name val="Calibri"/>
      <family val="2"/>
    </font>
    <font>
      <b/>
      <sz val="12"/>
      <color rgb="FFC00000"/>
      <name val="Calibri"/>
      <family val="2"/>
      <scheme val="minor"/>
    </font>
    <font>
      <b/>
      <sz val="12"/>
      <color rgb="FFC00000"/>
      <name val="Calibri"/>
      <family val="2"/>
    </font>
    <font>
      <b/>
      <u/>
      <sz val="9"/>
      <color rgb="FFFF0000"/>
      <name val="Arial"/>
      <family val="2"/>
    </font>
    <font>
      <sz val="12"/>
      <color theme="3" tint="-0.249977111117893"/>
      <name val="Calibri"/>
      <family val="2"/>
    </font>
    <font>
      <sz val="9"/>
      <color indexed="8"/>
      <name val="Calibri"/>
      <family val="2"/>
    </font>
    <font>
      <u/>
      <sz val="12"/>
      <color rgb="FF000080"/>
      <name val="Calibri"/>
      <family val="2"/>
    </font>
    <font>
      <b/>
      <sz val="11"/>
      <color rgb="FFFF0000"/>
      <name val="Calibri"/>
      <family val="2"/>
      <scheme val="minor"/>
    </font>
    <font>
      <sz val="12"/>
      <color theme="3" tint="0.39997558519241921"/>
      <name val="Calibri"/>
      <family val="2"/>
    </font>
    <font>
      <sz val="9"/>
      <name val="Calibri"/>
      <family val="2"/>
    </font>
    <font>
      <sz val="7"/>
      <color theme="1"/>
      <name val="Times New Roman"/>
      <family val="1"/>
    </font>
    <font>
      <b/>
      <u/>
      <sz val="11"/>
      <color theme="1"/>
      <name val="Calibri"/>
      <family val="2"/>
      <scheme val="minor"/>
    </font>
    <font>
      <sz val="10"/>
      <color rgb="FF000000"/>
      <name val="Verdana"/>
      <family val="2"/>
    </font>
    <font>
      <b/>
      <sz val="12"/>
      <color rgb="FF000080"/>
      <name val="Calibri"/>
      <family val="2"/>
    </font>
    <font>
      <b/>
      <sz val="11"/>
      <name val="Calibri"/>
      <family val="2"/>
      <scheme val="minor"/>
    </font>
  </fonts>
  <fills count="18">
    <fill>
      <patternFill patternType="none"/>
    </fill>
    <fill>
      <patternFill patternType="gray125"/>
    </fill>
    <fill>
      <patternFill patternType="solid">
        <fgColor indexed="43"/>
        <bgColor indexed="64"/>
      </patternFill>
    </fill>
    <fill>
      <patternFill patternType="solid">
        <fgColor indexed="19"/>
        <bgColor indexed="64"/>
      </patternFill>
    </fill>
    <fill>
      <patternFill patternType="solid">
        <fgColor indexed="26"/>
        <bgColor indexed="64"/>
      </patternFill>
    </fill>
    <fill>
      <patternFill patternType="solid">
        <fgColor indexed="13"/>
        <bgColor indexed="64"/>
      </patternFill>
    </fill>
    <fill>
      <patternFill patternType="solid">
        <fgColor indexed="22"/>
        <bgColor indexed="64"/>
      </patternFill>
    </fill>
    <fill>
      <patternFill patternType="solid">
        <fgColor rgb="FFFFFFCC"/>
        <bgColor indexed="64"/>
      </patternFill>
    </fill>
    <fill>
      <patternFill patternType="solid">
        <fgColor rgb="FFFFFF00"/>
        <bgColor indexed="64"/>
      </patternFill>
    </fill>
    <fill>
      <patternFill patternType="solid">
        <fgColor theme="3" tint="0.79998168889431442"/>
        <bgColor indexed="64"/>
      </patternFill>
    </fill>
    <fill>
      <patternFill patternType="solid">
        <fgColor theme="0"/>
        <bgColor indexed="64"/>
      </patternFill>
    </fill>
    <fill>
      <patternFill patternType="solid">
        <fgColor indexed="22"/>
        <bgColor indexed="0"/>
      </patternFill>
    </fill>
    <fill>
      <patternFill patternType="solid">
        <fgColor theme="0" tint="-0.249977111117893"/>
        <bgColor indexed="64"/>
      </patternFill>
    </fill>
    <fill>
      <patternFill patternType="solid">
        <fgColor theme="9" tint="0.59999389629810485"/>
        <bgColor indexed="64"/>
      </patternFill>
    </fill>
    <fill>
      <patternFill patternType="solid">
        <fgColor theme="9" tint="0.79998168889431442"/>
        <bgColor indexed="64"/>
      </patternFill>
    </fill>
    <fill>
      <patternFill patternType="solid">
        <fgColor theme="5" tint="0.59999389629810485"/>
        <bgColor indexed="64"/>
      </patternFill>
    </fill>
    <fill>
      <patternFill patternType="solid">
        <fgColor theme="4"/>
        <bgColor indexed="64"/>
      </patternFill>
    </fill>
    <fill>
      <patternFill patternType="solid">
        <fgColor rgb="FFF5F5DC"/>
        <bgColor rgb="FF000000"/>
      </patternFill>
    </fill>
  </fills>
  <borders count="159">
    <border>
      <left/>
      <right/>
      <top/>
      <bottom/>
      <diagonal/>
    </border>
    <border>
      <left style="thin">
        <color indexed="55"/>
      </left>
      <right style="thin">
        <color indexed="55"/>
      </right>
      <top style="thin">
        <color indexed="55"/>
      </top>
      <bottom style="thin">
        <color indexed="55"/>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55"/>
      </left>
      <right/>
      <top style="thin">
        <color indexed="55"/>
      </top>
      <bottom style="thin">
        <color indexed="55"/>
      </bottom>
      <diagonal/>
    </border>
    <border>
      <left/>
      <right/>
      <top/>
      <bottom style="thin">
        <color indexed="55"/>
      </bottom>
      <diagonal/>
    </border>
    <border>
      <left/>
      <right style="thin">
        <color indexed="55"/>
      </right>
      <top style="thin">
        <color indexed="55"/>
      </top>
      <bottom style="thin">
        <color indexed="55"/>
      </bottom>
      <diagonal/>
    </border>
    <border>
      <left style="thin">
        <color indexed="64"/>
      </left>
      <right/>
      <top/>
      <bottom style="thin">
        <color indexed="64"/>
      </bottom>
      <diagonal/>
    </border>
    <border>
      <left style="medium">
        <color indexed="64"/>
      </left>
      <right style="double">
        <color indexed="64"/>
      </right>
      <top/>
      <bottom style="thin">
        <color indexed="64"/>
      </bottom>
      <diagonal/>
    </border>
    <border>
      <left style="medium">
        <color indexed="64"/>
      </left>
      <right style="double">
        <color indexed="64"/>
      </right>
      <top style="thin">
        <color indexed="64"/>
      </top>
      <bottom style="thin">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double">
        <color indexed="64"/>
      </right>
      <top style="medium">
        <color indexed="64"/>
      </top>
      <bottom style="medium">
        <color indexed="64"/>
      </bottom>
      <diagonal/>
    </border>
    <border>
      <left style="thin">
        <color indexed="55"/>
      </left>
      <right style="thin">
        <color indexed="55"/>
      </right>
      <top/>
      <bottom style="thin">
        <color indexed="55"/>
      </bottom>
      <diagonal/>
    </border>
    <border>
      <left/>
      <right/>
      <top style="thin">
        <color indexed="55"/>
      </top>
      <bottom style="thin">
        <color indexed="55"/>
      </bottom>
      <diagonal/>
    </border>
    <border>
      <left style="thin">
        <color indexed="55"/>
      </left>
      <right/>
      <top/>
      <bottom style="thin">
        <color indexed="55"/>
      </bottom>
      <diagonal/>
    </border>
    <border>
      <left style="thin">
        <color indexed="55"/>
      </left>
      <right style="thin">
        <color indexed="55"/>
      </right>
      <top style="thin">
        <color indexed="55"/>
      </top>
      <bottom/>
      <diagonal/>
    </border>
    <border>
      <left style="thin">
        <color indexed="55"/>
      </left>
      <right/>
      <top/>
      <bottom/>
      <diagonal/>
    </border>
    <border>
      <left style="thin">
        <color indexed="64"/>
      </left>
      <right style="thin">
        <color indexed="64"/>
      </right>
      <top style="thin">
        <color indexed="64"/>
      </top>
      <bottom/>
      <diagonal/>
    </border>
    <border>
      <left style="thin">
        <color indexed="55"/>
      </left>
      <right/>
      <top style="thin">
        <color indexed="55"/>
      </top>
      <bottom/>
      <diagonal/>
    </border>
    <border>
      <left/>
      <right/>
      <top style="thin">
        <color indexed="55"/>
      </top>
      <bottom/>
      <diagonal/>
    </border>
    <border>
      <left/>
      <right style="thin">
        <color indexed="55"/>
      </right>
      <top style="thin">
        <color indexed="55"/>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style="medium">
        <color indexed="64"/>
      </top>
      <bottom/>
      <diagonal/>
    </border>
    <border>
      <left style="medium">
        <color indexed="64"/>
      </left>
      <right/>
      <top/>
      <bottom/>
      <diagonal/>
    </border>
    <border>
      <left/>
      <right/>
      <top style="medium">
        <color indexed="64"/>
      </top>
      <bottom style="medium">
        <color indexed="64"/>
      </bottom>
      <diagonal/>
    </border>
    <border>
      <left/>
      <right/>
      <top/>
      <bottom style="medium">
        <color indexed="64"/>
      </bottom>
      <diagonal/>
    </border>
    <border>
      <left/>
      <right/>
      <top/>
      <bottom style="dashed">
        <color indexed="64"/>
      </bottom>
      <diagonal/>
    </border>
    <border>
      <left style="medium">
        <color indexed="64"/>
      </left>
      <right/>
      <top/>
      <bottom style="medium">
        <color indexed="64"/>
      </bottom>
      <diagonal/>
    </border>
    <border>
      <left/>
      <right/>
      <top style="medium">
        <color indexed="64"/>
      </top>
      <bottom/>
      <diagonal/>
    </border>
    <border>
      <left/>
      <right/>
      <top/>
      <bottom style="thin">
        <color indexed="64"/>
      </bottom>
      <diagonal/>
    </border>
    <border>
      <left style="thin">
        <color indexed="55"/>
      </left>
      <right style="thin">
        <color indexed="64"/>
      </right>
      <top style="thin">
        <color indexed="55"/>
      </top>
      <bottom style="thin">
        <color indexed="55"/>
      </bottom>
      <diagonal/>
    </border>
    <border>
      <left/>
      <right style="thin">
        <color indexed="55"/>
      </right>
      <top/>
      <bottom style="thin">
        <color indexed="55"/>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diagonal/>
    </border>
    <border>
      <left/>
      <right style="double">
        <color indexed="64"/>
      </right>
      <top style="medium">
        <color indexed="64"/>
      </top>
      <bottom style="medium">
        <color indexed="64"/>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right style="medium">
        <color indexed="64"/>
      </right>
      <top style="medium">
        <color indexed="64"/>
      </top>
      <bottom style="double">
        <color indexed="64"/>
      </bottom>
      <diagonal/>
    </border>
    <border>
      <left/>
      <right style="double">
        <color indexed="64"/>
      </right>
      <top style="thin">
        <color indexed="64"/>
      </top>
      <bottom style="thin">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double">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top style="thin">
        <color indexed="55"/>
      </top>
      <bottom style="medium">
        <color indexed="64"/>
      </bottom>
      <diagonal/>
    </border>
    <border>
      <left/>
      <right/>
      <top style="thin">
        <color indexed="55"/>
      </top>
      <bottom style="thin">
        <color indexed="64"/>
      </bottom>
      <diagonal/>
    </border>
    <border>
      <left style="medium">
        <color indexed="64"/>
      </left>
      <right/>
      <top style="thin">
        <color indexed="55"/>
      </top>
      <bottom style="medium">
        <color indexed="64"/>
      </bottom>
      <diagonal/>
    </border>
    <border>
      <left style="medium">
        <color indexed="64"/>
      </left>
      <right style="thin">
        <color indexed="55"/>
      </right>
      <top/>
      <bottom style="thin">
        <color indexed="64"/>
      </bottom>
      <diagonal/>
    </border>
    <border>
      <left style="thin">
        <color indexed="55"/>
      </left>
      <right style="thin">
        <color indexed="55"/>
      </right>
      <top/>
      <bottom style="thin">
        <color indexed="64"/>
      </bottom>
      <diagonal/>
    </border>
    <border>
      <left style="medium">
        <color indexed="64"/>
      </left>
      <right/>
      <top style="thin">
        <color indexed="64"/>
      </top>
      <bottom style="medium">
        <color indexed="64"/>
      </bottom>
      <diagonal/>
    </border>
    <border>
      <left/>
      <right style="thin">
        <color indexed="55"/>
      </right>
      <top style="thin">
        <color indexed="64"/>
      </top>
      <bottom style="medium">
        <color indexed="64"/>
      </bottom>
      <diagonal/>
    </border>
    <border>
      <left style="medium">
        <color indexed="64"/>
      </left>
      <right/>
      <top style="thin">
        <color indexed="64"/>
      </top>
      <bottom style="double">
        <color indexed="64"/>
      </bottom>
      <diagonal/>
    </border>
    <border>
      <left/>
      <right/>
      <top style="thin">
        <color indexed="64"/>
      </top>
      <bottom style="double">
        <color indexed="64"/>
      </bottom>
      <diagonal/>
    </border>
    <border>
      <left/>
      <right style="medium">
        <color indexed="64"/>
      </right>
      <top style="thin">
        <color indexed="55"/>
      </top>
      <bottom style="thin">
        <color indexed="55"/>
      </bottom>
      <diagonal/>
    </border>
    <border>
      <left/>
      <right/>
      <top style="double">
        <color indexed="64"/>
      </top>
      <bottom style="medium">
        <color indexed="64"/>
      </bottom>
      <diagonal/>
    </border>
    <border>
      <left style="medium">
        <color indexed="64"/>
      </left>
      <right/>
      <top style="double">
        <color indexed="64"/>
      </top>
      <bottom style="medium">
        <color indexed="64"/>
      </bottom>
      <diagonal/>
    </border>
    <border>
      <left style="medium">
        <color indexed="64"/>
      </left>
      <right/>
      <top style="thin">
        <color indexed="55"/>
      </top>
      <bottom style="thin">
        <color indexed="55"/>
      </bottom>
      <diagonal/>
    </border>
    <border>
      <left/>
      <right/>
      <top style="medium">
        <color indexed="64"/>
      </top>
      <bottom style="thin">
        <color indexed="55"/>
      </bottom>
      <diagonal/>
    </border>
    <border>
      <left/>
      <right style="medium">
        <color indexed="64"/>
      </right>
      <top style="medium">
        <color indexed="64"/>
      </top>
      <bottom style="thin">
        <color indexed="55"/>
      </bottom>
      <diagonal/>
    </border>
    <border>
      <left/>
      <right style="medium">
        <color indexed="64"/>
      </right>
      <top style="thin">
        <color indexed="55"/>
      </top>
      <bottom style="medium">
        <color indexed="64"/>
      </bottom>
      <diagonal/>
    </border>
    <border>
      <left style="medium">
        <color indexed="64"/>
      </left>
      <right style="thin">
        <color indexed="55"/>
      </right>
      <top style="thin">
        <color theme="0" tint="-0.499984740745262"/>
      </top>
      <bottom style="thin">
        <color indexed="64"/>
      </bottom>
      <diagonal/>
    </border>
    <border>
      <left style="thin">
        <color indexed="55"/>
      </left>
      <right/>
      <top/>
      <bottom style="thin">
        <color indexed="64"/>
      </bottom>
      <diagonal/>
    </border>
    <border>
      <left style="medium">
        <color indexed="64"/>
      </left>
      <right style="medium">
        <color indexed="64"/>
      </right>
      <top style="double">
        <color indexed="64"/>
      </top>
      <bottom style="medium">
        <color indexed="64"/>
      </bottom>
      <diagonal/>
    </border>
    <border>
      <left style="thin">
        <color indexed="55"/>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55"/>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thin">
        <color indexed="64"/>
      </right>
      <top/>
      <bottom/>
      <diagonal/>
    </border>
    <border>
      <left/>
      <right style="thin">
        <color indexed="64"/>
      </right>
      <top style="thin">
        <color indexed="64"/>
      </top>
      <bottom style="double">
        <color indexed="64"/>
      </bottom>
      <diagonal/>
    </border>
    <border>
      <left/>
      <right style="thin">
        <color indexed="64"/>
      </right>
      <top style="thin">
        <color indexed="55"/>
      </top>
      <bottom style="thin">
        <color indexed="64"/>
      </bottom>
      <diagonal/>
    </border>
    <border>
      <left/>
      <right style="medium">
        <color indexed="64"/>
      </right>
      <top style="medium">
        <color indexed="64"/>
      </top>
      <bottom style="thin">
        <color indexed="64"/>
      </bottom>
      <diagonal/>
    </border>
    <border>
      <left/>
      <right style="medium">
        <color indexed="64"/>
      </right>
      <top/>
      <bottom style="thin">
        <color indexed="64"/>
      </bottom>
      <diagonal/>
    </border>
    <border>
      <left/>
      <right style="medium">
        <color indexed="64"/>
      </right>
      <top style="thin">
        <color indexed="55"/>
      </top>
      <bottom style="thin">
        <color indexed="64"/>
      </bottom>
      <diagonal/>
    </border>
    <border>
      <left/>
      <right style="medium">
        <color indexed="64"/>
      </right>
      <top style="thin">
        <color indexed="55"/>
      </top>
      <bottom/>
      <diagonal/>
    </border>
    <border>
      <left/>
      <right style="medium">
        <color indexed="64"/>
      </right>
      <top/>
      <bottom style="thin">
        <color indexed="55"/>
      </bottom>
      <diagonal/>
    </border>
    <border>
      <left/>
      <right style="medium">
        <color indexed="64"/>
      </right>
      <top style="thin">
        <color indexed="64"/>
      </top>
      <bottom style="double">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55"/>
      </bottom>
      <diagonal/>
    </border>
    <border>
      <left style="thin">
        <color indexed="64"/>
      </left>
      <right style="thin">
        <color indexed="64"/>
      </right>
      <top style="thin">
        <color indexed="64"/>
      </top>
      <bottom style="double">
        <color indexed="64"/>
      </bottom>
      <diagonal/>
    </border>
    <border>
      <left/>
      <right style="thin">
        <color indexed="64"/>
      </right>
      <top/>
      <bottom style="thin">
        <color indexed="64"/>
      </bottom>
      <diagonal/>
    </border>
    <border>
      <left/>
      <right style="medium">
        <color indexed="64"/>
      </right>
      <top style="thin">
        <color indexed="64"/>
      </top>
      <bottom style="thin">
        <color indexed="64"/>
      </bottom>
      <diagonal/>
    </border>
    <border>
      <left/>
      <right style="thin">
        <color indexed="64"/>
      </right>
      <top/>
      <bottom style="medium">
        <color indexed="64"/>
      </bottom>
      <diagonal/>
    </border>
    <border>
      <left/>
      <right style="thin">
        <color indexed="64"/>
      </right>
      <top style="medium">
        <color indexed="64"/>
      </top>
      <bottom style="thin">
        <color indexed="55"/>
      </bottom>
      <diagonal/>
    </border>
    <border>
      <left/>
      <right style="thin">
        <color indexed="64"/>
      </right>
      <top style="thin">
        <color indexed="64"/>
      </top>
      <bottom style="medium">
        <color indexed="64"/>
      </bottom>
      <diagonal/>
    </border>
    <border>
      <left/>
      <right style="thin">
        <color indexed="64"/>
      </right>
      <top style="medium">
        <color indexed="64"/>
      </top>
      <bottom/>
      <diagonal/>
    </border>
    <border>
      <left/>
      <right style="thin">
        <color indexed="64"/>
      </right>
      <top style="double">
        <color indexed="64"/>
      </top>
      <bottom style="medium">
        <color indexed="64"/>
      </bottom>
      <diagonal/>
    </border>
    <border>
      <left/>
      <right style="thin">
        <color indexed="64"/>
      </right>
      <top style="double">
        <color indexed="64"/>
      </top>
      <bottom/>
      <diagonal/>
    </border>
    <border>
      <left style="thin">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55"/>
      </bottom>
      <diagonal/>
    </border>
    <border>
      <left style="medium">
        <color indexed="64"/>
      </left>
      <right style="thin">
        <color indexed="64"/>
      </right>
      <top style="double">
        <color indexed="64"/>
      </top>
      <bottom style="thin">
        <color indexed="55"/>
      </bottom>
      <diagonal/>
    </border>
    <border>
      <left style="medium">
        <color indexed="64"/>
      </left>
      <right/>
      <top style="thin">
        <color indexed="64"/>
      </top>
      <bottom style="thin">
        <color indexed="64"/>
      </bottom>
      <diagonal/>
    </border>
    <border>
      <left style="medium">
        <color indexed="64"/>
      </left>
      <right/>
      <top/>
      <bottom style="thin">
        <color indexed="55"/>
      </bottom>
      <diagonal/>
    </border>
    <border>
      <left style="thin">
        <color indexed="64"/>
      </left>
      <right/>
      <top style="double">
        <color indexed="64"/>
      </top>
      <bottom style="medium">
        <color indexed="64"/>
      </bottom>
      <diagonal/>
    </border>
    <border>
      <left style="thin">
        <color indexed="64"/>
      </left>
      <right style="thin">
        <color indexed="64"/>
      </right>
      <top style="double">
        <color indexed="64"/>
      </top>
      <bottom style="medium">
        <color indexed="64"/>
      </bottom>
      <diagonal/>
    </border>
    <border>
      <left style="medium">
        <color indexed="64"/>
      </left>
      <right/>
      <top style="medium">
        <color indexed="64"/>
      </top>
      <bottom style="thin">
        <color indexed="64"/>
      </bottom>
      <diagonal/>
    </border>
    <border>
      <left style="medium">
        <color indexed="64"/>
      </left>
      <right/>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top style="medium">
        <color indexed="64"/>
      </top>
      <bottom style="thin">
        <color indexed="55"/>
      </bottom>
      <diagonal/>
    </border>
    <border>
      <left style="medium">
        <color indexed="64"/>
      </left>
      <right/>
      <top style="medium">
        <color indexed="64"/>
      </top>
      <bottom style="thin">
        <color indexed="55"/>
      </bottom>
      <diagonal/>
    </border>
    <border>
      <left style="thin">
        <color indexed="64"/>
      </left>
      <right style="thin">
        <color indexed="64"/>
      </right>
      <top style="medium">
        <color indexed="64"/>
      </top>
      <bottom style="thin">
        <color theme="0" tint="-0.499984740745262"/>
      </bottom>
      <diagonal/>
    </border>
    <border>
      <left style="medium">
        <color indexed="64"/>
      </left>
      <right style="thin">
        <color indexed="55"/>
      </right>
      <top/>
      <bottom style="double">
        <color indexed="64"/>
      </bottom>
      <diagonal/>
    </border>
    <border>
      <left style="thin">
        <color indexed="55"/>
      </left>
      <right/>
      <top/>
      <bottom style="double">
        <color indexed="64"/>
      </bottom>
      <diagonal/>
    </border>
    <border>
      <left/>
      <right/>
      <top/>
      <bottom style="double">
        <color indexed="64"/>
      </bottom>
      <diagonal/>
    </border>
    <border>
      <left/>
      <right style="thin">
        <color indexed="64"/>
      </right>
      <top/>
      <bottom style="double">
        <color indexed="64"/>
      </bottom>
      <diagonal/>
    </border>
    <border>
      <left/>
      <right style="medium">
        <color indexed="64"/>
      </right>
      <top/>
      <bottom style="double">
        <color indexed="64"/>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right style="thin">
        <color indexed="55"/>
      </right>
      <top/>
      <bottom/>
      <diagonal/>
    </border>
    <border>
      <left style="thin">
        <color rgb="FF000000"/>
      </left>
      <right style="thin">
        <color rgb="FF000000"/>
      </right>
      <top/>
      <bottom style="thin">
        <color rgb="FF000000"/>
      </bottom>
      <diagonal/>
    </border>
    <border>
      <left style="thin">
        <color rgb="FF000000"/>
      </left>
      <right style="thin">
        <color indexed="64"/>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indexed="64"/>
      </left>
      <right style="thin">
        <color rgb="FF000000"/>
      </right>
      <top style="thin">
        <color indexed="64"/>
      </top>
      <bottom style="thin">
        <color indexed="64"/>
      </bottom>
      <diagonal/>
    </border>
    <border>
      <left style="thin">
        <color rgb="FF000000"/>
      </left>
      <right style="thin">
        <color rgb="FF000000"/>
      </right>
      <top style="thin">
        <color indexed="64"/>
      </top>
      <bottom style="thin">
        <color indexed="64"/>
      </bottom>
      <diagonal/>
    </border>
    <border>
      <left style="thin">
        <color rgb="FF000000"/>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top/>
      <bottom/>
      <diagonal/>
    </border>
    <border>
      <left style="thin">
        <color indexed="55"/>
      </left>
      <right style="thin">
        <color indexed="55"/>
      </right>
      <top/>
      <bottom/>
      <diagonal/>
    </border>
    <border>
      <left style="thin">
        <color indexed="8"/>
      </left>
      <right style="thin">
        <color indexed="8"/>
      </right>
      <top/>
      <bottom/>
      <diagonal/>
    </border>
    <border>
      <left style="thin">
        <color indexed="22"/>
      </left>
      <right style="thin">
        <color indexed="22"/>
      </right>
      <top/>
      <bottom/>
      <diagonal/>
    </border>
    <border>
      <left style="thin">
        <color indexed="64"/>
      </left>
      <right style="thin">
        <color indexed="64"/>
      </right>
      <top/>
      <bottom/>
      <diagonal/>
    </border>
    <border>
      <left/>
      <right style="thin">
        <color indexed="55"/>
      </right>
      <top/>
      <bottom style="thin">
        <color indexed="64"/>
      </bottom>
      <diagonal/>
    </border>
    <border>
      <left/>
      <right style="thin">
        <color indexed="55"/>
      </right>
      <top style="thin">
        <color indexed="64"/>
      </top>
      <bottom style="thin">
        <color indexed="64"/>
      </bottom>
      <diagonal/>
    </border>
    <border>
      <left style="medium">
        <color rgb="FF808080"/>
      </left>
      <right style="medium">
        <color rgb="FF808080"/>
      </right>
      <top/>
      <bottom style="medium">
        <color rgb="FF808080"/>
      </bottom>
      <diagonal/>
    </border>
    <border>
      <left/>
      <right style="medium">
        <color rgb="FF808080"/>
      </right>
      <top/>
      <bottom style="medium">
        <color rgb="FF808080"/>
      </bottom>
      <diagonal/>
    </border>
    <border>
      <left/>
      <right style="medium">
        <color rgb="FF808080"/>
      </right>
      <top style="medium">
        <color rgb="FF808080"/>
      </top>
      <bottom style="medium">
        <color rgb="FF808080"/>
      </bottom>
      <diagonal/>
    </border>
    <border>
      <left/>
      <right style="thin">
        <color indexed="55"/>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ck">
        <color indexed="64"/>
      </right>
      <top style="medium">
        <color indexed="64"/>
      </top>
      <bottom style="medium">
        <color indexed="64"/>
      </bottom>
      <diagonal/>
    </border>
    <border>
      <left style="double">
        <color indexed="64"/>
      </left>
      <right style="medium">
        <color indexed="64"/>
      </right>
      <top style="medium">
        <color indexed="64"/>
      </top>
      <bottom style="medium">
        <color indexed="64"/>
      </bottom>
      <diagonal/>
    </border>
    <border>
      <left style="medium">
        <color indexed="64"/>
      </left>
      <right style="thick">
        <color indexed="64"/>
      </right>
      <top/>
      <bottom style="thin">
        <color indexed="64"/>
      </bottom>
      <diagonal/>
    </border>
    <border>
      <left style="double">
        <color indexed="64"/>
      </left>
      <right style="medium">
        <color indexed="64"/>
      </right>
      <top/>
      <bottom style="thin">
        <color indexed="64"/>
      </bottom>
      <diagonal/>
    </border>
    <border>
      <left style="medium">
        <color indexed="64"/>
      </left>
      <right style="thick">
        <color indexed="64"/>
      </right>
      <top style="thin">
        <color indexed="64"/>
      </top>
      <bottom style="thin">
        <color indexed="64"/>
      </bottom>
      <diagonal/>
    </border>
    <border>
      <left style="double">
        <color indexed="64"/>
      </left>
      <right style="medium">
        <color indexed="64"/>
      </right>
      <top style="medium">
        <color indexed="64"/>
      </top>
      <bottom style="thin">
        <color indexed="64"/>
      </bottom>
      <diagonal/>
    </border>
    <border>
      <left style="double">
        <color indexed="64"/>
      </left>
      <right style="medium">
        <color indexed="64"/>
      </right>
      <top style="thin">
        <color indexed="64"/>
      </top>
      <bottom style="thin">
        <color indexed="64"/>
      </bottom>
      <diagonal/>
    </border>
    <border>
      <left style="double">
        <color indexed="64"/>
      </left>
      <right style="medium">
        <color indexed="64"/>
      </right>
      <top style="thin">
        <color indexed="64"/>
      </top>
      <bottom/>
      <diagonal/>
    </border>
    <border>
      <left style="medium">
        <color indexed="64"/>
      </left>
      <right style="thin">
        <color indexed="64"/>
      </right>
      <top style="thin">
        <color indexed="64"/>
      </top>
      <bottom/>
      <diagonal/>
    </border>
    <border>
      <left/>
      <right style="medium">
        <color indexed="64"/>
      </right>
      <top style="thin">
        <color indexed="64"/>
      </top>
      <bottom/>
      <diagonal/>
    </border>
    <border>
      <left style="thin">
        <color indexed="55"/>
      </left>
      <right style="thin">
        <color indexed="64"/>
      </right>
      <top style="thin">
        <color indexed="55"/>
      </top>
      <bottom/>
      <diagonal/>
    </border>
  </borders>
  <cellStyleXfs count="14">
    <xf numFmtId="0" fontId="0" fillId="0" borderId="0"/>
    <xf numFmtId="43" fontId="2" fillId="0" borderId="0" applyFont="0" applyFill="0" applyBorder="0" applyAlignment="0" applyProtection="0"/>
    <xf numFmtId="44" fontId="2" fillId="0" borderId="0" applyFont="0" applyFill="0" applyBorder="0" applyAlignment="0" applyProtection="0"/>
    <xf numFmtId="0" fontId="44" fillId="0" borderId="0" applyNumberFormat="0" applyFill="0" applyBorder="0" applyAlignment="0" applyProtection="0">
      <alignment vertical="top"/>
      <protection locked="0"/>
    </xf>
    <xf numFmtId="0" fontId="15" fillId="0" borderId="0" applyNumberFormat="0" applyFill="0" applyBorder="0" applyAlignment="0" applyProtection="0">
      <alignment vertical="top"/>
      <protection locked="0"/>
    </xf>
    <xf numFmtId="0" fontId="14" fillId="0" borderId="0"/>
    <xf numFmtId="0" fontId="14" fillId="0" borderId="0"/>
    <xf numFmtId="0" fontId="16" fillId="0" borderId="0"/>
    <xf numFmtId="9" fontId="6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35" fillId="0" borderId="0"/>
    <xf numFmtId="0" fontId="35" fillId="0" borderId="0"/>
  </cellStyleXfs>
  <cellXfs count="1112">
    <xf numFmtId="0" fontId="0" fillId="0" borderId="0" xfId="0"/>
    <xf numFmtId="0" fontId="0" fillId="0" borderId="0" xfId="0" applyProtection="1"/>
    <xf numFmtId="0" fontId="4" fillId="3" borderId="4" xfId="0" applyFont="1" applyFill="1" applyBorder="1" applyProtection="1"/>
    <xf numFmtId="0" fontId="4" fillId="3" borderId="5" xfId="0" applyFont="1" applyFill="1" applyBorder="1" applyProtection="1"/>
    <xf numFmtId="0" fontId="4" fillId="3" borderId="6" xfId="0" applyFont="1" applyFill="1" applyBorder="1" applyProtection="1"/>
    <xf numFmtId="0" fontId="4" fillId="0" borderId="0" xfId="0" applyFont="1" applyProtection="1"/>
    <xf numFmtId="0" fontId="4" fillId="0" borderId="1" xfId="0" applyFont="1" applyBorder="1" applyProtection="1"/>
    <xf numFmtId="44" fontId="4" fillId="0" borderId="1" xfId="2" applyFont="1" applyBorder="1" applyProtection="1"/>
    <xf numFmtId="0" fontId="4" fillId="0" borderId="1" xfId="0" applyFont="1" applyBorder="1" applyProtection="1">
      <protection locked="0"/>
    </xf>
    <xf numFmtId="0" fontId="4" fillId="0" borderId="1" xfId="0" applyFont="1" applyFill="1" applyBorder="1" applyProtection="1">
      <protection locked="0"/>
    </xf>
    <xf numFmtId="44" fontId="4" fillId="0" borderId="1" xfId="2" applyFont="1" applyBorder="1" applyProtection="1">
      <protection locked="0"/>
    </xf>
    <xf numFmtId="0" fontId="21" fillId="0" borderId="0" xfId="5" applyFont="1"/>
    <xf numFmtId="4" fontId="21" fillId="0" borderId="7" xfId="5" applyNumberFormat="1" applyFont="1" applyBorder="1" applyAlignment="1">
      <alignment horizontal="center" vertical="center" wrapText="1"/>
    </xf>
    <xf numFmtId="165" fontId="21" fillId="0" borderId="8" xfId="5" applyNumberFormat="1" applyFont="1" applyBorder="1" applyAlignment="1">
      <alignment horizontal="right" vertical="center" wrapText="1"/>
    </xf>
    <xf numFmtId="165" fontId="21" fillId="0" borderId="9" xfId="5" applyNumberFormat="1" applyFont="1" applyBorder="1" applyAlignment="1">
      <alignment horizontal="right" vertical="center" wrapText="1"/>
    </xf>
    <xf numFmtId="0" fontId="20" fillId="0" borderId="0" xfId="5" applyFont="1"/>
    <xf numFmtId="0" fontId="4" fillId="0" borderId="0" xfId="0" applyFont="1" applyFill="1" applyBorder="1" applyProtection="1"/>
    <xf numFmtId="0" fontId="10" fillId="0" borderId="0" xfId="0" applyFont="1" applyFill="1" applyBorder="1" applyProtection="1"/>
    <xf numFmtId="0" fontId="4" fillId="0" borderId="0" xfId="0" applyFont="1" applyBorder="1" applyProtection="1"/>
    <xf numFmtId="0" fontId="10" fillId="0" borderId="0" xfId="0" applyFont="1" applyBorder="1" applyProtection="1"/>
    <xf numFmtId="0" fontId="5" fillId="0" borderId="0" xfId="0" applyFont="1" applyFill="1" applyBorder="1" applyAlignment="1" applyProtection="1">
      <alignment horizontal="center"/>
    </xf>
    <xf numFmtId="0" fontId="11" fillId="0" borderId="0" xfId="0" applyFont="1" applyBorder="1" applyAlignment="1" applyProtection="1">
      <alignment vertical="top" wrapText="1"/>
    </xf>
    <xf numFmtId="0" fontId="10" fillId="0" borderId="0" xfId="0" applyFont="1" applyProtection="1"/>
    <xf numFmtId="164" fontId="4" fillId="0" borderId="0" xfId="0" applyNumberFormat="1" applyFont="1" applyBorder="1" applyProtection="1"/>
    <xf numFmtId="0" fontId="21" fillId="0" borderId="11" xfId="5" applyFont="1" applyBorder="1" applyAlignment="1" applyProtection="1">
      <alignment horizontal="center" vertical="center" wrapText="1"/>
    </xf>
    <xf numFmtId="0" fontId="21" fillId="0" borderId="10" xfId="5" applyFont="1" applyBorder="1" applyAlignment="1" applyProtection="1">
      <alignment horizontal="center" vertical="center" wrapText="1"/>
    </xf>
    <xf numFmtId="0" fontId="21" fillId="0" borderId="12" xfId="5" applyFont="1" applyBorder="1" applyAlignment="1" applyProtection="1">
      <alignment horizontal="center" vertical="center" wrapText="1"/>
    </xf>
    <xf numFmtId="0" fontId="21" fillId="0" borderId="13" xfId="5" applyFont="1" applyBorder="1" applyAlignment="1" applyProtection="1">
      <alignment horizontal="center" vertical="center" wrapText="1"/>
    </xf>
    <xf numFmtId="2" fontId="17" fillId="2" borderId="2" xfId="6" applyNumberFormat="1" applyFont="1" applyFill="1" applyBorder="1" applyAlignment="1" applyProtection="1">
      <alignment wrapText="1"/>
      <protection locked="0"/>
    </xf>
    <xf numFmtId="9" fontId="17" fillId="2" borderId="2" xfId="6" applyNumberFormat="1" applyFont="1" applyFill="1" applyBorder="1" applyAlignment="1" applyProtection="1">
      <alignment wrapText="1"/>
      <protection locked="0"/>
    </xf>
    <xf numFmtId="0" fontId="20" fillId="0" borderId="0" xfId="5" applyFont="1" applyAlignment="1" applyProtection="1">
      <alignment horizontal="right"/>
    </xf>
    <xf numFmtId="0" fontId="21" fillId="0" borderId="0" xfId="5" applyFont="1" applyProtection="1"/>
    <xf numFmtId="0" fontId="21" fillId="0" borderId="0" xfId="5" applyFont="1" applyFill="1" applyBorder="1" applyAlignment="1" applyProtection="1">
      <alignment horizontal="left" vertical="center" wrapText="1"/>
    </xf>
    <xf numFmtId="0" fontId="15" fillId="0" borderId="0" xfId="4" applyAlignment="1" applyProtection="1"/>
    <xf numFmtId="0" fontId="20" fillId="0" borderId="0" xfId="5" applyFont="1" applyProtection="1"/>
    <xf numFmtId="0" fontId="20" fillId="0" borderId="0" xfId="5" applyFont="1" applyBorder="1" applyAlignment="1" applyProtection="1">
      <alignment horizontal="right" vertical="center" wrapText="1"/>
    </xf>
    <xf numFmtId="0" fontId="4" fillId="4" borderId="4" xfId="0" applyFont="1" applyFill="1" applyBorder="1" applyProtection="1"/>
    <xf numFmtId="0" fontId="5" fillId="4" borderId="15" xfId="0" applyFont="1" applyFill="1" applyBorder="1" applyAlignment="1" applyProtection="1"/>
    <xf numFmtId="0" fontId="5" fillId="4" borderId="15" xfId="0" applyFont="1" applyFill="1" applyBorder="1" applyAlignment="1" applyProtection="1">
      <alignment vertical="center"/>
    </xf>
    <xf numFmtId="0" fontId="5" fillId="4" borderId="6" xfId="0" applyFont="1" applyFill="1" applyBorder="1" applyAlignment="1" applyProtection="1">
      <alignment vertical="top" wrapText="1"/>
      <protection locked="0"/>
    </xf>
    <xf numFmtId="0" fontId="5" fillId="4" borderId="1" xfId="0" applyFont="1" applyFill="1" applyBorder="1" applyAlignment="1" applyProtection="1">
      <alignment vertical="center"/>
    </xf>
    <xf numFmtId="0" fontId="4" fillId="4" borderId="4" xfId="0" applyFont="1" applyFill="1" applyBorder="1" applyAlignment="1" applyProtection="1">
      <alignment horizontal="left" wrapText="1"/>
    </xf>
    <xf numFmtId="0" fontId="5" fillId="4" borderId="1" xfId="0" applyFont="1" applyFill="1" applyBorder="1" applyAlignment="1" applyProtection="1">
      <alignment horizontal="center" wrapText="1"/>
    </xf>
    <xf numFmtId="0" fontId="5" fillId="4" borderId="1" xfId="0" applyFont="1" applyFill="1" applyBorder="1" applyAlignment="1" applyProtection="1">
      <alignment horizontal="center"/>
    </xf>
    <xf numFmtId="0" fontId="5" fillId="4" borderId="4" xfId="0" applyFont="1" applyFill="1" applyBorder="1" applyAlignment="1" applyProtection="1">
      <alignment horizontal="center" vertical="justify"/>
    </xf>
    <xf numFmtId="0" fontId="5" fillId="4" borderId="15" xfId="0" applyFont="1" applyFill="1" applyBorder="1" applyAlignment="1" applyProtection="1">
      <alignment horizontal="center"/>
    </xf>
    <xf numFmtId="0" fontId="5" fillId="4" borderId="4" xfId="0" applyFont="1" applyFill="1" applyBorder="1" applyAlignment="1" applyProtection="1">
      <alignment horizontal="center"/>
    </xf>
    <xf numFmtId="0" fontId="5" fillId="4" borderId="1" xfId="0" applyFont="1" applyFill="1" applyBorder="1" applyAlignment="1" applyProtection="1">
      <alignment horizontal="center" vertical="top"/>
    </xf>
    <xf numFmtId="0" fontId="16" fillId="0" borderId="0" xfId="7"/>
    <xf numFmtId="0" fontId="16" fillId="0" borderId="0" xfId="7" applyBorder="1" applyAlignment="1">
      <alignment horizontal="center"/>
    </xf>
    <xf numFmtId="0" fontId="16" fillId="0" borderId="0" xfId="7" applyFont="1" applyBorder="1" applyAlignment="1">
      <alignment horizontal="center" vertical="top" wrapText="1"/>
    </xf>
    <xf numFmtId="0" fontId="16" fillId="0" borderId="0" xfId="7" applyFont="1" applyAlignment="1">
      <alignment horizontal="right"/>
    </xf>
    <xf numFmtId="0" fontId="16" fillId="0" borderId="0" xfId="7" applyBorder="1"/>
    <xf numFmtId="0" fontId="17" fillId="0" borderId="23" xfId="7" applyFont="1" applyBorder="1" applyAlignment="1">
      <alignment horizontal="right"/>
    </xf>
    <xf numFmtId="0" fontId="14" fillId="0" borderId="0" xfId="7" applyFont="1" applyAlignment="1">
      <alignment horizontal="center"/>
    </xf>
    <xf numFmtId="0" fontId="16" fillId="0" borderId="24" xfId="7" applyBorder="1"/>
    <xf numFmtId="0" fontId="16" fillId="0" borderId="25" xfId="7" applyBorder="1"/>
    <xf numFmtId="0" fontId="16" fillId="0" borderId="26" xfId="7" applyBorder="1"/>
    <xf numFmtId="0" fontId="16" fillId="0" borderId="27" xfId="7" applyBorder="1"/>
    <xf numFmtId="0" fontId="17" fillId="0" borderId="0" xfId="7" applyFont="1" applyAlignment="1">
      <alignment horizontal="right"/>
    </xf>
    <xf numFmtId="0" fontId="16" fillId="0" borderId="0" xfId="7" applyFont="1" applyBorder="1" applyAlignment="1">
      <alignment horizontal="right"/>
    </xf>
    <xf numFmtId="0" fontId="17" fillId="0" borderId="0" xfId="7" applyFont="1" applyBorder="1" applyAlignment="1">
      <alignment horizontal="right"/>
    </xf>
    <xf numFmtId="0" fontId="33" fillId="0" borderId="0" xfId="7" applyFont="1" applyAlignment="1" applyProtection="1">
      <protection locked="0"/>
    </xf>
    <xf numFmtId="0" fontId="17" fillId="0" borderId="28" xfId="7" applyFont="1" applyBorder="1" applyAlignment="1">
      <alignment vertical="top" wrapText="1"/>
    </xf>
    <xf numFmtId="0" fontId="17" fillId="0" borderId="29" xfId="7" applyFont="1" applyBorder="1" applyAlignment="1">
      <alignment vertical="top" wrapText="1"/>
    </xf>
    <xf numFmtId="0" fontId="16" fillId="5" borderId="0" xfId="7" applyFill="1" applyBorder="1"/>
    <xf numFmtId="0" fontId="26" fillId="0" borderId="0" xfId="3" applyFont="1" applyAlignment="1" applyProtection="1"/>
    <xf numFmtId="0" fontId="16" fillId="0" borderId="0" xfId="7" applyProtection="1"/>
    <xf numFmtId="0" fontId="16" fillId="0" borderId="0" xfId="7" applyAlignment="1" applyProtection="1">
      <alignment vertical="top" wrapText="1"/>
    </xf>
    <xf numFmtId="0" fontId="16" fillId="0" borderId="0" xfId="7" applyBorder="1" applyAlignment="1" applyProtection="1">
      <alignment horizontal="center"/>
    </xf>
    <xf numFmtId="0" fontId="16" fillId="0" borderId="0" xfId="7" applyBorder="1" applyAlignment="1" applyProtection="1">
      <alignment vertical="top" wrapText="1"/>
    </xf>
    <xf numFmtId="0" fontId="16" fillId="0" borderId="0" xfId="7" applyFont="1" applyAlignment="1" applyProtection="1">
      <alignment horizontal="right"/>
    </xf>
    <xf numFmtId="0" fontId="16" fillId="0" borderId="0" xfId="7" applyFont="1" applyBorder="1" applyAlignment="1" applyProtection="1">
      <alignment horizontal="center" vertical="top" wrapText="1"/>
    </xf>
    <xf numFmtId="0" fontId="17" fillId="0" borderId="0" xfId="7" applyFont="1" applyBorder="1" applyAlignment="1" applyProtection="1">
      <alignment horizontal="center" vertical="top" wrapText="1"/>
    </xf>
    <xf numFmtId="169" fontId="14" fillId="0" borderId="0" xfId="7" applyNumberFormat="1" applyFont="1" applyBorder="1" applyAlignment="1" applyProtection="1">
      <alignment horizontal="center"/>
    </xf>
    <xf numFmtId="0" fontId="16" fillId="0" borderId="0" xfId="7" applyBorder="1" applyProtection="1"/>
    <xf numFmtId="0" fontId="16" fillId="0" borderId="0" xfId="7" applyBorder="1" applyAlignment="1" applyProtection="1">
      <alignment horizontal="center" vertical="top" wrapText="1"/>
    </xf>
    <xf numFmtId="0" fontId="30" fillId="0" borderId="0" xfId="7" applyFont="1" applyBorder="1" applyAlignment="1" applyProtection="1">
      <alignment vertical="top" wrapText="1"/>
    </xf>
    <xf numFmtId="0" fontId="14" fillId="0" borderId="0" xfId="7" applyFont="1" applyProtection="1"/>
    <xf numFmtId="0" fontId="14" fillId="0" borderId="0" xfId="7" applyFont="1" applyAlignment="1" applyProtection="1"/>
    <xf numFmtId="0" fontId="17" fillId="0" borderId="23" xfId="7" applyFont="1" applyBorder="1" applyAlignment="1" applyProtection="1">
      <alignment horizontal="right"/>
    </xf>
    <xf numFmtId="0" fontId="17" fillId="0" borderId="30" xfId="7" applyFont="1" applyBorder="1" applyAlignment="1" applyProtection="1">
      <alignment horizontal="right"/>
    </xf>
    <xf numFmtId="0" fontId="14" fillId="0" borderId="0" xfId="7" applyFont="1" applyAlignment="1" applyProtection="1">
      <alignment horizontal="center"/>
    </xf>
    <xf numFmtId="0" fontId="32" fillId="0" borderId="0" xfId="7" applyFont="1" applyProtection="1"/>
    <xf numFmtId="0" fontId="17" fillId="0" borderId="0" xfId="7" applyFont="1" applyProtection="1"/>
    <xf numFmtId="0" fontId="32" fillId="0" borderId="0" xfId="7" applyFont="1" applyAlignment="1" applyProtection="1"/>
    <xf numFmtId="0" fontId="17" fillId="0" borderId="0" xfId="7" applyFont="1" applyAlignment="1" applyProtection="1"/>
    <xf numFmtId="0" fontId="17" fillId="0" borderId="0" xfId="7" applyFont="1" applyAlignment="1" applyProtection="1">
      <alignment horizontal="center"/>
    </xf>
    <xf numFmtId="0" fontId="16" fillId="0" borderId="0" xfId="7" applyAlignment="1" applyProtection="1"/>
    <xf numFmtId="0" fontId="14" fillId="0" borderId="0" xfId="7" applyFont="1" applyAlignment="1" applyProtection="1">
      <alignment vertical="top" wrapText="1"/>
    </xf>
    <xf numFmtId="0" fontId="16" fillId="0" borderId="0" xfId="7" applyFont="1" applyBorder="1" applyAlignment="1" applyProtection="1">
      <alignment horizontal="right"/>
    </xf>
    <xf numFmtId="0" fontId="17" fillId="0" borderId="0" xfId="7" applyFont="1" applyAlignment="1" applyProtection="1">
      <alignment vertical="top"/>
    </xf>
    <xf numFmtId="0" fontId="14" fillId="0" borderId="0" xfId="7" applyNumberFormat="1" applyFont="1" applyAlignment="1" applyProtection="1">
      <alignment vertical="top" wrapText="1"/>
    </xf>
    <xf numFmtId="0" fontId="17" fillId="0" borderId="0" xfId="7" applyFont="1" applyBorder="1" applyAlignment="1" applyProtection="1">
      <alignment horizontal="right"/>
    </xf>
    <xf numFmtId="0" fontId="14" fillId="0" borderId="0" xfId="7" applyFont="1" applyAlignment="1" applyProtection="1">
      <alignment vertical="top"/>
    </xf>
    <xf numFmtId="0" fontId="24" fillId="0" borderId="0" xfId="7" applyFont="1" applyProtection="1"/>
    <xf numFmtId="0" fontId="16" fillId="0" borderId="24" xfId="7" applyBorder="1" applyProtection="1"/>
    <xf numFmtId="0" fontId="16" fillId="0" borderId="27" xfId="7" applyBorder="1" applyProtection="1"/>
    <xf numFmtId="0" fontId="16" fillId="0" borderId="25" xfId="7" applyBorder="1" applyProtection="1"/>
    <xf numFmtId="0" fontId="16" fillId="0" borderId="26" xfId="7" applyBorder="1" applyProtection="1"/>
    <xf numFmtId="0" fontId="17" fillId="0" borderId="0" xfId="7" applyFont="1" applyAlignment="1" applyProtection="1">
      <alignment horizontal="right"/>
    </xf>
    <xf numFmtId="0" fontId="17" fillId="0" borderId="28" xfId="7" applyFont="1" applyBorder="1" applyAlignment="1" applyProtection="1">
      <alignment vertical="top" wrapText="1"/>
    </xf>
    <xf numFmtId="0" fontId="17" fillId="0" borderId="29" xfId="7" applyFont="1" applyBorder="1" applyAlignment="1" applyProtection="1">
      <alignment vertical="top" wrapText="1"/>
    </xf>
    <xf numFmtId="0" fontId="14" fillId="0" borderId="0" xfId="7" applyFont="1" applyFill="1" applyAlignment="1" applyProtection="1"/>
    <xf numFmtId="0" fontId="16" fillId="5" borderId="0" xfId="7" applyFill="1" applyBorder="1" applyProtection="1"/>
    <xf numFmtId="0" fontId="14" fillId="0" borderId="0" xfId="7" applyFont="1" applyAlignment="1" applyProtection="1">
      <alignment horizontal="right"/>
    </xf>
    <xf numFmtId="0" fontId="33" fillId="0" borderId="0" xfId="7" applyFont="1" applyAlignment="1" applyProtection="1"/>
    <xf numFmtId="0" fontId="5" fillId="0" borderId="0" xfId="0" applyFont="1" applyFill="1" applyBorder="1" applyAlignment="1" applyProtection="1">
      <protection locked="0"/>
    </xf>
    <xf numFmtId="0" fontId="14" fillId="0" borderId="0" xfId="7" applyFont="1" applyProtection="1">
      <protection locked="0"/>
    </xf>
    <xf numFmtId="0" fontId="36" fillId="0" borderId="0" xfId="7" applyFont="1" applyAlignment="1" applyProtection="1"/>
    <xf numFmtId="0" fontId="36" fillId="0" borderId="0" xfId="7" applyFont="1" applyBorder="1" applyAlignment="1" applyProtection="1"/>
    <xf numFmtId="0" fontId="32" fillId="0" borderId="0" xfId="7" quotePrefix="1" applyFont="1" applyProtection="1"/>
    <xf numFmtId="0" fontId="17" fillId="0" borderId="0" xfId="7" applyFont="1" applyAlignment="1" applyProtection="1">
      <alignment horizontal="right" vertical="top"/>
    </xf>
    <xf numFmtId="0" fontId="14" fillId="0" borderId="0" xfId="7" applyFont="1" applyBorder="1" applyAlignment="1" applyProtection="1"/>
    <xf numFmtId="0" fontId="25" fillId="0" borderId="0" xfId="7" applyFont="1" applyAlignment="1">
      <alignment horizontal="left" vertical="top" wrapText="1"/>
    </xf>
    <xf numFmtId="0" fontId="14" fillId="5" borderId="0" xfId="7" applyFont="1" applyFill="1" applyProtection="1"/>
    <xf numFmtId="0" fontId="16" fillId="0" borderId="0" xfId="7" applyFont="1" applyProtection="1"/>
    <xf numFmtId="0" fontId="16" fillId="0" borderId="0" xfId="7" quotePrefix="1" applyFont="1" applyProtection="1"/>
    <xf numFmtId="0" fontId="16" fillId="0" borderId="0" xfId="7" applyAlignment="1" applyProtection="1">
      <alignment horizontal="center"/>
    </xf>
    <xf numFmtId="0" fontId="32" fillId="0" borderId="0" xfId="7" applyFont="1" applyAlignment="1" applyProtection="1">
      <alignment horizontal="right"/>
    </xf>
    <xf numFmtId="0" fontId="16" fillId="0" borderId="31" xfId="7" applyBorder="1" applyProtection="1"/>
    <xf numFmtId="0" fontId="14" fillId="5" borderId="0" xfId="7" applyFont="1" applyFill="1" applyAlignment="1" applyProtection="1">
      <alignment horizontal="center"/>
    </xf>
    <xf numFmtId="0" fontId="18" fillId="0" borderId="0" xfId="7" quotePrefix="1" applyFont="1" applyAlignment="1" applyProtection="1">
      <alignment horizontal="right"/>
    </xf>
    <xf numFmtId="0" fontId="16" fillId="0" borderId="31" xfId="7" applyBorder="1" applyAlignment="1" applyProtection="1">
      <alignment horizontal="center"/>
    </xf>
    <xf numFmtId="0" fontId="16" fillId="0" borderId="0" xfId="7" applyAlignment="1" applyProtection="1">
      <alignment horizontal="right"/>
    </xf>
    <xf numFmtId="0" fontId="17" fillId="0" borderId="0" xfId="7" quotePrefix="1" applyFont="1" applyAlignment="1" applyProtection="1">
      <alignment horizontal="right"/>
    </xf>
    <xf numFmtId="0" fontId="16" fillId="0" borderId="32" xfId="7" applyBorder="1" applyProtection="1"/>
    <xf numFmtId="0" fontId="16" fillId="0" borderId="32" xfId="7" applyBorder="1" applyAlignment="1" applyProtection="1">
      <alignment horizontal="center"/>
    </xf>
    <xf numFmtId="0" fontId="16" fillId="5" borderId="0" xfId="7" applyFill="1" applyProtection="1"/>
    <xf numFmtId="0" fontId="16" fillId="5" borderId="0" xfId="7" applyFill="1" applyAlignment="1" applyProtection="1">
      <alignment horizontal="center"/>
    </xf>
    <xf numFmtId="0" fontId="17" fillId="0" borderId="0" xfId="7" quotePrefix="1" applyFont="1" applyProtection="1"/>
    <xf numFmtId="0" fontId="32" fillId="0" borderId="0" xfId="7" quotePrefix="1" applyFont="1" applyAlignment="1" applyProtection="1">
      <alignment horizontal="right"/>
    </xf>
    <xf numFmtId="0" fontId="14" fillId="0" borderId="0" xfId="7" applyFont="1" applyFill="1" applyProtection="1"/>
    <xf numFmtId="0" fontId="16" fillId="0" borderId="0" xfId="7" applyFill="1" applyProtection="1"/>
    <xf numFmtId="0" fontId="16" fillId="0" borderId="0" xfId="7" applyFill="1" applyAlignment="1" applyProtection="1">
      <alignment horizontal="center"/>
    </xf>
    <xf numFmtId="0" fontId="34" fillId="0" borderId="0" xfId="7" applyFont="1" applyBorder="1" applyAlignment="1" applyProtection="1">
      <alignment horizontal="center" vertical="top"/>
    </xf>
    <xf numFmtId="0" fontId="34" fillId="0" borderId="0" xfId="7" applyFont="1" applyBorder="1" applyAlignment="1" applyProtection="1">
      <alignment vertical="top"/>
    </xf>
    <xf numFmtId="0" fontId="16" fillId="0" borderId="0" xfId="7" applyBorder="1" applyAlignment="1" applyProtection="1">
      <alignment vertical="top"/>
    </xf>
    <xf numFmtId="0" fontId="5" fillId="4" borderId="4" xfId="0" applyFont="1" applyFill="1" applyBorder="1" applyAlignment="1" applyProtection="1">
      <alignment horizontal="left"/>
    </xf>
    <xf numFmtId="0" fontId="14" fillId="0" borderId="0" xfId="7" applyFont="1" applyBorder="1" applyAlignment="1" applyProtection="1">
      <alignment horizontal="left" vertical="top" wrapText="1"/>
    </xf>
    <xf numFmtId="0" fontId="14" fillId="0" borderId="23" xfId="7" applyFont="1" applyBorder="1" applyAlignment="1" applyProtection="1">
      <alignment horizontal="left"/>
    </xf>
    <xf numFmtId="0" fontId="17" fillId="0" borderId="33" xfId="7" applyFont="1" applyBorder="1" applyAlignment="1" applyProtection="1">
      <alignment horizontal="right"/>
    </xf>
    <xf numFmtId="0" fontId="17" fillId="0" borderId="31" xfId="7" applyFont="1" applyBorder="1" applyAlignment="1" applyProtection="1">
      <alignment horizontal="right"/>
    </xf>
    <xf numFmtId="0" fontId="17" fillId="0" borderId="28" xfId="7" applyFont="1" applyBorder="1" applyAlignment="1" applyProtection="1">
      <alignment horizontal="right"/>
    </xf>
    <xf numFmtId="0" fontId="17" fillId="0" borderId="34" xfId="7" applyFont="1" applyBorder="1" applyAlignment="1" applyProtection="1">
      <alignment horizontal="right"/>
    </xf>
    <xf numFmtId="0" fontId="17" fillId="0" borderId="0" xfId="7" applyFont="1" applyBorder="1" applyAlignment="1" applyProtection="1">
      <alignment vertical="center" wrapText="1"/>
    </xf>
    <xf numFmtId="0" fontId="17" fillId="0" borderId="33" xfId="7" applyFont="1" applyBorder="1" applyAlignment="1" applyProtection="1">
      <alignment vertical="center" wrapText="1"/>
    </xf>
    <xf numFmtId="0" fontId="17" fillId="0" borderId="29" xfId="7" applyFont="1" applyBorder="1" applyAlignment="1" applyProtection="1">
      <alignment vertical="center" wrapText="1"/>
    </xf>
    <xf numFmtId="0" fontId="17" fillId="0" borderId="31" xfId="7" applyFont="1" applyBorder="1" applyAlignment="1" applyProtection="1">
      <alignment vertical="center" wrapText="1"/>
    </xf>
    <xf numFmtId="0" fontId="17" fillId="0" borderId="23" xfId="7" applyFont="1" applyBorder="1" applyAlignment="1" applyProtection="1">
      <alignment horizontal="left"/>
    </xf>
    <xf numFmtId="0" fontId="17" fillId="5" borderId="0" xfId="7" applyFont="1" applyFill="1" applyBorder="1" applyAlignment="1" applyProtection="1">
      <alignment vertical="top" wrapText="1"/>
    </xf>
    <xf numFmtId="0" fontId="17" fillId="0" borderId="0" xfId="7" applyFont="1" applyBorder="1" applyAlignment="1" applyProtection="1">
      <alignment horizontal="left"/>
    </xf>
    <xf numFmtId="0" fontId="29" fillId="0" borderId="0" xfId="7" applyFont="1" applyBorder="1" applyAlignment="1" applyProtection="1">
      <alignment horizontal="center" vertical="center" wrapText="1"/>
    </xf>
    <xf numFmtId="0" fontId="5" fillId="0" borderId="0" xfId="0" applyFont="1" applyFill="1" applyBorder="1" applyAlignment="1" applyProtection="1"/>
    <xf numFmtId="0" fontId="38" fillId="0" borderId="0" xfId="0" applyFont="1" applyFill="1" applyBorder="1" applyAlignment="1" applyProtection="1"/>
    <xf numFmtId="0" fontId="35" fillId="0" borderId="0" xfId="0" applyFont="1" applyFill="1" applyBorder="1" applyAlignment="1" applyProtection="1">
      <alignment wrapText="1"/>
    </xf>
    <xf numFmtId="0" fontId="35" fillId="0" borderId="0" xfId="0" applyFont="1" applyFill="1" applyBorder="1" applyAlignment="1" applyProtection="1">
      <alignment horizontal="center" wrapText="1"/>
    </xf>
    <xf numFmtId="0" fontId="35" fillId="0" borderId="0" xfId="0" applyFont="1" applyProtection="1"/>
    <xf numFmtId="0" fontId="40" fillId="0" borderId="0" xfId="0" applyFont="1" applyProtection="1"/>
    <xf numFmtId="0" fontId="35" fillId="5" borderId="0" xfId="0" applyFont="1" applyFill="1" applyProtection="1"/>
    <xf numFmtId="0" fontId="17" fillId="0" borderId="31" xfId="7" applyFont="1" applyBorder="1" applyAlignment="1" applyProtection="1">
      <alignment horizontal="center"/>
      <protection locked="0"/>
    </xf>
    <xf numFmtId="0" fontId="14" fillId="0" borderId="30" xfId="7" applyFont="1" applyBorder="1" applyAlignment="1" applyProtection="1">
      <alignment horizontal="center"/>
      <protection locked="0"/>
    </xf>
    <xf numFmtId="44" fontId="14" fillId="5" borderId="30" xfId="1" applyNumberFormat="1" applyFont="1" applyFill="1" applyBorder="1" applyAlignment="1" applyProtection="1">
      <alignment horizontal="center" vertical="top" wrapText="1"/>
      <protection locked="0"/>
    </xf>
    <xf numFmtId="0" fontId="14" fillId="0" borderId="35" xfId="7" applyFont="1" applyBorder="1" applyAlignment="1" applyProtection="1">
      <alignment horizontal="right"/>
      <protection locked="0"/>
    </xf>
    <xf numFmtId="0" fontId="14" fillId="0" borderId="35" xfId="7" applyFont="1" applyBorder="1" applyProtection="1">
      <protection locked="0"/>
    </xf>
    <xf numFmtId="0" fontId="14" fillId="0" borderId="31" xfId="7" applyFont="1" applyBorder="1" applyAlignment="1" applyProtection="1">
      <alignment horizontal="center"/>
      <protection locked="0"/>
    </xf>
    <xf numFmtId="0" fontId="32" fillId="0" borderId="31" xfId="7" applyFont="1" applyBorder="1" applyAlignment="1" applyProtection="1">
      <alignment horizontal="center"/>
      <protection locked="0"/>
    </xf>
    <xf numFmtId="0" fontId="16" fillId="0" borderId="30" xfId="7" applyBorder="1" applyAlignment="1" applyProtection="1">
      <alignment horizontal="center"/>
      <protection locked="0"/>
    </xf>
    <xf numFmtId="0" fontId="16" fillId="0" borderId="31" xfId="7" applyBorder="1" applyAlignment="1" applyProtection="1">
      <alignment horizontal="center"/>
      <protection locked="0"/>
    </xf>
    <xf numFmtId="0" fontId="17" fillId="0" borderId="28" xfId="7" applyFont="1" applyBorder="1" applyAlignment="1">
      <alignment horizontal="right"/>
    </xf>
    <xf numFmtId="0" fontId="16" fillId="0" borderId="34" xfId="7" applyBorder="1"/>
    <xf numFmtId="0" fontId="16" fillId="0" borderId="31" xfId="7" applyBorder="1"/>
    <xf numFmtId="10" fontId="5" fillId="0" borderId="1" xfId="0" applyNumberFormat="1" applyFont="1" applyBorder="1" applyProtection="1">
      <protection locked="0"/>
    </xf>
    <xf numFmtId="10" fontId="13" fillId="4" borderId="1" xfId="0" applyNumberFormat="1" applyFont="1" applyFill="1" applyBorder="1" applyAlignment="1" applyProtection="1">
      <alignment horizontal="center" vertical="top"/>
    </xf>
    <xf numFmtId="10" fontId="13" fillId="4" borderId="14" xfId="0" applyNumberFormat="1" applyFont="1" applyFill="1" applyBorder="1" applyAlignment="1" applyProtection="1">
      <alignment horizontal="center" vertical="top"/>
    </xf>
    <xf numFmtId="170" fontId="5" fillId="4" borderId="6" xfId="0" applyNumberFormat="1" applyFont="1" applyFill="1" applyBorder="1" applyAlignment="1" applyProtection="1">
      <alignment horizontal="center"/>
    </xf>
    <xf numFmtId="0" fontId="43" fillId="0" borderId="0" xfId="0" applyFont="1" applyProtection="1"/>
    <xf numFmtId="0" fontId="44" fillId="0" borderId="0" xfId="3" applyAlignment="1" applyProtection="1">
      <alignment horizontal="left"/>
    </xf>
    <xf numFmtId="0" fontId="35" fillId="0" borderId="0" xfId="0" applyFont="1" applyAlignment="1">
      <alignment horizontal="left"/>
    </xf>
    <xf numFmtId="0" fontId="44" fillId="0" borderId="0" xfId="3" applyAlignment="1" applyProtection="1"/>
    <xf numFmtId="0" fontId="4" fillId="0" borderId="1" xfId="0" applyFont="1" applyBorder="1" applyAlignment="1" applyProtection="1">
      <alignment vertical="justify" wrapText="1"/>
    </xf>
    <xf numFmtId="0" fontId="4" fillId="0" borderId="1" xfId="0" applyFont="1" applyFill="1" applyBorder="1" applyProtection="1"/>
    <xf numFmtId="0" fontId="4" fillId="0" borderId="1" xfId="0" applyFont="1" applyFill="1" applyBorder="1" applyAlignment="1" applyProtection="1">
      <alignment vertical="justify" wrapText="1"/>
    </xf>
    <xf numFmtId="0" fontId="4" fillId="0" borderId="1" xfId="0" applyFont="1" applyBorder="1" applyAlignment="1" applyProtection="1">
      <alignment vertical="justify"/>
    </xf>
    <xf numFmtId="10" fontId="5" fillId="0" borderId="1" xfId="0" applyNumberFormat="1" applyFont="1" applyBorder="1" applyProtection="1"/>
    <xf numFmtId="0" fontId="4" fillId="4" borderId="1" xfId="0" applyFont="1" applyFill="1" applyBorder="1" applyAlignment="1" applyProtection="1">
      <alignment vertical="justify" wrapText="1"/>
    </xf>
    <xf numFmtId="0" fontId="4" fillId="4" borderId="1" xfId="0" applyFont="1" applyFill="1" applyBorder="1" applyProtection="1"/>
    <xf numFmtId="170" fontId="5" fillId="4" borderId="1" xfId="0" applyNumberFormat="1" applyFont="1" applyFill="1" applyBorder="1" applyProtection="1"/>
    <xf numFmtId="0" fontId="4" fillId="0" borderId="1" xfId="0" applyFont="1" applyBorder="1" applyAlignment="1" applyProtection="1">
      <alignment horizontal="left" vertical="justify" wrapText="1"/>
    </xf>
    <xf numFmtId="0" fontId="4" fillId="0" borderId="1" xfId="0" applyFont="1" applyFill="1" applyBorder="1" applyAlignment="1" applyProtection="1">
      <alignment horizontal="left" vertical="justify" wrapText="1"/>
    </xf>
    <xf numFmtId="0" fontId="5" fillId="4" borderId="4" xfId="0" applyFont="1" applyFill="1" applyBorder="1" applyAlignment="1" applyProtection="1">
      <alignment horizontal="left" vertical="justify"/>
    </xf>
    <xf numFmtId="0" fontId="4" fillId="0" borderId="1" xfId="0" applyFont="1" applyBorder="1" applyAlignment="1" applyProtection="1">
      <alignment horizontal="left" vertical="justify"/>
    </xf>
    <xf numFmtId="0" fontId="4" fillId="4" borderId="1" xfId="0" applyFont="1" applyFill="1" applyBorder="1" applyAlignment="1" applyProtection="1">
      <alignment horizontal="left" vertical="justify" wrapText="1"/>
    </xf>
    <xf numFmtId="0" fontId="3" fillId="0" borderId="0" xfId="0" applyFont="1" applyAlignment="1" applyProtection="1">
      <alignment horizontal="right"/>
    </xf>
    <xf numFmtId="0" fontId="4" fillId="0" borderId="1" xfId="0" applyFont="1" applyBorder="1" applyAlignment="1" applyProtection="1">
      <alignment wrapText="1"/>
    </xf>
    <xf numFmtId="0" fontId="14" fillId="0" borderId="0" xfId="7" applyFont="1" applyAlignment="1" applyProtection="1">
      <protection locked="0"/>
    </xf>
    <xf numFmtId="0" fontId="14" fillId="0" borderId="0" xfId="7" applyFont="1" applyAlignment="1" applyProtection="1">
      <alignment vertical="top" wrapText="1"/>
      <protection locked="0"/>
    </xf>
    <xf numFmtId="0" fontId="9" fillId="4" borderId="6" xfId="0" applyFont="1" applyFill="1" applyBorder="1" applyAlignment="1" applyProtection="1">
      <alignment vertical="center"/>
    </xf>
    <xf numFmtId="0" fontId="5" fillId="4" borderId="4" xfId="0" applyFont="1" applyFill="1" applyBorder="1" applyAlignment="1" applyProtection="1">
      <alignment vertical="center"/>
    </xf>
    <xf numFmtId="0" fontId="5" fillId="4" borderId="22" xfId="0" applyFont="1" applyFill="1" applyBorder="1" applyAlignment="1" applyProtection="1">
      <protection locked="0"/>
    </xf>
    <xf numFmtId="10" fontId="13" fillId="4" borderId="14" xfId="0" applyNumberFormat="1" applyFont="1" applyFill="1" applyBorder="1" applyAlignment="1" applyProtection="1">
      <alignment horizontal="center" vertical="top"/>
      <protection locked="0"/>
    </xf>
    <xf numFmtId="10" fontId="13" fillId="4" borderId="1" xfId="0" applyNumberFormat="1" applyFont="1" applyFill="1" applyBorder="1" applyAlignment="1" applyProtection="1">
      <alignment horizontal="center" vertical="top"/>
      <protection locked="0"/>
    </xf>
    <xf numFmtId="0" fontId="25" fillId="0" borderId="0" xfId="7" applyFont="1" applyAlignment="1">
      <alignment horizontal="left" vertical="top" wrapText="1"/>
    </xf>
    <xf numFmtId="0" fontId="5" fillId="4" borderId="15" xfId="0" applyFont="1" applyFill="1" applyBorder="1" applyAlignment="1" applyProtection="1">
      <alignment horizontal="center"/>
    </xf>
    <xf numFmtId="0" fontId="5" fillId="4" borderId="17" xfId="0" applyFont="1" applyFill="1" applyBorder="1" applyAlignment="1" applyProtection="1">
      <alignment horizontal="center" vertical="top"/>
    </xf>
    <xf numFmtId="0" fontId="5" fillId="4" borderId="14" xfId="0" applyFont="1" applyFill="1" applyBorder="1" applyAlignment="1" applyProtection="1">
      <alignment horizontal="center" vertical="top"/>
    </xf>
    <xf numFmtId="0" fontId="0" fillId="0" borderId="0" xfId="0" applyProtection="1"/>
    <xf numFmtId="0" fontId="5" fillId="4" borderId="4" xfId="0" applyFont="1" applyFill="1" applyBorder="1" applyAlignment="1" applyProtection="1">
      <alignment horizontal="center" wrapText="1"/>
    </xf>
    <xf numFmtId="44" fontId="5" fillId="4" borderId="6" xfId="2" applyFont="1" applyFill="1" applyBorder="1" applyAlignment="1" applyProtection="1">
      <alignment horizontal="center"/>
    </xf>
    <xf numFmtId="44" fontId="5" fillId="4" borderId="15" xfId="2" applyFont="1" applyFill="1" applyBorder="1" applyAlignment="1" applyProtection="1">
      <alignment horizontal="center"/>
    </xf>
    <xf numFmtId="44" fontId="5" fillId="4" borderId="36" xfId="2" applyFont="1" applyFill="1" applyBorder="1" applyAlignment="1" applyProtection="1">
      <alignment horizontal="center"/>
    </xf>
    <xf numFmtId="44" fontId="5" fillId="4" borderId="1" xfId="2" applyFont="1" applyFill="1" applyBorder="1" applyProtection="1"/>
    <xf numFmtId="44" fontId="54" fillId="0" borderId="1" xfId="2" applyFont="1" applyBorder="1" applyProtection="1"/>
    <xf numFmtId="44" fontId="4" fillId="0" borderId="1" xfId="2" applyFont="1" applyFill="1" applyBorder="1" applyProtection="1"/>
    <xf numFmtId="44" fontId="5" fillId="0" borderId="1" xfId="2" applyFont="1" applyBorder="1" applyProtection="1"/>
    <xf numFmtId="44" fontId="4" fillId="7" borderId="1" xfId="2" applyFont="1" applyFill="1" applyBorder="1" applyProtection="1">
      <protection locked="0"/>
    </xf>
    <xf numFmtId="44" fontId="4" fillId="7" borderId="1" xfId="2" applyFont="1" applyFill="1" applyBorder="1" applyProtection="1"/>
    <xf numFmtId="10" fontId="5" fillId="0" borderId="1" xfId="8" applyNumberFormat="1" applyFont="1" applyBorder="1" applyProtection="1">
      <protection locked="0"/>
    </xf>
    <xf numFmtId="0" fontId="25" fillId="0" borderId="0" xfId="7" applyFont="1" applyAlignment="1">
      <alignment horizontal="left" vertical="top" wrapText="1"/>
    </xf>
    <xf numFmtId="0" fontId="23" fillId="0" borderId="0" xfId="7" applyFont="1" applyBorder="1" applyAlignment="1">
      <alignment horizontal="center" vertical="top" wrapText="1"/>
    </xf>
    <xf numFmtId="0" fontId="41" fillId="0" borderId="0" xfId="7" applyFont="1" applyBorder="1" applyAlignment="1">
      <alignment horizontal="center" vertical="top" wrapText="1"/>
    </xf>
    <xf numFmtId="169" fontId="23" fillId="0" borderId="0" xfId="7" applyNumberFormat="1" applyFont="1" applyBorder="1" applyAlignment="1">
      <alignment horizontal="center"/>
    </xf>
    <xf numFmtId="0" fontId="23" fillId="0" borderId="0" xfId="7" applyFont="1" applyBorder="1"/>
    <xf numFmtId="0" fontId="23" fillId="0" borderId="0" xfId="7" applyFont="1" applyAlignment="1">
      <alignment vertical="top" wrapText="1"/>
    </xf>
    <xf numFmtId="0" fontId="23" fillId="0" borderId="0" xfId="7" applyFont="1"/>
    <xf numFmtId="0" fontId="63" fillId="0" borderId="0" xfId="7" applyFont="1" applyBorder="1" applyAlignment="1">
      <alignment vertical="top" wrapText="1"/>
    </xf>
    <xf numFmtId="0" fontId="23" fillId="0" borderId="0" xfId="7" applyFont="1" applyProtection="1"/>
    <xf numFmtId="0" fontId="23" fillId="0" borderId="0" xfId="7" applyFont="1" applyAlignment="1" applyProtection="1"/>
    <xf numFmtId="0" fontId="41" fillId="0" borderId="0" xfId="7" applyFont="1" applyProtection="1"/>
    <xf numFmtId="0" fontId="23" fillId="0" borderId="0" xfId="7" applyFont="1" applyAlignment="1"/>
    <xf numFmtId="0" fontId="41" fillId="0" borderId="0" xfId="7" applyFont="1" applyAlignment="1" applyProtection="1">
      <alignment horizontal="left"/>
    </xf>
    <xf numFmtId="0" fontId="23" fillId="0" borderId="0" xfId="7" applyFont="1" applyAlignment="1" applyProtection="1">
      <alignment horizontal="left"/>
    </xf>
    <xf numFmtId="0" fontId="41" fillId="0" borderId="0" xfId="7" applyFont="1" applyAlignment="1" applyProtection="1">
      <alignment vertical="top"/>
    </xf>
    <xf numFmtId="0" fontId="23" fillId="0" borderId="0" xfId="7" applyFont="1" applyAlignment="1" applyProtection="1">
      <alignment vertical="top"/>
    </xf>
    <xf numFmtId="0" fontId="23" fillId="0" borderId="0" xfId="7" applyFont="1" applyProtection="1">
      <protection locked="0"/>
    </xf>
    <xf numFmtId="0" fontId="23" fillId="0" borderId="0" xfId="7" applyFont="1" applyFill="1" applyAlignment="1" applyProtection="1">
      <protection locked="0"/>
    </xf>
    <xf numFmtId="0" fontId="23" fillId="0" borderId="0" xfId="7" applyFont="1" applyAlignment="1">
      <alignment horizontal="right"/>
    </xf>
    <xf numFmtId="0" fontId="66" fillId="0" borderId="0" xfId="7" applyFont="1" applyAlignment="1" applyProtection="1"/>
    <xf numFmtId="0" fontId="66" fillId="0" borderId="0" xfId="7" applyFont="1" applyAlignment="1" applyProtection="1">
      <protection locked="0"/>
    </xf>
    <xf numFmtId="0" fontId="5" fillId="4" borderId="17" xfId="0" applyFont="1" applyFill="1" applyBorder="1" applyAlignment="1" applyProtection="1">
      <alignment vertical="center"/>
    </xf>
    <xf numFmtId="0" fontId="5" fillId="4" borderId="5" xfId="0" applyFont="1" applyFill="1" applyBorder="1" applyAlignment="1" applyProtection="1"/>
    <xf numFmtId="0" fontId="5" fillId="4" borderId="37" xfId="0" applyFont="1" applyFill="1" applyBorder="1" applyAlignment="1" applyProtection="1">
      <protection locked="0"/>
    </xf>
    <xf numFmtId="0" fontId="4" fillId="3" borderId="4" xfId="0" applyFont="1" applyFill="1" applyBorder="1" applyProtection="1"/>
    <xf numFmtId="0" fontId="4" fillId="3" borderId="5" xfId="0" applyFont="1" applyFill="1" applyBorder="1" applyProtection="1"/>
    <xf numFmtId="0" fontId="4" fillId="3" borderId="6" xfId="0" applyFont="1" applyFill="1" applyBorder="1" applyProtection="1"/>
    <xf numFmtId="0" fontId="5" fillId="4" borderId="1" xfId="0" applyFont="1" applyFill="1" applyBorder="1" applyAlignment="1" applyProtection="1">
      <alignment vertical="center"/>
    </xf>
    <xf numFmtId="0" fontId="4" fillId="0" borderId="1" xfId="0" applyFont="1" applyBorder="1" applyAlignment="1" applyProtection="1">
      <alignment horizontal="left" vertical="justify" wrapText="1"/>
    </xf>
    <xf numFmtId="0" fontId="4" fillId="0" borderId="1" xfId="0" applyFont="1" applyFill="1" applyBorder="1" applyAlignment="1" applyProtection="1">
      <alignment horizontal="left" vertical="justify" wrapText="1"/>
    </xf>
    <xf numFmtId="0" fontId="3" fillId="0" borderId="0" xfId="0" applyFont="1" applyAlignment="1" applyProtection="1">
      <alignment horizontal="right"/>
    </xf>
    <xf numFmtId="0" fontId="5" fillId="4" borderId="1" xfId="0" applyFont="1" applyFill="1" applyBorder="1" applyAlignment="1" applyProtection="1">
      <alignment horizontal="center" wrapText="1"/>
    </xf>
    <xf numFmtId="0" fontId="5" fillId="4" borderId="1" xfId="0" applyFont="1" applyFill="1" applyBorder="1" applyAlignment="1" applyProtection="1">
      <alignment horizontal="center" vertical="top"/>
    </xf>
    <xf numFmtId="0" fontId="4" fillId="0" borderId="1" xfId="0" applyFont="1" applyBorder="1" applyProtection="1"/>
    <xf numFmtId="0" fontId="5" fillId="4" borderId="1" xfId="0" applyFont="1" applyFill="1" applyBorder="1" applyAlignment="1" applyProtection="1">
      <alignment horizontal="center"/>
    </xf>
    <xf numFmtId="0" fontId="4" fillId="4" borderId="1" xfId="0" applyFont="1" applyFill="1" applyBorder="1" applyProtection="1"/>
    <xf numFmtId="0" fontId="5" fillId="4" borderId="4" xfId="0" applyFont="1" applyFill="1" applyBorder="1" applyAlignment="1" applyProtection="1">
      <alignment horizontal="left"/>
    </xf>
    <xf numFmtId="0" fontId="5" fillId="4" borderId="15" xfId="0" applyFont="1" applyFill="1" applyBorder="1" applyAlignment="1" applyProtection="1">
      <alignment horizontal="center"/>
    </xf>
    <xf numFmtId="0" fontId="4" fillId="4" borderId="4" xfId="0" applyFont="1" applyFill="1" applyBorder="1" applyAlignment="1" applyProtection="1">
      <alignment horizontal="left" wrapText="1"/>
    </xf>
    <xf numFmtId="0" fontId="5" fillId="4" borderId="17" xfId="0" applyFont="1" applyFill="1" applyBorder="1" applyAlignment="1" applyProtection="1">
      <alignment horizontal="center" vertical="top"/>
    </xf>
    <xf numFmtId="0" fontId="5" fillId="4" borderId="14" xfId="0" applyFont="1" applyFill="1" applyBorder="1" applyAlignment="1" applyProtection="1">
      <alignment horizontal="center" vertical="top"/>
    </xf>
    <xf numFmtId="0" fontId="0" fillId="0" borderId="0" xfId="0" applyProtection="1"/>
    <xf numFmtId="0" fontId="0" fillId="0" borderId="0" xfId="0" applyAlignment="1" applyProtection="1"/>
    <xf numFmtId="0" fontId="4" fillId="7" borderId="1" xfId="0" applyFont="1" applyFill="1" applyBorder="1" applyProtection="1"/>
    <xf numFmtId="0" fontId="4" fillId="7" borderId="1" xfId="0" applyFont="1" applyFill="1" applyBorder="1" applyAlignment="1" applyProtection="1">
      <alignment horizontal="left" vertical="justify" wrapText="1"/>
    </xf>
    <xf numFmtId="0" fontId="4" fillId="7" borderId="1" xfId="0" applyFont="1" applyFill="1" applyBorder="1" applyProtection="1">
      <protection locked="0"/>
    </xf>
    <xf numFmtId="0" fontId="4" fillId="0" borderId="1" xfId="0" applyNumberFormat="1" applyFont="1" applyBorder="1" applyProtection="1">
      <protection locked="0"/>
    </xf>
    <xf numFmtId="44" fontId="9" fillId="0" borderId="1" xfId="2" applyFont="1" applyBorder="1" applyProtection="1">
      <protection locked="0"/>
    </xf>
    <xf numFmtId="0" fontId="4" fillId="7" borderId="1" xfId="0" applyFont="1" applyFill="1" applyBorder="1" applyAlignment="1" applyProtection="1">
      <alignment vertical="justify" wrapText="1"/>
    </xf>
    <xf numFmtId="0" fontId="4" fillId="0" borderId="1" xfId="0" applyNumberFormat="1" applyFont="1" applyBorder="1" applyProtection="1"/>
    <xf numFmtId="0" fontId="4" fillId="0" borderId="4" xfId="0" applyFont="1" applyBorder="1" applyAlignment="1" applyProtection="1">
      <alignment horizontal="left" vertical="justify" wrapText="1"/>
    </xf>
    <xf numFmtId="10" fontId="5" fillId="0" borderId="15" xfId="0" applyNumberFormat="1" applyFont="1" applyBorder="1" applyProtection="1">
      <protection locked="0"/>
    </xf>
    <xf numFmtId="44" fontId="4" fillId="0" borderId="6" xfId="2" applyFont="1" applyBorder="1" applyProtection="1">
      <protection locked="0"/>
    </xf>
    <xf numFmtId="44" fontId="5" fillId="4" borderId="1" xfId="0" applyNumberFormat="1" applyFont="1" applyFill="1" applyBorder="1" applyProtection="1"/>
    <xf numFmtId="0" fontId="4" fillId="4" borderId="1" xfId="0" applyFont="1" applyFill="1" applyBorder="1" applyAlignment="1" applyProtection="1">
      <alignment horizontal="left"/>
    </xf>
    <xf numFmtId="44" fontId="5" fillId="7" borderId="1" xfId="2" applyFont="1" applyFill="1" applyBorder="1" applyProtection="1"/>
    <xf numFmtId="10" fontId="67" fillId="0" borderId="40" xfId="0" applyNumberFormat="1" applyFont="1" applyBorder="1" applyAlignment="1">
      <alignment horizontal="right"/>
    </xf>
    <xf numFmtId="44" fontId="0" fillId="0" borderId="81" xfId="2" applyFont="1" applyBorder="1"/>
    <xf numFmtId="10" fontId="67" fillId="0" borderId="2" xfId="0" applyNumberFormat="1" applyFont="1" applyBorder="1" applyAlignment="1">
      <alignment horizontal="right"/>
    </xf>
    <xf numFmtId="0" fontId="0" fillId="0" borderId="0" xfId="0" applyBorder="1"/>
    <xf numFmtId="0" fontId="5" fillId="4" borderId="4" xfId="0" applyFont="1" applyFill="1" applyBorder="1" applyAlignment="1" applyProtection="1">
      <alignment horizontal="center"/>
    </xf>
    <xf numFmtId="0" fontId="5" fillId="4" borderId="15" xfId="0" applyFont="1" applyFill="1" applyBorder="1" applyAlignment="1" applyProtection="1">
      <alignment horizontal="center"/>
    </xf>
    <xf numFmtId="0" fontId="4" fillId="4" borderId="4" xfId="0" applyFont="1" applyFill="1" applyBorder="1" applyAlignment="1" applyProtection="1">
      <alignment horizontal="left" wrapText="1"/>
    </xf>
    <xf numFmtId="0" fontId="0" fillId="0" borderId="0" xfId="0" applyAlignment="1" applyProtection="1">
      <alignment horizontal="center"/>
    </xf>
    <xf numFmtId="0" fontId="0" fillId="0" borderId="0" xfId="0" applyProtection="1"/>
    <xf numFmtId="8" fontId="4" fillId="0" borderId="1" xfId="2" applyNumberFormat="1" applyFont="1" applyFill="1" applyBorder="1" applyProtection="1"/>
    <xf numFmtId="0" fontId="5" fillId="4" borderId="15" xfId="0" applyFont="1" applyFill="1" applyBorder="1" applyAlignment="1" applyProtection="1">
      <alignment horizontal="center" vertical="justify"/>
    </xf>
    <xf numFmtId="0" fontId="5" fillId="4" borderId="17" xfId="0" applyFont="1" applyFill="1" applyBorder="1" applyAlignment="1" applyProtection="1">
      <alignment horizontal="center" vertical="center"/>
    </xf>
    <xf numFmtId="0" fontId="5" fillId="4" borderId="14" xfId="0" applyFont="1" applyFill="1" applyBorder="1" applyAlignment="1" applyProtection="1">
      <alignment horizontal="center" vertical="center"/>
    </xf>
    <xf numFmtId="3" fontId="4" fillId="0" borderId="1" xfId="0" applyNumberFormat="1" applyFont="1" applyBorder="1" applyProtection="1"/>
    <xf numFmtId="0" fontId="4" fillId="0" borderId="1" xfId="0" applyFont="1" applyBorder="1" applyAlignment="1" applyProtection="1">
      <alignment horizontal="center" wrapText="1"/>
    </xf>
    <xf numFmtId="0" fontId="4" fillId="0" borderId="1" xfId="0" applyFont="1" applyBorder="1" applyAlignment="1" applyProtection="1">
      <alignment horizontal="center" vertical="justify" wrapText="1"/>
    </xf>
    <xf numFmtId="0" fontId="4" fillId="0" borderId="1" xfId="0" applyFont="1" applyBorder="1" applyAlignment="1" applyProtection="1">
      <alignment horizontal="center"/>
    </xf>
    <xf numFmtId="0" fontId="4" fillId="0" borderId="4" xfId="0" applyFont="1" applyBorder="1" applyAlignment="1" applyProtection="1">
      <alignment vertical="justify" wrapText="1"/>
    </xf>
    <xf numFmtId="10" fontId="5" fillId="0" borderId="15" xfId="0" applyNumberFormat="1" applyFont="1" applyBorder="1" applyProtection="1"/>
    <xf numFmtId="44" fontId="4" fillId="0" borderId="15" xfId="2" applyFont="1" applyBorder="1" applyProtection="1"/>
    <xf numFmtId="44" fontId="4" fillId="0" borderId="6" xfId="2" applyFont="1" applyBorder="1" applyProtection="1"/>
    <xf numFmtId="0" fontId="4" fillId="4" borderId="4" xfId="0" applyFont="1" applyFill="1" applyBorder="1" applyAlignment="1" applyProtection="1">
      <alignment horizontal="center" wrapText="1"/>
    </xf>
    <xf numFmtId="0" fontId="4" fillId="3" borderId="5" xfId="0" applyFont="1" applyFill="1" applyBorder="1" applyAlignment="1" applyProtection="1">
      <alignment horizontal="center"/>
    </xf>
    <xf numFmtId="0" fontId="4" fillId="0" borderId="1" xfId="0" applyFont="1" applyFill="1" applyBorder="1" applyAlignment="1" applyProtection="1">
      <alignment horizontal="center" vertical="justify" wrapText="1"/>
    </xf>
    <xf numFmtId="0" fontId="4" fillId="7" borderId="1" xfId="0" applyFont="1" applyFill="1" applyBorder="1" applyAlignment="1" applyProtection="1">
      <alignment horizontal="center" vertical="justify" wrapText="1"/>
    </xf>
    <xf numFmtId="0" fontId="4" fillId="0" borderId="15" xfId="0" applyFont="1" applyBorder="1" applyAlignment="1" applyProtection="1">
      <alignment horizontal="center" vertical="justify" wrapText="1"/>
    </xf>
    <xf numFmtId="0" fontId="4" fillId="4" borderId="1" xfId="0" applyFont="1" applyFill="1" applyBorder="1" applyAlignment="1" applyProtection="1">
      <alignment horizontal="center" vertical="justify" wrapText="1"/>
    </xf>
    <xf numFmtId="1" fontId="4" fillId="0" borderId="1" xfId="0" applyNumberFormat="1" applyFont="1" applyBorder="1" applyProtection="1"/>
    <xf numFmtId="1" fontId="4" fillId="0" borderId="15" xfId="0" applyNumberFormat="1" applyFont="1" applyBorder="1" applyProtection="1"/>
    <xf numFmtId="44" fontId="4" fillId="4" borderId="6" xfId="2" applyFont="1" applyFill="1" applyBorder="1" applyAlignment="1" applyProtection="1">
      <alignment horizontal="center"/>
    </xf>
    <xf numFmtId="0" fontId="4" fillId="4" borderId="1" xfId="0" applyFont="1" applyFill="1" applyBorder="1" applyAlignment="1" applyProtection="1">
      <alignment horizontal="center"/>
    </xf>
    <xf numFmtId="0" fontId="4" fillId="0" borderId="1" xfId="0" applyFont="1" applyFill="1" applyBorder="1" applyAlignment="1" applyProtection="1">
      <alignment horizontal="center"/>
    </xf>
    <xf numFmtId="0" fontId="5" fillId="0" borderId="4" xfId="0" applyFont="1" applyFill="1" applyBorder="1" applyAlignment="1" applyProtection="1">
      <alignment horizontal="center" vertical="justify"/>
    </xf>
    <xf numFmtId="0" fontId="5" fillId="0" borderId="15" xfId="0" applyFont="1" applyFill="1" applyBorder="1" applyAlignment="1" applyProtection="1">
      <alignment horizontal="center" vertical="justify"/>
    </xf>
    <xf numFmtId="0" fontId="5" fillId="0" borderId="15" xfId="0" applyFont="1" applyFill="1" applyBorder="1" applyAlignment="1" applyProtection="1">
      <alignment horizontal="center"/>
    </xf>
    <xf numFmtId="44" fontId="5" fillId="0" borderId="15" xfId="2" applyFont="1" applyFill="1" applyBorder="1" applyAlignment="1" applyProtection="1">
      <alignment horizontal="center"/>
    </xf>
    <xf numFmtId="44" fontId="4" fillId="0" borderId="6" xfId="2" applyFont="1" applyFill="1" applyBorder="1" applyAlignment="1" applyProtection="1">
      <alignment horizontal="center"/>
    </xf>
    <xf numFmtId="0" fontId="0" fillId="0" borderId="0" xfId="0" applyFill="1" applyProtection="1"/>
    <xf numFmtId="0" fontId="4" fillId="0" borderId="1" xfId="0" applyFont="1" applyFill="1" applyBorder="1" applyAlignment="1" applyProtection="1">
      <alignment horizontal="left"/>
    </xf>
    <xf numFmtId="0" fontId="67" fillId="0" borderId="0" xfId="0" applyFont="1" applyProtection="1"/>
    <xf numFmtId="10" fontId="5" fillId="0" borderId="15" xfId="0" applyNumberFormat="1" applyFont="1" applyFill="1" applyBorder="1" applyAlignment="1" applyProtection="1">
      <alignment horizontal="right"/>
    </xf>
    <xf numFmtId="0" fontId="0" fillId="0" borderId="0" xfId="0" applyProtection="1"/>
    <xf numFmtId="44" fontId="4" fillId="4" borderId="1" xfId="2" applyFont="1" applyFill="1" applyBorder="1" applyProtection="1"/>
    <xf numFmtId="0" fontId="5" fillId="4" borderId="1" xfId="0" applyFont="1" applyFill="1" applyBorder="1" applyProtection="1"/>
    <xf numFmtId="0" fontId="4" fillId="4" borderId="4" xfId="0" applyFont="1" applyFill="1" applyBorder="1" applyAlignment="1" applyProtection="1">
      <alignment horizontal="center" vertical="justify"/>
    </xf>
    <xf numFmtId="0" fontId="4" fillId="4" borderId="15" xfId="0" applyFont="1" applyFill="1" applyBorder="1" applyAlignment="1" applyProtection="1">
      <alignment horizontal="center" vertical="justify"/>
    </xf>
    <xf numFmtId="0" fontId="4" fillId="4" borderId="15" xfId="0" applyFont="1" applyFill="1" applyBorder="1" applyAlignment="1" applyProtection="1">
      <alignment horizontal="center"/>
    </xf>
    <xf numFmtId="44" fontId="4" fillId="4" borderId="15" xfId="2" applyFont="1" applyFill="1" applyBorder="1" applyAlignment="1" applyProtection="1">
      <alignment horizontal="center"/>
    </xf>
    <xf numFmtId="44" fontId="0" fillId="0" borderId="0" xfId="0" applyNumberFormat="1" applyProtection="1"/>
    <xf numFmtId="0" fontId="68" fillId="0" borderId="0" xfId="0" applyFont="1"/>
    <xf numFmtId="0" fontId="3" fillId="4" borderId="115" xfId="0" applyFont="1" applyFill="1" applyBorder="1" applyAlignment="1" applyProtection="1">
      <alignment horizontal="right" vertical="center"/>
    </xf>
    <xf numFmtId="0" fontId="1" fillId="4" borderId="93" xfId="0" applyFont="1" applyFill="1" applyBorder="1" applyAlignment="1" applyProtection="1">
      <alignment vertical="center" wrapText="1"/>
    </xf>
    <xf numFmtId="0" fontId="3" fillId="4" borderId="69" xfId="0" applyFont="1" applyFill="1" applyBorder="1" applyAlignment="1" applyProtection="1">
      <alignment horizontal="right" vertical="center" wrapText="1"/>
    </xf>
    <xf numFmtId="0" fontId="1" fillId="3" borderId="68" xfId="0" applyFont="1" applyFill="1" applyBorder="1" applyProtection="1"/>
    <xf numFmtId="0" fontId="1" fillId="3" borderId="5" xfId="0" applyFont="1" applyFill="1" applyBorder="1" applyProtection="1"/>
    <xf numFmtId="0" fontId="1" fillId="3" borderId="65" xfId="0" applyFont="1" applyFill="1" applyBorder="1" applyProtection="1"/>
    <xf numFmtId="0" fontId="3" fillId="4" borderId="51" xfId="0" applyFont="1" applyFill="1" applyBorder="1" applyAlignment="1" applyProtection="1">
      <alignment horizontal="center" vertical="top"/>
    </xf>
    <xf numFmtId="10" fontId="43" fillId="4" borderId="83" xfId="0" applyNumberFormat="1" applyFont="1" applyFill="1" applyBorder="1" applyAlignment="1" applyProtection="1">
      <alignment horizontal="center" vertical="top"/>
      <protection locked="0"/>
    </xf>
    <xf numFmtId="0" fontId="1" fillId="0" borderId="110" xfId="0" applyFont="1" applyBorder="1" applyAlignment="1" applyProtection="1">
      <alignment vertical="top"/>
    </xf>
    <xf numFmtId="0" fontId="1" fillId="0" borderId="78" xfId="0" applyFont="1" applyBorder="1" applyAlignment="1" applyProtection="1">
      <alignment horizontal="left" vertical="justify" wrapText="1"/>
    </xf>
    <xf numFmtId="0" fontId="1" fillId="0" borderId="49" xfId="0" applyFont="1" applyFill="1" applyBorder="1" applyAlignment="1" applyProtection="1">
      <alignment horizontal="center"/>
      <protection locked="0"/>
    </xf>
    <xf numFmtId="44" fontId="1" fillId="0" borderId="78" xfId="11" applyFont="1" applyBorder="1" applyProtection="1">
      <protection locked="0"/>
    </xf>
    <xf numFmtId="44" fontId="1" fillId="0" borderId="51" xfId="2" applyFont="1" applyBorder="1" applyProtection="1">
      <protection locked="0"/>
    </xf>
    <xf numFmtId="44" fontId="1" fillId="0" borderId="51" xfId="11" applyFont="1" applyBorder="1" applyProtection="1"/>
    <xf numFmtId="44" fontId="1" fillId="0" borderId="51" xfId="11" applyFont="1" applyBorder="1" applyProtection="1">
      <protection locked="0"/>
    </xf>
    <xf numFmtId="44" fontId="1" fillId="0" borderId="86" xfId="11" applyFont="1" applyBorder="1" applyProtection="1"/>
    <xf numFmtId="0" fontId="1" fillId="0" borderId="3" xfId="0" applyFont="1" applyBorder="1" applyProtection="1"/>
    <xf numFmtId="0" fontId="1" fillId="0" borderId="2" xfId="0" applyFont="1" applyFill="1" applyBorder="1" applyAlignment="1" applyProtection="1">
      <alignment horizontal="left" vertical="justify" wrapText="1"/>
    </xf>
    <xf numFmtId="0" fontId="1" fillId="0" borderId="2" xfId="0" applyFont="1" applyFill="1" applyBorder="1" applyAlignment="1" applyProtection="1">
      <alignment horizontal="center"/>
      <protection locked="0"/>
    </xf>
    <xf numFmtId="44" fontId="70" fillId="0" borderId="81" xfId="11" applyFont="1" applyBorder="1" applyProtection="1">
      <protection locked="0"/>
    </xf>
    <xf numFmtId="44" fontId="1" fillId="0" borderId="81" xfId="2" applyFont="1" applyBorder="1" applyProtection="1">
      <protection locked="0"/>
    </xf>
    <xf numFmtId="44" fontId="1" fillId="0" borderId="81" xfId="11" applyFont="1" applyBorder="1" applyProtection="1"/>
    <xf numFmtId="44" fontId="1" fillId="0" borderId="81" xfId="11" applyFont="1" applyBorder="1" applyProtection="1">
      <protection locked="0"/>
    </xf>
    <xf numFmtId="0" fontId="3" fillId="4" borderId="117" xfId="0" applyFont="1" applyFill="1" applyBorder="1" applyAlignment="1" applyProtection="1">
      <alignment horizontal="centerContinuous"/>
    </xf>
    <xf numFmtId="0" fontId="3" fillId="4" borderId="118" xfId="0" applyFont="1" applyFill="1" applyBorder="1" applyAlignment="1" applyProtection="1">
      <alignment horizontal="centerContinuous" vertical="justify"/>
    </xf>
    <xf numFmtId="0" fontId="3" fillId="4" borderId="119" xfId="0" applyFont="1" applyFill="1" applyBorder="1" applyAlignment="1" applyProtection="1">
      <alignment horizontal="centerContinuous"/>
    </xf>
    <xf numFmtId="44" fontId="3" fillId="4" borderId="120" xfId="11" applyFont="1" applyFill="1" applyBorder="1" applyAlignment="1" applyProtection="1">
      <alignment horizontal="centerContinuous"/>
    </xf>
    <xf numFmtId="44" fontId="3" fillId="4" borderId="120" xfId="2" applyFont="1" applyFill="1" applyBorder="1" applyAlignment="1" applyProtection="1">
      <alignment horizontal="centerContinuous"/>
    </xf>
    <xf numFmtId="44" fontId="3" fillId="4" borderId="120" xfId="11" applyFont="1" applyFill="1" applyBorder="1" applyAlignment="1" applyProtection="1">
      <alignment horizontal="center"/>
    </xf>
    <xf numFmtId="44" fontId="3" fillId="4" borderId="121" xfId="11" applyFont="1" applyFill="1" applyBorder="1" applyAlignment="1" applyProtection="1">
      <alignment horizontal="center"/>
    </xf>
    <xf numFmtId="0" fontId="1" fillId="9" borderId="29" xfId="0" applyFont="1" applyFill="1" applyBorder="1" applyProtection="1"/>
    <xf numFmtId="0" fontId="1" fillId="9" borderId="103" xfId="0" applyFont="1" applyFill="1" applyBorder="1" applyAlignment="1" applyProtection="1">
      <alignment horizontal="left" vertical="justify" wrapText="1"/>
    </xf>
    <xf numFmtId="0" fontId="1" fillId="9" borderId="103" xfId="0" applyFont="1" applyFill="1" applyBorder="1" applyAlignment="1" applyProtection="1">
      <alignment horizontal="center"/>
      <protection locked="0"/>
    </xf>
    <xf numFmtId="44" fontId="70" fillId="9" borderId="83" xfId="11" applyFont="1" applyFill="1" applyBorder="1" applyProtection="1">
      <protection locked="0"/>
    </xf>
    <xf numFmtId="44" fontId="52" fillId="9" borderId="102" xfId="2" applyFont="1" applyFill="1" applyBorder="1" applyProtection="1">
      <protection locked="0"/>
    </xf>
    <xf numFmtId="44" fontId="1" fillId="9" borderId="83" xfId="11" applyFont="1" applyFill="1" applyBorder="1" applyProtection="1"/>
    <xf numFmtId="44" fontId="1" fillId="9" borderId="83" xfId="11" applyFont="1" applyFill="1" applyBorder="1" applyProtection="1">
      <protection locked="0"/>
    </xf>
    <xf numFmtId="44" fontId="1" fillId="9" borderId="25" xfId="11" applyFont="1" applyFill="1" applyBorder="1" applyProtection="1"/>
    <xf numFmtId="0" fontId="1" fillId="0" borderId="2" xfId="0" applyFont="1" applyBorder="1" applyAlignment="1" applyProtection="1">
      <alignment horizontal="left" vertical="center"/>
    </xf>
    <xf numFmtId="0" fontId="1" fillId="0" borderId="2" xfId="0" applyFont="1" applyBorder="1" applyAlignment="1" applyProtection="1">
      <alignment horizontal="center"/>
      <protection locked="0"/>
    </xf>
    <xf numFmtId="44" fontId="1" fillId="0" borderId="2" xfId="11" applyFont="1" applyBorder="1" applyProtection="1">
      <protection locked="0"/>
    </xf>
    <xf numFmtId="44" fontId="52" fillId="0" borderId="81" xfId="2" applyFont="1" applyBorder="1" applyProtection="1">
      <protection locked="0"/>
    </xf>
    <xf numFmtId="0" fontId="1" fillId="0" borderId="7" xfId="0" applyFont="1" applyBorder="1" applyProtection="1"/>
    <xf numFmtId="44" fontId="52" fillId="0" borderId="95" xfId="2" applyFont="1" applyBorder="1" applyProtection="1">
      <protection locked="0"/>
    </xf>
    <xf numFmtId="44" fontId="1" fillId="0" borderId="95" xfId="11" applyFont="1" applyBorder="1" applyProtection="1"/>
    <xf numFmtId="44" fontId="1" fillId="0" borderId="95" xfId="11" applyFont="1" applyBorder="1" applyProtection="1">
      <protection locked="0"/>
    </xf>
    <xf numFmtId="44" fontId="1" fillId="10" borderId="97" xfId="0" applyNumberFormat="1" applyFont="1" applyFill="1" applyBorder="1" applyAlignment="1" applyProtection="1"/>
    <xf numFmtId="44" fontId="1" fillId="10" borderId="97" xfId="2" applyFont="1" applyFill="1" applyBorder="1" applyAlignment="1" applyProtection="1">
      <alignment horizontal="center"/>
    </xf>
    <xf numFmtId="44" fontId="1" fillId="10" borderId="97" xfId="11" applyFont="1" applyFill="1" applyBorder="1" applyAlignment="1" applyProtection="1">
      <alignment horizontal="center"/>
    </xf>
    <xf numFmtId="44" fontId="1" fillId="10" borderId="26" xfId="11" applyFont="1" applyFill="1" applyBorder="1" applyAlignment="1" applyProtection="1">
      <alignment horizontal="center"/>
    </xf>
    <xf numFmtId="0" fontId="1" fillId="0" borderId="110" xfId="0" applyFont="1" applyBorder="1" applyProtection="1"/>
    <xf numFmtId="0" fontId="1" fillId="0" borderId="78" xfId="0" applyFont="1" applyBorder="1" applyAlignment="1" applyProtection="1">
      <alignment horizontal="left" vertical="center"/>
    </xf>
    <xf numFmtId="10" fontId="3" fillId="0" borderId="78" xfId="0" applyNumberFormat="1" applyFont="1" applyBorder="1" applyAlignment="1" applyProtection="1">
      <alignment horizontal="right"/>
      <protection locked="0"/>
    </xf>
    <xf numFmtId="0" fontId="1" fillId="9" borderId="59" xfId="0" applyFont="1" applyFill="1" applyBorder="1" applyAlignment="1" applyProtection="1">
      <alignment horizontal="centerContinuous"/>
    </xf>
    <xf numFmtId="0" fontId="3" fillId="9" borderId="73" xfId="0" applyFont="1" applyFill="1" applyBorder="1" applyAlignment="1" applyProtection="1">
      <alignment horizontal="centerContinuous" vertical="justify"/>
    </xf>
    <xf numFmtId="0" fontId="3" fillId="9" borderId="35" xfId="0" applyFont="1" applyFill="1" applyBorder="1" applyAlignment="1" applyProtection="1">
      <alignment horizontal="centerContinuous"/>
    </xf>
    <xf numFmtId="44" fontId="3" fillId="9" borderId="95" xfId="11" applyFont="1" applyFill="1" applyBorder="1" applyAlignment="1" applyProtection="1">
      <alignment horizontal="centerContinuous"/>
    </xf>
    <xf numFmtId="44" fontId="1" fillId="9" borderId="95" xfId="2" applyFont="1" applyFill="1" applyBorder="1" applyAlignment="1" applyProtection="1">
      <alignment horizontal="centerContinuous"/>
    </xf>
    <xf numFmtId="44" fontId="1" fillId="9" borderId="95" xfId="11" applyFont="1" applyFill="1" applyBorder="1" applyAlignment="1" applyProtection="1">
      <alignment horizontal="center"/>
    </xf>
    <xf numFmtId="44" fontId="1" fillId="9" borderId="87" xfId="11" applyFont="1" applyFill="1" applyBorder="1" applyAlignment="1" applyProtection="1">
      <alignment horizontal="center"/>
    </xf>
    <xf numFmtId="0" fontId="1" fillId="0" borderId="106" xfId="0" applyFont="1" applyBorder="1" applyProtection="1"/>
    <xf numFmtId="10" fontId="3" fillId="0" borderId="2" xfId="0" applyNumberFormat="1" applyFont="1" applyBorder="1" applyAlignment="1" applyProtection="1">
      <alignment horizontal="right"/>
      <protection locked="0"/>
    </xf>
    <xf numFmtId="44" fontId="1" fillId="0" borderId="81" xfId="2" applyFont="1" applyBorder="1" applyProtection="1"/>
    <xf numFmtId="44" fontId="1" fillId="0" borderId="96" xfId="11" applyFont="1" applyBorder="1" applyProtection="1"/>
    <xf numFmtId="0" fontId="1" fillId="0" borderId="106" xfId="0" applyFont="1" applyFill="1" applyBorder="1" applyProtection="1"/>
    <xf numFmtId="0" fontId="0" fillId="0" borderId="2" xfId="0" applyFont="1" applyBorder="1"/>
    <xf numFmtId="0" fontId="0" fillId="0" borderId="81" xfId="0" applyFont="1" applyBorder="1"/>
    <xf numFmtId="44" fontId="0" fillId="0" borderId="81" xfId="0" applyNumberFormat="1" applyFont="1" applyBorder="1"/>
    <xf numFmtId="0" fontId="1" fillId="9" borderId="60" xfId="0" applyFont="1" applyFill="1" applyBorder="1" applyAlignment="1" applyProtection="1">
      <alignment horizontal="centerContinuous" vertical="justify" wrapText="1"/>
    </xf>
    <xf numFmtId="0" fontId="1" fillId="9" borderId="60" xfId="0" applyFont="1" applyFill="1" applyBorder="1" applyAlignment="1" applyProtection="1">
      <alignment horizontal="centerContinuous"/>
    </xf>
    <xf numFmtId="170" fontId="3" fillId="9" borderId="75" xfId="0" applyNumberFormat="1" applyFont="1" applyFill="1" applyBorder="1" applyAlignment="1" applyProtection="1">
      <alignment horizontal="centerContinuous"/>
    </xf>
    <xf numFmtId="44" fontId="1" fillId="9" borderId="95" xfId="11" applyFont="1" applyFill="1" applyBorder="1" applyProtection="1"/>
    <xf numFmtId="44" fontId="1" fillId="9" borderId="87" xfId="11" applyFont="1" applyFill="1" applyBorder="1" applyProtection="1"/>
    <xf numFmtId="44" fontId="3" fillId="4" borderId="94" xfId="0" applyNumberFormat="1" applyFont="1" applyFill="1" applyBorder="1" applyAlignment="1" applyProtection="1">
      <alignment horizontal="center"/>
    </xf>
    <xf numFmtId="44" fontId="3" fillId="7" borderId="84" xfId="11" applyFont="1" applyFill="1" applyBorder="1" applyAlignment="1" applyProtection="1">
      <alignment horizontal="center"/>
    </xf>
    <xf numFmtId="44" fontId="3" fillId="7" borderId="91" xfId="11" applyFont="1" applyFill="1" applyBorder="1" applyProtection="1"/>
    <xf numFmtId="0" fontId="1" fillId="9" borderId="107" xfId="0" applyFont="1" applyFill="1" applyBorder="1" applyProtection="1"/>
    <xf numFmtId="0" fontId="1" fillId="9" borderId="108" xfId="0" applyFont="1" applyFill="1" applyBorder="1" applyAlignment="1" applyProtection="1">
      <alignment horizontal="left" vertical="justify" wrapText="1"/>
    </xf>
    <xf numFmtId="0" fontId="1" fillId="9" borderId="108" xfId="0" applyFont="1" applyFill="1" applyBorder="1" applyAlignment="1" applyProtection="1">
      <alignment horizontal="center"/>
      <protection locked="0"/>
    </xf>
    <xf numFmtId="44" fontId="70" fillId="9" borderId="109" xfId="11" applyFont="1" applyFill="1" applyBorder="1" applyProtection="1">
      <protection locked="0"/>
    </xf>
    <xf numFmtId="44" fontId="52" fillId="9" borderId="101" xfId="2" applyFont="1" applyFill="1" applyBorder="1" applyProtection="1">
      <protection locked="0"/>
    </xf>
    <xf numFmtId="44" fontId="1" fillId="9" borderId="80" xfId="11" applyFont="1" applyFill="1" applyBorder="1" applyProtection="1"/>
    <xf numFmtId="44" fontId="1" fillId="9" borderId="80" xfId="11" applyFont="1" applyFill="1" applyBorder="1" applyProtection="1">
      <protection locked="0"/>
    </xf>
    <xf numFmtId="44" fontId="1" fillId="9" borderId="90" xfId="11" applyFont="1" applyFill="1" applyBorder="1" applyProtection="1"/>
    <xf numFmtId="0" fontId="1" fillId="0" borderId="49" xfId="0" applyFont="1" applyBorder="1" applyAlignment="1" applyProtection="1">
      <alignment horizontal="left" vertical="center"/>
    </xf>
    <xf numFmtId="0" fontId="1" fillId="0" borderId="49" xfId="0" applyFont="1" applyBorder="1" applyAlignment="1" applyProtection="1">
      <alignment horizontal="center"/>
      <protection locked="0"/>
    </xf>
    <xf numFmtId="44" fontId="52" fillId="0" borderId="51" xfId="2" applyFont="1" applyFill="1" applyBorder="1" applyProtection="1">
      <protection locked="0"/>
    </xf>
    <xf numFmtId="0" fontId="1" fillId="0" borderId="111" xfId="0" applyFont="1" applyBorder="1" applyProtection="1"/>
    <xf numFmtId="0" fontId="1" fillId="0" borderId="3" xfId="0" applyFont="1" applyBorder="1" applyAlignment="1" applyProtection="1">
      <alignment horizontal="left" vertical="center"/>
    </xf>
    <xf numFmtId="0" fontId="1" fillId="0" borderId="3" xfId="0" applyFont="1" applyBorder="1" applyAlignment="1" applyProtection="1">
      <alignment horizontal="center"/>
      <protection locked="0"/>
    </xf>
    <xf numFmtId="44" fontId="52" fillId="0" borderId="83" xfId="2" applyFont="1" applyFill="1" applyBorder="1" applyProtection="1">
      <protection locked="0"/>
    </xf>
    <xf numFmtId="44" fontId="1" fillId="0" borderId="87" xfId="11" applyFont="1" applyBorder="1" applyProtection="1"/>
    <xf numFmtId="44" fontId="1" fillId="10" borderId="92" xfId="2" applyFont="1" applyFill="1" applyBorder="1" applyAlignment="1" applyProtection="1">
      <alignment horizontal="center"/>
    </xf>
    <xf numFmtId="44" fontId="1" fillId="10" borderId="99" xfId="11" applyFont="1" applyFill="1" applyBorder="1" applyAlignment="1" applyProtection="1">
      <alignment horizontal="center"/>
    </xf>
    <xf numFmtId="10" fontId="3" fillId="0" borderId="50" xfId="0" applyNumberFormat="1" applyFont="1" applyBorder="1" applyAlignment="1" applyProtection="1">
      <alignment horizontal="right"/>
      <protection locked="0"/>
    </xf>
    <xf numFmtId="0" fontId="1" fillId="0" borderId="82" xfId="0" applyFont="1" applyBorder="1" applyProtection="1"/>
    <xf numFmtId="0" fontId="1" fillId="0" borderId="40" xfId="0" applyFont="1" applyFill="1" applyBorder="1" applyAlignment="1" applyProtection="1">
      <alignment horizontal="left" vertical="justify" wrapText="1"/>
    </xf>
    <xf numFmtId="0" fontId="1" fillId="0" borderId="29" xfId="0" applyFont="1" applyBorder="1" applyProtection="1"/>
    <xf numFmtId="0" fontId="1" fillId="0" borderId="3" xfId="0" applyFont="1" applyFill="1" applyBorder="1" applyAlignment="1" applyProtection="1">
      <alignment horizontal="left" vertical="justify" wrapText="1"/>
    </xf>
    <xf numFmtId="44" fontId="1" fillId="0" borderId="79" xfId="11" applyFont="1" applyBorder="1" applyProtection="1">
      <protection locked="0"/>
    </xf>
    <xf numFmtId="44" fontId="1" fillId="0" borderId="95" xfId="2" applyFont="1" applyBorder="1" applyProtection="1">
      <protection locked="0"/>
    </xf>
    <xf numFmtId="44" fontId="1" fillId="0" borderId="83" xfId="11" applyFont="1" applyBorder="1" applyProtection="1"/>
    <xf numFmtId="0" fontId="1" fillId="0" borderId="2" xfId="0" applyFont="1" applyFill="1" applyBorder="1" applyProtection="1"/>
    <xf numFmtId="0" fontId="0" fillId="0" borderId="40" xfId="0" applyFont="1" applyBorder="1"/>
    <xf numFmtId="44" fontId="3" fillId="4" borderId="94" xfId="0" applyNumberFormat="1" applyFont="1" applyFill="1" applyBorder="1" applyAlignment="1" applyProtection="1"/>
    <xf numFmtId="0" fontId="1" fillId="9" borderId="105" xfId="0" applyFont="1" applyFill="1" applyBorder="1" applyProtection="1"/>
    <xf numFmtId="0" fontId="1" fillId="9" borderId="101" xfId="0" applyFont="1" applyFill="1" applyBorder="1" applyAlignment="1" applyProtection="1">
      <alignment horizontal="left" vertical="justify" wrapText="1"/>
    </xf>
    <xf numFmtId="0" fontId="1" fillId="9" borderId="104" xfId="0" applyFont="1" applyFill="1" applyBorder="1" applyAlignment="1" applyProtection="1">
      <alignment horizontal="center"/>
      <protection locked="0"/>
    </xf>
    <xf numFmtId="44" fontId="70" fillId="9" borderId="80" xfId="11" applyFont="1" applyFill="1" applyBorder="1" applyProtection="1">
      <protection locked="0"/>
    </xf>
    <xf numFmtId="44" fontId="52" fillId="9" borderId="97" xfId="2" applyFont="1" applyFill="1" applyBorder="1" applyProtection="1">
      <protection locked="0"/>
    </xf>
    <xf numFmtId="0" fontId="1" fillId="0" borderId="76" xfId="0" applyFont="1" applyBorder="1" applyProtection="1"/>
    <xf numFmtId="0" fontId="1" fillId="0" borderId="51" xfId="0" applyFont="1" applyBorder="1" applyAlignment="1" applyProtection="1">
      <alignment horizontal="left" vertical="center"/>
    </xf>
    <xf numFmtId="0" fontId="1" fillId="0" borderId="78" xfId="0" applyFont="1" applyBorder="1" applyAlignment="1" applyProtection="1">
      <alignment horizontal="center"/>
      <protection locked="0"/>
    </xf>
    <xf numFmtId="0" fontId="1" fillId="0" borderId="77" xfId="0" applyFont="1" applyBorder="1" applyProtection="1"/>
    <xf numFmtId="0" fontId="1" fillId="0" borderId="79" xfId="0" applyFont="1" applyBorder="1" applyAlignment="1" applyProtection="1">
      <alignment horizontal="left" vertical="center"/>
    </xf>
    <xf numFmtId="0" fontId="1" fillId="0" borderId="79" xfId="0" applyFont="1" applyBorder="1" applyAlignment="1" applyProtection="1">
      <alignment horizontal="center"/>
      <protection locked="0"/>
    </xf>
    <xf numFmtId="44" fontId="52" fillId="0" borderId="2" xfId="2" applyFont="1" applyFill="1" applyBorder="1" applyProtection="1">
      <protection locked="0"/>
    </xf>
    <xf numFmtId="44" fontId="1" fillId="0" borderId="97" xfId="2" applyFont="1" applyFill="1" applyBorder="1" applyAlignment="1" applyProtection="1">
      <alignment horizontal="center"/>
    </xf>
    <xf numFmtId="44" fontId="1" fillId="0" borderId="99" xfId="11" applyFont="1" applyFill="1" applyBorder="1" applyAlignment="1" applyProtection="1">
      <alignment horizontal="center"/>
    </xf>
    <xf numFmtId="44" fontId="1" fillId="0" borderId="26" xfId="11" applyFont="1" applyFill="1" applyBorder="1" applyAlignment="1" applyProtection="1">
      <alignment horizontal="center"/>
    </xf>
    <xf numFmtId="0" fontId="1" fillId="0" borderId="116" xfId="0" applyFont="1" applyBorder="1" applyAlignment="1" applyProtection="1">
      <alignment horizontal="left" vertical="center"/>
    </xf>
    <xf numFmtId="10" fontId="3" fillId="0" borderId="98" xfId="0" applyNumberFormat="1" applyFont="1" applyBorder="1" applyAlignment="1" applyProtection="1">
      <alignment horizontal="right"/>
      <protection locked="0"/>
    </xf>
    <xf numFmtId="44" fontId="1" fillId="0" borderId="83" xfId="11" applyFont="1" applyBorder="1" applyProtection="1">
      <protection locked="0"/>
    </xf>
    <xf numFmtId="44" fontId="1" fillId="0" borderId="83" xfId="2" applyFont="1" applyBorder="1" applyProtection="1">
      <protection locked="0"/>
    </xf>
    <xf numFmtId="44" fontId="1" fillId="0" borderId="98" xfId="11" applyFont="1" applyBorder="1" applyProtection="1"/>
    <xf numFmtId="44" fontId="1" fillId="0" borderId="98" xfId="11" applyFont="1" applyBorder="1" applyProtection="1">
      <protection locked="0"/>
    </xf>
    <xf numFmtId="44" fontId="1" fillId="0" borderId="25" xfId="11" applyFont="1" applyBorder="1" applyProtection="1"/>
    <xf numFmtId="0" fontId="1" fillId="9" borderId="72" xfId="0" applyFont="1" applyFill="1" applyBorder="1" applyAlignment="1" applyProtection="1">
      <alignment horizontal="centerContinuous"/>
    </xf>
    <xf numFmtId="0" fontId="3" fillId="9" borderId="57" xfId="0" applyFont="1" applyFill="1" applyBorder="1" applyAlignment="1" applyProtection="1">
      <alignment horizontal="centerContinuous"/>
    </xf>
    <xf numFmtId="44" fontId="3" fillId="9" borderId="85" xfId="11" applyFont="1" applyFill="1" applyBorder="1" applyAlignment="1" applyProtection="1">
      <alignment horizontal="centerContinuous"/>
    </xf>
    <xf numFmtId="44" fontId="1" fillId="9" borderId="85" xfId="2" applyFont="1" applyFill="1" applyBorder="1" applyAlignment="1" applyProtection="1">
      <alignment horizontal="centerContinuous"/>
    </xf>
    <xf numFmtId="44" fontId="1" fillId="9" borderId="85" xfId="11" applyFont="1" applyFill="1" applyBorder="1" applyAlignment="1" applyProtection="1">
      <alignment horizontal="center"/>
    </xf>
    <xf numFmtId="44" fontId="1" fillId="9" borderId="88" xfId="11" applyFont="1" applyFill="1" applyBorder="1" applyAlignment="1" applyProtection="1">
      <alignment horizontal="center"/>
    </xf>
    <xf numFmtId="0" fontId="1" fillId="0" borderId="41" xfId="0" applyFont="1" applyFill="1" applyBorder="1" applyAlignment="1" applyProtection="1">
      <alignment horizontal="left" vertical="justify" wrapText="1"/>
    </xf>
    <xf numFmtId="10" fontId="3" fillId="0" borderId="39" xfId="0" applyNumberFormat="1" applyFont="1" applyBorder="1" applyAlignment="1" applyProtection="1">
      <alignment horizontal="right"/>
      <protection locked="0"/>
    </xf>
    <xf numFmtId="44" fontId="1" fillId="0" borderId="41" xfId="2" applyFont="1" applyBorder="1" applyProtection="1">
      <protection locked="0"/>
    </xf>
    <xf numFmtId="44" fontId="1" fillId="0" borderId="41" xfId="11" applyFont="1" applyBorder="1" applyProtection="1"/>
    <xf numFmtId="44" fontId="1" fillId="0" borderId="41" xfId="11" applyFont="1" applyBorder="1" applyProtection="1">
      <protection locked="0"/>
    </xf>
    <xf numFmtId="44" fontId="1" fillId="0" borderId="89" xfId="11" applyFont="1" applyBorder="1" applyProtection="1"/>
    <xf numFmtId="0" fontId="1" fillId="0" borderId="2" xfId="0" applyFont="1" applyBorder="1" applyProtection="1"/>
    <xf numFmtId="0" fontId="1" fillId="0" borderId="81" xfId="0" applyFont="1" applyFill="1" applyBorder="1" applyAlignment="1" applyProtection="1">
      <alignment horizontal="left" vertical="justify" wrapText="1"/>
    </xf>
    <xf numFmtId="10" fontId="3" fillId="0" borderId="40" xfId="0" applyNumberFormat="1" applyFont="1" applyBorder="1" applyAlignment="1" applyProtection="1">
      <alignment horizontal="right"/>
      <protection locked="0"/>
    </xf>
    <xf numFmtId="0" fontId="1" fillId="0" borderId="82" xfId="0" applyFont="1" applyFill="1" applyBorder="1" applyProtection="1"/>
    <xf numFmtId="44" fontId="0" fillId="0" borderId="96" xfId="0" applyNumberFormat="1" applyFont="1" applyBorder="1"/>
    <xf numFmtId="44" fontId="3" fillId="4" borderId="84" xfId="0" applyNumberFormat="1" applyFont="1" applyFill="1" applyBorder="1" applyAlignment="1" applyProtection="1"/>
    <xf numFmtId="44" fontId="3" fillId="7" borderId="67" xfId="0" applyNumberFormat="1" applyFont="1" applyFill="1" applyBorder="1" applyAlignment="1" applyProtection="1"/>
    <xf numFmtId="44" fontId="67" fillId="7" borderId="74" xfId="0" applyNumberFormat="1" applyFont="1" applyFill="1" applyBorder="1"/>
    <xf numFmtId="0" fontId="23" fillId="0" borderId="0" xfId="7" applyFont="1" applyAlignment="1" applyProtection="1">
      <protection locked="0"/>
    </xf>
    <xf numFmtId="0" fontId="4" fillId="0" borderId="1" xfId="0" applyFont="1" applyFill="1" applyBorder="1" applyAlignment="1" applyProtection="1"/>
    <xf numFmtId="44" fontId="4" fillId="0" borderId="1" xfId="2" applyFont="1" applyFill="1" applyBorder="1" applyAlignment="1" applyProtection="1"/>
    <xf numFmtId="44" fontId="4" fillId="0" borderId="1" xfId="2" applyNumberFormat="1" applyFont="1" applyFill="1" applyBorder="1" applyProtection="1"/>
    <xf numFmtId="0" fontId="1" fillId="11" borderId="122" xfId="12" applyFont="1" applyFill="1" applyBorder="1" applyAlignment="1">
      <alignment horizontal="center"/>
    </xf>
    <xf numFmtId="0" fontId="1" fillId="0" borderId="123" xfId="12" applyFont="1" applyFill="1" applyBorder="1" applyAlignment="1">
      <alignment wrapText="1"/>
    </xf>
    <xf numFmtId="0" fontId="5" fillId="4" borderId="0" xfId="0" applyFont="1" applyFill="1" applyBorder="1" applyAlignment="1" applyProtection="1"/>
    <xf numFmtId="0" fontId="10" fillId="0" borderId="0" xfId="0" applyFont="1" applyAlignment="1" applyProtection="1">
      <alignment wrapText="1"/>
    </xf>
    <xf numFmtId="164" fontId="5" fillId="4" borderId="4" xfId="0" applyNumberFormat="1" applyFont="1" applyFill="1" applyBorder="1" applyAlignment="1" applyProtection="1">
      <alignment horizontal="center" vertical="center"/>
    </xf>
    <xf numFmtId="164" fontId="5" fillId="4" borderId="20" xfId="0" applyNumberFormat="1" applyFont="1" applyFill="1" applyBorder="1" applyAlignment="1" applyProtection="1">
      <alignment horizontal="center" vertical="center"/>
    </xf>
    <xf numFmtId="164" fontId="5" fillId="4" borderId="2" xfId="0" applyNumberFormat="1" applyFont="1" applyFill="1" applyBorder="1" applyAlignment="1" applyProtection="1">
      <alignment horizontal="center" vertical="center"/>
    </xf>
    <xf numFmtId="0" fontId="20" fillId="0" borderId="0" xfId="5" applyFont="1" applyAlignment="1" applyProtection="1">
      <alignment horizontal="center" vertical="center"/>
    </xf>
    <xf numFmtId="0" fontId="5" fillId="7" borderId="124" xfId="0" applyFont="1" applyFill="1" applyBorder="1" applyAlignment="1" applyProtection="1">
      <alignment horizontal="center" wrapText="1"/>
    </xf>
    <xf numFmtId="164" fontId="5" fillId="4" borderId="16" xfId="0" applyNumberFormat="1" applyFont="1" applyFill="1" applyBorder="1" applyAlignment="1" applyProtection="1">
      <alignment horizontal="center" vertical="center"/>
    </xf>
    <xf numFmtId="0" fontId="0" fillId="12" borderId="0" xfId="0" applyFill="1" applyAlignment="1">
      <alignment horizontal="center" vertical="center"/>
    </xf>
    <xf numFmtId="0" fontId="0" fillId="12" borderId="0" xfId="0" applyFill="1" applyAlignment="1">
      <alignment horizontal="center"/>
    </xf>
    <xf numFmtId="0" fontId="0" fillId="0" borderId="0" xfId="0" applyProtection="1"/>
    <xf numFmtId="0" fontId="77" fillId="0" borderId="0" xfId="0" applyFont="1" applyProtection="1"/>
    <xf numFmtId="0" fontId="0" fillId="0" borderId="0" xfId="0" applyAlignment="1" applyProtection="1">
      <alignment horizontal="center" vertical="center" wrapText="1"/>
    </xf>
    <xf numFmtId="0" fontId="0" fillId="0" borderId="0" xfId="0" applyFill="1" applyAlignment="1" applyProtection="1">
      <alignment horizontal="center" vertical="center" wrapText="1"/>
    </xf>
    <xf numFmtId="0" fontId="49" fillId="13" borderId="2" xfId="0" applyFont="1" applyFill="1" applyBorder="1" applyAlignment="1" applyProtection="1">
      <alignment horizontal="center" vertical="center" wrapText="1"/>
    </xf>
    <xf numFmtId="0" fontId="79" fillId="13" borderId="2" xfId="0" applyFont="1" applyFill="1" applyBorder="1" applyAlignment="1" applyProtection="1">
      <alignment horizontal="center" vertical="center" wrapText="1"/>
    </xf>
    <xf numFmtId="0" fontId="0" fillId="0" borderId="0" xfId="0" applyAlignment="1">
      <alignment wrapText="1"/>
    </xf>
    <xf numFmtId="0" fontId="68" fillId="14" borderId="2" xfId="0" applyFont="1" applyFill="1" applyBorder="1" applyAlignment="1" applyProtection="1">
      <alignment horizontal="center" vertical="center" wrapText="1"/>
    </xf>
    <xf numFmtId="1" fontId="0" fillId="0" borderId="0" xfId="0" applyNumberFormat="1" applyProtection="1"/>
    <xf numFmtId="1" fontId="0" fillId="0" borderId="0" xfId="0" applyNumberFormat="1" applyFill="1" applyAlignment="1" applyProtection="1">
      <alignment horizontal="center"/>
    </xf>
    <xf numFmtId="1" fontId="0" fillId="0" borderId="0" xfId="0" applyNumberFormat="1" applyAlignment="1" applyProtection="1">
      <alignment horizontal="center"/>
    </xf>
    <xf numFmtId="1" fontId="0" fillId="0" borderId="0" xfId="0" applyNumberFormat="1"/>
    <xf numFmtId="171" fontId="0" fillId="0" borderId="0" xfId="0" applyNumberFormat="1" applyProtection="1"/>
    <xf numFmtId="0" fontId="0" fillId="0" borderId="0" xfId="0" applyProtection="1">
      <protection locked="0"/>
    </xf>
    <xf numFmtId="0" fontId="0" fillId="0" borderId="0" xfId="0" applyAlignment="1">
      <alignment horizontal="left"/>
    </xf>
    <xf numFmtId="0" fontId="0" fillId="0" borderId="0" xfId="0" applyNumberFormat="1"/>
    <xf numFmtId="0" fontId="0" fillId="0" borderId="0" xfId="0" applyAlignment="1">
      <alignment horizontal="left" indent="1"/>
    </xf>
    <xf numFmtId="0" fontId="0" fillId="0" borderId="0" xfId="0" pivotButton="1"/>
    <xf numFmtId="0" fontId="81" fillId="0" borderId="0" xfId="0" applyFont="1"/>
    <xf numFmtId="0" fontId="67" fillId="0" borderId="125" xfId="0" applyFont="1" applyBorder="1" applyAlignment="1">
      <alignment horizontal="left" vertical="center" wrapText="1"/>
    </xf>
    <xf numFmtId="0" fontId="67" fillId="0" borderId="126" xfId="0" applyFont="1" applyBorder="1" applyAlignment="1">
      <alignment horizontal="left" vertical="center" wrapText="1"/>
    </xf>
    <xf numFmtId="0" fontId="67" fillId="16" borderId="129" xfId="0" applyFont="1" applyFill="1" applyBorder="1" applyAlignment="1">
      <alignment horizontal="left" vertical="center" wrapText="1"/>
    </xf>
    <xf numFmtId="0" fontId="67" fillId="16" borderId="130" xfId="0" applyFont="1" applyFill="1" applyBorder="1" applyAlignment="1">
      <alignment horizontal="left" vertical="center" wrapText="1"/>
    </xf>
    <xf numFmtId="0" fontId="81" fillId="16" borderId="130" xfId="0" applyFont="1" applyFill="1" applyBorder="1" applyAlignment="1">
      <alignment horizontal="center" vertical="center" wrapText="1"/>
    </xf>
    <xf numFmtId="0" fontId="67" fillId="16" borderId="130" xfId="0" applyFont="1" applyFill="1" applyBorder="1" applyAlignment="1">
      <alignment horizontal="center" vertical="center" wrapText="1"/>
    </xf>
    <xf numFmtId="0" fontId="67" fillId="16" borderId="131" xfId="0" applyFont="1" applyFill="1" applyBorder="1" applyAlignment="1">
      <alignment horizontal="left" vertical="center" wrapText="1"/>
    </xf>
    <xf numFmtId="0" fontId="0" fillId="0" borderId="132" xfId="0" applyBorder="1" applyAlignment="1">
      <alignment wrapText="1"/>
    </xf>
    <xf numFmtId="0" fontId="44" fillId="0" borderId="125" xfId="3" applyBorder="1" applyAlignment="1" applyProtection="1">
      <alignment wrapText="1"/>
    </xf>
    <xf numFmtId="0" fontId="0" fillId="0" borderId="125" xfId="0" applyBorder="1" applyAlignment="1">
      <alignment horizontal="center" wrapText="1"/>
    </xf>
    <xf numFmtId="0" fontId="0" fillId="0" borderId="125" xfId="0" applyBorder="1" applyAlignment="1">
      <alignment wrapText="1"/>
    </xf>
    <xf numFmtId="9" fontId="81" fillId="0" borderId="125" xfId="0" applyNumberFormat="1" applyFont="1" applyBorder="1" applyAlignment="1">
      <alignment horizontal="center" wrapText="1"/>
    </xf>
    <xf numFmtId="9" fontId="44" fillId="0" borderId="125" xfId="3" applyNumberFormat="1" applyBorder="1" applyAlignment="1" applyProtection="1">
      <alignment horizontal="center" wrapText="1"/>
    </xf>
    <xf numFmtId="0" fontId="44" fillId="0" borderId="132" xfId="3" applyBorder="1" applyAlignment="1" applyProtection="1">
      <alignment wrapText="1"/>
    </xf>
    <xf numFmtId="0" fontId="0" fillId="0" borderId="132" xfId="0" applyBorder="1" applyAlignment="1">
      <alignment horizontal="center" wrapText="1"/>
    </xf>
    <xf numFmtId="9" fontId="0" fillId="0" borderId="125" xfId="0" applyNumberFormat="1" applyBorder="1" applyAlignment="1">
      <alignment horizontal="center" wrapText="1"/>
    </xf>
    <xf numFmtId="9" fontId="81" fillId="0" borderId="132" xfId="0" applyNumberFormat="1" applyFont="1" applyBorder="1" applyAlignment="1">
      <alignment horizontal="center" wrapText="1"/>
    </xf>
    <xf numFmtId="9" fontId="44" fillId="0" borderId="132" xfId="3" applyNumberFormat="1" applyBorder="1" applyAlignment="1" applyProtection="1">
      <alignment horizontal="center" wrapText="1"/>
    </xf>
    <xf numFmtId="9" fontId="0" fillId="0" borderId="132" xfId="0" applyNumberFormat="1" applyBorder="1" applyAlignment="1">
      <alignment horizontal="center" wrapText="1"/>
    </xf>
    <xf numFmtId="0" fontId="81" fillId="0" borderId="132" xfId="0" applyFont="1" applyBorder="1" applyAlignment="1">
      <alignment wrapText="1"/>
    </xf>
    <xf numFmtId="0" fontId="81" fillId="0" borderId="132" xfId="0" applyFont="1" applyBorder="1" applyAlignment="1">
      <alignment horizontal="center" wrapText="1"/>
    </xf>
    <xf numFmtId="0" fontId="44" fillId="0" borderId="132" xfId="3" applyBorder="1" applyAlignment="1" applyProtection="1">
      <alignment horizontal="center" wrapText="1"/>
    </xf>
    <xf numFmtId="0" fontId="82" fillId="0" borderId="0" xfId="0" applyFont="1"/>
    <xf numFmtId="0" fontId="49" fillId="0" borderId="0" xfId="0" applyFont="1"/>
    <xf numFmtId="0" fontId="77" fillId="0" borderId="0" xfId="0" applyFont="1"/>
    <xf numFmtId="0" fontId="67" fillId="0" borderId="132" xfId="0" applyFont="1" applyBorder="1" applyAlignment="1">
      <alignment horizontal="left" vertical="center" wrapText="1"/>
    </xf>
    <xf numFmtId="14" fontId="0" fillId="0" borderId="132" xfId="0" applyNumberFormat="1" applyBorder="1" applyAlignment="1">
      <alignment wrapText="1"/>
    </xf>
    <xf numFmtId="16" fontId="0" fillId="0" borderId="132" xfId="0" applyNumberFormat="1" applyBorder="1" applyAlignment="1">
      <alignment wrapText="1"/>
    </xf>
    <xf numFmtId="3" fontId="0" fillId="0" borderId="132" xfId="0" applyNumberFormat="1" applyBorder="1" applyAlignment="1">
      <alignment wrapText="1"/>
    </xf>
    <xf numFmtId="0" fontId="44" fillId="0" borderId="132" xfId="3" applyBorder="1" applyAlignment="1" applyProtection="1">
      <alignment vertical="center" wrapText="1"/>
    </xf>
    <xf numFmtId="0" fontId="5" fillId="4" borderId="22" xfId="0" applyFont="1" applyFill="1" applyBorder="1" applyAlignment="1" applyProtection="1">
      <alignment vertical="center"/>
    </xf>
    <xf numFmtId="0" fontId="4" fillId="4" borderId="20" xfId="0" applyFont="1" applyFill="1" applyBorder="1" applyProtection="1"/>
    <xf numFmtId="0" fontId="5" fillId="7" borderId="81" xfId="0" applyFont="1" applyFill="1" applyBorder="1" applyAlignment="1" applyProtection="1">
      <alignment vertical="center"/>
    </xf>
    <xf numFmtId="0" fontId="0" fillId="12" borderId="0" xfId="0" applyFill="1"/>
    <xf numFmtId="0" fontId="51" fillId="8" borderId="2" xfId="0" applyFont="1" applyFill="1" applyBorder="1" applyAlignment="1" applyProtection="1">
      <alignment horizontal="center" vertical="center" wrapText="1"/>
    </xf>
    <xf numFmtId="0" fontId="1" fillId="11" borderId="122" xfId="13" applyFont="1" applyFill="1" applyBorder="1" applyAlignment="1">
      <alignment horizontal="center"/>
    </xf>
    <xf numFmtId="0" fontId="1" fillId="0" borderId="123" xfId="13" applyFont="1" applyFill="1" applyBorder="1" applyAlignment="1">
      <alignment wrapText="1"/>
    </xf>
    <xf numFmtId="0" fontId="1" fillId="12" borderId="123" xfId="13" applyFont="1" applyFill="1" applyBorder="1" applyAlignment="1">
      <alignment horizontal="center" wrapText="1"/>
    </xf>
    <xf numFmtId="0" fontId="1" fillId="11" borderId="136" xfId="13" applyFont="1" applyFill="1" applyBorder="1" applyAlignment="1">
      <alignment horizontal="center"/>
    </xf>
    <xf numFmtId="0" fontId="1" fillId="0" borderId="137" xfId="13" applyFont="1" applyFill="1" applyBorder="1" applyAlignment="1">
      <alignment wrapText="1"/>
    </xf>
    <xf numFmtId="0" fontId="5" fillId="4" borderId="124" xfId="0" applyFont="1" applyFill="1" applyBorder="1" applyAlignment="1" applyProtection="1">
      <protection locked="0"/>
    </xf>
    <xf numFmtId="0" fontId="10" fillId="0" borderId="0" xfId="0" applyFont="1" applyBorder="1" applyAlignment="1" applyProtection="1">
      <alignment wrapText="1"/>
    </xf>
    <xf numFmtId="0" fontId="4" fillId="7" borderId="81" xfId="0" applyFont="1" applyFill="1" applyBorder="1" applyAlignment="1" applyProtection="1">
      <alignment horizontal="left" vertical="top" wrapText="1"/>
      <protection locked="0"/>
    </xf>
    <xf numFmtId="0" fontId="5" fillId="4" borderId="2" xfId="0" applyFont="1" applyFill="1" applyBorder="1" applyAlignment="1" applyProtection="1">
      <alignment horizontal="center" vertical="center"/>
    </xf>
    <xf numFmtId="0" fontId="5" fillId="4" borderId="81" xfId="0" applyFont="1" applyFill="1" applyBorder="1" applyAlignment="1" applyProtection="1">
      <protection locked="0"/>
    </xf>
    <xf numFmtId="0" fontId="5" fillId="4" borderId="40" xfId="0" applyFont="1" applyFill="1" applyBorder="1" applyAlignment="1" applyProtection="1"/>
    <xf numFmtId="0" fontId="5" fillId="4" borderId="40" xfId="0" applyFont="1" applyFill="1" applyBorder="1" applyAlignment="1" applyProtection="1">
      <protection locked="0"/>
    </xf>
    <xf numFmtId="0" fontId="10" fillId="0" borderId="0" xfId="0" applyFont="1" applyBorder="1" applyAlignment="1" applyProtection="1">
      <alignment horizontal="left" wrapText="1"/>
    </xf>
    <xf numFmtId="0" fontId="10" fillId="0" borderId="0" xfId="0" applyFont="1" applyFill="1" applyBorder="1" applyAlignment="1" applyProtection="1">
      <alignment horizontal="left" wrapText="1"/>
    </xf>
    <xf numFmtId="164" fontId="5" fillId="4" borderId="18" xfId="0" applyNumberFormat="1" applyFont="1" applyFill="1" applyBorder="1" applyAlignment="1" applyProtection="1">
      <alignment horizontal="center" vertical="center"/>
    </xf>
    <xf numFmtId="0" fontId="11" fillId="0" borderId="0" xfId="0" applyFont="1" applyBorder="1" applyAlignment="1" applyProtection="1">
      <alignment wrapText="1"/>
    </xf>
    <xf numFmtId="0" fontId="73" fillId="0" borderId="0" xfId="0" applyFont="1" applyAlignment="1" applyProtection="1">
      <alignment vertical="center"/>
    </xf>
    <xf numFmtId="0" fontId="17" fillId="0" borderId="0" xfId="7" applyFont="1" applyAlignment="1">
      <alignment horizontal="left" vertical="center" wrapText="1"/>
    </xf>
    <xf numFmtId="0" fontId="23" fillId="0" borderId="0" xfId="7" applyFont="1" applyAlignment="1" applyProtection="1">
      <alignment horizontal="left" vertical="top" wrapText="1"/>
      <protection locked="0"/>
    </xf>
    <xf numFmtId="0" fontId="25" fillId="0" borderId="0" xfId="7" applyFont="1" applyAlignment="1">
      <alignment horizontal="left" vertical="top" wrapText="1"/>
    </xf>
    <xf numFmtId="164" fontId="5" fillId="7" borderId="2" xfId="0" applyNumberFormat="1" applyFont="1" applyFill="1" applyBorder="1" applyAlignment="1" applyProtection="1">
      <alignment horizontal="center" vertical="center"/>
    </xf>
    <xf numFmtId="0" fontId="5" fillId="0" borderId="2" xfId="0" applyFont="1" applyFill="1" applyBorder="1" applyAlignment="1" applyProtection="1">
      <alignment horizontal="center" vertical="center"/>
    </xf>
    <xf numFmtId="0" fontId="5" fillId="4" borderId="139" xfId="0" applyFont="1" applyFill="1" applyBorder="1" applyAlignment="1" applyProtection="1">
      <protection locked="0"/>
    </xf>
    <xf numFmtId="0" fontId="5" fillId="0" borderId="39" xfId="0" applyFont="1" applyFill="1" applyBorder="1" applyAlignment="1" applyProtection="1">
      <alignment horizontal="left" vertical="center"/>
    </xf>
    <xf numFmtId="0" fontId="5" fillId="0" borderId="19" xfId="0" applyFont="1" applyFill="1" applyBorder="1" applyAlignment="1" applyProtection="1">
      <alignment vertical="center"/>
      <protection locked="0"/>
    </xf>
    <xf numFmtId="0" fontId="10" fillId="0" borderId="0" xfId="0" applyFont="1" applyAlignment="1" applyProtection="1">
      <alignment horizontal="center" wrapText="1"/>
    </xf>
    <xf numFmtId="0" fontId="5" fillId="4" borderId="3" xfId="0" applyFont="1" applyFill="1" applyBorder="1" applyAlignment="1" applyProtection="1">
      <alignment vertical="center"/>
    </xf>
    <xf numFmtId="0" fontId="5" fillId="4" borderId="40" xfId="0" applyFont="1" applyFill="1" applyBorder="1" applyAlignment="1" applyProtection="1">
      <alignment vertical="center"/>
    </xf>
    <xf numFmtId="0" fontId="4" fillId="7" borderId="2" xfId="0" applyFont="1" applyFill="1" applyBorder="1" applyAlignment="1" applyProtection="1">
      <alignment horizontal="left" vertical="center" wrapText="1"/>
    </xf>
    <xf numFmtId="0" fontId="5" fillId="7" borderId="2" xfId="0" applyFont="1" applyFill="1" applyBorder="1" applyAlignment="1" applyProtection="1">
      <alignment horizontal="center" vertical="center"/>
    </xf>
    <xf numFmtId="0" fontId="4" fillId="0" borderId="0" xfId="0" applyFont="1" applyBorder="1" applyAlignment="1" applyProtection="1">
      <alignment vertical="center"/>
    </xf>
    <xf numFmtId="0" fontId="4" fillId="0" borderId="0" xfId="0" applyFont="1" applyAlignment="1" applyProtection="1">
      <alignment vertical="center"/>
    </xf>
    <xf numFmtId="0" fontId="5" fillId="7" borderId="3" xfId="0" applyFont="1" applyFill="1" applyBorder="1" applyAlignment="1" applyProtection="1">
      <alignment horizontal="center" vertical="center"/>
    </xf>
    <xf numFmtId="0" fontId="5" fillId="7" borderId="81" xfId="0" applyFont="1" applyFill="1" applyBorder="1" applyAlignment="1" applyProtection="1">
      <alignment horizontal="center" vertical="center"/>
    </xf>
    <xf numFmtId="0" fontId="12" fillId="4" borderId="40" xfId="0" applyFont="1" applyFill="1" applyBorder="1" applyAlignment="1" applyProtection="1">
      <alignment horizontal="center"/>
    </xf>
    <xf numFmtId="0" fontId="5" fillId="4" borderId="81" xfId="0" applyFont="1" applyFill="1" applyBorder="1" applyAlignment="1" applyProtection="1">
      <alignment vertical="top" wrapText="1"/>
      <protection locked="0"/>
    </xf>
    <xf numFmtId="0" fontId="5" fillId="4" borderId="81" xfId="0" applyFont="1" applyFill="1" applyBorder="1" applyAlignment="1" applyProtection="1"/>
    <xf numFmtId="0" fontId="10" fillId="0" borderId="0" xfId="0" applyFont="1" applyFill="1" applyBorder="1" applyAlignment="1" applyProtection="1">
      <alignment horizontal="left" vertical="center" wrapText="1"/>
    </xf>
    <xf numFmtId="0" fontId="46" fillId="4" borderId="3" xfId="0" applyFont="1" applyFill="1" applyBorder="1" applyAlignment="1" applyProtection="1">
      <alignment vertical="center"/>
    </xf>
    <xf numFmtId="0" fontId="5" fillId="4" borderId="40" xfId="0" applyFont="1" applyFill="1" applyBorder="1" applyAlignment="1" applyProtection="1">
      <alignment horizontal="center" vertical="center"/>
      <protection locked="0"/>
    </xf>
    <xf numFmtId="0" fontId="5" fillId="4" borderId="81" xfId="0" applyFont="1" applyFill="1" applyBorder="1" applyAlignment="1" applyProtection="1">
      <alignment horizontal="center" vertical="center"/>
      <protection locked="0"/>
    </xf>
    <xf numFmtId="0" fontId="46" fillId="4" borderId="40" xfId="0" applyFont="1" applyFill="1" applyBorder="1" applyAlignment="1" applyProtection="1">
      <alignment vertical="center"/>
    </xf>
    <xf numFmtId="0" fontId="47" fillId="0" borderId="0" xfId="0" applyFont="1" applyFill="1" applyBorder="1" applyAlignment="1" applyProtection="1">
      <alignment horizontal="left" vertical="center"/>
    </xf>
    <xf numFmtId="0" fontId="5" fillId="4" borderId="81" xfId="0" applyFont="1" applyFill="1" applyBorder="1" applyAlignment="1" applyProtection="1">
      <alignment vertical="center"/>
      <protection locked="0"/>
    </xf>
    <xf numFmtId="0" fontId="5" fillId="4" borderId="40" xfId="0" applyFont="1" applyFill="1" applyBorder="1" applyAlignment="1" applyProtection="1">
      <alignment horizontal="center" vertical="center"/>
      <protection locked="0"/>
    </xf>
    <xf numFmtId="0" fontId="5" fillId="4" borderId="81" xfId="0" applyFont="1" applyFill="1" applyBorder="1" applyAlignment="1" applyProtection="1">
      <alignment horizontal="center" vertical="center"/>
      <protection locked="0"/>
    </xf>
    <xf numFmtId="0" fontId="10" fillId="0" borderId="0" xfId="0" applyFont="1" applyBorder="1" applyAlignment="1" applyProtection="1">
      <alignment vertical="center"/>
    </xf>
    <xf numFmtId="0" fontId="11" fillId="0" borderId="0" xfId="0" applyFont="1" applyFill="1" applyBorder="1" applyAlignment="1" applyProtection="1">
      <alignment vertical="center" wrapText="1"/>
    </xf>
    <xf numFmtId="0" fontId="10" fillId="0" borderId="0" xfId="0" applyFont="1" applyAlignment="1" applyProtection="1">
      <alignment vertical="center"/>
    </xf>
    <xf numFmtId="2" fontId="5" fillId="0" borderId="138" xfId="0" applyNumberFormat="1" applyFont="1" applyFill="1" applyBorder="1" applyAlignment="1" applyProtection="1">
      <alignment horizontal="center" vertical="center" wrapText="1"/>
    </xf>
    <xf numFmtId="0" fontId="10" fillId="0" borderId="0" xfId="0" applyFont="1" applyAlignment="1" applyProtection="1">
      <alignment vertical="center" wrapText="1"/>
    </xf>
    <xf numFmtId="0" fontId="4" fillId="4" borderId="18" xfId="0" applyFont="1" applyFill="1" applyBorder="1" applyAlignment="1" applyProtection="1">
      <alignment vertical="center"/>
    </xf>
    <xf numFmtId="0" fontId="4" fillId="7" borderId="3" xfId="0" applyFont="1" applyFill="1" applyBorder="1" applyAlignment="1" applyProtection="1">
      <alignment vertical="center"/>
    </xf>
    <xf numFmtId="0" fontId="7" fillId="0" borderId="0" xfId="3" applyFont="1" applyBorder="1" applyAlignment="1" applyProtection="1">
      <alignment vertical="center"/>
    </xf>
    <xf numFmtId="0" fontId="4" fillId="0" borderId="0" xfId="0" applyFont="1" applyFill="1" applyBorder="1" applyAlignment="1" applyProtection="1">
      <alignment vertical="center"/>
    </xf>
    <xf numFmtId="0" fontId="10" fillId="0" borderId="0" xfId="0" applyFont="1" applyFill="1" applyBorder="1" applyAlignment="1" applyProtection="1">
      <alignment vertical="center"/>
    </xf>
    <xf numFmtId="0" fontId="4" fillId="0" borderId="0" xfId="0" applyFont="1" applyFill="1" applyAlignment="1" applyProtection="1">
      <alignment vertical="center"/>
    </xf>
    <xf numFmtId="166" fontId="5" fillId="8" borderId="19" xfId="0" applyNumberFormat="1" applyFont="1" applyFill="1" applyBorder="1" applyAlignment="1" applyProtection="1">
      <alignment vertical="center"/>
    </xf>
    <xf numFmtId="0" fontId="5" fillId="4" borderId="2" xfId="0" applyFont="1" applyFill="1" applyBorder="1" applyAlignment="1" applyProtection="1">
      <alignment vertical="center"/>
    </xf>
    <xf numFmtId="0" fontId="5" fillId="4" borderId="40" xfId="0" applyFont="1" applyFill="1" applyBorder="1" applyAlignment="1" applyProtection="1">
      <alignment vertical="center"/>
      <protection locked="0"/>
    </xf>
    <xf numFmtId="0" fontId="83" fillId="0" borderId="2" xfId="0" applyFont="1" applyFill="1" applyBorder="1" applyAlignment="1" applyProtection="1">
      <alignment vertical="center"/>
      <protection locked="0"/>
    </xf>
    <xf numFmtId="0" fontId="73" fillId="0" borderId="0" xfId="0" applyFont="1" applyAlignment="1" applyProtection="1">
      <alignment horizontal="left" vertical="center"/>
    </xf>
    <xf numFmtId="0" fontId="87" fillId="0" borderId="0" xfId="0" applyFont="1" applyFill="1" applyBorder="1" applyAlignment="1" applyProtection="1">
      <alignment vertical="center"/>
    </xf>
    <xf numFmtId="0" fontId="11" fillId="0" borderId="0" xfId="0" applyFont="1" applyFill="1" applyBorder="1" applyAlignment="1" applyProtection="1">
      <alignment vertical="center"/>
    </xf>
    <xf numFmtId="0" fontId="5" fillId="7" borderId="2" xfId="0" applyFont="1" applyFill="1" applyBorder="1" applyAlignment="1" applyProtection="1">
      <alignment horizontal="center" vertical="center" wrapText="1"/>
    </xf>
    <xf numFmtId="0" fontId="5" fillId="7" borderId="37" xfId="0" applyFont="1" applyFill="1" applyBorder="1" applyAlignment="1" applyProtection="1">
      <alignment horizontal="center" vertical="center" wrapText="1"/>
    </xf>
    <xf numFmtId="0" fontId="10" fillId="0" borderId="0" xfId="0" applyFont="1" applyBorder="1" applyAlignment="1" applyProtection="1">
      <alignment horizontal="left" vertical="center" wrapText="1"/>
    </xf>
    <xf numFmtId="0" fontId="10" fillId="0" borderId="0" xfId="0" applyFont="1" applyBorder="1" applyAlignment="1" applyProtection="1">
      <alignment horizontal="left" wrapText="1"/>
    </xf>
    <xf numFmtId="0" fontId="5" fillId="4" borderId="40" xfId="0" applyFont="1" applyFill="1" applyBorder="1" applyAlignment="1" applyProtection="1">
      <alignment horizontal="left" vertical="center"/>
    </xf>
    <xf numFmtId="0" fontId="0" fillId="0" borderId="0" xfId="0" applyAlignment="1" applyProtection="1">
      <alignment horizontal="center"/>
      <protection locked="0"/>
    </xf>
    <xf numFmtId="0" fontId="5" fillId="4" borderId="0" xfId="0" applyFont="1" applyFill="1" applyBorder="1" applyAlignment="1" applyProtection="1">
      <alignment vertical="center"/>
    </xf>
    <xf numFmtId="0" fontId="4" fillId="0" borderId="0" xfId="0" applyFont="1" applyAlignment="1" applyProtection="1">
      <alignment wrapText="1"/>
    </xf>
    <xf numFmtId="0" fontId="25" fillId="0" borderId="0" xfId="7" applyFont="1" applyAlignment="1">
      <alignment horizontal="left" vertical="top" wrapText="1"/>
    </xf>
    <xf numFmtId="0" fontId="17" fillId="0" borderId="0" xfId="7" applyFont="1" applyAlignment="1">
      <alignment horizontal="left" vertical="center" wrapText="1"/>
    </xf>
    <xf numFmtId="164" fontId="5" fillId="4" borderId="3" xfId="0" applyNumberFormat="1" applyFont="1" applyFill="1" applyBorder="1" applyAlignment="1" applyProtection="1">
      <alignment horizontal="center" vertical="center"/>
    </xf>
    <xf numFmtId="0" fontId="5" fillId="7" borderId="81" xfId="0" applyFont="1" applyFill="1" applyBorder="1" applyAlignment="1" applyProtection="1">
      <alignment horizontal="center" wrapText="1"/>
    </xf>
    <xf numFmtId="0" fontId="5" fillId="7" borderId="81" xfId="0" applyFont="1" applyFill="1" applyBorder="1" applyAlignment="1" applyProtection="1">
      <alignment horizontal="center" vertical="center" wrapText="1"/>
    </xf>
    <xf numFmtId="0" fontId="51" fillId="8" borderId="2" xfId="0" applyFont="1" applyFill="1" applyBorder="1" applyAlignment="1" applyProtection="1">
      <alignment horizontal="center" vertical="center" wrapText="1"/>
      <protection locked="0"/>
    </xf>
    <xf numFmtId="0" fontId="67" fillId="0" borderId="2" xfId="0" applyFont="1" applyBorder="1" applyProtection="1">
      <protection locked="0"/>
    </xf>
    <xf numFmtId="2" fontId="67" fillId="0" borderId="0" xfId="0" applyNumberFormat="1" applyFont="1" applyBorder="1" applyProtection="1">
      <protection locked="0"/>
    </xf>
    <xf numFmtId="0" fontId="0" fillId="0" borderId="0" xfId="0" applyAlignment="1" applyProtection="1">
      <protection locked="0"/>
    </xf>
    <xf numFmtId="1" fontId="0" fillId="0" borderId="2" xfId="0" applyNumberFormat="1" applyBorder="1" applyAlignment="1" applyProtection="1">
      <alignment horizontal="center"/>
    </xf>
    <xf numFmtId="0" fontId="0" fillId="0" borderId="2" xfId="0" applyBorder="1" applyAlignment="1" applyProtection="1">
      <alignment horizontal="center"/>
    </xf>
    <xf numFmtId="0" fontId="80" fillId="13" borderId="79" xfId="0" applyFont="1" applyFill="1" applyBorder="1" applyAlignment="1" applyProtection="1">
      <alignment horizontal="center" vertical="center" wrapText="1"/>
      <protection locked="0"/>
    </xf>
    <xf numFmtId="0" fontId="68" fillId="14" borderId="92" xfId="0" applyFont="1" applyFill="1" applyBorder="1" applyAlignment="1" applyProtection="1">
      <alignment horizontal="center" vertical="center" wrapText="1"/>
    </xf>
    <xf numFmtId="2" fontId="67" fillId="0" borderId="2" xfId="0" applyNumberFormat="1" applyFont="1" applyBorder="1" applyAlignment="1" applyProtection="1">
      <alignment horizontal="center"/>
      <protection locked="0"/>
    </xf>
    <xf numFmtId="171" fontId="67" fillId="0" borderId="2" xfId="0" applyNumberFormat="1" applyFont="1" applyBorder="1" applyAlignment="1" applyProtection="1">
      <alignment horizontal="center"/>
      <protection locked="0"/>
    </xf>
    <xf numFmtId="0" fontId="67" fillId="0" borderId="2" xfId="0" applyFont="1" applyBorder="1" applyProtection="1"/>
    <xf numFmtId="0" fontId="0" fillId="0" borderId="79" xfId="0" applyBorder="1" applyAlignment="1" applyProtection="1">
      <alignment horizontal="center"/>
    </xf>
    <xf numFmtId="1" fontId="0" fillId="0" borderId="94" xfId="0" applyNumberFormat="1" applyBorder="1" applyAlignment="1" applyProtection="1">
      <alignment horizontal="center"/>
    </xf>
    <xf numFmtId="0" fontId="4" fillId="7" borderId="81" xfId="0" applyFont="1" applyFill="1" applyBorder="1" applyAlignment="1" applyProtection="1"/>
    <xf numFmtId="0" fontId="4" fillId="7" borderId="40" xfId="0" applyFont="1" applyFill="1" applyBorder="1" applyAlignment="1" applyProtection="1">
      <alignment vertical="center"/>
    </xf>
    <xf numFmtId="0" fontId="4" fillId="7" borderId="81" xfId="0" applyFont="1" applyFill="1" applyBorder="1" applyAlignment="1" applyProtection="1">
      <alignment vertical="center"/>
    </xf>
    <xf numFmtId="0" fontId="4" fillId="7" borderId="39" xfId="0" applyFont="1" applyFill="1" applyBorder="1" applyAlignment="1" applyProtection="1">
      <alignment vertical="center"/>
    </xf>
    <xf numFmtId="0" fontId="4" fillId="7" borderId="40" xfId="0" applyFont="1" applyFill="1" applyBorder="1" applyAlignment="1" applyProtection="1">
      <alignment horizontal="left" vertical="top" wrapText="1"/>
      <protection locked="0"/>
    </xf>
    <xf numFmtId="0" fontId="5" fillId="4" borderId="0" xfId="0" applyFont="1" applyFill="1" applyBorder="1" applyAlignment="1" applyProtection="1">
      <alignment horizontal="left" vertical="center"/>
    </xf>
    <xf numFmtId="0" fontId="5" fillId="4" borderId="81" xfId="0" applyFont="1" applyFill="1" applyBorder="1" applyAlignment="1" applyProtection="1">
      <alignment vertical="center" wrapText="1"/>
      <protection locked="0"/>
    </xf>
    <xf numFmtId="0" fontId="5" fillId="4" borderId="140" xfId="0" applyFont="1" applyFill="1" applyBorder="1" applyProtection="1"/>
    <xf numFmtId="0" fontId="5" fillId="4" borderId="35" xfId="0" applyFont="1" applyFill="1" applyBorder="1" applyAlignment="1" applyProtection="1"/>
    <xf numFmtId="0" fontId="5" fillId="4" borderId="95" xfId="0" applyFont="1" applyFill="1" applyBorder="1" applyAlignment="1" applyProtection="1">
      <protection locked="0"/>
    </xf>
    <xf numFmtId="0" fontId="5" fillId="7" borderId="41" xfId="0" applyFont="1" applyFill="1" applyBorder="1" applyAlignment="1" applyProtection="1">
      <alignment vertical="center" wrapText="1"/>
    </xf>
    <xf numFmtId="164" fontId="5" fillId="4" borderId="2" xfId="0" applyNumberFormat="1" applyFont="1" applyFill="1" applyBorder="1" applyAlignment="1" applyProtection="1">
      <alignment vertical="center"/>
    </xf>
    <xf numFmtId="164" fontId="5" fillId="4" borderId="18" xfId="0" applyNumberFormat="1" applyFont="1" applyFill="1" applyBorder="1" applyProtection="1"/>
    <xf numFmtId="0" fontId="5" fillId="4" borderId="5" xfId="0" applyFont="1" applyFill="1" applyBorder="1" applyAlignment="1" applyProtection="1">
      <alignment vertical="center"/>
    </xf>
    <xf numFmtId="0" fontId="5" fillId="4" borderId="35" xfId="0" applyFont="1" applyFill="1" applyBorder="1" applyAlignment="1" applyProtection="1">
      <alignment vertical="center"/>
    </xf>
    <xf numFmtId="0" fontId="4" fillId="4" borderId="18" xfId="0" applyFont="1" applyFill="1" applyBorder="1" applyProtection="1"/>
    <xf numFmtId="0" fontId="10" fillId="0" borderId="0" xfId="0" applyFont="1" applyBorder="1" applyAlignment="1" applyProtection="1">
      <alignment vertical="center" wrapText="1"/>
    </xf>
    <xf numFmtId="164" fontId="5" fillId="4" borderId="2" xfId="0" applyNumberFormat="1" applyFont="1" applyFill="1" applyBorder="1" applyAlignment="1" applyProtection="1">
      <alignment horizontal="center" vertical="center"/>
    </xf>
    <xf numFmtId="0" fontId="4" fillId="7" borderId="2" xfId="0" applyFont="1" applyFill="1" applyBorder="1" applyAlignment="1" applyProtection="1">
      <alignment vertical="center"/>
    </xf>
    <xf numFmtId="0" fontId="5" fillId="0" borderId="0" xfId="0" applyFont="1" applyFill="1" applyBorder="1" applyAlignment="1" applyProtection="1">
      <alignment horizontal="center" vertical="center" wrapText="1"/>
    </xf>
    <xf numFmtId="0" fontId="0" fillId="0" borderId="2" xfId="0" applyBorder="1" applyAlignment="1">
      <alignment horizontal="left" vertical="top"/>
    </xf>
    <xf numFmtId="164" fontId="5" fillId="4" borderId="2" xfId="0" applyNumberFormat="1" applyFont="1" applyFill="1" applyBorder="1" applyAlignment="1" applyProtection="1">
      <alignment horizontal="center" vertical="center"/>
    </xf>
    <xf numFmtId="0" fontId="10" fillId="0" borderId="0" xfId="0" applyFont="1" applyBorder="1" applyAlignment="1" applyProtection="1">
      <alignment horizontal="left" wrapText="1"/>
    </xf>
    <xf numFmtId="0" fontId="95" fillId="17" borderId="2" xfId="0" applyFont="1" applyFill="1" applyBorder="1" applyAlignment="1">
      <alignment wrapText="1"/>
    </xf>
    <xf numFmtId="0" fontId="95" fillId="0" borderId="141" xfId="0" applyFont="1" applyBorder="1" applyAlignment="1">
      <alignment wrapText="1"/>
    </xf>
    <xf numFmtId="22" fontId="95" fillId="0" borderId="142" xfId="0" applyNumberFormat="1" applyFont="1" applyBorder="1" applyAlignment="1">
      <alignment wrapText="1"/>
    </xf>
    <xf numFmtId="14" fontId="95" fillId="0" borderId="142" xfId="0" applyNumberFormat="1" applyFont="1" applyBorder="1" applyAlignment="1">
      <alignment wrapText="1"/>
    </xf>
    <xf numFmtId="172" fontId="95" fillId="0" borderId="142" xfId="0" applyNumberFormat="1" applyFont="1" applyBorder="1" applyAlignment="1">
      <alignment wrapText="1"/>
    </xf>
    <xf numFmtId="0" fontId="95" fillId="0" borderId="142" xfId="0" applyFont="1" applyBorder="1" applyAlignment="1">
      <alignment wrapText="1"/>
    </xf>
    <xf numFmtId="14" fontId="95" fillId="0" borderId="143" xfId="0" applyNumberFormat="1" applyFont="1" applyBorder="1" applyAlignment="1">
      <alignment wrapText="1"/>
    </xf>
    <xf numFmtId="172" fontId="95" fillId="0" borderId="143" xfId="0" applyNumberFormat="1" applyFont="1" applyBorder="1" applyAlignment="1">
      <alignment wrapText="1"/>
    </xf>
    <xf numFmtId="0" fontId="0" fillId="0" borderId="0" xfId="0" applyAlignment="1">
      <alignment horizontal="left" vertical="center" indent="10"/>
    </xf>
    <xf numFmtId="164" fontId="5" fillId="4" borderId="19" xfId="0" applyNumberFormat="1" applyFont="1" applyFill="1" applyBorder="1" applyAlignment="1" applyProtection="1">
      <alignment horizontal="center" vertical="center"/>
    </xf>
    <xf numFmtId="164" fontId="5" fillId="4" borderId="79" xfId="0" applyNumberFormat="1" applyFont="1" applyFill="1" applyBorder="1" applyAlignment="1" applyProtection="1">
      <alignment horizontal="center" vertical="center"/>
    </xf>
    <xf numFmtId="164" fontId="5" fillId="4" borderId="2" xfId="0" applyNumberFormat="1" applyFont="1" applyFill="1" applyBorder="1" applyAlignment="1" applyProtection="1">
      <alignment horizontal="center" vertical="center"/>
    </xf>
    <xf numFmtId="164" fontId="5" fillId="4" borderId="2" xfId="0" applyNumberFormat="1" applyFont="1" applyFill="1" applyBorder="1" applyAlignment="1" applyProtection="1">
      <alignment horizontal="center" vertical="center"/>
    </xf>
    <xf numFmtId="0" fontId="4" fillId="4" borderId="81" xfId="0" applyFont="1" applyFill="1" applyBorder="1" applyAlignment="1" applyProtection="1">
      <alignment horizontal="center" vertical="center"/>
      <protection locked="0"/>
    </xf>
    <xf numFmtId="164" fontId="5" fillId="7" borderId="19" xfId="0" applyNumberFormat="1" applyFont="1" applyFill="1" applyBorder="1" applyAlignment="1" applyProtection="1">
      <alignment horizontal="center" vertical="center"/>
    </xf>
    <xf numFmtId="164" fontId="4" fillId="4" borderId="3" xfId="0" applyNumberFormat="1" applyFont="1" applyFill="1" applyBorder="1" applyAlignment="1" applyProtection="1">
      <alignment vertical="center"/>
    </xf>
    <xf numFmtId="164" fontId="5" fillId="4" borderId="19" xfId="0" applyNumberFormat="1" applyFont="1" applyFill="1" applyBorder="1" applyAlignment="1" applyProtection="1">
      <alignment vertical="center"/>
    </xf>
    <xf numFmtId="0" fontId="5" fillId="4" borderId="21" xfId="0" applyFont="1" applyFill="1" applyBorder="1" applyAlignment="1" applyProtection="1">
      <alignment vertical="center"/>
    </xf>
    <xf numFmtId="0" fontId="5" fillId="4" borderId="22" xfId="0" applyFont="1" applyFill="1" applyBorder="1" applyAlignment="1" applyProtection="1">
      <alignment vertical="center"/>
      <protection locked="0"/>
    </xf>
    <xf numFmtId="0" fontId="78" fillId="4" borderId="2" xfId="0" applyFont="1" applyFill="1" applyBorder="1" applyAlignment="1">
      <alignment horizontal="left" vertical="top"/>
    </xf>
    <xf numFmtId="0" fontId="27" fillId="0" borderId="2" xfId="0" applyFont="1" applyFill="1" applyBorder="1" applyAlignment="1">
      <alignment vertical="top"/>
    </xf>
    <xf numFmtId="0" fontId="27" fillId="0" borderId="2" xfId="0" applyFont="1" applyFill="1" applyBorder="1" applyAlignment="1">
      <alignment horizontal="center" vertical="top"/>
    </xf>
    <xf numFmtId="0" fontId="78" fillId="7" borderId="2" xfId="0" applyFont="1" applyFill="1" applyBorder="1" applyAlignment="1">
      <alignment horizontal="left" vertical="center"/>
    </xf>
    <xf numFmtId="0" fontId="4" fillId="7" borderId="81" xfId="0" applyFont="1" applyFill="1" applyBorder="1" applyProtection="1"/>
    <xf numFmtId="0" fontId="20" fillId="2" borderId="145" xfId="5" applyFont="1" applyFill="1" applyBorder="1" applyAlignment="1" applyProtection="1">
      <alignment horizontal="center"/>
    </xf>
    <xf numFmtId="0" fontId="20" fillId="2" borderId="92" xfId="5" applyFont="1" applyFill="1" applyBorder="1" applyAlignment="1" applyProtection="1">
      <alignment horizontal="center" wrapText="1"/>
    </xf>
    <xf numFmtId="0" fontId="21" fillId="0" borderId="148" xfId="5" applyFont="1" applyBorder="1" applyAlignment="1" applyProtection="1">
      <alignment horizontal="center" vertical="center" wrapText="1"/>
    </xf>
    <xf numFmtId="0" fontId="21" fillId="0" borderId="149" xfId="5" applyFont="1" applyBorder="1" applyAlignment="1" applyProtection="1">
      <alignment horizontal="center" vertical="center" wrapText="1"/>
    </xf>
    <xf numFmtId="0" fontId="21" fillId="0" borderId="150" xfId="5" applyFont="1" applyBorder="1" applyAlignment="1" applyProtection="1">
      <alignment horizontal="center" vertical="center" wrapText="1"/>
    </xf>
    <xf numFmtId="5" fontId="21" fillId="0" borderId="151" xfId="5" applyNumberFormat="1" applyFont="1" applyBorder="1" applyAlignment="1">
      <alignment horizontal="right" vertical="center" wrapText="1"/>
    </xf>
    <xf numFmtId="0" fontId="21" fillId="0" borderId="152" xfId="5" applyFont="1" applyBorder="1" applyAlignment="1" applyProtection="1">
      <alignment horizontal="center" vertical="center" wrapText="1"/>
    </xf>
    <xf numFmtId="165" fontId="21" fillId="0" borderId="149" xfId="5" applyNumberFormat="1" applyFont="1" applyBorder="1" applyAlignment="1">
      <alignment horizontal="right" vertical="center" wrapText="1"/>
    </xf>
    <xf numFmtId="165" fontId="21" fillId="2" borderId="153" xfId="5" applyNumberFormat="1" applyFont="1" applyFill="1" applyBorder="1" applyAlignment="1" applyProtection="1">
      <alignment horizontal="right" vertical="center" wrapText="1"/>
      <protection locked="0"/>
    </xf>
    <xf numFmtId="3" fontId="21" fillId="2" borderId="154" xfId="5" applyNumberFormat="1" applyFont="1" applyFill="1" applyBorder="1" applyAlignment="1" applyProtection="1">
      <alignment horizontal="right" vertical="center" wrapText="1"/>
      <protection locked="0"/>
    </xf>
    <xf numFmtId="9" fontId="21" fillId="0" borderId="154" xfId="5" applyNumberFormat="1" applyFont="1" applyBorder="1" applyAlignment="1">
      <alignment horizontal="right" vertical="center" wrapText="1"/>
    </xf>
    <xf numFmtId="167" fontId="21" fillId="0" borderId="154" xfId="5" applyNumberFormat="1" applyFont="1" applyBorder="1" applyAlignment="1">
      <alignment horizontal="right" vertical="center" wrapText="1"/>
    </xf>
    <xf numFmtId="165" fontId="21" fillId="0" borderId="154" xfId="5" applyNumberFormat="1" applyFont="1" applyFill="1" applyBorder="1" applyAlignment="1">
      <alignment horizontal="right" vertical="center" wrapText="1"/>
    </xf>
    <xf numFmtId="166" fontId="21" fillId="0" borderId="155" xfId="5" applyNumberFormat="1" applyFont="1" applyBorder="1" applyAlignment="1">
      <alignment horizontal="right" vertical="center" wrapText="1"/>
    </xf>
    <xf numFmtId="0" fontId="21" fillId="0" borderId="77" xfId="5" applyFont="1" applyBorder="1" applyAlignment="1">
      <alignment horizontal="center" vertical="center" wrapText="1"/>
    </xf>
    <xf numFmtId="165" fontId="21" fillId="0" borderId="156" xfId="5" applyNumberFormat="1" applyFont="1" applyBorder="1" applyAlignment="1">
      <alignment horizontal="center" vertical="center" wrapText="1"/>
    </xf>
    <xf numFmtId="0" fontId="67" fillId="0" borderId="0" xfId="0" applyFont="1"/>
    <xf numFmtId="0" fontId="4" fillId="7" borderId="81" xfId="0" applyFont="1" applyFill="1" applyBorder="1" applyAlignment="1" applyProtection="1">
      <alignment horizontal="left" vertical="center" wrapText="1"/>
      <protection locked="0"/>
    </xf>
    <xf numFmtId="0" fontId="16" fillId="0" borderId="31" xfId="7" applyFont="1" applyBorder="1" applyAlignment="1">
      <alignment horizontal="right" wrapText="1"/>
    </xf>
    <xf numFmtId="0" fontId="4" fillId="4" borderId="4" xfId="0" applyFont="1" applyFill="1" applyBorder="1" applyAlignment="1" applyProtection="1">
      <alignment horizontal="left" wrapText="1"/>
    </xf>
    <xf numFmtId="0" fontId="5" fillId="4" borderId="17" xfId="0" applyFont="1" applyFill="1" applyBorder="1" applyAlignment="1" applyProtection="1">
      <alignment horizontal="center" vertical="top"/>
    </xf>
    <xf numFmtId="0" fontId="5" fillId="4" borderId="14" xfId="0" applyFont="1" applyFill="1" applyBorder="1" applyAlignment="1" applyProtection="1">
      <alignment horizontal="center" vertical="top"/>
    </xf>
    <xf numFmtId="0" fontId="0" fillId="0" borderId="0" xfId="0" applyProtection="1"/>
    <xf numFmtId="0" fontId="4" fillId="0" borderId="1" xfId="0" applyFont="1" applyFill="1" applyBorder="1" applyAlignment="1" applyProtection="1">
      <alignment horizontal="left" vertical="center"/>
    </xf>
    <xf numFmtId="0" fontId="5" fillId="4" borderId="17" xfId="0" applyFont="1" applyFill="1" applyBorder="1" applyAlignment="1" applyProtection="1">
      <alignment horizontal="center"/>
    </xf>
    <xf numFmtId="0" fontId="5" fillId="4" borderId="20" xfId="0" applyFont="1" applyFill="1" applyBorder="1" applyAlignment="1" applyProtection="1">
      <alignment horizontal="center" vertical="justify"/>
    </xf>
    <xf numFmtId="0" fontId="5" fillId="4" borderId="21" xfId="0" applyFont="1" applyFill="1" applyBorder="1" applyAlignment="1" applyProtection="1">
      <alignment horizontal="center"/>
    </xf>
    <xf numFmtId="44" fontId="5" fillId="4" borderId="21" xfId="2" applyFont="1" applyFill="1" applyBorder="1" applyAlignment="1" applyProtection="1">
      <alignment horizontal="center"/>
    </xf>
    <xf numFmtId="44" fontId="5" fillId="4" borderId="22" xfId="2" applyFont="1" applyFill="1" applyBorder="1" applyAlignment="1" applyProtection="1">
      <alignment horizontal="center"/>
    </xf>
    <xf numFmtId="44" fontId="5" fillId="4" borderId="158" xfId="2" applyFont="1" applyFill="1" applyBorder="1" applyAlignment="1" applyProtection="1">
      <alignment horizontal="center"/>
    </xf>
    <xf numFmtId="0" fontId="4" fillId="0" borderId="2" xfId="0" applyFont="1" applyFill="1" applyBorder="1" applyAlignment="1" applyProtection="1">
      <alignment horizontal="left" vertical="center"/>
    </xf>
    <xf numFmtId="0" fontId="5" fillId="0" borderId="2" xfId="0" applyFont="1" applyFill="1" applyBorder="1" applyAlignment="1" applyProtection="1">
      <alignment horizontal="center" vertical="justify"/>
    </xf>
    <xf numFmtId="0" fontId="4" fillId="0" borderId="14" xfId="0" applyFont="1" applyBorder="1" applyProtection="1"/>
    <xf numFmtId="0" fontId="4" fillId="0" borderId="14" xfId="0" applyFont="1" applyBorder="1" applyAlignment="1" applyProtection="1">
      <alignment vertical="justify"/>
    </xf>
    <xf numFmtId="44" fontId="4" fillId="0" borderId="14" xfId="2" applyFont="1" applyBorder="1" applyProtection="1"/>
    <xf numFmtId="0" fontId="5" fillId="4" borderId="2" xfId="0" applyFont="1" applyFill="1" applyBorder="1" applyAlignment="1" applyProtection="1">
      <alignment horizontal="center"/>
    </xf>
    <xf numFmtId="0" fontId="5" fillId="4" borderId="2" xfId="0" applyFont="1" applyFill="1" applyBorder="1" applyAlignment="1" applyProtection="1">
      <alignment horizontal="center" vertical="justify"/>
    </xf>
    <xf numFmtId="44" fontId="5" fillId="4" borderId="2" xfId="2" applyFont="1" applyFill="1" applyBorder="1" applyAlignment="1" applyProtection="1">
      <alignment horizontal="center"/>
    </xf>
    <xf numFmtId="10" fontId="5" fillId="0" borderId="2" xfId="0" applyNumberFormat="1" applyFont="1" applyFill="1" applyBorder="1" applyAlignment="1" applyProtection="1">
      <alignment horizontal="center"/>
    </xf>
    <xf numFmtId="44" fontId="4" fillId="0" borderId="2" xfId="2" applyFont="1" applyFill="1" applyBorder="1" applyAlignment="1" applyProtection="1">
      <alignment horizontal="center"/>
    </xf>
    <xf numFmtId="44" fontId="5" fillId="0" borderId="1" xfId="2" applyFont="1" applyFill="1" applyBorder="1" applyProtection="1"/>
    <xf numFmtId="10" fontId="5" fillId="0" borderId="1" xfId="0" applyNumberFormat="1" applyFont="1" applyFill="1" applyBorder="1" applyProtection="1"/>
    <xf numFmtId="10" fontId="5" fillId="0" borderId="1" xfId="0" applyNumberFormat="1" applyFont="1" applyFill="1" applyBorder="1" applyAlignment="1" applyProtection="1">
      <alignment horizontal="center"/>
    </xf>
    <xf numFmtId="0" fontId="0" fillId="0" borderId="0" xfId="0" applyProtection="1"/>
    <xf numFmtId="0" fontId="97" fillId="0" borderId="0" xfId="0" applyFont="1" applyAlignment="1" applyProtection="1">
      <alignment horizontal="left"/>
    </xf>
    <xf numFmtId="0" fontId="0" fillId="0" borderId="2" xfId="0" applyBorder="1" applyAlignment="1">
      <alignment horizontal="left" vertical="top" wrapText="1"/>
    </xf>
    <xf numFmtId="0" fontId="6" fillId="4" borderId="2" xfId="0" applyFont="1" applyFill="1" applyBorder="1" applyAlignment="1">
      <alignment horizontal="center" vertical="center"/>
    </xf>
    <xf numFmtId="0" fontId="55" fillId="4" borderId="2" xfId="0" applyFont="1" applyFill="1" applyBorder="1" applyAlignment="1">
      <alignment horizontal="left" vertical="top" wrapText="1"/>
    </xf>
    <xf numFmtId="0" fontId="50" fillId="4" borderId="2" xfId="0" applyFont="1" applyFill="1" applyBorder="1" applyAlignment="1">
      <alignment horizontal="left" vertical="top" wrapText="1"/>
    </xf>
    <xf numFmtId="0" fontId="57" fillId="0" borderId="2" xfId="0" applyFont="1" applyBorder="1" applyAlignment="1">
      <alignment horizontal="left" vertical="top" wrapText="1"/>
    </xf>
    <xf numFmtId="0" fontId="51" fillId="0" borderId="2" xfId="0" applyFont="1" applyBorder="1" applyAlignment="1">
      <alignment horizontal="left" vertical="top" wrapText="1"/>
    </xf>
    <xf numFmtId="0" fontId="1" fillId="0" borderId="2" xfId="0" applyFont="1" applyBorder="1" applyAlignment="1">
      <alignment horizontal="left" vertical="top" wrapText="1"/>
    </xf>
    <xf numFmtId="0" fontId="50" fillId="4" borderId="2" xfId="0" applyFont="1" applyFill="1" applyBorder="1" applyAlignment="1">
      <alignment horizontal="left"/>
    </xf>
    <xf numFmtId="0" fontId="3" fillId="0" borderId="2" xfId="0" applyFont="1" applyBorder="1" applyAlignment="1">
      <alignment horizontal="left" vertical="top" wrapText="1"/>
    </xf>
    <xf numFmtId="0" fontId="0" fillId="0" borderId="2" xfId="0" applyBorder="1"/>
    <xf numFmtId="0" fontId="0" fillId="0" borderId="2" xfId="0" applyBorder="1" applyAlignment="1">
      <alignment horizontal="left" wrapText="1"/>
    </xf>
    <xf numFmtId="0" fontId="49" fillId="7" borderId="2" xfId="0" applyFont="1" applyFill="1" applyBorder="1" applyAlignment="1">
      <alignment horizontal="left" vertical="center"/>
    </xf>
    <xf numFmtId="0" fontId="49" fillId="7" borderId="3" xfId="0" applyFont="1" applyFill="1" applyBorder="1" applyAlignment="1">
      <alignment horizontal="center" vertical="top"/>
    </xf>
    <xf numFmtId="0" fontId="49" fillId="7" borderId="40" xfId="0" applyFont="1" applyFill="1" applyBorder="1" applyAlignment="1">
      <alignment horizontal="center" vertical="top"/>
    </xf>
    <xf numFmtId="0" fontId="49" fillId="7" borderId="81" xfId="0" applyFont="1" applyFill="1" applyBorder="1" applyAlignment="1">
      <alignment horizontal="center" vertical="top"/>
    </xf>
    <xf numFmtId="0" fontId="0" fillId="0" borderId="2" xfId="0" applyBorder="1" applyAlignment="1">
      <alignment horizontal="left" vertical="center" wrapText="1"/>
    </xf>
    <xf numFmtId="0" fontId="0" fillId="0" borderId="3" xfId="0" applyBorder="1" applyAlignment="1">
      <alignment horizontal="left" vertical="center" wrapText="1"/>
    </xf>
    <xf numFmtId="0" fontId="0" fillId="0" borderId="40" xfId="0" applyBorder="1" applyAlignment="1">
      <alignment horizontal="left" vertical="center" wrapText="1"/>
    </xf>
    <xf numFmtId="0" fontId="0" fillId="0" borderId="81" xfId="0" applyBorder="1" applyAlignment="1">
      <alignment horizontal="left" vertical="center" wrapText="1"/>
    </xf>
    <xf numFmtId="0" fontId="72" fillId="0" borderId="2" xfId="0" applyFont="1" applyBorder="1" applyAlignment="1">
      <alignment horizontal="left" vertical="top" wrapText="1"/>
    </xf>
    <xf numFmtId="0" fontId="10" fillId="0" borderId="0" xfId="0" applyFont="1" applyAlignment="1" applyProtection="1">
      <alignment horizontal="left" vertical="center" wrapText="1"/>
    </xf>
    <xf numFmtId="0" fontId="4" fillId="0" borderId="2" xfId="0" applyFont="1" applyFill="1" applyBorder="1" applyAlignment="1" applyProtection="1">
      <alignment horizontal="center" vertical="center"/>
    </xf>
    <xf numFmtId="0" fontId="5" fillId="0" borderId="3" xfId="0" applyFont="1" applyFill="1" applyBorder="1" applyAlignment="1" applyProtection="1">
      <alignment horizontal="center" wrapText="1"/>
    </xf>
    <xf numFmtId="0" fontId="5" fillId="0" borderId="81" xfId="0" applyFont="1" applyFill="1" applyBorder="1" applyAlignment="1" applyProtection="1">
      <alignment horizontal="center" wrapText="1"/>
    </xf>
    <xf numFmtId="0" fontId="5" fillId="4" borderId="3" xfId="0" applyFont="1" applyFill="1" applyBorder="1" applyAlignment="1" applyProtection="1">
      <alignment horizontal="left" vertical="center" wrapText="1"/>
    </xf>
    <xf numFmtId="0" fontId="5" fillId="4" borderId="40" xfId="0" applyFont="1" applyFill="1" applyBorder="1" applyAlignment="1" applyProtection="1">
      <alignment horizontal="left" vertical="center" wrapText="1"/>
    </xf>
    <xf numFmtId="0" fontId="5" fillId="4" borderId="81" xfId="0" applyFont="1" applyFill="1" applyBorder="1" applyAlignment="1" applyProtection="1">
      <alignment horizontal="left" vertical="center" wrapText="1"/>
    </xf>
    <xf numFmtId="0" fontId="5" fillId="7" borderId="40" xfId="0" applyFont="1" applyFill="1" applyBorder="1" applyAlignment="1" applyProtection="1">
      <alignment horizontal="left" vertical="center" wrapText="1"/>
    </xf>
    <xf numFmtId="0" fontId="5" fillId="7" borderId="81" xfId="0" applyFont="1" applyFill="1" applyBorder="1" applyAlignment="1" applyProtection="1">
      <alignment horizontal="left" vertical="center" wrapText="1"/>
    </xf>
    <xf numFmtId="0" fontId="4" fillId="0" borderId="2" xfId="0" applyFont="1" applyFill="1" applyBorder="1" applyAlignment="1" applyProtection="1">
      <alignment horizontal="left" vertical="center" wrapText="1"/>
    </xf>
    <xf numFmtId="0" fontId="11" fillId="0" borderId="0" xfId="0" applyFont="1" applyAlignment="1" applyProtection="1">
      <alignment horizontal="left" vertical="center"/>
    </xf>
    <xf numFmtId="0" fontId="12" fillId="4" borderId="0" xfId="0" applyFont="1" applyFill="1" applyBorder="1" applyAlignment="1" applyProtection="1">
      <alignment horizontal="center" vertical="center"/>
    </xf>
    <xf numFmtId="0" fontId="12" fillId="4" borderId="124" xfId="0" applyFont="1" applyFill="1" applyBorder="1" applyAlignment="1" applyProtection="1">
      <alignment horizontal="center" vertical="center"/>
    </xf>
    <xf numFmtId="0" fontId="5" fillId="4" borderId="35" xfId="0" applyFont="1" applyFill="1" applyBorder="1" applyAlignment="1" applyProtection="1">
      <alignment horizontal="left" vertical="center" wrapText="1"/>
    </xf>
    <xf numFmtId="0" fontId="5" fillId="4" borderId="95" xfId="0" applyFont="1" applyFill="1" applyBorder="1" applyAlignment="1" applyProtection="1">
      <alignment horizontal="left" vertical="center" wrapText="1"/>
    </xf>
    <xf numFmtId="0" fontId="5" fillId="4" borderId="39" xfId="0" applyFont="1" applyFill="1" applyBorder="1" applyAlignment="1" applyProtection="1">
      <alignment horizontal="left" vertical="center"/>
    </xf>
    <xf numFmtId="0" fontId="5" fillId="4" borderId="41" xfId="0" applyFont="1" applyFill="1" applyBorder="1" applyAlignment="1" applyProtection="1">
      <alignment horizontal="left" vertical="center"/>
    </xf>
    <xf numFmtId="0" fontId="4" fillId="0" borderId="2" xfId="0" applyFont="1" applyFill="1" applyBorder="1" applyAlignment="1" applyProtection="1">
      <alignment horizontal="center" vertical="center" wrapText="1"/>
    </xf>
    <xf numFmtId="0" fontId="10" fillId="0" borderId="0" xfId="0" applyFont="1" applyFill="1" applyBorder="1" applyAlignment="1" applyProtection="1">
      <alignment horizontal="left" vertical="top" wrapText="1"/>
    </xf>
    <xf numFmtId="0" fontId="10" fillId="0" borderId="0" xfId="0" applyFont="1" applyFill="1" applyBorder="1" applyAlignment="1" applyProtection="1">
      <alignment horizontal="left" vertical="center" wrapText="1"/>
    </xf>
    <xf numFmtId="0" fontId="10" fillId="0" borderId="0" xfId="0" applyFont="1" applyBorder="1" applyAlignment="1" applyProtection="1">
      <alignment horizontal="left" vertical="center" wrapText="1"/>
    </xf>
    <xf numFmtId="0" fontId="10" fillId="0" borderId="0" xfId="0" applyFont="1" applyFill="1" applyBorder="1" applyAlignment="1" applyProtection="1">
      <alignment horizontal="left" vertical="center"/>
    </xf>
    <xf numFmtId="164" fontId="5" fillId="4" borderId="3" xfId="0" applyNumberFormat="1" applyFont="1" applyFill="1" applyBorder="1" applyAlignment="1" applyProtection="1">
      <alignment horizontal="left" vertical="center" wrapText="1"/>
    </xf>
    <xf numFmtId="164" fontId="5" fillId="4" borderId="40" xfId="0" applyNumberFormat="1" applyFont="1" applyFill="1" applyBorder="1" applyAlignment="1" applyProtection="1">
      <alignment horizontal="left" vertical="center" wrapText="1"/>
    </xf>
    <xf numFmtId="164" fontId="5" fillId="4" borderId="81" xfId="0" applyNumberFormat="1" applyFont="1" applyFill="1" applyBorder="1" applyAlignment="1" applyProtection="1">
      <alignment horizontal="left" vertical="center" wrapText="1"/>
    </xf>
    <xf numFmtId="164" fontId="4" fillId="0" borderId="3" xfId="0" applyNumberFormat="1" applyFont="1" applyFill="1" applyBorder="1" applyAlignment="1" applyProtection="1">
      <alignment horizontal="left" vertical="center" wrapText="1"/>
    </xf>
    <xf numFmtId="164" fontId="5" fillId="0" borderId="81" xfId="0" applyNumberFormat="1" applyFont="1" applyFill="1" applyBorder="1" applyAlignment="1" applyProtection="1">
      <alignment horizontal="left" vertical="center" wrapText="1"/>
    </xf>
    <xf numFmtId="0" fontId="11" fillId="0" borderId="0" xfId="0" applyFont="1" applyFill="1" applyBorder="1" applyAlignment="1" applyProtection="1">
      <alignment horizontal="left" vertical="center"/>
    </xf>
    <xf numFmtId="0" fontId="10" fillId="0" borderId="0" xfId="0" applyFont="1" applyAlignment="1" applyProtection="1">
      <alignment horizontal="left" wrapText="1"/>
    </xf>
    <xf numFmtId="0" fontId="4" fillId="0" borderId="3" xfId="0" applyFont="1" applyFill="1" applyBorder="1" applyAlignment="1" applyProtection="1">
      <alignment horizontal="left" vertical="center" wrapText="1"/>
    </xf>
    <xf numFmtId="0" fontId="4" fillId="0" borderId="40" xfId="0" applyFont="1" applyFill="1" applyBorder="1" applyAlignment="1" applyProtection="1">
      <alignment horizontal="left" vertical="center" wrapText="1"/>
    </xf>
    <xf numFmtId="0" fontId="4" fillId="0" borderId="81" xfId="0" applyFont="1" applyFill="1" applyBorder="1" applyAlignment="1" applyProtection="1">
      <alignment horizontal="left" vertical="center" wrapText="1"/>
    </xf>
    <xf numFmtId="0" fontId="5" fillId="4" borderId="40" xfId="0" applyFont="1" applyFill="1" applyBorder="1" applyAlignment="1" applyProtection="1">
      <alignment horizontal="center" vertical="center"/>
      <protection locked="0"/>
    </xf>
    <xf numFmtId="0" fontId="5" fillId="4" borderId="81" xfId="0" applyFont="1" applyFill="1" applyBorder="1" applyAlignment="1" applyProtection="1">
      <alignment horizontal="center" vertical="center"/>
      <protection locked="0"/>
    </xf>
    <xf numFmtId="0" fontId="47" fillId="0" borderId="0" xfId="0" applyFont="1" applyFill="1" applyBorder="1" applyAlignment="1" applyProtection="1">
      <alignment horizontal="left" vertical="center"/>
    </xf>
    <xf numFmtId="0" fontId="13" fillId="4" borderId="5" xfId="0" applyFont="1" applyFill="1" applyBorder="1" applyAlignment="1" applyProtection="1">
      <alignment horizontal="center"/>
    </xf>
    <xf numFmtId="0" fontId="13" fillId="4" borderId="37" xfId="0" applyFont="1" applyFill="1" applyBorder="1" applyAlignment="1" applyProtection="1">
      <alignment horizontal="center"/>
    </xf>
    <xf numFmtId="0" fontId="5" fillId="4" borderId="40" xfId="0" applyFont="1" applyFill="1" applyBorder="1" applyAlignment="1" applyProtection="1">
      <alignment horizontal="left" vertical="center"/>
    </xf>
    <xf numFmtId="0" fontId="5" fillId="4" borderId="81" xfId="0" applyFont="1" applyFill="1" applyBorder="1" applyAlignment="1" applyProtection="1">
      <alignment horizontal="left" vertical="center"/>
    </xf>
    <xf numFmtId="0" fontId="5" fillId="4" borderId="2" xfId="0" applyFont="1" applyFill="1" applyBorder="1" applyAlignment="1" applyProtection="1">
      <alignment horizontal="left" vertical="center"/>
    </xf>
    <xf numFmtId="0" fontId="5" fillId="0" borderId="2" xfId="0" applyFont="1" applyFill="1" applyBorder="1" applyAlignment="1" applyProtection="1">
      <alignment horizontal="center" vertical="center" wrapText="1"/>
    </xf>
    <xf numFmtId="0" fontId="73" fillId="0" borderId="0" xfId="0" applyFont="1" applyFill="1" applyBorder="1" applyAlignment="1" applyProtection="1">
      <alignment horizontal="left" vertical="center"/>
    </xf>
    <xf numFmtId="0" fontId="10" fillId="0" borderId="0" xfId="0" applyFont="1" applyBorder="1" applyAlignment="1" applyProtection="1">
      <alignment horizontal="left" vertical="center"/>
    </xf>
    <xf numFmtId="0" fontId="11" fillId="0" borderId="0" xfId="0" applyFont="1" applyBorder="1" applyAlignment="1" applyProtection="1">
      <alignment horizontal="left" vertical="top" wrapText="1"/>
    </xf>
    <xf numFmtId="0" fontId="46" fillId="0" borderId="0" xfId="0" applyFont="1" applyFill="1" applyBorder="1" applyAlignment="1" applyProtection="1">
      <alignment horizontal="center"/>
    </xf>
    <xf numFmtId="0" fontId="46" fillId="0" borderId="83" xfId="0" applyFont="1" applyFill="1" applyBorder="1" applyAlignment="1" applyProtection="1">
      <alignment horizontal="center"/>
    </xf>
    <xf numFmtId="0" fontId="46" fillId="7" borderId="0" xfId="0" applyFont="1" applyFill="1" applyBorder="1" applyAlignment="1" applyProtection="1">
      <alignment horizontal="left" vertical="center" wrapText="1"/>
    </xf>
    <xf numFmtId="0" fontId="46" fillId="7" borderId="83" xfId="0" applyFont="1" applyFill="1" applyBorder="1" applyAlignment="1" applyProtection="1">
      <alignment horizontal="left" vertical="center"/>
    </xf>
    <xf numFmtId="0" fontId="5" fillId="7" borderId="134" xfId="0" applyFont="1" applyFill="1" applyBorder="1" applyAlignment="1" applyProtection="1">
      <alignment horizontal="left" vertical="center" wrapText="1"/>
    </xf>
    <xf numFmtId="0" fontId="5" fillId="7" borderId="83" xfId="0" applyFont="1" applyFill="1" applyBorder="1" applyAlignment="1" applyProtection="1">
      <alignment horizontal="left" vertical="center" wrapText="1"/>
    </xf>
    <xf numFmtId="0" fontId="5" fillId="0" borderId="3" xfId="0" applyFont="1" applyFill="1" applyBorder="1" applyAlignment="1" applyProtection="1">
      <alignment horizontal="left" vertical="center" wrapText="1"/>
    </xf>
    <xf numFmtId="0" fontId="5" fillId="0" borderId="40" xfId="0" applyFont="1" applyFill="1" applyBorder="1" applyAlignment="1" applyProtection="1">
      <alignment horizontal="left" vertical="center" wrapText="1"/>
    </xf>
    <xf numFmtId="0" fontId="5" fillId="0" borderId="81" xfId="0" applyFont="1" applyFill="1" applyBorder="1" applyAlignment="1" applyProtection="1">
      <alignment horizontal="left" vertical="center" wrapText="1"/>
    </xf>
    <xf numFmtId="0" fontId="5" fillId="7" borderId="5" xfId="0" applyFont="1" applyFill="1" applyBorder="1" applyAlignment="1" applyProtection="1">
      <alignment horizontal="left" vertical="center" wrapText="1"/>
    </xf>
    <xf numFmtId="0" fontId="5" fillId="0" borderId="7" xfId="0" applyFont="1" applyFill="1" applyBorder="1" applyAlignment="1" applyProtection="1">
      <alignment horizontal="center" vertical="center" wrapText="1"/>
    </xf>
    <xf numFmtId="0" fontId="5" fillId="0" borderId="95" xfId="0" applyFont="1" applyFill="1" applyBorder="1" applyAlignment="1" applyProtection="1">
      <alignment horizontal="center" vertical="center" wrapText="1"/>
    </xf>
    <xf numFmtId="164" fontId="12" fillId="4" borderId="3" xfId="0" applyNumberFormat="1" applyFont="1" applyFill="1" applyBorder="1" applyAlignment="1" applyProtection="1">
      <alignment horizontal="center" vertical="center"/>
    </xf>
    <xf numFmtId="164" fontId="5" fillId="4" borderId="40" xfId="0" applyNumberFormat="1" applyFont="1" applyFill="1" applyBorder="1" applyAlignment="1" applyProtection="1">
      <alignment horizontal="center" vertical="center"/>
    </xf>
    <xf numFmtId="164" fontId="5" fillId="4" borderId="81" xfId="0" applyNumberFormat="1" applyFont="1" applyFill="1" applyBorder="1" applyAlignment="1" applyProtection="1">
      <alignment horizontal="center" vertical="center"/>
    </xf>
    <xf numFmtId="0" fontId="5" fillId="7" borderId="39" xfId="0" applyFont="1" applyFill="1" applyBorder="1" applyAlignment="1" applyProtection="1">
      <alignment horizontal="left" vertical="center" wrapText="1"/>
    </xf>
    <xf numFmtId="0" fontId="5" fillId="4" borderId="3" xfId="0" applyFont="1" applyFill="1" applyBorder="1" applyAlignment="1" applyProtection="1">
      <alignment horizontal="left" vertical="center"/>
    </xf>
    <xf numFmtId="0" fontId="5" fillId="4" borderId="21" xfId="0" applyFont="1" applyFill="1" applyBorder="1" applyAlignment="1" applyProtection="1">
      <alignment horizontal="left" wrapText="1"/>
    </xf>
    <xf numFmtId="0" fontId="12" fillId="4" borderId="3" xfId="0" applyFont="1" applyFill="1" applyBorder="1" applyAlignment="1" applyProtection="1">
      <alignment horizontal="center" vertical="center"/>
    </xf>
    <xf numFmtId="0" fontId="12" fillId="4" borderId="40" xfId="0" applyFont="1" applyFill="1" applyBorder="1" applyAlignment="1" applyProtection="1">
      <alignment horizontal="center" vertical="center"/>
    </xf>
    <xf numFmtId="0" fontId="12" fillId="4" borderId="81" xfId="0" applyFont="1" applyFill="1" applyBorder="1" applyAlignment="1" applyProtection="1">
      <alignment horizontal="center" vertical="center"/>
    </xf>
    <xf numFmtId="0" fontId="11" fillId="0" borderId="0" xfId="0" applyFont="1" applyBorder="1" applyAlignment="1" applyProtection="1">
      <alignment horizontal="left" wrapText="1"/>
    </xf>
    <xf numFmtId="0" fontId="10" fillId="0" borderId="0" xfId="0" applyFont="1" applyBorder="1" applyAlignment="1" applyProtection="1">
      <alignment horizontal="left" wrapText="1"/>
    </xf>
    <xf numFmtId="0" fontId="5" fillId="4" borderId="35" xfId="0" applyFont="1" applyFill="1" applyBorder="1" applyAlignment="1" applyProtection="1">
      <alignment horizontal="left" vertical="center"/>
    </xf>
    <xf numFmtId="164" fontId="5" fillId="4" borderId="2" xfId="0" applyNumberFormat="1" applyFont="1" applyFill="1" applyBorder="1" applyAlignment="1" applyProtection="1">
      <alignment horizontal="center" vertical="center"/>
    </xf>
    <xf numFmtId="0" fontId="12" fillId="4" borderId="18" xfId="0" applyFont="1" applyFill="1" applyBorder="1" applyAlignment="1" applyProtection="1">
      <alignment horizontal="center" vertical="center" wrapText="1"/>
    </xf>
    <xf numFmtId="0" fontId="12" fillId="4" borderId="0" xfId="0" applyFont="1" applyFill="1" applyBorder="1" applyAlignment="1" applyProtection="1">
      <alignment horizontal="center" vertical="center" wrapText="1"/>
    </xf>
    <xf numFmtId="0" fontId="12" fillId="4" borderId="124" xfId="0" applyFont="1" applyFill="1" applyBorder="1" applyAlignment="1" applyProtection="1">
      <alignment horizontal="center" vertical="center" wrapText="1"/>
    </xf>
    <xf numFmtId="0" fontId="12" fillId="4" borderId="40" xfId="0" applyFont="1" applyFill="1" applyBorder="1" applyAlignment="1" applyProtection="1">
      <alignment horizontal="center" vertical="center" wrapText="1"/>
    </xf>
    <xf numFmtId="0" fontId="12" fillId="4" borderId="81" xfId="0" applyFont="1" applyFill="1" applyBorder="1" applyAlignment="1" applyProtection="1">
      <alignment horizontal="center" vertical="center" wrapText="1"/>
    </xf>
    <xf numFmtId="0" fontId="5" fillId="4" borderId="81" xfId="0" applyFont="1" applyFill="1" applyBorder="1" applyAlignment="1" applyProtection="1">
      <alignment horizontal="left" wrapText="1"/>
    </xf>
    <xf numFmtId="0" fontId="5" fillId="4" borderId="2" xfId="0" applyFont="1" applyFill="1" applyBorder="1" applyAlignment="1" applyProtection="1">
      <alignment horizontal="left" wrapText="1"/>
    </xf>
    <xf numFmtId="0" fontId="5" fillId="4" borderId="3" xfId="0" applyFont="1" applyFill="1" applyBorder="1" applyAlignment="1" applyProtection="1">
      <alignment horizontal="left" wrapText="1"/>
    </xf>
    <xf numFmtId="0" fontId="10" fillId="0" borderId="0" xfId="0" applyFont="1" applyFill="1" applyBorder="1" applyAlignment="1" applyProtection="1">
      <alignment horizontal="left" wrapText="1"/>
    </xf>
    <xf numFmtId="0" fontId="5" fillId="0" borderId="3" xfId="0" applyFont="1" applyFill="1" applyBorder="1" applyAlignment="1" applyProtection="1">
      <alignment horizontal="center" vertical="center" wrapText="1"/>
    </xf>
    <xf numFmtId="0" fontId="5" fillId="0" borderId="40" xfId="0" applyFont="1" applyFill="1" applyBorder="1" applyAlignment="1" applyProtection="1">
      <alignment horizontal="center" vertical="center" wrapText="1"/>
    </xf>
    <xf numFmtId="0" fontId="5" fillId="0" borderId="81" xfId="0" applyFont="1" applyFill="1" applyBorder="1" applyAlignment="1" applyProtection="1">
      <alignment horizontal="center" vertical="center" wrapText="1"/>
    </xf>
    <xf numFmtId="0" fontId="5" fillId="0" borderId="79" xfId="0" applyFont="1" applyFill="1" applyBorder="1" applyAlignment="1" applyProtection="1">
      <alignment horizontal="center" vertical="center" wrapText="1"/>
    </xf>
    <xf numFmtId="0" fontId="5" fillId="0" borderId="3" xfId="0" applyFont="1" applyFill="1" applyBorder="1" applyAlignment="1" applyProtection="1">
      <alignment horizontal="center" vertical="center"/>
    </xf>
    <xf numFmtId="0" fontId="5" fillId="0" borderId="40" xfId="0" applyFont="1" applyFill="1" applyBorder="1" applyAlignment="1" applyProtection="1">
      <alignment horizontal="center" vertical="center"/>
    </xf>
    <xf numFmtId="0" fontId="5" fillId="0" borderId="81" xfId="0" applyFont="1" applyFill="1" applyBorder="1" applyAlignment="1" applyProtection="1">
      <alignment horizontal="center" vertical="center"/>
    </xf>
    <xf numFmtId="0" fontId="5" fillId="4" borderId="2" xfId="0" applyFont="1" applyFill="1" applyBorder="1" applyAlignment="1" applyProtection="1">
      <alignment horizontal="left" vertical="center" wrapText="1"/>
    </xf>
    <xf numFmtId="0" fontId="4" fillId="0" borderId="39" xfId="0" applyFont="1" applyBorder="1" applyAlignment="1" applyProtection="1">
      <alignment horizontal="left" vertical="center" wrapText="1"/>
      <protection locked="0"/>
    </xf>
    <xf numFmtId="0" fontId="4" fillId="0" borderId="144" xfId="0" applyFont="1" applyBorder="1" applyAlignment="1" applyProtection="1">
      <alignment horizontal="left" vertical="center" wrapText="1"/>
      <protection locked="0"/>
    </xf>
    <xf numFmtId="0" fontId="5" fillId="7" borderId="3" xfId="0" applyFont="1" applyFill="1" applyBorder="1" applyAlignment="1" applyProtection="1">
      <alignment horizontal="left" vertical="center" wrapText="1"/>
      <protection locked="0"/>
    </xf>
    <xf numFmtId="0" fontId="4" fillId="7" borderId="40" xfId="0" applyFont="1" applyFill="1" applyBorder="1" applyAlignment="1" applyProtection="1">
      <alignment horizontal="left" vertical="center" wrapText="1"/>
      <protection locked="0"/>
    </xf>
    <xf numFmtId="0" fontId="4" fillId="7" borderId="81" xfId="0" applyFont="1" applyFill="1" applyBorder="1" applyAlignment="1" applyProtection="1">
      <alignment horizontal="left" vertical="center" wrapText="1"/>
      <protection locked="0"/>
    </xf>
    <xf numFmtId="0" fontId="11" fillId="0" borderId="0" xfId="0" applyFont="1" applyFill="1" applyBorder="1" applyAlignment="1" applyProtection="1">
      <alignment horizontal="left" vertical="center" wrapText="1"/>
    </xf>
    <xf numFmtId="0" fontId="5" fillId="7" borderId="0" xfId="0" applyFont="1" applyFill="1" applyBorder="1" applyAlignment="1" applyProtection="1">
      <alignment horizontal="left" wrapText="1"/>
    </xf>
    <xf numFmtId="0" fontId="5" fillId="7" borderId="124" xfId="0" applyFont="1" applyFill="1" applyBorder="1" applyAlignment="1" applyProtection="1">
      <alignment horizontal="left" wrapText="1"/>
    </xf>
    <xf numFmtId="164" fontId="12" fillId="4" borderId="2" xfId="0" applyNumberFormat="1" applyFont="1" applyFill="1" applyBorder="1" applyAlignment="1" applyProtection="1">
      <alignment horizontal="center" vertical="center"/>
    </xf>
    <xf numFmtId="0" fontId="5" fillId="7" borderId="3" xfId="0" applyFont="1" applyFill="1" applyBorder="1" applyAlignment="1" applyProtection="1">
      <alignment horizontal="left" wrapText="1"/>
    </xf>
    <xf numFmtId="0" fontId="5" fillId="7" borderId="40" xfId="0" applyFont="1" applyFill="1" applyBorder="1" applyAlignment="1" applyProtection="1">
      <alignment horizontal="left" wrapText="1"/>
    </xf>
    <xf numFmtId="0" fontId="5" fillId="7" borderId="3" xfId="0" applyFont="1" applyFill="1" applyBorder="1" applyAlignment="1" applyProtection="1">
      <alignment horizontal="left" vertical="center"/>
    </xf>
    <xf numFmtId="0" fontId="5" fillId="7" borderId="40" xfId="0" applyFont="1" applyFill="1" applyBorder="1" applyAlignment="1" applyProtection="1">
      <alignment horizontal="left" vertical="center"/>
    </xf>
    <xf numFmtId="0" fontId="10" fillId="0" borderId="0" xfId="0" applyFont="1" applyAlignment="1" applyProtection="1">
      <alignment horizontal="left" vertical="center"/>
    </xf>
    <xf numFmtId="0" fontId="4" fillId="7" borderId="40" xfId="0" applyFont="1" applyFill="1" applyBorder="1" applyAlignment="1" applyProtection="1">
      <alignment horizontal="left" vertical="center"/>
    </xf>
    <xf numFmtId="0" fontId="5" fillId="7" borderId="3" xfId="0" applyFont="1" applyFill="1" applyBorder="1" applyAlignment="1" applyProtection="1">
      <alignment horizontal="left" vertical="center" wrapText="1"/>
    </xf>
    <xf numFmtId="0" fontId="5" fillId="7" borderId="7" xfId="0" applyFont="1" applyFill="1" applyBorder="1" applyAlignment="1" applyProtection="1">
      <alignment horizontal="left" vertical="center"/>
    </xf>
    <xf numFmtId="0" fontId="4" fillId="7" borderId="35" xfId="0" applyFont="1" applyFill="1" applyBorder="1" applyAlignment="1" applyProtection="1">
      <alignment horizontal="left" vertical="center"/>
    </xf>
    <xf numFmtId="0" fontId="4" fillId="7" borderId="81" xfId="0" applyFont="1" applyFill="1" applyBorder="1" applyAlignment="1" applyProtection="1">
      <alignment horizontal="left" vertical="center"/>
    </xf>
    <xf numFmtId="0" fontId="5" fillId="7" borderId="38" xfId="0" applyFont="1" applyFill="1" applyBorder="1" applyAlignment="1" applyProtection="1">
      <alignment horizontal="left" vertical="center"/>
    </xf>
    <xf numFmtId="0" fontId="4" fillId="7" borderId="39" xfId="0" applyFont="1" applyFill="1" applyBorder="1" applyAlignment="1" applyProtection="1">
      <alignment horizontal="left" vertical="center"/>
    </xf>
    <xf numFmtId="0" fontId="5" fillId="7" borderId="39" xfId="0" applyFont="1" applyFill="1" applyBorder="1" applyAlignment="1" applyProtection="1">
      <alignment horizontal="left" vertical="center"/>
    </xf>
    <xf numFmtId="0" fontId="5" fillId="0" borderId="3" xfId="0" applyFont="1" applyFill="1" applyBorder="1" applyAlignment="1" applyProtection="1">
      <alignment horizontal="left" vertical="center"/>
    </xf>
    <xf numFmtId="0" fontId="5" fillId="0" borderId="40" xfId="0" applyFont="1" applyFill="1" applyBorder="1" applyAlignment="1" applyProtection="1">
      <alignment horizontal="left" vertical="center"/>
    </xf>
    <xf numFmtId="0" fontId="5" fillId="0" borderId="81" xfId="0" applyFont="1" applyFill="1" applyBorder="1" applyAlignment="1" applyProtection="1">
      <alignment horizontal="left" vertical="center"/>
    </xf>
    <xf numFmtId="164" fontId="5" fillId="4" borderId="19" xfId="0" applyNumberFormat="1" applyFont="1" applyFill="1" applyBorder="1" applyAlignment="1" applyProtection="1">
      <alignment horizontal="center" vertical="center"/>
    </xf>
    <xf numFmtId="164" fontId="5" fillId="4" borderId="79" xfId="0" applyNumberFormat="1" applyFont="1" applyFill="1" applyBorder="1" applyAlignment="1" applyProtection="1">
      <alignment horizontal="center" vertical="center"/>
    </xf>
    <xf numFmtId="0" fontId="73" fillId="0" borderId="0" xfId="0" applyFont="1" applyAlignment="1" applyProtection="1">
      <alignment horizontal="left" vertical="center" wrapText="1"/>
    </xf>
    <xf numFmtId="0" fontId="11" fillId="0" borderId="0" xfId="0" applyFont="1" applyFill="1" applyBorder="1" applyAlignment="1" applyProtection="1">
      <alignment horizontal="left" wrapText="1"/>
    </xf>
    <xf numFmtId="0" fontId="5" fillId="4" borderId="20" xfId="0" applyFont="1" applyFill="1" applyBorder="1" applyAlignment="1" applyProtection="1">
      <alignment horizontal="left" vertical="center"/>
    </xf>
    <xf numFmtId="0" fontId="5" fillId="4" borderId="21" xfId="0" applyFont="1" applyFill="1" applyBorder="1" applyAlignment="1" applyProtection="1">
      <alignment horizontal="left" vertical="center"/>
    </xf>
    <xf numFmtId="0" fontId="4" fillId="0" borderId="81" xfId="0" applyFont="1" applyBorder="1" applyAlignment="1" applyProtection="1">
      <alignment horizontal="left" vertical="top" wrapText="1"/>
      <protection locked="0"/>
    </xf>
    <xf numFmtId="0" fontId="4" fillId="0" borderId="2" xfId="0" applyFont="1" applyBorder="1" applyAlignment="1" applyProtection="1">
      <alignment horizontal="left" vertical="top" wrapText="1"/>
      <protection locked="0"/>
    </xf>
    <xf numFmtId="164" fontId="4" fillId="0" borderId="81" xfId="0" applyNumberFormat="1" applyFont="1" applyBorder="1" applyAlignment="1" applyProtection="1">
      <alignment horizontal="left" vertical="top" wrapText="1"/>
      <protection locked="0"/>
    </xf>
    <xf numFmtId="164" fontId="4" fillId="0" borderId="2" xfId="0" applyNumberFormat="1" applyFont="1" applyBorder="1" applyAlignment="1" applyProtection="1">
      <alignment horizontal="left" vertical="top" wrapText="1"/>
      <protection locked="0"/>
    </xf>
    <xf numFmtId="0" fontId="46" fillId="4" borderId="3" xfId="0" applyFont="1" applyFill="1" applyBorder="1" applyAlignment="1" applyProtection="1">
      <alignment horizontal="left" vertical="center"/>
    </xf>
    <xf numFmtId="0" fontId="46" fillId="4" borderId="40" xfId="0" applyFont="1" applyFill="1" applyBorder="1" applyAlignment="1" applyProtection="1">
      <alignment horizontal="left" vertical="center"/>
    </xf>
    <xf numFmtId="0" fontId="5" fillId="4" borderId="15" xfId="0" applyFont="1" applyFill="1" applyBorder="1" applyAlignment="1" applyProtection="1">
      <alignment horizontal="center" vertical="center"/>
      <protection locked="0"/>
    </xf>
    <xf numFmtId="0" fontId="5" fillId="4" borderId="21" xfId="0" applyFont="1" applyFill="1" applyBorder="1" applyAlignment="1" applyProtection="1">
      <alignment horizontal="center" vertical="center"/>
      <protection locked="0"/>
    </xf>
    <xf numFmtId="0" fontId="5" fillId="4" borderId="22" xfId="0" applyFont="1" applyFill="1" applyBorder="1" applyAlignment="1" applyProtection="1">
      <alignment horizontal="center" vertical="center"/>
      <protection locked="0"/>
    </xf>
    <xf numFmtId="0" fontId="5" fillId="4" borderId="4" xfId="0" applyFont="1" applyFill="1" applyBorder="1" applyAlignment="1" applyProtection="1">
      <alignment horizontal="left" vertical="center"/>
    </xf>
    <xf numFmtId="0" fontId="5" fillId="4" borderId="15" xfId="0" applyFont="1" applyFill="1" applyBorder="1" applyAlignment="1" applyProtection="1">
      <alignment horizontal="left" vertical="center"/>
    </xf>
    <xf numFmtId="0" fontId="5" fillId="0" borderId="4" xfId="0" applyFont="1" applyFill="1" applyBorder="1" applyAlignment="1" applyProtection="1">
      <alignment horizontal="center" vertical="center" wrapText="1"/>
      <protection locked="0"/>
    </xf>
    <xf numFmtId="0" fontId="5" fillId="0" borderId="6" xfId="0" applyFont="1" applyFill="1" applyBorder="1" applyAlignment="1" applyProtection="1">
      <alignment horizontal="center" vertical="center" wrapText="1"/>
      <protection locked="0"/>
    </xf>
    <xf numFmtId="0" fontId="5" fillId="4" borderId="16" xfId="0" applyFont="1" applyFill="1" applyBorder="1" applyAlignment="1" applyProtection="1">
      <alignment horizontal="left" vertical="center"/>
      <protection locked="0"/>
    </xf>
    <xf numFmtId="0" fontId="5" fillId="4" borderId="37" xfId="0" applyFont="1" applyFill="1" applyBorder="1" applyAlignment="1" applyProtection="1">
      <alignment horizontal="left" vertical="center"/>
      <protection locked="0"/>
    </xf>
    <xf numFmtId="168" fontId="4" fillId="0" borderId="2" xfId="0" applyNumberFormat="1" applyFont="1" applyFill="1" applyBorder="1" applyAlignment="1" applyProtection="1">
      <alignment horizontal="center"/>
      <protection locked="0"/>
    </xf>
    <xf numFmtId="0" fontId="5" fillId="4" borderId="18" xfId="0" applyFont="1" applyFill="1" applyBorder="1" applyAlignment="1" applyProtection="1">
      <alignment horizontal="center" vertical="center"/>
    </xf>
    <xf numFmtId="0" fontId="5" fillId="4" borderId="124" xfId="0" applyFont="1" applyFill="1" applyBorder="1" applyAlignment="1" applyProtection="1">
      <alignment horizontal="center" vertical="center"/>
    </xf>
    <xf numFmtId="0" fontId="4" fillId="0" borderId="2" xfId="0" applyFont="1" applyFill="1" applyBorder="1" applyAlignment="1" applyProtection="1">
      <alignment horizontal="center"/>
      <protection locked="0"/>
    </xf>
    <xf numFmtId="0" fontId="9" fillId="0" borderId="4" xfId="0" applyFont="1" applyFill="1" applyBorder="1" applyAlignment="1" applyProtection="1">
      <alignment horizontal="left" vertical="center" wrapText="1"/>
      <protection locked="0"/>
    </xf>
    <xf numFmtId="0" fontId="9" fillId="0" borderId="6" xfId="0" applyFont="1" applyFill="1" applyBorder="1" applyAlignment="1" applyProtection="1">
      <alignment horizontal="left" vertical="center" wrapText="1"/>
      <protection locked="0"/>
    </xf>
    <xf numFmtId="0" fontId="5" fillId="0" borderId="20" xfId="0" applyFont="1" applyFill="1" applyBorder="1" applyAlignment="1" applyProtection="1">
      <alignment horizontal="center" vertical="center"/>
      <protection locked="0"/>
    </xf>
    <xf numFmtId="0" fontId="5" fillId="0" borderId="22" xfId="0" applyFont="1" applyFill="1" applyBorder="1" applyAlignment="1" applyProtection="1">
      <alignment horizontal="center" vertical="center"/>
      <protection locked="0"/>
    </xf>
    <xf numFmtId="0" fontId="5" fillId="0" borderId="135" xfId="0" applyFont="1" applyFill="1" applyBorder="1" applyAlignment="1" applyProtection="1">
      <alignment horizontal="center" vertical="center"/>
      <protection locked="0"/>
    </xf>
    <xf numFmtId="0" fontId="5" fillId="0" borderId="3" xfId="0" applyFont="1" applyFill="1" applyBorder="1" applyAlignment="1" applyProtection="1">
      <alignment horizontal="center" vertical="center"/>
      <protection locked="0"/>
    </xf>
    <xf numFmtId="0" fontId="5" fillId="0" borderId="81" xfId="0" applyFont="1" applyFill="1" applyBorder="1" applyAlignment="1" applyProtection="1">
      <alignment horizontal="center" vertical="center"/>
      <protection locked="0"/>
    </xf>
    <xf numFmtId="0" fontId="4" fillId="4" borderId="37" xfId="0" applyFont="1" applyFill="1" applyBorder="1" applyAlignment="1" applyProtection="1">
      <alignment horizontal="left" vertical="center"/>
      <protection locked="0"/>
    </xf>
    <xf numFmtId="0" fontId="5" fillId="4" borderId="18" xfId="0" applyFont="1" applyFill="1" applyBorder="1" applyAlignment="1" applyProtection="1">
      <alignment horizontal="left" vertical="center"/>
      <protection locked="0"/>
    </xf>
    <xf numFmtId="0" fontId="5" fillId="4" borderId="124" xfId="0" applyFont="1" applyFill="1" applyBorder="1" applyAlignment="1" applyProtection="1">
      <alignment horizontal="left" vertical="center"/>
      <protection locked="0"/>
    </xf>
    <xf numFmtId="0" fontId="5" fillId="7" borderId="35" xfId="0" applyFont="1" applyFill="1" applyBorder="1" applyAlignment="1" applyProtection="1">
      <alignment horizontal="left" vertical="center" wrapText="1"/>
    </xf>
    <xf numFmtId="0" fontId="5" fillId="7" borderId="95" xfId="0" applyFont="1" applyFill="1" applyBorder="1" applyAlignment="1" applyProtection="1">
      <alignment horizontal="left" vertical="center" wrapText="1"/>
    </xf>
    <xf numFmtId="0" fontId="5" fillId="0" borderId="35" xfId="0" applyFont="1" applyFill="1" applyBorder="1" applyAlignment="1" applyProtection="1">
      <alignment horizontal="center" vertical="center" wrapText="1"/>
    </xf>
    <xf numFmtId="0" fontId="5" fillId="4" borderId="3" xfId="0" applyFont="1" applyFill="1" applyBorder="1" applyAlignment="1" applyProtection="1">
      <alignment horizontal="center" vertical="center"/>
    </xf>
    <xf numFmtId="0" fontId="5" fillId="4" borderId="81" xfId="0" applyFont="1" applyFill="1" applyBorder="1" applyAlignment="1" applyProtection="1">
      <alignment horizontal="center" vertical="center"/>
    </xf>
    <xf numFmtId="0" fontId="4" fillId="0" borderId="21" xfId="0" applyFont="1" applyFill="1" applyBorder="1" applyAlignment="1" applyProtection="1">
      <alignment horizontal="center" vertical="center" wrapText="1"/>
    </xf>
    <xf numFmtId="0" fontId="4" fillId="0" borderId="22" xfId="0" applyFont="1" applyFill="1" applyBorder="1" applyAlignment="1" applyProtection="1">
      <alignment horizontal="center" vertical="center" wrapText="1"/>
    </xf>
    <xf numFmtId="0" fontId="5" fillId="7" borderId="21" xfId="0" applyFont="1" applyFill="1" applyBorder="1" applyAlignment="1" applyProtection="1">
      <alignment horizontal="left" vertical="center" wrapText="1"/>
    </xf>
    <xf numFmtId="0" fontId="88" fillId="0" borderId="38" xfId="0" applyFont="1" applyFill="1" applyBorder="1" applyAlignment="1" applyProtection="1">
      <alignment horizontal="center" vertical="center" wrapText="1"/>
    </xf>
    <xf numFmtId="0" fontId="88" fillId="0" borderId="39" xfId="0" applyFont="1" applyFill="1" applyBorder="1" applyAlignment="1" applyProtection="1">
      <alignment horizontal="center" vertical="center" wrapText="1"/>
    </xf>
    <xf numFmtId="0" fontId="88" fillId="0" borderId="41" xfId="0" applyFont="1" applyFill="1" applyBorder="1" applyAlignment="1" applyProtection="1">
      <alignment horizontal="center" vertical="center" wrapText="1"/>
    </xf>
    <xf numFmtId="0" fontId="4" fillId="0" borderId="40" xfId="0" applyFont="1" applyBorder="1" applyAlignment="1" applyProtection="1">
      <alignment horizontal="left" vertical="top" wrapText="1"/>
      <protection locked="0"/>
    </xf>
    <xf numFmtId="0" fontId="73" fillId="0" borderId="0" xfId="0" applyFont="1" applyFill="1" applyBorder="1" applyAlignment="1" applyProtection="1">
      <alignment horizontal="center" vertical="center"/>
    </xf>
    <xf numFmtId="0" fontId="47" fillId="0" borderId="0" xfId="0" applyFont="1" applyFill="1" applyBorder="1" applyAlignment="1" applyProtection="1">
      <alignment horizontal="center" vertical="center"/>
    </xf>
    <xf numFmtId="164" fontId="12" fillId="7" borderId="3" xfId="0" applyNumberFormat="1" applyFont="1" applyFill="1" applyBorder="1" applyAlignment="1" applyProtection="1">
      <alignment horizontal="center" vertical="center" wrapText="1"/>
    </xf>
    <xf numFmtId="164" fontId="12" fillId="7" borderId="40" xfId="0" applyNumberFormat="1" applyFont="1" applyFill="1" applyBorder="1" applyAlignment="1" applyProtection="1">
      <alignment horizontal="center" vertical="center" wrapText="1"/>
    </xf>
    <xf numFmtId="164" fontId="12" fillId="7" borderId="81" xfId="0" applyNumberFormat="1" applyFont="1" applyFill="1" applyBorder="1" applyAlignment="1" applyProtection="1">
      <alignment horizontal="center" vertical="center" wrapText="1"/>
    </xf>
    <xf numFmtId="0" fontId="5" fillId="4" borderId="0" xfId="0" applyFont="1" applyFill="1" applyBorder="1" applyAlignment="1" applyProtection="1">
      <alignment horizontal="center" vertical="center"/>
    </xf>
    <xf numFmtId="164" fontId="5" fillId="4" borderId="16" xfId="0" applyNumberFormat="1" applyFont="1" applyFill="1" applyBorder="1" applyAlignment="1" applyProtection="1">
      <alignment horizontal="left" vertical="center"/>
    </xf>
    <xf numFmtId="164" fontId="5" fillId="4" borderId="5" xfId="0" applyNumberFormat="1" applyFont="1" applyFill="1" applyBorder="1" applyAlignment="1" applyProtection="1">
      <alignment horizontal="left" vertical="center"/>
    </xf>
    <xf numFmtId="164" fontId="5" fillId="4" borderId="37" xfId="0" applyNumberFormat="1" applyFont="1" applyFill="1" applyBorder="1" applyAlignment="1" applyProtection="1">
      <alignment horizontal="left" vertical="center"/>
    </xf>
    <xf numFmtId="0" fontId="11" fillId="0" borderId="0" xfId="0" applyFont="1" applyFill="1" applyBorder="1" applyAlignment="1" applyProtection="1">
      <alignment horizontal="left" vertical="top" wrapText="1"/>
    </xf>
    <xf numFmtId="0" fontId="5" fillId="0" borderId="38" xfId="0" applyFont="1" applyFill="1" applyBorder="1" applyAlignment="1" applyProtection="1">
      <alignment horizontal="center" vertical="center" wrapText="1"/>
    </xf>
    <xf numFmtId="0" fontId="5" fillId="0" borderId="39" xfId="0" applyFont="1" applyFill="1" applyBorder="1" applyAlignment="1" applyProtection="1">
      <alignment horizontal="center" vertical="center" wrapText="1"/>
    </xf>
    <xf numFmtId="164" fontId="12" fillId="7" borderId="2" xfId="0" applyNumberFormat="1" applyFont="1" applyFill="1" applyBorder="1" applyAlignment="1" applyProtection="1">
      <alignment horizontal="center" vertical="center"/>
    </xf>
    <xf numFmtId="0" fontId="5" fillId="0" borderId="134" xfId="0" applyFont="1" applyFill="1" applyBorder="1" applyAlignment="1" applyProtection="1">
      <alignment horizontal="center" vertical="center"/>
    </xf>
    <xf numFmtId="0" fontId="5" fillId="0" borderId="0" xfId="0" applyFont="1" applyFill="1" applyBorder="1" applyAlignment="1" applyProtection="1">
      <alignment horizontal="center" vertical="center"/>
    </xf>
    <xf numFmtId="0" fontId="5" fillId="0" borderId="39" xfId="0" applyFont="1" applyFill="1" applyBorder="1" applyAlignment="1" applyProtection="1">
      <alignment horizontal="center" vertical="center"/>
    </xf>
    <xf numFmtId="0" fontId="5" fillId="0" borderId="41" xfId="0" applyFont="1" applyFill="1" applyBorder="1" applyAlignment="1" applyProtection="1">
      <alignment horizontal="center" vertical="center"/>
    </xf>
    <xf numFmtId="0" fontId="4" fillId="4" borderId="124" xfId="0" applyFont="1" applyFill="1" applyBorder="1" applyAlignment="1" applyProtection="1">
      <alignment horizontal="left" vertical="center"/>
      <protection locked="0"/>
    </xf>
    <xf numFmtId="0" fontId="5" fillId="7" borderId="81" xfId="0" applyFont="1" applyFill="1" applyBorder="1" applyAlignment="1" applyProtection="1">
      <alignment horizontal="left" vertical="center"/>
    </xf>
    <xf numFmtId="164" fontId="5" fillId="4" borderId="18" xfId="0" applyNumberFormat="1" applyFont="1" applyFill="1" applyBorder="1" applyAlignment="1" applyProtection="1">
      <alignment horizontal="left" vertical="center"/>
    </xf>
    <xf numFmtId="164" fontId="5" fillId="4" borderId="0" xfId="0" applyNumberFormat="1" applyFont="1" applyFill="1" applyBorder="1" applyAlignment="1" applyProtection="1">
      <alignment horizontal="left" vertical="center"/>
    </xf>
    <xf numFmtId="164" fontId="5" fillId="4" borderId="124" xfId="0" applyNumberFormat="1" applyFont="1" applyFill="1" applyBorder="1" applyAlignment="1" applyProtection="1">
      <alignment horizontal="left" vertical="center"/>
    </xf>
    <xf numFmtId="0" fontId="33" fillId="0" borderId="0" xfId="7" applyFont="1" applyAlignment="1" applyProtection="1">
      <alignment horizontal="left"/>
      <protection locked="0"/>
    </xf>
    <xf numFmtId="0" fontId="17" fillId="0" borderId="28" xfId="7" applyFont="1" applyBorder="1" applyAlignment="1">
      <alignment horizontal="right" vertical="center" wrapText="1"/>
    </xf>
    <xf numFmtId="0" fontId="17" fillId="0" borderId="29" xfId="7" applyFont="1" applyBorder="1" applyAlignment="1">
      <alignment horizontal="right" vertical="center" wrapText="1"/>
    </xf>
    <xf numFmtId="0" fontId="17" fillId="0" borderId="33" xfId="7" applyFont="1" applyBorder="1" applyAlignment="1">
      <alignment horizontal="right" vertical="center" wrapText="1"/>
    </xf>
    <xf numFmtId="0" fontId="17" fillId="5" borderId="0" xfId="7" applyFont="1" applyFill="1" applyBorder="1" applyAlignment="1">
      <alignment horizontal="left" vertical="top" wrapText="1"/>
    </xf>
    <xf numFmtId="0" fontId="62" fillId="0" borderId="0" xfId="7" applyFont="1" applyAlignment="1" applyProtection="1">
      <alignment horizontal="left"/>
      <protection locked="0"/>
    </xf>
    <xf numFmtId="0" fontId="23" fillId="0" borderId="0" xfId="7" applyFont="1" applyBorder="1" applyAlignment="1" applyProtection="1">
      <alignment horizontal="left" vertical="top" wrapText="1"/>
    </xf>
    <xf numFmtId="0" fontId="23" fillId="0" borderId="0" xfId="7" applyFont="1" applyAlignment="1" applyProtection="1">
      <alignment horizontal="left"/>
    </xf>
    <xf numFmtId="0" fontId="64" fillId="0" borderId="0" xfId="7" applyFont="1" applyBorder="1" applyAlignment="1">
      <alignment horizontal="left" vertical="top" wrapText="1"/>
    </xf>
    <xf numFmtId="0" fontId="66" fillId="0" borderId="0" xfId="7" applyFont="1" applyAlignment="1" applyProtection="1">
      <alignment horizontal="left"/>
      <protection locked="0"/>
    </xf>
    <xf numFmtId="0" fontId="23" fillId="0" borderId="0" xfId="7" applyFont="1" applyAlignment="1" applyProtection="1">
      <alignment horizontal="center"/>
    </xf>
    <xf numFmtId="0" fontId="23" fillId="0" borderId="0" xfId="7" applyFont="1" applyAlignment="1" applyProtection="1">
      <alignment vertical="top"/>
    </xf>
    <xf numFmtId="0" fontId="41" fillId="0" borderId="0" xfId="7" applyFont="1" applyAlignment="1" applyProtection="1">
      <alignment horizontal="left"/>
    </xf>
    <xf numFmtId="0" fontId="23" fillId="0" borderId="0" xfId="7" applyFont="1" applyAlignment="1" applyProtection="1">
      <alignment horizontal="center" vertical="top" wrapText="1"/>
    </xf>
    <xf numFmtId="0" fontId="62" fillId="0" borderId="0" xfId="7" applyFont="1" applyAlignment="1" applyProtection="1">
      <alignment horizontal="left" vertical="top" wrapText="1"/>
      <protection locked="0"/>
    </xf>
    <xf numFmtId="0" fontId="23" fillId="0" borderId="0" xfId="7" applyFont="1" applyAlignment="1" applyProtection="1">
      <alignment horizontal="left" vertical="top" wrapText="1"/>
      <protection locked="0"/>
    </xf>
    <xf numFmtId="0" fontId="25" fillId="0" borderId="0" xfId="7" applyFont="1" applyAlignment="1">
      <alignment horizontal="left" vertical="top" wrapText="1"/>
    </xf>
    <xf numFmtId="0" fontId="29" fillId="0" borderId="0" xfId="7" applyFont="1" applyBorder="1" applyAlignment="1" applyProtection="1">
      <alignment horizontal="center" vertical="center" wrapText="1"/>
      <protection locked="0"/>
    </xf>
    <xf numFmtId="0" fontId="16" fillId="0" borderId="0" xfId="7" applyBorder="1" applyAlignment="1">
      <alignment horizontal="center"/>
    </xf>
    <xf numFmtId="0" fontId="28" fillId="0" borderId="0" xfId="7" applyFont="1" applyAlignment="1">
      <alignment vertical="top" wrapText="1"/>
    </xf>
    <xf numFmtId="0" fontId="16" fillId="0" borderId="0" xfId="7" applyAlignment="1">
      <alignment vertical="top" wrapText="1"/>
    </xf>
    <xf numFmtId="0" fontId="23" fillId="0" borderId="0" xfId="7" applyFont="1" applyBorder="1" applyAlignment="1">
      <alignment horizontal="center" vertical="top" wrapText="1"/>
    </xf>
    <xf numFmtId="169" fontId="23" fillId="0" borderId="0" xfId="7" applyNumberFormat="1" applyFont="1" applyBorder="1" applyAlignment="1">
      <alignment horizontal="center"/>
    </xf>
    <xf numFmtId="0" fontId="17" fillId="0" borderId="0" xfId="7" applyFont="1" applyAlignment="1">
      <alignment horizontal="left" vertical="center" wrapText="1"/>
    </xf>
    <xf numFmtId="0" fontId="23" fillId="0" borderId="0" xfId="7" applyNumberFormat="1" applyFont="1" applyAlignment="1" applyProtection="1">
      <alignment horizontal="center" vertical="top" wrapText="1"/>
    </xf>
    <xf numFmtId="0" fontId="90" fillId="0" borderId="0" xfId="0" applyFont="1" applyAlignment="1" applyProtection="1">
      <alignment horizontal="center"/>
    </xf>
    <xf numFmtId="0" fontId="72" fillId="0" borderId="0" xfId="0" applyFont="1" applyAlignment="1" applyProtection="1">
      <alignment horizontal="center"/>
    </xf>
    <xf numFmtId="0" fontId="0" fillId="0" borderId="0" xfId="0" applyAlignment="1" applyProtection="1">
      <alignment horizontal="left" vertical="center" wrapText="1"/>
    </xf>
    <xf numFmtId="0" fontId="0" fillId="0" borderId="0" xfId="0" applyAlignment="1" applyProtection="1">
      <alignment horizontal="left"/>
    </xf>
    <xf numFmtId="0" fontId="0" fillId="0" borderId="0" xfId="0" applyAlignment="1" applyProtection="1">
      <alignment horizontal="left" vertical="top"/>
      <protection locked="0"/>
    </xf>
    <xf numFmtId="0" fontId="67" fillId="0" borderId="0" xfId="0" applyFont="1" applyAlignment="1" applyProtection="1">
      <alignment horizontal="left" wrapText="1"/>
    </xf>
    <xf numFmtId="0" fontId="0" fillId="0" borderId="0" xfId="0" applyAlignment="1" applyProtection="1">
      <alignment horizontal="left" vertical="center"/>
    </xf>
    <xf numFmtId="0" fontId="4" fillId="4" borderId="4" xfId="0" applyFont="1" applyFill="1" applyBorder="1" applyAlignment="1" applyProtection="1">
      <alignment horizontal="left" wrapText="1"/>
    </xf>
    <xf numFmtId="0" fontId="4" fillId="4" borderId="15" xfId="0" applyFont="1" applyFill="1" applyBorder="1" applyAlignment="1" applyProtection="1">
      <alignment horizontal="left" wrapText="1"/>
    </xf>
    <xf numFmtId="0" fontId="4" fillId="4" borderId="6" xfId="0" applyFont="1" applyFill="1" applyBorder="1" applyAlignment="1" applyProtection="1">
      <alignment horizontal="left" wrapText="1"/>
    </xf>
    <xf numFmtId="164" fontId="5" fillId="0" borderId="4" xfId="0" applyNumberFormat="1" applyFont="1" applyBorder="1" applyAlignment="1" applyProtection="1">
      <alignment horizontal="center"/>
    </xf>
    <xf numFmtId="164" fontId="5" fillId="0" borderId="15" xfId="0" applyNumberFormat="1" applyFont="1" applyBorder="1" applyAlignment="1" applyProtection="1">
      <alignment horizontal="center"/>
    </xf>
    <xf numFmtId="164" fontId="5" fillId="0" borderId="6" xfId="0" applyNumberFormat="1" applyFont="1" applyBorder="1" applyAlignment="1" applyProtection="1">
      <alignment horizontal="center"/>
    </xf>
    <xf numFmtId="0" fontId="5" fillId="4" borderId="17" xfId="0" applyFont="1" applyFill="1" applyBorder="1" applyAlignment="1" applyProtection="1">
      <alignment horizontal="center" vertical="top"/>
    </xf>
    <xf numFmtId="0" fontId="5" fillId="4" borderId="14" xfId="0" applyFont="1" applyFill="1" applyBorder="1" applyAlignment="1" applyProtection="1">
      <alignment horizontal="center" vertical="top"/>
    </xf>
    <xf numFmtId="0" fontId="0" fillId="0" borderId="0" xfId="0" applyAlignment="1" applyProtection="1">
      <alignment horizontal="left" wrapText="1"/>
    </xf>
    <xf numFmtId="0" fontId="0" fillId="0" borderId="0" xfId="0" applyAlignment="1" applyProtection="1">
      <alignment vertical="center" wrapText="1"/>
    </xf>
    <xf numFmtId="0" fontId="0" fillId="0" borderId="0" xfId="0" applyAlignment="1">
      <alignment horizontal="left" vertical="center" wrapText="1"/>
    </xf>
    <xf numFmtId="0" fontId="1" fillId="0" borderId="61" xfId="0" applyFont="1" applyFill="1" applyBorder="1" applyAlignment="1" applyProtection="1">
      <alignment horizontal="center"/>
    </xf>
    <xf numFmtId="0" fontId="1" fillId="0" borderId="47" xfId="0" applyFont="1" applyFill="1" applyBorder="1" applyAlignment="1" applyProtection="1">
      <alignment horizontal="center"/>
    </xf>
    <xf numFmtId="0" fontId="1" fillId="0" borderId="62" xfId="0" applyFont="1" applyFill="1" applyBorder="1" applyAlignment="1" applyProtection="1">
      <alignment horizontal="center"/>
    </xf>
    <xf numFmtId="0" fontId="3" fillId="4" borderId="63" xfId="0" applyFont="1" applyFill="1" applyBorder="1" applyAlignment="1" applyProtection="1">
      <alignment horizontal="center"/>
    </xf>
    <xf numFmtId="0" fontId="3" fillId="4" borderId="64" xfId="0" applyFont="1" applyFill="1" applyBorder="1" applyAlignment="1" applyProtection="1">
      <alignment horizontal="center"/>
    </xf>
    <xf numFmtId="0" fontId="3" fillId="4" borderId="84" xfId="0" applyFont="1" applyFill="1" applyBorder="1" applyAlignment="1" applyProtection="1">
      <alignment horizontal="center"/>
    </xf>
    <xf numFmtId="0" fontId="3" fillId="7" borderId="67" xfId="0" applyFont="1" applyFill="1" applyBorder="1" applyAlignment="1" applyProtection="1">
      <alignment horizontal="center"/>
    </xf>
    <xf numFmtId="0" fontId="3" fillId="7" borderId="66" xfId="0" applyFont="1" applyFill="1" applyBorder="1" applyAlignment="1" applyProtection="1">
      <alignment horizontal="center"/>
    </xf>
    <xf numFmtId="0" fontId="3" fillId="4" borderId="100" xfId="0" applyFont="1" applyFill="1" applyBorder="1" applyAlignment="1" applyProtection="1">
      <alignment horizontal="center" vertical="center"/>
    </xf>
    <xf numFmtId="0" fontId="3" fillId="4" borderId="97" xfId="0" applyFont="1" applyFill="1" applyBorder="1" applyAlignment="1" applyProtection="1">
      <alignment horizontal="center" vertical="center"/>
    </xf>
    <xf numFmtId="0" fontId="1" fillId="10" borderId="61" xfId="0" applyFont="1" applyFill="1" applyBorder="1" applyAlignment="1" applyProtection="1">
      <alignment horizontal="center"/>
    </xf>
    <xf numFmtId="0" fontId="1" fillId="10" borderId="47" xfId="0" applyFont="1" applyFill="1" applyBorder="1" applyAlignment="1" applyProtection="1">
      <alignment horizontal="center"/>
    </xf>
    <xf numFmtId="0" fontId="1" fillId="10" borderId="33" xfId="0" applyFont="1" applyFill="1" applyBorder="1" applyAlignment="1" applyProtection="1">
      <alignment horizontal="center"/>
    </xf>
    <xf numFmtId="0" fontId="1" fillId="10" borderId="31" xfId="0" applyFont="1" applyFill="1" applyBorder="1" applyAlignment="1" applyProtection="1">
      <alignment horizontal="center"/>
    </xf>
    <xf numFmtId="0" fontId="1" fillId="4" borderId="114" xfId="0" applyFont="1" applyFill="1" applyBorder="1" applyAlignment="1" applyProtection="1">
      <alignment vertical="center" wrapText="1"/>
    </xf>
    <xf numFmtId="0" fontId="1" fillId="4" borderId="69" xfId="0" applyFont="1" applyFill="1" applyBorder="1" applyAlignment="1" applyProtection="1">
      <alignment vertical="center" wrapText="1"/>
    </xf>
    <xf numFmtId="0" fontId="1" fillId="4" borderId="70" xfId="0" applyFont="1" applyFill="1" applyBorder="1" applyAlignment="1" applyProtection="1">
      <alignment vertical="center" wrapText="1"/>
    </xf>
    <xf numFmtId="164" fontId="3" fillId="0" borderId="58" xfId="0" applyNumberFormat="1" applyFont="1" applyBorder="1" applyAlignment="1" applyProtection="1">
      <alignment horizontal="center"/>
    </xf>
    <xf numFmtId="164" fontId="3" fillId="0" borderId="56" xfId="0" applyNumberFormat="1" applyFont="1" applyBorder="1" applyAlignment="1" applyProtection="1">
      <alignment horizontal="center"/>
    </xf>
    <xf numFmtId="164" fontId="3" fillId="0" borderId="71" xfId="0" applyNumberFormat="1" applyFont="1" applyBorder="1" applyAlignment="1" applyProtection="1">
      <alignment horizontal="center"/>
    </xf>
    <xf numFmtId="0" fontId="3" fillId="4" borderId="28" xfId="0" applyFont="1" applyFill="1" applyBorder="1" applyAlignment="1" applyProtection="1">
      <alignment horizontal="center" vertical="center"/>
    </xf>
    <xf numFmtId="0" fontId="3" fillId="4" borderId="29" xfId="0" applyFont="1" applyFill="1" applyBorder="1" applyAlignment="1" applyProtection="1">
      <alignment horizontal="center" vertical="center"/>
    </xf>
    <xf numFmtId="0" fontId="3" fillId="4" borderId="112" xfId="0" applyFont="1" applyFill="1" applyBorder="1" applyAlignment="1" applyProtection="1">
      <alignment horizontal="center" vertical="center"/>
    </xf>
    <xf numFmtId="0" fontId="3" fillId="4" borderId="113" xfId="0" applyFont="1" applyFill="1" applyBorder="1" applyAlignment="1" applyProtection="1">
      <alignment horizontal="center" vertical="center"/>
    </xf>
    <xf numFmtId="0" fontId="3" fillId="4" borderId="34" xfId="0" applyFont="1" applyFill="1" applyBorder="1" applyAlignment="1" applyProtection="1">
      <alignment horizontal="center" vertical="center"/>
    </xf>
    <xf numFmtId="0" fontId="3" fillId="4" borderId="0" xfId="0" applyFont="1" applyFill="1" applyBorder="1" applyAlignment="1" applyProtection="1">
      <alignment horizontal="center" vertical="center"/>
    </xf>
    <xf numFmtId="0" fontId="3" fillId="4" borderId="27" xfId="0" applyFont="1" applyFill="1" applyBorder="1" applyAlignment="1" applyProtection="1">
      <alignment horizontal="center" vertical="center"/>
    </xf>
    <xf numFmtId="0" fontId="3" fillId="4" borderId="25" xfId="0" applyFont="1" applyFill="1" applyBorder="1" applyAlignment="1" applyProtection="1">
      <alignment horizontal="center" vertical="center"/>
    </xf>
    <xf numFmtId="0" fontId="43" fillId="0" borderId="0" xfId="0" applyFont="1" applyAlignment="1" applyProtection="1">
      <alignment horizontal="left"/>
    </xf>
    <xf numFmtId="0" fontId="67" fillId="0" borderId="0" xfId="0" applyFont="1" applyAlignment="1" applyProtection="1">
      <alignment horizontal="left"/>
    </xf>
    <xf numFmtId="0" fontId="0" fillId="0" borderId="0" xfId="0" applyAlignment="1" applyProtection="1">
      <alignment horizontal="center"/>
    </xf>
    <xf numFmtId="0" fontId="5" fillId="4" borderId="17" xfId="0" applyFont="1" applyFill="1" applyBorder="1" applyAlignment="1" applyProtection="1">
      <alignment horizontal="center" vertical="center"/>
    </xf>
    <xf numFmtId="0" fontId="5" fillId="4" borderId="14" xfId="0" applyFont="1" applyFill="1" applyBorder="1" applyAlignment="1" applyProtection="1">
      <alignment horizontal="center" vertical="center"/>
    </xf>
    <xf numFmtId="0" fontId="74" fillId="0" borderId="0" xfId="5" applyFont="1" applyAlignment="1" applyProtection="1">
      <alignment horizontal="left" vertical="top" wrapText="1"/>
    </xf>
    <xf numFmtId="0" fontId="75" fillId="0" borderId="0" xfId="5" applyFont="1" applyAlignment="1" applyProtection="1">
      <alignment horizontal="center" wrapText="1"/>
    </xf>
    <xf numFmtId="0" fontId="75" fillId="0" borderId="0" xfId="5" applyFont="1" applyAlignment="1" applyProtection="1">
      <alignment horizontal="left" wrapText="1"/>
    </xf>
    <xf numFmtId="0" fontId="60" fillId="2" borderId="43" xfId="5" applyFont="1" applyFill="1" applyBorder="1" applyAlignment="1" applyProtection="1">
      <alignment horizontal="center" vertical="center" wrapText="1"/>
    </xf>
    <xf numFmtId="0" fontId="21" fillId="2" borderId="44" xfId="5" applyFont="1" applyFill="1" applyBorder="1" applyAlignment="1" applyProtection="1">
      <alignment horizontal="center" vertical="center" wrapText="1"/>
    </xf>
    <xf numFmtId="0" fontId="21" fillId="2" borderId="45" xfId="5" applyFont="1" applyFill="1" applyBorder="1" applyAlignment="1" applyProtection="1">
      <alignment horizontal="center" vertical="center" wrapText="1"/>
    </xf>
    <xf numFmtId="0" fontId="21" fillId="0" borderId="106" xfId="5" applyFont="1" applyBorder="1" applyAlignment="1">
      <alignment horizontal="left" vertical="center" wrapText="1"/>
    </xf>
    <xf numFmtId="0" fontId="21" fillId="0" borderId="40" xfId="5" applyFont="1" applyBorder="1" applyAlignment="1">
      <alignment horizontal="left" vertical="center" wrapText="1"/>
    </xf>
    <xf numFmtId="0" fontId="21" fillId="0" borderId="46" xfId="5" applyFont="1" applyBorder="1" applyAlignment="1">
      <alignment horizontal="left" vertical="center" wrapText="1"/>
    </xf>
    <xf numFmtId="0" fontId="21" fillId="0" borderId="61" xfId="5" applyFont="1" applyBorder="1" applyAlignment="1">
      <alignment horizontal="left" vertical="center" wrapText="1"/>
    </xf>
    <xf numFmtId="0" fontId="21" fillId="0" borderId="47" xfId="5" applyFont="1" applyBorder="1" applyAlignment="1">
      <alignment horizontal="left" vertical="center" wrapText="1"/>
    </xf>
    <xf numFmtId="0" fontId="21" fillId="0" borderId="48" xfId="5" applyFont="1" applyBorder="1" applyAlignment="1">
      <alignment horizontal="left" vertical="center" wrapText="1"/>
    </xf>
    <xf numFmtId="0" fontId="21" fillId="6" borderId="49" xfId="5" applyFont="1" applyFill="1" applyBorder="1" applyAlignment="1">
      <alignment horizontal="center" vertical="center" wrapText="1"/>
    </xf>
    <xf numFmtId="0" fontId="21" fillId="6" borderId="86" xfId="5" applyFont="1" applyFill="1" applyBorder="1" applyAlignment="1">
      <alignment horizontal="center" vertical="center" wrapText="1"/>
    </xf>
    <xf numFmtId="0" fontId="21" fillId="0" borderId="49" xfId="5" applyFont="1" applyBorder="1" applyAlignment="1">
      <alignment horizontal="center" vertical="center" wrapText="1"/>
    </xf>
    <xf numFmtId="0" fontId="21" fillId="0" borderId="50" xfId="5" applyFont="1" applyBorder="1" applyAlignment="1">
      <alignment horizontal="center" vertical="center" wrapText="1"/>
    </xf>
    <xf numFmtId="0" fontId="21" fillId="0" borderId="51" xfId="5" applyFont="1" applyBorder="1" applyAlignment="1">
      <alignment horizontal="center" vertical="center" wrapText="1"/>
    </xf>
    <xf numFmtId="0" fontId="20" fillId="1" borderId="23" xfId="5" applyFont="1" applyFill="1" applyBorder="1" applyAlignment="1">
      <alignment horizontal="center" vertical="center" wrapText="1"/>
    </xf>
    <xf numFmtId="0" fontId="20" fillId="1" borderId="30" xfId="5" applyFont="1" applyFill="1" applyBorder="1" applyAlignment="1">
      <alignment horizontal="center" vertical="center" wrapText="1"/>
    </xf>
    <xf numFmtId="0" fontId="20" fillId="1" borderId="24" xfId="5" applyFont="1" applyFill="1" applyBorder="1" applyAlignment="1">
      <alignment horizontal="center" vertical="center" wrapText="1"/>
    </xf>
    <xf numFmtId="0" fontId="21" fillId="0" borderId="0" xfId="5" applyFont="1" applyAlignment="1" applyProtection="1">
      <alignment horizontal="left" vertical="center"/>
    </xf>
    <xf numFmtId="0" fontId="21" fillId="0" borderId="0" xfId="5" applyFont="1" applyAlignment="1" applyProtection="1">
      <alignment horizontal="left" vertical="center" wrapText="1"/>
    </xf>
    <xf numFmtId="0" fontId="21" fillId="0" borderId="0" xfId="5" applyFont="1" applyBorder="1" applyAlignment="1" applyProtection="1">
      <alignment horizontal="left" vertical="center" wrapText="1"/>
    </xf>
    <xf numFmtId="0" fontId="22" fillId="0" borderId="0" xfId="5" applyFont="1" applyAlignment="1" applyProtection="1">
      <alignment horizontal="center" vertical="top" wrapText="1"/>
    </xf>
    <xf numFmtId="0" fontId="25" fillId="0" borderId="110" xfId="5" applyFont="1" applyBorder="1" applyAlignment="1">
      <alignment horizontal="center"/>
    </xf>
    <xf numFmtId="0" fontId="25" fillId="0" borderId="50" xfId="5" applyFont="1" applyBorder="1" applyAlignment="1">
      <alignment horizontal="center"/>
    </xf>
    <xf numFmtId="0" fontId="25" fillId="0" borderId="86" xfId="5" applyFont="1" applyBorder="1" applyAlignment="1">
      <alignment horizontal="center"/>
    </xf>
    <xf numFmtId="0" fontId="21" fillId="0" borderId="33" xfId="5" applyFont="1" applyBorder="1" applyAlignment="1" applyProtection="1">
      <alignment horizontal="left" vertical="top" wrapText="1"/>
      <protection locked="0"/>
    </xf>
    <xf numFmtId="0" fontId="21" fillId="0" borderId="31" xfId="5" applyFont="1" applyBorder="1" applyAlignment="1" applyProtection="1">
      <alignment horizontal="left" vertical="top" wrapText="1"/>
      <protection locked="0"/>
    </xf>
    <xf numFmtId="0" fontId="21" fillId="0" borderId="26" xfId="5" applyFont="1" applyBorder="1" applyAlignment="1" applyProtection="1">
      <alignment horizontal="left" vertical="top" wrapText="1"/>
      <protection locked="0"/>
    </xf>
    <xf numFmtId="165" fontId="21" fillId="0" borderId="38" xfId="5" applyNumberFormat="1" applyFont="1" applyBorder="1" applyAlignment="1">
      <alignment horizontal="center" vertical="center" wrapText="1"/>
    </xf>
    <xf numFmtId="165" fontId="21" fillId="0" borderId="39" xfId="5" applyNumberFormat="1" applyFont="1" applyBorder="1" applyAlignment="1">
      <alignment horizontal="center" vertical="center" wrapText="1"/>
    </xf>
    <xf numFmtId="165" fontId="21" fillId="0" borderId="41" xfId="5" applyNumberFormat="1" applyFont="1" applyBorder="1" applyAlignment="1">
      <alignment horizontal="center" vertical="center" wrapText="1"/>
    </xf>
    <xf numFmtId="171" fontId="21" fillId="0" borderId="38" xfId="5" applyNumberFormat="1" applyFont="1" applyFill="1" applyBorder="1" applyAlignment="1">
      <alignment horizontal="center" vertical="center" wrapText="1"/>
    </xf>
    <xf numFmtId="171" fontId="21" fillId="0" borderId="157" xfId="5" applyNumberFormat="1" applyFont="1" applyFill="1" applyBorder="1" applyAlignment="1">
      <alignment horizontal="center" vertical="center" wrapText="1"/>
    </xf>
    <xf numFmtId="0" fontId="21" fillId="0" borderId="23" xfId="5" applyFont="1" applyBorder="1" applyAlignment="1">
      <alignment horizontal="right" vertical="center" wrapText="1"/>
    </xf>
    <xf numFmtId="0" fontId="21" fillId="0" borderId="30" xfId="5" applyFont="1" applyBorder="1" applyAlignment="1">
      <alignment horizontal="right" vertical="center" wrapText="1"/>
    </xf>
    <xf numFmtId="0" fontId="21" fillId="0" borderId="42" xfId="5" applyFont="1" applyBorder="1" applyAlignment="1">
      <alignment horizontal="right" vertical="center" wrapText="1"/>
    </xf>
    <xf numFmtId="0" fontId="21" fillId="0" borderId="110" xfId="5" applyFont="1" applyBorder="1" applyAlignment="1">
      <alignment horizontal="left" vertical="center" wrapText="1"/>
    </xf>
    <xf numFmtId="0" fontId="21" fillId="0" borderId="50" xfId="5" applyFont="1" applyBorder="1" applyAlignment="1">
      <alignment horizontal="left" vertical="center" wrapText="1"/>
    </xf>
    <xf numFmtId="0" fontId="21" fillId="0" borderId="52" xfId="5" applyFont="1" applyBorder="1" applyAlignment="1">
      <alignment horizontal="left" vertical="center" wrapText="1"/>
    </xf>
    <xf numFmtId="0" fontId="21" fillId="0" borderId="146" xfId="5" applyFont="1" applyFill="1" applyBorder="1" applyAlignment="1" applyProtection="1">
      <alignment horizontal="center" wrapText="1"/>
    </xf>
    <xf numFmtId="0" fontId="21" fillId="0" borderId="99" xfId="5" applyFont="1" applyFill="1" applyBorder="1" applyAlignment="1" applyProtection="1">
      <alignment horizontal="center" wrapText="1"/>
    </xf>
    <xf numFmtId="0" fontId="21" fillId="0" borderId="147" xfId="5" applyFont="1" applyFill="1" applyBorder="1" applyAlignment="1" applyProtection="1">
      <alignment horizontal="center" wrapText="1"/>
    </xf>
    <xf numFmtId="0" fontId="20" fillId="6" borderId="23" xfId="5" applyFont="1" applyFill="1" applyBorder="1" applyAlignment="1" applyProtection="1">
      <alignment horizontal="center" vertical="center" wrapText="1"/>
    </xf>
    <xf numFmtId="0" fontId="20" fillId="6" borderId="30" xfId="5" applyFont="1" applyFill="1" applyBorder="1" applyAlignment="1" applyProtection="1">
      <alignment horizontal="center" vertical="center" wrapText="1"/>
    </xf>
    <xf numFmtId="0" fontId="20" fillId="6" borderId="24" xfId="5" applyFont="1" applyFill="1" applyBorder="1" applyAlignment="1" applyProtection="1">
      <alignment horizontal="center" vertical="center" wrapText="1"/>
    </xf>
    <xf numFmtId="0" fontId="20" fillId="1" borderId="33" xfId="5" applyFont="1" applyFill="1" applyBorder="1" applyAlignment="1" applyProtection="1">
      <alignment horizontal="center" vertical="center" wrapText="1"/>
    </xf>
    <xf numFmtId="0" fontId="20" fillId="1" borderId="31" xfId="5" applyFont="1" applyFill="1" applyBorder="1" applyAlignment="1" applyProtection="1">
      <alignment horizontal="center" vertical="center" wrapText="1"/>
    </xf>
    <xf numFmtId="0" fontId="20" fillId="1" borderId="26" xfId="5" applyFont="1" applyFill="1" applyBorder="1" applyAlignment="1" applyProtection="1">
      <alignment horizontal="center" vertical="center" wrapText="1"/>
    </xf>
    <xf numFmtId="0" fontId="14" fillId="0" borderId="0" xfId="7" applyFont="1" applyAlignment="1" applyProtection="1">
      <alignment horizontal="left"/>
      <protection locked="0"/>
    </xf>
    <xf numFmtId="0" fontId="17" fillId="0" borderId="0" xfId="7" applyFont="1" applyAlignment="1" applyProtection="1">
      <alignment horizontal="center"/>
    </xf>
    <xf numFmtId="0" fontId="33" fillId="0" borderId="0" xfId="7" applyFont="1" applyAlignment="1" applyProtection="1">
      <alignment horizontal="left"/>
    </xf>
    <xf numFmtId="0" fontId="17" fillId="0" borderId="28" xfId="7" applyFont="1" applyBorder="1" applyAlignment="1" applyProtection="1">
      <alignment horizontal="right" vertical="center" wrapText="1"/>
    </xf>
    <xf numFmtId="0" fontId="17" fillId="0" borderId="29" xfId="7" applyFont="1" applyBorder="1" applyAlignment="1" applyProtection="1">
      <alignment horizontal="right" vertical="center" wrapText="1"/>
    </xf>
    <xf numFmtId="0" fontId="17" fillId="0" borderId="33" xfId="7" applyFont="1" applyBorder="1" applyAlignment="1" applyProtection="1">
      <alignment horizontal="right" vertical="center" wrapText="1"/>
    </xf>
    <xf numFmtId="0" fontId="17" fillId="5" borderId="0" xfId="7" applyFont="1" applyFill="1" applyBorder="1" applyAlignment="1" applyProtection="1">
      <alignment horizontal="right" vertical="top" wrapText="1"/>
    </xf>
    <xf numFmtId="0" fontId="17" fillId="0" borderId="53" xfId="7" applyFont="1" applyBorder="1" applyAlignment="1" applyProtection="1">
      <alignment horizontal="center" vertical="center" wrapText="1"/>
    </xf>
    <xf numFmtId="0" fontId="17" fillId="0" borderId="54" xfId="7" applyFont="1" applyBorder="1" applyAlignment="1" applyProtection="1">
      <alignment horizontal="center" vertical="center" wrapText="1"/>
    </xf>
    <xf numFmtId="0" fontId="17" fillId="0" borderId="55" xfId="7" applyFont="1" applyBorder="1" applyAlignment="1" applyProtection="1">
      <alignment horizontal="center" vertical="center" wrapText="1"/>
    </xf>
    <xf numFmtId="0" fontId="25" fillId="0" borderId="0" xfId="7" applyFont="1" applyAlignment="1" applyProtection="1">
      <alignment horizontal="left" vertical="top" wrapText="1"/>
    </xf>
    <xf numFmtId="0" fontId="28" fillId="0" borderId="0" xfId="7" applyFont="1" applyAlignment="1" applyProtection="1">
      <alignment vertical="top" wrapText="1"/>
    </xf>
    <xf numFmtId="0" fontId="16" fillId="0" borderId="0" xfId="7" applyAlignment="1" applyProtection="1">
      <alignment vertical="top" wrapText="1"/>
    </xf>
    <xf numFmtId="14" fontId="34" fillId="0" borderId="0" xfId="7" applyNumberFormat="1" applyFont="1" applyBorder="1" applyAlignment="1" applyProtection="1">
      <alignment horizontal="center" vertical="top" wrapText="1"/>
    </xf>
    <xf numFmtId="0" fontId="34" fillId="0" borderId="0" xfId="7" applyFont="1" applyBorder="1" applyAlignment="1" applyProtection="1">
      <alignment horizontal="center" vertical="top" wrapText="1"/>
    </xf>
    <xf numFmtId="0" fontId="14" fillId="0" borderId="0" xfId="7" applyFont="1" applyBorder="1" applyAlignment="1" applyProtection="1">
      <alignment horizontal="left" vertical="top" wrapText="1"/>
    </xf>
    <xf numFmtId="0" fontId="14" fillId="0" borderId="0" xfId="7" applyFont="1" applyAlignment="1" applyProtection="1">
      <alignment horizontal="left"/>
    </xf>
    <xf numFmtId="0" fontId="31" fillId="0" borderId="0" xfId="7" applyFont="1" applyBorder="1" applyAlignment="1" applyProtection="1">
      <alignment horizontal="left" vertical="top" wrapText="1"/>
    </xf>
    <xf numFmtId="0" fontId="35" fillId="0" borderId="0" xfId="0" applyFont="1" applyFill="1" applyBorder="1" applyAlignment="1" applyProtection="1">
      <alignment horizontal="left" wrapText="1"/>
      <protection locked="0"/>
    </xf>
    <xf numFmtId="0" fontId="5" fillId="4" borderId="15" xfId="0" applyFont="1" applyFill="1" applyBorder="1" applyAlignment="1" applyProtection="1">
      <alignment horizontal="left" wrapText="1"/>
    </xf>
    <xf numFmtId="0" fontId="5" fillId="4" borderId="6" xfId="0" applyFont="1" applyFill="1" applyBorder="1" applyAlignment="1" applyProtection="1">
      <alignment horizontal="left" wrapText="1"/>
    </xf>
    <xf numFmtId="0" fontId="14" fillId="0" borderId="0" xfId="7" applyFont="1" applyAlignment="1" applyProtection="1">
      <alignment vertical="top"/>
    </xf>
    <xf numFmtId="0" fontId="17" fillId="0" borderId="0" xfId="7" applyFont="1" applyAlignment="1" applyProtection="1">
      <alignment horizontal="left"/>
    </xf>
    <xf numFmtId="0" fontId="14" fillId="0" borderId="0" xfId="7" applyFont="1" applyAlignment="1" applyProtection="1">
      <alignment horizontal="left" vertical="center" wrapText="1"/>
    </xf>
    <xf numFmtId="0" fontId="14" fillId="0" borderId="0" xfId="7" applyFont="1" applyAlignment="1" applyProtection="1">
      <alignment horizontal="left" vertical="center"/>
    </xf>
    <xf numFmtId="0" fontId="16" fillId="0" borderId="31" xfId="7" applyBorder="1" applyAlignment="1" applyProtection="1">
      <alignment horizontal="center"/>
      <protection locked="0"/>
    </xf>
    <xf numFmtId="169" fontId="16" fillId="0" borderId="31" xfId="7" applyNumberFormat="1" applyBorder="1" applyAlignment="1" applyProtection="1">
      <alignment horizontal="center"/>
      <protection locked="0"/>
    </xf>
    <xf numFmtId="169" fontId="14" fillId="0" borderId="35" xfId="7" applyNumberFormat="1" applyFont="1" applyBorder="1" applyAlignment="1" applyProtection="1">
      <alignment horizontal="center"/>
      <protection locked="0"/>
    </xf>
    <xf numFmtId="169" fontId="14" fillId="0" borderId="0" xfId="7" applyNumberFormat="1" applyFont="1" applyBorder="1" applyAlignment="1" applyProtection="1">
      <alignment horizontal="center"/>
      <protection locked="0"/>
    </xf>
    <xf numFmtId="0" fontId="14" fillId="5" borderId="0" xfId="7" applyFont="1" applyFill="1" applyAlignment="1" applyProtection="1">
      <alignment horizontal="right"/>
    </xf>
    <xf numFmtId="0" fontId="35" fillId="5" borderId="0" xfId="0" applyFont="1" applyFill="1" applyAlignment="1" applyProtection="1">
      <alignment horizontal="right"/>
    </xf>
    <xf numFmtId="0" fontId="17" fillId="5" borderId="0" xfId="7" applyFont="1" applyFill="1" applyAlignment="1" applyProtection="1">
      <alignment horizontal="left"/>
    </xf>
    <xf numFmtId="0" fontId="16" fillId="0" borderId="34" xfId="7" applyFont="1" applyBorder="1" applyAlignment="1" applyProtection="1">
      <alignment horizontal="center"/>
    </xf>
    <xf numFmtId="0" fontId="14" fillId="0" borderId="0" xfId="7" applyFont="1" applyAlignment="1" applyProtection="1">
      <alignment horizontal="left" vertical="top" wrapText="1"/>
    </xf>
    <xf numFmtId="0" fontId="14" fillId="0" borderId="0" xfId="7" applyFont="1" applyAlignment="1" applyProtection="1">
      <alignment horizontal="left" vertical="top"/>
    </xf>
    <xf numFmtId="0" fontId="0" fillId="0" borderId="0" xfId="0" applyProtection="1"/>
    <xf numFmtId="0" fontId="29" fillId="0" borderId="0" xfId="7" applyFont="1" applyBorder="1" applyAlignment="1" applyProtection="1">
      <alignment horizontal="center" vertical="center" wrapText="1"/>
    </xf>
    <xf numFmtId="0" fontId="39" fillId="0" borderId="0" xfId="0" applyFont="1" applyFill="1" applyBorder="1" applyAlignment="1" applyProtection="1">
      <alignment horizontal="left" wrapText="1"/>
    </xf>
    <xf numFmtId="0" fontId="14" fillId="0" borderId="0" xfId="7" applyFont="1" applyAlignment="1" applyProtection="1">
      <alignment horizontal="left" wrapText="1"/>
      <protection locked="0"/>
    </xf>
    <xf numFmtId="0" fontId="37" fillId="0" borderId="0" xfId="7" applyFont="1" applyBorder="1" applyAlignment="1" applyProtection="1">
      <alignment horizontal="center" vertical="top"/>
      <protection locked="0"/>
    </xf>
    <xf numFmtId="0" fontId="17" fillId="0" borderId="0" xfId="7" applyFont="1" applyBorder="1" applyAlignment="1" applyProtection="1">
      <alignment horizontal="center" vertical="top" wrapText="1"/>
      <protection locked="0"/>
    </xf>
    <xf numFmtId="0" fontId="17" fillId="0" borderId="0" xfId="7" applyFont="1" applyBorder="1" applyAlignment="1" applyProtection="1">
      <alignment horizontal="left" vertical="top"/>
    </xf>
    <xf numFmtId="0" fontId="17" fillId="0" borderId="0" xfId="7" applyFont="1" applyBorder="1" applyAlignment="1" applyProtection="1">
      <alignment horizontal="left" vertical="top" wrapText="1"/>
    </xf>
    <xf numFmtId="0" fontId="14" fillId="0" borderId="0" xfId="7" applyFont="1" applyAlignment="1" applyProtection="1">
      <alignment horizontal="left" wrapText="1"/>
    </xf>
    <xf numFmtId="0" fontId="24" fillId="5" borderId="0" xfId="7" applyFont="1" applyFill="1" applyAlignment="1" applyProtection="1">
      <alignment horizontal="center"/>
    </xf>
    <xf numFmtId="0" fontId="33" fillId="0" borderId="0" xfId="7" applyFont="1" applyAlignment="1" applyProtection="1">
      <alignment horizontal="left" wrapText="1"/>
    </xf>
    <xf numFmtId="0" fontId="17" fillId="0" borderId="0" xfId="7" applyFont="1" applyAlignment="1" applyProtection="1">
      <alignment horizontal="left" wrapText="1"/>
    </xf>
    <xf numFmtId="0" fontId="14" fillId="0" borderId="0" xfId="7" applyFont="1" applyAlignment="1" applyProtection="1">
      <alignment horizontal="center"/>
    </xf>
    <xf numFmtId="0" fontId="45" fillId="0" borderId="0" xfId="0" applyFont="1" applyFill="1" applyBorder="1" applyAlignment="1" applyProtection="1">
      <alignment horizontal="left" wrapText="1"/>
      <protection locked="0"/>
    </xf>
    <xf numFmtId="0" fontId="78" fillId="0" borderId="0" xfId="0" applyFont="1" applyAlignment="1" applyProtection="1">
      <alignment horizontal="center"/>
    </xf>
    <xf numFmtId="0" fontId="0" fillId="8" borderId="2" xfId="0" applyFill="1" applyBorder="1" applyAlignment="1" applyProtection="1">
      <alignment horizontal="center"/>
    </xf>
    <xf numFmtId="0" fontId="0" fillId="0" borderId="0" xfId="0" applyAlignment="1" applyProtection="1">
      <alignment horizontal="center"/>
      <protection locked="0"/>
    </xf>
    <xf numFmtId="0" fontId="49" fillId="0" borderId="3" xfId="0" applyFont="1" applyBorder="1" applyAlignment="1" applyProtection="1">
      <alignment horizontal="center" vertical="center"/>
    </xf>
    <xf numFmtId="0" fontId="0" fillId="0" borderId="40" xfId="0" applyBorder="1" applyAlignment="1" applyProtection="1">
      <alignment horizontal="center" vertical="center"/>
    </xf>
    <xf numFmtId="0" fontId="0" fillId="0" borderId="81" xfId="0" applyBorder="1" applyAlignment="1" applyProtection="1">
      <alignment horizontal="center" vertical="center"/>
    </xf>
    <xf numFmtId="0" fontId="84" fillId="0" borderId="0" xfId="0" applyFont="1" applyFill="1" applyAlignment="1" applyProtection="1">
      <alignment horizontal="center" vertical="center" wrapText="1"/>
    </xf>
    <xf numFmtId="0" fontId="84" fillId="0" borderId="83" xfId="0" applyFont="1" applyFill="1" applyBorder="1" applyAlignment="1" applyProtection="1">
      <alignment horizontal="center" vertical="center" wrapText="1"/>
    </xf>
    <xf numFmtId="0" fontId="67" fillId="15" borderId="127" xfId="0" applyFont="1" applyFill="1" applyBorder="1" applyAlignment="1">
      <alignment horizontal="center" vertical="center" wrapText="1"/>
    </xf>
    <xf numFmtId="0" fontId="67" fillId="15" borderId="133" xfId="0" applyFont="1" applyFill="1" applyBorder="1" applyAlignment="1">
      <alignment horizontal="center" vertical="center" wrapText="1"/>
    </xf>
    <xf numFmtId="0" fontId="77" fillId="0" borderId="3" xfId="0" applyFont="1" applyBorder="1" applyAlignment="1">
      <alignment horizontal="center"/>
    </xf>
    <xf numFmtId="0" fontId="77" fillId="0" borderId="81" xfId="0" applyFont="1" applyBorder="1" applyAlignment="1">
      <alignment horizontal="center"/>
    </xf>
    <xf numFmtId="0" fontId="67" fillId="0" borderId="0" xfId="0" applyFont="1" applyBorder="1" applyAlignment="1">
      <alignment horizontal="center" vertical="center" wrapText="1"/>
    </xf>
    <xf numFmtId="0" fontId="67" fillId="15" borderId="128" xfId="0" applyFont="1" applyFill="1" applyBorder="1" applyAlignment="1">
      <alignment horizontal="center" vertical="center" wrapText="1"/>
    </xf>
  </cellXfs>
  <cellStyles count="14">
    <cellStyle name="Comma" xfId="1" builtinId="3"/>
    <cellStyle name="Comma 2" xfId="9"/>
    <cellStyle name="Currency" xfId="2" builtinId="4"/>
    <cellStyle name="Currency 2" xfId="11"/>
    <cellStyle name="Currency 3" xfId="10"/>
    <cellStyle name="Hyperlink" xfId="3" builtinId="8"/>
    <cellStyle name="Hyperlink_BCRatio_Blank" xfId="4"/>
    <cellStyle name="Normal" xfId="0" builtinId="0"/>
    <cellStyle name="Normal_BCRatio_Blank" xfId="5"/>
    <cellStyle name="Normal_SAMPLE of ADOT Sign Inventory" xfId="6"/>
    <cellStyle name="Normal_SH516_Federal_AidPE_Workbook" xfId="7"/>
    <cellStyle name="Normal_Table2" xfId="13"/>
    <cellStyle name="Normal_Tables" xfId="12"/>
    <cellStyle name="Percent" xfId="8" builtinId="5"/>
  </cellStyles>
  <dxfs count="0"/>
  <tableStyles count="0" defaultTableStyle="TableStyleMedium9" defaultPivotStyle="PivotStyleLight16"/>
  <colors>
    <mruColors>
      <color rgb="FFFF99CC"/>
      <color rgb="FFFFFFCC"/>
      <color rgb="FF00008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pivotCacheDefinition" Target="pivotCache/pivotCacheDefinition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calcChain" Target="calcChain.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lockText="1" noThreeD="1"/>
</file>

<file path=xl/ctrlProps/ctrlProp105.xml><?xml version="1.0" encoding="utf-8"?>
<formControlPr xmlns="http://schemas.microsoft.com/office/spreadsheetml/2009/9/main" objectType="CheckBox" lockText="1" noThreeD="1"/>
</file>

<file path=xl/ctrlProps/ctrlProp106.xml><?xml version="1.0" encoding="utf-8"?>
<formControlPr xmlns="http://schemas.microsoft.com/office/spreadsheetml/2009/9/main" objectType="CheckBox" lockText="1" noThreeD="1"/>
</file>

<file path=xl/ctrlProps/ctrlProp107.xml><?xml version="1.0" encoding="utf-8"?>
<formControlPr xmlns="http://schemas.microsoft.com/office/spreadsheetml/2009/9/main" objectType="CheckBox" lockText="1" noThreeD="1"/>
</file>

<file path=xl/drawings/_rels/drawing13.xml.rels><?xml version="1.0" encoding="UTF-8" standalone="yes"?>
<Relationships xmlns="http://schemas.openxmlformats.org/package/2006/relationships"><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400050</xdr:colOff>
          <xdr:row>58</xdr:row>
          <xdr:rowOff>19050</xdr:rowOff>
        </xdr:from>
        <xdr:to>
          <xdr:col>6</xdr:col>
          <xdr:colOff>857250</xdr:colOff>
          <xdr:row>58</xdr:row>
          <xdr:rowOff>238125</xdr:rowOff>
        </xdr:to>
        <xdr:sp macro="" textlink="">
          <xdr:nvSpPr>
            <xdr:cNvPr id="1030" name="Check Box 6" hidden="1">
              <a:extLst>
                <a:ext uri="{63B3BB69-23CF-44E3-9099-C40C66FF867C}">
                  <a14:compatExt spid="_x0000_s1030"/>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38</xdr:row>
          <xdr:rowOff>38100</xdr:rowOff>
        </xdr:from>
        <xdr:to>
          <xdr:col>6</xdr:col>
          <xdr:colOff>714375</xdr:colOff>
          <xdr:row>38</xdr:row>
          <xdr:rowOff>257175</xdr:rowOff>
        </xdr:to>
        <xdr:sp macro="" textlink="">
          <xdr:nvSpPr>
            <xdr:cNvPr id="1031" name="Check Box 7" hidden="1">
              <a:extLst>
                <a:ext uri="{63B3BB69-23CF-44E3-9099-C40C66FF867C}">
                  <a14:compatExt spid="_x0000_s1031"/>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933450</xdr:colOff>
          <xdr:row>38</xdr:row>
          <xdr:rowOff>47625</xdr:rowOff>
        </xdr:from>
        <xdr:to>
          <xdr:col>6</xdr:col>
          <xdr:colOff>1390650</xdr:colOff>
          <xdr:row>39</xdr:row>
          <xdr:rowOff>0</xdr:rowOff>
        </xdr:to>
        <xdr:sp macro="" textlink="">
          <xdr:nvSpPr>
            <xdr:cNvPr id="1032" name="Check Box 8" hidden="1">
              <a:extLst>
                <a:ext uri="{63B3BB69-23CF-44E3-9099-C40C66FF867C}">
                  <a14:compatExt spid="_x0000_s1032"/>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914400</xdr:colOff>
          <xdr:row>58</xdr:row>
          <xdr:rowOff>28575</xdr:rowOff>
        </xdr:from>
        <xdr:to>
          <xdr:col>6</xdr:col>
          <xdr:colOff>1371600</xdr:colOff>
          <xdr:row>58</xdr:row>
          <xdr:rowOff>247650</xdr:rowOff>
        </xdr:to>
        <xdr:sp macro="" textlink="">
          <xdr:nvSpPr>
            <xdr:cNvPr id="1034" name="Check Box 10" hidden="1">
              <a:extLst>
                <a:ext uri="{63B3BB69-23CF-44E3-9099-C40C66FF867C}">
                  <a14:compatExt spid="_x0000_s1034"/>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16</xdr:row>
          <xdr:rowOff>19050</xdr:rowOff>
        </xdr:from>
        <xdr:to>
          <xdr:col>4</xdr:col>
          <xdr:colOff>638175</xdr:colOff>
          <xdr:row>16</xdr:row>
          <xdr:rowOff>238125</xdr:rowOff>
        </xdr:to>
        <xdr:sp macro="" textlink="">
          <xdr:nvSpPr>
            <xdr:cNvPr id="1035" name="Check Box 11" hidden="1">
              <a:extLst>
                <a:ext uri="{63B3BB69-23CF-44E3-9099-C40C66FF867C}">
                  <a14:compatExt spid="_x0000_s1035"/>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685800</xdr:colOff>
          <xdr:row>16</xdr:row>
          <xdr:rowOff>19050</xdr:rowOff>
        </xdr:from>
        <xdr:to>
          <xdr:col>4</xdr:col>
          <xdr:colOff>1143000</xdr:colOff>
          <xdr:row>16</xdr:row>
          <xdr:rowOff>238125</xdr:rowOff>
        </xdr:to>
        <xdr:sp macro="" textlink="">
          <xdr:nvSpPr>
            <xdr:cNvPr id="1036" name="Check Box 12" hidden="1">
              <a:extLst>
                <a:ext uri="{63B3BB69-23CF-44E3-9099-C40C66FF867C}">
                  <a14:compatExt spid="_x0000_s1036"/>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1133475</xdr:colOff>
          <xdr:row>16</xdr:row>
          <xdr:rowOff>19050</xdr:rowOff>
        </xdr:from>
        <xdr:to>
          <xdr:col>6</xdr:col>
          <xdr:colOff>333375</xdr:colOff>
          <xdr:row>16</xdr:row>
          <xdr:rowOff>238125</xdr:rowOff>
        </xdr:to>
        <xdr:sp macro="" textlink="">
          <xdr:nvSpPr>
            <xdr:cNvPr id="1037" name="Check Box 13" hidden="1">
              <a:extLst>
                <a:ext uri="{63B3BB69-23CF-44E3-9099-C40C66FF867C}">
                  <a14:compatExt spid="_x0000_s1037"/>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581025</xdr:colOff>
          <xdr:row>16</xdr:row>
          <xdr:rowOff>19050</xdr:rowOff>
        </xdr:from>
        <xdr:to>
          <xdr:col>5</xdr:col>
          <xdr:colOff>1038225</xdr:colOff>
          <xdr:row>16</xdr:row>
          <xdr:rowOff>238125</xdr:rowOff>
        </xdr:to>
        <xdr:sp macro="" textlink="">
          <xdr:nvSpPr>
            <xdr:cNvPr id="1038" name="Check Box 14" hidden="1">
              <a:extLst>
                <a:ext uri="{63B3BB69-23CF-44E3-9099-C40C66FF867C}">
                  <a14:compatExt spid="_x0000_s1038"/>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419100</xdr:colOff>
          <xdr:row>59</xdr:row>
          <xdr:rowOff>38100</xdr:rowOff>
        </xdr:from>
        <xdr:to>
          <xdr:col>6</xdr:col>
          <xdr:colOff>876300</xdr:colOff>
          <xdr:row>59</xdr:row>
          <xdr:rowOff>295275</xdr:rowOff>
        </xdr:to>
        <xdr:sp macro="" textlink="">
          <xdr:nvSpPr>
            <xdr:cNvPr id="1050" name="Check Box 26" hidden="1">
              <a:extLst>
                <a:ext uri="{63B3BB69-23CF-44E3-9099-C40C66FF867C}">
                  <a14:compatExt spid="_x0000_s1050"/>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914400</xdr:colOff>
          <xdr:row>59</xdr:row>
          <xdr:rowOff>9525</xdr:rowOff>
        </xdr:from>
        <xdr:to>
          <xdr:col>6</xdr:col>
          <xdr:colOff>1371600</xdr:colOff>
          <xdr:row>59</xdr:row>
          <xdr:rowOff>323850</xdr:rowOff>
        </xdr:to>
        <xdr:sp macro="" textlink="">
          <xdr:nvSpPr>
            <xdr:cNvPr id="1051" name="Check Box 27" hidden="1">
              <a:extLst>
                <a:ext uri="{63B3BB69-23CF-44E3-9099-C40C66FF867C}">
                  <a14:compatExt spid="_x0000_s1051"/>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xdr:colOff>
          <xdr:row>57</xdr:row>
          <xdr:rowOff>76200</xdr:rowOff>
        </xdr:from>
        <xdr:to>
          <xdr:col>5</xdr:col>
          <xdr:colOff>762000</xdr:colOff>
          <xdr:row>57</xdr:row>
          <xdr:rowOff>295275</xdr:rowOff>
        </xdr:to>
        <xdr:sp macro="" textlink="">
          <xdr:nvSpPr>
            <xdr:cNvPr id="1059" name="Check Box 35" hidden="1">
              <a:extLst>
                <a:ext uri="{63B3BB69-23CF-44E3-9099-C40C66FF867C}">
                  <a14:compatExt spid="_x0000_s1059"/>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Town/City</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1247775</xdr:colOff>
          <xdr:row>57</xdr:row>
          <xdr:rowOff>76200</xdr:rowOff>
        </xdr:from>
        <xdr:to>
          <xdr:col>6</xdr:col>
          <xdr:colOff>742950</xdr:colOff>
          <xdr:row>57</xdr:row>
          <xdr:rowOff>295275</xdr:rowOff>
        </xdr:to>
        <xdr:sp macro="" textlink="">
          <xdr:nvSpPr>
            <xdr:cNvPr id="1060" name="Check Box 36" hidden="1">
              <a:extLst>
                <a:ext uri="{63B3BB69-23CF-44E3-9099-C40C66FF867C}">
                  <a14:compatExt spid="_x0000_s1060"/>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County</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85725</xdr:colOff>
          <xdr:row>57</xdr:row>
          <xdr:rowOff>276225</xdr:rowOff>
        </xdr:from>
        <xdr:to>
          <xdr:col>5</xdr:col>
          <xdr:colOff>838200</xdr:colOff>
          <xdr:row>57</xdr:row>
          <xdr:rowOff>495300</xdr:rowOff>
        </xdr:to>
        <xdr:sp macro="" textlink="">
          <xdr:nvSpPr>
            <xdr:cNvPr id="1061" name="Check Box 37" hidden="1">
              <a:extLst>
                <a:ext uri="{63B3BB69-23CF-44E3-9099-C40C66FF867C}">
                  <a14:compatExt spid="_x0000_s1061"/>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Contractor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1247775</xdr:colOff>
          <xdr:row>57</xdr:row>
          <xdr:rowOff>266700</xdr:rowOff>
        </xdr:from>
        <xdr:to>
          <xdr:col>6</xdr:col>
          <xdr:colOff>742950</xdr:colOff>
          <xdr:row>57</xdr:row>
          <xdr:rowOff>523875</xdr:rowOff>
        </xdr:to>
        <xdr:sp macro="" textlink="">
          <xdr:nvSpPr>
            <xdr:cNvPr id="1062" name="Check Box 38" hidden="1">
              <a:extLst>
                <a:ext uri="{63B3BB69-23CF-44E3-9099-C40C66FF867C}">
                  <a14:compatExt spid="_x0000_s1062"/>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Tribe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228600</xdr:colOff>
          <xdr:row>35</xdr:row>
          <xdr:rowOff>28575</xdr:rowOff>
        </xdr:from>
        <xdr:to>
          <xdr:col>6</xdr:col>
          <xdr:colOff>685800</xdr:colOff>
          <xdr:row>36</xdr:row>
          <xdr:rowOff>28575</xdr:rowOff>
        </xdr:to>
        <xdr:sp macro="" textlink="">
          <xdr:nvSpPr>
            <xdr:cNvPr id="1063" name="Check Box 39" hidden="1">
              <a:extLst>
                <a:ext uri="{63B3BB69-23CF-44E3-9099-C40C66FF867C}">
                  <a14:compatExt spid="_x0000_s1063"/>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923925</xdr:colOff>
          <xdr:row>35</xdr:row>
          <xdr:rowOff>38100</xdr:rowOff>
        </xdr:from>
        <xdr:to>
          <xdr:col>6</xdr:col>
          <xdr:colOff>1381125</xdr:colOff>
          <xdr:row>36</xdr:row>
          <xdr:rowOff>28575</xdr:rowOff>
        </xdr:to>
        <xdr:sp macro="" textlink="">
          <xdr:nvSpPr>
            <xdr:cNvPr id="1064" name="Check Box 40" hidden="1">
              <a:extLst>
                <a:ext uri="{63B3BB69-23CF-44E3-9099-C40C66FF867C}">
                  <a14:compatExt spid="_x0000_s1064"/>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104775</xdr:colOff>
          <xdr:row>6</xdr:row>
          <xdr:rowOff>0</xdr:rowOff>
        </xdr:from>
        <xdr:to>
          <xdr:col>3</xdr:col>
          <xdr:colOff>485775</xdr:colOff>
          <xdr:row>6</xdr:row>
          <xdr:rowOff>219075</xdr:rowOff>
        </xdr:to>
        <xdr:sp macro="" textlink="">
          <xdr:nvSpPr>
            <xdr:cNvPr id="1073" name="Check Box 49" hidden="1">
              <a:extLst>
                <a:ext uri="{63B3BB69-23CF-44E3-9099-C40C66FF867C}">
                  <a14:compatExt spid="_x0000_s1073"/>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PE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6</xdr:row>
          <xdr:rowOff>0</xdr:rowOff>
        </xdr:from>
        <xdr:to>
          <xdr:col>4</xdr:col>
          <xdr:colOff>523875</xdr:colOff>
          <xdr:row>6</xdr:row>
          <xdr:rowOff>219075</xdr:rowOff>
        </xdr:to>
        <xdr:sp macro="" textlink="">
          <xdr:nvSpPr>
            <xdr:cNvPr id="1074" name="Check Box 50" hidden="1">
              <a:extLst>
                <a:ext uri="{63B3BB69-23CF-44E3-9099-C40C66FF867C}">
                  <a14:compatExt spid="_x0000_s1074"/>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Const.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600075</xdr:colOff>
          <xdr:row>6</xdr:row>
          <xdr:rowOff>0</xdr:rowOff>
        </xdr:from>
        <xdr:to>
          <xdr:col>5</xdr:col>
          <xdr:colOff>190500</xdr:colOff>
          <xdr:row>6</xdr:row>
          <xdr:rowOff>219075</xdr:rowOff>
        </xdr:to>
        <xdr:sp macro="" textlink="">
          <xdr:nvSpPr>
            <xdr:cNvPr id="1075" name="Check Box 51" hidden="1">
              <a:extLst>
                <a:ext uri="{63B3BB69-23CF-44E3-9099-C40C66FF867C}">
                  <a14:compatExt spid="_x0000_s1075"/>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Procurement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266700</xdr:colOff>
          <xdr:row>6</xdr:row>
          <xdr:rowOff>0</xdr:rowOff>
        </xdr:from>
        <xdr:to>
          <xdr:col>5</xdr:col>
          <xdr:colOff>952500</xdr:colOff>
          <xdr:row>6</xdr:row>
          <xdr:rowOff>228600</xdr:rowOff>
        </xdr:to>
        <xdr:sp macro="" textlink="">
          <xdr:nvSpPr>
            <xdr:cNvPr id="1076" name="Check Box 52" hidden="1">
              <a:extLst>
                <a:ext uri="{63B3BB69-23CF-44E3-9099-C40C66FF867C}">
                  <a14:compatExt spid="_x0000_s1076"/>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Planning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285750</xdr:colOff>
          <xdr:row>47</xdr:row>
          <xdr:rowOff>47625</xdr:rowOff>
        </xdr:from>
        <xdr:to>
          <xdr:col>6</xdr:col>
          <xdr:colOff>742950</xdr:colOff>
          <xdr:row>48</xdr:row>
          <xdr:rowOff>9525</xdr:rowOff>
        </xdr:to>
        <xdr:sp macro="" textlink="">
          <xdr:nvSpPr>
            <xdr:cNvPr id="1078" name="Check Box 54" hidden="1">
              <a:extLst>
                <a:ext uri="{63B3BB69-23CF-44E3-9099-C40C66FF867C}">
                  <a14:compatExt spid="_x0000_s1078"/>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923925</xdr:colOff>
          <xdr:row>47</xdr:row>
          <xdr:rowOff>38100</xdr:rowOff>
        </xdr:from>
        <xdr:to>
          <xdr:col>6</xdr:col>
          <xdr:colOff>1381125</xdr:colOff>
          <xdr:row>47</xdr:row>
          <xdr:rowOff>257175</xdr:rowOff>
        </xdr:to>
        <xdr:sp macro="" textlink="">
          <xdr:nvSpPr>
            <xdr:cNvPr id="1079" name="Check Box 55" hidden="1">
              <a:extLst>
                <a:ext uri="{63B3BB69-23CF-44E3-9099-C40C66FF867C}">
                  <a14:compatExt spid="_x0000_s1079"/>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285750</xdr:colOff>
          <xdr:row>52</xdr:row>
          <xdr:rowOff>19050</xdr:rowOff>
        </xdr:from>
        <xdr:to>
          <xdr:col>6</xdr:col>
          <xdr:colOff>742950</xdr:colOff>
          <xdr:row>52</xdr:row>
          <xdr:rowOff>247650</xdr:rowOff>
        </xdr:to>
        <xdr:sp macro="" textlink="">
          <xdr:nvSpPr>
            <xdr:cNvPr id="1080" name="Check Box 56" hidden="1">
              <a:extLst>
                <a:ext uri="{63B3BB69-23CF-44E3-9099-C40C66FF867C}">
                  <a14:compatExt spid="_x0000_s1080"/>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933450</xdr:colOff>
          <xdr:row>52</xdr:row>
          <xdr:rowOff>19050</xdr:rowOff>
        </xdr:from>
        <xdr:to>
          <xdr:col>6</xdr:col>
          <xdr:colOff>1390650</xdr:colOff>
          <xdr:row>52</xdr:row>
          <xdr:rowOff>238125</xdr:rowOff>
        </xdr:to>
        <xdr:sp macro="" textlink="">
          <xdr:nvSpPr>
            <xdr:cNvPr id="1081" name="Check Box 57" hidden="1">
              <a:extLst>
                <a:ext uri="{63B3BB69-23CF-44E3-9099-C40C66FF867C}">
                  <a14:compatExt spid="_x0000_s1081"/>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238125</xdr:colOff>
          <xdr:row>34</xdr:row>
          <xdr:rowOff>38100</xdr:rowOff>
        </xdr:from>
        <xdr:to>
          <xdr:col>6</xdr:col>
          <xdr:colOff>695325</xdr:colOff>
          <xdr:row>34</xdr:row>
          <xdr:rowOff>257175</xdr:rowOff>
        </xdr:to>
        <xdr:sp macro="" textlink="">
          <xdr:nvSpPr>
            <xdr:cNvPr id="1090" name="Check Box 66" hidden="1">
              <a:extLst>
                <a:ext uri="{63B3BB69-23CF-44E3-9099-C40C66FF867C}">
                  <a14:compatExt spid="_x0000_s1090"/>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933450</xdr:colOff>
          <xdr:row>34</xdr:row>
          <xdr:rowOff>47625</xdr:rowOff>
        </xdr:from>
        <xdr:to>
          <xdr:col>6</xdr:col>
          <xdr:colOff>1390650</xdr:colOff>
          <xdr:row>35</xdr:row>
          <xdr:rowOff>0</xdr:rowOff>
        </xdr:to>
        <xdr:sp macro="" textlink="">
          <xdr:nvSpPr>
            <xdr:cNvPr id="1091" name="Check Box 67" hidden="1">
              <a:extLst>
                <a:ext uri="{63B3BB69-23CF-44E3-9099-C40C66FF867C}">
                  <a14:compatExt spid="_x0000_s1091"/>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57150</xdr:colOff>
          <xdr:row>5</xdr:row>
          <xdr:rowOff>19050</xdr:rowOff>
        </xdr:from>
        <xdr:to>
          <xdr:col>6</xdr:col>
          <xdr:colOff>514350</xdr:colOff>
          <xdr:row>5</xdr:row>
          <xdr:rowOff>238125</xdr:rowOff>
        </xdr:to>
        <xdr:sp macro="" textlink="">
          <xdr:nvSpPr>
            <xdr:cNvPr id="1094" name="Check Box 70" hidden="1">
              <a:extLst>
                <a:ext uri="{63B3BB69-23CF-44E3-9099-C40C66FF867C}">
                  <a14:compatExt spid="_x0000_s1094"/>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762000</xdr:colOff>
          <xdr:row>5</xdr:row>
          <xdr:rowOff>19050</xdr:rowOff>
        </xdr:from>
        <xdr:to>
          <xdr:col>5</xdr:col>
          <xdr:colOff>1219200</xdr:colOff>
          <xdr:row>5</xdr:row>
          <xdr:rowOff>238125</xdr:rowOff>
        </xdr:to>
        <xdr:sp macro="" textlink="">
          <xdr:nvSpPr>
            <xdr:cNvPr id="1095" name="Check Box 71" hidden="1">
              <a:extLst>
                <a:ext uri="{63B3BB69-23CF-44E3-9099-C40C66FF867C}">
                  <a14:compatExt spid="_x0000_s1095"/>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400050</xdr:colOff>
          <xdr:row>15</xdr:row>
          <xdr:rowOff>19050</xdr:rowOff>
        </xdr:from>
        <xdr:to>
          <xdr:col>4</xdr:col>
          <xdr:colOff>428625</xdr:colOff>
          <xdr:row>15</xdr:row>
          <xdr:rowOff>238125</xdr:rowOff>
        </xdr:to>
        <xdr:sp macro="" textlink="">
          <xdr:nvSpPr>
            <xdr:cNvPr id="1108" name="Check Box 84" hidden="1">
              <a:extLst>
                <a:ext uri="{63B3BB69-23CF-44E3-9099-C40C66FF867C}">
                  <a14:compatExt spid="_x0000_s1108"/>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FY17</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523875</xdr:colOff>
          <xdr:row>15</xdr:row>
          <xdr:rowOff>19050</xdr:rowOff>
        </xdr:from>
        <xdr:to>
          <xdr:col>4</xdr:col>
          <xdr:colOff>1019175</xdr:colOff>
          <xdr:row>15</xdr:row>
          <xdr:rowOff>238125</xdr:rowOff>
        </xdr:to>
        <xdr:sp macro="" textlink="">
          <xdr:nvSpPr>
            <xdr:cNvPr id="1109" name="Check Box 85" hidden="1">
              <a:extLst>
                <a:ext uri="{63B3BB69-23CF-44E3-9099-C40C66FF867C}">
                  <a14:compatExt spid="_x0000_s1109"/>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FY18</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800100</xdr:colOff>
          <xdr:row>11</xdr:row>
          <xdr:rowOff>0</xdr:rowOff>
        </xdr:from>
        <xdr:to>
          <xdr:col>2</xdr:col>
          <xdr:colOff>762000</xdr:colOff>
          <xdr:row>11</xdr:row>
          <xdr:rowOff>219075</xdr:rowOff>
        </xdr:to>
        <xdr:sp macro="" textlink="">
          <xdr:nvSpPr>
            <xdr:cNvPr id="1114" name="Check Box 90" hidden="1">
              <a:extLst>
                <a:ext uri="{63B3BB69-23CF-44E3-9099-C40C66FF867C}">
                  <a14:compatExt spid="_x0000_s1114"/>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100% HSIP</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857250</xdr:colOff>
          <xdr:row>11</xdr:row>
          <xdr:rowOff>0</xdr:rowOff>
        </xdr:from>
        <xdr:to>
          <xdr:col>3</xdr:col>
          <xdr:colOff>447675</xdr:colOff>
          <xdr:row>11</xdr:row>
          <xdr:rowOff>219075</xdr:rowOff>
        </xdr:to>
        <xdr:sp macro="" textlink="">
          <xdr:nvSpPr>
            <xdr:cNvPr id="1116" name="Check Box 92" hidden="1">
              <a:extLst>
                <a:ext uri="{63B3BB69-23CF-44E3-9099-C40C66FF867C}">
                  <a14:compatExt spid="_x0000_s1116"/>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94.3% HSIP</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238125</xdr:colOff>
          <xdr:row>70</xdr:row>
          <xdr:rowOff>28575</xdr:rowOff>
        </xdr:from>
        <xdr:to>
          <xdr:col>6</xdr:col>
          <xdr:colOff>742950</xdr:colOff>
          <xdr:row>70</xdr:row>
          <xdr:rowOff>247650</xdr:rowOff>
        </xdr:to>
        <xdr:sp macro="" textlink="">
          <xdr:nvSpPr>
            <xdr:cNvPr id="1117" name="Check Box 93" hidden="1">
              <a:extLst>
                <a:ext uri="{63B3BB69-23CF-44E3-9099-C40C66FF867C}">
                  <a14:compatExt spid="_x0000_s1117"/>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942975</xdr:colOff>
          <xdr:row>70</xdr:row>
          <xdr:rowOff>19050</xdr:rowOff>
        </xdr:from>
        <xdr:to>
          <xdr:col>6</xdr:col>
          <xdr:colOff>1400175</xdr:colOff>
          <xdr:row>71</xdr:row>
          <xdr:rowOff>9525</xdr:rowOff>
        </xdr:to>
        <xdr:sp macro="" textlink="">
          <xdr:nvSpPr>
            <xdr:cNvPr id="1118" name="Check Box 94" hidden="1">
              <a:extLst>
                <a:ext uri="{63B3BB69-23CF-44E3-9099-C40C66FF867C}">
                  <a14:compatExt spid="_x0000_s1118"/>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228600</xdr:colOff>
          <xdr:row>66</xdr:row>
          <xdr:rowOff>66675</xdr:rowOff>
        </xdr:from>
        <xdr:to>
          <xdr:col>6</xdr:col>
          <xdr:colOff>685800</xdr:colOff>
          <xdr:row>66</xdr:row>
          <xdr:rowOff>295275</xdr:rowOff>
        </xdr:to>
        <xdr:sp macro="" textlink="">
          <xdr:nvSpPr>
            <xdr:cNvPr id="1119" name="Check Box 95" hidden="1">
              <a:extLst>
                <a:ext uri="{63B3BB69-23CF-44E3-9099-C40C66FF867C}">
                  <a14:compatExt spid="_x0000_s1119"/>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933450</xdr:colOff>
          <xdr:row>66</xdr:row>
          <xdr:rowOff>76200</xdr:rowOff>
        </xdr:from>
        <xdr:to>
          <xdr:col>6</xdr:col>
          <xdr:colOff>1390650</xdr:colOff>
          <xdr:row>66</xdr:row>
          <xdr:rowOff>295275</xdr:rowOff>
        </xdr:to>
        <xdr:sp macro="" textlink="">
          <xdr:nvSpPr>
            <xdr:cNvPr id="1120" name="Check Box 96" hidden="1">
              <a:extLst>
                <a:ext uri="{63B3BB69-23CF-44E3-9099-C40C66FF867C}">
                  <a14:compatExt spid="_x0000_s1120"/>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228600</xdr:colOff>
          <xdr:row>65</xdr:row>
          <xdr:rowOff>19050</xdr:rowOff>
        </xdr:from>
        <xdr:to>
          <xdr:col>6</xdr:col>
          <xdr:colOff>685800</xdr:colOff>
          <xdr:row>65</xdr:row>
          <xdr:rowOff>247650</xdr:rowOff>
        </xdr:to>
        <xdr:sp macro="" textlink="">
          <xdr:nvSpPr>
            <xdr:cNvPr id="1121" name="Check Box 97" hidden="1">
              <a:extLst>
                <a:ext uri="{63B3BB69-23CF-44E3-9099-C40C66FF867C}">
                  <a14:compatExt spid="_x0000_s1121"/>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933450</xdr:colOff>
          <xdr:row>65</xdr:row>
          <xdr:rowOff>28575</xdr:rowOff>
        </xdr:from>
        <xdr:to>
          <xdr:col>6</xdr:col>
          <xdr:colOff>1390650</xdr:colOff>
          <xdr:row>65</xdr:row>
          <xdr:rowOff>247650</xdr:rowOff>
        </xdr:to>
        <xdr:sp macro="" textlink="">
          <xdr:nvSpPr>
            <xdr:cNvPr id="1122" name="Check Box 98" hidden="1">
              <a:extLst>
                <a:ext uri="{63B3BB69-23CF-44E3-9099-C40C66FF867C}">
                  <a14:compatExt spid="_x0000_s1122"/>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1133475</xdr:colOff>
          <xdr:row>13</xdr:row>
          <xdr:rowOff>47625</xdr:rowOff>
        </xdr:from>
        <xdr:to>
          <xdr:col>6</xdr:col>
          <xdr:colOff>438150</xdr:colOff>
          <xdr:row>13</xdr:row>
          <xdr:rowOff>228600</xdr:rowOff>
        </xdr:to>
        <xdr:sp macro="" textlink="">
          <xdr:nvSpPr>
            <xdr:cNvPr id="1128" name="Check Box 104" hidden="1">
              <a:extLst>
                <a:ext uri="{63B3BB69-23CF-44E3-9099-C40C66FF867C}">
                  <a14:compatExt spid="_x0000_s1128"/>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FY16</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285750</xdr:colOff>
          <xdr:row>46</xdr:row>
          <xdr:rowOff>47625</xdr:rowOff>
        </xdr:from>
        <xdr:to>
          <xdr:col>6</xdr:col>
          <xdr:colOff>742950</xdr:colOff>
          <xdr:row>47</xdr:row>
          <xdr:rowOff>9525</xdr:rowOff>
        </xdr:to>
        <xdr:sp macro="" textlink="">
          <xdr:nvSpPr>
            <xdr:cNvPr id="1130" name="Check Box 106" hidden="1">
              <a:extLst>
                <a:ext uri="{63B3BB69-23CF-44E3-9099-C40C66FF867C}">
                  <a14:compatExt spid="_x0000_s1130"/>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923925</xdr:colOff>
          <xdr:row>46</xdr:row>
          <xdr:rowOff>38100</xdr:rowOff>
        </xdr:from>
        <xdr:to>
          <xdr:col>6</xdr:col>
          <xdr:colOff>1381125</xdr:colOff>
          <xdr:row>46</xdr:row>
          <xdr:rowOff>257175</xdr:rowOff>
        </xdr:to>
        <xdr:sp macro="" textlink="">
          <xdr:nvSpPr>
            <xdr:cNvPr id="1131" name="Check Box 107" hidden="1">
              <a:extLst>
                <a:ext uri="{63B3BB69-23CF-44E3-9099-C40C66FF867C}">
                  <a14:compatExt spid="_x0000_s1131"/>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228600</xdr:colOff>
          <xdr:row>54</xdr:row>
          <xdr:rowOff>28575</xdr:rowOff>
        </xdr:from>
        <xdr:to>
          <xdr:col>6</xdr:col>
          <xdr:colOff>685800</xdr:colOff>
          <xdr:row>54</xdr:row>
          <xdr:rowOff>257175</xdr:rowOff>
        </xdr:to>
        <xdr:sp macro="" textlink="">
          <xdr:nvSpPr>
            <xdr:cNvPr id="1132" name="Check Box 108" hidden="1">
              <a:extLst>
                <a:ext uri="{63B3BB69-23CF-44E3-9099-C40C66FF867C}">
                  <a14:compatExt spid="_x0000_s1132"/>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933450</xdr:colOff>
          <xdr:row>54</xdr:row>
          <xdr:rowOff>38100</xdr:rowOff>
        </xdr:from>
        <xdr:to>
          <xdr:col>6</xdr:col>
          <xdr:colOff>1390650</xdr:colOff>
          <xdr:row>54</xdr:row>
          <xdr:rowOff>257175</xdr:rowOff>
        </xdr:to>
        <xdr:sp macro="" textlink="">
          <xdr:nvSpPr>
            <xdr:cNvPr id="1133" name="Check Box 109" hidden="1">
              <a:extLst>
                <a:ext uri="{63B3BB69-23CF-44E3-9099-C40C66FF867C}">
                  <a14:compatExt spid="_x0000_s1133"/>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238125</xdr:colOff>
          <xdr:row>71</xdr:row>
          <xdr:rowOff>28575</xdr:rowOff>
        </xdr:from>
        <xdr:to>
          <xdr:col>6</xdr:col>
          <xdr:colOff>742950</xdr:colOff>
          <xdr:row>71</xdr:row>
          <xdr:rowOff>247650</xdr:rowOff>
        </xdr:to>
        <xdr:sp macro="" textlink="">
          <xdr:nvSpPr>
            <xdr:cNvPr id="1136" name="Check Box 112" hidden="1">
              <a:extLst>
                <a:ext uri="{63B3BB69-23CF-44E3-9099-C40C66FF867C}">
                  <a14:compatExt spid="_x0000_s1136"/>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942975</xdr:colOff>
          <xdr:row>71</xdr:row>
          <xdr:rowOff>19050</xdr:rowOff>
        </xdr:from>
        <xdr:to>
          <xdr:col>6</xdr:col>
          <xdr:colOff>1400175</xdr:colOff>
          <xdr:row>72</xdr:row>
          <xdr:rowOff>9525</xdr:rowOff>
        </xdr:to>
        <xdr:sp macro="" textlink="">
          <xdr:nvSpPr>
            <xdr:cNvPr id="1137" name="Check Box 113" hidden="1">
              <a:extLst>
                <a:ext uri="{63B3BB69-23CF-44E3-9099-C40C66FF867C}">
                  <a14:compatExt spid="_x0000_s1137"/>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238125</xdr:colOff>
          <xdr:row>79</xdr:row>
          <xdr:rowOff>28575</xdr:rowOff>
        </xdr:from>
        <xdr:to>
          <xdr:col>6</xdr:col>
          <xdr:colOff>742950</xdr:colOff>
          <xdr:row>79</xdr:row>
          <xdr:rowOff>247650</xdr:rowOff>
        </xdr:to>
        <xdr:sp macro="" textlink="">
          <xdr:nvSpPr>
            <xdr:cNvPr id="1151" name="Check Box 127" hidden="1">
              <a:extLst>
                <a:ext uri="{63B3BB69-23CF-44E3-9099-C40C66FF867C}">
                  <a14:compatExt spid="_x0000_s1151"/>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942975</xdr:colOff>
          <xdr:row>79</xdr:row>
          <xdr:rowOff>19050</xdr:rowOff>
        </xdr:from>
        <xdr:to>
          <xdr:col>6</xdr:col>
          <xdr:colOff>1400175</xdr:colOff>
          <xdr:row>80</xdr:row>
          <xdr:rowOff>9525</xdr:rowOff>
        </xdr:to>
        <xdr:sp macro="" textlink="">
          <xdr:nvSpPr>
            <xdr:cNvPr id="1152" name="Check Box 128" hidden="1">
              <a:extLst>
                <a:ext uri="{63B3BB69-23CF-44E3-9099-C40C66FF867C}">
                  <a14:compatExt spid="_x0000_s1152"/>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5</xdr:row>
          <xdr:rowOff>28575</xdr:rowOff>
        </xdr:from>
        <xdr:to>
          <xdr:col>4</xdr:col>
          <xdr:colOff>495300</xdr:colOff>
          <xdr:row>5</xdr:row>
          <xdr:rowOff>247650</xdr:rowOff>
        </xdr:to>
        <xdr:sp macro="" textlink="">
          <xdr:nvSpPr>
            <xdr:cNvPr id="1157" name="Check Box 133" hidden="1">
              <a:extLst>
                <a:ext uri="{63B3BB69-23CF-44E3-9099-C40C66FF867C}">
                  <a14:compatExt spid="_x0000_s1157"/>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600075</xdr:colOff>
          <xdr:row>5</xdr:row>
          <xdr:rowOff>28575</xdr:rowOff>
        </xdr:from>
        <xdr:to>
          <xdr:col>4</xdr:col>
          <xdr:colOff>1057275</xdr:colOff>
          <xdr:row>5</xdr:row>
          <xdr:rowOff>247650</xdr:rowOff>
        </xdr:to>
        <xdr:sp macro="" textlink="">
          <xdr:nvSpPr>
            <xdr:cNvPr id="1158" name="Check Box 134" hidden="1">
              <a:extLst>
                <a:ext uri="{63B3BB69-23CF-44E3-9099-C40C66FF867C}">
                  <a14:compatExt spid="_x0000_s1158"/>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238125</xdr:colOff>
          <xdr:row>81</xdr:row>
          <xdr:rowOff>19050</xdr:rowOff>
        </xdr:from>
        <xdr:to>
          <xdr:col>6</xdr:col>
          <xdr:colOff>742950</xdr:colOff>
          <xdr:row>81</xdr:row>
          <xdr:rowOff>238125</xdr:rowOff>
        </xdr:to>
        <xdr:sp macro="" textlink="">
          <xdr:nvSpPr>
            <xdr:cNvPr id="1161" name="Check Box 137" hidden="1">
              <a:extLst>
                <a:ext uri="{63B3BB69-23CF-44E3-9099-C40C66FF867C}">
                  <a14:compatExt spid="_x0000_s1161"/>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942975</xdr:colOff>
          <xdr:row>81</xdr:row>
          <xdr:rowOff>9525</xdr:rowOff>
        </xdr:from>
        <xdr:to>
          <xdr:col>6</xdr:col>
          <xdr:colOff>1400175</xdr:colOff>
          <xdr:row>82</xdr:row>
          <xdr:rowOff>19050</xdr:rowOff>
        </xdr:to>
        <xdr:sp macro="" textlink="">
          <xdr:nvSpPr>
            <xdr:cNvPr id="1162" name="Check Box 138" hidden="1">
              <a:extLst>
                <a:ext uri="{63B3BB69-23CF-44E3-9099-C40C66FF867C}">
                  <a14:compatExt spid="_x0000_s1162"/>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238125</xdr:colOff>
          <xdr:row>95</xdr:row>
          <xdr:rowOff>9525</xdr:rowOff>
        </xdr:from>
        <xdr:to>
          <xdr:col>6</xdr:col>
          <xdr:colOff>742950</xdr:colOff>
          <xdr:row>95</xdr:row>
          <xdr:rowOff>228600</xdr:rowOff>
        </xdr:to>
        <xdr:sp macro="" textlink="">
          <xdr:nvSpPr>
            <xdr:cNvPr id="1165" name="Check Box 141" hidden="1">
              <a:extLst>
                <a:ext uri="{63B3BB69-23CF-44E3-9099-C40C66FF867C}">
                  <a14:compatExt spid="_x0000_s1165"/>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942975</xdr:colOff>
          <xdr:row>95</xdr:row>
          <xdr:rowOff>0</xdr:rowOff>
        </xdr:from>
        <xdr:to>
          <xdr:col>6</xdr:col>
          <xdr:colOff>1400175</xdr:colOff>
          <xdr:row>95</xdr:row>
          <xdr:rowOff>257175</xdr:rowOff>
        </xdr:to>
        <xdr:sp macro="" textlink="">
          <xdr:nvSpPr>
            <xdr:cNvPr id="1166" name="Check Box 142" hidden="1">
              <a:extLst>
                <a:ext uri="{63B3BB69-23CF-44E3-9099-C40C66FF867C}">
                  <a14:compatExt spid="_x0000_s1166"/>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238125</xdr:colOff>
          <xdr:row>96</xdr:row>
          <xdr:rowOff>9525</xdr:rowOff>
        </xdr:from>
        <xdr:to>
          <xdr:col>6</xdr:col>
          <xdr:colOff>742950</xdr:colOff>
          <xdr:row>96</xdr:row>
          <xdr:rowOff>228600</xdr:rowOff>
        </xdr:to>
        <xdr:sp macro="" textlink="">
          <xdr:nvSpPr>
            <xdr:cNvPr id="1167" name="Check Box 143" hidden="1">
              <a:extLst>
                <a:ext uri="{63B3BB69-23CF-44E3-9099-C40C66FF867C}">
                  <a14:compatExt spid="_x0000_s1167"/>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942975</xdr:colOff>
          <xdr:row>96</xdr:row>
          <xdr:rowOff>0</xdr:rowOff>
        </xdr:from>
        <xdr:to>
          <xdr:col>6</xdr:col>
          <xdr:colOff>1400175</xdr:colOff>
          <xdr:row>96</xdr:row>
          <xdr:rowOff>257175</xdr:rowOff>
        </xdr:to>
        <xdr:sp macro="" textlink="">
          <xdr:nvSpPr>
            <xdr:cNvPr id="1168" name="Check Box 144" hidden="1">
              <a:extLst>
                <a:ext uri="{63B3BB69-23CF-44E3-9099-C40C66FF867C}">
                  <a14:compatExt spid="_x0000_s1168"/>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238125</xdr:colOff>
          <xdr:row>97</xdr:row>
          <xdr:rowOff>9525</xdr:rowOff>
        </xdr:from>
        <xdr:to>
          <xdr:col>6</xdr:col>
          <xdr:colOff>742950</xdr:colOff>
          <xdr:row>97</xdr:row>
          <xdr:rowOff>228600</xdr:rowOff>
        </xdr:to>
        <xdr:sp macro="" textlink="">
          <xdr:nvSpPr>
            <xdr:cNvPr id="1169" name="Check Box 145" hidden="1">
              <a:extLst>
                <a:ext uri="{63B3BB69-23CF-44E3-9099-C40C66FF867C}">
                  <a14:compatExt spid="_x0000_s1169"/>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942975</xdr:colOff>
          <xdr:row>97</xdr:row>
          <xdr:rowOff>0</xdr:rowOff>
        </xdr:from>
        <xdr:to>
          <xdr:col>6</xdr:col>
          <xdr:colOff>1400175</xdr:colOff>
          <xdr:row>97</xdr:row>
          <xdr:rowOff>257175</xdr:rowOff>
        </xdr:to>
        <xdr:sp macro="" textlink="">
          <xdr:nvSpPr>
            <xdr:cNvPr id="1170" name="Check Box 146" hidden="1">
              <a:extLst>
                <a:ext uri="{63B3BB69-23CF-44E3-9099-C40C66FF867C}">
                  <a14:compatExt spid="_x0000_s1170"/>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238125</xdr:colOff>
          <xdr:row>98</xdr:row>
          <xdr:rowOff>9525</xdr:rowOff>
        </xdr:from>
        <xdr:to>
          <xdr:col>6</xdr:col>
          <xdr:colOff>742950</xdr:colOff>
          <xdr:row>98</xdr:row>
          <xdr:rowOff>228600</xdr:rowOff>
        </xdr:to>
        <xdr:sp macro="" textlink="">
          <xdr:nvSpPr>
            <xdr:cNvPr id="1171" name="Check Box 147" hidden="1">
              <a:extLst>
                <a:ext uri="{63B3BB69-23CF-44E3-9099-C40C66FF867C}">
                  <a14:compatExt spid="_x0000_s1171"/>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942975</xdr:colOff>
          <xdr:row>98</xdr:row>
          <xdr:rowOff>0</xdr:rowOff>
        </xdr:from>
        <xdr:to>
          <xdr:col>6</xdr:col>
          <xdr:colOff>1400175</xdr:colOff>
          <xdr:row>98</xdr:row>
          <xdr:rowOff>257175</xdr:rowOff>
        </xdr:to>
        <xdr:sp macro="" textlink="">
          <xdr:nvSpPr>
            <xdr:cNvPr id="1172" name="Check Box 148" hidden="1">
              <a:extLst>
                <a:ext uri="{63B3BB69-23CF-44E3-9099-C40C66FF867C}">
                  <a14:compatExt spid="_x0000_s1172"/>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238125</xdr:colOff>
          <xdr:row>99</xdr:row>
          <xdr:rowOff>9525</xdr:rowOff>
        </xdr:from>
        <xdr:to>
          <xdr:col>6</xdr:col>
          <xdr:colOff>742950</xdr:colOff>
          <xdr:row>99</xdr:row>
          <xdr:rowOff>228600</xdr:rowOff>
        </xdr:to>
        <xdr:sp macro="" textlink="">
          <xdr:nvSpPr>
            <xdr:cNvPr id="1173" name="Check Box 149" hidden="1">
              <a:extLst>
                <a:ext uri="{63B3BB69-23CF-44E3-9099-C40C66FF867C}">
                  <a14:compatExt spid="_x0000_s1173"/>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942975</xdr:colOff>
          <xdr:row>99</xdr:row>
          <xdr:rowOff>0</xdr:rowOff>
        </xdr:from>
        <xdr:to>
          <xdr:col>6</xdr:col>
          <xdr:colOff>1400175</xdr:colOff>
          <xdr:row>99</xdr:row>
          <xdr:rowOff>257175</xdr:rowOff>
        </xdr:to>
        <xdr:sp macro="" textlink="">
          <xdr:nvSpPr>
            <xdr:cNvPr id="1174" name="Check Box 150" hidden="1">
              <a:extLst>
                <a:ext uri="{63B3BB69-23CF-44E3-9099-C40C66FF867C}">
                  <a14:compatExt spid="_x0000_s1174"/>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238125</xdr:colOff>
          <xdr:row>100</xdr:row>
          <xdr:rowOff>9525</xdr:rowOff>
        </xdr:from>
        <xdr:to>
          <xdr:col>6</xdr:col>
          <xdr:colOff>742950</xdr:colOff>
          <xdr:row>100</xdr:row>
          <xdr:rowOff>228600</xdr:rowOff>
        </xdr:to>
        <xdr:sp macro="" textlink="">
          <xdr:nvSpPr>
            <xdr:cNvPr id="1175" name="Check Box 151" hidden="1">
              <a:extLst>
                <a:ext uri="{63B3BB69-23CF-44E3-9099-C40C66FF867C}">
                  <a14:compatExt spid="_x0000_s1175"/>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942975</xdr:colOff>
          <xdr:row>100</xdr:row>
          <xdr:rowOff>0</xdr:rowOff>
        </xdr:from>
        <xdr:to>
          <xdr:col>6</xdr:col>
          <xdr:colOff>1400175</xdr:colOff>
          <xdr:row>100</xdr:row>
          <xdr:rowOff>257175</xdr:rowOff>
        </xdr:to>
        <xdr:sp macro="" textlink="">
          <xdr:nvSpPr>
            <xdr:cNvPr id="1176" name="Check Box 152" hidden="1">
              <a:extLst>
                <a:ext uri="{63B3BB69-23CF-44E3-9099-C40C66FF867C}">
                  <a14:compatExt spid="_x0000_s1176"/>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238125</xdr:colOff>
          <xdr:row>101</xdr:row>
          <xdr:rowOff>9525</xdr:rowOff>
        </xdr:from>
        <xdr:to>
          <xdr:col>6</xdr:col>
          <xdr:colOff>742950</xdr:colOff>
          <xdr:row>101</xdr:row>
          <xdr:rowOff>228600</xdr:rowOff>
        </xdr:to>
        <xdr:sp macro="" textlink="">
          <xdr:nvSpPr>
            <xdr:cNvPr id="1179" name="Check Box 155" hidden="1">
              <a:extLst>
                <a:ext uri="{63B3BB69-23CF-44E3-9099-C40C66FF867C}">
                  <a14:compatExt spid="_x0000_s1179"/>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942975</xdr:colOff>
          <xdr:row>101</xdr:row>
          <xdr:rowOff>0</xdr:rowOff>
        </xdr:from>
        <xdr:to>
          <xdr:col>6</xdr:col>
          <xdr:colOff>1400175</xdr:colOff>
          <xdr:row>101</xdr:row>
          <xdr:rowOff>257175</xdr:rowOff>
        </xdr:to>
        <xdr:sp macro="" textlink="">
          <xdr:nvSpPr>
            <xdr:cNvPr id="1180" name="Check Box 156" hidden="1">
              <a:extLst>
                <a:ext uri="{63B3BB69-23CF-44E3-9099-C40C66FF867C}">
                  <a14:compatExt spid="_x0000_s1180"/>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238125</xdr:colOff>
          <xdr:row>102</xdr:row>
          <xdr:rowOff>171450</xdr:rowOff>
        </xdr:from>
        <xdr:to>
          <xdr:col>6</xdr:col>
          <xdr:colOff>742950</xdr:colOff>
          <xdr:row>102</xdr:row>
          <xdr:rowOff>390525</xdr:rowOff>
        </xdr:to>
        <xdr:sp macro="" textlink="">
          <xdr:nvSpPr>
            <xdr:cNvPr id="1181" name="Check Box 157" hidden="1">
              <a:extLst>
                <a:ext uri="{63B3BB69-23CF-44E3-9099-C40C66FF867C}">
                  <a14:compatExt spid="_x0000_s1181"/>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942975</xdr:colOff>
          <xdr:row>102</xdr:row>
          <xdr:rowOff>161925</xdr:rowOff>
        </xdr:from>
        <xdr:to>
          <xdr:col>6</xdr:col>
          <xdr:colOff>1400175</xdr:colOff>
          <xdr:row>102</xdr:row>
          <xdr:rowOff>419100</xdr:rowOff>
        </xdr:to>
        <xdr:sp macro="" textlink="">
          <xdr:nvSpPr>
            <xdr:cNvPr id="1182" name="Check Box 158" hidden="1">
              <a:extLst>
                <a:ext uri="{63B3BB69-23CF-44E3-9099-C40C66FF867C}">
                  <a14:compatExt spid="_x0000_s1182"/>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238125</xdr:colOff>
          <xdr:row>106</xdr:row>
          <xdr:rowOff>123825</xdr:rowOff>
        </xdr:from>
        <xdr:to>
          <xdr:col>6</xdr:col>
          <xdr:colOff>742950</xdr:colOff>
          <xdr:row>106</xdr:row>
          <xdr:rowOff>342900</xdr:rowOff>
        </xdr:to>
        <xdr:sp macro="" textlink="">
          <xdr:nvSpPr>
            <xdr:cNvPr id="1183" name="Check Box 159" hidden="1">
              <a:extLst>
                <a:ext uri="{63B3BB69-23CF-44E3-9099-C40C66FF867C}">
                  <a14:compatExt spid="_x0000_s1183"/>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942975</xdr:colOff>
          <xdr:row>106</xdr:row>
          <xdr:rowOff>114300</xdr:rowOff>
        </xdr:from>
        <xdr:to>
          <xdr:col>6</xdr:col>
          <xdr:colOff>1400175</xdr:colOff>
          <xdr:row>106</xdr:row>
          <xdr:rowOff>371475</xdr:rowOff>
        </xdr:to>
        <xdr:sp macro="" textlink="">
          <xdr:nvSpPr>
            <xdr:cNvPr id="1184" name="Check Box 160" hidden="1">
              <a:extLst>
                <a:ext uri="{63B3BB69-23CF-44E3-9099-C40C66FF867C}">
                  <a14:compatExt spid="_x0000_s1184"/>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238125</xdr:colOff>
          <xdr:row>86</xdr:row>
          <xdr:rowOff>47625</xdr:rowOff>
        </xdr:from>
        <xdr:to>
          <xdr:col>6</xdr:col>
          <xdr:colOff>742950</xdr:colOff>
          <xdr:row>87</xdr:row>
          <xdr:rowOff>0</xdr:rowOff>
        </xdr:to>
        <xdr:sp macro="" textlink="">
          <xdr:nvSpPr>
            <xdr:cNvPr id="1185" name="Check Box 161" hidden="1">
              <a:extLst>
                <a:ext uri="{63B3BB69-23CF-44E3-9099-C40C66FF867C}">
                  <a14:compatExt spid="_x0000_s1185"/>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942975</xdr:colOff>
          <xdr:row>86</xdr:row>
          <xdr:rowOff>38100</xdr:rowOff>
        </xdr:from>
        <xdr:to>
          <xdr:col>6</xdr:col>
          <xdr:colOff>1400175</xdr:colOff>
          <xdr:row>87</xdr:row>
          <xdr:rowOff>28575</xdr:rowOff>
        </xdr:to>
        <xdr:sp macro="" textlink="">
          <xdr:nvSpPr>
            <xdr:cNvPr id="1186" name="Check Box 162" hidden="1">
              <a:extLst>
                <a:ext uri="{63B3BB69-23CF-44E3-9099-C40C66FF867C}">
                  <a14:compatExt spid="_x0000_s1186"/>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238125</xdr:colOff>
          <xdr:row>87</xdr:row>
          <xdr:rowOff>47625</xdr:rowOff>
        </xdr:from>
        <xdr:to>
          <xdr:col>6</xdr:col>
          <xdr:colOff>742950</xdr:colOff>
          <xdr:row>88</xdr:row>
          <xdr:rowOff>0</xdr:rowOff>
        </xdr:to>
        <xdr:sp macro="" textlink="">
          <xdr:nvSpPr>
            <xdr:cNvPr id="1187" name="Check Box 163" hidden="1">
              <a:extLst>
                <a:ext uri="{63B3BB69-23CF-44E3-9099-C40C66FF867C}">
                  <a14:compatExt spid="_x0000_s1187"/>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942975</xdr:colOff>
          <xdr:row>87</xdr:row>
          <xdr:rowOff>38100</xdr:rowOff>
        </xdr:from>
        <xdr:to>
          <xdr:col>6</xdr:col>
          <xdr:colOff>1400175</xdr:colOff>
          <xdr:row>88</xdr:row>
          <xdr:rowOff>28575</xdr:rowOff>
        </xdr:to>
        <xdr:sp macro="" textlink="">
          <xdr:nvSpPr>
            <xdr:cNvPr id="1188" name="Check Box 164" hidden="1">
              <a:extLst>
                <a:ext uri="{63B3BB69-23CF-44E3-9099-C40C66FF867C}">
                  <a14:compatExt spid="_x0000_s1188"/>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180975</xdr:colOff>
          <xdr:row>2</xdr:row>
          <xdr:rowOff>28575</xdr:rowOff>
        </xdr:from>
        <xdr:to>
          <xdr:col>5</xdr:col>
          <xdr:colOff>742950</xdr:colOff>
          <xdr:row>3</xdr:row>
          <xdr:rowOff>9525</xdr:rowOff>
        </xdr:to>
        <xdr:sp macro="" textlink="">
          <xdr:nvSpPr>
            <xdr:cNvPr id="1191" name="Check Box 167" hidden="1">
              <a:extLst>
                <a:ext uri="{63B3BB69-23CF-44E3-9099-C40C66FF867C}">
                  <a14:compatExt spid="_x0000_s1191"/>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STATE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904875</xdr:colOff>
          <xdr:row>2</xdr:row>
          <xdr:rowOff>47625</xdr:rowOff>
        </xdr:from>
        <xdr:to>
          <xdr:col>6</xdr:col>
          <xdr:colOff>257175</xdr:colOff>
          <xdr:row>2</xdr:row>
          <xdr:rowOff>257175</xdr:rowOff>
        </xdr:to>
        <xdr:sp macro="" textlink="">
          <xdr:nvSpPr>
            <xdr:cNvPr id="1192" name="Check Box 168" hidden="1">
              <a:extLst>
                <a:ext uri="{63B3BB69-23CF-44E3-9099-C40C66FF867C}">
                  <a14:compatExt spid="_x0000_s1192"/>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LOCAL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114300</xdr:colOff>
          <xdr:row>14</xdr:row>
          <xdr:rowOff>19050</xdr:rowOff>
        </xdr:from>
        <xdr:to>
          <xdr:col>5</xdr:col>
          <xdr:colOff>647700</xdr:colOff>
          <xdr:row>14</xdr:row>
          <xdr:rowOff>238125</xdr:rowOff>
        </xdr:to>
        <xdr:sp macro="" textlink="">
          <xdr:nvSpPr>
            <xdr:cNvPr id="1195" name="Check Box 171" hidden="1">
              <a:extLst>
                <a:ext uri="{63B3BB69-23CF-44E3-9099-C40C66FF867C}">
                  <a14:compatExt spid="_x0000_s1195"/>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FY17</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781050</xdr:colOff>
          <xdr:row>14</xdr:row>
          <xdr:rowOff>19050</xdr:rowOff>
        </xdr:from>
        <xdr:to>
          <xdr:col>6</xdr:col>
          <xdr:colOff>19050</xdr:colOff>
          <xdr:row>14</xdr:row>
          <xdr:rowOff>238125</xdr:rowOff>
        </xdr:to>
        <xdr:sp macro="" textlink="">
          <xdr:nvSpPr>
            <xdr:cNvPr id="1196" name="Check Box 172" hidden="1">
              <a:extLst>
                <a:ext uri="{63B3BB69-23CF-44E3-9099-C40C66FF867C}">
                  <a14:compatExt spid="_x0000_s1196"/>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FY18</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40</xdr:row>
          <xdr:rowOff>38100</xdr:rowOff>
        </xdr:from>
        <xdr:to>
          <xdr:col>6</xdr:col>
          <xdr:colOff>714375</xdr:colOff>
          <xdr:row>40</xdr:row>
          <xdr:rowOff>257175</xdr:rowOff>
        </xdr:to>
        <xdr:sp macro="" textlink="">
          <xdr:nvSpPr>
            <xdr:cNvPr id="1199" name="Check Box 175" hidden="1">
              <a:extLst>
                <a:ext uri="{63B3BB69-23CF-44E3-9099-C40C66FF867C}">
                  <a14:compatExt spid="_x0000_s1199"/>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933450</xdr:colOff>
          <xdr:row>40</xdr:row>
          <xdr:rowOff>47625</xdr:rowOff>
        </xdr:from>
        <xdr:to>
          <xdr:col>6</xdr:col>
          <xdr:colOff>1390650</xdr:colOff>
          <xdr:row>41</xdr:row>
          <xdr:rowOff>0</xdr:rowOff>
        </xdr:to>
        <xdr:sp macro="" textlink="">
          <xdr:nvSpPr>
            <xdr:cNvPr id="1200" name="Check Box 176" hidden="1">
              <a:extLst>
                <a:ext uri="{63B3BB69-23CF-44E3-9099-C40C66FF867C}">
                  <a14:compatExt spid="_x0000_s1200"/>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37</xdr:row>
          <xdr:rowOff>38100</xdr:rowOff>
        </xdr:from>
        <xdr:to>
          <xdr:col>6</xdr:col>
          <xdr:colOff>714375</xdr:colOff>
          <xdr:row>37</xdr:row>
          <xdr:rowOff>257175</xdr:rowOff>
        </xdr:to>
        <xdr:sp macro="" textlink="">
          <xdr:nvSpPr>
            <xdr:cNvPr id="1202" name="Check Box 178" hidden="1">
              <a:extLst>
                <a:ext uri="{63B3BB69-23CF-44E3-9099-C40C66FF867C}">
                  <a14:compatExt spid="_x0000_s1202"/>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933450</xdr:colOff>
          <xdr:row>37</xdr:row>
          <xdr:rowOff>47625</xdr:rowOff>
        </xdr:from>
        <xdr:to>
          <xdr:col>6</xdr:col>
          <xdr:colOff>1390650</xdr:colOff>
          <xdr:row>37</xdr:row>
          <xdr:rowOff>266700</xdr:rowOff>
        </xdr:to>
        <xdr:sp macro="" textlink="">
          <xdr:nvSpPr>
            <xdr:cNvPr id="1203" name="Check Box 179" hidden="1">
              <a:extLst>
                <a:ext uri="{63B3BB69-23CF-44E3-9099-C40C66FF867C}">
                  <a14:compatExt spid="_x0000_s1203"/>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933450</xdr:colOff>
          <xdr:row>6</xdr:row>
          <xdr:rowOff>0</xdr:rowOff>
        </xdr:from>
        <xdr:to>
          <xdr:col>6</xdr:col>
          <xdr:colOff>819150</xdr:colOff>
          <xdr:row>6</xdr:row>
          <xdr:rowOff>219075</xdr:rowOff>
        </xdr:to>
        <xdr:sp macro="" textlink="">
          <xdr:nvSpPr>
            <xdr:cNvPr id="1205" name="Check Box 181" hidden="1">
              <a:extLst>
                <a:ext uri="{63B3BB69-23CF-44E3-9099-C40C66FF867C}">
                  <a14:compatExt spid="_x0000_s1205"/>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Non-Infrastructure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11</xdr:row>
          <xdr:rowOff>0</xdr:rowOff>
        </xdr:from>
        <xdr:to>
          <xdr:col>4</xdr:col>
          <xdr:colOff>857250</xdr:colOff>
          <xdr:row>11</xdr:row>
          <xdr:rowOff>219075</xdr:rowOff>
        </xdr:to>
        <xdr:sp macro="" textlink="">
          <xdr:nvSpPr>
            <xdr:cNvPr id="1207" name="Check Box 183" hidden="1">
              <a:extLst>
                <a:ext uri="{63B3BB69-23CF-44E3-9099-C40C66FF867C}">
                  <a14:compatExt spid="_x0000_s1207"/>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94.34% HSIP</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1028700</xdr:colOff>
          <xdr:row>15</xdr:row>
          <xdr:rowOff>19050</xdr:rowOff>
        </xdr:from>
        <xdr:to>
          <xdr:col>3</xdr:col>
          <xdr:colOff>333375</xdr:colOff>
          <xdr:row>15</xdr:row>
          <xdr:rowOff>238125</xdr:rowOff>
        </xdr:to>
        <xdr:sp macro="" textlink="">
          <xdr:nvSpPr>
            <xdr:cNvPr id="1210" name="Check Box 186" hidden="1">
              <a:extLst>
                <a:ext uri="{63B3BB69-23CF-44E3-9099-C40C66FF867C}">
                  <a14:compatExt spid="_x0000_s1210"/>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FY16*</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238125</xdr:colOff>
          <xdr:row>24</xdr:row>
          <xdr:rowOff>9525</xdr:rowOff>
        </xdr:from>
        <xdr:to>
          <xdr:col>6</xdr:col>
          <xdr:colOff>695325</xdr:colOff>
          <xdr:row>24</xdr:row>
          <xdr:rowOff>228600</xdr:rowOff>
        </xdr:to>
        <xdr:sp macro="" textlink="">
          <xdr:nvSpPr>
            <xdr:cNvPr id="1212" name="Check Box 188" hidden="1">
              <a:extLst>
                <a:ext uri="{63B3BB69-23CF-44E3-9099-C40C66FF867C}">
                  <a14:compatExt spid="_x0000_s1212"/>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933450</xdr:colOff>
          <xdr:row>24</xdr:row>
          <xdr:rowOff>19050</xdr:rowOff>
        </xdr:from>
        <xdr:to>
          <xdr:col>6</xdr:col>
          <xdr:colOff>1390650</xdr:colOff>
          <xdr:row>24</xdr:row>
          <xdr:rowOff>238125</xdr:rowOff>
        </xdr:to>
        <xdr:sp macro="" textlink="">
          <xdr:nvSpPr>
            <xdr:cNvPr id="1213" name="Check Box 189" hidden="1">
              <a:extLst>
                <a:ext uri="{63B3BB69-23CF-44E3-9099-C40C66FF867C}">
                  <a14:compatExt spid="_x0000_s1213"/>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228600</xdr:colOff>
          <xdr:row>55</xdr:row>
          <xdr:rowOff>95250</xdr:rowOff>
        </xdr:from>
        <xdr:to>
          <xdr:col>6</xdr:col>
          <xdr:colOff>685800</xdr:colOff>
          <xdr:row>55</xdr:row>
          <xdr:rowOff>323850</xdr:rowOff>
        </xdr:to>
        <xdr:sp macro="" textlink="">
          <xdr:nvSpPr>
            <xdr:cNvPr id="1214" name="Check Box 190" hidden="1">
              <a:extLst>
                <a:ext uri="{63B3BB69-23CF-44E3-9099-C40C66FF867C}">
                  <a14:compatExt spid="_x0000_s1214"/>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933450</xdr:colOff>
          <xdr:row>55</xdr:row>
          <xdr:rowOff>104775</xdr:rowOff>
        </xdr:from>
        <xdr:to>
          <xdr:col>6</xdr:col>
          <xdr:colOff>1390650</xdr:colOff>
          <xdr:row>55</xdr:row>
          <xdr:rowOff>323850</xdr:rowOff>
        </xdr:to>
        <xdr:sp macro="" textlink="">
          <xdr:nvSpPr>
            <xdr:cNvPr id="1215" name="Check Box 191" hidden="1">
              <a:extLst>
                <a:ext uri="{63B3BB69-23CF-44E3-9099-C40C66FF867C}">
                  <a14:compatExt spid="_x0000_s1215"/>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285750</xdr:colOff>
          <xdr:row>42</xdr:row>
          <xdr:rowOff>47625</xdr:rowOff>
        </xdr:from>
        <xdr:to>
          <xdr:col>6</xdr:col>
          <xdr:colOff>742950</xdr:colOff>
          <xdr:row>42</xdr:row>
          <xdr:rowOff>276225</xdr:rowOff>
        </xdr:to>
        <xdr:sp macro="" textlink="">
          <xdr:nvSpPr>
            <xdr:cNvPr id="1218" name="Check Box 194" hidden="1">
              <a:extLst>
                <a:ext uri="{63B3BB69-23CF-44E3-9099-C40C66FF867C}">
                  <a14:compatExt spid="_x0000_s1218"/>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923925</xdr:colOff>
          <xdr:row>42</xdr:row>
          <xdr:rowOff>38100</xdr:rowOff>
        </xdr:from>
        <xdr:to>
          <xdr:col>6</xdr:col>
          <xdr:colOff>1381125</xdr:colOff>
          <xdr:row>42</xdr:row>
          <xdr:rowOff>257175</xdr:rowOff>
        </xdr:to>
        <xdr:sp macro="" textlink="">
          <xdr:nvSpPr>
            <xdr:cNvPr id="1219" name="Check Box 195" hidden="1">
              <a:extLst>
                <a:ext uri="{63B3BB69-23CF-44E3-9099-C40C66FF867C}">
                  <a14:compatExt spid="_x0000_s1219"/>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238125</xdr:colOff>
          <xdr:row>68</xdr:row>
          <xdr:rowOff>57150</xdr:rowOff>
        </xdr:from>
        <xdr:to>
          <xdr:col>6</xdr:col>
          <xdr:colOff>742950</xdr:colOff>
          <xdr:row>68</xdr:row>
          <xdr:rowOff>276225</xdr:rowOff>
        </xdr:to>
        <xdr:sp macro="" textlink="">
          <xdr:nvSpPr>
            <xdr:cNvPr id="1222" name="Check Box 198" hidden="1">
              <a:extLst>
                <a:ext uri="{63B3BB69-23CF-44E3-9099-C40C66FF867C}">
                  <a14:compatExt spid="_x0000_s1222"/>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942975</xdr:colOff>
          <xdr:row>68</xdr:row>
          <xdr:rowOff>47625</xdr:rowOff>
        </xdr:from>
        <xdr:to>
          <xdr:col>6</xdr:col>
          <xdr:colOff>1400175</xdr:colOff>
          <xdr:row>68</xdr:row>
          <xdr:rowOff>304800</xdr:rowOff>
        </xdr:to>
        <xdr:sp macro="" textlink="">
          <xdr:nvSpPr>
            <xdr:cNvPr id="1223" name="Check Box 199" hidden="1">
              <a:extLst>
                <a:ext uri="{63B3BB69-23CF-44E3-9099-C40C66FF867C}">
                  <a14:compatExt spid="_x0000_s1223"/>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361950</xdr:colOff>
          <xdr:row>22</xdr:row>
          <xdr:rowOff>19050</xdr:rowOff>
        </xdr:from>
        <xdr:to>
          <xdr:col>4</xdr:col>
          <xdr:colOff>390525</xdr:colOff>
          <xdr:row>22</xdr:row>
          <xdr:rowOff>238125</xdr:rowOff>
        </xdr:to>
        <xdr:sp macro="" textlink="">
          <xdr:nvSpPr>
            <xdr:cNvPr id="1227" name="Check Box 203" hidden="1">
              <a:extLst>
                <a:ext uri="{63B3BB69-23CF-44E3-9099-C40C66FF867C}">
                  <a14:compatExt spid="_x0000_s1227"/>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FY18</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381000</xdr:colOff>
          <xdr:row>22</xdr:row>
          <xdr:rowOff>19050</xdr:rowOff>
        </xdr:from>
        <xdr:to>
          <xdr:col>4</xdr:col>
          <xdr:colOff>876300</xdr:colOff>
          <xdr:row>22</xdr:row>
          <xdr:rowOff>238125</xdr:rowOff>
        </xdr:to>
        <xdr:sp macro="" textlink="">
          <xdr:nvSpPr>
            <xdr:cNvPr id="1228" name="Check Box 204" hidden="1">
              <a:extLst>
                <a:ext uri="{63B3BB69-23CF-44E3-9099-C40C66FF867C}">
                  <a14:compatExt spid="_x0000_s1228"/>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FY19</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981075</xdr:colOff>
          <xdr:row>22</xdr:row>
          <xdr:rowOff>19050</xdr:rowOff>
        </xdr:from>
        <xdr:to>
          <xdr:col>5</xdr:col>
          <xdr:colOff>295275</xdr:colOff>
          <xdr:row>22</xdr:row>
          <xdr:rowOff>238125</xdr:rowOff>
        </xdr:to>
        <xdr:sp macro="" textlink="">
          <xdr:nvSpPr>
            <xdr:cNvPr id="1229" name="Check Box 205" hidden="1">
              <a:extLst>
                <a:ext uri="{63B3BB69-23CF-44E3-9099-C40C66FF867C}">
                  <a14:compatExt spid="_x0000_s1229"/>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FY20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1190625</xdr:colOff>
          <xdr:row>20</xdr:row>
          <xdr:rowOff>47625</xdr:rowOff>
        </xdr:from>
        <xdr:to>
          <xdr:col>6</xdr:col>
          <xdr:colOff>495300</xdr:colOff>
          <xdr:row>20</xdr:row>
          <xdr:rowOff>228600</xdr:rowOff>
        </xdr:to>
        <xdr:sp macro="" textlink="">
          <xdr:nvSpPr>
            <xdr:cNvPr id="1231" name="Check Box 207" hidden="1">
              <a:extLst>
                <a:ext uri="{63B3BB69-23CF-44E3-9099-C40C66FF867C}">
                  <a14:compatExt spid="_x0000_s1231"/>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FY17</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21</xdr:row>
          <xdr:rowOff>19050</xdr:rowOff>
        </xdr:from>
        <xdr:to>
          <xdr:col>5</xdr:col>
          <xdr:colOff>590550</xdr:colOff>
          <xdr:row>21</xdr:row>
          <xdr:rowOff>238125</xdr:rowOff>
        </xdr:to>
        <xdr:sp macro="" textlink="">
          <xdr:nvSpPr>
            <xdr:cNvPr id="1234" name="Check Box 210" hidden="1">
              <a:extLst>
                <a:ext uri="{63B3BB69-23CF-44E3-9099-C40C66FF867C}">
                  <a14:compatExt spid="_x0000_s1234"/>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FY17</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704850</xdr:colOff>
          <xdr:row>21</xdr:row>
          <xdr:rowOff>19050</xdr:rowOff>
        </xdr:from>
        <xdr:to>
          <xdr:col>5</xdr:col>
          <xdr:colOff>1200150</xdr:colOff>
          <xdr:row>21</xdr:row>
          <xdr:rowOff>238125</xdr:rowOff>
        </xdr:to>
        <xdr:sp macro="" textlink="">
          <xdr:nvSpPr>
            <xdr:cNvPr id="1235" name="Check Box 211" hidden="1">
              <a:extLst>
                <a:ext uri="{63B3BB69-23CF-44E3-9099-C40C66FF867C}">
                  <a14:compatExt spid="_x0000_s1235"/>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FY18</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1028700</xdr:colOff>
          <xdr:row>22</xdr:row>
          <xdr:rowOff>19050</xdr:rowOff>
        </xdr:from>
        <xdr:to>
          <xdr:col>3</xdr:col>
          <xdr:colOff>333375</xdr:colOff>
          <xdr:row>22</xdr:row>
          <xdr:rowOff>238125</xdr:rowOff>
        </xdr:to>
        <xdr:sp macro="" textlink="">
          <xdr:nvSpPr>
            <xdr:cNvPr id="1236" name="Check Box 212" hidden="1">
              <a:extLst>
                <a:ext uri="{63B3BB69-23CF-44E3-9099-C40C66FF867C}">
                  <a14:compatExt spid="_x0000_s1236"/>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FY17*</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285750</xdr:colOff>
          <xdr:row>44</xdr:row>
          <xdr:rowOff>19050</xdr:rowOff>
        </xdr:from>
        <xdr:to>
          <xdr:col>6</xdr:col>
          <xdr:colOff>742950</xdr:colOff>
          <xdr:row>44</xdr:row>
          <xdr:rowOff>247650</xdr:rowOff>
        </xdr:to>
        <xdr:sp macro="" textlink="">
          <xdr:nvSpPr>
            <xdr:cNvPr id="1237" name="Check Box 213" hidden="1">
              <a:extLst>
                <a:ext uri="{63B3BB69-23CF-44E3-9099-C40C66FF867C}">
                  <a14:compatExt spid="_x0000_s1237"/>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923925</xdr:colOff>
          <xdr:row>44</xdr:row>
          <xdr:rowOff>19050</xdr:rowOff>
        </xdr:from>
        <xdr:to>
          <xdr:col>6</xdr:col>
          <xdr:colOff>1381125</xdr:colOff>
          <xdr:row>44</xdr:row>
          <xdr:rowOff>238125</xdr:rowOff>
        </xdr:to>
        <xdr:sp macro="" textlink="">
          <xdr:nvSpPr>
            <xdr:cNvPr id="1238" name="Check Box 214" hidden="1">
              <a:extLst>
                <a:ext uri="{63B3BB69-23CF-44E3-9099-C40C66FF867C}">
                  <a14:compatExt spid="_x0000_s1238"/>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238125</xdr:colOff>
          <xdr:row>89</xdr:row>
          <xdr:rowOff>104775</xdr:rowOff>
        </xdr:from>
        <xdr:to>
          <xdr:col>6</xdr:col>
          <xdr:colOff>742950</xdr:colOff>
          <xdr:row>89</xdr:row>
          <xdr:rowOff>323850</xdr:rowOff>
        </xdr:to>
        <xdr:sp macro="" textlink="">
          <xdr:nvSpPr>
            <xdr:cNvPr id="1240" name="Check Box 216" hidden="1">
              <a:extLst>
                <a:ext uri="{63B3BB69-23CF-44E3-9099-C40C66FF867C}">
                  <a14:compatExt spid="_x0000_s1240"/>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942975</xdr:colOff>
          <xdr:row>89</xdr:row>
          <xdr:rowOff>95250</xdr:rowOff>
        </xdr:from>
        <xdr:to>
          <xdr:col>6</xdr:col>
          <xdr:colOff>1400175</xdr:colOff>
          <xdr:row>89</xdr:row>
          <xdr:rowOff>352425</xdr:rowOff>
        </xdr:to>
        <xdr:sp macro="" textlink="">
          <xdr:nvSpPr>
            <xdr:cNvPr id="1241" name="Check Box 217" hidden="1">
              <a:extLst>
                <a:ext uri="{63B3BB69-23CF-44E3-9099-C40C66FF867C}">
                  <a14:compatExt spid="_x0000_s1241"/>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409575</xdr:colOff>
          <xdr:row>13</xdr:row>
          <xdr:rowOff>38100</xdr:rowOff>
        </xdr:from>
        <xdr:to>
          <xdr:col>6</xdr:col>
          <xdr:colOff>1390650</xdr:colOff>
          <xdr:row>13</xdr:row>
          <xdr:rowOff>257175</xdr:rowOff>
        </xdr:to>
        <xdr:sp macro="" textlink="">
          <xdr:nvSpPr>
            <xdr:cNvPr id="1244" name="Check Box 220" hidden="1">
              <a:extLst>
                <a:ext uri="{63B3BB69-23CF-44E3-9099-C40C66FF867C}">
                  <a14:compatExt spid="_x0000_s1244"/>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FY17 (State)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666750</xdr:colOff>
          <xdr:row>17</xdr:row>
          <xdr:rowOff>19050</xdr:rowOff>
        </xdr:from>
        <xdr:to>
          <xdr:col>6</xdr:col>
          <xdr:colOff>1123950</xdr:colOff>
          <xdr:row>17</xdr:row>
          <xdr:rowOff>238125</xdr:rowOff>
        </xdr:to>
        <xdr:sp macro="" textlink="">
          <xdr:nvSpPr>
            <xdr:cNvPr id="1247" name="Check Box 223" hidden="1">
              <a:extLst>
                <a:ext uri="{63B3BB69-23CF-44E3-9099-C40C66FF867C}">
                  <a14:compatExt spid="_x0000_s1247"/>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419100</xdr:colOff>
          <xdr:row>62</xdr:row>
          <xdr:rowOff>161925</xdr:rowOff>
        </xdr:from>
        <xdr:to>
          <xdr:col>6</xdr:col>
          <xdr:colOff>876300</xdr:colOff>
          <xdr:row>62</xdr:row>
          <xdr:rowOff>419100</xdr:rowOff>
        </xdr:to>
        <xdr:sp macro="" textlink="">
          <xdr:nvSpPr>
            <xdr:cNvPr id="1248" name="Check Box 224" hidden="1">
              <a:extLst>
                <a:ext uri="{63B3BB69-23CF-44E3-9099-C40C66FF867C}">
                  <a14:compatExt spid="_x0000_s1248"/>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914400</xdr:colOff>
          <xdr:row>62</xdr:row>
          <xdr:rowOff>133350</xdr:rowOff>
        </xdr:from>
        <xdr:to>
          <xdr:col>6</xdr:col>
          <xdr:colOff>1371600</xdr:colOff>
          <xdr:row>62</xdr:row>
          <xdr:rowOff>447675</xdr:rowOff>
        </xdr:to>
        <xdr:sp macro="" textlink="">
          <xdr:nvSpPr>
            <xdr:cNvPr id="1249" name="Check Box 225" hidden="1">
              <a:extLst>
                <a:ext uri="{63B3BB69-23CF-44E3-9099-C40C66FF867C}">
                  <a14:compatExt spid="_x0000_s1249"/>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NO</a:t>
              </a:r>
            </a:p>
          </xdr:txBody>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2</xdr:col>
      <xdr:colOff>0</xdr:colOff>
      <xdr:row>8</xdr:row>
      <xdr:rowOff>9525</xdr:rowOff>
    </xdr:from>
    <xdr:to>
      <xdr:col>2</xdr:col>
      <xdr:colOff>0</xdr:colOff>
      <xdr:row>8</xdr:row>
      <xdr:rowOff>171450</xdr:rowOff>
    </xdr:to>
    <xdr:sp macro="" textlink="">
      <xdr:nvSpPr>
        <xdr:cNvPr id="10268" name="AutoShape 1"/>
        <xdr:cNvSpPr>
          <a:spLocks noChangeArrowheads="1"/>
        </xdr:cNvSpPr>
      </xdr:nvSpPr>
      <xdr:spPr bwMode="auto">
        <a:xfrm>
          <a:off x="3962400" y="2571750"/>
          <a:ext cx="0" cy="161925"/>
        </a:xfrm>
        <a:prstGeom prst="rightArrow">
          <a:avLst>
            <a:gd name="adj1" fmla="val 50000"/>
            <a:gd name="adj2" fmla="val -2147483648"/>
          </a:avLst>
        </a:prstGeom>
        <a:solidFill>
          <a:srgbClr val="FF0000"/>
        </a:solidFill>
        <a:ln w="9525">
          <a:noFill/>
          <a:miter lim="800000"/>
          <a:headEnd/>
          <a:tailEnd/>
        </a:ln>
      </xdr:spPr>
    </xdr:sp>
    <xdr:clientData/>
  </xdr:twoCellAnchor>
  <xdr:twoCellAnchor>
    <xdr:from>
      <xdr:col>2</xdr:col>
      <xdr:colOff>0</xdr:colOff>
      <xdr:row>9</xdr:row>
      <xdr:rowOff>19050</xdr:rowOff>
    </xdr:from>
    <xdr:to>
      <xdr:col>2</xdr:col>
      <xdr:colOff>0</xdr:colOff>
      <xdr:row>10</xdr:row>
      <xdr:rowOff>0</xdr:rowOff>
    </xdr:to>
    <xdr:sp macro="" textlink="">
      <xdr:nvSpPr>
        <xdr:cNvPr id="10269" name="AutoShape 2"/>
        <xdr:cNvSpPr>
          <a:spLocks noChangeArrowheads="1"/>
        </xdr:cNvSpPr>
      </xdr:nvSpPr>
      <xdr:spPr bwMode="auto">
        <a:xfrm>
          <a:off x="3962400" y="2762250"/>
          <a:ext cx="0" cy="161925"/>
        </a:xfrm>
        <a:prstGeom prst="rightArrow">
          <a:avLst>
            <a:gd name="adj1" fmla="val 50000"/>
            <a:gd name="adj2" fmla="val -2147483648"/>
          </a:avLst>
        </a:prstGeom>
        <a:solidFill>
          <a:srgbClr val="FF0000"/>
        </a:solidFill>
        <a:ln w="9525">
          <a:noFill/>
          <a:miter lim="800000"/>
          <a:headEnd/>
          <a:tailEnd/>
        </a:ln>
      </xdr:spPr>
    </xdr:sp>
    <xdr:clientData/>
  </xdr:twoCellAnchor>
  <xdr:twoCellAnchor>
    <xdr:from>
      <xdr:col>2</xdr:col>
      <xdr:colOff>0</xdr:colOff>
      <xdr:row>15</xdr:row>
      <xdr:rowOff>9525</xdr:rowOff>
    </xdr:from>
    <xdr:to>
      <xdr:col>2</xdr:col>
      <xdr:colOff>0</xdr:colOff>
      <xdr:row>15</xdr:row>
      <xdr:rowOff>171450</xdr:rowOff>
    </xdr:to>
    <xdr:sp macro="" textlink="">
      <xdr:nvSpPr>
        <xdr:cNvPr id="10270" name="AutoShape 3"/>
        <xdr:cNvSpPr>
          <a:spLocks noChangeArrowheads="1"/>
        </xdr:cNvSpPr>
      </xdr:nvSpPr>
      <xdr:spPr bwMode="auto">
        <a:xfrm>
          <a:off x="3962400" y="3743325"/>
          <a:ext cx="0" cy="152400"/>
        </a:xfrm>
        <a:prstGeom prst="rightArrow">
          <a:avLst>
            <a:gd name="adj1" fmla="val 50000"/>
            <a:gd name="adj2" fmla="val -2147483648"/>
          </a:avLst>
        </a:prstGeom>
        <a:solidFill>
          <a:srgbClr val="FF0000"/>
        </a:solidFill>
        <a:ln w="9525">
          <a:noFill/>
          <a:miter lim="800000"/>
          <a:headEnd/>
          <a:tailEnd/>
        </a:ln>
      </xdr:spPr>
    </xdr:sp>
    <xdr:clientData/>
  </xdr:twoCellAnchor>
  <xdr:twoCellAnchor>
    <xdr:from>
      <xdr:col>2</xdr:col>
      <xdr:colOff>0</xdr:colOff>
      <xdr:row>17</xdr:row>
      <xdr:rowOff>9525</xdr:rowOff>
    </xdr:from>
    <xdr:to>
      <xdr:col>2</xdr:col>
      <xdr:colOff>0</xdr:colOff>
      <xdr:row>17</xdr:row>
      <xdr:rowOff>171450</xdr:rowOff>
    </xdr:to>
    <xdr:sp macro="" textlink="">
      <xdr:nvSpPr>
        <xdr:cNvPr id="10271" name="AutoShape 4"/>
        <xdr:cNvSpPr>
          <a:spLocks noChangeArrowheads="1"/>
        </xdr:cNvSpPr>
      </xdr:nvSpPr>
      <xdr:spPr bwMode="auto">
        <a:xfrm>
          <a:off x="3962400" y="4067175"/>
          <a:ext cx="0" cy="152400"/>
        </a:xfrm>
        <a:prstGeom prst="rightArrow">
          <a:avLst>
            <a:gd name="adj1" fmla="val 50000"/>
            <a:gd name="adj2" fmla="val -2147483648"/>
          </a:avLst>
        </a:prstGeom>
        <a:solidFill>
          <a:srgbClr val="FF0000"/>
        </a:solidFill>
        <a:ln w="9525">
          <a:noFill/>
          <a:miter lim="800000"/>
          <a:headEnd/>
          <a:tailEnd/>
        </a:ln>
      </xdr:spPr>
    </xdr:sp>
    <xdr:clientData/>
  </xdr:twoCellAnchor>
  <xdr:twoCellAnchor>
    <xdr:from>
      <xdr:col>2</xdr:col>
      <xdr:colOff>0</xdr:colOff>
      <xdr:row>18</xdr:row>
      <xdr:rowOff>9525</xdr:rowOff>
    </xdr:from>
    <xdr:to>
      <xdr:col>2</xdr:col>
      <xdr:colOff>0</xdr:colOff>
      <xdr:row>18</xdr:row>
      <xdr:rowOff>171450</xdr:rowOff>
    </xdr:to>
    <xdr:sp macro="" textlink="">
      <xdr:nvSpPr>
        <xdr:cNvPr id="10272" name="AutoShape 5"/>
        <xdr:cNvSpPr>
          <a:spLocks noChangeArrowheads="1"/>
        </xdr:cNvSpPr>
      </xdr:nvSpPr>
      <xdr:spPr bwMode="auto">
        <a:xfrm>
          <a:off x="3962400" y="4229100"/>
          <a:ext cx="0" cy="152400"/>
        </a:xfrm>
        <a:prstGeom prst="rightArrow">
          <a:avLst>
            <a:gd name="adj1" fmla="val 50000"/>
            <a:gd name="adj2" fmla="val -2147483648"/>
          </a:avLst>
        </a:prstGeom>
        <a:solidFill>
          <a:srgbClr val="FF0000"/>
        </a:solidFill>
        <a:ln w="9525">
          <a:noFill/>
          <a:miter lim="800000"/>
          <a:headEnd/>
          <a:tailEnd/>
        </a:ln>
      </xdr:spPr>
    </xdr:sp>
    <xdr:clientData/>
  </xdr:twoCellAnchor>
  <xdr:twoCellAnchor>
    <xdr:from>
      <xdr:col>1</xdr:col>
      <xdr:colOff>142875</xdr:colOff>
      <xdr:row>39</xdr:row>
      <xdr:rowOff>28575</xdr:rowOff>
    </xdr:from>
    <xdr:to>
      <xdr:col>1</xdr:col>
      <xdr:colOff>390525</xdr:colOff>
      <xdr:row>39</xdr:row>
      <xdr:rowOff>152400</xdr:rowOff>
    </xdr:to>
    <xdr:sp macro="" textlink="">
      <xdr:nvSpPr>
        <xdr:cNvPr id="10273" name="AutoShape 14"/>
        <xdr:cNvSpPr>
          <a:spLocks noChangeArrowheads="1"/>
        </xdr:cNvSpPr>
      </xdr:nvSpPr>
      <xdr:spPr bwMode="auto">
        <a:xfrm>
          <a:off x="3686175" y="9144000"/>
          <a:ext cx="247650" cy="123825"/>
        </a:xfrm>
        <a:prstGeom prst="rightArrow">
          <a:avLst>
            <a:gd name="adj1" fmla="val 50000"/>
            <a:gd name="adj2" fmla="val 50000"/>
          </a:avLst>
        </a:prstGeom>
        <a:solidFill>
          <a:srgbClr val="FF0000"/>
        </a:solidFill>
        <a:ln w="9525">
          <a:solidFill>
            <a:srgbClr val="FF0000"/>
          </a:solidFill>
          <a:miter lim="800000"/>
          <a:headEnd/>
          <a:tailEnd/>
        </a:ln>
      </xdr:spPr>
    </xdr:sp>
    <xdr:clientData/>
  </xdr:twoCellAnchor>
  <xdr:twoCellAnchor>
    <xdr:from>
      <xdr:col>1</xdr:col>
      <xdr:colOff>142875</xdr:colOff>
      <xdr:row>40</xdr:row>
      <xdr:rowOff>28575</xdr:rowOff>
    </xdr:from>
    <xdr:to>
      <xdr:col>1</xdr:col>
      <xdr:colOff>390525</xdr:colOff>
      <xdr:row>40</xdr:row>
      <xdr:rowOff>152400</xdr:rowOff>
    </xdr:to>
    <xdr:sp macro="" textlink="">
      <xdr:nvSpPr>
        <xdr:cNvPr id="10274" name="AutoShape 15"/>
        <xdr:cNvSpPr>
          <a:spLocks noChangeArrowheads="1"/>
        </xdr:cNvSpPr>
      </xdr:nvSpPr>
      <xdr:spPr bwMode="auto">
        <a:xfrm>
          <a:off x="3686175" y="9315450"/>
          <a:ext cx="247650" cy="123825"/>
        </a:xfrm>
        <a:prstGeom prst="rightArrow">
          <a:avLst>
            <a:gd name="adj1" fmla="val 50000"/>
            <a:gd name="adj2" fmla="val 50000"/>
          </a:avLst>
        </a:prstGeom>
        <a:solidFill>
          <a:srgbClr val="FF0000"/>
        </a:solidFill>
        <a:ln w="9525">
          <a:solidFill>
            <a:srgbClr val="FF0000"/>
          </a:solidFill>
          <a:miter lim="800000"/>
          <a:headEnd/>
          <a:tailEnd/>
        </a:ln>
      </xdr:spPr>
    </xdr:sp>
    <xdr:clientData/>
  </xdr:twoCellAnchor>
  <xdr:twoCellAnchor>
    <xdr:from>
      <xdr:col>1</xdr:col>
      <xdr:colOff>152400</xdr:colOff>
      <xdr:row>41</xdr:row>
      <xdr:rowOff>28575</xdr:rowOff>
    </xdr:from>
    <xdr:to>
      <xdr:col>1</xdr:col>
      <xdr:colOff>400050</xdr:colOff>
      <xdr:row>41</xdr:row>
      <xdr:rowOff>152400</xdr:rowOff>
    </xdr:to>
    <xdr:sp macro="" textlink="">
      <xdr:nvSpPr>
        <xdr:cNvPr id="10275" name="AutoShape 16"/>
        <xdr:cNvSpPr>
          <a:spLocks noChangeArrowheads="1"/>
        </xdr:cNvSpPr>
      </xdr:nvSpPr>
      <xdr:spPr bwMode="auto">
        <a:xfrm>
          <a:off x="3695700" y="9486900"/>
          <a:ext cx="247650" cy="123825"/>
        </a:xfrm>
        <a:prstGeom prst="rightArrow">
          <a:avLst>
            <a:gd name="adj1" fmla="val 50000"/>
            <a:gd name="adj2" fmla="val 50000"/>
          </a:avLst>
        </a:prstGeom>
        <a:solidFill>
          <a:srgbClr val="FF0000"/>
        </a:solidFill>
        <a:ln w="9525">
          <a:solidFill>
            <a:srgbClr val="FF0000"/>
          </a:solidFill>
          <a:miter lim="800000"/>
          <a:headEnd/>
          <a:tailEnd/>
        </a:ln>
      </xdr:spPr>
    </xdr:sp>
    <xdr:clientData/>
  </xdr:twoCellAnchor>
  <xdr:twoCellAnchor>
    <xdr:from>
      <xdr:col>1</xdr:col>
      <xdr:colOff>142875</xdr:colOff>
      <xdr:row>36</xdr:row>
      <xdr:rowOff>114300</xdr:rowOff>
    </xdr:from>
    <xdr:to>
      <xdr:col>1</xdr:col>
      <xdr:colOff>390525</xdr:colOff>
      <xdr:row>37</xdr:row>
      <xdr:rowOff>66675</xdr:rowOff>
    </xdr:to>
    <xdr:sp macro="" textlink="">
      <xdr:nvSpPr>
        <xdr:cNvPr id="10276" name="AutoShape 18"/>
        <xdr:cNvSpPr>
          <a:spLocks noChangeArrowheads="1"/>
        </xdr:cNvSpPr>
      </xdr:nvSpPr>
      <xdr:spPr bwMode="auto">
        <a:xfrm>
          <a:off x="3686175" y="8734425"/>
          <a:ext cx="247650" cy="114300"/>
        </a:xfrm>
        <a:prstGeom prst="rightArrow">
          <a:avLst>
            <a:gd name="adj1" fmla="val 50000"/>
            <a:gd name="adj2" fmla="val 54167"/>
          </a:avLst>
        </a:prstGeom>
        <a:solidFill>
          <a:srgbClr val="FF0000"/>
        </a:solidFill>
        <a:ln w="9525">
          <a:solidFill>
            <a:srgbClr val="FF0000"/>
          </a:solidFill>
          <a:miter lim="800000"/>
          <a:headEnd/>
          <a:tailEnd/>
        </a:ln>
      </xdr:spPr>
    </xdr:sp>
    <xdr:clientData/>
  </xdr:twoCellAnchor>
  <xdr:twoCellAnchor>
    <xdr:from>
      <xdr:col>1</xdr:col>
      <xdr:colOff>152400</xdr:colOff>
      <xdr:row>42</xdr:row>
      <xdr:rowOff>28575</xdr:rowOff>
    </xdr:from>
    <xdr:to>
      <xdr:col>1</xdr:col>
      <xdr:colOff>400050</xdr:colOff>
      <xdr:row>42</xdr:row>
      <xdr:rowOff>152400</xdr:rowOff>
    </xdr:to>
    <xdr:sp macro="" textlink="">
      <xdr:nvSpPr>
        <xdr:cNvPr id="10277" name="AutoShape 20"/>
        <xdr:cNvSpPr>
          <a:spLocks noChangeArrowheads="1"/>
        </xdr:cNvSpPr>
      </xdr:nvSpPr>
      <xdr:spPr bwMode="auto">
        <a:xfrm>
          <a:off x="3695700" y="9658350"/>
          <a:ext cx="247650" cy="123825"/>
        </a:xfrm>
        <a:prstGeom prst="rightArrow">
          <a:avLst>
            <a:gd name="adj1" fmla="val 50000"/>
            <a:gd name="adj2" fmla="val 50000"/>
          </a:avLst>
        </a:prstGeom>
        <a:solidFill>
          <a:srgbClr val="FF0000"/>
        </a:solidFill>
        <a:ln w="9525">
          <a:solidFill>
            <a:srgbClr val="FF0000"/>
          </a:solidFill>
          <a:miter lim="800000"/>
          <a:headEnd/>
          <a:tailEnd/>
        </a:ln>
      </xdr:spPr>
    </xdr:sp>
    <xdr:clientData/>
  </xdr:twoCellAnchor>
  <xdr:twoCellAnchor>
    <xdr:from>
      <xdr:col>1</xdr:col>
      <xdr:colOff>114300</xdr:colOff>
      <xdr:row>32</xdr:row>
      <xdr:rowOff>28575</xdr:rowOff>
    </xdr:from>
    <xdr:to>
      <xdr:col>1</xdr:col>
      <xdr:colOff>361950</xdr:colOff>
      <xdr:row>32</xdr:row>
      <xdr:rowOff>152400</xdr:rowOff>
    </xdr:to>
    <xdr:sp macro="" textlink="">
      <xdr:nvSpPr>
        <xdr:cNvPr id="10278" name="AutoShape 21"/>
        <xdr:cNvSpPr>
          <a:spLocks noChangeArrowheads="1"/>
        </xdr:cNvSpPr>
      </xdr:nvSpPr>
      <xdr:spPr bwMode="auto">
        <a:xfrm>
          <a:off x="3657600" y="7981950"/>
          <a:ext cx="247650" cy="123825"/>
        </a:xfrm>
        <a:prstGeom prst="rightArrow">
          <a:avLst>
            <a:gd name="adj1" fmla="val 50000"/>
            <a:gd name="adj2" fmla="val 50000"/>
          </a:avLst>
        </a:prstGeom>
        <a:solidFill>
          <a:srgbClr val="FF0000"/>
        </a:solidFill>
        <a:ln w="9525">
          <a:solidFill>
            <a:srgbClr val="FF0000"/>
          </a:solidFill>
          <a:miter lim="800000"/>
          <a:headEnd/>
          <a:tailEnd/>
        </a:ln>
      </xdr:spPr>
    </xdr:sp>
    <xdr:clientData/>
  </xdr:twoCellAnchor>
  <xdr:twoCellAnchor>
    <xdr:from>
      <xdr:col>1</xdr:col>
      <xdr:colOff>19050</xdr:colOff>
      <xdr:row>23</xdr:row>
      <xdr:rowOff>304800</xdr:rowOff>
    </xdr:from>
    <xdr:to>
      <xdr:col>1</xdr:col>
      <xdr:colOff>266700</xdr:colOff>
      <xdr:row>23</xdr:row>
      <xdr:rowOff>419100</xdr:rowOff>
    </xdr:to>
    <xdr:sp macro="" textlink="">
      <xdr:nvSpPr>
        <xdr:cNvPr id="10279" name="AutoShape 22"/>
        <xdr:cNvSpPr>
          <a:spLocks noChangeArrowheads="1"/>
        </xdr:cNvSpPr>
      </xdr:nvSpPr>
      <xdr:spPr bwMode="auto">
        <a:xfrm>
          <a:off x="3562350" y="5648325"/>
          <a:ext cx="247650" cy="114300"/>
        </a:xfrm>
        <a:prstGeom prst="rightArrow">
          <a:avLst>
            <a:gd name="adj1" fmla="val 50000"/>
            <a:gd name="adj2" fmla="val 54167"/>
          </a:avLst>
        </a:prstGeom>
        <a:solidFill>
          <a:srgbClr val="FF0000"/>
        </a:solidFill>
        <a:ln w="9525">
          <a:solidFill>
            <a:srgbClr val="FF0000"/>
          </a:solidFill>
          <a:miter lim="800000"/>
          <a:headEnd/>
          <a:tailEnd/>
        </a:ln>
      </xdr:spPr>
    </xdr:sp>
    <xdr:clientData/>
  </xdr:twoCellAnchor>
  <xdr:twoCellAnchor>
    <xdr:from>
      <xdr:col>1</xdr:col>
      <xdr:colOff>142875</xdr:colOff>
      <xdr:row>45</xdr:row>
      <xdr:rowOff>28575</xdr:rowOff>
    </xdr:from>
    <xdr:to>
      <xdr:col>1</xdr:col>
      <xdr:colOff>390525</xdr:colOff>
      <xdr:row>45</xdr:row>
      <xdr:rowOff>142875</xdr:rowOff>
    </xdr:to>
    <xdr:sp macro="" textlink="">
      <xdr:nvSpPr>
        <xdr:cNvPr id="10280" name="AutoShape 25"/>
        <xdr:cNvSpPr>
          <a:spLocks noChangeArrowheads="1"/>
        </xdr:cNvSpPr>
      </xdr:nvSpPr>
      <xdr:spPr bwMode="auto">
        <a:xfrm>
          <a:off x="3686175" y="10163175"/>
          <a:ext cx="247650" cy="114300"/>
        </a:xfrm>
        <a:prstGeom prst="rightArrow">
          <a:avLst>
            <a:gd name="adj1" fmla="val 50000"/>
            <a:gd name="adj2" fmla="val 54167"/>
          </a:avLst>
        </a:prstGeom>
        <a:solidFill>
          <a:srgbClr val="FF0000"/>
        </a:solidFill>
        <a:ln w="9525">
          <a:solidFill>
            <a:srgbClr val="FF0000"/>
          </a:solidFill>
          <a:miter lim="800000"/>
          <a:headEnd/>
          <a:tailEnd/>
        </a:ln>
      </xdr:spPr>
    </xdr:sp>
    <xdr:clientData/>
  </xdr:twoCellAnchor>
  <xdr:twoCellAnchor>
    <xdr:from>
      <xdr:col>1</xdr:col>
      <xdr:colOff>47625</xdr:colOff>
      <xdr:row>26</xdr:row>
      <xdr:rowOff>485775</xdr:rowOff>
    </xdr:from>
    <xdr:to>
      <xdr:col>1</xdr:col>
      <xdr:colOff>295275</xdr:colOff>
      <xdr:row>26</xdr:row>
      <xdr:rowOff>600075</xdr:rowOff>
    </xdr:to>
    <xdr:sp macro="" textlink="">
      <xdr:nvSpPr>
        <xdr:cNvPr id="10281" name="AutoShape 26"/>
        <xdr:cNvSpPr>
          <a:spLocks noChangeArrowheads="1"/>
        </xdr:cNvSpPr>
      </xdr:nvSpPr>
      <xdr:spPr bwMode="auto">
        <a:xfrm>
          <a:off x="3590925" y="7191375"/>
          <a:ext cx="247650" cy="114300"/>
        </a:xfrm>
        <a:prstGeom prst="rightArrow">
          <a:avLst>
            <a:gd name="adj1" fmla="val 50000"/>
            <a:gd name="adj2" fmla="val 54167"/>
          </a:avLst>
        </a:prstGeom>
        <a:solidFill>
          <a:srgbClr val="FF0000"/>
        </a:solidFill>
        <a:ln w="9525">
          <a:solidFill>
            <a:srgbClr val="FF0000"/>
          </a:solidFill>
          <a:miter lim="800000"/>
          <a:headEnd/>
          <a:tailEnd/>
        </a:ln>
      </xdr:spPr>
    </xdr:sp>
    <xdr:clientData/>
  </xdr:twoCellAnchor>
</xdr:wsDr>
</file>

<file path=xl/drawings/drawing3.xml><?xml version="1.0" encoding="utf-8"?>
<xdr:wsDr xmlns:xdr="http://schemas.openxmlformats.org/drawingml/2006/spreadsheetDrawing" xmlns:a="http://schemas.openxmlformats.org/drawingml/2006/main">
  <xdr:twoCellAnchor>
    <xdr:from>
      <xdr:col>9</xdr:col>
      <xdr:colOff>180975</xdr:colOff>
      <xdr:row>4</xdr:row>
      <xdr:rowOff>57150</xdr:rowOff>
    </xdr:from>
    <xdr:to>
      <xdr:col>9</xdr:col>
      <xdr:colOff>428625</xdr:colOff>
      <xdr:row>4</xdr:row>
      <xdr:rowOff>171450</xdr:rowOff>
    </xdr:to>
    <xdr:sp macro="" textlink="">
      <xdr:nvSpPr>
        <xdr:cNvPr id="8200" name="AutoShape 5"/>
        <xdr:cNvSpPr>
          <a:spLocks noChangeArrowheads="1"/>
        </xdr:cNvSpPr>
      </xdr:nvSpPr>
      <xdr:spPr bwMode="auto">
        <a:xfrm rot="10800000">
          <a:off x="8934450" y="1066800"/>
          <a:ext cx="247650" cy="114300"/>
        </a:xfrm>
        <a:prstGeom prst="rightArrow">
          <a:avLst>
            <a:gd name="adj1" fmla="val 50000"/>
            <a:gd name="adj2" fmla="val 54167"/>
          </a:avLst>
        </a:prstGeom>
        <a:solidFill>
          <a:srgbClr val="FF0000"/>
        </a:solidFill>
        <a:ln w="9525">
          <a:solidFill>
            <a:srgbClr val="FF0000"/>
          </a:solidFill>
          <a:miter lim="800000"/>
          <a:headEnd/>
          <a:tailEnd/>
        </a:ln>
      </xdr:spPr>
    </xdr:sp>
    <xdr:clientData/>
  </xdr:twoCellAnchor>
  <xdr:twoCellAnchor>
    <xdr:from>
      <xdr:col>9</xdr:col>
      <xdr:colOff>180975</xdr:colOff>
      <xdr:row>7</xdr:row>
      <xdr:rowOff>47625</xdr:rowOff>
    </xdr:from>
    <xdr:to>
      <xdr:col>9</xdr:col>
      <xdr:colOff>428625</xdr:colOff>
      <xdr:row>7</xdr:row>
      <xdr:rowOff>161925</xdr:rowOff>
    </xdr:to>
    <xdr:sp macro="" textlink="">
      <xdr:nvSpPr>
        <xdr:cNvPr id="3" name="AutoShape 5"/>
        <xdr:cNvSpPr>
          <a:spLocks noChangeArrowheads="1"/>
        </xdr:cNvSpPr>
      </xdr:nvSpPr>
      <xdr:spPr bwMode="auto">
        <a:xfrm rot="10800000">
          <a:off x="9820275" y="1676400"/>
          <a:ext cx="247650" cy="114300"/>
        </a:xfrm>
        <a:prstGeom prst="rightArrow">
          <a:avLst>
            <a:gd name="adj1" fmla="val 50000"/>
            <a:gd name="adj2" fmla="val 54167"/>
          </a:avLst>
        </a:prstGeom>
        <a:solidFill>
          <a:srgbClr val="FF0000"/>
        </a:solidFill>
        <a:ln w="9525">
          <a:solidFill>
            <a:srgbClr val="FF0000"/>
          </a:solidFill>
          <a:miter lim="800000"/>
          <a:headEnd/>
          <a:tailEnd/>
        </a:ln>
      </xdr:spPr>
    </xdr:sp>
    <xdr:clientData/>
  </xdr:twoCellAnchor>
  <xdr:twoCellAnchor>
    <xdr:from>
      <xdr:col>9</xdr:col>
      <xdr:colOff>190500</xdr:colOff>
      <xdr:row>9</xdr:row>
      <xdr:rowOff>28575</xdr:rowOff>
    </xdr:from>
    <xdr:to>
      <xdr:col>9</xdr:col>
      <xdr:colOff>438150</xdr:colOff>
      <xdr:row>9</xdr:row>
      <xdr:rowOff>142875</xdr:rowOff>
    </xdr:to>
    <xdr:sp macro="" textlink="">
      <xdr:nvSpPr>
        <xdr:cNvPr id="4" name="AutoShape 5"/>
        <xdr:cNvSpPr>
          <a:spLocks noChangeArrowheads="1"/>
        </xdr:cNvSpPr>
      </xdr:nvSpPr>
      <xdr:spPr bwMode="auto">
        <a:xfrm rot="10800000">
          <a:off x="9829800" y="2057400"/>
          <a:ext cx="247650" cy="114300"/>
        </a:xfrm>
        <a:prstGeom prst="rightArrow">
          <a:avLst>
            <a:gd name="adj1" fmla="val 50000"/>
            <a:gd name="adj2" fmla="val 54167"/>
          </a:avLst>
        </a:prstGeom>
        <a:solidFill>
          <a:srgbClr val="FF0000"/>
        </a:solidFill>
        <a:ln w="9525">
          <a:solidFill>
            <a:srgbClr val="FF0000"/>
          </a:solidFill>
          <a:miter lim="800000"/>
          <a:headEnd/>
          <a:tailEnd/>
        </a:ln>
      </xdr:spPr>
    </xdr:sp>
    <xdr:clientData/>
  </xdr:twoCellAnchor>
  <xdr:twoCellAnchor>
    <xdr:from>
      <xdr:col>9</xdr:col>
      <xdr:colOff>171450</xdr:colOff>
      <xdr:row>0</xdr:row>
      <xdr:rowOff>142875</xdr:rowOff>
    </xdr:from>
    <xdr:to>
      <xdr:col>9</xdr:col>
      <xdr:colOff>419100</xdr:colOff>
      <xdr:row>0</xdr:row>
      <xdr:rowOff>257175</xdr:rowOff>
    </xdr:to>
    <xdr:sp macro="" textlink="">
      <xdr:nvSpPr>
        <xdr:cNvPr id="5" name="AutoShape 5"/>
        <xdr:cNvSpPr>
          <a:spLocks noChangeArrowheads="1"/>
        </xdr:cNvSpPr>
      </xdr:nvSpPr>
      <xdr:spPr bwMode="auto">
        <a:xfrm rot="10800000">
          <a:off x="10410825" y="142875"/>
          <a:ext cx="247650" cy="114300"/>
        </a:xfrm>
        <a:prstGeom prst="rightArrow">
          <a:avLst>
            <a:gd name="adj1" fmla="val 50000"/>
            <a:gd name="adj2" fmla="val 54167"/>
          </a:avLst>
        </a:prstGeom>
        <a:solidFill>
          <a:srgbClr val="FF0000"/>
        </a:solidFill>
        <a:ln w="9525">
          <a:solidFill>
            <a:srgbClr val="FF0000"/>
          </a:solidFill>
          <a:miter lim="800000"/>
          <a:headEnd/>
          <a:tailEnd/>
        </a:ln>
      </xdr:spPr>
    </xdr:sp>
    <xdr:clientData/>
  </xdr:twoCellAnchor>
  <xdr:twoCellAnchor>
    <xdr:from>
      <xdr:col>9</xdr:col>
      <xdr:colOff>238125</xdr:colOff>
      <xdr:row>29</xdr:row>
      <xdr:rowOff>38100</xdr:rowOff>
    </xdr:from>
    <xdr:to>
      <xdr:col>9</xdr:col>
      <xdr:colOff>485775</xdr:colOff>
      <xdr:row>29</xdr:row>
      <xdr:rowOff>152400</xdr:rowOff>
    </xdr:to>
    <xdr:sp macro="" textlink="">
      <xdr:nvSpPr>
        <xdr:cNvPr id="6" name="AutoShape 5"/>
        <xdr:cNvSpPr>
          <a:spLocks noChangeArrowheads="1"/>
        </xdr:cNvSpPr>
      </xdr:nvSpPr>
      <xdr:spPr bwMode="auto">
        <a:xfrm rot="10800000">
          <a:off x="10401300" y="6067425"/>
          <a:ext cx="247650" cy="114300"/>
        </a:xfrm>
        <a:prstGeom prst="rightArrow">
          <a:avLst>
            <a:gd name="adj1" fmla="val 50000"/>
            <a:gd name="adj2" fmla="val 54167"/>
          </a:avLst>
        </a:prstGeom>
        <a:solidFill>
          <a:srgbClr val="FF0000"/>
        </a:solidFill>
        <a:ln w="9525">
          <a:solidFill>
            <a:srgbClr val="FF0000"/>
          </a:solidFill>
          <a:miter lim="800000"/>
          <a:headEnd/>
          <a:tailEnd/>
        </a:ln>
      </xdr:spPr>
    </xdr:sp>
    <xdr:clientData/>
  </xdr:twoCellAnchor>
</xdr:wsDr>
</file>

<file path=xl/drawings/drawing4.xml><?xml version="1.0" encoding="utf-8"?>
<xdr:wsDr xmlns:xdr="http://schemas.openxmlformats.org/drawingml/2006/spreadsheetDrawing" xmlns:a="http://schemas.openxmlformats.org/drawingml/2006/main">
  <xdr:twoCellAnchor>
    <xdr:from>
      <xdr:col>9</xdr:col>
      <xdr:colOff>180975</xdr:colOff>
      <xdr:row>4</xdr:row>
      <xdr:rowOff>57150</xdr:rowOff>
    </xdr:from>
    <xdr:to>
      <xdr:col>9</xdr:col>
      <xdr:colOff>428625</xdr:colOff>
      <xdr:row>4</xdr:row>
      <xdr:rowOff>171450</xdr:rowOff>
    </xdr:to>
    <xdr:sp macro="" textlink="">
      <xdr:nvSpPr>
        <xdr:cNvPr id="2" name="AutoShape 5"/>
        <xdr:cNvSpPr>
          <a:spLocks noChangeArrowheads="1"/>
        </xdr:cNvSpPr>
      </xdr:nvSpPr>
      <xdr:spPr bwMode="auto">
        <a:xfrm rot="10800000">
          <a:off x="9820275" y="1066800"/>
          <a:ext cx="247650" cy="114300"/>
        </a:xfrm>
        <a:prstGeom prst="rightArrow">
          <a:avLst>
            <a:gd name="adj1" fmla="val 50000"/>
            <a:gd name="adj2" fmla="val 54167"/>
          </a:avLst>
        </a:prstGeom>
        <a:solidFill>
          <a:srgbClr val="FF0000"/>
        </a:solidFill>
        <a:ln w="9525">
          <a:solidFill>
            <a:srgbClr val="FF0000"/>
          </a:solidFill>
          <a:miter lim="800000"/>
          <a:headEnd/>
          <a:tailEnd/>
        </a:ln>
      </xdr:spPr>
    </xdr:sp>
    <xdr:clientData/>
  </xdr:twoCellAnchor>
  <xdr:twoCellAnchor>
    <xdr:from>
      <xdr:col>9</xdr:col>
      <xdr:colOff>190500</xdr:colOff>
      <xdr:row>7</xdr:row>
      <xdr:rowOff>38100</xdr:rowOff>
    </xdr:from>
    <xdr:to>
      <xdr:col>9</xdr:col>
      <xdr:colOff>438150</xdr:colOff>
      <xdr:row>7</xdr:row>
      <xdr:rowOff>152400</xdr:rowOff>
    </xdr:to>
    <xdr:sp macro="" textlink="">
      <xdr:nvSpPr>
        <xdr:cNvPr id="3" name="AutoShape 5"/>
        <xdr:cNvSpPr>
          <a:spLocks noChangeArrowheads="1"/>
        </xdr:cNvSpPr>
      </xdr:nvSpPr>
      <xdr:spPr bwMode="auto">
        <a:xfrm rot="10800000">
          <a:off x="9877425" y="1666875"/>
          <a:ext cx="247650" cy="114300"/>
        </a:xfrm>
        <a:prstGeom prst="rightArrow">
          <a:avLst>
            <a:gd name="adj1" fmla="val 50000"/>
            <a:gd name="adj2" fmla="val 54167"/>
          </a:avLst>
        </a:prstGeom>
        <a:solidFill>
          <a:srgbClr val="FF0000"/>
        </a:solidFill>
        <a:ln w="9525">
          <a:solidFill>
            <a:srgbClr val="FF0000"/>
          </a:solidFill>
          <a:miter lim="800000"/>
          <a:headEnd/>
          <a:tailEnd/>
        </a:ln>
      </xdr:spPr>
    </xdr:sp>
    <xdr:clientData/>
  </xdr:twoCellAnchor>
  <xdr:twoCellAnchor>
    <xdr:from>
      <xdr:col>9</xdr:col>
      <xdr:colOff>200025</xdr:colOff>
      <xdr:row>9</xdr:row>
      <xdr:rowOff>47625</xdr:rowOff>
    </xdr:from>
    <xdr:to>
      <xdr:col>9</xdr:col>
      <xdr:colOff>447675</xdr:colOff>
      <xdr:row>9</xdr:row>
      <xdr:rowOff>161925</xdr:rowOff>
    </xdr:to>
    <xdr:sp macro="" textlink="">
      <xdr:nvSpPr>
        <xdr:cNvPr id="4" name="AutoShape 5"/>
        <xdr:cNvSpPr>
          <a:spLocks noChangeArrowheads="1"/>
        </xdr:cNvSpPr>
      </xdr:nvSpPr>
      <xdr:spPr bwMode="auto">
        <a:xfrm rot="10800000">
          <a:off x="9886950" y="2076450"/>
          <a:ext cx="247650" cy="114300"/>
        </a:xfrm>
        <a:prstGeom prst="rightArrow">
          <a:avLst>
            <a:gd name="adj1" fmla="val 50000"/>
            <a:gd name="adj2" fmla="val 54167"/>
          </a:avLst>
        </a:prstGeom>
        <a:solidFill>
          <a:srgbClr val="FF0000"/>
        </a:solidFill>
        <a:ln w="9525">
          <a:solidFill>
            <a:srgbClr val="FF0000"/>
          </a:solidFill>
          <a:miter lim="800000"/>
          <a:headEnd/>
          <a:tailEnd/>
        </a:ln>
      </xdr:spPr>
    </xdr:sp>
    <xdr:clientData/>
  </xdr:twoCellAnchor>
  <xdr:twoCellAnchor>
    <xdr:from>
      <xdr:col>9</xdr:col>
      <xdr:colOff>171450</xdr:colOff>
      <xdr:row>30</xdr:row>
      <xdr:rowOff>38100</xdr:rowOff>
    </xdr:from>
    <xdr:to>
      <xdr:col>9</xdr:col>
      <xdr:colOff>419100</xdr:colOff>
      <xdr:row>30</xdr:row>
      <xdr:rowOff>152400</xdr:rowOff>
    </xdr:to>
    <xdr:sp macro="" textlink="">
      <xdr:nvSpPr>
        <xdr:cNvPr id="5" name="AutoShape 1"/>
        <xdr:cNvSpPr>
          <a:spLocks noChangeArrowheads="1"/>
        </xdr:cNvSpPr>
      </xdr:nvSpPr>
      <xdr:spPr bwMode="auto">
        <a:xfrm rot="10800000">
          <a:off x="9858375" y="6267450"/>
          <a:ext cx="247650" cy="114300"/>
        </a:xfrm>
        <a:prstGeom prst="rightArrow">
          <a:avLst>
            <a:gd name="adj1" fmla="val 50000"/>
            <a:gd name="adj2" fmla="val 54167"/>
          </a:avLst>
        </a:prstGeom>
        <a:solidFill>
          <a:srgbClr val="FF0000"/>
        </a:solidFill>
        <a:ln w="9525">
          <a:solidFill>
            <a:srgbClr val="FF0000"/>
          </a:solidFill>
          <a:miter lim="800000"/>
          <a:headEnd/>
          <a:tailEnd/>
        </a:ln>
      </xdr:spPr>
    </xdr:sp>
    <xdr:clientData/>
  </xdr:twoCellAnchor>
</xdr:wsDr>
</file>

<file path=xl/drawings/drawing5.xml><?xml version="1.0" encoding="utf-8"?>
<xdr:wsDr xmlns:xdr="http://schemas.openxmlformats.org/drawingml/2006/spreadsheetDrawing" xmlns:a="http://schemas.openxmlformats.org/drawingml/2006/main">
  <xdr:twoCellAnchor>
    <xdr:from>
      <xdr:col>9</xdr:col>
      <xdr:colOff>219075</xdr:colOff>
      <xdr:row>5</xdr:row>
      <xdr:rowOff>28575</xdr:rowOff>
    </xdr:from>
    <xdr:to>
      <xdr:col>9</xdr:col>
      <xdr:colOff>714375</xdr:colOff>
      <xdr:row>5</xdr:row>
      <xdr:rowOff>152401</xdr:rowOff>
    </xdr:to>
    <xdr:sp macro="" textlink="">
      <xdr:nvSpPr>
        <xdr:cNvPr id="2" name="Left Arrow 1"/>
        <xdr:cNvSpPr/>
      </xdr:nvSpPr>
      <xdr:spPr>
        <a:xfrm>
          <a:off x="10572750" y="1447800"/>
          <a:ext cx="495300" cy="123826"/>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9</xdr:col>
      <xdr:colOff>228600</xdr:colOff>
      <xdr:row>6</xdr:row>
      <xdr:rowOff>28575</xdr:rowOff>
    </xdr:from>
    <xdr:to>
      <xdr:col>9</xdr:col>
      <xdr:colOff>723900</xdr:colOff>
      <xdr:row>6</xdr:row>
      <xdr:rowOff>152401</xdr:rowOff>
    </xdr:to>
    <xdr:sp macro="" textlink="">
      <xdr:nvSpPr>
        <xdr:cNvPr id="3" name="Left Arrow 2"/>
        <xdr:cNvSpPr/>
      </xdr:nvSpPr>
      <xdr:spPr>
        <a:xfrm>
          <a:off x="10582275" y="1647825"/>
          <a:ext cx="495300" cy="123826"/>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9</xdr:col>
      <xdr:colOff>219075</xdr:colOff>
      <xdr:row>8</xdr:row>
      <xdr:rowOff>76200</xdr:rowOff>
    </xdr:from>
    <xdr:to>
      <xdr:col>9</xdr:col>
      <xdr:colOff>714375</xdr:colOff>
      <xdr:row>8</xdr:row>
      <xdr:rowOff>200026</xdr:rowOff>
    </xdr:to>
    <xdr:sp macro="" textlink="">
      <xdr:nvSpPr>
        <xdr:cNvPr id="4" name="Left Arrow 3"/>
        <xdr:cNvSpPr/>
      </xdr:nvSpPr>
      <xdr:spPr>
        <a:xfrm>
          <a:off x="10572750" y="2105025"/>
          <a:ext cx="495300" cy="123826"/>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9</xdr:col>
      <xdr:colOff>219075</xdr:colOff>
      <xdr:row>19</xdr:row>
      <xdr:rowOff>47625</xdr:rowOff>
    </xdr:from>
    <xdr:to>
      <xdr:col>9</xdr:col>
      <xdr:colOff>714375</xdr:colOff>
      <xdr:row>19</xdr:row>
      <xdr:rowOff>171451</xdr:rowOff>
    </xdr:to>
    <xdr:sp macro="" textlink="">
      <xdr:nvSpPr>
        <xdr:cNvPr id="5" name="Left Arrow 4"/>
        <xdr:cNvSpPr/>
      </xdr:nvSpPr>
      <xdr:spPr>
        <a:xfrm>
          <a:off x="11620500" y="4476750"/>
          <a:ext cx="495300" cy="123826"/>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9</xdr:col>
      <xdr:colOff>200025</xdr:colOff>
      <xdr:row>30</xdr:row>
      <xdr:rowOff>57150</xdr:rowOff>
    </xdr:from>
    <xdr:to>
      <xdr:col>9</xdr:col>
      <xdr:colOff>695325</xdr:colOff>
      <xdr:row>30</xdr:row>
      <xdr:rowOff>180976</xdr:rowOff>
    </xdr:to>
    <xdr:sp macro="" textlink="">
      <xdr:nvSpPr>
        <xdr:cNvPr id="6" name="Left Arrow 5"/>
        <xdr:cNvSpPr/>
      </xdr:nvSpPr>
      <xdr:spPr>
        <a:xfrm>
          <a:off x="11601450" y="6724650"/>
          <a:ext cx="495300" cy="123826"/>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9</xdr:col>
      <xdr:colOff>180975</xdr:colOff>
      <xdr:row>41</xdr:row>
      <xdr:rowOff>47625</xdr:rowOff>
    </xdr:from>
    <xdr:to>
      <xdr:col>9</xdr:col>
      <xdr:colOff>676275</xdr:colOff>
      <xdr:row>41</xdr:row>
      <xdr:rowOff>171451</xdr:rowOff>
    </xdr:to>
    <xdr:sp macro="" textlink="">
      <xdr:nvSpPr>
        <xdr:cNvPr id="7" name="Left Arrow 6"/>
        <xdr:cNvSpPr/>
      </xdr:nvSpPr>
      <xdr:spPr>
        <a:xfrm>
          <a:off x="9029700" y="8629650"/>
          <a:ext cx="495300" cy="123826"/>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9</xdr:col>
      <xdr:colOff>180975</xdr:colOff>
      <xdr:row>4</xdr:row>
      <xdr:rowOff>57150</xdr:rowOff>
    </xdr:from>
    <xdr:to>
      <xdr:col>9</xdr:col>
      <xdr:colOff>428625</xdr:colOff>
      <xdr:row>4</xdr:row>
      <xdr:rowOff>171450</xdr:rowOff>
    </xdr:to>
    <xdr:sp macro="" textlink="">
      <xdr:nvSpPr>
        <xdr:cNvPr id="15362" name="AutoShape 1"/>
        <xdr:cNvSpPr>
          <a:spLocks noChangeArrowheads="1"/>
        </xdr:cNvSpPr>
      </xdr:nvSpPr>
      <xdr:spPr bwMode="auto">
        <a:xfrm rot="10800000">
          <a:off x="8877300" y="1066800"/>
          <a:ext cx="247650" cy="114300"/>
        </a:xfrm>
        <a:prstGeom prst="rightArrow">
          <a:avLst>
            <a:gd name="adj1" fmla="val 50000"/>
            <a:gd name="adj2" fmla="val 54167"/>
          </a:avLst>
        </a:prstGeom>
        <a:solidFill>
          <a:srgbClr val="FF0000"/>
        </a:solidFill>
        <a:ln w="9525">
          <a:solidFill>
            <a:srgbClr val="FF0000"/>
          </a:solidFill>
          <a:miter lim="800000"/>
          <a:headEnd/>
          <a:tailEnd/>
        </a:ln>
      </xdr:spPr>
    </xdr:sp>
    <xdr:clientData/>
  </xdr:twoCellAnchor>
  <xdr:twoCellAnchor>
    <xdr:from>
      <xdr:col>9</xdr:col>
      <xdr:colOff>190500</xdr:colOff>
      <xdr:row>7</xdr:row>
      <xdr:rowOff>247650</xdr:rowOff>
    </xdr:from>
    <xdr:to>
      <xdr:col>9</xdr:col>
      <xdr:colOff>438150</xdr:colOff>
      <xdr:row>7</xdr:row>
      <xdr:rowOff>361950</xdr:rowOff>
    </xdr:to>
    <xdr:sp macro="" textlink="">
      <xdr:nvSpPr>
        <xdr:cNvPr id="3" name="AutoShape 1"/>
        <xdr:cNvSpPr>
          <a:spLocks noChangeArrowheads="1"/>
        </xdr:cNvSpPr>
      </xdr:nvSpPr>
      <xdr:spPr bwMode="auto">
        <a:xfrm rot="10800000">
          <a:off x="9791700" y="1876425"/>
          <a:ext cx="247650" cy="114300"/>
        </a:xfrm>
        <a:prstGeom prst="rightArrow">
          <a:avLst>
            <a:gd name="adj1" fmla="val 50000"/>
            <a:gd name="adj2" fmla="val 54167"/>
          </a:avLst>
        </a:prstGeom>
        <a:solidFill>
          <a:srgbClr val="FF0000"/>
        </a:solidFill>
        <a:ln w="9525">
          <a:solidFill>
            <a:srgbClr val="FF0000"/>
          </a:solidFill>
          <a:miter lim="800000"/>
          <a:headEnd/>
          <a:tailEnd/>
        </a:ln>
      </xdr:spPr>
    </xdr:sp>
    <xdr:clientData/>
  </xdr:twoCellAnchor>
  <xdr:twoCellAnchor>
    <xdr:from>
      <xdr:col>9</xdr:col>
      <xdr:colOff>133350</xdr:colOff>
      <xdr:row>30</xdr:row>
      <xdr:rowOff>47625</xdr:rowOff>
    </xdr:from>
    <xdr:to>
      <xdr:col>9</xdr:col>
      <xdr:colOff>381000</xdr:colOff>
      <xdr:row>30</xdr:row>
      <xdr:rowOff>161925</xdr:rowOff>
    </xdr:to>
    <xdr:sp macro="" textlink="">
      <xdr:nvSpPr>
        <xdr:cNvPr id="4" name="AutoShape 1"/>
        <xdr:cNvSpPr>
          <a:spLocks noChangeArrowheads="1"/>
        </xdr:cNvSpPr>
      </xdr:nvSpPr>
      <xdr:spPr bwMode="auto">
        <a:xfrm rot="10800000">
          <a:off x="9734550" y="6677025"/>
          <a:ext cx="247650" cy="114300"/>
        </a:xfrm>
        <a:prstGeom prst="rightArrow">
          <a:avLst>
            <a:gd name="adj1" fmla="val 50000"/>
            <a:gd name="adj2" fmla="val 54167"/>
          </a:avLst>
        </a:prstGeom>
        <a:solidFill>
          <a:srgbClr val="FF0000"/>
        </a:solidFill>
        <a:ln w="9525">
          <a:solidFill>
            <a:srgbClr val="FF0000"/>
          </a:solidFill>
          <a:miter lim="800000"/>
          <a:headEnd/>
          <a:tailEnd/>
        </a:ln>
      </xdr:spPr>
    </xdr:sp>
    <xdr:clientData/>
  </xdr:twoCellAnchor>
</xdr:wsDr>
</file>

<file path=xl/drawings/drawing7.xml><?xml version="1.0" encoding="utf-8"?>
<xdr:wsDr xmlns:xdr="http://schemas.openxmlformats.org/drawingml/2006/spreadsheetDrawing" xmlns:a="http://schemas.openxmlformats.org/drawingml/2006/main">
  <xdr:twoCellAnchor>
    <xdr:from>
      <xdr:col>10</xdr:col>
      <xdr:colOff>180975</xdr:colOff>
      <xdr:row>4</xdr:row>
      <xdr:rowOff>57150</xdr:rowOff>
    </xdr:from>
    <xdr:to>
      <xdr:col>10</xdr:col>
      <xdr:colOff>428625</xdr:colOff>
      <xdr:row>4</xdr:row>
      <xdr:rowOff>171450</xdr:rowOff>
    </xdr:to>
    <xdr:sp macro="" textlink="">
      <xdr:nvSpPr>
        <xdr:cNvPr id="2" name="AutoShape 1"/>
        <xdr:cNvSpPr>
          <a:spLocks noChangeArrowheads="1"/>
        </xdr:cNvSpPr>
      </xdr:nvSpPr>
      <xdr:spPr bwMode="auto">
        <a:xfrm rot="10800000">
          <a:off x="9782175" y="1066800"/>
          <a:ext cx="247650" cy="114300"/>
        </a:xfrm>
        <a:prstGeom prst="rightArrow">
          <a:avLst>
            <a:gd name="adj1" fmla="val 50000"/>
            <a:gd name="adj2" fmla="val 54167"/>
          </a:avLst>
        </a:prstGeom>
        <a:solidFill>
          <a:srgbClr val="FF0000"/>
        </a:solidFill>
        <a:ln w="9525">
          <a:solidFill>
            <a:srgbClr val="FF0000"/>
          </a:solidFill>
          <a:miter lim="800000"/>
          <a:headEnd/>
          <a:tailEnd/>
        </a:ln>
      </xdr:spPr>
    </xdr:sp>
    <xdr:clientData/>
  </xdr:twoCellAnchor>
  <xdr:twoCellAnchor>
    <xdr:from>
      <xdr:col>10</xdr:col>
      <xdr:colOff>180975</xdr:colOff>
      <xdr:row>8</xdr:row>
      <xdr:rowOff>28575</xdr:rowOff>
    </xdr:from>
    <xdr:to>
      <xdr:col>10</xdr:col>
      <xdr:colOff>428625</xdr:colOff>
      <xdr:row>8</xdr:row>
      <xdr:rowOff>142875</xdr:rowOff>
    </xdr:to>
    <xdr:sp macro="" textlink="">
      <xdr:nvSpPr>
        <xdr:cNvPr id="3" name="AutoShape 1"/>
        <xdr:cNvSpPr>
          <a:spLocks noChangeArrowheads="1"/>
        </xdr:cNvSpPr>
      </xdr:nvSpPr>
      <xdr:spPr bwMode="auto">
        <a:xfrm rot="10800000">
          <a:off x="10220325" y="1857375"/>
          <a:ext cx="247650" cy="114300"/>
        </a:xfrm>
        <a:prstGeom prst="rightArrow">
          <a:avLst>
            <a:gd name="adj1" fmla="val 50000"/>
            <a:gd name="adj2" fmla="val 54167"/>
          </a:avLst>
        </a:prstGeom>
        <a:solidFill>
          <a:srgbClr val="FF0000"/>
        </a:solidFill>
        <a:ln w="9525">
          <a:solidFill>
            <a:srgbClr val="FF0000"/>
          </a:solidFill>
          <a:miter lim="800000"/>
          <a:headEnd/>
          <a:tailEnd/>
        </a:ln>
      </xdr:spPr>
    </xdr:sp>
    <xdr:clientData/>
  </xdr:twoCellAnchor>
  <xdr:twoCellAnchor>
    <xdr:from>
      <xdr:col>10</xdr:col>
      <xdr:colOff>190500</xdr:colOff>
      <xdr:row>7</xdr:row>
      <xdr:rowOff>28575</xdr:rowOff>
    </xdr:from>
    <xdr:to>
      <xdr:col>10</xdr:col>
      <xdr:colOff>438150</xdr:colOff>
      <xdr:row>7</xdr:row>
      <xdr:rowOff>142875</xdr:rowOff>
    </xdr:to>
    <xdr:sp macro="" textlink="">
      <xdr:nvSpPr>
        <xdr:cNvPr id="4" name="AutoShape 1"/>
        <xdr:cNvSpPr>
          <a:spLocks noChangeArrowheads="1"/>
        </xdr:cNvSpPr>
      </xdr:nvSpPr>
      <xdr:spPr bwMode="auto">
        <a:xfrm rot="10800000">
          <a:off x="10734675" y="1657350"/>
          <a:ext cx="247650" cy="114300"/>
        </a:xfrm>
        <a:prstGeom prst="rightArrow">
          <a:avLst>
            <a:gd name="adj1" fmla="val 50000"/>
            <a:gd name="adj2" fmla="val 54167"/>
          </a:avLst>
        </a:prstGeom>
        <a:solidFill>
          <a:srgbClr val="FF0000"/>
        </a:solidFill>
        <a:ln w="9525">
          <a:solidFill>
            <a:srgbClr val="FF0000"/>
          </a:solidFill>
          <a:miter lim="800000"/>
          <a:headEnd/>
          <a:tailEnd/>
        </a:ln>
      </xdr:spPr>
    </xdr:sp>
    <xdr:clientData/>
  </xdr:twoCellAnchor>
  <xdr:twoCellAnchor>
    <xdr:from>
      <xdr:col>10</xdr:col>
      <xdr:colOff>180975</xdr:colOff>
      <xdr:row>6</xdr:row>
      <xdr:rowOff>38100</xdr:rowOff>
    </xdr:from>
    <xdr:to>
      <xdr:col>10</xdr:col>
      <xdr:colOff>428625</xdr:colOff>
      <xdr:row>6</xdr:row>
      <xdr:rowOff>152400</xdr:rowOff>
    </xdr:to>
    <xdr:sp macro="" textlink="">
      <xdr:nvSpPr>
        <xdr:cNvPr id="5" name="AutoShape 1"/>
        <xdr:cNvSpPr>
          <a:spLocks noChangeArrowheads="1"/>
        </xdr:cNvSpPr>
      </xdr:nvSpPr>
      <xdr:spPr bwMode="auto">
        <a:xfrm rot="10800000">
          <a:off x="10725150" y="1466850"/>
          <a:ext cx="247650" cy="114300"/>
        </a:xfrm>
        <a:prstGeom prst="rightArrow">
          <a:avLst>
            <a:gd name="adj1" fmla="val 50000"/>
            <a:gd name="adj2" fmla="val 54167"/>
          </a:avLst>
        </a:prstGeom>
        <a:solidFill>
          <a:srgbClr val="FF0000"/>
        </a:solidFill>
        <a:ln w="9525">
          <a:solidFill>
            <a:srgbClr val="FF0000"/>
          </a:solidFill>
          <a:miter lim="800000"/>
          <a:headEnd/>
          <a:tailEnd/>
        </a:ln>
      </xdr:spPr>
    </xdr:sp>
    <xdr:clientData/>
  </xdr:twoCellAnchor>
  <xdr:twoCellAnchor>
    <xdr:from>
      <xdr:col>10</xdr:col>
      <xdr:colOff>171450</xdr:colOff>
      <xdr:row>10</xdr:row>
      <xdr:rowOff>161925</xdr:rowOff>
    </xdr:from>
    <xdr:to>
      <xdr:col>10</xdr:col>
      <xdr:colOff>419100</xdr:colOff>
      <xdr:row>10</xdr:row>
      <xdr:rowOff>276225</xdr:rowOff>
    </xdr:to>
    <xdr:sp macro="" textlink="">
      <xdr:nvSpPr>
        <xdr:cNvPr id="6" name="AutoShape 1"/>
        <xdr:cNvSpPr>
          <a:spLocks noChangeArrowheads="1"/>
        </xdr:cNvSpPr>
      </xdr:nvSpPr>
      <xdr:spPr bwMode="auto">
        <a:xfrm rot="10800000">
          <a:off x="10715625" y="2390775"/>
          <a:ext cx="247650" cy="114300"/>
        </a:xfrm>
        <a:prstGeom prst="rightArrow">
          <a:avLst>
            <a:gd name="adj1" fmla="val 50000"/>
            <a:gd name="adj2" fmla="val 54167"/>
          </a:avLst>
        </a:prstGeom>
        <a:solidFill>
          <a:srgbClr val="FF0000"/>
        </a:solidFill>
        <a:ln w="9525">
          <a:solidFill>
            <a:srgbClr val="FF0000"/>
          </a:solidFill>
          <a:miter lim="800000"/>
          <a:headEnd/>
          <a:tailEnd/>
        </a:ln>
      </xdr:spPr>
    </xdr:sp>
    <xdr:clientData/>
  </xdr:twoCellAnchor>
  <xdr:twoCellAnchor>
    <xdr:from>
      <xdr:col>10</xdr:col>
      <xdr:colOff>152400</xdr:colOff>
      <xdr:row>35</xdr:row>
      <xdr:rowOff>38100</xdr:rowOff>
    </xdr:from>
    <xdr:to>
      <xdr:col>10</xdr:col>
      <xdr:colOff>400050</xdr:colOff>
      <xdr:row>35</xdr:row>
      <xdr:rowOff>152400</xdr:rowOff>
    </xdr:to>
    <xdr:sp macro="" textlink="">
      <xdr:nvSpPr>
        <xdr:cNvPr id="7" name="AutoShape 1"/>
        <xdr:cNvSpPr>
          <a:spLocks noChangeArrowheads="1"/>
        </xdr:cNvSpPr>
      </xdr:nvSpPr>
      <xdr:spPr bwMode="auto">
        <a:xfrm rot="10800000">
          <a:off x="10696575" y="7467600"/>
          <a:ext cx="247650" cy="114300"/>
        </a:xfrm>
        <a:prstGeom prst="rightArrow">
          <a:avLst>
            <a:gd name="adj1" fmla="val 50000"/>
            <a:gd name="adj2" fmla="val 54167"/>
          </a:avLst>
        </a:prstGeom>
        <a:solidFill>
          <a:srgbClr val="FF0000"/>
        </a:solidFill>
        <a:ln w="9525">
          <a:solidFill>
            <a:srgbClr val="FF0000"/>
          </a:solidFill>
          <a:miter lim="800000"/>
          <a:headEnd/>
          <a:tailEnd/>
        </a:ln>
      </xdr:spPr>
    </xdr:sp>
    <xdr:clientData/>
  </xdr:twoCellAnchor>
</xdr:wsDr>
</file>

<file path=xl/drawings/drawing8.xml><?xml version="1.0" encoding="utf-8"?>
<xdr:wsDr xmlns:xdr="http://schemas.openxmlformats.org/drawingml/2006/spreadsheetDrawing" xmlns:a="http://schemas.openxmlformats.org/drawingml/2006/main">
  <xdr:twoCellAnchor>
    <xdr:from>
      <xdr:col>9</xdr:col>
      <xdr:colOff>180975</xdr:colOff>
      <xdr:row>4</xdr:row>
      <xdr:rowOff>57150</xdr:rowOff>
    </xdr:from>
    <xdr:to>
      <xdr:col>9</xdr:col>
      <xdr:colOff>428625</xdr:colOff>
      <xdr:row>4</xdr:row>
      <xdr:rowOff>171450</xdr:rowOff>
    </xdr:to>
    <xdr:sp macro="" textlink="">
      <xdr:nvSpPr>
        <xdr:cNvPr id="2" name="AutoShape 1"/>
        <xdr:cNvSpPr>
          <a:spLocks noChangeArrowheads="1"/>
        </xdr:cNvSpPr>
      </xdr:nvSpPr>
      <xdr:spPr bwMode="auto">
        <a:xfrm rot="10800000">
          <a:off x="9782175" y="1066800"/>
          <a:ext cx="247650" cy="114300"/>
        </a:xfrm>
        <a:prstGeom prst="rightArrow">
          <a:avLst>
            <a:gd name="adj1" fmla="val 50000"/>
            <a:gd name="adj2" fmla="val 54167"/>
          </a:avLst>
        </a:prstGeom>
        <a:solidFill>
          <a:srgbClr val="FF0000"/>
        </a:solidFill>
        <a:ln w="9525">
          <a:solidFill>
            <a:srgbClr val="FF0000"/>
          </a:solidFill>
          <a:miter lim="800000"/>
          <a:headEnd/>
          <a:tailEnd/>
        </a:ln>
      </xdr:spPr>
    </xdr:sp>
    <xdr:clientData/>
  </xdr:twoCellAnchor>
  <xdr:twoCellAnchor>
    <xdr:from>
      <xdr:col>9</xdr:col>
      <xdr:colOff>190500</xdr:colOff>
      <xdr:row>7</xdr:row>
      <xdr:rowOff>247650</xdr:rowOff>
    </xdr:from>
    <xdr:to>
      <xdr:col>9</xdr:col>
      <xdr:colOff>438150</xdr:colOff>
      <xdr:row>7</xdr:row>
      <xdr:rowOff>361950</xdr:rowOff>
    </xdr:to>
    <xdr:sp macro="" textlink="">
      <xdr:nvSpPr>
        <xdr:cNvPr id="3" name="AutoShape 1"/>
        <xdr:cNvSpPr>
          <a:spLocks noChangeArrowheads="1"/>
        </xdr:cNvSpPr>
      </xdr:nvSpPr>
      <xdr:spPr bwMode="auto">
        <a:xfrm rot="10800000">
          <a:off x="9791700" y="1876425"/>
          <a:ext cx="247650" cy="114300"/>
        </a:xfrm>
        <a:prstGeom prst="rightArrow">
          <a:avLst>
            <a:gd name="adj1" fmla="val 50000"/>
            <a:gd name="adj2" fmla="val 54167"/>
          </a:avLst>
        </a:prstGeom>
        <a:solidFill>
          <a:srgbClr val="FF0000"/>
        </a:solidFill>
        <a:ln w="9525">
          <a:solidFill>
            <a:srgbClr val="FF0000"/>
          </a:solidFill>
          <a:miter lim="800000"/>
          <a:headEnd/>
          <a:tailEnd/>
        </a:ln>
      </xdr:spPr>
    </xdr:sp>
    <xdr:clientData/>
  </xdr:twoCellAnchor>
  <xdr:twoCellAnchor>
    <xdr:from>
      <xdr:col>9</xdr:col>
      <xdr:colOff>133350</xdr:colOff>
      <xdr:row>36</xdr:row>
      <xdr:rowOff>47625</xdr:rowOff>
    </xdr:from>
    <xdr:to>
      <xdr:col>9</xdr:col>
      <xdr:colOff>381000</xdr:colOff>
      <xdr:row>36</xdr:row>
      <xdr:rowOff>161925</xdr:rowOff>
    </xdr:to>
    <xdr:sp macro="" textlink="">
      <xdr:nvSpPr>
        <xdr:cNvPr id="4" name="AutoShape 1"/>
        <xdr:cNvSpPr>
          <a:spLocks noChangeArrowheads="1"/>
        </xdr:cNvSpPr>
      </xdr:nvSpPr>
      <xdr:spPr bwMode="auto">
        <a:xfrm rot="10800000">
          <a:off x="9734550" y="6677025"/>
          <a:ext cx="247650" cy="114300"/>
        </a:xfrm>
        <a:prstGeom prst="rightArrow">
          <a:avLst>
            <a:gd name="adj1" fmla="val 50000"/>
            <a:gd name="adj2" fmla="val 54167"/>
          </a:avLst>
        </a:prstGeom>
        <a:solidFill>
          <a:srgbClr val="FF0000"/>
        </a:solidFill>
        <a:ln w="9525">
          <a:solidFill>
            <a:srgbClr val="FF0000"/>
          </a:solidFill>
          <a:miter lim="800000"/>
          <a:headEnd/>
          <a:tailEnd/>
        </a:ln>
      </xdr:spPr>
    </xdr:sp>
    <xdr:clientData/>
  </xdr:twoCellAnchor>
  <xdr:twoCellAnchor>
    <xdr:from>
      <xdr:col>9</xdr:col>
      <xdr:colOff>190500</xdr:colOff>
      <xdr:row>8</xdr:row>
      <xdr:rowOff>38100</xdr:rowOff>
    </xdr:from>
    <xdr:to>
      <xdr:col>9</xdr:col>
      <xdr:colOff>438150</xdr:colOff>
      <xdr:row>8</xdr:row>
      <xdr:rowOff>152400</xdr:rowOff>
    </xdr:to>
    <xdr:sp macro="" textlink="">
      <xdr:nvSpPr>
        <xdr:cNvPr id="5" name="AutoShape 1"/>
        <xdr:cNvSpPr>
          <a:spLocks noChangeArrowheads="1"/>
        </xdr:cNvSpPr>
      </xdr:nvSpPr>
      <xdr:spPr bwMode="auto">
        <a:xfrm rot="10800000">
          <a:off x="9906000" y="2066925"/>
          <a:ext cx="247650" cy="114300"/>
        </a:xfrm>
        <a:prstGeom prst="rightArrow">
          <a:avLst>
            <a:gd name="adj1" fmla="val 50000"/>
            <a:gd name="adj2" fmla="val 54167"/>
          </a:avLst>
        </a:prstGeom>
        <a:solidFill>
          <a:srgbClr val="FF0000"/>
        </a:solidFill>
        <a:ln w="9525">
          <a:solidFill>
            <a:srgbClr val="FF0000"/>
          </a:solidFill>
          <a:miter lim="800000"/>
          <a:headEnd/>
          <a:tailEnd/>
        </a:ln>
      </xdr:spPr>
    </xdr:sp>
    <xdr:clientData/>
  </xdr:twoCellAnchor>
  <xdr:twoCellAnchor>
    <xdr:from>
      <xdr:col>9</xdr:col>
      <xdr:colOff>152400</xdr:colOff>
      <xdr:row>19</xdr:row>
      <xdr:rowOff>47625</xdr:rowOff>
    </xdr:from>
    <xdr:to>
      <xdr:col>9</xdr:col>
      <xdr:colOff>400050</xdr:colOff>
      <xdr:row>19</xdr:row>
      <xdr:rowOff>161925</xdr:rowOff>
    </xdr:to>
    <xdr:sp macro="" textlink="">
      <xdr:nvSpPr>
        <xdr:cNvPr id="6" name="AutoShape 1"/>
        <xdr:cNvSpPr>
          <a:spLocks noChangeArrowheads="1"/>
        </xdr:cNvSpPr>
      </xdr:nvSpPr>
      <xdr:spPr bwMode="auto">
        <a:xfrm rot="10800000">
          <a:off x="9867900" y="4476750"/>
          <a:ext cx="247650" cy="114300"/>
        </a:xfrm>
        <a:prstGeom prst="rightArrow">
          <a:avLst>
            <a:gd name="adj1" fmla="val 50000"/>
            <a:gd name="adj2" fmla="val 54167"/>
          </a:avLst>
        </a:prstGeom>
        <a:solidFill>
          <a:srgbClr val="FF0000"/>
        </a:solidFill>
        <a:ln w="9525">
          <a:solidFill>
            <a:srgbClr val="FF0000"/>
          </a:solidFill>
          <a:miter lim="800000"/>
          <a:headEnd/>
          <a:tailEnd/>
        </a:ln>
      </xdr:spPr>
    </xdr:sp>
    <xdr:clientData/>
  </xdr:twoCellAnchor>
</xdr:wsDr>
</file>

<file path=xl/drawings/drawing9.xml><?xml version="1.0" encoding="utf-8"?>
<xdr:wsDr xmlns:xdr="http://schemas.openxmlformats.org/drawingml/2006/spreadsheetDrawing" xmlns:a="http://schemas.openxmlformats.org/drawingml/2006/main">
  <xdr:twoCellAnchor>
    <xdr:from>
      <xdr:col>2</xdr:col>
      <xdr:colOff>0</xdr:colOff>
      <xdr:row>8</xdr:row>
      <xdr:rowOff>9525</xdr:rowOff>
    </xdr:from>
    <xdr:to>
      <xdr:col>2</xdr:col>
      <xdr:colOff>0</xdr:colOff>
      <xdr:row>8</xdr:row>
      <xdr:rowOff>171450</xdr:rowOff>
    </xdr:to>
    <xdr:sp macro="" textlink="">
      <xdr:nvSpPr>
        <xdr:cNvPr id="13332" name="AutoShape 1"/>
        <xdr:cNvSpPr>
          <a:spLocks noChangeArrowheads="1"/>
        </xdr:cNvSpPr>
      </xdr:nvSpPr>
      <xdr:spPr bwMode="auto">
        <a:xfrm>
          <a:off x="3962400" y="2562225"/>
          <a:ext cx="0" cy="161925"/>
        </a:xfrm>
        <a:prstGeom prst="rightArrow">
          <a:avLst>
            <a:gd name="adj1" fmla="val 50000"/>
            <a:gd name="adj2" fmla="val -2147483648"/>
          </a:avLst>
        </a:prstGeom>
        <a:solidFill>
          <a:srgbClr val="FF0000"/>
        </a:solidFill>
        <a:ln w="9525">
          <a:noFill/>
          <a:miter lim="800000"/>
          <a:headEnd/>
          <a:tailEnd/>
        </a:ln>
      </xdr:spPr>
    </xdr:sp>
    <xdr:clientData/>
  </xdr:twoCellAnchor>
  <xdr:twoCellAnchor>
    <xdr:from>
      <xdr:col>2</xdr:col>
      <xdr:colOff>0</xdr:colOff>
      <xdr:row>9</xdr:row>
      <xdr:rowOff>19050</xdr:rowOff>
    </xdr:from>
    <xdr:to>
      <xdr:col>2</xdr:col>
      <xdr:colOff>0</xdr:colOff>
      <xdr:row>10</xdr:row>
      <xdr:rowOff>0</xdr:rowOff>
    </xdr:to>
    <xdr:sp macro="" textlink="">
      <xdr:nvSpPr>
        <xdr:cNvPr id="13333" name="AutoShape 2"/>
        <xdr:cNvSpPr>
          <a:spLocks noChangeArrowheads="1"/>
        </xdr:cNvSpPr>
      </xdr:nvSpPr>
      <xdr:spPr bwMode="auto">
        <a:xfrm>
          <a:off x="3962400" y="2752725"/>
          <a:ext cx="0" cy="161925"/>
        </a:xfrm>
        <a:prstGeom prst="rightArrow">
          <a:avLst>
            <a:gd name="adj1" fmla="val 50000"/>
            <a:gd name="adj2" fmla="val -2147483648"/>
          </a:avLst>
        </a:prstGeom>
        <a:solidFill>
          <a:srgbClr val="FF0000"/>
        </a:solidFill>
        <a:ln w="9525">
          <a:noFill/>
          <a:miter lim="800000"/>
          <a:headEnd/>
          <a:tailEnd/>
        </a:ln>
      </xdr:spPr>
    </xdr:sp>
    <xdr:clientData/>
  </xdr:twoCellAnchor>
  <xdr:twoCellAnchor>
    <xdr:from>
      <xdr:col>2</xdr:col>
      <xdr:colOff>0</xdr:colOff>
      <xdr:row>18</xdr:row>
      <xdr:rowOff>9525</xdr:rowOff>
    </xdr:from>
    <xdr:to>
      <xdr:col>2</xdr:col>
      <xdr:colOff>0</xdr:colOff>
      <xdr:row>18</xdr:row>
      <xdr:rowOff>171450</xdr:rowOff>
    </xdr:to>
    <xdr:sp macro="" textlink="">
      <xdr:nvSpPr>
        <xdr:cNvPr id="13334" name="AutoShape 3"/>
        <xdr:cNvSpPr>
          <a:spLocks noChangeArrowheads="1"/>
        </xdr:cNvSpPr>
      </xdr:nvSpPr>
      <xdr:spPr bwMode="auto">
        <a:xfrm>
          <a:off x="3962400" y="4276725"/>
          <a:ext cx="0" cy="161925"/>
        </a:xfrm>
        <a:prstGeom prst="rightArrow">
          <a:avLst>
            <a:gd name="adj1" fmla="val 50000"/>
            <a:gd name="adj2" fmla="val -2147483648"/>
          </a:avLst>
        </a:prstGeom>
        <a:solidFill>
          <a:srgbClr val="FF0000"/>
        </a:solidFill>
        <a:ln w="9525">
          <a:noFill/>
          <a:miter lim="800000"/>
          <a:headEnd/>
          <a:tailEnd/>
        </a:ln>
      </xdr:spPr>
    </xdr:sp>
    <xdr:clientData/>
  </xdr:twoCellAnchor>
  <xdr:twoCellAnchor>
    <xdr:from>
      <xdr:col>2</xdr:col>
      <xdr:colOff>0</xdr:colOff>
      <xdr:row>23</xdr:row>
      <xdr:rowOff>9525</xdr:rowOff>
    </xdr:from>
    <xdr:to>
      <xdr:col>2</xdr:col>
      <xdr:colOff>0</xdr:colOff>
      <xdr:row>23</xdr:row>
      <xdr:rowOff>171450</xdr:rowOff>
    </xdr:to>
    <xdr:sp macro="" textlink="">
      <xdr:nvSpPr>
        <xdr:cNvPr id="13335" name="AutoShape 4"/>
        <xdr:cNvSpPr>
          <a:spLocks noChangeArrowheads="1"/>
        </xdr:cNvSpPr>
      </xdr:nvSpPr>
      <xdr:spPr bwMode="auto">
        <a:xfrm>
          <a:off x="3962400" y="5286375"/>
          <a:ext cx="0" cy="152400"/>
        </a:xfrm>
        <a:prstGeom prst="rightArrow">
          <a:avLst>
            <a:gd name="adj1" fmla="val 50000"/>
            <a:gd name="adj2" fmla="val -2147483648"/>
          </a:avLst>
        </a:prstGeom>
        <a:solidFill>
          <a:srgbClr val="FF0000"/>
        </a:solidFill>
        <a:ln w="9525">
          <a:noFill/>
          <a:miter lim="800000"/>
          <a:headEnd/>
          <a:tailEnd/>
        </a:ln>
      </xdr:spPr>
    </xdr:sp>
    <xdr:clientData/>
  </xdr:twoCellAnchor>
  <xdr:twoCellAnchor>
    <xdr:from>
      <xdr:col>2</xdr:col>
      <xdr:colOff>0</xdr:colOff>
      <xdr:row>24</xdr:row>
      <xdr:rowOff>9525</xdr:rowOff>
    </xdr:from>
    <xdr:to>
      <xdr:col>2</xdr:col>
      <xdr:colOff>0</xdr:colOff>
      <xdr:row>24</xdr:row>
      <xdr:rowOff>171450</xdr:rowOff>
    </xdr:to>
    <xdr:sp macro="" textlink="">
      <xdr:nvSpPr>
        <xdr:cNvPr id="13336" name="AutoShape 5"/>
        <xdr:cNvSpPr>
          <a:spLocks noChangeArrowheads="1"/>
        </xdr:cNvSpPr>
      </xdr:nvSpPr>
      <xdr:spPr bwMode="auto">
        <a:xfrm>
          <a:off x="3962400" y="5448300"/>
          <a:ext cx="0" cy="152400"/>
        </a:xfrm>
        <a:prstGeom prst="rightArrow">
          <a:avLst>
            <a:gd name="adj1" fmla="val 50000"/>
            <a:gd name="adj2" fmla="val -2147483648"/>
          </a:avLst>
        </a:prstGeom>
        <a:solidFill>
          <a:srgbClr val="FF0000"/>
        </a:solidFill>
        <a:ln w="9525">
          <a:noFill/>
          <a:miter lim="800000"/>
          <a:headEnd/>
          <a:tailEnd/>
        </a:ln>
      </xdr:spPr>
    </xdr:sp>
    <xdr:clientData/>
  </xdr:twoCellAnchor>
  <xdr:twoCellAnchor>
    <xdr:from>
      <xdr:col>1</xdr:col>
      <xdr:colOff>142875</xdr:colOff>
      <xdr:row>41</xdr:row>
      <xdr:rowOff>28575</xdr:rowOff>
    </xdr:from>
    <xdr:to>
      <xdr:col>1</xdr:col>
      <xdr:colOff>390525</xdr:colOff>
      <xdr:row>41</xdr:row>
      <xdr:rowOff>152400</xdr:rowOff>
    </xdr:to>
    <xdr:sp macro="" textlink="">
      <xdr:nvSpPr>
        <xdr:cNvPr id="13337" name="AutoShape 6"/>
        <xdr:cNvSpPr>
          <a:spLocks noChangeArrowheads="1"/>
        </xdr:cNvSpPr>
      </xdr:nvSpPr>
      <xdr:spPr bwMode="auto">
        <a:xfrm>
          <a:off x="3686175" y="10487025"/>
          <a:ext cx="247650" cy="123825"/>
        </a:xfrm>
        <a:prstGeom prst="rightArrow">
          <a:avLst>
            <a:gd name="adj1" fmla="val 50000"/>
            <a:gd name="adj2" fmla="val 50000"/>
          </a:avLst>
        </a:prstGeom>
        <a:solidFill>
          <a:srgbClr val="FF0000"/>
        </a:solidFill>
        <a:ln w="9525">
          <a:solidFill>
            <a:srgbClr val="FF0000"/>
          </a:solidFill>
          <a:miter lim="800000"/>
          <a:headEnd/>
          <a:tailEnd/>
        </a:ln>
      </xdr:spPr>
    </xdr:sp>
    <xdr:clientData/>
  </xdr:twoCellAnchor>
  <xdr:twoCellAnchor>
    <xdr:from>
      <xdr:col>1</xdr:col>
      <xdr:colOff>142875</xdr:colOff>
      <xdr:row>42</xdr:row>
      <xdr:rowOff>28575</xdr:rowOff>
    </xdr:from>
    <xdr:to>
      <xdr:col>1</xdr:col>
      <xdr:colOff>390525</xdr:colOff>
      <xdr:row>42</xdr:row>
      <xdr:rowOff>152400</xdr:rowOff>
    </xdr:to>
    <xdr:sp macro="" textlink="">
      <xdr:nvSpPr>
        <xdr:cNvPr id="13338" name="AutoShape 7"/>
        <xdr:cNvSpPr>
          <a:spLocks noChangeArrowheads="1"/>
        </xdr:cNvSpPr>
      </xdr:nvSpPr>
      <xdr:spPr bwMode="auto">
        <a:xfrm>
          <a:off x="3686175" y="10658475"/>
          <a:ext cx="247650" cy="123825"/>
        </a:xfrm>
        <a:prstGeom prst="rightArrow">
          <a:avLst>
            <a:gd name="adj1" fmla="val 50000"/>
            <a:gd name="adj2" fmla="val 50000"/>
          </a:avLst>
        </a:prstGeom>
        <a:solidFill>
          <a:srgbClr val="FF0000"/>
        </a:solidFill>
        <a:ln w="9525">
          <a:solidFill>
            <a:srgbClr val="FF0000"/>
          </a:solidFill>
          <a:miter lim="800000"/>
          <a:headEnd/>
          <a:tailEnd/>
        </a:ln>
      </xdr:spPr>
    </xdr:sp>
    <xdr:clientData/>
  </xdr:twoCellAnchor>
  <xdr:twoCellAnchor>
    <xdr:from>
      <xdr:col>1</xdr:col>
      <xdr:colOff>152400</xdr:colOff>
      <xdr:row>43</xdr:row>
      <xdr:rowOff>28575</xdr:rowOff>
    </xdr:from>
    <xdr:to>
      <xdr:col>1</xdr:col>
      <xdr:colOff>400050</xdr:colOff>
      <xdr:row>43</xdr:row>
      <xdr:rowOff>152400</xdr:rowOff>
    </xdr:to>
    <xdr:sp macro="" textlink="">
      <xdr:nvSpPr>
        <xdr:cNvPr id="13339" name="AutoShape 8"/>
        <xdr:cNvSpPr>
          <a:spLocks noChangeArrowheads="1"/>
        </xdr:cNvSpPr>
      </xdr:nvSpPr>
      <xdr:spPr bwMode="auto">
        <a:xfrm>
          <a:off x="3695700" y="10829925"/>
          <a:ext cx="247650" cy="123825"/>
        </a:xfrm>
        <a:prstGeom prst="rightArrow">
          <a:avLst>
            <a:gd name="adj1" fmla="val 50000"/>
            <a:gd name="adj2" fmla="val 50000"/>
          </a:avLst>
        </a:prstGeom>
        <a:solidFill>
          <a:srgbClr val="FF0000"/>
        </a:solidFill>
        <a:ln w="9525">
          <a:solidFill>
            <a:srgbClr val="FF0000"/>
          </a:solidFill>
          <a:miter lim="800000"/>
          <a:headEnd/>
          <a:tailEnd/>
        </a:ln>
      </xdr:spPr>
    </xdr:sp>
    <xdr:clientData/>
  </xdr:twoCellAnchor>
  <xdr:twoCellAnchor>
    <xdr:from>
      <xdr:col>1</xdr:col>
      <xdr:colOff>142875</xdr:colOff>
      <xdr:row>38</xdr:row>
      <xdr:rowOff>114300</xdr:rowOff>
    </xdr:from>
    <xdr:to>
      <xdr:col>1</xdr:col>
      <xdr:colOff>390525</xdr:colOff>
      <xdr:row>39</xdr:row>
      <xdr:rowOff>66675</xdr:rowOff>
    </xdr:to>
    <xdr:sp macro="" textlink="">
      <xdr:nvSpPr>
        <xdr:cNvPr id="13340" name="AutoShape 9"/>
        <xdr:cNvSpPr>
          <a:spLocks noChangeArrowheads="1"/>
        </xdr:cNvSpPr>
      </xdr:nvSpPr>
      <xdr:spPr bwMode="auto">
        <a:xfrm>
          <a:off x="3686175" y="10077450"/>
          <a:ext cx="247650" cy="114300"/>
        </a:xfrm>
        <a:prstGeom prst="rightArrow">
          <a:avLst>
            <a:gd name="adj1" fmla="val 50000"/>
            <a:gd name="adj2" fmla="val 54167"/>
          </a:avLst>
        </a:prstGeom>
        <a:solidFill>
          <a:srgbClr val="FF0000"/>
        </a:solidFill>
        <a:ln w="9525">
          <a:solidFill>
            <a:srgbClr val="FF0000"/>
          </a:solidFill>
          <a:miter lim="800000"/>
          <a:headEnd/>
          <a:tailEnd/>
        </a:ln>
      </xdr:spPr>
    </xdr:sp>
    <xdr:clientData/>
  </xdr:twoCellAnchor>
  <xdr:twoCellAnchor>
    <xdr:from>
      <xdr:col>1</xdr:col>
      <xdr:colOff>152400</xdr:colOff>
      <xdr:row>44</xdr:row>
      <xdr:rowOff>28575</xdr:rowOff>
    </xdr:from>
    <xdr:to>
      <xdr:col>1</xdr:col>
      <xdr:colOff>400050</xdr:colOff>
      <xdr:row>44</xdr:row>
      <xdr:rowOff>152400</xdr:rowOff>
    </xdr:to>
    <xdr:sp macro="" textlink="">
      <xdr:nvSpPr>
        <xdr:cNvPr id="13341" name="AutoShape 10"/>
        <xdr:cNvSpPr>
          <a:spLocks noChangeArrowheads="1"/>
        </xdr:cNvSpPr>
      </xdr:nvSpPr>
      <xdr:spPr bwMode="auto">
        <a:xfrm>
          <a:off x="3695700" y="11001375"/>
          <a:ext cx="247650" cy="123825"/>
        </a:xfrm>
        <a:prstGeom prst="rightArrow">
          <a:avLst>
            <a:gd name="adj1" fmla="val 50000"/>
            <a:gd name="adj2" fmla="val 50000"/>
          </a:avLst>
        </a:prstGeom>
        <a:solidFill>
          <a:srgbClr val="FF0000"/>
        </a:solidFill>
        <a:ln w="9525">
          <a:solidFill>
            <a:srgbClr val="FF0000"/>
          </a:solidFill>
          <a:miter lim="800000"/>
          <a:headEnd/>
          <a:tailEnd/>
        </a:ln>
      </xdr:spPr>
    </xdr:sp>
    <xdr:clientData/>
  </xdr:twoCellAnchor>
  <xdr:twoCellAnchor>
    <xdr:from>
      <xdr:col>1</xdr:col>
      <xdr:colOff>114300</xdr:colOff>
      <xdr:row>34</xdr:row>
      <xdr:rowOff>28575</xdr:rowOff>
    </xdr:from>
    <xdr:to>
      <xdr:col>1</xdr:col>
      <xdr:colOff>361950</xdr:colOff>
      <xdr:row>34</xdr:row>
      <xdr:rowOff>152400</xdr:rowOff>
    </xdr:to>
    <xdr:sp macro="" textlink="">
      <xdr:nvSpPr>
        <xdr:cNvPr id="13342" name="AutoShape 11"/>
        <xdr:cNvSpPr>
          <a:spLocks noChangeArrowheads="1"/>
        </xdr:cNvSpPr>
      </xdr:nvSpPr>
      <xdr:spPr bwMode="auto">
        <a:xfrm>
          <a:off x="3657600" y="9324975"/>
          <a:ext cx="247650" cy="123825"/>
        </a:xfrm>
        <a:prstGeom prst="rightArrow">
          <a:avLst>
            <a:gd name="adj1" fmla="val 50000"/>
            <a:gd name="adj2" fmla="val 50000"/>
          </a:avLst>
        </a:prstGeom>
        <a:solidFill>
          <a:srgbClr val="FF0000"/>
        </a:solidFill>
        <a:ln w="9525">
          <a:solidFill>
            <a:srgbClr val="FF0000"/>
          </a:solidFill>
          <a:miter lim="800000"/>
          <a:headEnd/>
          <a:tailEnd/>
        </a:ln>
      </xdr:spPr>
    </xdr:sp>
    <xdr:clientData/>
  </xdr:twoCellAnchor>
  <xdr:twoCellAnchor>
    <xdr:from>
      <xdr:col>1</xdr:col>
      <xdr:colOff>19050</xdr:colOff>
      <xdr:row>29</xdr:row>
      <xdr:rowOff>304800</xdr:rowOff>
    </xdr:from>
    <xdr:to>
      <xdr:col>1</xdr:col>
      <xdr:colOff>266700</xdr:colOff>
      <xdr:row>29</xdr:row>
      <xdr:rowOff>419100</xdr:rowOff>
    </xdr:to>
    <xdr:sp macro="" textlink="">
      <xdr:nvSpPr>
        <xdr:cNvPr id="13343" name="AutoShape 12"/>
        <xdr:cNvSpPr>
          <a:spLocks noChangeArrowheads="1"/>
        </xdr:cNvSpPr>
      </xdr:nvSpPr>
      <xdr:spPr bwMode="auto">
        <a:xfrm>
          <a:off x="3562350" y="6591300"/>
          <a:ext cx="247650" cy="114300"/>
        </a:xfrm>
        <a:prstGeom prst="rightArrow">
          <a:avLst>
            <a:gd name="adj1" fmla="val 50000"/>
            <a:gd name="adj2" fmla="val 54167"/>
          </a:avLst>
        </a:prstGeom>
        <a:solidFill>
          <a:srgbClr val="FF0000"/>
        </a:solidFill>
        <a:ln w="9525">
          <a:solidFill>
            <a:srgbClr val="FF0000"/>
          </a:solidFill>
          <a:miter lim="800000"/>
          <a:headEnd/>
          <a:tailEnd/>
        </a:ln>
      </xdr:spPr>
    </xdr:sp>
    <xdr:clientData/>
  </xdr:twoCellAnchor>
  <xdr:twoCellAnchor>
    <xdr:from>
      <xdr:col>1</xdr:col>
      <xdr:colOff>142875</xdr:colOff>
      <xdr:row>47</xdr:row>
      <xdr:rowOff>28575</xdr:rowOff>
    </xdr:from>
    <xdr:to>
      <xdr:col>1</xdr:col>
      <xdr:colOff>390525</xdr:colOff>
      <xdr:row>47</xdr:row>
      <xdr:rowOff>142875</xdr:rowOff>
    </xdr:to>
    <xdr:sp macro="" textlink="">
      <xdr:nvSpPr>
        <xdr:cNvPr id="13344" name="AutoShape 13"/>
        <xdr:cNvSpPr>
          <a:spLocks noChangeArrowheads="1"/>
        </xdr:cNvSpPr>
      </xdr:nvSpPr>
      <xdr:spPr bwMode="auto">
        <a:xfrm>
          <a:off x="3686175" y="11506200"/>
          <a:ext cx="247650" cy="114300"/>
        </a:xfrm>
        <a:prstGeom prst="rightArrow">
          <a:avLst>
            <a:gd name="adj1" fmla="val 50000"/>
            <a:gd name="adj2" fmla="val 54167"/>
          </a:avLst>
        </a:prstGeom>
        <a:solidFill>
          <a:srgbClr val="FF0000"/>
        </a:solidFill>
        <a:ln w="9525">
          <a:solidFill>
            <a:srgbClr val="FF0000"/>
          </a:solidFill>
          <a:miter lim="800000"/>
          <a:headEnd/>
          <a:tailEnd/>
        </a:ln>
      </xdr:spPr>
    </xdr:sp>
    <xdr:clientData/>
  </xdr:twoCellAnchor>
  <xdr:twoCellAnchor>
    <xdr:from>
      <xdr:col>1</xdr:col>
      <xdr:colOff>47625</xdr:colOff>
      <xdr:row>31</xdr:row>
      <xdr:rowOff>485775</xdr:rowOff>
    </xdr:from>
    <xdr:to>
      <xdr:col>1</xdr:col>
      <xdr:colOff>295275</xdr:colOff>
      <xdr:row>31</xdr:row>
      <xdr:rowOff>600075</xdr:rowOff>
    </xdr:to>
    <xdr:sp macro="" textlink="">
      <xdr:nvSpPr>
        <xdr:cNvPr id="13345" name="AutoShape 14"/>
        <xdr:cNvSpPr>
          <a:spLocks noChangeArrowheads="1"/>
        </xdr:cNvSpPr>
      </xdr:nvSpPr>
      <xdr:spPr bwMode="auto">
        <a:xfrm>
          <a:off x="3590925" y="8610600"/>
          <a:ext cx="247650" cy="114300"/>
        </a:xfrm>
        <a:prstGeom prst="rightArrow">
          <a:avLst>
            <a:gd name="adj1" fmla="val 50000"/>
            <a:gd name="adj2" fmla="val 54167"/>
          </a:avLst>
        </a:prstGeom>
        <a:solidFill>
          <a:srgbClr val="FF0000"/>
        </a:solidFill>
        <a:ln w="9525">
          <a:solidFill>
            <a:srgbClr val="FF0000"/>
          </a:solidFill>
          <a:miter lim="800000"/>
          <a:headEnd/>
          <a:tailEnd/>
        </a:ln>
      </xdr:spPr>
    </xdr:sp>
    <xdr:clientData/>
  </xdr:twoCellAnchor>
  <xdr:twoCellAnchor>
    <xdr:from>
      <xdr:col>1</xdr:col>
      <xdr:colOff>114300</xdr:colOff>
      <xdr:row>18</xdr:row>
      <xdr:rowOff>28575</xdr:rowOff>
    </xdr:from>
    <xdr:to>
      <xdr:col>1</xdr:col>
      <xdr:colOff>361950</xdr:colOff>
      <xdr:row>18</xdr:row>
      <xdr:rowOff>152400</xdr:rowOff>
    </xdr:to>
    <xdr:sp macro="" textlink="">
      <xdr:nvSpPr>
        <xdr:cNvPr id="13346" name="AutoShape 15"/>
        <xdr:cNvSpPr>
          <a:spLocks noChangeArrowheads="1"/>
        </xdr:cNvSpPr>
      </xdr:nvSpPr>
      <xdr:spPr bwMode="auto">
        <a:xfrm>
          <a:off x="3657600" y="4295775"/>
          <a:ext cx="247650" cy="123825"/>
        </a:xfrm>
        <a:prstGeom prst="rightArrow">
          <a:avLst>
            <a:gd name="adj1" fmla="val 50000"/>
            <a:gd name="adj2" fmla="val 50000"/>
          </a:avLst>
        </a:prstGeom>
        <a:solidFill>
          <a:srgbClr val="FF0000"/>
        </a:solidFill>
        <a:ln w="9525">
          <a:solidFill>
            <a:srgbClr val="FF0000"/>
          </a:solidFill>
          <a:miter lim="800000"/>
          <a:headEnd/>
          <a:tailEnd/>
        </a:ln>
      </xdr:spPr>
    </xdr:sp>
    <xdr:clientData/>
  </xdr:twoCellAnchor>
  <xdr:twoCellAnchor>
    <xdr:from>
      <xdr:col>1</xdr:col>
      <xdr:colOff>114300</xdr:colOff>
      <xdr:row>19</xdr:row>
      <xdr:rowOff>28575</xdr:rowOff>
    </xdr:from>
    <xdr:to>
      <xdr:col>1</xdr:col>
      <xdr:colOff>361950</xdr:colOff>
      <xdr:row>19</xdr:row>
      <xdr:rowOff>152400</xdr:rowOff>
    </xdr:to>
    <xdr:sp macro="" textlink="">
      <xdr:nvSpPr>
        <xdr:cNvPr id="13347" name="AutoShape 16"/>
        <xdr:cNvSpPr>
          <a:spLocks noChangeArrowheads="1"/>
        </xdr:cNvSpPr>
      </xdr:nvSpPr>
      <xdr:spPr bwMode="auto">
        <a:xfrm>
          <a:off x="3657600" y="4505325"/>
          <a:ext cx="247650" cy="123825"/>
        </a:xfrm>
        <a:prstGeom prst="rightArrow">
          <a:avLst>
            <a:gd name="adj1" fmla="val 50000"/>
            <a:gd name="adj2" fmla="val 50000"/>
          </a:avLst>
        </a:prstGeom>
        <a:solidFill>
          <a:srgbClr val="FF0000"/>
        </a:solidFill>
        <a:ln w="9525">
          <a:solidFill>
            <a:srgbClr val="FF0000"/>
          </a:solidFill>
          <a:miter lim="800000"/>
          <a:headEnd/>
          <a:tailEnd/>
        </a:ln>
      </xdr:spPr>
    </xdr:sp>
    <xdr:clientData/>
  </xdr:twoCellAnchor>
  <xdr:twoCellAnchor>
    <xdr:from>
      <xdr:col>1</xdr:col>
      <xdr:colOff>114300</xdr:colOff>
      <xdr:row>20</xdr:row>
      <xdr:rowOff>28575</xdr:rowOff>
    </xdr:from>
    <xdr:to>
      <xdr:col>1</xdr:col>
      <xdr:colOff>361950</xdr:colOff>
      <xdr:row>20</xdr:row>
      <xdr:rowOff>152400</xdr:rowOff>
    </xdr:to>
    <xdr:sp macro="" textlink="">
      <xdr:nvSpPr>
        <xdr:cNvPr id="13348" name="AutoShape 17"/>
        <xdr:cNvSpPr>
          <a:spLocks noChangeArrowheads="1"/>
        </xdr:cNvSpPr>
      </xdr:nvSpPr>
      <xdr:spPr bwMode="auto">
        <a:xfrm>
          <a:off x="3657600" y="4714875"/>
          <a:ext cx="247650" cy="123825"/>
        </a:xfrm>
        <a:prstGeom prst="rightArrow">
          <a:avLst>
            <a:gd name="adj1" fmla="val 50000"/>
            <a:gd name="adj2" fmla="val 50000"/>
          </a:avLst>
        </a:prstGeom>
        <a:solidFill>
          <a:srgbClr val="FF0000"/>
        </a:solidFill>
        <a:ln w="9525">
          <a:solidFill>
            <a:srgbClr val="FF0000"/>
          </a:solidFill>
          <a:miter lim="800000"/>
          <a:headEnd/>
          <a:tailEnd/>
        </a:ln>
      </xdr:spPr>
    </xdr:sp>
    <xdr:clientData/>
  </xdr:twoCellAnchor>
  <xdr:twoCellAnchor>
    <xdr:from>
      <xdr:col>1</xdr:col>
      <xdr:colOff>114300</xdr:colOff>
      <xdr:row>21</xdr:row>
      <xdr:rowOff>28575</xdr:rowOff>
    </xdr:from>
    <xdr:to>
      <xdr:col>1</xdr:col>
      <xdr:colOff>361950</xdr:colOff>
      <xdr:row>21</xdr:row>
      <xdr:rowOff>152400</xdr:rowOff>
    </xdr:to>
    <xdr:sp macro="" textlink="">
      <xdr:nvSpPr>
        <xdr:cNvPr id="13349" name="AutoShape 18"/>
        <xdr:cNvSpPr>
          <a:spLocks noChangeArrowheads="1"/>
        </xdr:cNvSpPr>
      </xdr:nvSpPr>
      <xdr:spPr bwMode="auto">
        <a:xfrm>
          <a:off x="3657600" y="4924425"/>
          <a:ext cx="247650" cy="123825"/>
        </a:xfrm>
        <a:prstGeom prst="rightArrow">
          <a:avLst>
            <a:gd name="adj1" fmla="val 50000"/>
            <a:gd name="adj2" fmla="val 50000"/>
          </a:avLst>
        </a:prstGeom>
        <a:solidFill>
          <a:srgbClr val="FF0000"/>
        </a:solidFill>
        <a:ln w="9525">
          <a:solidFill>
            <a:srgbClr val="FF0000"/>
          </a:solidFill>
          <a:miter lim="800000"/>
          <a:headEnd/>
          <a:tailEnd/>
        </a:ln>
      </xdr:spPr>
    </xdr:sp>
    <xdr:clientData/>
  </xdr:twoCellAnchor>
  <xdr:twoCellAnchor>
    <xdr:from>
      <xdr:col>1</xdr:col>
      <xdr:colOff>19050</xdr:colOff>
      <xdr:row>30</xdr:row>
      <xdr:rowOff>428625</xdr:rowOff>
    </xdr:from>
    <xdr:to>
      <xdr:col>1</xdr:col>
      <xdr:colOff>266700</xdr:colOff>
      <xdr:row>30</xdr:row>
      <xdr:rowOff>542925</xdr:rowOff>
    </xdr:to>
    <xdr:sp macro="" textlink="">
      <xdr:nvSpPr>
        <xdr:cNvPr id="13350" name="AutoShape 19"/>
        <xdr:cNvSpPr>
          <a:spLocks noChangeArrowheads="1"/>
        </xdr:cNvSpPr>
      </xdr:nvSpPr>
      <xdr:spPr bwMode="auto">
        <a:xfrm>
          <a:off x="3562350" y="7620000"/>
          <a:ext cx="247650" cy="114300"/>
        </a:xfrm>
        <a:prstGeom prst="rightArrow">
          <a:avLst>
            <a:gd name="adj1" fmla="val 50000"/>
            <a:gd name="adj2" fmla="val 54167"/>
          </a:avLst>
        </a:prstGeom>
        <a:solidFill>
          <a:srgbClr val="FF0000"/>
        </a:solidFill>
        <a:ln w="9525">
          <a:solidFill>
            <a:srgbClr val="FF0000"/>
          </a:solidFill>
          <a:miter lim="800000"/>
          <a:headEnd/>
          <a:tailEnd/>
        </a:ln>
      </xdr:spPr>
    </xdr:sp>
    <xdr:clientData/>
  </xdr:twoCellAnchor>
</xdr:wsDr>
</file>

<file path=xl/drawings/drawing10.xml><?xml version="1.0" encoding="utf-8"?>
<xdr:wsDr xmlns:xdr="http://schemas.openxmlformats.org/drawingml/2006/spreadsheetDrawing" xmlns:a="http://schemas.openxmlformats.org/drawingml/2006/main">
  <xdr:twoCellAnchor>
    <xdr:from>
      <xdr:col>2</xdr:col>
      <xdr:colOff>0</xdr:colOff>
      <xdr:row>9</xdr:row>
      <xdr:rowOff>0</xdr:rowOff>
    </xdr:from>
    <xdr:to>
      <xdr:col>2</xdr:col>
      <xdr:colOff>0</xdr:colOff>
      <xdr:row>9</xdr:row>
      <xdr:rowOff>0</xdr:rowOff>
    </xdr:to>
    <xdr:sp macro="" textlink="">
      <xdr:nvSpPr>
        <xdr:cNvPr id="14362" name="AutoShape 1"/>
        <xdr:cNvSpPr>
          <a:spLocks noChangeArrowheads="1"/>
        </xdr:cNvSpPr>
      </xdr:nvSpPr>
      <xdr:spPr bwMode="auto">
        <a:xfrm>
          <a:off x="4467225" y="2581275"/>
          <a:ext cx="0" cy="0"/>
        </a:xfrm>
        <a:prstGeom prst="rightArrow">
          <a:avLst>
            <a:gd name="adj1" fmla="val 50000"/>
            <a:gd name="adj2" fmla="val -2147483648"/>
          </a:avLst>
        </a:prstGeom>
        <a:solidFill>
          <a:srgbClr val="FF0000"/>
        </a:solidFill>
        <a:ln w="9525">
          <a:noFill/>
          <a:miter lim="800000"/>
          <a:headEnd/>
          <a:tailEnd/>
        </a:ln>
      </xdr:spPr>
    </xdr:sp>
    <xdr:clientData/>
  </xdr:twoCellAnchor>
  <xdr:twoCellAnchor>
    <xdr:from>
      <xdr:col>2</xdr:col>
      <xdr:colOff>0</xdr:colOff>
      <xdr:row>9</xdr:row>
      <xdr:rowOff>0</xdr:rowOff>
    </xdr:from>
    <xdr:to>
      <xdr:col>2</xdr:col>
      <xdr:colOff>0</xdr:colOff>
      <xdr:row>9</xdr:row>
      <xdr:rowOff>0</xdr:rowOff>
    </xdr:to>
    <xdr:sp macro="" textlink="">
      <xdr:nvSpPr>
        <xdr:cNvPr id="14363" name="AutoShape 2"/>
        <xdr:cNvSpPr>
          <a:spLocks noChangeArrowheads="1"/>
        </xdr:cNvSpPr>
      </xdr:nvSpPr>
      <xdr:spPr bwMode="auto">
        <a:xfrm>
          <a:off x="4467225" y="2581275"/>
          <a:ext cx="0" cy="0"/>
        </a:xfrm>
        <a:prstGeom prst="rightArrow">
          <a:avLst>
            <a:gd name="adj1" fmla="val 50000"/>
            <a:gd name="adj2" fmla="val -2147483648"/>
          </a:avLst>
        </a:prstGeom>
        <a:solidFill>
          <a:srgbClr val="FF0000"/>
        </a:solidFill>
        <a:ln w="9525">
          <a:noFill/>
          <a:miter lim="800000"/>
          <a:headEnd/>
          <a:tailEnd/>
        </a:ln>
      </xdr:spPr>
    </xdr:sp>
    <xdr:clientData/>
  </xdr:twoCellAnchor>
  <xdr:twoCellAnchor>
    <xdr:from>
      <xdr:col>2</xdr:col>
      <xdr:colOff>0</xdr:colOff>
      <xdr:row>11</xdr:row>
      <xdr:rowOff>9525</xdr:rowOff>
    </xdr:from>
    <xdr:to>
      <xdr:col>2</xdr:col>
      <xdr:colOff>0</xdr:colOff>
      <xdr:row>11</xdr:row>
      <xdr:rowOff>171450</xdr:rowOff>
    </xdr:to>
    <xdr:sp macro="" textlink="">
      <xdr:nvSpPr>
        <xdr:cNvPr id="14364" name="AutoShape 3"/>
        <xdr:cNvSpPr>
          <a:spLocks noChangeArrowheads="1"/>
        </xdr:cNvSpPr>
      </xdr:nvSpPr>
      <xdr:spPr bwMode="auto">
        <a:xfrm>
          <a:off x="4467225" y="3076575"/>
          <a:ext cx="0" cy="161925"/>
        </a:xfrm>
        <a:prstGeom prst="rightArrow">
          <a:avLst>
            <a:gd name="adj1" fmla="val 50000"/>
            <a:gd name="adj2" fmla="val -2147483648"/>
          </a:avLst>
        </a:prstGeom>
        <a:solidFill>
          <a:srgbClr val="FF0000"/>
        </a:solidFill>
        <a:ln w="9525">
          <a:noFill/>
          <a:miter lim="800000"/>
          <a:headEnd/>
          <a:tailEnd/>
        </a:ln>
      </xdr:spPr>
    </xdr:sp>
    <xdr:clientData/>
  </xdr:twoCellAnchor>
  <xdr:twoCellAnchor>
    <xdr:from>
      <xdr:col>2</xdr:col>
      <xdr:colOff>0</xdr:colOff>
      <xdr:row>16</xdr:row>
      <xdr:rowOff>9525</xdr:rowOff>
    </xdr:from>
    <xdr:to>
      <xdr:col>2</xdr:col>
      <xdr:colOff>0</xdr:colOff>
      <xdr:row>16</xdr:row>
      <xdr:rowOff>171450</xdr:rowOff>
    </xdr:to>
    <xdr:sp macro="" textlink="">
      <xdr:nvSpPr>
        <xdr:cNvPr id="14365" name="AutoShape 4"/>
        <xdr:cNvSpPr>
          <a:spLocks noChangeArrowheads="1"/>
        </xdr:cNvSpPr>
      </xdr:nvSpPr>
      <xdr:spPr bwMode="auto">
        <a:xfrm>
          <a:off x="4467225" y="4238625"/>
          <a:ext cx="0" cy="161925"/>
        </a:xfrm>
        <a:prstGeom prst="rightArrow">
          <a:avLst>
            <a:gd name="adj1" fmla="val 50000"/>
            <a:gd name="adj2" fmla="val -2147483648"/>
          </a:avLst>
        </a:prstGeom>
        <a:solidFill>
          <a:srgbClr val="FF0000"/>
        </a:solidFill>
        <a:ln w="9525">
          <a:noFill/>
          <a:miter lim="800000"/>
          <a:headEnd/>
          <a:tailEnd/>
        </a:ln>
      </xdr:spPr>
    </xdr:sp>
    <xdr:clientData/>
  </xdr:twoCellAnchor>
  <xdr:twoCellAnchor>
    <xdr:from>
      <xdr:col>2</xdr:col>
      <xdr:colOff>0</xdr:colOff>
      <xdr:row>17</xdr:row>
      <xdr:rowOff>9525</xdr:rowOff>
    </xdr:from>
    <xdr:to>
      <xdr:col>2</xdr:col>
      <xdr:colOff>0</xdr:colOff>
      <xdr:row>17</xdr:row>
      <xdr:rowOff>171450</xdr:rowOff>
    </xdr:to>
    <xdr:sp macro="" textlink="">
      <xdr:nvSpPr>
        <xdr:cNvPr id="14366" name="AutoShape 5"/>
        <xdr:cNvSpPr>
          <a:spLocks noChangeArrowheads="1"/>
        </xdr:cNvSpPr>
      </xdr:nvSpPr>
      <xdr:spPr bwMode="auto">
        <a:xfrm>
          <a:off x="4467225" y="4410075"/>
          <a:ext cx="0" cy="152400"/>
        </a:xfrm>
        <a:prstGeom prst="rightArrow">
          <a:avLst>
            <a:gd name="adj1" fmla="val 50000"/>
            <a:gd name="adj2" fmla="val -2147483648"/>
          </a:avLst>
        </a:prstGeom>
        <a:solidFill>
          <a:srgbClr val="FF0000"/>
        </a:solidFill>
        <a:ln w="9525">
          <a:noFill/>
          <a:miter lim="800000"/>
          <a:headEnd/>
          <a:tailEnd/>
        </a:ln>
      </xdr:spPr>
    </xdr:sp>
    <xdr:clientData/>
  </xdr:twoCellAnchor>
  <xdr:twoCellAnchor>
    <xdr:from>
      <xdr:col>1</xdr:col>
      <xdr:colOff>142875</xdr:colOff>
      <xdr:row>31</xdr:row>
      <xdr:rowOff>38100</xdr:rowOff>
    </xdr:from>
    <xdr:to>
      <xdr:col>1</xdr:col>
      <xdr:colOff>390525</xdr:colOff>
      <xdr:row>31</xdr:row>
      <xdr:rowOff>161925</xdr:rowOff>
    </xdr:to>
    <xdr:sp macro="" textlink="">
      <xdr:nvSpPr>
        <xdr:cNvPr id="14367" name="AutoShape 9"/>
        <xdr:cNvSpPr>
          <a:spLocks noChangeArrowheads="1"/>
        </xdr:cNvSpPr>
      </xdr:nvSpPr>
      <xdr:spPr bwMode="auto">
        <a:xfrm>
          <a:off x="3686175" y="6867525"/>
          <a:ext cx="247650" cy="123825"/>
        </a:xfrm>
        <a:prstGeom prst="rightArrow">
          <a:avLst>
            <a:gd name="adj1" fmla="val 50000"/>
            <a:gd name="adj2" fmla="val 50000"/>
          </a:avLst>
        </a:prstGeom>
        <a:solidFill>
          <a:srgbClr val="FF0000"/>
        </a:solidFill>
        <a:ln w="9525">
          <a:solidFill>
            <a:srgbClr val="FF0000"/>
          </a:solidFill>
          <a:miter lim="800000"/>
          <a:headEnd/>
          <a:tailEnd/>
        </a:ln>
      </xdr:spPr>
    </xdr:sp>
    <xdr:clientData/>
  </xdr:twoCellAnchor>
  <xdr:twoCellAnchor>
    <xdr:from>
      <xdr:col>1</xdr:col>
      <xdr:colOff>114300</xdr:colOff>
      <xdr:row>13</xdr:row>
      <xdr:rowOff>28575</xdr:rowOff>
    </xdr:from>
    <xdr:to>
      <xdr:col>1</xdr:col>
      <xdr:colOff>361950</xdr:colOff>
      <xdr:row>13</xdr:row>
      <xdr:rowOff>152400</xdr:rowOff>
    </xdr:to>
    <xdr:sp macro="" textlink="">
      <xdr:nvSpPr>
        <xdr:cNvPr id="14368" name="AutoShape 17"/>
        <xdr:cNvSpPr>
          <a:spLocks noChangeArrowheads="1"/>
        </xdr:cNvSpPr>
      </xdr:nvSpPr>
      <xdr:spPr bwMode="auto">
        <a:xfrm>
          <a:off x="3657600" y="3667125"/>
          <a:ext cx="247650" cy="123825"/>
        </a:xfrm>
        <a:prstGeom prst="rightArrow">
          <a:avLst>
            <a:gd name="adj1" fmla="val 50000"/>
            <a:gd name="adj2" fmla="val 50000"/>
          </a:avLst>
        </a:prstGeom>
        <a:solidFill>
          <a:srgbClr val="FF0000"/>
        </a:solidFill>
        <a:ln w="9525">
          <a:solidFill>
            <a:srgbClr val="FF0000"/>
          </a:solidFill>
          <a:miter lim="800000"/>
          <a:headEnd/>
          <a:tailEnd/>
        </a:ln>
      </xdr:spPr>
    </xdr:sp>
    <xdr:clientData/>
  </xdr:twoCellAnchor>
  <xdr:twoCellAnchor>
    <xdr:from>
      <xdr:col>1</xdr:col>
      <xdr:colOff>114300</xdr:colOff>
      <xdr:row>6</xdr:row>
      <xdr:rowOff>28575</xdr:rowOff>
    </xdr:from>
    <xdr:to>
      <xdr:col>1</xdr:col>
      <xdr:colOff>361950</xdr:colOff>
      <xdr:row>6</xdr:row>
      <xdr:rowOff>152400</xdr:rowOff>
    </xdr:to>
    <xdr:sp macro="" textlink="">
      <xdr:nvSpPr>
        <xdr:cNvPr id="14369" name="AutoShape 20"/>
        <xdr:cNvSpPr>
          <a:spLocks noChangeArrowheads="1"/>
        </xdr:cNvSpPr>
      </xdr:nvSpPr>
      <xdr:spPr bwMode="auto">
        <a:xfrm>
          <a:off x="3657600" y="1952625"/>
          <a:ext cx="247650" cy="123825"/>
        </a:xfrm>
        <a:prstGeom prst="rightArrow">
          <a:avLst>
            <a:gd name="adj1" fmla="val 50000"/>
            <a:gd name="adj2" fmla="val 50000"/>
          </a:avLst>
        </a:prstGeom>
        <a:solidFill>
          <a:srgbClr val="FF0000"/>
        </a:solidFill>
        <a:ln w="9525">
          <a:solidFill>
            <a:srgbClr val="FF0000"/>
          </a:solidFill>
          <a:miter lim="800000"/>
          <a:headEnd/>
          <a:tailEnd/>
        </a:ln>
      </xdr:spPr>
    </xdr:sp>
    <xdr:clientData/>
  </xdr:twoCellAnchor>
  <xdr:twoCellAnchor>
    <xdr:from>
      <xdr:col>1</xdr:col>
      <xdr:colOff>114300</xdr:colOff>
      <xdr:row>5</xdr:row>
      <xdr:rowOff>28575</xdr:rowOff>
    </xdr:from>
    <xdr:to>
      <xdr:col>1</xdr:col>
      <xdr:colOff>361950</xdr:colOff>
      <xdr:row>5</xdr:row>
      <xdr:rowOff>152400</xdr:rowOff>
    </xdr:to>
    <xdr:sp macro="" textlink="">
      <xdr:nvSpPr>
        <xdr:cNvPr id="14370" name="AutoShape 21"/>
        <xdr:cNvSpPr>
          <a:spLocks noChangeArrowheads="1"/>
        </xdr:cNvSpPr>
      </xdr:nvSpPr>
      <xdr:spPr bwMode="auto">
        <a:xfrm>
          <a:off x="3657600" y="1704975"/>
          <a:ext cx="247650" cy="123825"/>
        </a:xfrm>
        <a:prstGeom prst="rightArrow">
          <a:avLst>
            <a:gd name="adj1" fmla="val 50000"/>
            <a:gd name="adj2" fmla="val 50000"/>
          </a:avLst>
        </a:prstGeom>
        <a:solidFill>
          <a:srgbClr val="FF0000"/>
        </a:solidFill>
        <a:ln w="9525">
          <a:solidFill>
            <a:srgbClr val="FF0000"/>
          </a:solidFill>
          <a:miter lim="800000"/>
          <a:headEnd/>
          <a:tailEnd/>
        </a:ln>
      </xdr:spPr>
    </xdr:sp>
    <xdr:clientData/>
  </xdr:twoCellAnchor>
  <xdr:twoCellAnchor>
    <xdr:from>
      <xdr:col>1</xdr:col>
      <xdr:colOff>114300</xdr:colOff>
      <xdr:row>7</xdr:row>
      <xdr:rowOff>28575</xdr:rowOff>
    </xdr:from>
    <xdr:to>
      <xdr:col>1</xdr:col>
      <xdr:colOff>361950</xdr:colOff>
      <xdr:row>7</xdr:row>
      <xdr:rowOff>152400</xdr:rowOff>
    </xdr:to>
    <xdr:sp macro="" textlink="">
      <xdr:nvSpPr>
        <xdr:cNvPr id="14371" name="AutoShape 22"/>
        <xdr:cNvSpPr>
          <a:spLocks noChangeArrowheads="1"/>
        </xdr:cNvSpPr>
      </xdr:nvSpPr>
      <xdr:spPr bwMode="auto">
        <a:xfrm>
          <a:off x="3657600" y="2200275"/>
          <a:ext cx="247650" cy="123825"/>
        </a:xfrm>
        <a:prstGeom prst="rightArrow">
          <a:avLst>
            <a:gd name="adj1" fmla="val 50000"/>
            <a:gd name="adj2" fmla="val 50000"/>
          </a:avLst>
        </a:prstGeom>
        <a:solidFill>
          <a:srgbClr val="FF0000"/>
        </a:solidFill>
        <a:ln w="9525">
          <a:solidFill>
            <a:srgbClr val="FF0000"/>
          </a:solidFill>
          <a:miter lim="800000"/>
          <a:headEnd/>
          <a:tailEnd/>
        </a:ln>
      </xdr:spPr>
    </xdr:sp>
    <xdr:clientData/>
  </xdr:twoCellAnchor>
  <xdr:twoCellAnchor>
    <xdr:from>
      <xdr:col>1</xdr:col>
      <xdr:colOff>114300</xdr:colOff>
      <xdr:row>23</xdr:row>
      <xdr:rowOff>28575</xdr:rowOff>
    </xdr:from>
    <xdr:to>
      <xdr:col>1</xdr:col>
      <xdr:colOff>361950</xdr:colOff>
      <xdr:row>23</xdr:row>
      <xdr:rowOff>152400</xdr:rowOff>
    </xdr:to>
    <xdr:sp macro="" textlink="">
      <xdr:nvSpPr>
        <xdr:cNvPr id="14372" name="AutoShape 23"/>
        <xdr:cNvSpPr>
          <a:spLocks noChangeArrowheads="1"/>
        </xdr:cNvSpPr>
      </xdr:nvSpPr>
      <xdr:spPr bwMode="auto">
        <a:xfrm>
          <a:off x="3657600" y="5514975"/>
          <a:ext cx="247650" cy="123825"/>
        </a:xfrm>
        <a:prstGeom prst="rightArrow">
          <a:avLst>
            <a:gd name="adj1" fmla="val 50000"/>
            <a:gd name="adj2" fmla="val 50000"/>
          </a:avLst>
        </a:prstGeom>
        <a:solidFill>
          <a:srgbClr val="FF0000"/>
        </a:solidFill>
        <a:ln w="9525">
          <a:solidFill>
            <a:srgbClr val="FF0000"/>
          </a:solidFill>
          <a:miter lim="800000"/>
          <a:headEnd/>
          <a:tailEnd/>
        </a:ln>
      </xdr:spPr>
    </xdr:sp>
    <xdr:clientData/>
  </xdr:twoCellAnchor>
  <xdr:twoCellAnchor>
    <xdr:from>
      <xdr:col>1</xdr:col>
      <xdr:colOff>104775</xdr:colOff>
      <xdr:row>45</xdr:row>
      <xdr:rowOff>38100</xdr:rowOff>
    </xdr:from>
    <xdr:to>
      <xdr:col>1</xdr:col>
      <xdr:colOff>352425</xdr:colOff>
      <xdr:row>45</xdr:row>
      <xdr:rowOff>161925</xdr:rowOff>
    </xdr:to>
    <xdr:sp macro="" textlink="">
      <xdr:nvSpPr>
        <xdr:cNvPr id="14373" name="AutoShape 24"/>
        <xdr:cNvSpPr>
          <a:spLocks noChangeArrowheads="1"/>
        </xdr:cNvSpPr>
      </xdr:nvSpPr>
      <xdr:spPr bwMode="auto">
        <a:xfrm>
          <a:off x="3648075" y="9363075"/>
          <a:ext cx="247650" cy="123825"/>
        </a:xfrm>
        <a:prstGeom prst="rightArrow">
          <a:avLst>
            <a:gd name="adj1" fmla="val 50000"/>
            <a:gd name="adj2" fmla="val 50000"/>
          </a:avLst>
        </a:prstGeom>
        <a:solidFill>
          <a:srgbClr val="FF0000"/>
        </a:solidFill>
        <a:ln w="9525">
          <a:solidFill>
            <a:srgbClr val="FF0000"/>
          </a:solidFill>
          <a:miter lim="800000"/>
          <a:headEnd/>
          <a:tailEnd/>
        </a:ln>
      </xdr:spPr>
    </xdr:sp>
    <xdr:clientData/>
  </xdr:twoCellAnchor>
  <xdr:twoCellAnchor>
    <xdr:from>
      <xdr:col>1</xdr:col>
      <xdr:colOff>104775</xdr:colOff>
      <xdr:row>49</xdr:row>
      <xdr:rowOff>38100</xdr:rowOff>
    </xdr:from>
    <xdr:to>
      <xdr:col>1</xdr:col>
      <xdr:colOff>352425</xdr:colOff>
      <xdr:row>49</xdr:row>
      <xdr:rowOff>161925</xdr:rowOff>
    </xdr:to>
    <xdr:sp macro="" textlink="">
      <xdr:nvSpPr>
        <xdr:cNvPr id="14374" name="AutoShape 25"/>
        <xdr:cNvSpPr>
          <a:spLocks noChangeArrowheads="1"/>
        </xdr:cNvSpPr>
      </xdr:nvSpPr>
      <xdr:spPr bwMode="auto">
        <a:xfrm>
          <a:off x="3648075" y="10620375"/>
          <a:ext cx="247650" cy="123825"/>
        </a:xfrm>
        <a:prstGeom prst="rightArrow">
          <a:avLst>
            <a:gd name="adj1" fmla="val 50000"/>
            <a:gd name="adj2" fmla="val 50000"/>
          </a:avLst>
        </a:prstGeom>
        <a:solidFill>
          <a:srgbClr val="FF0000"/>
        </a:solidFill>
        <a:ln w="9525">
          <a:solidFill>
            <a:srgbClr val="FF0000"/>
          </a:solidFill>
          <a:miter lim="800000"/>
          <a:headEnd/>
          <a:tailEnd/>
        </a:ln>
      </xdr:spPr>
    </xdr:sp>
    <xdr:clientData/>
  </xdr:twoCellAnchor>
</xdr:wsDr>
</file>

<file path=xl/drawings/drawing11.xml><?xml version="1.0" encoding="utf-8"?>
<xdr:wsDr xmlns:xdr="http://schemas.openxmlformats.org/drawingml/2006/spreadsheetDrawing" xmlns:a="http://schemas.openxmlformats.org/drawingml/2006/main">
  <xdr:twoCellAnchor>
    <xdr:from>
      <xdr:col>2</xdr:col>
      <xdr:colOff>0</xdr:colOff>
      <xdr:row>8</xdr:row>
      <xdr:rowOff>9525</xdr:rowOff>
    </xdr:from>
    <xdr:to>
      <xdr:col>2</xdr:col>
      <xdr:colOff>0</xdr:colOff>
      <xdr:row>8</xdr:row>
      <xdr:rowOff>171450</xdr:rowOff>
    </xdr:to>
    <xdr:sp macro="" textlink="">
      <xdr:nvSpPr>
        <xdr:cNvPr id="11289" name="AutoShape 1"/>
        <xdr:cNvSpPr>
          <a:spLocks noChangeArrowheads="1"/>
        </xdr:cNvSpPr>
      </xdr:nvSpPr>
      <xdr:spPr bwMode="auto">
        <a:xfrm>
          <a:off x="3962400" y="2562225"/>
          <a:ext cx="0" cy="161925"/>
        </a:xfrm>
        <a:prstGeom prst="rightArrow">
          <a:avLst>
            <a:gd name="adj1" fmla="val 50000"/>
            <a:gd name="adj2" fmla="val -2147483648"/>
          </a:avLst>
        </a:prstGeom>
        <a:solidFill>
          <a:srgbClr val="FF0000"/>
        </a:solidFill>
        <a:ln w="9525">
          <a:noFill/>
          <a:miter lim="800000"/>
          <a:headEnd/>
          <a:tailEnd/>
        </a:ln>
      </xdr:spPr>
    </xdr:sp>
    <xdr:clientData/>
  </xdr:twoCellAnchor>
  <xdr:twoCellAnchor>
    <xdr:from>
      <xdr:col>2</xdr:col>
      <xdr:colOff>0</xdr:colOff>
      <xdr:row>9</xdr:row>
      <xdr:rowOff>19050</xdr:rowOff>
    </xdr:from>
    <xdr:to>
      <xdr:col>2</xdr:col>
      <xdr:colOff>0</xdr:colOff>
      <xdr:row>10</xdr:row>
      <xdr:rowOff>0</xdr:rowOff>
    </xdr:to>
    <xdr:sp macro="" textlink="">
      <xdr:nvSpPr>
        <xdr:cNvPr id="11290" name="AutoShape 2"/>
        <xdr:cNvSpPr>
          <a:spLocks noChangeArrowheads="1"/>
        </xdr:cNvSpPr>
      </xdr:nvSpPr>
      <xdr:spPr bwMode="auto">
        <a:xfrm>
          <a:off x="3962400" y="2752725"/>
          <a:ext cx="0" cy="161925"/>
        </a:xfrm>
        <a:prstGeom prst="rightArrow">
          <a:avLst>
            <a:gd name="adj1" fmla="val 50000"/>
            <a:gd name="adj2" fmla="val -2147483648"/>
          </a:avLst>
        </a:prstGeom>
        <a:solidFill>
          <a:srgbClr val="FF0000"/>
        </a:solidFill>
        <a:ln w="9525">
          <a:noFill/>
          <a:miter lim="800000"/>
          <a:headEnd/>
          <a:tailEnd/>
        </a:ln>
      </xdr:spPr>
    </xdr:sp>
    <xdr:clientData/>
  </xdr:twoCellAnchor>
  <xdr:twoCellAnchor>
    <xdr:from>
      <xdr:col>2</xdr:col>
      <xdr:colOff>0</xdr:colOff>
      <xdr:row>18</xdr:row>
      <xdr:rowOff>9525</xdr:rowOff>
    </xdr:from>
    <xdr:to>
      <xdr:col>2</xdr:col>
      <xdr:colOff>0</xdr:colOff>
      <xdr:row>18</xdr:row>
      <xdr:rowOff>171450</xdr:rowOff>
    </xdr:to>
    <xdr:sp macro="" textlink="">
      <xdr:nvSpPr>
        <xdr:cNvPr id="11291" name="AutoShape 3"/>
        <xdr:cNvSpPr>
          <a:spLocks noChangeArrowheads="1"/>
        </xdr:cNvSpPr>
      </xdr:nvSpPr>
      <xdr:spPr bwMode="auto">
        <a:xfrm>
          <a:off x="3962400" y="4276725"/>
          <a:ext cx="0" cy="161925"/>
        </a:xfrm>
        <a:prstGeom prst="rightArrow">
          <a:avLst>
            <a:gd name="adj1" fmla="val 50000"/>
            <a:gd name="adj2" fmla="val -2147483648"/>
          </a:avLst>
        </a:prstGeom>
        <a:solidFill>
          <a:srgbClr val="FF0000"/>
        </a:solidFill>
        <a:ln w="9525">
          <a:noFill/>
          <a:miter lim="800000"/>
          <a:headEnd/>
          <a:tailEnd/>
        </a:ln>
      </xdr:spPr>
    </xdr:sp>
    <xdr:clientData/>
  </xdr:twoCellAnchor>
  <xdr:twoCellAnchor>
    <xdr:from>
      <xdr:col>2</xdr:col>
      <xdr:colOff>0</xdr:colOff>
      <xdr:row>23</xdr:row>
      <xdr:rowOff>9525</xdr:rowOff>
    </xdr:from>
    <xdr:to>
      <xdr:col>2</xdr:col>
      <xdr:colOff>0</xdr:colOff>
      <xdr:row>23</xdr:row>
      <xdr:rowOff>171450</xdr:rowOff>
    </xdr:to>
    <xdr:sp macro="" textlink="">
      <xdr:nvSpPr>
        <xdr:cNvPr id="11292" name="AutoShape 4"/>
        <xdr:cNvSpPr>
          <a:spLocks noChangeArrowheads="1"/>
        </xdr:cNvSpPr>
      </xdr:nvSpPr>
      <xdr:spPr bwMode="auto">
        <a:xfrm>
          <a:off x="3962400" y="5286375"/>
          <a:ext cx="0" cy="152400"/>
        </a:xfrm>
        <a:prstGeom prst="rightArrow">
          <a:avLst>
            <a:gd name="adj1" fmla="val 50000"/>
            <a:gd name="adj2" fmla="val -2147483648"/>
          </a:avLst>
        </a:prstGeom>
        <a:solidFill>
          <a:srgbClr val="FF0000"/>
        </a:solidFill>
        <a:ln w="9525">
          <a:noFill/>
          <a:miter lim="800000"/>
          <a:headEnd/>
          <a:tailEnd/>
        </a:ln>
      </xdr:spPr>
    </xdr:sp>
    <xdr:clientData/>
  </xdr:twoCellAnchor>
  <xdr:twoCellAnchor>
    <xdr:from>
      <xdr:col>2</xdr:col>
      <xdr:colOff>0</xdr:colOff>
      <xdr:row>24</xdr:row>
      <xdr:rowOff>9525</xdr:rowOff>
    </xdr:from>
    <xdr:to>
      <xdr:col>2</xdr:col>
      <xdr:colOff>0</xdr:colOff>
      <xdr:row>24</xdr:row>
      <xdr:rowOff>171450</xdr:rowOff>
    </xdr:to>
    <xdr:sp macro="" textlink="">
      <xdr:nvSpPr>
        <xdr:cNvPr id="11293" name="AutoShape 5"/>
        <xdr:cNvSpPr>
          <a:spLocks noChangeArrowheads="1"/>
        </xdr:cNvSpPr>
      </xdr:nvSpPr>
      <xdr:spPr bwMode="auto">
        <a:xfrm>
          <a:off x="3962400" y="5448300"/>
          <a:ext cx="0" cy="152400"/>
        </a:xfrm>
        <a:prstGeom prst="rightArrow">
          <a:avLst>
            <a:gd name="adj1" fmla="val 50000"/>
            <a:gd name="adj2" fmla="val -2147483648"/>
          </a:avLst>
        </a:prstGeom>
        <a:solidFill>
          <a:srgbClr val="FF0000"/>
        </a:solidFill>
        <a:ln w="9525">
          <a:noFill/>
          <a:miter lim="800000"/>
          <a:headEnd/>
          <a:tailEnd/>
        </a:ln>
      </xdr:spPr>
    </xdr:sp>
    <xdr:clientData/>
  </xdr:twoCellAnchor>
  <xdr:twoCellAnchor>
    <xdr:from>
      <xdr:col>1</xdr:col>
      <xdr:colOff>142875</xdr:colOff>
      <xdr:row>41</xdr:row>
      <xdr:rowOff>28575</xdr:rowOff>
    </xdr:from>
    <xdr:to>
      <xdr:col>1</xdr:col>
      <xdr:colOff>390525</xdr:colOff>
      <xdr:row>41</xdr:row>
      <xdr:rowOff>152400</xdr:rowOff>
    </xdr:to>
    <xdr:sp macro="" textlink="">
      <xdr:nvSpPr>
        <xdr:cNvPr id="11294" name="AutoShape 8"/>
        <xdr:cNvSpPr>
          <a:spLocks noChangeArrowheads="1"/>
        </xdr:cNvSpPr>
      </xdr:nvSpPr>
      <xdr:spPr bwMode="auto">
        <a:xfrm>
          <a:off x="3686175" y="10487025"/>
          <a:ext cx="247650" cy="123825"/>
        </a:xfrm>
        <a:prstGeom prst="rightArrow">
          <a:avLst>
            <a:gd name="adj1" fmla="val 50000"/>
            <a:gd name="adj2" fmla="val 50000"/>
          </a:avLst>
        </a:prstGeom>
        <a:solidFill>
          <a:srgbClr val="FF0000"/>
        </a:solidFill>
        <a:ln w="9525">
          <a:solidFill>
            <a:srgbClr val="FF0000"/>
          </a:solidFill>
          <a:miter lim="800000"/>
          <a:headEnd/>
          <a:tailEnd/>
        </a:ln>
      </xdr:spPr>
    </xdr:sp>
    <xdr:clientData/>
  </xdr:twoCellAnchor>
  <xdr:twoCellAnchor>
    <xdr:from>
      <xdr:col>1</xdr:col>
      <xdr:colOff>142875</xdr:colOff>
      <xdr:row>42</xdr:row>
      <xdr:rowOff>28575</xdr:rowOff>
    </xdr:from>
    <xdr:to>
      <xdr:col>1</xdr:col>
      <xdr:colOff>390525</xdr:colOff>
      <xdr:row>42</xdr:row>
      <xdr:rowOff>152400</xdr:rowOff>
    </xdr:to>
    <xdr:sp macro="" textlink="">
      <xdr:nvSpPr>
        <xdr:cNvPr id="11295" name="AutoShape 9"/>
        <xdr:cNvSpPr>
          <a:spLocks noChangeArrowheads="1"/>
        </xdr:cNvSpPr>
      </xdr:nvSpPr>
      <xdr:spPr bwMode="auto">
        <a:xfrm>
          <a:off x="3686175" y="10658475"/>
          <a:ext cx="247650" cy="123825"/>
        </a:xfrm>
        <a:prstGeom prst="rightArrow">
          <a:avLst>
            <a:gd name="adj1" fmla="val 50000"/>
            <a:gd name="adj2" fmla="val 50000"/>
          </a:avLst>
        </a:prstGeom>
        <a:solidFill>
          <a:srgbClr val="FF0000"/>
        </a:solidFill>
        <a:ln w="9525">
          <a:solidFill>
            <a:srgbClr val="FF0000"/>
          </a:solidFill>
          <a:miter lim="800000"/>
          <a:headEnd/>
          <a:tailEnd/>
        </a:ln>
      </xdr:spPr>
    </xdr:sp>
    <xdr:clientData/>
  </xdr:twoCellAnchor>
  <xdr:twoCellAnchor>
    <xdr:from>
      <xdr:col>1</xdr:col>
      <xdr:colOff>152400</xdr:colOff>
      <xdr:row>43</xdr:row>
      <xdr:rowOff>28575</xdr:rowOff>
    </xdr:from>
    <xdr:to>
      <xdr:col>1</xdr:col>
      <xdr:colOff>400050</xdr:colOff>
      <xdr:row>43</xdr:row>
      <xdr:rowOff>152400</xdr:rowOff>
    </xdr:to>
    <xdr:sp macro="" textlink="">
      <xdr:nvSpPr>
        <xdr:cNvPr id="11296" name="AutoShape 10"/>
        <xdr:cNvSpPr>
          <a:spLocks noChangeArrowheads="1"/>
        </xdr:cNvSpPr>
      </xdr:nvSpPr>
      <xdr:spPr bwMode="auto">
        <a:xfrm>
          <a:off x="3695700" y="10829925"/>
          <a:ext cx="247650" cy="123825"/>
        </a:xfrm>
        <a:prstGeom prst="rightArrow">
          <a:avLst>
            <a:gd name="adj1" fmla="val 50000"/>
            <a:gd name="adj2" fmla="val 50000"/>
          </a:avLst>
        </a:prstGeom>
        <a:solidFill>
          <a:srgbClr val="FF0000"/>
        </a:solidFill>
        <a:ln w="9525">
          <a:solidFill>
            <a:srgbClr val="FF0000"/>
          </a:solidFill>
          <a:miter lim="800000"/>
          <a:headEnd/>
          <a:tailEnd/>
        </a:ln>
      </xdr:spPr>
    </xdr:sp>
    <xdr:clientData/>
  </xdr:twoCellAnchor>
  <xdr:twoCellAnchor>
    <xdr:from>
      <xdr:col>1</xdr:col>
      <xdr:colOff>142875</xdr:colOff>
      <xdr:row>38</xdr:row>
      <xdr:rowOff>114300</xdr:rowOff>
    </xdr:from>
    <xdr:to>
      <xdr:col>1</xdr:col>
      <xdr:colOff>390525</xdr:colOff>
      <xdr:row>39</xdr:row>
      <xdr:rowOff>66675</xdr:rowOff>
    </xdr:to>
    <xdr:sp macro="" textlink="">
      <xdr:nvSpPr>
        <xdr:cNvPr id="11297" name="AutoShape 11"/>
        <xdr:cNvSpPr>
          <a:spLocks noChangeArrowheads="1"/>
        </xdr:cNvSpPr>
      </xdr:nvSpPr>
      <xdr:spPr bwMode="auto">
        <a:xfrm>
          <a:off x="3686175" y="10077450"/>
          <a:ext cx="247650" cy="114300"/>
        </a:xfrm>
        <a:prstGeom prst="rightArrow">
          <a:avLst>
            <a:gd name="adj1" fmla="val 50000"/>
            <a:gd name="adj2" fmla="val 54167"/>
          </a:avLst>
        </a:prstGeom>
        <a:solidFill>
          <a:srgbClr val="FF0000"/>
        </a:solidFill>
        <a:ln w="9525">
          <a:solidFill>
            <a:srgbClr val="FF0000"/>
          </a:solidFill>
          <a:miter lim="800000"/>
          <a:headEnd/>
          <a:tailEnd/>
        </a:ln>
      </xdr:spPr>
    </xdr:sp>
    <xdr:clientData/>
  </xdr:twoCellAnchor>
  <xdr:twoCellAnchor>
    <xdr:from>
      <xdr:col>1</xdr:col>
      <xdr:colOff>152400</xdr:colOff>
      <xdr:row>44</xdr:row>
      <xdr:rowOff>28575</xdr:rowOff>
    </xdr:from>
    <xdr:to>
      <xdr:col>1</xdr:col>
      <xdr:colOff>400050</xdr:colOff>
      <xdr:row>44</xdr:row>
      <xdr:rowOff>152400</xdr:rowOff>
    </xdr:to>
    <xdr:sp macro="" textlink="">
      <xdr:nvSpPr>
        <xdr:cNvPr id="11298" name="AutoShape 12"/>
        <xdr:cNvSpPr>
          <a:spLocks noChangeArrowheads="1"/>
        </xdr:cNvSpPr>
      </xdr:nvSpPr>
      <xdr:spPr bwMode="auto">
        <a:xfrm>
          <a:off x="3695700" y="11001375"/>
          <a:ext cx="247650" cy="123825"/>
        </a:xfrm>
        <a:prstGeom prst="rightArrow">
          <a:avLst>
            <a:gd name="adj1" fmla="val 50000"/>
            <a:gd name="adj2" fmla="val 50000"/>
          </a:avLst>
        </a:prstGeom>
        <a:solidFill>
          <a:srgbClr val="FF0000"/>
        </a:solidFill>
        <a:ln w="9525">
          <a:solidFill>
            <a:srgbClr val="FF0000"/>
          </a:solidFill>
          <a:miter lim="800000"/>
          <a:headEnd/>
          <a:tailEnd/>
        </a:ln>
      </xdr:spPr>
    </xdr:sp>
    <xdr:clientData/>
  </xdr:twoCellAnchor>
  <xdr:twoCellAnchor>
    <xdr:from>
      <xdr:col>1</xdr:col>
      <xdr:colOff>114300</xdr:colOff>
      <xdr:row>34</xdr:row>
      <xdr:rowOff>28575</xdr:rowOff>
    </xdr:from>
    <xdr:to>
      <xdr:col>1</xdr:col>
      <xdr:colOff>361950</xdr:colOff>
      <xdr:row>34</xdr:row>
      <xdr:rowOff>152400</xdr:rowOff>
    </xdr:to>
    <xdr:sp macro="" textlink="">
      <xdr:nvSpPr>
        <xdr:cNvPr id="11299" name="AutoShape 13"/>
        <xdr:cNvSpPr>
          <a:spLocks noChangeArrowheads="1"/>
        </xdr:cNvSpPr>
      </xdr:nvSpPr>
      <xdr:spPr bwMode="auto">
        <a:xfrm>
          <a:off x="3657600" y="9324975"/>
          <a:ext cx="247650" cy="123825"/>
        </a:xfrm>
        <a:prstGeom prst="rightArrow">
          <a:avLst>
            <a:gd name="adj1" fmla="val 50000"/>
            <a:gd name="adj2" fmla="val 50000"/>
          </a:avLst>
        </a:prstGeom>
        <a:solidFill>
          <a:srgbClr val="FF0000"/>
        </a:solidFill>
        <a:ln w="9525">
          <a:solidFill>
            <a:srgbClr val="FF0000"/>
          </a:solidFill>
          <a:miter lim="800000"/>
          <a:headEnd/>
          <a:tailEnd/>
        </a:ln>
      </xdr:spPr>
    </xdr:sp>
    <xdr:clientData/>
  </xdr:twoCellAnchor>
  <xdr:twoCellAnchor>
    <xdr:from>
      <xdr:col>1</xdr:col>
      <xdr:colOff>19050</xdr:colOff>
      <xdr:row>29</xdr:row>
      <xdr:rowOff>304800</xdr:rowOff>
    </xdr:from>
    <xdr:to>
      <xdr:col>1</xdr:col>
      <xdr:colOff>266700</xdr:colOff>
      <xdr:row>29</xdr:row>
      <xdr:rowOff>419100</xdr:rowOff>
    </xdr:to>
    <xdr:sp macro="" textlink="">
      <xdr:nvSpPr>
        <xdr:cNvPr id="11300" name="AutoShape 14"/>
        <xdr:cNvSpPr>
          <a:spLocks noChangeArrowheads="1"/>
        </xdr:cNvSpPr>
      </xdr:nvSpPr>
      <xdr:spPr bwMode="auto">
        <a:xfrm>
          <a:off x="3562350" y="6591300"/>
          <a:ext cx="247650" cy="114300"/>
        </a:xfrm>
        <a:prstGeom prst="rightArrow">
          <a:avLst>
            <a:gd name="adj1" fmla="val 50000"/>
            <a:gd name="adj2" fmla="val 54167"/>
          </a:avLst>
        </a:prstGeom>
        <a:solidFill>
          <a:srgbClr val="FF0000"/>
        </a:solidFill>
        <a:ln w="9525">
          <a:solidFill>
            <a:srgbClr val="FF0000"/>
          </a:solidFill>
          <a:miter lim="800000"/>
          <a:headEnd/>
          <a:tailEnd/>
        </a:ln>
      </xdr:spPr>
    </xdr:sp>
    <xdr:clientData/>
  </xdr:twoCellAnchor>
  <xdr:twoCellAnchor>
    <xdr:from>
      <xdr:col>1</xdr:col>
      <xdr:colOff>142875</xdr:colOff>
      <xdr:row>47</xdr:row>
      <xdr:rowOff>28575</xdr:rowOff>
    </xdr:from>
    <xdr:to>
      <xdr:col>1</xdr:col>
      <xdr:colOff>390525</xdr:colOff>
      <xdr:row>47</xdr:row>
      <xdr:rowOff>142875</xdr:rowOff>
    </xdr:to>
    <xdr:sp macro="" textlink="">
      <xdr:nvSpPr>
        <xdr:cNvPr id="11301" name="AutoShape 15"/>
        <xdr:cNvSpPr>
          <a:spLocks noChangeArrowheads="1"/>
        </xdr:cNvSpPr>
      </xdr:nvSpPr>
      <xdr:spPr bwMode="auto">
        <a:xfrm>
          <a:off x="3686175" y="11506200"/>
          <a:ext cx="247650" cy="114300"/>
        </a:xfrm>
        <a:prstGeom prst="rightArrow">
          <a:avLst>
            <a:gd name="adj1" fmla="val 50000"/>
            <a:gd name="adj2" fmla="val 54167"/>
          </a:avLst>
        </a:prstGeom>
        <a:solidFill>
          <a:srgbClr val="FF0000"/>
        </a:solidFill>
        <a:ln w="9525">
          <a:solidFill>
            <a:srgbClr val="FF0000"/>
          </a:solidFill>
          <a:miter lim="800000"/>
          <a:headEnd/>
          <a:tailEnd/>
        </a:ln>
      </xdr:spPr>
    </xdr:sp>
    <xdr:clientData/>
  </xdr:twoCellAnchor>
  <xdr:twoCellAnchor>
    <xdr:from>
      <xdr:col>1</xdr:col>
      <xdr:colOff>47625</xdr:colOff>
      <xdr:row>31</xdr:row>
      <xdr:rowOff>485775</xdr:rowOff>
    </xdr:from>
    <xdr:to>
      <xdr:col>1</xdr:col>
      <xdr:colOff>295275</xdr:colOff>
      <xdr:row>31</xdr:row>
      <xdr:rowOff>600075</xdr:rowOff>
    </xdr:to>
    <xdr:sp macro="" textlink="">
      <xdr:nvSpPr>
        <xdr:cNvPr id="11302" name="AutoShape 16"/>
        <xdr:cNvSpPr>
          <a:spLocks noChangeArrowheads="1"/>
        </xdr:cNvSpPr>
      </xdr:nvSpPr>
      <xdr:spPr bwMode="auto">
        <a:xfrm>
          <a:off x="3590925" y="8610600"/>
          <a:ext cx="247650" cy="114300"/>
        </a:xfrm>
        <a:prstGeom prst="rightArrow">
          <a:avLst>
            <a:gd name="adj1" fmla="val 50000"/>
            <a:gd name="adj2" fmla="val 54167"/>
          </a:avLst>
        </a:prstGeom>
        <a:solidFill>
          <a:srgbClr val="FF0000"/>
        </a:solidFill>
        <a:ln w="9525">
          <a:solidFill>
            <a:srgbClr val="FF0000"/>
          </a:solidFill>
          <a:miter lim="800000"/>
          <a:headEnd/>
          <a:tailEnd/>
        </a:ln>
      </xdr:spPr>
    </xdr:sp>
    <xdr:clientData/>
  </xdr:twoCellAnchor>
  <xdr:twoCellAnchor>
    <xdr:from>
      <xdr:col>1</xdr:col>
      <xdr:colOff>114300</xdr:colOff>
      <xdr:row>18</xdr:row>
      <xdr:rowOff>28575</xdr:rowOff>
    </xdr:from>
    <xdr:to>
      <xdr:col>1</xdr:col>
      <xdr:colOff>361950</xdr:colOff>
      <xdr:row>18</xdr:row>
      <xdr:rowOff>152400</xdr:rowOff>
    </xdr:to>
    <xdr:sp macro="" textlink="">
      <xdr:nvSpPr>
        <xdr:cNvPr id="11303" name="AutoShape 19"/>
        <xdr:cNvSpPr>
          <a:spLocks noChangeArrowheads="1"/>
        </xdr:cNvSpPr>
      </xdr:nvSpPr>
      <xdr:spPr bwMode="auto">
        <a:xfrm>
          <a:off x="3657600" y="4295775"/>
          <a:ext cx="247650" cy="123825"/>
        </a:xfrm>
        <a:prstGeom prst="rightArrow">
          <a:avLst>
            <a:gd name="adj1" fmla="val 50000"/>
            <a:gd name="adj2" fmla="val 50000"/>
          </a:avLst>
        </a:prstGeom>
        <a:solidFill>
          <a:srgbClr val="FF0000"/>
        </a:solidFill>
        <a:ln w="9525">
          <a:solidFill>
            <a:srgbClr val="FF0000"/>
          </a:solidFill>
          <a:miter lim="800000"/>
          <a:headEnd/>
          <a:tailEnd/>
        </a:ln>
      </xdr:spPr>
    </xdr:sp>
    <xdr:clientData/>
  </xdr:twoCellAnchor>
  <xdr:twoCellAnchor>
    <xdr:from>
      <xdr:col>1</xdr:col>
      <xdr:colOff>114300</xdr:colOff>
      <xdr:row>19</xdr:row>
      <xdr:rowOff>28575</xdr:rowOff>
    </xdr:from>
    <xdr:to>
      <xdr:col>1</xdr:col>
      <xdr:colOff>361950</xdr:colOff>
      <xdr:row>19</xdr:row>
      <xdr:rowOff>152400</xdr:rowOff>
    </xdr:to>
    <xdr:sp macro="" textlink="">
      <xdr:nvSpPr>
        <xdr:cNvPr id="11304" name="AutoShape 20"/>
        <xdr:cNvSpPr>
          <a:spLocks noChangeArrowheads="1"/>
        </xdr:cNvSpPr>
      </xdr:nvSpPr>
      <xdr:spPr bwMode="auto">
        <a:xfrm>
          <a:off x="3657600" y="4505325"/>
          <a:ext cx="247650" cy="123825"/>
        </a:xfrm>
        <a:prstGeom prst="rightArrow">
          <a:avLst>
            <a:gd name="adj1" fmla="val 50000"/>
            <a:gd name="adj2" fmla="val 50000"/>
          </a:avLst>
        </a:prstGeom>
        <a:solidFill>
          <a:srgbClr val="FF0000"/>
        </a:solidFill>
        <a:ln w="9525">
          <a:solidFill>
            <a:srgbClr val="FF0000"/>
          </a:solidFill>
          <a:miter lim="800000"/>
          <a:headEnd/>
          <a:tailEnd/>
        </a:ln>
      </xdr:spPr>
    </xdr:sp>
    <xdr:clientData/>
  </xdr:twoCellAnchor>
  <xdr:twoCellAnchor>
    <xdr:from>
      <xdr:col>1</xdr:col>
      <xdr:colOff>114300</xdr:colOff>
      <xdr:row>20</xdr:row>
      <xdr:rowOff>28575</xdr:rowOff>
    </xdr:from>
    <xdr:to>
      <xdr:col>1</xdr:col>
      <xdr:colOff>361950</xdr:colOff>
      <xdr:row>20</xdr:row>
      <xdr:rowOff>152400</xdr:rowOff>
    </xdr:to>
    <xdr:sp macro="" textlink="">
      <xdr:nvSpPr>
        <xdr:cNvPr id="11305" name="AutoShape 21"/>
        <xdr:cNvSpPr>
          <a:spLocks noChangeArrowheads="1"/>
        </xdr:cNvSpPr>
      </xdr:nvSpPr>
      <xdr:spPr bwMode="auto">
        <a:xfrm>
          <a:off x="3657600" y="4714875"/>
          <a:ext cx="247650" cy="123825"/>
        </a:xfrm>
        <a:prstGeom prst="rightArrow">
          <a:avLst>
            <a:gd name="adj1" fmla="val 50000"/>
            <a:gd name="adj2" fmla="val 50000"/>
          </a:avLst>
        </a:prstGeom>
        <a:solidFill>
          <a:srgbClr val="FF0000"/>
        </a:solidFill>
        <a:ln w="9525">
          <a:solidFill>
            <a:srgbClr val="FF0000"/>
          </a:solidFill>
          <a:miter lim="800000"/>
          <a:headEnd/>
          <a:tailEnd/>
        </a:ln>
      </xdr:spPr>
    </xdr:sp>
    <xdr:clientData/>
  </xdr:twoCellAnchor>
  <xdr:twoCellAnchor>
    <xdr:from>
      <xdr:col>1</xdr:col>
      <xdr:colOff>114300</xdr:colOff>
      <xdr:row>21</xdr:row>
      <xdr:rowOff>28575</xdr:rowOff>
    </xdr:from>
    <xdr:to>
      <xdr:col>1</xdr:col>
      <xdr:colOff>361950</xdr:colOff>
      <xdr:row>21</xdr:row>
      <xdr:rowOff>152400</xdr:rowOff>
    </xdr:to>
    <xdr:sp macro="" textlink="">
      <xdr:nvSpPr>
        <xdr:cNvPr id="11306" name="AutoShape 22"/>
        <xdr:cNvSpPr>
          <a:spLocks noChangeArrowheads="1"/>
        </xdr:cNvSpPr>
      </xdr:nvSpPr>
      <xdr:spPr bwMode="auto">
        <a:xfrm>
          <a:off x="3657600" y="4924425"/>
          <a:ext cx="247650" cy="123825"/>
        </a:xfrm>
        <a:prstGeom prst="rightArrow">
          <a:avLst>
            <a:gd name="adj1" fmla="val 50000"/>
            <a:gd name="adj2" fmla="val 50000"/>
          </a:avLst>
        </a:prstGeom>
        <a:solidFill>
          <a:srgbClr val="FF0000"/>
        </a:solidFill>
        <a:ln w="9525">
          <a:solidFill>
            <a:srgbClr val="FF0000"/>
          </a:solidFill>
          <a:miter lim="800000"/>
          <a:headEnd/>
          <a:tailEnd/>
        </a:ln>
      </xdr:spPr>
    </xdr:sp>
    <xdr:clientData/>
  </xdr:twoCellAnchor>
  <xdr:twoCellAnchor>
    <xdr:from>
      <xdr:col>1</xdr:col>
      <xdr:colOff>19050</xdr:colOff>
      <xdr:row>30</xdr:row>
      <xdr:rowOff>428625</xdr:rowOff>
    </xdr:from>
    <xdr:to>
      <xdr:col>1</xdr:col>
      <xdr:colOff>266700</xdr:colOff>
      <xdr:row>30</xdr:row>
      <xdr:rowOff>542925</xdr:rowOff>
    </xdr:to>
    <xdr:sp macro="" textlink="">
      <xdr:nvSpPr>
        <xdr:cNvPr id="11307" name="AutoShape 23"/>
        <xdr:cNvSpPr>
          <a:spLocks noChangeArrowheads="1"/>
        </xdr:cNvSpPr>
      </xdr:nvSpPr>
      <xdr:spPr bwMode="auto">
        <a:xfrm>
          <a:off x="3562350" y="7620000"/>
          <a:ext cx="247650" cy="114300"/>
        </a:xfrm>
        <a:prstGeom prst="rightArrow">
          <a:avLst>
            <a:gd name="adj1" fmla="val 50000"/>
            <a:gd name="adj2" fmla="val 54167"/>
          </a:avLst>
        </a:prstGeom>
        <a:solidFill>
          <a:srgbClr val="FF0000"/>
        </a:solidFill>
        <a:ln w="9525">
          <a:solidFill>
            <a:srgbClr val="FF0000"/>
          </a:solidFill>
          <a:miter lim="800000"/>
          <a:headEnd/>
          <a:tailEnd/>
        </a:ln>
      </xdr:spPr>
    </xdr:sp>
    <xdr:clientData/>
  </xdr:twoCellAnchor>
</xdr:wsDr>
</file>

<file path=xl/drawings/drawing12.xml><?xml version="1.0" encoding="utf-8"?>
<xdr:wsDr xmlns:xdr="http://schemas.openxmlformats.org/drawingml/2006/spreadsheetDrawing" xmlns:a="http://schemas.openxmlformats.org/drawingml/2006/main">
  <xdr:twoCellAnchor>
    <xdr:from>
      <xdr:col>2</xdr:col>
      <xdr:colOff>0</xdr:colOff>
      <xdr:row>8</xdr:row>
      <xdr:rowOff>9525</xdr:rowOff>
    </xdr:from>
    <xdr:to>
      <xdr:col>2</xdr:col>
      <xdr:colOff>0</xdr:colOff>
      <xdr:row>8</xdr:row>
      <xdr:rowOff>171450</xdr:rowOff>
    </xdr:to>
    <xdr:sp macro="" textlink="">
      <xdr:nvSpPr>
        <xdr:cNvPr id="16404" name="AutoShape 1"/>
        <xdr:cNvSpPr>
          <a:spLocks noChangeArrowheads="1"/>
        </xdr:cNvSpPr>
      </xdr:nvSpPr>
      <xdr:spPr bwMode="auto">
        <a:xfrm>
          <a:off x="3962400" y="2562225"/>
          <a:ext cx="0" cy="161925"/>
        </a:xfrm>
        <a:prstGeom prst="rightArrow">
          <a:avLst>
            <a:gd name="adj1" fmla="val 50000"/>
            <a:gd name="adj2" fmla="val -2147483648"/>
          </a:avLst>
        </a:prstGeom>
        <a:solidFill>
          <a:srgbClr val="FF0000"/>
        </a:solidFill>
        <a:ln w="9525">
          <a:noFill/>
          <a:miter lim="800000"/>
          <a:headEnd/>
          <a:tailEnd/>
        </a:ln>
      </xdr:spPr>
    </xdr:sp>
    <xdr:clientData/>
  </xdr:twoCellAnchor>
  <xdr:twoCellAnchor>
    <xdr:from>
      <xdr:col>2</xdr:col>
      <xdr:colOff>0</xdr:colOff>
      <xdr:row>9</xdr:row>
      <xdr:rowOff>19050</xdr:rowOff>
    </xdr:from>
    <xdr:to>
      <xdr:col>2</xdr:col>
      <xdr:colOff>0</xdr:colOff>
      <xdr:row>10</xdr:row>
      <xdr:rowOff>0</xdr:rowOff>
    </xdr:to>
    <xdr:sp macro="" textlink="">
      <xdr:nvSpPr>
        <xdr:cNvPr id="16405" name="AutoShape 2"/>
        <xdr:cNvSpPr>
          <a:spLocks noChangeArrowheads="1"/>
        </xdr:cNvSpPr>
      </xdr:nvSpPr>
      <xdr:spPr bwMode="auto">
        <a:xfrm>
          <a:off x="3962400" y="2752725"/>
          <a:ext cx="0" cy="161925"/>
        </a:xfrm>
        <a:prstGeom prst="rightArrow">
          <a:avLst>
            <a:gd name="adj1" fmla="val 50000"/>
            <a:gd name="adj2" fmla="val -2147483648"/>
          </a:avLst>
        </a:prstGeom>
        <a:solidFill>
          <a:srgbClr val="FF0000"/>
        </a:solidFill>
        <a:ln w="9525">
          <a:noFill/>
          <a:miter lim="800000"/>
          <a:headEnd/>
          <a:tailEnd/>
        </a:ln>
      </xdr:spPr>
    </xdr:sp>
    <xdr:clientData/>
  </xdr:twoCellAnchor>
  <xdr:twoCellAnchor>
    <xdr:from>
      <xdr:col>2</xdr:col>
      <xdr:colOff>0</xdr:colOff>
      <xdr:row>16</xdr:row>
      <xdr:rowOff>9525</xdr:rowOff>
    </xdr:from>
    <xdr:to>
      <xdr:col>2</xdr:col>
      <xdr:colOff>0</xdr:colOff>
      <xdr:row>16</xdr:row>
      <xdr:rowOff>171450</xdr:rowOff>
    </xdr:to>
    <xdr:sp macro="" textlink="">
      <xdr:nvSpPr>
        <xdr:cNvPr id="16406" name="AutoShape 3"/>
        <xdr:cNvSpPr>
          <a:spLocks noChangeArrowheads="1"/>
        </xdr:cNvSpPr>
      </xdr:nvSpPr>
      <xdr:spPr bwMode="auto">
        <a:xfrm>
          <a:off x="3962400" y="3952875"/>
          <a:ext cx="0" cy="161925"/>
        </a:xfrm>
        <a:prstGeom prst="rightArrow">
          <a:avLst>
            <a:gd name="adj1" fmla="val 50000"/>
            <a:gd name="adj2" fmla="val -2147483648"/>
          </a:avLst>
        </a:prstGeom>
        <a:solidFill>
          <a:srgbClr val="FF0000"/>
        </a:solidFill>
        <a:ln w="9525">
          <a:noFill/>
          <a:miter lim="800000"/>
          <a:headEnd/>
          <a:tailEnd/>
        </a:ln>
      </xdr:spPr>
    </xdr:sp>
    <xdr:clientData/>
  </xdr:twoCellAnchor>
  <xdr:twoCellAnchor>
    <xdr:from>
      <xdr:col>2</xdr:col>
      <xdr:colOff>0</xdr:colOff>
      <xdr:row>21</xdr:row>
      <xdr:rowOff>9525</xdr:rowOff>
    </xdr:from>
    <xdr:to>
      <xdr:col>2</xdr:col>
      <xdr:colOff>0</xdr:colOff>
      <xdr:row>21</xdr:row>
      <xdr:rowOff>171450</xdr:rowOff>
    </xdr:to>
    <xdr:sp macro="" textlink="">
      <xdr:nvSpPr>
        <xdr:cNvPr id="16407" name="AutoShape 4"/>
        <xdr:cNvSpPr>
          <a:spLocks noChangeArrowheads="1"/>
        </xdr:cNvSpPr>
      </xdr:nvSpPr>
      <xdr:spPr bwMode="auto">
        <a:xfrm>
          <a:off x="3962400" y="4886325"/>
          <a:ext cx="0" cy="152400"/>
        </a:xfrm>
        <a:prstGeom prst="rightArrow">
          <a:avLst>
            <a:gd name="adj1" fmla="val 50000"/>
            <a:gd name="adj2" fmla="val -2147483648"/>
          </a:avLst>
        </a:prstGeom>
        <a:solidFill>
          <a:srgbClr val="FF0000"/>
        </a:solidFill>
        <a:ln w="9525">
          <a:noFill/>
          <a:miter lim="800000"/>
          <a:headEnd/>
          <a:tailEnd/>
        </a:ln>
      </xdr:spPr>
    </xdr:sp>
    <xdr:clientData/>
  </xdr:twoCellAnchor>
  <xdr:twoCellAnchor>
    <xdr:from>
      <xdr:col>2</xdr:col>
      <xdr:colOff>0</xdr:colOff>
      <xdr:row>22</xdr:row>
      <xdr:rowOff>9525</xdr:rowOff>
    </xdr:from>
    <xdr:to>
      <xdr:col>2</xdr:col>
      <xdr:colOff>0</xdr:colOff>
      <xdr:row>22</xdr:row>
      <xdr:rowOff>171450</xdr:rowOff>
    </xdr:to>
    <xdr:sp macro="" textlink="">
      <xdr:nvSpPr>
        <xdr:cNvPr id="16408" name="AutoShape 5"/>
        <xdr:cNvSpPr>
          <a:spLocks noChangeArrowheads="1"/>
        </xdr:cNvSpPr>
      </xdr:nvSpPr>
      <xdr:spPr bwMode="auto">
        <a:xfrm>
          <a:off x="3962400" y="5048250"/>
          <a:ext cx="0" cy="152400"/>
        </a:xfrm>
        <a:prstGeom prst="rightArrow">
          <a:avLst>
            <a:gd name="adj1" fmla="val 50000"/>
            <a:gd name="adj2" fmla="val -2147483648"/>
          </a:avLst>
        </a:prstGeom>
        <a:solidFill>
          <a:srgbClr val="FF0000"/>
        </a:solidFill>
        <a:ln w="9525">
          <a:noFill/>
          <a:miter lim="800000"/>
          <a:headEnd/>
          <a:tailEnd/>
        </a:ln>
      </xdr:spPr>
    </xdr:sp>
    <xdr:clientData/>
  </xdr:twoCellAnchor>
  <xdr:twoCellAnchor>
    <xdr:from>
      <xdr:col>1</xdr:col>
      <xdr:colOff>142875</xdr:colOff>
      <xdr:row>39</xdr:row>
      <xdr:rowOff>28575</xdr:rowOff>
    </xdr:from>
    <xdr:to>
      <xdr:col>1</xdr:col>
      <xdr:colOff>390525</xdr:colOff>
      <xdr:row>39</xdr:row>
      <xdr:rowOff>152400</xdr:rowOff>
    </xdr:to>
    <xdr:sp macro="" textlink="">
      <xdr:nvSpPr>
        <xdr:cNvPr id="16409" name="AutoShape 6"/>
        <xdr:cNvSpPr>
          <a:spLocks noChangeArrowheads="1"/>
        </xdr:cNvSpPr>
      </xdr:nvSpPr>
      <xdr:spPr bwMode="auto">
        <a:xfrm>
          <a:off x="3686175" y="9877425"/>
          <a:ext cx="247650" cy="123825"/>
        </a:xfrm>
        <a:prstGeom prst="rightArrow">
          <a:avLst>
            <a:gd name="adj1" fmla="val 50000"/>
            <a:gd name="adj2" fmla="val 50000"/>
          </a:avLst>
        </a:prstGeom>
        <a:solidFill>
          <a:srgbClr val="FF0000"/>
        </a:solidFill>
        <a:ln w="9525">
          <a:solidFill>
            <a:srgbClr val="FF0000"/>
          </a:solidFill>
          <a:miter lim="800000"/>
          <a:headEnd/>
          <a:tailEnd/>
        </a:ln>
      </xdr:spPr>
    </xdr:sp>
    <xdr:clientData/>
  </xdr:twoCellAnchor>
  <xdr:twoCellAnchor>
    <xdr:from>
      <xdr:col>1</xdr:col>
      <xdr:colOff>142875</xdr:colOff>
      <xdr:row>40</xdr:row>
      <xdr:rowOff>28575</xdr:rowOff>
    </xdr:from>
    <xdr:to>
      <xdr:col>1</xdr:col>
      <xdr:colOff>390525</xdr:colOff>
      <xdr:row>40</xdr:row>
      <xdr:rowOff>152400</xdr:rowOff>
    </xdr:to>
    <xdr:sp macro="" textlink="">
      <xdr:nvSpPr>
        <xdr:cNvPr id="16410" name="AutoShape 7"/>
        <xdr:cNvSpPr>
          <a:spLocks noChangeArrowheads="1"/>
        </xdr:cNvSpPr>
      </xdr:nvSpPr>
      <xdr:spPr bwMode="auto">
        <a:xfrm>
          <a:off x="3686175" y="10048875"/>
          <a:ext cx="247650" cy="123825"/>
        </a:xfrm>
        <a:prstGeom prst="rightArrow">
          <a:avLst>
            <a:gd name="adj1" fmla="val 50000"/>
            <a:gd name="adj2" fmla="val 50000"/>
          </a:avLst>
        </a:prstGeom>
        <a:solidFill>
          <a:srgbClr val="FF0000"/>
        </a:solidFill>
        <a:ln w="9525">
          <a:solidFill>
            <a:srgbClr val="FF0000"/>
          </a:solidFill>
          <a:miter lim="800000"/>
          <a:headEnd/>
          <a:tailEnd/>
        </a:ln>
      </xdr:spPr>
    </xdr:sp>
    <xdr:clientData/>
  </xdr:twoCellAnchor>
  <xdr:twoCellAnchor>
    <xdr:from>
      <xdr:col>1</xdr:col>
      <xdr:colOff>152400</xdr:colOff>
      <xdr:row>41</xdr:row>
      <xdr:rowOff>28575</xdr:rowOff>
    </xdr:from>
    <xdr:to>
      <xdr:col>1</xdr:col>
      <xdr:colOff>400050</xdr:colOff>
      <xdr:row>41</xdr:row>
      <xdr:rowOff>152400</xdr:rowOff>
    </xdr:to>
    <xdr:sp macro="" textlink="">
      <xdr:nvSpPr>
        <xdr:cNvPr id="16411" name="AutoShape 8"/>
        <xdr:cNvSpPr>
          <a:spLocks noChangeArrowheads="1"/>
        </xdr:cNvSpPr>
      </xdr:nvSpPr>
      <xdr:spPr bwMode="auto">
        <a:xfrm>
          <a:off x="3695700" y="10220325"/>
          <a:ext cx="247650" cy="123825"/>
        </a:xfrm>
        <a:prstGeom prst="rightArrow">
          <a:avLst>
            <a:gd name="adj1" fmla="val 50000"/>
            <a:gd name="adj2" fmla="val 50000"/>
          </a:avLst>
        </a:prstGeom>
        <a:solidFill>
          <a:srgbClr val="FF0000"/>
        </a:solidFill>
        <a:ln w="9525">
          <a:solidFill>
            <a:srgbClr val="FF0000"/>
          </a:solidFill>
          <a:miter lim="800000"/>
          <a:headEnd/>
          <a:tailEnd/>
        </a:ln>
      </xdr:spPr>
    </xdr:sp>
    <xdr:clientData/>
  </xdr:twoCellAnchor>
  <xdr:twoCellAnchor>
    <xdr:from>
      <xdr:col>1</xdr:col>
      <xdr:colOff>142875</xdr:colOff>
      <xdr:row>36</xdr:row>
      <xdr:rowOff>114300</xdr:rowOff>
    </xdr:from>
    <xdr:to>
      <xdr:col>1</xdr:col>
      <xdr:colOff>390525</xdr:colOff>
      <xdr:row>37</xdr:row>
      <xdr:rowOff>66675</xdr:rowOff>
    </xdr:to>
    <xdr:sp macro="" textlink="">
      <xdr:nvSpPr>
        <xdr:cNvPr id="16412" name="AutoShape 9"/>
        <xdr:cNvSpPr>
          <a:spLocks noChangeArrowheads="1"/>
        </xdr:cNvSpPr>
      </xdr:nvSpPr>
      <xdr:spPr bwMode="auto">
        <a:xfrm>
          <a:off x="3686175" y="9467850"/>
          <a:ext cx="247650" cy="114300"/>
        </a:xfrm>
        <a:prstGeom prst="rightArrow">
          <a:avLst>
            <a:gd name="adj1" fmla="val 50000"/>
            <a:gd name="adj2" fmla="val 54167"/>
          </a:avLst>
        </a:prstGeom>
        <a:solidFill>
          <a:srgbClr val="FF0000"/>
        </a:solidFill>
        <a:ln w="9525">
          <a:solidFill>
            <a:srgbClr val="FF0000"/>
          </a:solidFill>
          <a:miter lim="800000"/>
          <a:headEnd/>
          <a:tailEnd/>
        </a:ln>
      </xdr:spPr>
    </xdr:sp>
    <xdr:clientData/>
  </xdr:twoCellAnchor>
  <xdr:twoCellAnchor>
    <xdr:from>
      <xdr:col>1</xdr:col>
      <xdr:colOff>152400</xdr:colOff>
      <xdr:row>42</xdr:row>
      <xdr:rowOff>28575</xdr:rowOff>
    </xdr:from>
    <xdr:to>
      <xdr:col>1</xdr:col>
      <xdr:colOff>400050</xdr:colOff>
      <xdr:row>42</xdr:row>
      <xdr:rowOff>152400</xdr:rowOff>
    </xdr:to>
    <xdr:sp macro="" textlink="">
      <xdr:nvSpPr>
        <xdr:cNvPr id="16413" name="AutoShape 10"/>
        <xdr:cNvSpPr>
          <a:spLocks noChangeArrowheads="1"/>
        </xdr:cNvSpPr>
      </xdr:nvSpPr>
      <xdr:spPr bwMode="auto">
        <a:xfrm>
          <a:off x="3695700" y="10391775"/>
          <a:ext cx="247650" cy="123825"/>
        </a:xfrm>
        <a:prstGeom prst="rightArrow">
          <a:avLst>
            <a:gd name="adj1" fmla="val 50000"/>
            <a:gd name="adj2" fmla="val 50000"/>
          </a:avLst>
        </a:prstGeom>
        <a:solidFill>
          <a:srgbClr val="FF0000"/>
        </a:solidFill>
        <a:ln w="9525">
          <a:solidFill>
            <a:srgbClr val="FF0000"/>
          </a:solidFill>
          <a:miter lim="800000"/>
          <a:headEnd/>
          <a:tailEnd/>
        </a:ln>
      </xdr:spPr>
    </xdr:sp>
    <xdr:clientData/>
  </xdr:twoCellAnchor>
  <xdr:twoCellAnchor>
    <xdr:from>
      <xdr:col>1</xdr:col>
      <xdr:colOff>114300</xdr:colOff>
      <xdr:row>32</xdr:row>
      <xdr:rowOff>28575</xdr:rowOff>
    </xdr:from>
    <xdr:to>
      <xdr:col>1</xdr:col>
      <xdr:colOff>361950</xdr:colOff>
      <xdr:row>32</xdr:row>
      <xdr:rowOff>152400</xdr:rowOff>
    </xdr:to>
    <xdr:sp macro="" textlink="">
      <xdr:nvSpPr>
        <xdr:cNvPr id="16414" name="AutoShape 11"/>
        <xdr:cNvSpPr>
          <a:spLocks noChangeArrowheads="1"/>
        </xdr:cNvSpPr>
      </xdr:nvSpPr>
      <xdr:spPr bwMode="auto">
        <a:xfrm>
          <a:off x="3657600" y="8715375"/>
          <a:ext cx="247650" cy="123825"/>
        </a:xfrm>
        <a:prstGeom prst="rightArrow">
          <a:avLst>
            <a:gd name="adj1" fmla="val 50000"/>
            <a:gd name="adj2" fmla="val 50000"/>
          </a:avLst>
        </a:prstGeom>
        <a:solidFill>
          <a:srgbClr val="FF0000"/>
        </a:solidFill>
        <a:ln w="9525">
          <a:solidFill>
            <a:srgbClr val="FF0000"/>
          </a:solidFill>
          <a:miter lim="800000"/>
          <a:headEnd/>
          <a:tailEnd/>
        </a:ln>
      </xdr:spPr>
    </xdr:sp>
    <xdr:clientData/>
  </xdr:twoCellAnchor>
  <xdr:twoCellAnchor>
    <xdr:from>
      <xdr:col>1</xdr:col>
      <xdr:colOff>19050</xdr:colOff>
      <xdr:row>27</xdr:row>
      <xdr:rowOff>304800</xdr:rowOff>
    </xdr:from>
    <xdr:to>
      <xdr:col>1</xdr:col>
      <xdr:colOff>266700</xdr:colOff>
      <xdr:row>27</xdr:row>
      <xdr:rowOff>419100</xdr:rowOff>
    </xdr:to>
    <xdr:sp macro="" textlink="">
      <xdr:nvSpPr>
        <xdr:cNvPr id="16415" name="AutoShape 12"/>
        <xdr:cNvSpPr>
          <a:spLocks noChangeArrowheads="1"/>
        </xdr:cNvSpPr>
      </xdr:nvSpPr>
      <xdr:spPr bwMode="auto">
        <a:xfrm>
          <a:off x="3562350" y="6191250"/>
          <a:ext cx="247650" cy="114300"/>
        </a:xfrm>
        <a:prstGeom prst="rightArrow">
          <a:avLst>
            <a:gd name="adj1" fmla="val 50000"/>
            <a:gd name="adj2" fmla="val 54167"/>
          </a:avLst>
        </a:prstGeom>
        <a:solidFill>
          <a:srgbClr val="FF0000"/>
        </a:solidFill>
        <a:ln w="9525">
          <a:solidFill>
            <a:srgbClr val="FF0000"/>
          </a:solidFill>
          <a:miter lim="800000"/>
          <a:headEnd/>
          <a:tailEnd/>
        </a:ln>
      </xdr:spPr>
    </xdr:sp>
    <xdr:clientData/>
  </xdr:twoCellAnchor>
  <xdr:twoCellAnchor>
    <xdr:from>
      <xdr:col>1</xdr:col>
      <xdr:colOff>142875</xdr:colOff>
      <xdr:row>45</xdr:row>
      <xdr:rowOff>28575</xdr:rowOff>
    </xdr:from>
    <xdr:to>
      <xdr:col>1</xdr:col>
      <xdr:colOff>390525</xdr:colOff>
      <xdr:row>45</xdr:row>
      <xdr:rowOff>142875</xdr:rowOff>
    </xdr:to>
    <xdr:sp macro="" textlink="">
      <xdr:nvSpPr>
        <xdr:cNvPr id="16416" name="AutoShape 13"/>
        <xdr:cNvSpPr>
          <a:spLocks noChangeArrowheads="1"/>
        </xdr:cNvSpPr>
      </xdr:nvSpPr>
      <xdr:spPr bwMode="auto">
        <a:xfrm>
          <a:off x="3686175" y="10896600"/>
          <a:ext cx="247650" cy="114300"/>
        </a:xfrm>
        <a:prstGeom prst="rightArrow">
          <a:avLst>
            <a:gd name="adj1" fmla="val 50000"/>
            <a:gd name="adj2" fmla="val 54167"/>
          </a:avLst>
        </a:prstGeom>
        <a:solidFill>
          <a:srgbClr val="FF0000"/>
        </a:solidFill>
        <a:ln w="9525">
          <a:solidFill>
            <a:srgbClr val="FF0000"/>
          </a:solidFill>
          <a:miter lim="800000"/>
          <a:headEnd/>
          <a:tailEnd/>
        </a:ln>
      </xdr:spPr>
    </xdr:sp>
    <xdr:clientData/>
  </xdr:twoCellAnchor>
  <xdr:twoCellAnchor>
    <xdr:from>
      <xdr:col>1</xdr:col>
      <xdr:colOff>47625</xdr:colOff>
      <xdr:row>29</xdr:row>
      <xdr:rowOff>485775</xdr:rowOff>
    </xdr:from>
    <xdr:to>
      <xdr:col>1</xdr:col>
      <xdr:colOff>295275</xdr:colOff>
      <xdr:row>29</xdr:row>
      <xdr:rowOff>600075</xdr:rowOff>
    </xdr:to>
    <xdr:sp macro="" textlink="">
      <xdr:nvSpPr>
        <xdr:cNvPr id="16417" name="AutoShape 14"/>
        <xdr:cNvSpPr>
          <a:spLocks noChangeArrowheads="1"/>
        </xdr:cNvSpPr>
      </xdr:nvSpPr>
      <xdr:spPr bwMode="auto">
        <a:xfrm>
          <a:off x="3590925" y="8001000"/>
          <a:ext cx="247650" cy="114300"/>
        </a:xfrm>
        <a:prstGeom prst="rightArrow">
          <a:avLst>
            <a:gd name="adj1" fmla="val 50000"/>
            <a:gd name="adj2" fmla="val 54167"/>
          </a:avLst>
        </a:prstGeom>
        <a:solidFill>
          <a:srgbClr val="FF0000"/>
        </a:solidFill>
        <a:ln w="9525">
          <a:solidFill>
            <a:srgbClr val="FF0000"/>
          </a:solidFill>
          <a:miter lim="800000"/>
          <a:headEnd/>
          <a:tailEnd/>
        </a:ln>
      </xdr:spPr>
    </xdr:sp>
    <xdr:clientData/>
  </xdr:twoCellAnchor>
  <xdr:twoCellAnchor>
    <xdr:from>
      <xdr:col>1</xdr:col>
      <xdr:colOff>114300</xdr:colOff>
      <xdr:row>16</xdr:row>
      <xdr:rowOff>28575</xdr:rowOff>
    </xdr:from>
    <xdr:to>
      <xdr:col>1</xdr:col>
      <xdr:colOff>361950</xdr:colOff>
      <xdr:row>16</xdr:row>
      <xdr:rowOff>152400</xdr:rowOff>
    </xdr:to>
    <xdr:sp macro="" textlink="">
      <xdr:nvSpPr>
        <xdr:cNvPr id="16418" name="AutoShape 15"/>
        <xdr:cNvSpPr>
          <a:spLocks noChangeArrowheads="1"/>
        </xdr:cNvSpPr>
      </xdr:nvSpPr>
      <xdr:spPr bwMode="auto">
        <a:xfrm>
          <a:off x="3657600" y="3971925"/>
          <a:ext cx="247650" cy="123825"/>
        </a:xfrm>
        <a:prstGeom prst="rightArrow">
          <a:avLst>
            <a:gd name="adj1" fmla="val 50000"/>
            <a:gd name="adj2" fmla="val 50000"/>
          </a:avLst>
        </a:prstGeom>
        <a:solidFill>
          <a:srgbClr val="FF0000"/>
        </a:solidFill>
        <a:ln w="9525">
          <a:solidFill>
            <a:srgbClr val="FF0000"/>
          </a:solidFill>
          <a:miter lim="800000"/>
          <a:headEnd/>
          <a:tailEnd/>
        </a:ln>
      </xdr:spPr>
    </xdr:sp>
    <xdr:clientData/>
  </xdr:twoCellAnchor>
  <xdr:twoCellAnchor>
    <xdr:from>
      <xdr:col>1</xdr:col>
      <xdr:colOff>114300</xdr:colOff>
      <xdr:row>17</xdr:row>
      <xdr:rowOff>28575</xdr:rowOff>
    </xdr:from>
    <xdr:to>
      <xdr:col>1</xdr:col>
      <xdr:colOff>361950</xdr:colOff>
      <xdr:row>17</xdr:row>
      <xdr:rowOff>152400</xdr:rowOff>
    </xdr:to>
    <xdr:sp macro="" textlink="">
      <xdr:nvSpPr>
        <xdr:cNvPr id="16419" name="AutoShape 16"/>
        <xdr:cNvSpPr>
          <a:spLocks noChangeArrowheads="1"/>
        </xdr:cNvSpPr>
      </xdr:nvSpPr>
      <xdr:spPr bwMode="auto">
        <a:xfrm>
          <a:off x="3657600" y="4181475"/>
          <a:ext cx="247650" cy="123825"/>
        </a:xfrm>
        <a:prstGeom prst="rightArrow">
          <a:avLst>
            <a:gd name="adj1" fmla="val 50000"/>
            <a:gd name="adj2" fmla="val 50000"/>
          </a:avLst>
        </a:prstGeom>
        <a:solidFill>
          <a:srgbClr val="FF0000"/>
        </a:solidFill>
        <a:ln w="9525">
          <a:solidFill>
            <a:srgbClr val="FF0000"/>
          </a:solidFill>
          <a:miter lim="800000"/>
          <a:headEnd/>
          <a:tailEnd/>
        </a:ln>
      </xdr:spPr>
    </xdr:sp>
    <xdr:clientData/>
  </xdr:twoCellAnchor>
  <xdr:twoCellAnchor>
    <xdr:from>
      <xdr:col>1</xdr:col>
      <xdr:colOff>114300</xdr:colOff>
      <xdr:row>18</xdr:row>
      <xdr:rowOff>28575</xdr:rowOff>
    </xdr:from>
    <xdr:to>
      <xdr:col>1</xdr:col>
      <xdr:colOff>361950</xdr:colOff>
      <xdr:row>18</xdr:row>
      <xdr:rowOff>152400</xdr:rowOff>
    </xdr:to>
    <xdr:sp macro="" textlink="">
      <xdr:nvSpPr>
        <xdr:cNvPr id="16420" name="AutoShape 17"/>
        <xdr:cNvSpPr>
          <a:spLocks noChangeArrowheads="1"/>
        </xdr:cNvSpPr>
      </xdr:nvSpPr>
      <xdr:spPr bwMode="auto">
        <a:xfrm>
          <a:off x="3657600" y="4352925"/>
          <a:ext cx="247650" cy="123825"/>
        </a:xfrm>
        <a:prstGeom prst="rightArrow">
          <a:avLst>
            <a:gd name="adj1" fmla="val 50000"/>
            <a:gd name="adj2" fmla="val 50000"/>
          </a:avLst>
        </a:prstGeom>
        <a:solidFill>
          <a:srgbClr val="FF0000"/>
        </a:solidFill>
        <a:ln w="9525">
          <a:solidFill>
            <a:srgbClr val="FF0000"/>
          </a:solidFill>
          <a:miter lim="800000"/>
          <a:headEnd/>
          <a:tailEnd/>
        </a:ln>
      </xdr:spPr>
    </xdr:sp>
    <xdr:clientData/>
  </xdr:twoCellAnchor>
  <xdr:twoCellAnchor>
    <xdr:from>
      <xdr:col>1</xdr:col>
      <xdr:colOff>114300</xdr:colOff>
      <xdr:row>19</xdr:row>
      <xdr:rowOff>28575</xdr:rowOff>
    </xdr:from>
    <xdr:to>
      <xdr:col>1</xdr:col>
      <xdr:colOff>361950</xdr:colOff>
      <xdr:row>19</xdr:row>
      <xdr:rowOff>152400</xdr:rowOff>
    </xdr:to>
    <xdr:sp macro="" textlink="">
      <xdr:nvSpPr>
        <xdr:cNvPr id="16421" name="AutoShape 18"/>
        <xdr:cNvSpPr>
          <a:spLocks noChangeArrowheads="1"/>
        </xdr:cNvSpPr>
      </xdr:nvSpPr>
      <xdr:spPr bwMode="auto">
        <a:xfrm>
          <a:off x="3657600" y="4524375"/>
          <a:ext cx="247650" cy="123825"/>
        </a:xfrm>
        <a:prstGeom prst="rightArrow">
          <a:avLst>
            <a:gd name="adj1" fmla="val 50000"/>
            <a:gd name="adj2" fmla="val 50000"/>
          </a:avLst>
        </a:prstGeom>
        <a:solidFill>
          <a:srgbClr val="FF0000"/>
        </a:solidFill>
        <a:ln w="9525">
          <a:solidFill>
            <a:srgbClr val="FF0000"/>
          </a:solidFill>
          <a:miter lim="800000"/>
          <a:headEnd/>
          <a:tailEnd/>
        </a:ln>
      </xdr:spPr>
    </xdr:sp>
    <xdr:clientData/>
  </xdr:twoCellAnchor>
  <xdr:twoCellAnchor>
    <xdr:from>
      <xdr:col>1</xdr:col>
      <xdr:colOff>19050</xdr:colOff>
      <xdr:row>28</xdr:row>
      <xdr:rowOff>428625</xdr:rowOff>
    </xdr:from>
    <xdr:to>
      <xdr:col>1</xdr:col>
      <xdr:colOff>266700</xdr:colOff>
      <xdr:row>28</xdr:row>
      <xdr:rowOff>542925</xdr:rowOff>
    </xdr:to>
    <xdr:sp macro="" textlink="">
      <xdr:nvSpPr>
        <xdr:cNvPr id="16422" name="AutoShape 19"/>
        <xdr:cNvSpPr>
          <a:spLocks noChangeArrowheads="1"/>
        </xdr:cNvSpPr>
      </xdr:nvSpPr>
      <xdr:spPr bwMode="auto">
        <a:xfrm>
          <a:off x="3562350" y="7010400"/>
          <a:ext cx="247650" cy="114300"/>
        </a:xfrm>
        <a:prstGeom prst="rightArrow">
          <a:avLst>
            <a:gd name="adj1" fmla="val 50000"/>
            <a:gd name="adj2" fmla="val 54167"/>
          </a:avLst>
        </a:prstGeom>
        <a:solidFill>
          <a:srgbClr val="FF0000"/>
        </a:solidFill>
        <a:ln w="9525">
          <a:solidFill>
            <a:srgbClr val="FF0000"/>
          </a:solidFill>
          <a:miter lim="800000"/>
          <a:headEnd/>
          <a:tailEnd/>
        </a:ln>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19</xdr:col>
      <xdr:colOff>391842</xdr:colOff>
      <xdr:row>3</xdr:row>
      <xdr:rowOff>57150</xdr:rowOff>
    </xdr:from>
    <xdr:to>
      <xdr:col>30</xdr:col>
      <xdr:colOff>515271</xdr:colOff>
      <xdr:row>27</xdr:row>
      <xdr:rowOff>84280</xdr:rowOff>
    </xdr:to>
    <xdr:pic>
      <xdr:nvPicPr>
        <xdr:cNvPr id="2" name="Picture 1"/>
        <xdr:cNvPicPr>
          <a:picLocks noChangeAspect="1"/>
        </xdr:cNvPicPr>
      </xdr:nvPicPr>
      <xdr:blipFill>
        <a:blip xmlns:r="http://schemas.openxmlformats.org/officeDocument/2006/relationships" r:embed="rId1"/>
        <a:stretch>
          <a:fillRect/>
        </a:stretch>
      </xdr:blipFill>
      <xdr:spPr>
        <a:xfrm>
          <a:off x="14164992" y="647700"/>
          <a:ext cx="6829029" cy="7218505"/>
        </a:xfrm>
        <a:prstGeom prst="rect">
          <a:avLst/>
        </a:prstGeom>
        <a:ln>
          <a:solidFill>
            <a:schemeClr val="accent1"/>
          </a:solidFill>
        </a:ln>
      </xdr:spPr>
    </xdr:pic>
    <xdr:clientData/>
  </xdr:twoCellAnchor>
  <xdr:twoCellAnchor>
    <xdr:from>
      <xdr:col>18</xdr:col>
      <xdr:colOff>142875</xdr:colOff>
      <xdr:row>17</xdr:row>
      <xdr:rowOff>19050</xdr:rowOff>
    </xdr:from>
    <xdr:to>
      <xdr:col>18</xdr:col>
      <xdr:colOff>581025</xdr:colOff>
      <xdr:row>17</xdr:row>
      <xdr:rowOff>142876</xdr:rowOff>
    </xdr:to>
    <xdr:sp macro="" textlink="">
      <xdr:nvSpPr>
        <xdr:cNvPr id="3" name="AutoShape 5"/>
        <xdr:cNvSpPr>
          <a:spLocks noChangeArrowheads="1"/>
        </xdr:cNvSpPr>
      </xdr:nvSpPr>
      <xdr:spPr bwMode="auto">
        <a:xfrm>
          <a:off x="13306425" y="5876925"/>
          <a:ext cx="438150" cy="123826"/>
        </a:xfrm>
        <a:prstGeom prst="rightArrow">
          <a:avLst>
            <a:gd name="adj1" fmla="val 50000"/>
            <a:gd name="adj2" fmla="val 54167"/>
          </a:avLst>
        </a:prstGeom>
        <a:solidFill>
          <a:srgbClr val="FF0000"/>
        </a:solidFill>
        <a:ln w="9525">
          <a:solidFill>
            <a:srgbClr val="FF0000"/>
          </a:solidFill>
          <a:miter lim="800000"/>
          <a:headEnd/>
          <a:tailEnd/>
        </a:ln>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152400</xdr:colOff>
      <xdr:row>1</xdr:row>
      <xdr:rowOff>409575</xdr:rowOff>
    </xdr:to>
    <xdr:pic>
      <xdr:nvPicPr>
        <xdr:cNvPr id="2" name="Picture 1025" hidden="1"/>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914400" cy="228600"/>
        </a:xfrm>
        <a:prstGeom prst="rect">
          <a:avLst/>
        </a:prstGeom>
        <a:noFill/>
        <a:ln w="9525">
          <a:miter lim="800000"/>
          <a:headEnd/>
          <a:tailEnd/>
        </a:ln>
      </xdr:spPr>
    </xdr:pic>
    <xdr:clientData/>
  </xdr:twoCellAnchor>
</xdr:wsDr>
</file>

<file path=xl/pivotCache/_rels/pivotCacheDefinition1.xml.rels><?xml version="1.0" encoding="UTF-8" standalone="yes"?>
<Relationships xmlns="http://schemas.openxmlformats.org/package/2006/relationships"><Relationship Id="rId2" Type="http://schemas.openxmlformats.org/officeDocument/2006/relationships/externalLinkPath" Target="file:///C:\Users\Chris\Downloads\K%20A%20Countermeasures%20HSIP%20B%20C.xlsx" TargetMode="External"/><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Richard Weeks" refreshedDate="41955.543815509256" createdVersion="4" refreshedVersion="4" minRefreshableVersion="3" recordCount="206">
  <cacheSource type="worksheet">
    <worksheetSource ref="A2:AV208" sheet="Crash Modification Factors" r:id="rId2"/>
  </cacheSource>
  <cacheFields count="48">
    <cacheField name="CMF ID" numFmtId="0">
      <sharedItems containsSemiMixedTypes="0" containsString="0" containsNumber="1" containsInteger="1" minValue="21" maxValue="5639"/>
    </cacheField>
    <cacheField name="Study Title" numFmtId="0">
      <sharedItems/>
    </cacheField>
    <cacheField name="Resource" numFmtId="0">
      <sharedItems/>
    </cacheField>
    <cacheField name="Countermeasure Category" numFmtId="0">
      <sharedItems count="14">
        <s v="Speed management"/>
        <s v="Work zone"/>
        <s v="Signs"/>
        <s v="Roadside"/>
        <s v="Intersection traffic control"/>
        <s v="Intersection geometry"/>
        <s v="Access management"/>
        <s v="Roadway"/>
        <s v="Highway lighting"/>
        <s v="Advanced technology and ITS"/>
        <s v="Alignment"/>
        <s v="Shoulder treatments"/>
        <s v="Delineation"/>
        <s v="On-street parking"/>
      </sharedItems>
    </cacheField>
    <cacheField name="Countermeasure Subcategory" numFmtId="0">
      <sharedItems containsBlank="1" count="16">
        <m/>
        <s v="Roadside barriers"/>
        <s v="Intersection geometry reconfiguration"/>
        <s v="Traffic control type"/>
        <s v="Clear zone"/>
        <s v="Lane restrictions"/>
        <s v="Traffic control visibility"/>
        <s v="Other"/>
        <s v="Median barriers"/>
        <s v="Roadway rumble strips"/>
        <s v="Shoulder rumble strips"/>
        <s v="Number of lanes"/>
        <s v="Visibility of existing markings"/>
        <s v="Turn lanes"/>
        <s v="Signal phasing or timing"/>
        <s v="Pavement condition and friction"/>
      </sharedItems>
    </cacheField>
    <cacheField name="Countermeasure" numFmtId="0">
      <sharedItems count="93">
        <s v="10% reduction in mean speed"/>
        <s v="15% reduction in mean speed"/>
        <s v="5% increase in mean speed"/>
        <s v="5% reduction in mean speed"/>
        <s v="Active work with no lane closure (compared to no work zone)"/>
        <s v="Active work with temporary lane closure (compared to no work zone)"/>
        <s v="Advance street name signs"/>
        <s v="Change barrier along embankment to less rigid type"/>
        <s v="Change left-turn phase from permissive to protected/permissive or permissive/protected phasing on one or more approaches"/>
        <s v="Change permissive left-turn phasing to protected/permissive"/>
        <s v="Changing left turn phasing on more than one approach from permissive to protected-permissive"/>
        <s v="Changing left turn phasing on one approach from permissive to protected-permissive"/>
        <s v="Conversion of intersection into low-speed roundabout"/>
        <s v="Conversion of intersection into multi-lane roundabout"/>
        <s v="Conversion of signalized intersection into single- or multi-lane roundabout"/>
        <s v="Conversion of stop-controlled intersection into single-lane roundabout"/>
        <s v="Conversion of two-way stop-controlled intersection into single- or multi-lane roundabout"/>
        <s v="Convert an open median to a directional median"/>
        <s v="Convert high-speed rural intersection (4 leg) to roundabout"/>
        <s v="Convert high-speed rural intersection to roundabout"/>
        <s v="Convert minor-road stop control to all-way stop control"/>
        <s v="Convert signalized intersection to modern roundabout"/>
        <s v="Convert to roundabout"/>
        <s v="Convert traditional mainline toll plazas to hybrid mainline toll plazas"/>
        <s v="Convert two-way (without flashing beacons) to all-way stop control (without flashing beacons)"/>
        <s v="Convert unsignalized intersection to roundabout"/>
        <s v="Decrease freeway ramp spacing from infinity to S (ft) with/without auxiliary lane"/>
        <s v="Decreasing posted speed limit on expressways"/>
        <s v="Flatten sideslope from 1V:3H to 1V:4H"/>
        <s v="Flatten sideslope from 1V:4H to 1V:6H"/>
        <s v="Full to partial interchange lighting"/>
        <s v="Illumination"/>
        <s v="Implement automated speed enforcement cameras"/>
        <s v="Implement mobile speed cameras"/>
        <s v="Implement truck lane restrictions on multilane freeways"/>
        <s v="Implement truck lane restrictions on multilane freeways ("/>
        <s v="Implement truck lane restrictions on multilane freeways (&gt;10000 vpdpl)"/>
        <s v="Implement truck lane restrictions on multilane freeways (screened)"/>
        <s v="Improve signal visibility, including signal lens size upgrade, installation of new back-plates, addition of reflective tapes to existing back-plates, and installation of additional signal heads"/>
        <s v="Improve visibility of signal heads"/>
        <s v="Increase in horizontal curvature by one degree"/>
        <s v="Increase intersection median width by 3 ft increments"/>
        <s v="Install a &quot;Vehicles Entering When Flashing&quot; (VEWF) system (advance post mounted signs on major and loops on minor)"/>
        <s v="Install a traffic signal"/>
        <s v="Install any type of median barrier"/>
        <s v="Install automated section speed enforcement system"/>
        <s v="Install automated speed camera at signalized intersection"/>
        <s v="Install centerline and shoulder rumble strips"/>
        <s v="Install centerline rumble strips"/>
        <s v="Install centerline rumble strips on horizontal curves"/>
        <s v="Install centerline rumble strips on tangent sections"/>
        <s v="Install chevron signs on horizontal curves"/>
        <s v="Install dynamic signal warning flashers"/>
        <s v="Install edgeline rumble strips"/>
        <s v="Install edgeline rumble strips on roadways with a shoulder width of 5 feet or greater"/>
        <s v="Install new fluorescent curve signs or upgrade existing curve signs to fluorescent sheeting"/>
        <s v="Install periodic passing lanes on rural two-lane highways"/>
        <s v="Install raised median"/>
        <s v="Install rectangular shaped centerline rumble strips"/>
        <s v="Install red-light camera (red light running crashes)"/>
        <s v="Install red-light cameras at intersections"/>
        <s v="Install shoulder rumble strips"/>
        <s v="Install shoulder rumble strips on roadways with a shoulder width equal to 5 feet"/>
        <s v="Install shoulder rumble strips with an offset of 0-8 inches relative to the edgeline"/>
        <s v="Install shoulder rumble strips with an offset of 9-20 inches relative to the edgeline"/>
        <s v="Install speed humps"/>
        <s v="Install transverse rumble strips as traffic calming device"/>
        <s v="Install transverse rumble strips on stop controlled approaches in rural areas"/>
        <s v="Install TWLTL (two-way left turn lane) on two lane road"/>
        <s v="Install wider edgelines (4 in to 6 in)"/>
        <s v="Install wider markings and both edgeline and centerline rumble strips with resurfacing"/>
        <s v="Install wider markings and edgeline rumble strips with resurfacing"/>
        <s v="Install wider markings and shoulder rumble strips with resurfacing"/>
        <s v="Install wider markings with resurfacing"/>
        <s v="Install wider markings WITHOUT resurfacing"/>
        <s v="Installation of an actuated advance warning dilemma zone protection system at high-speed signalized intersections"/>
        <s v="Installation of safety edge treatment"/>
        <s v="Introduce TWLTL (two-way left turn lanes) on rural two lane roads"/>
        <s v="New guardrail along embankment"/>
        <s v="No active with no lane closure (compared to no work zone)"/>
        <s v="Painted channelization of both major and minor roads"/>
        <s v="Physical channelization of both major and minor roads"/>
        <s v="Prohibit on-street parking"/>
        <s v="Provide a left-turn lane on both major-road approaches"/>
        <s v="Provide a left-turn lane on one major-road approach"/>
        <s v="Provide a raised median"/>
        <s v="Provide a right-turn lane on one major-road approach"/>
        <s v="Provide intersection illumination"/>
        <s v="Removing mainline barrier toll plazas on highways"/>
        <s v="Replace Night-Time Flash with Steady Operation"/>
        <s v="Resurface pavement"/>
        <s v="Traffic calming"/>
        <s v="Transverse bar pavement marking at roundabout approaches"/>
      </sharedItems>
    </cacheField>
    <cacheField name="CRF" numFmtId="0">
      <sharedItems containsString="0" containsBlank="1" containsNumber="1" minValue="-60" maxValue="89"/>
    </cacheField>
    <cacheField name="CMF" numFmtId="0">
      <sharedItems containsString="0" containsBlank="1" containsNumber="1" minValue="0.11" maxValue="1.6"/>
    </cacheField>
    <cacheField name="Crash Type" numFmtId="0">
      <sharedItems/>
    </cacheField>
    <cacheField name="Crash Severity" numFmtId="0">
      <sharedItems/>
    </cacheField>
    <cacheField name="Roadway Type" numFmtId="0">
      <sharedItems/>
    </cacheField>
    <cacheField name="Area Type" numFmtId="0">
      <sharedItems containsBlank="1"/>
    </cacheField>
    <cacheField name="Publication Year" numFmtId="0">
      <sharedItems containsSemiMixedTypes="0" containsString="0" containsNumber="1" containsInteger="1" minValue="1982" maxValue="2014"/>
    </cacheField>
    <cacheField name="Star Quality Rating" numFmtId="0">
      <sharedItems containsSemiMixedTypes="0" containsString="0" containsNumber="1" containsInteger="1" minValue="4" maxValue="5"/>
    </cacheField>
    <cacheField name="Prior Condition" numFmtId="0">
      <sharedItems containsBlank="1"/>
    </cacheField>
    <cacheField name="Adjusted Standard Error of CRF" numFmtId="0">
      <sharedItems containsString="0" containsBlank="1" containsNumber="1" minValue="1" maxValue="24"/>
    </cacheField>
    <cacheField name="Unadjusted Standard Error of CRF" numFmtId="0">
      <sharedItems containsString="0" containsBlank="1" containsNumber="1" minValue="1" maxValue="30.8"/>
    </cacheField>
    <cacheField name="Adjusted Standard Error of CMF" numFmtId="0">
      <sharedItems containsString="0" containsBlank="1" containsNumber="1" minValue="0.01" maxValue="0.24"/>
    </cacheField>
    <cacheField name="Unadjusted Standard Error of CMF" numFmtId="0">
      <sharedItems containsString="0" containsBlank="1" containsNumber="1" minValue="0.01" maxValue="0.308"/>
    </cacheField>
    <cacheField name="Included in First Edition of Highway Safety Manual" numFmtId="0">
      <sharedItems/>
    </cacheField>
    <cacheField name="Type of Study Methodology" numFmtId="0">
      <sharedItems/>
    </cacheField>
    <cacheField name="State" numFmtId="0">
      <sharedItems containsBlank="1"/>
    </cacheField>
    <cacheField name="Municipality" numFmtId="0">
      <sharedItems containsBlank="1"/>
    </cacheField>
    <cacheField name="Sample Size" numFmtId="0">
      <sharedItems containsString="0" containsBlank="1" containsNumber="1" containsInteger="1" minValue="1212" maxValue="3824"/>
    </cacheField>
    <cacheField name="Sample Size Unit Type" numFmtId="0">
      <sharedItems containsBlank="1"/>
    </cacheField>
    <cacheField name="Before Sample Size" numFmtId="0">
      <sharedItems containsString="0" containsBlank="1" containsNumber="1" containsInteger="1" minValue="11" maxValue="4141"/>
    </cacheField>
    <cacheField name="After Sample Size" numFmtId="0">
      <sharedItems containsString="0" containsBlank="1" containsNumber="1" containsInteger="1" minValue="11" maxValue="3399"/>
    </cacheField>
    <cacheField name="Required Sample Size" numFmtId="0">
      <sharedItems containsNonDate="0" containsString="0" containsBlank="1"/>
    </cacheField>
    <cacheField name="Required Before Sample Size" numFmtId="0">
      <sharedItems containsNonDate="0" containsString="0" containsBlank="1"/>
    </cacheField>
    <cacheField name="Required After Sample Size" numFmtId="0">
      <sharedItems containsNonDate="0" containsString="0" containsBlank="1"/>
    </cacheField>
    <cacheField name="Begin Year of Data" numFmtId="0">
      <sharedItems containsString="0" containsBlank="1" containsNumber="1" containsInteger="1" minValue="1987" maxValue="2006"/>
    </cacheField>
    <cacheField name="End Year of Data" numFmtId="0">
      <sharedItems containsString="0" containsBlank="1" containsNumber="1" containsInteger="1" minValue="2003" maxValue="2012"/>
    </cacheField>
    <cacheField name="Intersection Related" numFmtId="0">
      <sharedItems/>
    </cacheField>
    <cacheField name="Traffic Volume Unit" numFmtId="0">
      <sharedItems containsBlank="1"/>
    </cacheField>
    <cacheField name="Minimum Traffic Volume (non-intersection)" numFmtId="0">
      <sharedItems containsBlank="1" containsMixedTypes="1" containsNumber="1" containsInteger="1" minValue="180" maxValue="100000"/>
    </cacheField>
    <cacheField name="Maximum Traffic Volume (non-intersection)" numFmtId="0">
      <sharedItems containsBlank="1" containsMixedTypes="1" containsNumber="1" containsInteger="1" minValue="7031" maxValue="153500"/>
    </cacheField>
    <cacheField name="Minimum Major Road Traffic Volume (intersection)" numFmtId="0">
      <sharedItems containsBlank="1" containsMixedTypes="1" containsNumber="1" containsInteger="1" minValue="680" maxValue="35000"/>
    </cacheField>
    <cacheField name="Maximum Major Road Traffic Volume (intersection)" numFmtId="0">
      <sharedItems containsBlank="1" containsMixedTypes="1" containsNumber="1" containsInteger="1" minValue="15100" maxValue="99000"/>
    </cacheField>
    <cacheField name="Minimum Minor Road Traffic Volume (intersection)" numFmtId="0">
      <sharedItems containsString="0" containsBlank="1" containsNumber="1" containsInteger="1" minValue="1" maxValue="1466"/>
    </cacheField>
    <cacheField name="Maximum Minor Road Traffic Volume (intersection)" numFmtId="0">
      <sharedItems containsString="0" containsBlank="1" containsNumber="1" containsInteger="1" minValue="2600" maxValue="48906"/>
    </cacheField>
    <cacheField name="Number of Lanes" numFmtId="0">
      <sharedItems containsDate="1" containsBlank="1" containsMixedTypes="1" minDate="1899-12-31T04:01:03" maxDate="1899-12-31T00:01:04"/>
    </cacheField>
    <cacheField name="Intersection Type" numFmtId="0">
      <sharedItems containsBlank="1"/>
    </cacheField>
    <cacheField name="Intersection Geometry" numFmtId="0">
      <sharedItems containsBlank="1"/>
    </cacheField>
    <cacheField name="Traffic Control Type" numFmtId="0">
      <sharedItems containsBlank="1"/>
    </cacheField>
    <cacheField name="Speed Limit (mph)" numFmtId="0">
      <sharedItems containsBlank="1"/>
    </cacheField>
    <cacheField name="Crash Time of Day" numFmtId="0">
      <sharedItems containsBlank="1"/>
    </cacheField>
    <cacheField name="Roadway Division Type" numFmtId="0">
      <sharedItems containsBlank="1"/>
    </cacheField>
    <cacheField name="Date CMF Added to Clearinghouse" numFmtId="0">
      <sharedItems containsNonDate="0" containsDate="1" containsString="0" containsBlank="1" minDate="2009-11-18T00:00:00" maxDate="2014-07-17T00:00:00"/>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206">
  <r>
    <n v="5452"/>
    <s v="Safety Effects of Median Treatments Using Longitudinal Channelizers: Empirical Bayesian Before-and-After Study"/>
    <s v="Click for CMF details"/>
    <x v="0"/>
    <x v="0"/>
    <x v="0"/>
    <n v="32"/>
    <n v="0.68"/>
    <s v="All"/>
    <s v="Fatal"/>
    <s v="All"/>
    <s v="All"/>
    <n v="2004"/>
    <n v="4"/>
    <m/>
    <n v="9"/>
    <m/>
    <n v="0.09"/>
    <m/>
    <s v="no"/>
    <s v="Meta-analysis"/>
    <m/>
    <m/>
    <m/>
    <m/>
    <m/>
    <m/>
    <m/>
    <m/>
    <m/>
    <m/>
    <m/>
    <s v="no"/>
    <m/>
    <s v="All"/>
    <s v="All"/>
    <m/>
    <m/>
    <m/>
    <m/>
    <m/>
    <m/>
    <m/>
    <m/>
    <m/>
    <m/>
    <m/>
    <d v="2014-02-24T00:00:00"/>
  </r>
  <r>
    <n v="5453"/>
    <s v="Safety Effects of Median Treatments Using Longitudinal Channelizers: Empirical Bayesian Before-and-After Study"/>
    <s v="Click for CMF details"/>
    <x v="0"/>
    <x v="0"/>
    <x v="0"/>
    <n v="15"/>
    <n v="0.85"/>
    <s v="All"/>
    <s v="Serious injury,Minor injury"/>
    <s v="All"/>
    <s v="All"/>
    <n v="2004"/>
    <n v="5"/>
    <m/>
    <n v="5"/>
    <m/>
    <n v="0.05"/>
    <m/>
    <s v="no"/>
    <s v="Meta-analysis"/>
    <m/>
    <m/>
    <m/>
    <m/>
    <m/>
    <m/>
    <m/>
    <m/>
    <m/>
    <m/>
    <m/>
    <s v="no"/>
    <m/>
    <s v="All"/>
    <s v="All"/>
    <m/>
    <m/>
    <m/>
    <m/>
    <m/>
    <m/>
    <m/>
    <m/>
    <m/>
    <m/>
    <m/>
    <d v="2014-02-24T00:00:00"/>
  </r>
  <r>
    <n v="5454"/>
    <s v="Safety Effects of Median Treatments Using Longitudinal Channelizers: Empirical Bayesian Before-and-After Study"/>
    <s v="Click for CMF details"/>
    <x v="0"/>
    <x v="0"/>
    <x v="1"/>
    <n v="44"/>
    <n v="0.56000000000000005"/>
    <s v="All"/>
    <s v="Fatal"/>
    <s v="All"/>
    <s v="All"/>
    <n v="2004"/>
    <n v="4"/>
    <m/>
    <n v="14"/>
    <m/>
    <n v="0.14000000000000001"/>
    <m/>
    <s v="no"/>
    <s v="Meta-analysis"/>
    <m/>
    <m/>
    <m/>
    <m/>
    <m/>
    <m/>
    <m/>
    <m/>
    <m/>
    <m/>
    <m/>
    <s v="no"/>
    <m/>
    <s v="All"/>
    <s v="All"/>
    <m/>
    <m/>
    <m/>
    <m/>
    <m/>
    <m/>
    <m/>
    <m/>
    <m/>
    <m/>
    <m/>
    <d v="2014-02-24T00:00:00"/>
  </r>
  <r>
    <n v="4675"/>
    <s v="Safety Evaluation of Geometric Design Criteria for Entrance-Exit Ramp Spacing and Auxiliary Lane Use"/>
    <s v="Click for CMF details"/>
    <x v="0"/>
    <x v="0"/>
    <x v="1"/>
    <n v="22"/>
    <n v="0.78"/>
    <s v="All"/>
    <s v="Serious injury,Minor injury"/>
    <s v="All"/>
    <s v="All"/>
    <n v="2004"/>
    <n v="4"/>
    <m/>
    <n v="8"/>
    <m/>
    <n v="0.08"/>
    <m/>
    <s v="no"/>
    <s v="Meta-analysis"/>
    <m/>
    <m/>
    <m/>
    <m/>
    <m/>
    <m/>
    <m/>
    <m/>
    <m/>
    <m/>
    <m/>
    <s v="no"/>
    <m/>
    <s v="All"/>
    <s v="All"/>
    <m/>
    <m/>
    <m/>
    <m/>
    <m/>
    <m/>
    <m/>
    <m/>
    <m/>
    <m/>
    <m/>
    <d v="2013-01-29T00:00:00"/>
  </r>
  <r>
    <n v="302"/>
    <s v="NCHRP Report 375: Median Intersection Design"/>
    <s v="Click for CMF details"/>
    <x v="0"/>
    <x v="0"/>
    <x v="2"/>
    <n v="-19"/>
    <n v="1.19"/>
    <s v="All"/>
    <s v="Fatal"/>
    <s v="All"/>
    <s v="All"/>
    <n v="2004"/>
    <n v="5"/>
    <m/>
    <n v="4"/>
    <m/>
    <n v="0.04"/>
    <m/>
    <s v="no"/>
    <s v="Meta-analysis"/>
    <m/>
    <m/>
    <m/>
    <m/>
    <m/>
    <m/>
    <m/>
    <m/>
    <m/>
    <m/>
    <m/>
    <s v="no"/>
    <m/>
    <s v="All"/>
    <s v="All"/>
    <m/>
    <m/>
    <m/>
    <m/>
    <m/>
    <m/>
    <m/>
    <m/>
    <m/>
    <m/>
    <m/>
    <m/>
  </r>
  <r>
    <n v="303"/>
    <s v="NCHRP Report 375: Median Intersection Design"/>
    <s v="Click for CMF details"/>
    <x v="0"/>
    <x v="0"/>
    <x v="2"/>
    <n v="-8"/>
    <n v="1.08"/>
    <s v="All"/>
    <s v="Serious injury,Minor injury"/>
    <s v="All"/>
    <s v="All"/>
    <n v="2004"/>
    <n v="5"/>
    <m/>
    <n v="3"/>
    <m/>
    <n v="0.03"/>
    <m/>
    <s v="no"/>
    <s v="Meta-analysis"/>
    <m/>
    <m/>
    <m/>
    <m/>
    <m/>
    <m/>
    <m/>
    <m/>
    <m/>
    <m/>
    <m/>
    <s v="no"/>
    <m/>
    <s v="All"/>
    <s v="All"/>
    <m/>
    <m/>
    <m/>
    <m/>
    <m/>
    <m/>
    <m/>
    <m/>
    <m/>
    <m/>
    <m/>
    <m/>
  </r>
  <r>
    <n v="304"/>
    <s v="NCHRP Report 375: Median Intersection Design"/>
    <s v="Click for CMF details"/>
    <x v="0"/>
    <x v="0"/>
    <x v="3"/>
    <n v="17"/>
    <n v="0.83"/>
    <s v="All"/>
    <s v="Fatal"/>
    <s v="All"/>
    <s v="All"/>
    <n v="2004"/>
    <n v="5"/>
    <m/>
    <n v="5"/>
    <m/>
    <n v="0.05"/>
    <m/>
    <s v="no"/>
    <s v="Meta-analysis"/>
    <m/>
    <m/>
    <m/>
    <m/>
    <m/>
    <m/>
    <m/>
    <m/>
    <m/>
    <m/>
    <m/>
    <s v="no"/>
    <m/>
    <s v="All"/>
    <s v="All"/>
    <m/>
    <m/>
    <m/>
    <m/>
    <m/>
    <m/>
    <m/>
    <m/>
    <m/>
    <m/>
    <m/>
    <m/>
  </r>
  <r>
    <n v="3035"/>
    <s v="Analyzing Raised Median Safety Impacts Using Bayesian Methods"/>
    <s v="Click for CMF details"/>
    <x v="0"/>
    <x v="0"/>
    <x v="3"/>
    <n v="7"/>
    <n v="0.93"/>
    <s v="All"/>
    <s v="Serious injury,Minor injury"/>
    <s v="All"/>
    <s v="All"/>
    <n v="2004"/>
    <n v="5"/>
    <m/>
    <n v="3"/>
    <m/>
    <n v="0.03"/>
    <m/>
    <s v="no"/>
    <s v="Meta-analysis"/>
    <m/>
    <m/>
    <m/>
    <m/>
    <m/>
    <m/>
    <m/>
    <m/>
    <m/>
    <m/>
    <m/>
    <s v="no"/>
    <m/>
    <s v="All"/>
    <s v="All"/>
    <m/>
    <m/>
    <m/>
    <m/>
    <m/>
    <m/>
    <m/>
    <m/>
    <m/>
    <m/>
    <m/>
    <d v="2012-01-04T00:00:00"/>
  </r>
  <r>
    <n v="21"/>
    <s v="Handbook of Road Safety Measures"/>
    <s v="Click for CMF details"/>
    <x v="1"/>
    <x v="0"/>
    <x v="4"/>
    <n v="-19"/>
    <n v="1.19"/>
    <s v="All"/>
    <s v="Serious injury,Minor injury"/>
    <s v="Principal Arterial Other Freeways and Expressways"/>
    <s v="Not specified"/>
    <n v="2008"/>
    <n v="4"/>
    <m/>
    <n v="7"/>
    <n v="6"/>
    <n v="7.0000000000000007E-2"/>
    <n v="0.06"/>
    <s v="no"/>
    <s v="Before/after using empirical Bayes or full Bayes"/>
    <m/>
    <m/>
    <m/>
    <m/>
    <m/>
    <m/>
    <m/>
    <m/>
    <m/>
    <m/>
    <m/>
    <s v="no"/>
    <s v="Annual Average Daily Traffic (AADT)"/>
    <m/>
    <m/>
    <m/>
    <m/>
    <m/>
    <m/>
    <m/>
    <m/>
    <m/>
    <m/>
    <m/>
    <m/>
    <m/>
    <m/>
  </r>
  <r>
    <n v="4583"/>
    <s v="Highway Safety Manual, 1st Edition"/>
    <s v="Click for CMF details"/>
    <x v="1"/>
    <x v="0"/>
    <x v="4"/>
    <n v="-17"/>
    <n v="1.17"/>
    <s v="All"/>
    <s v="Serious injury,Minor injury"/>
    <s v="Principal Arterial Other Freeways and Expressways"/>
    <s v="Not specified"/>
    <n v="2008"/>
    <n v="4"/>
    <m/>
    <n v="5"/>
    <n v="4"/>
    <n v="0.05"/>
    <n v="0.04"/>
    <s v="no"/>
    <s v="Before/after using empirical Bayes or full Bayes"/>
    <m/>
    <m/>
    <m/>
    <m/>
    <m/>
    <m/>
    <m/>
    <m/>
    <m/>
    <m/>
    <m/>
    <s v="no"/>
    <m/>
    <s v="All"/>
    <s v="All"/>
    <m/>
    <m/>
    <m/>
    <m/>
    <m/>
    <m/>
    <m/>
    <m/>
    <m/>
    <m/>
    <m/>
    <m/>
  </r>
  <r>
    <n v="2964"/>
    <s v="Safety Effects of Mobile Speed Cameras in Norfolk: No More than Regression to the Mean?"/>
    <s v="Click for CMF details"/>
    <x v="1"/>
    <x v="0"/>
    <x v="5"/>
    <n v="-60"/>
    <n v="1.6"/>
    <s v="All"/>
    <s v="Serious injury,Minor injury"/>
    <s v="Principal Arterial Other Freeways and Expressways"/>
    <s v="Not specified"/>
    <n v="2008"/>
    <n v="4"/>
    <m/>
    <n v="18"/>
    <n v="15"/>
    <n v="0.18"/>
    <n v="0.15"/>
    <s v="no"/>
    <s v="Before/after using empirical Bayes or full Bayes"/>
    <m/>
    <m/>
    <m/>
    <m/>
    <m/>
    <m/>
    <m/>
    <m/>
    <m/>
    <m/>
    <m/>
    <s v="no"/>
    <s v="Annual Average Daily Traffic (AADT)"/>
    <m/>
    <m/>
    <m/>
    <m/>
    <m/>
    <m/>
    <m/>
    <m/>
    <m/>
    <m/>
    <m/>
    <m/>
    <m/>
    <d v="2010-02-15T00:00:00"/>
  </r>
  <r>
    <n v="2965"/>
    <s v="Safety Effects of Mobile Speed Cameras in Norfolk: No More than Regression to the Mean?"/>
    <s v="Click for CMF details"/>
    <x v="1"/>
    <x v="0"/>
    <x v="5"/>
    <n v="-49"/>
    <n v="1.49"/>
    <s v="Nighttime"/>
    <s v="Serious injury,Minor injury"/>
    <s v="Principal Arterial Other Freeways and Expressways"/>
    <s v="Not specified"/>
    <n v="2008"/>
    <n v="4"/>
    <m/>
    <n v="14"/>
    <n v="12"/>
    <n v="0.14000000000000001"/>
    <n v="0.12"/>
    <s v="no"/>
    <s v="Before/after using empirical Bayes or full Bayes"/>
    <m/>
    <m/>
    <m/>
    <m/>
    <m/>
    <m/>
    <m/>
    <m/>
    <m/>
    <m/>
    <m/>
    <s v="no"/>
    <s v="Annual Average Daily Traffic (AADT)"/>
    <n v="100000"/>
    <s v="Not specified"/>
    <m/>
    <m/>
    <m/>
    <m/>
    <m/>
    <m/>
    <m/>
    <m/>
    <m/>
    <m/>
    <m/>
    <d v="2010-02-15T00:00:00"/>
  </r>
  <r>
    <n v="4142"/>
    <s v="Safety Evaluation of an Automated Section Speed Enforcement System"/>
    <s v="Click for CMF details"/>
    <x v="1"/>
    <x v="0"/>
    <x v="5"/>
    <n v="-42"/>
    <n v="1.42"/>
    <s v="Nighttime"/>
    <s v="Serious injury,Minor injury"/>
    <s v="Principal Arterial Other Freeways and Expressways"/>
    <s v="Not specified"/>
    <n v="2008"/>
    <n v="4"/>
    <m/>
    <n v="10"/>
    <n v="9"/>
    <n v="0.1"/>
    <n v="0.09"/>
    <s v="no"/>
    <s v="Before/after using empirical Bayes or full Bayes"/>
    <m/>
    <m/>
    <m/>
    <m/>
    <m/>
    <m/>
    <m/>
    <m/>
    <m/>
    <m/>
    <m/>
    <s v="no"/>
    <m/>
    <s v="All"/>
    <s v="All"/>
    <m/>
    <m/>
    <m/>
    <m/>
    <m/>
    <m/>
    <m/>
    <m/>
    <m/>
    <m/>
    <m/>
    <d v="2012-06-18T00:00:00"/>
  </r>
  <r>
    <n v="4673"/>
    <s v="Evaluation of the Photo Enforcement Safety Program of the City of Winnipeg"/>
    <s v="Click for CMF details"/>
    <x v="1"/>
    <x v="0"/>
    <x v="5"/>
    <n v="-46"/>
    <n v="1.46"/>
    <s v="All"/>
    <s v="Serious injury,Minor injury"/>
    <s v="Principal Arterial Other Freeways and Expressways"/>
    <s v="Not specified"/>
    <n v="2008"/>
    <n v="4"/>
    <m/>
    <n v="13"/>
    <n v="11"/>
    <n v="0.13"/>
    <n v="0.11"/>
    <s v="no"/>
    <s v="Before/after using empirical Bayes or full Bayes"/>
    <m/>
    <m/>
    <m/>
    <m/>
    <m/>
    <m/>
    <m/>
    <m/>
    <m/>
    <m/>
    <m/>
    <s v="no"/>
    <m/>
    <s v="All"/>
    <s v="All"/>
    <m/>
    <m/>
    <m/>
    <m/>
    <m/>
    <m/>
    <m/>
    <m/>
    <m/>
    <m/>
    <m/>
    <d v="2013-02-06T00:00:00"/>
  </r>
  <r>
    <n v="3860"/>
    <s v="Effects of Red Light Camera Enforcement on Fatal Crashes in Large US Cities"/>
    <s v="Click for CMF details"/>
    <x v="2"/>
    <x v="0"/>
    <x v="6"/>
    <n v="1"/>
    <n v="0.99"/>
    <s v="All"/>
    <s v="Fatal,Serious injury,Minor injury"/>
    <s v="Not Specified"/>
    <s v="All"/>
    <n v="2010"/>
    <n v="4"/>
    <s v="No advance signs at a signalized intersection"/>
    <m/>
    <n v="3.1"/>
    <m/>
    <n v="3.1E-2"/>
    <s v="no"/>
    <s v="Before/after using empirical Bayes or full Bayes"/>
    <s v="AZ,MA,WI"/>
    <m/>
    <m/>
    <s v="Crashes"/>
    <m/>
    <n v="3122"/>
    <m/>
    <m/>
    <m/>
    <n v="1994"/>
    <n v="2006"/>
    <s v="yes"/>
    <m/>
    <m/>
    <m/>
    <m/>
    <m/>
    <m/>
    <m/>
    <m/>
    <s v="Roadway/roadway (not interchange related)"/>
    <s v="3-leg,4-leg"/>
    <s v="Signalized"/>
    <m/>
    <s v="All"/>
    <m/>
    <d v="2012-06-04T00:00:00"/>
  </r>
  <r>
    <n v="3861"/>
    <s v="Effects of Red Light Camera Enforcement on Fatal Crashes in Large US Cities"/>
    <s v="Click for CMF details"/>
    <x v="3"/>
    <x v="1"/>
    <x v="7"/>
    <n v="32"/>
    <n v="0.68"/>
    <s v="Run off road"/>
    <s v="Serious injury,Minor injury"/>
    <s v="Not Specified"/>
    <s v="Not specified"/>
    <n v="2004"/>
    <n v="4"/>
    <m/>
    <n v="10"/>
    <n v="6"/>
    <n v="0.1"/>
    <n v="0.06"/>
    <s v="bold"/>
    <s v="Meta-analysis"/>
    <m/>
    <m/>
    <m/>
    <m/>
    <m/>
    <m/>
    <m/>
    <m/>
    <m/>
    <m/>
    <m/>
    <s v="no"/>
    <m/>
    <s v="Not specified"/>
    <s v="Not specified"/>
    <m/>
    <m/>
    <m/>
    <m/>
    <m/>
    <m/>
    <m/>
    <m/>
    <m/>
    <m/>
    <m/>
    <d v="2012-06-04T00:00:00"/>
  </r>
  <r>
    <n v="59"/>
    <s v="Safety Models for Urban Four-Lane Undivided Road Segments"/>
    <s v="Click for CMF details"/>
    <x v="4"/>
    <x v="0"/>
    <x v="8"/>
    <n v="16"/>
    <n v="0.84"/>
    <s v="Left turn"/>
    <s v="Fatal,Serious injury,Minor injury"/>
    <s v="Not Specified"/>
    <s v="Urban"/>
    <n v="2010"/>
    <n v="5"/>
    <s v="Permitted phasing"/>
    <m/>
    <n v="2"/>
    <m/>
    <n v="0.02"/>
    <s v="yes"/>
    <s v="Before/after using empirical Bayes or full Bayes"/>
    <m/>
    <m/>
    <m/>
    <m/>
    <m/>
    <m/>
    <m/>
    <m/>
    <m/>
    <m/>
    <m/>
    <s v="yes"/>
    <s v="Annual Average Daily Traffic (AADT)"/>
    <m/>
    <m/>
    <n v="3000"/>
    <n v="77000"/>
    <n v="1"/>
    <n v="45500"/>
    <m/>
    <s v="Roadway/roadway (not interchange related)"/>
    <s v="4-leg"/>
    <s v="Signalized"/>
    <m/>
    <m/>
    <m/>
    <m/>
  </r>
  <r>
    <n v="4737"/>
    <s v="Safety effects of wider edge lines on rural, two-lane highways"/>
    <s v="Click for CMF details"/>
    <x v="4"/>
    <x v="0"/>
    <x v="9"/>
    <n v="3.8"/>
    <n v="0.96199999999999997"/>
    <s v="All"/>
    <s v="Fatal,Serious injury,Minor injury"/>
    <s v="Not Specified"/>
    <s v="Urban"/>
    <n v="2011"/>
    <n v="4"/>
    <s v="Permissive phasting"/>
    <m/>
    <n v="3.5"/>
    <m/>
    <n v="3.5000000000000003E-2"/>
    <s v="no"/>
    <s v="Before/after using empirical Bayes or full Bayes"/>
    <s v="notusa,NC"/>
    <m/>
    <m/>
    <s v="Sites"/>
    <n v="71"/>
    <n v="71"/>
    <m/>
    <m/>
    <m/>
    <n v="1997"/>
    <n v="2007"/>
    <s v="yes"/>
    <s v="Annual Average Daily Traffic (AADT)"/>
    <m/>
    <m/>
    <n v="4857"/>
    <n v="74990"/>
    <n v="1466"/>
    <n v="42723"/>
    <m/>
    <s v="Roadway/roadway (not interchange related)"/>
    <s v="4-leg"/>
    <s v="Signalized"/>
    <m/>
    <s v="Not specified"/>
    <m/>
    <d v="2013-01-21T00:00:00"/>
  </r>
  <r>
    <n v="4741"/>
    <s v="Safety effects of wider edge lines on rural, two-lane highways"/>
    <s v="Click for CMF details"/>
    <x v="4"/>
    <x v="0"/>
    <x v="10"/>
    <n v="8.6"/>
    <n v="0.91400000000000003"/>
    <s v="All"/>
    <s v="Fatal,Serious injury,Minor injury"/>
    <s v="Not Specified"/>
    <s v="Urban"/>
    <n v="2011"/>
    <n v="4"/>
    <s v="Permissive only left turn phasing on all treated approaches"/>
    <m/>
    <n v="5.5"/>
    <m/>
    <n v="5.5E-2"/>
    <s v="no"/>
    <s v="Before/after using empirical Bayes or full Bayes"/>
    <s v="notusa,NC"/>
    <s v="Toronto &amp; North Carolina"/>
    <m/>
    <s v="Crashes"/>
    <n v="600"/>
    <n v="695"/>
    <m/>
    <m/>
    <m/>
    <m/>
    <m/>
    <s v="yes"/>
    <s v="Annual Average Daily Traffic (AADT)"/>
    <m/>
    <m/>
    <n v="4857"/>
    <n v="74990"/>
    <n v="1466"/>
    <n v="42723"/>
    <m/>
    <s v="Roadway/roadway (not interchange related)"/>
    <s v="4-leg"/>
    <s v="Signalized"/>
    <m/>
    <s v="Not specified"/>
    <m/>
    <d v="2013-01-21T00:00:00"/>
  </r>
  <r>
    <n v="4742"/>
    <s v="Safety effects of wider edge lines on rural, two-lane highways"/>
    <s v="Click for CMF details"/>
    <x v="4"/>
    <x v="0"/>
    <x v="11"/>
    <n v="0.5"/>
    <n v="0.995"/>
    <s v="All"/>
    <s v="Fatal,Serious injury,Minor injury"/>
    <s v="Not Specified"/>
    <s v="Urban"/>
    <n v="2011"/>
    <n v="4"/>
    <s v="Permissive only left turn phasing on the treated approach"/>
    <m/>
    <n v="4.3"/>
    <m/>
    <n v="4.2999999999999997E-2"/>
    <s v="no"/>
    <s v="Before/after using empirical Bayes or full Bayes"/>
    <s v="notusa,NC"/>
    <s v="Toronto &amp; North Carolina"/>
    <m/>
    <s v="Crashes"/>
    <n v="1760"/>
    <n v="1063"/>
    <m/>
    <m/>
    <m/>
    <m/>
    <m/>
    <s v="yes"/>
    <s v="Annual Average Daily Traffic (AADT)"/>
    <m/>
    <m/>
    <n v="4857"/>
    <n v="74990"/>
    <n v="1466"/>
    <n v="42723"/>
    <m/>
    <s v="Roadway/roadway (not interchange related)"/>
    <s v="4-leg"/>
    <s v="Signalized"/>
    <m/>
    <s v="Not specified"/>
    <m/>
    <d v="2013-01-21T00:00:00"/>
  </r>
  <r>
    <n v="4746"/>
    <s v="Safety effects of wider edge lines on rural, two-lane highways"/>
    <s v="Click for CMF details"/>
    <x v="5"/>
    <x v="2"/>
    <x v="12"/>
    <n v="52.73"/>
    <n v="0.47299999999999998"/>
    <s v="All"/>
    <s v="Fatal,Serious injury,Minor injury"/>
    <s v="Not Specified"/>
    <s v="All"/>
    <n v="2013"/>
    <n v="4"/>
    <s v="The intersection was operating under no control, yield, TWSC, AWSC, or signal control."/>
    <m/>
    <n v="11.3"/>
    <m/>
    <n v="0.113"/>
    <s v="no"/>
    <s v="Before/after using empirical Bayes or full Bayes"/>
    <s v="WI"/>
    <s v="Statewide"/>
    <m/>
    <s v="Crashes"/>
    <n v="55"/>
    <n v="26"/>
    <m/>
    <m/>
    <m/>
    <n v="1994"/>
    <n v="2010"/>
    <s v="yes"/>
    <s v="Annual Average Daily Traffic (AADT)"/>
    <m/>
    <m/>
    <s v="4100 (total entering)"/>
    <s v="48100 (total entering)"/>
    <m/>
    <m/>
    <s v="2,4"/>
    <s v="Roadway/roadway (not interchange related)"/>
    <s v="3-leg,4-leg"/>
    <s v="Other"/>
    <m/>
    <s v="All"/>
    <s v="All"/>
    <d v="2013-01-21T00:00:00"/>
  </r>
  <r>
    <n v="4748"/>
    <s v="Safety effects of wider edge lines on rural, two-lane highways"/>
    <s v="Click for CMF details"/>
    <x v="5"/>
    <x v="2"/>
    <x v="13"/>
    <n v="63.28"/>
    <n v="0.36699999999999999"/>
    <s v="All"/>
    <s v="Fatal,Serious injury,Minor injury"/>
    <s v="Not Specified"/>
    <s v="All"/>
    <n v="2013"/>
    <n v="4"/>
    <s v="The intersection was operating under no control, yield, TWSC, AWSC, or signal control."/>
    <m/>
    <n v="12.8"/>
    <m/>
    <n v="0.128"/>
    <s v="no"/>
    <s v="Before/after using empirical Bayes or full Bayes"/>
    <s v="WI"/>
    <s v="Statewide"/>
    <m/>
    <s v="Crashes"/>
    <n v="46"/>
    <n v="23"/>
    <m/>
    <m/>
    <m/>
    <n v="1994"/>
    <n v="2010"/>
    <s v="yes"/>
    <s v="Annual Average Daily Traffic (AADT)"/>
    <m/>
    <m/>
    <s v="4100 (Total)"/>
    <s v="48100 (Total)"/>
    <m/>
    <m/>
    <n v="4"/>
    <s v="Roadway/roadway (not interchange related)"/>
    <s v="3-leg,4-leg"/>
    <s v="Other"/>
    <m/>
    <s v="All"/>
    <s v="All"/>
    <d v="2013-01-21T00:00:00"/>
  </r>
  <r>
    <n v="4790"/>
    <s v="Benefit/Cost Evaluation of MoDOT's Total Striping and Delineation Program: Phase II"/>
    <s v="Click for CMF details"/>
    <x v="5"/>
    <x v="2"/>
    <x v="14"/>
    <n v="71"/>
    <n v="0.28999999999999998"/>
    <s v="All"/>
    <s v="Serious injury,Minor injury"/>
    <s v="Not Specified"/>
    <s v="Urban and suburban"/>
    <n v="2012"/>
    <n v="4"/>
    <s v="Signalized intersection"/>
    <m/>
    <n v="7"/>
    <m/>
    <n v="7.0000000000000007E-2"/>
    <s v="no"/>
    <s v="Before/after using empirical Bayes or full Bayes"/>
    <s v="CO,FL,IN,MD,MI,NY,NC,SC,VT,WA"/>
    <m/>
    <m/>
    <s v="Sites"/>
    <n v="16"/>
    <n v="16"/>
    <m/>
    <m/>
    <m/>
    <n v="2000"/>
    <n v="2009"/>
    <s v="yes"/>
    <s v="Annual Average Daily Traffic (AADT)"/>
    <m/>
    <m/>
    <n v="5300"/>
    <n v="52500"/>
    <m/>
    <m/>
    <n v="2"/>
    <s v="Roadway/roadway (not interchange related)"/>
    <s v="3-leg,4-leg"/>
    <s v="Roundabout"/>
    <s v="15-35 mph"/>
    <s v="All"/>
    <m/>
    <d v="2013-01-23T00:00:00"/>
  </r>
  <r>
    <n v="4780"/>
    <s v="Benefit/Cost Evaluation of MoDOT's Total Striping and Delineation Program: Phase II"/>
    <s v="Click for CMF details"/>
    <x v="5"/>
    <x v="2"/>
    <x v="15"/>
    <n v="82"/>
    <n v="0.18"/>
    <s v="All"/>
    <s v="Serious injury,Minor injury"/>
    <s v="Not Specified"/>
    <s v="Rural"/>
    <n v="2001"/>
    <n v="4"/>
    <m/>
    <n v="16"/>
    <n v="9"/>
    <n v="0.16"/>
    <n v="0.09"/>
    <s v="no"/>
    <s v="Before/after using empirical Bayes or full Bayes"/>
    <m/>
    <m/>
    <m/>
    <m/>
    <m/>
    <m/>
    <m/>
    <m/>
    <m/>
    <m/>
    <m/>
    <s v="yes"/>
    <s v="Annual Average Daily Traffic (AADT)"/>
    <m/>
    <m/>
    <m/>
    <m/>
    <m/>
    <m/>
    <m/>
    <s v="Roadway/roadway (not interchange related)"/>
    <s v="Not specified"/>
    <s v="Stop-controlled"/>
    <m/>
    <m/>
    <m/>
    <d v="2013-01-23T00:00:00"/>
  </r>
  <r>
    <n v="4781"/>
    <s v="Benefit/Cost Evaluation of MoDOT's Total Striping and Delineation Program: Phase II"/>
    <s v="Click for CMF details"/>
    <x v="5"/>
    <x v="2"/>
    <x v="15"/>
    <n v="88"/>
    <n v="0.12"/>
    <s v="All"/>
    <s v="Serious injury,Minor injury"/>
    <s v="Not Specified"/>
    <s v="Urban"/>
    <n v="2001"/>
    <n v="4"/>
    <m/>
    <n v="14"/>
    <n v="8"/>
    <n v="0.14000000000000001"/>
    <n v="0.08"/>
    <s v="no"/>
    <s v="Before/after using empirical Bayes or full Bayes"/>
    <m/>
    <m/>
    <m/>
    <m/>
    <m/>
    <m/>
    <m/>
    <m/>
    <m/>
    <m/>
    <m/>
    <s v="yes"/>
    <s v="Annual Average Daily Traffic (AADT)"/>
    <m/>
    <m/>
    <m/>
    <m/>
    <m/>
    <m/>
    <m/>
    <s v="Roadway/roadway (not interchange related)"/>
    <s v="Not specified"/>
    <s v="Stop-controlled"/>
    <m/>
    <m/>
    <m/>
    <d v="2013-01-23T00:00:00"/>
  </r>
  <r>
    <n v="4777"/>
    <s v="Benefit/Cost Evaluation of MoDOT's Total Striping and Delineation Program: Phase II"/>
    <s v="Click for CMF details"/>
    <x v="5"/>
    <x v="2"/>
    <x v="16"/>
    <n v="35.03"/>
    <n v="0.65"/>
    <s v="All"/>
    <s v="Fatal,Serious injury,Minor injury"/>
    <s v="Not Specified"/>
    <s v="All"/>
    <n v="2013"/>
    <n v="4"/>
    <s v="The intersection was operating under TWSC control."/>
    <m/>
    <n v="10.4"/>
    <m/>
    <n v="0.104"/>
    <s v="no"/>
    <s v="Before/after using empirical Bayes or full Bayes"/>
    <s v="WI"/>
    <s v="Statewide"/>
    <m/>
    <s v="Crashes"/>
    <n v="48"/>
    <n v="18"/>
    <m/>
    <m/>
    <m/>
    <n v="1994"/>
    <n v="2010"/>
    <s v="yes"/>
    <s v="Annual Average Daily Traffic (AADT)"/>
    <m/>
    <m/>
    <s v="4100 (total entering)"/>
    <s v="48100 (total entering)"/>
    <m/>
    <m/>
    <s v="2,4"/>
    <s v="Roadway/roadway (not interchange related)"/>
    <s v="3-leg,4-leg"/>
    <s v="Stop-controlled"/>
    <m/>
    <s v="All"/>
    <s v="All"/>
    <d v="2013-01-23T00:00:00"/>
  </r>
  <r>
    <n v="4778"/>
    <s v="Benefit/Cost Evaluation of MoDOT's Total Striping and Delineation Program: Phase II"/>
    <s v="Click for CMF details"/>
    <x v="6"/>
    <x v="0"/>
    <x v="17"/>
    <n v="24"/>
    <n v="0.76"/>
    <s v="All"/>
    <s v="Fatal,Serious injury"/>
    <s v="Principal Arterial Other"/>
    <s v="Urban and suburban"/>
    <n v="2013"/>
    <n v="4"/>
    <s v="Roadway with full median openings"/>
    <m/>
    <n v="5.48"/>
    <m/>
    <n v="5.4800000000000001E-2"/>
    <s v="no"/>
    <s v="Before/after using empirical Bayes or full Bayes"/>
    <s v="FL"/>
    <s v="Tampa"/>
    <m/>
    <s v="Crashes"/>
    <m/>
    <n v="56"/>
    <m/>
    <m/>
    <m/>
    <n v="2003"/>
    <n v="2010"/>
    <s v="no"/>
    <s v="Annual Average Daily Traffic (AADT)"/>
    <n v="27000"/>
    <n v="96000"/>
    <m/>
    <m/>
    <m/>
    <m/>
    <s v="4,6,8"/>
    <m/>
    <m/>
    <m/>
    <s v="40mph to 55 mph"/>
    <s v="Not specified"/>
    <s v="Divided by Median"/>
    <d v="2013-01-23T00:00:00"/>
  </r>
  <r>
    <n v="4782"/>
    <s v="Benefit/Cost Evaluation of MoDOT's Total Striping and Delineation Program: Phase II"/>
    <s v="Click for CMF details"/>
    <x v="6"/>
    <x v="0"/>
    <x v="17"/>
    <n v="23"/>
    <n v="0.77"/>
    <s v="All"/>
    <s v="Fatal,Serious injury,Minor injury"/>
    <s v="Principal Arterial Other"/>
    <s v="Urban and suburban"/>
    <n v="2013"/>
    <n v="4"/>
    <s v="Roadway with full median openings"/>
    <m/>
    <n v="6.32"/>
    <m/>
    <n v="6.3200000000000006E-2"/>
    <s v="no"/>
    <s v="Before/after using empirical Bayes or full Bayes"/>
    <s v="FL"/>
    <s v="Tampa"/>
    <m/>
    <s v="Crashes"/>
    <m/>
    <n v="121"/>
    <m/>
    <m/>
    <m/>
    <n v="2003"/>
    <n v="2010"/>
    <s v="no"/>
    <s v="Annual Average Daily Traffic (AADT)"/>
    <n v="27000"/>
    <n v="96000"/>
    <m/>
    <m/>
    <m/>
    <m/>
    <s v="4,6,8"/>
    <m/>
    <m/>
    <m/>
    <s v="40mph to 55 mph"/>
    <s v="Not specified"/>
    <s v="Divided by Median"/>
    <d v="2013-01-23T00:00:00"/>
  </r>
  <r>
    <n v="4779"/>
    <s v="Benefit/Cost Evaluation of MoDOT's Total Striping and Delineation Program: Phase II"/>
    <s v="Click for CMF details"/>
    <x v="6"/>
    <x v="0"/>
    <x v="17"/>
    <n v="18"/>
    <n v="0.82"/>
    <s v="All"/>
    <s v="Serious injury"/>
    <s v="Principal Arterial Other"/>
    <s v="Urban and suburban"/>
    <n v="2013"/>
    <n v="4"/>
    <s v="Roadway with full median openings"/>
    <m/>
    <n v="6.32"/>
    <m/>
    <n v="6.3200000000000006E-2"/>
    <s v="no"/>
    <s v="Before/after using empirical Bayes or full Bayes"/>
    <s v="FL"/>
    <s v="Tampa"/>
    <m/>
    <s v="Crashes"/>
    <m/>
    <n v="54"/>
    <m/>
    <m/>
    <m/>
    <n v="2003"/>
    <n v="2010"/>
    <s v="no"/>
    <s v="Annual Average Daily Traffic (AADT)"/>
    <n v="27000"/>
    <n v="96000"/>
    <m/>
    <m/>
    <m/>
    <m/>
    <s v="4,6,8"/>
    <m/>
    <m/>
    <m/>
    <s v="40mph to 55 mph"/>
    <s v="Not specified"/>
    <s v="Divided by Median"/>
    <d v="2013-01-23T00:00:00"/>
  </r>
  <r>
    <n v="4787"/>
    <s v="Benefit/Cost Evaluation of MoDOT's Total Striping and Delineation Program: Phase II"/>
    <s v="Click for CMF details"/>
    <x v="5"/>
    <x v="0"/>
    <x v="18"/>
    <n v="88"/>
    <n v="0.12"/>
    <s v="All"/>
    <s v="Serious injury,Minor injury"/>
    <s v="Not Specified"/>
    <s v="Rural"/>
    <n v="2012"/>
    <n v="4"/>
    <s v="4 leg intersection"/>
    <m/>
    <m/>
    <m/>
    <m/>
    <s v="no"/>
    <s v="Before/after using empirical Bayes or full Bayes"/>
    <s v="KS,MD,MN,OR,WA,WI"/>
    <m/>
    <m/>
    <s v="Site-years"/>
    <m/>
    <m/>
    <m/>
    <m/>
    <m/>
    <m/>
    <m/>
    <s v="yes"/>
    <s v="Annual Average Daily Traffic (AADT)"/>
    <m/>
    <m/>
    <m/>
    <m/>
    <m/>
    <m/>
    <d v="2014-01-02T00:00:00"/>
    <s v="Roadway/roadway (not interchange related)"/>
    <s v="4-leg"/>
    <s v="Roundabout"/>
    <s v="40-65 mph"/>
    <m/>
    <m/>
    <d v="2013-01-23T00:00:00"/>
  </r>
  <r>
    <n v="4783"/>
    <s v="Benefit/Cost Evaluation of MoDOT's Total Striping and Delineation Program: Phase II"/>
    <s v="Click for CMF details"/>
    <x v="5"/>
    <x v="0"/>
    <x v="18"/>
    <n v="89"/>
    <n v="0.11"/>
    <s v="All"/>
    <s v="Serious injury,Minor injury"/>
    <s v="Not Specified"/>
    <s v="Rural"/>
    <n v="2012"/>
    <n v="4"/>
    <s v="4 leg intersection"/>
    <m/>
    <m/>
    <m/>
    <m/>
    <s v="no"/>
    <s v="Before/after using empirical Bayes or full Bayes"/>
    <s v="KS,MD,MN,OR,WA,WI"/>
    <m/>
    <m/>
    <s v="Site-years"/>
    <n v="83"/>
    <n v="83"/>
    <m/>
    <m/>
    <m/>
    <m/>
    <m/>
    <s v="yes"/>
    <s v="Annual Average Daily Traffic (AADT)"/>
    <m/>
    <m/>
    <m/>
    <m/>
    <m/>
    <m/>
    <n v="1"/>
    <s v="Roadway/roadway (not interchange related)"/>
    <s v="4-leg"/>
    <s v="Roundabout"/>
    <s v="40-65 mph"/>
    <m/>
    <m/>
    <d v="2013-01-23T00:00:00"/>
  </r>
  <r>
    <n v="4784"/>
    <s v="Benefit/Cost Evaluation of MoDOT's Total Striping and Delineation Program: Phase II"/>
    <s v="Click for CMF details"/>
    <x v="5"/>
    <x v="2"/>
    <x v="19"/>
    <n v="87"/>
    <n v="0.13"/>
    <s v="All"/>
    <s v="Serious injury,Minor injury"/>
    <s v="Not Specified"/>
    <s v="Rural"/>
    <n v="2012"/>
    <n v="4"/>
    <s v="Stop controlled intersection (3 or 4 leg)"/>
    <m/>
    <m/>
    <m/>
    <m/>
    <s v="no"/>
    <s v="Before/after using empirical Bayes or full Bayes"/>
    <s v="KS,MD,MN,OR,WA,WI"/>
    <m/>
    <m/>
    <s v="Site-years"/>
    <n v="98"/>
    <n v="98"/>
    <m/>
    <m/>
    <m/>
    <m/>
    <m/>
    <s v="yes"/>
    <s v="Annual Average Daily Traffic (AADT)"/>
    <m/>
    <m/>
    <m/>
    <m/>
    <m/>
    <m/>
    <d v="2014-01-02T00:00:00"/>
    <s v="Roadway/roadway (not interchange related)"/>
    <s v="3-leg,4-leg"/>
    <s v="Roundabout"/>
    <s v="40-65 mph"/>
    <m/>
    <m/>
    <d v="2013-01-23T00:00:00"/>
  </r>
  <r>
    <n v="4785"/>
    <s v="Benefit/Cost Evaluation of MoDOT's Total Striping and Delineation Program: Phase II"/>
    <s v="Click for CMF details"/>
    <x v="4"/>
    <x v="3"/>
    <x v="20"/>
    <n v="77"/>
    <n v="0.23"/>
    <s v="All"/>
    <s v="Fatal,Serious injury,Minor injury"/>
    <s v="All"/>
    <s v="All"/>
    <n v="2010"/>
    <n v="4"/>
    <s v="Two-way stop sign control with and without flashing beacons."/>
    <m/>
    <n v="2.5"/>
    <m/>
    <n v="2.5000000000000001E-2"/>
    <s v="no"/>
    <s v="Before/after using empirical Bayes or full Bayes"/>
    <s v="NC"/>
    <m/>
    <m/>
    <s v="Site-years"/>
    <m/>
    <m/>
    <m/>
    <m/>
    <m/>
    <n v="1990"/>
    <n v="2009"/>
    <s v="yes"/>
    <m/>
    <m/>
    <m/>
    <n v="680"/>
    <n v="15400"/>
    <n v="680"/>
    <n v="15400"/>
    <n v="1"/>
    <m/>
    <s v="4-leg"/>
    <s v="Stop-controlled"/>
    <s v="25-55"/>
    <s v="Not specified"/>
    <s v="All"/>
    <d v="2013-01-23T00:00:00"/>
  </r>
  <r>
    <n v="4770"/>
    <s v="Benefit/Cost Evaluation of MoDOT's Total Striping and Delineation Program: Phase II"/>
    <s v="Click for CMF details"/>
    <x v="5"/>
    <x v="2"/>
    <x v="21"/>
    <n v="32"/>
    <n v="0.68"/>
    <s v="All"/>
    <s v="Serious injury,Minor injury"/>
    <s v="Not Specified"/>
    <s v="Not specified"/>
    <n v="2007"/>
    <n v="4"/>
    <m/>
    <n v="14"/>
    <n v="6"/>
    <n v="0.14000000000000001"/>
    <n v="0.06"/>
    <s v="no"/>
    <s v="Before/after using empirical Bayes or full Bayes"/>
    <m/>
    <m/>
    <m/>
    <m/>
    <m/>
    <m/>
    <m/>
    <m/>
    <m/>
    <m/>
    <m/>
    <s v="yes"/>
    <s v="Not specified"/>
    <m/>
    <m/>
    <s v="Not specified"/>
    <s v="Not specified"/>
    <m/>
    <m/>
    <m/>
    <s v="Roadway/roadway (not interchange related)"/>
    <s v="Not specified"/>
    <s v="Signalized"/>
    <m/>
    <m/>
    <m/>
    <d v="2013-01-23T00:00:00"/>
  </r>
  <r>
    <n v="4771"/>
    <s v="Benefit/Cost Evaluation of MoDOT's Total Striping and Delineation Program: Phase II"/>
    <s v="Click for CMF details"/>
    <x v="5"/>
    <x v="2"/>
    <x v="21"/>
    <n v="74"/>
    <n v="0.26"/>
    <s v="All"/>
    <s v="Serious injury,Minor injury"/>
    <s v="Not Specified"/>
    <s v="Suburban"/>
    <n v="2012"/>
    <n v="4"/>
    <s v="Signalized intersection"/>
    <m/>
    <n v="7"/>
    <m/>
    <n v="7.0000000000000007E-2"/>
    <s v="no"/>
    <s v="Before/after using empirical Bayes or full Bayes"/>
    <s v="CO,FL,IN,MD,MI,NY,NC,SC,VT,WA"/>
    <m/>
    <m/>
    <s v="Sites"/>
    <n v="15"/>
    <n v="15"/>
    <m/>
    <m/>
    <m/>
    <n v="2000"/>
    <n v="2009"/>
    <s v="yes"/>
    <s v="Annual Average Daily Traffic (AADT)"/>
    <m/>
    <m/>
    <n v="5300"/>
    <n v="52500"/>
    <m/>
    <m/>
    <d v="2014-01-02T00:00:00"/>
    <s v="Roadway/roadway (not interchange related)"/>
    <s v="3-leg,4-leg"/>
    <s v="Roundabout"/>
    <s v="15-35 mph"/>
    <s v="All"/>
    <m/>
    <d v="2013-01-23T00:00:00"/>
  </r>
  <r>
    <n v="4767"/>
    <s v="Benefit/Cost Evaluation of MoDOT's Total Striping and Delineation Program: Phase II"/>
    <s v="Click for CMF details"/>
    <x v="5"/>
    <x v="2"/>
    <x v="21"/>
    <n v="74.099999999999994"/>
    <n v="0.25900000000000001"/>
    <s v="All"/>
    <s v="Fatal,Serious injury,Minor injury"/>
    <s v="Not Specified"/>
    <s v="Suburban"/>
    <n v="2011"/>
    <n v="4"/>
    <s v="Signalized intersection"/>
    <m/>
    <n v="6.6"/>
    <m/>
    <n v="6.6000000000000003E-2"/>
    <s v="no"/>
    <s v="Before/after using empirical Bayes or full Bayes"/>
    <s v="CO,FL,IN,MD,MI,NY,NC,SC,VT,WA"/>
    <m/>
    <m/>
    <s v="Sites"/>
    <n v="15"/>
    <n v="15"/>
    <m/>
    <m/>
    <m/>
    <n v="1999"/>
    <n v="2009"/>
    <s v="yes"/>
    <s v="Annual Average Daily Traffic (AADT)"/>
    <m/>
    <m/>
    <n v="5322"/>
    <n v="43123"/>
    <m/>
    <m/>
    <d v="2014-01-02T00:00:00"/>
    <s v="Roadway/roadway (not interchange related)"/>
    <s v="3-leg,4-leg"/>
    <s v="Roundabout"/>
    <m/>
    <s v="Not specified"/>
    <m/>
    <d v="2013-01-23T00:00:00"/>
  </r>
  <r>
    <n v="4768"/>
    <s v="Benefit/Cost Evaluation of MoDOT's Total Striping and Delineation Program: Phase II"/>
    <s v="Click for CMF details"/>
    <x v="5"/>
    <x v="2"/>
    <x v="21"/>
    <n v="55"/>
    <n v="0.45"/>
    <s v="All"/>
    <s v="Serious injury,Minor injury"/>
    <s v="Not Specified"/>
    <s v="Urban"/>
    <n v="2012"/>
    <n v="4"/>
    <s v="Signalized intersection"/>
    <m/>
    <n v="10"/>
    <m/>
    <n v="0.1"/>
    <s v="no"/>
    <s v="Before/after using empirical Bayes or full Bayes"/>
    <s v="CO,FL,IN,MD,MI,NY,NC,SC,VT,WA"/>
    <m/>
    <m/>
    <s v="Sites"/>
    <n v="13"/>
    <n v="13"/>
    <m/>
    <m/>
    <m/>
    <n v="2000"/>
    <n v="2009"/>
    <s v="yes"/>
    <s v="Average Daily Traffic (ADT)"/>
    <m/>
    <m/>
    <n v="5300"/>
    <n v="52500"/>
    <m/>
    <m/>
    <d v="2014-01-02T00:00:00"/>
    <s v="Roadway/roadway (not interchange related)"/>
    <s v="3-leg,4-leg"/>
    <s v="Roundabout"/>
    <s v="15-35 mph"/>
    <s v="All"/>
    <m/>
    <d v="2013-01-23T00:00:00"/>
  </r>
  <r>
    <n v="4775"/>
    <s v="Benefit/Cost Evaluation of MoDOT's Total Striping and Delineation Program: Phase II"/>
    <s v="Click for CMF details"/>
    <x v="5"/>
    <x v="2"/>
    <x v="21"/>
    <n v="55.5"/>
    <n v="0.44500000000000001"/>
    <s v="All"/>
    <s v="Fatal,Serious injury,Minor injury"/>
    <s v="Not Specified"/>
    <s v="Urban"/>
    <n v="2011"/>
    <n v="4"/>
    <s v="Signalized intersection"/>
    <m/>
    <n v="10"/>
    <m/>
    <n v="0.1"/>
    <s v="no"/>
    <s v="Before/after using empirical Bayes or full Bayes"/>
    <s v="CO,FL,IN,MD,MI,NY,NC,SC,VT,WA"/>
    <m/>
    <m/>
    <s v="Sites"/>
    <n v="13"/>
    <n v="13"/>
    <m/>
    <m/>
    <m/>
    <n v="1999"/>
    <n v="2009"/>
    <s v="yes"/>
    <s v="Annual Average Daily Traffic (AADT)"/>
    <m/>
    <m/>
    <n v="5322"/>
    <n v="43123"/>
    <m/>
    <m/>
    <d v="2014-01-02T00:00:00"/>
    <s v="Roadway/roadway (not interchange related)"/>
    <s v="3-leg,4-leg"/>
    <s v="Roundabout"/>
    <m/>
    <s v="Not specified"/>
    <m/>
    <d v="2013-01-23T00:00:00"/>
  </r>
  <r>
    <n v="4776"/>
    <s v="Benefit/Cost Evaluation of MoDOT's Total Striping and Delineation Program: Phase II"/>
    <s v="Click for CMF details"/>
    <x v="5"/>
    <x v="2"/>
    <x v="21"/>
    <n v="66"/>
    <n v="0.34"/>
    <s v="All"/>
    <s v="Serious injury,Minor injury"/>
    <s v="Not Specified"/>
    <s v="Urban and suburban"/>
    <n v="2012"/>
    <n v="4"/>
    <s v="Signalized intersection"/>
    <m/>
    <n v="6"/>
    <m/>
    <n v="0.06"/>
    <s v="no"/>
    <s v="Before/after using empirical Bayes or full Bayes"/>
    <s v="CO,FL,IN,MD,MI,NY,NC,SC,VT,WA"/>
    <m/>
    <m/>
    <s v="Sites"/>
    <n v="28"/>
    <n v="28"/>
    <m/>
    <m/>
    <m/>
    <n v="2000"/>
    <n v="2009"/>
    <s v="yes"/>
    <s v="Average Daily Traffic (ADT)"/>
    <m/>
    <m/>
    <n v="5300"/>
    <n v="52500"/>
    <m/>
    <m/>
    <d v="2014-01-02T00:00:00"/>
    <s v="Roadway/roadway (not interchange related)"/>
    <s v="3-leg,4-leg"/>
    <s v="Roundabout"/>
    <s v="15-35 mph"/>
    <s v="All"/>
    <m/>
    <d v="2013-01-23T00:00:00"/>
  </r>
  <r>
    <n v="4769"/>
    <s v="Benefit/Cost Evaluation of MoDOT's Total Striping and Delineation Program: Phase II"/>
    <s v="Click for CMF details"/>
    <x v="5"/>
    <x v="2"/>
    <x v="21"/>
    <n v="66"/>
    <n v="0.34"/>
    <s v="All"/>
    <s v="Serious injury,Minor injury"/>
    <s v="Not Specified"/>
    <s v="Urban and suburban"/>
    <n v="2012"/>
    <n v="4"/>
    <s v="Signalize intersection (4 leg)"/>
    <m/>
    <n v="6"/>
    <m/>
    <n v="0.06"/>
    <s v="no"/>
    <s v="Before/after using empirical Bayes or full Bayes"/>
    <s v="CO,FL,IN,MD,MI,NY,NC,SC,VT,WA"/>
    <m/>
    <m/>
    <s v="Sites"/>
    <n v="22"/>
    <n v="22"/>
    <m/>
    <m/>
    <m/>
    <n v="2000"/>
    <n v="2009"/>
    <s v="yes"/>
    <s v="Annual Average Daily Traffic (AADT)"/>
    <m/>
    <m/>
    <n v="5300"/>
    <n v="52500"/>
    <m/>
    <m/>
    <d v="2014-01-02T00:00:00"/>
    <s v="Roadway/roadway (not interchange related)"/>
    <s v="4-leg"/>
    <s v="Roundabout"/>
    <s v="15-35 mph"/>
    <s v="All"/>
    <m/>
    <d v="2013-01-23T00:00:00"/>
  </r>
  <r>
    <n v="4792"/>
    <s v="Benefit/Cost Evaluation of MoDOT's Total Striping and Delineation Program: Phase II"/>
    <s v="Click for CMF details"/>
    <x v="5"/>
    <x v="2"/>
    <x v="21"/>
    <n v="65.8"/>
    <n v="0.34200000000000003"/>
    <s v="All"/>
    <s v="Fatal,Serious injury,Minor injury"/>
    <s v="Not Specified"/>
    <s v="Urban and suburban"/>
    <n v="2011"/>
    <n v="4"/>
    <s v="Signalized intersection"/>
    <m/>
    <n v="5.8"/>
    <m/>
    <n v="5.8000000000000003E-2"/>
    <s v="no"/>
    <s v="Before/after using empirical Bayes or full Bayes"/>
    <s v="CO,FL,IN,MD,MI,NY,NC,SC,VT,WA"/>
    <m/>
    <m/>
    <s v="Sites"/>
    <n v="28"/>
    <n v="28"/>
    <m/>
    <m/>
    <m/>
    <n v="1999"/>
    <n v="2009"/>
    <s v="yes"/>
    <s v="Annual Average Daily Traffic (AADT)"/>
    <m/>
    <m/>
    <n v="5322"/>
    <n v="43123"/>
    <m/>
    <m/>
    <d v="2014-01-02T00:00:00"/>
    <s v="Roadway/roadway (not interchange related)"/>
    <s v="3-leg,4-leg"/>
    <s v="Roundabout"/>
    <m/>
    <s v="Not specified"/>
    <m/>
    <d v="2013-01-23T00:00:00"/>
  </r>
  <r>
    <n v="2361"/>
    <s v="Safety Effects of Reducing Freeway Illumination for Energy Conservation"/>
    <s v="Click for CMF details"/>
    <x v="5"/>
    <x v="2"/>
    <x v="21"/>
    <n v="71.2"/>
    <n v="0.28799999999999998"/>
    <s v="All"/>
    <s v="Fatal,Serious injury,Minor injury"/>
    <s v="Not Specified"/>
    <s v="Urban and suburban"/>
    <n v="2011"/>
    <n v="4"/>
    <s v="Signalized intersection"/>
    <m/>
    <n v="6.5"/>
    <m/>
    <n v="6.5000000000000002E-2"/>
    <s v="no"/>
    <s v="Before/after using empirical Bayes or full Bayes"/>
    <s v="CO,FL,IN,MD,MI,NY,NC,SC,VT,WA"/>
    <m/>
    <m/>
    <s v="Sites"/>
    <n v="16"/>
    <n v="16"/>
    <m/>
    <m/>
    <m/>
    <n v="1999"/>
    <n v="2009"/>
    <s v="yes"/>
    <s v="Annual Average Daily Traffic (AADT)"/>
    <m/>
    <m/>
    <n v="5322"/>
    <n v="43123"/>
    <m/>
    <m/>
    <n v="2"/>
    <s v="Roadway/roadway (not interchange related)"/>
    <s v="3-leg,4-leg"/>
    <s v="Roundabout"/>
    <m/>
    <s v="Not specified"/>
    <m/>
    <m/>
  </r>
  <r>
    <n v="581"/>
    <s v="Handbook of Road Safety Measures"/>
    <s v="Click for CMF details"/>
    <x v="5"/>
    <x v="2"/>
    <x v="22"/>
    <n v="39"/>
    <n v="0.61"/>
    <s v="All"/>
    <s v="Serious injury,Minor injury"/>
    <s v="Not Specified"/>
    <s v="Not specified"/>
    <n v="2007"/>
    <n v="4"/>
    <m/>
    <n v="8"/>
    <n v="4"/>
    <n v="0.08"/>
    <n v="0.04"/>
    <s v="no"/>
    <s v="Before/after using empirical Bayes or full Bayes"/>
    <m/>
    <m/>
    <m/>
    <m/>
    <m/>
    <m/>
    <m/>
    <m/>
    <m/>
    <m/>
    <m/>
    <s v="yes"/>
    <s v="Not specified"/>
    <m/>
    <m/>
    <s v="Not specified"/>
    <s v="Not specified"/>
    <m/>
    <m/>
    <m/>
    <s v="Roadway/roadway (not interchange related)"/>
    <s v="Not specified"/>
    <s v="Not specified"/>
    <m/>
    <m/>
    <m/>
    <m/>
  </r>
  <r>
    <n v="578"/>
    <s v="Handbook of Road Safety Measures"/>
    <s v="Click for CMF details"/>
    <x v="7"/>
    <x v="0"/>
    <x v="23"/>
    <n v="46"/>
    <n v="0.54"/>
    <s v="All"/>
    <s v="Fatal,Serious injury"/>
    <s v="Principal Arterial Other"/>
    <s v="All"/>
    <n v="2014"/>
    <n v="4"/>
    <s v="Traditional mainline toll plazas"/>
    <m/>
    <n v="7"/>
    <m/>
    <n v="7.0000000000000007E-2"/>
    <s v="no"/>
    <s v="Before/after using empirical Bayes or full Bayes"/>
    <s v="FL"/>
    <m/>
    <m/>
    <m/>
    <n v="30"/>
    <n v="30"/>
    <m/>
    <m/>
    <m/>
    <n v="2002"/>
    <n v="2012"/>
    <s v="no"/>
    <m/>
    <m/>
    <m/>
    <m/>
    <m/>
    <m/>
    <m/>
    <m/>
    <m/>
    <m/>
    <m/>
    <m/>
    <s v="All"/>
    <m/>
    <m/>
  </r>
  <r>
    <n v="441"/>
    <s v="Handbook of Road Safety Measures"/>
    <s v="Click for CMF details"/>
    <x v="4"/>
    <x v="3"/>
    <x v="24"/>
    <n v="72.400000000000006"/>
    <n v="0.27600000000000002"/>
    <s v="All"/>
    <s v="Fatal,Serious injury,Minor injury"/>
    <s v="All"/>
    <s v="All"/>
    <n v="2010"/>
    <n v="4"/>
    <s v="Two-way stop sign control without flashing beacons."/>
    <m/>
    <n v="3.7"/>
    <m/>
    <n v="3.6999999999999998E-2"/>
    <s v="no"/>
    <s v="Before/after using empirical Bayes or full Bayes"/>
    <s v="NC"/>
    <m/>
    <m/>
    <s v="Site-years"/>
    <m/>
    <m/>
    <m/>
    <m/>
    <m/>
    <n v="1990"/>
    <n v="2009"/>
    <s v="yes"/>
    <m/>
    <m/>
    <m/>
    <n v="680"/>
    <n v="15100"/>
    <n v="680"/>
    <n v="15100"/>
    <n v="1"/>
    <m/>
    <s v="4-leg"/>
    <s v="Stop-controlled"/>
    <s v="25-55"/>
    <s v="Not specified"/>
    <s v="Undivided"/>
    <m/>
  </r>
  <r>
    <n v="5228"/>
    <s v="Evaluation of Roundabout Safety"/>
    <s v="Click for CMF details"/>
    <x v="5"/>
    <x v="2"/>
    <x v="25"/>
    <n v="44"/>
    <n v="0.56000000000000005"/>
    <s v="All"/>
    <s v="Serious injury,Minor injury"/>
    <s v="Not Specified"/>
    <s v="Not specified"/>
    <n v="2007"/>
    <n v="4"/>
    <m/>
    <n v="10"/>
    <n v="5"/>
    <n v="0.1"/>
    <n v="0.05"/>
    <s v="no"/>
    <s v="Before/after using empirical Bayes or full Bayes"/>
    <m/>
    <m/>
    <m/>
    <m/>
    <m/>
    <m/>
    <m/>
    <m/>
    <m/>
    <m/>
    <m/>
    <s v="yes"/>
    <s v="Not specified"/>
    <m/>
    <m/>
    <s v="Not specified"/>
    <s v="Not specified"/>
    <m/>
    <m/>
    <m/>
    <s v="Roadway/roadway (not interchange related)"/>
    <s v="Not specified"/>
    <s v="Signalized"/>
    <m/>
    <m/>
    <m/>
    <d v="2013-08-01T00:00:00"/>
  </r>
  <r>
    <n v="4927"/>
    <s v="Evaluation of Roundabout Safety"/>
    <s v="Click for CMF details"/>
    <x v="6"/>
    <x v="0"/>
    <x v="26"/>
    <m/>
    <m/>
    <s v="Not specified"/>
    <s v="Fatal,Serious injury,Minor injury"/>
    <s v="Principal Arterial Interstate"/>
    <s v="Not specified"/>
    <n v="2012"/>
    <n v="4"/>
    <s v="Ramp spacing approaching infinity, which represents a basic freeway segment with no ramps."/>
    <m/>
    <m/>
    <m/>
    <m/>
    <s v="no"/>
    <s v="Regression cross-section"/>
    <s v="CA,WA"/>
    <m/>
    <n v="1212"/>
    <s v="Site-years"/>
    <m/>
    <m/>
    <m/>
    <m/>
    <m/>
    <n v="2006"/>
    <n v="2008"/>
    <s v="no"/>
    <s v="Average Daily Traffic (ADT)"/>
    <n v="5134"/>
    <n v="153500"/>
    <m/>
    <m/>
    <m/>
    <m/>
    <s v="Var."/>
    <m/>
    <m/>
    <m/>
    <s v="Var."/>
    <s v="Not specified"/>
    <s v="Divided by Median"/>
    <d v="2013-08-01T00:00:00"/>
  </r>
  <r>
    <n v="4195"/>
    <s v="Safety Effectiveness of Converting Signalized Intersections to Roundabouts"/>
    <s v="Click for CMF details"/>
    <x v="0"/>
    <x v="0"/>
    <x v="27"/>
    <n v="-3.6"/>
    <n v="1.0358000000000001"/>
    <s v="All"/>
    <s v="Fatal,Serious injury"/>
    <s v="Principal Arterial Other Freeways and Expressways"/>
    <s v="Not specified"/>
    <n v="2010"/>
    <n v="4"/>
    <s v="Expressway with posted speed limit of 100 km/h (with one exception posted at 80 km/h)"/>
    <m/>
    <n v="17.170000000000002"/>
    <m/>
    <n v="0.17169999999999999"/>
    <s v="no"/>
    <s v="Before/after using empirical Bayes or full Bayes"/>
    <s v="notusa"/>
    <m/>
    <m/>
    <s v="Site-years"/>
    <n v="150"/>
    <n v="246"/>
    <m/>
    <m/>
    <m/>
    <n v="1994"/>
    <n v="2006"/>
    <s v="no"/>
    <s v="Annual Average Daily Traffic (AADT)"/>
    <n v="3100"/>
    <n v="50300"/>
    <m/>
    <m/>
    <m/>
    <m/>
    <m/>
    <m/>
    <m/>
    <m/>
    <s v="100 km/h reduced to 80 km/h"/>
    <s v="All"/>
    <s v="Divided by Median"/>
    <d v="2012-06-05T00:00:00"/>
  </r>
  <r>
    <n v="211"/>
    <s v="Observational Before-After Study of the Safety Effect of U.S. Roundabout Conversions Using the Empirical Bayes Method"/>
    <s v="Click for CMF details"/>
    <x v="3"/>
    <x v="4"/>
    <x v="28"/>
    <n v="42"/>
    <n v="0.57999999999999996"/>
    <s v="All"/>
    <s v="Serious injury,Minor injury"/>
    <s v="Not Specified"/>
    <s v="Rural"/>
    <n v="2004"/>
    <n v="5"/>
    <m/>
    <n v="4"/>
    <n v="2"/>
    <n v="0.04"/>
    <n v="0.02"/>
    <s v="no"/>
    <s v="Meta-analysis"/>
    <m/>
    <m/>
    <m/>
    <m/>
    <m/>
    <m/>
    <m/>
    <m/>
    <m/>
    <m/>
    <m/>
    <s v="no"/>
    <m/>
    <s v="Not specified"/>
    <s v="Not specified"/>
    <m/>
    <m/>
    <m/>
    <m/>
    <n v="2"/>
    <m/>
    <m/>
    <m/>
    <m/>
    <m/>
    <m/>
    <m/>
  </r>
  <r>
    <n v="210"/>
    <s v="Observational Before-After Study of the Safety Effect of U.S. Roundabout Conversions Using the Empirical Bayes Method"/>
    <s v="Click for CMF details"/>
    <x v="3"/>
    <x v="4"/>
    <x v="29"/>
    <n v="22"/>
    <n v="0.78"/>
    <s v="All"/>
    <s v="Serious injury,Minor injury"/>
    <s v="Not Specified"/>
    <s v="Rural"/>
    <n v="2004"/>
    <n v="5"/>
    <m/>
    <n v="4"/>
    <n v="2"/>
    <n v="0.04"/>
    <n v="0.02"/>
    <s v="no"/>
    <s v="Meta-analysis"/>
    <m/>
    <m/>
    <m/>
    <m/>
    <m/>
    <m/>
    <m/>
    <m/>
    <m/>
    <m/>
    <m/>
    <s v="no"/>
    <m/>
    <s v="Not specified"/>
    <s v="Not specified"/>
    <m/>
    <m/>
    <m/>
    <m/>
    <n v="2"/>
    <m/>
    <m/>
    <m/>
    <m/>
    <m/>
    <m/>
    <m/>
  </r>
  <r>
    <n v="4931"/>
    <s v="Evaluation of Roundabout Safety"/>
    <s v="Click for CMF details"/>
    <x v="8"/>
    <x v="0"/>
    <x v="30"/>
    <n v="8.6999999999999993"/>
    <n v="0.91300000000000003"/>
    <s v="All"/>
    <s v="Serious injury,Minor injury"/>
    <s v="Principal Arterial Other Freeways and Expressways"/>
    <s v="Suburban"/>
    <n v="2008"/>
    <n v="4"/>
    <s v="Full interchange lighting."/>
    <n v="4.2"/>
    <n v="4.2"/>
    <n v="4.2000000000000003E-2"/>
    <n v="4.2000000000000003E-2"/>
    <s v="no"/>
    <s v="Before/after using empirical Bayes or full Bayes"/>
    <s v="OR"/>
    <s v="Portland"/>
    <m/>
    <s v="Crashes"/>
    <m/>
    <n v="838"/>
    <m/>
    <m/>
    <m/>
    <n v="1995"/>
    <n v="2005"/>
    <s v="yes"/>
    <s v="Annual Average Daily Traffic (AADT)"/>
    <m/>
    <m/>
    <m/>
    <m/>
    <m/>
    <m/>
    <m/>
    <s v="Roadway/roadway (interchange ramp terminal)"/>
    <m/>
    <s v="Uncontrolled"/>
    <m/>
    <s v="Day"/>
    <m/>
    <d v="2013-08-01T00:00:00"/>
  </r>
  <r>
    <n v="4698"/>
    <s v="A Statistical Analysis and Development of a Crash Prediction Model for Roundabouts on High-Speed Rural Roadways"/>
    <s v="Click for CMF details"/>
    <x v="8"/>
    <x v="0"/>
    <x v="31"/>
    <n v="27"/>
    <n v="0.73"/>
    <s v="All"/>
    <s v="Serious injury,Minor injury"/>
    <s v="Principal Arterial Other Freeways and Expressways"/>
    <s v="All"/>
    <n v="2004"/>
    <n v="4"/>
    <m/>
    <n v="12"/>
    <m/>
    <n v="0.12"/>
    <m/>
    <s v="no"/>
    <s v="Meta-analysis"/>
    <m/>
    <m/>
    <m/>
    <m/>
    <m/>
    <m/>
    <m/>
    <m/>
    <m/>
    <m/>
    <m/>
    <s v="no"/>
    <m/>
    <s v="Not specified"/>
    <s v="Not specified"/>
    <m/>
    <m/>
    <m/>
    <m/>
    <m/>
    <m/>
    <m/>
    <m/>
    <m/>
    <m/>
    <m/>
    <d v="2013-01-30T00:00:00"/>
  </r>
  <r>
    <n v="4700"/>
    <s v="A Statistical Analysis and Development of a Crash Prediction Model for Roundabouts on High-Speed Rural Roadways"/>
    <s v="Click for CMF details"/>
    <x v="8"/>
    <x v="0"/>
    <x v="31"/>
    <n v="32"/>
    <n v="0.69"/>
    <s v="All"/>
    <s v="Serious injury,Minor injury"/>
    <s v="All"/>
    <s v="Urban"/>
    <n v="2004"/>
    <n v="4"/>
    <m/>
    <n v="7"/>
    <m/>
    <n v="7.0000000000000007E-2"/>
    <m/>
    <s v="no"/>
    <s v="Meta-analysis"/>
    <m/>
    <m/>
    <m/>
    <m/>
    <m/>
    <m/>
    <m/>
    <m/>
    <m/>
    <m/>
    <m/>
    <s v="no"/>
    <m/>
    <s v="Not specified"/>
    <s v="Not specified"/>
    <m/>
    <m/>
    <m/>
    <m/>
    <m/>
    <m/>
    <m/>
    <m/>
    <m/>
    <m/>
    <m/>
    <d v="2013-02-20T00:00:00"/>
  </r>
  <r>
    <n v="4696"/>
    <s v="A Statistical Analysis and Development of a Crash Prediction Model for Roundabouts on High-Speed Rural Roadways"/>
    <s v="Click for CMF details"/>
    <x v="9"/>
    <x v="0"/>
    <x v="32"/>
    <n v="17"/>
    <n v="0.83"/>
    <s v="All"/>
    <s v="Fatal,Serious injury,Minor injury"/>
    <s v="All"/>
    <s v="All"/>
    <n v="2010"/>
    <n v="5"/>
    <s v="No automated speed enforcement"/>
    <m/>
    <n v="1"/>
    <m/>
    <n v="0.01"/>
    <s v="yes"/>
    <s v="Before/after using empirical Bayes or full Bayes"/>
    <m/>
    <m/>
    <m/>
    <m/>
    <m/>
    <m/>
    <m/>
    <m/>
    <m/>
    <m/>
    <m/>
    <s v="no"/>
    <s v="Annual Average Daily Traffic (AADT)"/>
    <m/>
    <m/>
    <m/>
    <m/>
    <m/>
    <m/>
    <m/>
    <m/>
    <m/>
    <m/>
    <m/>
    <m/>
    <m/>
    <d v="2013-01-30T00:00:00"/>
  </r>
  <r>
    <n v="214"/>
    <s v="Safety Effects of Roundabouts in Flanders: Signal Type, Speed Limits, and Vulnerable Road Users"/>
    <s v="Click for CMF details"/>
    <x v="9"/>
    <x v="0"/>
    <x v="33"/>
    <n v="-9"/>
    <n v="1.0900000000000001"/>
    <s v="All"/>
    <s v="Fatal,Serious injury,Minor injury"/>
    <s v="Not Specified"/>
    <s v="Rural"/>
    <n v="2010"/>
    <n v="4"/>
    <m/>
    <m/>
    <n v="13.9"/>
    <m/>
    <n v="0.14000000000000001"/>
    <s v="no"/>
    <s v="Before/after using empirical Bayes or full Bayes"/>
    <s v="notusa"/>
    <s v="Norfolk County"/>
    <m/>
    <s v="Crashes"/>
    <n v="145"/>
    <n v="129"/>
    <m/>
    <m/>
    <m/>
    <n v="1999"/>
    <n v="2003"/>
    <s v="no"/>
    <m/>
    <m/>
    <m/>
    <m/>
    <m/>
    <m/>
    <m/>
    <m/>
    <m/>
    <m/>
    <m/>
    <m/>
    <s v="All"/>
    <m/>
    <m/>
  </r>
  <r>
    <n v="4187"/>
    <s v="Safety Effectiveness of Converting Signalized Intersections to Roundabouts"/>
    <s v="Click for CMF details"/>
    <x v="9"/>
    <x v="0"/>
    <x v="33"/>
    <n v="-20"/>
    <n v="1.2"/>
    <s v="All"/>
    <s v="Fatal,Serious injury"/>
    <s v="Not Specified"/>
    <s v="Rural"/>
    <n v="2010"/>
    <n v="4"/>
    <m/>
    <m/>
    <n v="28.5"/>
    <m/>
    <n v="0.28999999999999998"/>
    <s v="no"/>
    <s v="Before/after using empirical Bayes or full Bayes"/>
    <s v="notusa"/>
    <s v="Norfolk County"/>
    <m/>
    <s v="Crashes"/>
    <n v="69"/>
    <n v="39"/>
    <m/>
    <m/>
    <m/>
    <n v="1999"/>
    <n v="2003"/>
    <s v="no"/>
    <m/>
    <m/>
    <m/>
    <m/>
    <m/>
    <m/>
    <m/>
    <m/>
    <m/>
    <m/>
    <m/>
    <m/>
    <s v="All"/>
    <m/>
    <d v="2012-06-05T00:00:00"/>
  </r>
  <r>
    <n v="4259"/>
    <s v="Evaluation of Safety Strategies at Signalized Intersections"/>
    <s v="Click for CMF details"/>
    <x v="7"/>
    <x v="5"/>
    <x v="34"/>
    <n v="-10"/>
    <n v="1.1000000000000001"/>
    <s v="All"/>
    <s v="Fatal,Serious injury,Minor injury"/>
    <s v="Principal Arterial Interstate"/>
    <m/>
    <n v="2009"/>
    <n v="4"/>
    <s v="No truck restrictions"/>
    <m/>
    <n v="3.1"/>
    <m/>
    <n v="3.1E-2"/>
    <s v="no"/>
    <s v="Before/after using empirical Bayes or full Bayes"/>
    <s v="VA"/>
    <m/>
    <m/>
    <s v="Sites"/>
    <n v="22"/>
    <n v="22"/>
    <m/>
    <m/>
    <m/>
    <n v="2000"/>
    <n v="2005"/>
    <s v="no"/>
    <m/>
    <n v="17049"/>
    <n v="74079"/>
    <m/>
    <m/>
    <m/>
    <m/>
    <n v="2"/>
    <m/>
    <m/>
    <m/>
    <m/>
    <s v="All"/>
    <m/>
    <d v="2012-11-16T00:00:00"/>
  </r>
  <r>
    <n v="4189"/>
    <s v="Safety Effectiveness of Converting Signalized Intersections to Roundabouts"/>
    <s v="Click for CMF details"/>
    <x v="7"/>
    <x v="5"/>
    <x v="34"/>
    <n v="1"/>
    <n v="0.99"/>
    <s v="Truck related"/>
    <s v="Fatal,Serious injury,Minor injury"/>
    <s v="Principal Arterial Interstate"/>
    <m/>
    <n v="2009"/>
    <n v="4"/>
    <s v="No truck restrictions"/>
    <m/>
    <n v="5.0999999999999996"/>
    <m/>
    <n v="5.0999999999999997E-2"/>
    <s v="no"/>
    <s v="Before/after using empirical Bayes or full Bayes"/>
    <s v="VA"/>
    <m/>
    <m/>
    <s v="Sites"/>
    <n v="22"/>
    <n v="22"/>
    <m/>
    <m/>
    <m/>
    <n v="2000"/>
    <n v="2005"/>
    <s v="no"/>
    <m/>
    <n v="17049"/>
    <n v="74079"/>
    <m/>
    <m/>
    <m/>
    <m/>
    <n v="2"/>
    <m/>
    <m/>
    <m/>
    <m/>
    <s v="All"/>
    <m/>
    <d v="2012-06-05T00:00:00"/>
  </r>
  <r>
    <n v="4261"/>
    <s v="Evaluation of Safety Strategies at Signalized Intersections"/>
    <s v="Click for CMF details"/>
    <x v="7"/>
    <x v="5"/>
    <x v="35"/>
    <n v="40"/>
    <n v="0.6"/>
    <s v="Truck related"/>
    <s v="Fatal,Serious injury,Minor injury"/>
    <s v="Principal Arterial Interstate"/>
    <m/>
    <n v="2009"/>
    <n v="4"/>
    <s v="No truck restrictions"/>
    <m/>
    <n v="8.1999999999999993"/>
    <m/>
    <n v="8.2000000000000003E-2"/>
    <s v="no"/>
    <s v="Before/after using empirical Bayes or full Bayes"/>
    <s v="VA"/>
    <m/>
    <m/>
    <s v="Sites"/>
    <n v="11"/>
    <n v="11"/>
    <m/>
    <m/>
    <m/>
    <n v="2000"/>
    <n v="2005"/>
    <s v="no"/>
    <m/>
    <n v="17049"/>
    <n v="74079"/>
    <m/>
    <m/>
    <m/>
    <m/>
    <n v="2"/>
    <m/>
    <m/>
    <m/>
    <m/>
    <s v="All"/>
    <m/>
    <d v="2012-11-16T00:00:00"/>
  </r>
  <r>
    <n v="4185"/>
    <s v="Safety Effectiveness of Converting Signalized Intersections to Roundabouts"/>
    <s v="Click for CMF details"/>
    <x v="7"/>
    <x v="5"/>
    <x v="35"/>
    <n v="32"/>
    <n v="0.68"/>
    <s v="All"/>
    <s v="Fatal,Serious injury,Minor injury"/>
    <s v="Principal Arterial Other Freeways and Expressways"/>
    <m/>
    <n v="2009"/>
    <n v="4"/>
    <s v="No truck restrictions"/>
    <m/>
    <n v="4.5999999999999996"/>
    <n v="4.5999999999999999E-2"/>
    <m/>
    <s v="no"/>
    <s v="Before/after using empirical Bayes or full Bayes"/>
    <s v="VA"/>
    <m/>
    <m/>
    <s v="Sites"/>
    <n v="11"/>
    <n v="11"/>
    <m/>
    <m/>
    <m/>
    <n v="2000"/>
    <n v="2005"/>
    <s v="no"/>
    <m/>
    <n v="17049"/>
    <n v="74079"/>
    <m/>
    <m/>
    <m/>
    <m/>
    <n v="2"/>
    <m/>
    <m/>
    <m/>
    <m/>
    <s v="All"/>
    <m/>
    <d v="2012-06-05T00:00:00"/>
  </r>
  <r>
    <n v="4193"/>
    <s v="Safety Effectiveness of Converting Signalized Intersections to Roundabouts"/>
    <s v="Click for CMF details"/>
    <x v="7"/>
    <x v="5"/>
    <x v="36"/>
    <n v="-23"/>
    <n v="1.23"/>
    <s v="All"/>
    <s v="Fatal,Serious injury,Minor injury"/>
    <s v="Principal Arterial Interstate"/>
    <m/>
    <n v="2009"/>
    <n v="4"/>
    <s v="No truck restrictions"/>
    <m/>
    <n v="3.6"/>
    <n v="3.5999999999999997E-2"/>
    <m/>
    <s v="no"/>
    <s v="Before/after using empirical Bayes or full Bayes"/>
    <s v="VA"/>
    <m/>
    <m/>
    <s v="Sites"/>
    <n v="11"/>
    <n v="11"/>
    <m/>
    <m/>
    <m/>
    <n v="2000"/>
    <n v="2005"/>
    <s v="no"/>
    <m/>
    <n v="17049"/>
    <n v="74079"/>
    <m/>
    <m/>
    <m/>
    <m/>
    <n v="2"/>
    <m/>
    <m/>
    <m/>
    <m/>
    <s v="All"/>
    <m/>
    <d v="2012-06-05T00:00:00"/>
  </r>
  <r>
    <n v="4253"/>
    <s v="Evaluation of Safety Strategies at Signalized Intersections"/>
    <s v="Click for CMF details"/>
    <x v="7"/>
    <x v="5"/>
    <x v="36"/>
    <n v="-14"/>
    <n v="1.1399999999999999"/>
    <s v="Truck related"/>
    <s v="Fatal,Serious injury,Minor injury"/>
    <s v="Principal Arterial Interstate"/>
    <m/>
    <n v="2009"/>
    <n v="4"/>
    <s v="No truck restrictions"/>
    <m/>
    <n v="6.6"/>
    <m/>
    <n v="6.6000000000000003E-2"/>
    <s v="no"/>
    <s v="Before/after using empirical Bayes or full Bayes"/>
    <s v="VA"/>
    <m/>
    <m/>
    <s v="Sites"/>
    <n v="11"/>
    <n v="11"/>
    <m/>
    <m/>
    <m/>
    <n v="2000"/>
    <n v="2005"/>
    <s v="no"/>
    <m/>
    <n v="17049"/>
    <n v="74079"/>
    <m/>
    <m/>
    <m/>
    <m/>
    <n v="2"/>
    <m/>
    <m/>
    <m/>
    <m/>
    <s v="All"/>
    <m/>
    <d v="2012-11-16T00:00:00"/>
  </r>
  <r>
    <n v="4255"/>
    <s v="Evaluation of Safety Strategies at Signalized Intersections"/>
    <s v="Click for CMF details"/>
    <x v="7"/>
    <x v="5"/>
    <x v="37"/>
    <n v="-4"/>
    <n v="1.04"/>
    <s v="Truck related"/>
    <s v="Fatal,Serious injury,Minor injury"/>
    <s v="Principal Arterial Interstate"/>
    <m/>
    <n v="2009"/>
    <n v="4"/>
    <s v="No truck restrictions"/>
    <m/>
    <n v="7.1"/>
    <m/>
    <n v="7.0999999999999994E-2"/>
    <s v="no"/>
    <s v="Before/after using empirical Bayes or full Bayes"/>
    <s v="VA"/>
    <m/>
    <m/>
    <s v="Sites"/>
    <n v="22"/>
    <n v="22"/>
    <m/>
    <m/>
    <m/>
    <n v="2000"/>
    <n v="2005"/>
    <s v="no"/>
    <m/>
    <n v="17049"/>
    <n v="74079"/>
    <m/>
    <m/>
    <m/>
    <m/>
    <n v="2"/>
    <m/>
    <m/>
    <m/>
    <m/>
    <s v="All"/>
    <m/>
    <d v="2012-11-16T00:00:00"/>
  </r>
  <r>
    <n v="213"/>
    <s v="Safety Effects of Roundabouts in Flanders: Signal Type, Speed Limits, and Vulnerable Road Users"/>
    <s v="Click for CMF details"/>
    <x v="4"/>
    <x v="0"/>
    <x v="38"/>
    <n v="-0.4"/>
    <n v="1.004"/>
    <s v="Day time"/>
    <s v="Fatal,Serious injury,Minor injury"/>
    <s v="Not Specified"/>
    <s v="Urban"/>
    <n v="2012"/>
    <n v="4"/>
    <s v="Smaller signal lens size, old back-plates, no reflective tapes on existing back-plates, and less number of signal heads"/>
    <m/>
    <n v="3.9"/>
    <m/>
    <n v="3.9E-2"/>
    <s v="no"/>
    <s v="Before/after using empirical Bayes or full Bayes"/>
    <s v="notusa"/>
    <s v="British Columbia"/>
    <m/>
    <s v="Crashes"/>
    <n v="3288"/>
    <n v="1653"/>
    <m/>
    <m/>
    <m/>
    <n v="1999"/>
    <n v="2004"/>
    <s v="yes"/>
    <s v="Average Daily Traffic (ADT)"/>
    <m/>
    <m/>
    <n v="4637"/>
    <n v="51743"/>
    <n v="134"/>
    <n v="48906"/>
    <d v="2014-03-04T00:00:00"/>
    <s v="Roadway/roadway (not interchange related)"/>
    <s v="4-leg"/>
    <s v="Signalized"/>
    <s v="50 km/h"/>
    <s v="Day"/>
    <m/>
    <m/>
  </r>
  <r>
    <n v="215"/>
    <s v="Safety Effects of Roundabouts in Flanders: Signal Type, Speed Limits, and Vulnerable Road Users"/>
    <s v="Click for CMF details"/>
    <x v="4"/>
    <x v="0"/>
    <x v="38"/>
    <n v="9.8000000000000007"/>
    <n v="0.90200000000000002"/>
    <s v="Nighttime"/>
    <s v="Fatal,Serious injury,Minor injury"/>
    <s v="Not Specified"/>
    <s v="Urban"/>
    <n v="2012"/>
    <n v="4"/>
    <s v="Smaller signal lens size, old back-plates, no reflective tapes on existing back-plates, and less number of signal heads"/>
    <m/>
    <n v="5.6"/>
    <m/>
    <n v="5.6000000000000001E-2"/>
    <s v="no"/>
    <s v="Before/after using empirical Bayes or full Bayes"/>
    <s v="notusa"/>
    <s v="British Columbia"/>
    <m/>
    <s v="Crashes"/>
    <n v="1223"/>
    <n v="646"/>
    <m/>
    <m/>
    <m/>
    <n v="1999"/>
    <n v="2004"/>
    <s v="yes"/>
    <s v="Average Daily Traffic (ADT)"/>
    <m/>
    <m/>
    <n v="4637"/>
    <n v="51743"/>
    <n v="134"/>
    <n v="48906"/>
    <d v="2014-03-04T00:00:00"/>
    <s v="Roadway/roadway (not interchange related)"/>
    <s v="4-leg"/>
    <s v="Signalized"/>
    <s v="50 km/h"/>
    <s v="Night"/>
    <m/>
    <m/>
  </r>
  <r>
    <n v="294"/>
    <s v="Handbook of Road Safety Measures"/>
    <s v="Click for CMF details"/>
    <x v="4"/>
    <x v="6"/>
    <x v="39"/>
    <n v="3"/>
    <n v="0.97"/>
    <s v="All"/>
    <s v="Fatal,Serious injury,Minor injury"/>
    <s v="Not Specified"/>
    <s v="Urban"/>
    <n v="2007"/>
    <n v="4"/>
    <s v="Improvements included one or more of the following: signal lens size upgrade, installing new backboards, adding reflective tapes to existing backboards, and installing additional signal heads."/>
    <m/>
    <m/>
    <m/>
    <m/>
    <s v="no"/>
    <s v="Before/after using empirical Bayes or full Bayes"/>
    <s v="notusa"/>
    <s v="City of Burnaby, City of Coquitlam, City of Kelowna, City of New Westminster, City of North Vancouver, City of Surrey"/>
    <m/>
    <s v="Sites"/>
    <n v="171"/>
    <n v="171"/>
    <m/>
    <m/>
    <m/>
    <n v="1999"/>
    <n v="2004"/>
    <s v="yes"/>
    <m/>
    <m/>
    <m/>
    <m/>
    <m/>
    <m/>
    <m/>
    <m/>
    <s v="Roadway/roadway (not interchange related)"/>
    <s v="4-leg"/>
    <s v="Signalized"/>
    <s v="50 km/h (30 mph)"/>
    <s v="All"/>
    <m/>
    <m/>
  </r>
  <r>
    <n v="292"/>
    <s v="Handbook of Road Safety Measures"/>
    <s v="Click for CMF details"/>
    <x v="10"/>
    <x v="0"/>
    <x v="40"/>
    <n v="-6"/>
    <n v="1.06"/>
    <s v="Run off road"/>
    <s v="Fatal,Serious injury,Minor injury"/>
    <s v="Not Specified"/>
    <s v="Urban and suburban"/>
    <n v="2004"/>
    <n v="5"/>
    <m/>
    <n v="1"/>
    <n v="1"/>
    <n v="0.01"/>
    <n v="0.01"/>
    <s v="no"/>
    <s v="Regression cross-section"/>
    <m/>
    <m/>
    <m/>
    <m/>
    <m/>
    <m/>
    <m/>
    <m/>
    <m/>
    <m/>
    <m/>
    <s v="no"/>
    <m/>
    <s v="Not specified"/>
    <s v="Not specified"/>
    <m/>
    <m/>
    <m/>
    <m/>
    <m/>
    <m/>
    <m/>
    <m/>
    <m/>
    <m/>
    <m/>
    <d v="2013-03-20T00:00:00"/>
  </r>
  <r>
    <n v="272"/>
    <s v="Safety Effectiveness of Intersection Left- and Right-Turn Lanes"/>
    <s v="Click for CMF details"/>
    <x v="6"/>
    <x v="7"/>
    <x v="41"/>
    <n v="4"/>
    <n v="0.96"/>
    <s v="Multiple vehicle"/>
    <s v="Fatal,Serious injury,Minor injury"/>
    <s v="Not Specified"/>
    <s v="Rural"/>
    <n v="1995"/>
    <n v="5"/>
    <m/>
    <n v="2"/>
    <n v="1"/>
    <n v="0.02"/>
    <n v="0.01"/>
    <s v="bold caret"/>
    <s v="Regression cross-section"/>
    <m/>
    <m/>
    <m/>
    <m/>
    <m/>
    <m/>
    <m/>
    <m/>
    <m/>
    <m/>
    <m/>
    <s v="yes"/>
    <s v="Not specified"/>
    <m/>
    <m/>
    <s v="Not specified"/>
    <s v="Not specified"/>
    <m/>
    <m/>
    <m/>
    <s v="Roadway/roadway (not interchange related)"/>
    <s v="4-leg"/>
    <s v="Stop-controlled"/>
    <m/>
    <m/>
    <m/>
    <m/>
  </r>
  <r>
    <n v="273"/>
    <s v="Safety Effectiveness of Intersection Left- and Right-Turn Lanes"/>
    <s v="Click for CMF details"/>
    <x v="6"/>
    <x v="7"/>
    <x v="41"/>
    <n v="-5"/>
    <n v="1.05"/>
    <s v="Multiple vehicle"/>
    <s v="Fatal,Serious injury,Minor injury"/>
    <s v="Not Specified"/>
    <s v="Urban and suburban"/>
    <n v="1995"/>
    <n v="5"/>
    <m/>
    <n v="2"/>
    <n v="1"/>
    <n v="0.02"/>
    <n v="0.01"/>
    <s v="bold"/>
    <s v="Regression cross-section"/>
    <m/>
    <m/>
    <m/>
    <m/>
    <m/>
    <m/>
    <m/>
    <m/>
    <m/>
    <m/>
    <m/>
    <s v="yes"/>
    <s v="Not specified"/>
    <m/>
    <m/>
    <s v="Not specified"/>
    <s v="Not specified"/>
    <m/>
    <m/>
    <m/>
    <s v="Roadway/roadway (not interchange related)"/>
    <s v="4-leg"/>
    <s v="Stop-controlled"/>
    <m/>
    <m/>
    <m/>
    <m/>
  </r>
  <r>
    <n v="274"/>
    <s v="Safety Effectiveness of Intersection Left- and Right-Turn Lanes"/>
    <s v="Click for CMF details"/>
    <x v="6"/>
    <x v="7"/>
    <x v="41"/>
    <n v="-3"/>
    <n v="1.03"/>
    <s v="Multiple vehicle"/>
    <s v="Fatal,Serious injury,Minor injury"/>
    <s v="Not Specified"/>
    <s v="Urban and suburban"/>
    <n v="1995"/>
    <n v="5"/>
    <m/>
    <n v="1"/>
    <n v="1"/>
    <n v="0.01"/>
    <n v="0.01"/>
    <s v="bold"/>
    <s v="Regression cross-section"/>
    <m/>
    <m/>
    <m/>
    <m/>
    <m/>
    <m/>
    <m/>
    <m/>
    <m/>
    <m/>
    <m/>
    <s v="yes"/>
    <s v="Not specified"/>
    <m/>
    <m/>
    <s v="Not specified"/>
    <s v="Not specified"/>
    <m/>
    <m/>
    <m/>
    <s v="Roadway/roadway (not interchange related)"/>
    <s v="4-leg"/>
    <s v="Signalized"/>
    <m/>
    <m/>
    <m/>
    <m/>
  </r>
  <r>
    <n v="275"/>
    <s v="Safety Effectiveness of Intersection Left- and Right-Turn Lanes"/>
    <s v="Click for CMF details"/>
    <x v="2"/>
    <x v="0"/>
    <x v="42"/>
    <n v="27"/>
    <n v="0.73"/>
    <s v="All"/>
    <s v="Fatal,Serious injury,Minor injury"/>
    <s v="Not Specified"/>
    <s v="All"/>
    <n v="2013"/>
    <n v="4"/>
    <s v="stop-controlled"/>
    <m/>
    <n v="10.199999999999999"/>
    <m/>
    <n v="0.10199999999999999"/>
    <s v="no"/>
    <s v="Before/after using empirical Bayes or full Bayes"/>
    <s v="NC"/>
    <m/>
    <m/>
    <s v="Crashes"/>
    <m/>
    <n v="91"/>
    <m/>
    <m/>
    <m/>
    <n v="1996"/>
    <n v="2010"/>
    <s v="yes"/>
    <s v="Annual Average Daily Traffic (AADT)"/>
    <m/>
    <m/>
    <n v="3000"/>
    <n v="30000"/>
    <m/>
    <m/>
    <n v="2"/>
    <s v="Roadway/roadway (not interchange related)"/>
    <s v="4-leg"/>
    <s v="Stop-controlled"/>
    <s v="45-55 mph"/>
    <m/>
    <m/>
    <m/>
  </r>
  <r>
    <n v="255"/>
    <s v="Safety Effectiveness of Intersection Left- and Right-Turn Lanes"/>
    <s v="Click for CMF details"/>
    <x v="4"/>
    <x v="3"/>
    <x v="43"/>
    <n v="31.6"/>
    <n v="0.68400000000000005"/>
    <s v="All"/>
    <s v="Fatal,Serious injury,Minor injury"/>
    <s v="Not Specified"/>
    <s v="Not specified"/>
    <n v="2014"/>
    <n v="4"/>
    <s v="Stop controlled intersection"/>
    <m/>
    <n v="9.3000000000000007"/>
    <m/>
    <n v="9.2999999999999999E-2"/>
    <s v="no"/>
    <s v="Before/after using empirical Bayes or full Bayes"/>
    <s v="FL"/>
    <m/>
    <m/>
    <m/>
    <n v="214"/>
    <m/>
    <m/>
    <m/>
    <m/>
    <n v="2004"/>
    <n v="2009"/>
    <s v="yes"/>
    <s v="Annual Average Daily Traffic (AADT)"/>
    <m/>
    <m/>
    <n v="35000"/>
    <m/>
    <m/>
    <m/>
    <d v="2014-02-04T00:00:00"/>
    <s v="Roadway/roadway (not interchange related)"/>
    <s v="3-leg,4-leg"/>
    <s v="Stop-controlled"/>
    <m/>
    <s v="Not specified"/>
    <m/>
    <m/>
  </r>
  <r>
    <n v="264"/>
    <s v="Safety Effectiveness of Intersection Left- and Right-Turn Lanes"/>
    <s v="Click for CMF details"/>
    <x v="4"/>
    <x v="3"/>
    <x v="43"/>
    <n v="67"/>
    <n v="0.33"/>
    <s v="Angle"/>
    <s v="Fatal,Serious injury,Minor injury"/>
    <s v="Not Specified"/>
    <s v="Urban"/>
    <n v="2003"/>
    <n v="4"/>
    <m/>
    <n v="24"/>
    <n v="20"/>
    <n v="0.24"/>
    <n v="0.2"/>
    <s v="no"/>
    <s v="Before/after using empirical Bayes or full Bayes"/>
    <m/>
    <m/>
    <m/>
    <m/>
    <m/>
    <m/>
    <m/>
    <m/>
    <m/>
    <m/>
    <m/>
    <s v="yes"/>
    <s v="Average Daily Traffic (ADT)"/>
    <m/>
    <m/>
    <m/>
    <m/>
    <m/>
    <m/>
    <m/>
    <s v="Roadway/roadway (not interchange related)"/>
    <s v="4-leg"/>
    <s v="Stop-controlled"/>
    <m/>
    <m/>
    <m/>
    <m/>
  </r>
  <r>
    <n v="265"/>
    <s v="Safety Effectiveness of Intersection Left- and Right-Turn Lanes"/>
    <s v="Click for CMF details"/>
    <x v="3"/>
    <x v="8"/>
    <x v="44"/>
    <n v="43"/>
    <n v="0.56999999999999995"/>
    <s v="All"/>
    <s v="Fatal"/>
    <s v="Principal Arterial Other"/>
    <s v="Rural"/>
    <n v="2004"/>
    <n v="4"/>
    <m/>
    <n v="10"/>
    <n v="6"/>
    <n v="0.1"/>
    <n v="0.06"/>
    <s v="bold"/>
    <s v="Meta-analysis"/>
    <m/>
    <m/>
    <m/>
    <m/>
    <m/>
    <m/>
    <m/>
    <m/>
    <m/>
    <m/>
    <m/>
    <s v="no"/>
    <m/>
    <n v="20000"/>
    <n v="60000"/>
    <m/>
    <m/>
    <m/>
    <m/>
    <s v="Multilane"/>
    <m/>
    <m/>
    <m/>
    <m/>
    <m/>
    <s v="Divided"/>
    <m/>
  </r>
  <r>
    <n v="266"/>
    <s v="Safety Effectiveness of Intersection Left- and Right-Turn Lanes"/>
    <s v="Click for CMF details"/>
    <x v="9"/>
    <x v="0"/>
    <x v="45"/>
    <n v="56"/>
    <n v="0.44"/>
    <s v="All"/>
    <s v="Fatal,Serious injury"/>
    <s v="Principal Arterial Other Freeways and Expressways"/>
    <s v="Not specified"/>
    <n v="2012"/>
    <n v="4"/>
    <s v="No automated section speed enforcement system"/>
    <m/>
    <n v="7"/>
    <m/>
    <n v="7.0000000000000007E-2"/>
    <s v="no"/>
    <s v="Before/after using empirical Bayes or full Bayes"/>
    <s v="notusa"/>
    <m/>
    <m/>
    <s v="Crashes"/>
    <n v="243"/>
    <n v="49"/>
    <m/>
    <m/>
    <m/>
    <n v="2001"/>
    <n v="2009"/>
    <s v="no"/>
    <s v="Annual Average Daily Traffic (AADT)"/>
    <n v="23000"/>
    <n v="42000"/>
    <m/>
    <m/>
    <m/>
    <m/>
    <n v="6"/>
    <m/>
    <m/>
    <m/>
    <s v="130 km/h"/>
    <s v="All"/>
    <s v="Divided by Median"/>
    <m/>
  </r>
  <r>
    <n v="267"/>
    <s v="Safety Effectiveness of Intersection Left- and Right-Turn Lanes"/>
    <s v="Click for CMF details"/>
    <x v="9"/>
    <x v="0"/>
    <x v="46"/>
    <n v="24"/>
    <n v="0.76"/>
    <s v="Speed related"/>
    <s v="Serious injury,Minor injury"/>
    <s v="Not Specified"/>
    <s v="Not specified"/>
    <n v="2011"/>
    <n v="4"/>
    <s v="Signalized intersection with no automated speed enforcement camera."/>
    <m/>
    <n v="10.59"/>
    <m/>
    <n v="0.10589999999999999"/>
    <s v="no"/>
    <s v="Simple before/after"/>
    <s v="notusa"/>
    <s v="Winnipeg"/>
    <m/>
    <s v="Site-years"/>
    <n v="315"/>
    <n v="233"/>
    <m/>
    <m/>
    <m/>
    <n v="1997"/>
    <n v="2008"/>
    <s v="yes"/>
    <m/>
    <m/>
    <m/>
    <m/>
    <m/>
    <m/>
    <m/>
    <m/>
    <s v="Roadway/roadway (not interchange related)"/>
    <s v="No values chosen."/>
    <s v="Signalized"/>
    <m/>
    <s v="All"/>
    <m/>
    <m/>
  </r>
  <r>
    <n v="287"/>
    <s v="Safety Effectiveness of Intersection Left- and Right-Turn Lanes"/>
    <s v="Click for CMF details"/>
    <x v="7"/>
    <x v="9"/>
    <x v="47"/>
    <n v="18"/>
    <n v="0.82"/>
    <s v="All"/>
    <s v="Fatal,Serious injury"/>
    <s v="Principal Arterial Other"/>
    <s v="Rural"/>
    <n v="2010"/>
    <n v="4"/>
    <m/>
    <m/>
    <m/>
    <m/>
    <m/>
    <s v="no"/>
    <s v="Before/after using empirical Bayes or full Bayes"/>
    <s v="notusa"/>
    <s v="British Columbia"/>
    <m/>
    <s v="Site-years"/>
    <n v="141"/>
    <n v="94"/>
    <m/>
    <m/>
    <m/>
    <n v="2000"/>
    <n v="2006"/>
    <s v="no"/>
    <m/>
    <m/>
    <m/>
    <m/>
    <m/>
    <m/>
    <m/>
    <d v="2014-02-04T00:00:00"/>
    <m/>
    <m/>
    <m/>
    <m/>
    <s v="All"/>
    <s v="All"/>
    <m/>
  </r>
  <r>
    <n v="288"/>
    <s v="Safety Effectiveness of Intersection Left- and Right-Turn Lanes"/>
    <s v="Click for CMF details"/>
    <x v="7"/>
    <x v="9"/>
    <x v="48"/>
    <n v="34.049999999999997"/>
    <n v="0.66"/>
    <s v="All"/>
    <s v="Fatal,Serious injury,Minor injury"/>
    <s v="All"/>
    <s v="Rural"/>
    <n v="2012"/>
    <n v="4"/>
    <s v="No centerline rumble strips"/>
    <m/>
    <n v="14.14"/>
    <m/>
    <n v="0.14099999999999999"/>
    <s v="no"/>
    <s v="Before/after using empirical Bayes or full Bayes"/>
    <s v="KS"/>
    <m/>
    <m/>
    <s v="Crashes"/>
    <n v="129"/>
    <n v="107"/>
    <m/>
    <m/>
    <m/>
    <n v="2003"/>
    <n v="2010"/>
    <s v="no"/>
    <s v="Annual Average Daily Traffic (AADT)"/>
    <n v="200"/>
    <n v="8000"/>
    <m/>
    <m/>
    <m/>
    <m/>
    <n v="2"/>
    <m/>
    <m/>
    <m/>
    <m/>
    <s v="All"/>
    <s v="Undivided"/>
    <m/>
  </r>
  <r>
    <n v="4578"/>
    <s v="Highway Safety Manual, 1st Edition"/>
    <s v="Click for CMF details"/>
    <x v="7"/>
    <x v="9"/>
    <x v="48"/>
    <n v="22"/>
    <n v="0.78"/>
    <s v="All"/>
    <s v="Fatal,Serious injury,Minor injury"/>
    <s v="Not Specified"/>
    <s v="Rural"/>
    <n v="2009"/>
    <n v="4"/>
    <s v="No centerline rumble strips"/>
    <m/>
    <n v="6.6"/>
    <m/>
    <n v="6.6000000000000003E-2"/>
    <s v="no"/>
    <s v="Before/after using empirical Bayes or full Bayes"/>
    <s v="MN"/>
    <m/>
    <m/>
    <s v="Crashes"/>
    <n v="397"/>
    <n v="193"/>
    <m/>
    <m/>
    <m/>
    <n v="1997"/>
    <n v="2006"/>
    <s v="no"/>
    <s v="Average Daily Traffic (ADT)"/>
    <n v="1336"/>
    <n v="13240"/>
    <m/>
    <m/>
    <m/>
    <m/>
    <n v="2"/>
    <m/>
    <m/>
    <m/>
    <m/>
    <s v="All"/>
    <s v="Undivided"/>
    <m/>
  </r>
  <r>
    <n v="4269"/>
    <s v="Evaluation of Safety Strategies at Signalized Intersections"/>
    <s v="Click for CMF details"/>
    <x v="7"/>
    <x v="9"/>
    <x v="48"/>
    <n v="6"/>
    <n v="0.94"/>
    <s v="All"/>
    <s v="Fatal,Serious injury,Minor injury"/>
    <s v="Not Specified"/>
    <s v="Rural"/>
    <n v="2009"/>
    <n v="4"/>
    <s v="No centerline rumble strips"/>
    <m/>
    <n v="4.2"/>
    <m/>
    <n v="4.2000000000000003E-2"/>
    <s v="no"/>
    <s v="Before/after using empirical Bayes or full Bayes"/>
    <s v="PA"/>
    <m/>
    <m/>
    <s v="Crashes"/>
    <n v="1114"/>
    <n v="664"/>
    <m/>
    <m/>
    <m/>
    <n v="1997"/>
    <n v="2006"/>
    <s v="no"/>
    <s v="Average Daily Traffic (ADT)"/>
    <n v="574"/>
    <n v="17591"/>
    <m/>
    <m/>
    <m/>
    <m/>
    <n v="2"/>
    <m/>
    <m/>
    <m/>
    <m/>
    <s v="All"/>
    <s v="Undivided"/>
    <d v="2012-11-16T00:00:00"/>
  </r>
  <r>
    <n v="4169"/>
    <s v="Evaluation of Safety Strategies at Signalized Intersections"/>
    <s v="Click for CMF details"/>
    <x v="7"/>
    <x v="9"/>
    <x v="48"/>
    <n v="-4"/>
    <n v="1.04"/>
    <s v="All"/>
    <s v="Fatal,Serious injury,Minor injury"/>
    <s v="Not Specified"/>
    <s v="Rural"/>
    <n v="2009"/>
    <n v="4"/>
    <s v="No centerline rumble strips"/>
    <m/>
    <n v="14.6"/>
    <m/>
    <n v="0.14599999999999999"/>
    <s v="no"/>
    <s v="Before/after using empirical Bayes or full Bayes"/>
    <s v="WA"/>
    <m/>
    <m/>
    <s v="Crashes"/>
    <n v="222"/>
    <n v="63"/>
    <m/>
    <m/>
    <m/>
    <n v="2001"/>
    <n v="2006"/>
    <s v="no"/>
    <s v="Average Daily Traffic (ADT)"/>
    <n v="3167"/>
    <n v="20784"/>
    <m/>
    <m/>
    <m/>
    <m/>
    <n v="2"/>
    <m/>
    <m/>
    <m/>
    <m/>
    <s v="All"/>
    <s v="Undivided"/>
    <d v="2012-09-01T00:00:00"/>
  </r>
  <r>
    <n v="4165"/>
    <s v="Evaluation of Safety Strategies at Signalized Intersections"/>
    <s v="Click for CMF details"/>
    <x v="7"/>
    <x v="9"/>
    <x v="48"/>
    <n v="9"/>
    <n v="0.91"/>
    <s v="All"/>
    <s v="Fatal,Serious injury,Minor injury"/>
    <s v="Not Specified"/>
    <s v="Rural"/>
    <n v="2009"/>
    <n v="5"/>
    <s v="No centerline rumble strips"/>
    <m/>
    <n v="3.5"/>
    <m/>
    <n v="3.5000000000000003E-2"/>
    <s v="no"/>
    <s v="Before/after using empirical Bayes or full Bayes"/>
    <s v="MN,PA,WA"/>
    <m/>
    <m/>
    <s v="Crashes"/>
    <n v="1733"/>
    <n v="920"/>
    <m/>
    <m/>
    <m/>
    <n v="1997"/>
    <n v="2006"/>
    <s v="no"/>
    <s v="Average Daily Traffic (ADT)"/>
    <n v="574"/>
    <n v="20784"/>
    <m/>
    <m/>
    <m/>
    <m/>
    <n v="2"/>
    <m/>
    <m/>
    <m/>
    <m/>
    <s v="All"/>
    <s v="Undivided"/>
    <d v="2012-09-01T00:00:00"/>
  </r>
  <r>
    <n v="3128"/>
    <s v="Evaluation of the Conversion from Two-Way Stop Sign Control to All-Way Stop Sign Control at 53 Locations in North Carolina"/>
    <s v="Click for CMF details"/>
    <x v="7"/>
    <x v="9"/>
    <x v="48"/>
    <n v="45"/>
    <n v="0.55000000000000004"/>
    <s v="Head on,Sideswipe"/>
    <s v="Fatal,Serious injury,Minor injury"/>
    <s v="Not Specified"/>
    <s v="Rural"/>
    <n v="2009"/>
    <n v="4"/>
    <s v="No centerline rumble strips"/>
    <m/>
    <n v="6.7"/>
    <m/>
    <n v="6.7000000000000004E-2"/>
    <s v="no"/>
    <s v="Before/after using empirical Bayes or full Bayes"/>
    <s v="MN"/>
    <m/>
    <m/>
    <s v="Crashes"/>
    <n v="66"/>
    <n v="24"/>
    <m/>
    <m/>
    <m/>
    <n v="1997"/>
    <n v="2006"/>
    <s v="no"/>
    <s v="Average Daily Traffic (ADT)"/>
    <n v="1336"/>
    <n v="13240"/>
    <m/>
    <m/>
    <m/>
    <m/>
    <n v="2"/>
    <m/>
    <m/>
    <m/>
    <m/>
    <s v="All"/>
    <s v="Undivided"/>
    <d v="2011-07-15T00:00:00"/>
  </r>
  <r>
    <n v="3131"/>
    <s v="Evaluation of the Conversion from Two-Way Stop Sign Control to All-Way Stop Sign Control at 53 Locations in North Carolina"/>
    <s v="Click for CMF details"/>
    <x v="7"/>
    <x v="9"/>
    <x v="48"/>
    <n v="44"/>
    <n v="0.56000000000000005"/>
    <s v="Head on,Sideswipe"/>
    <s v="Fatal,Serious injury,Minor injury"/>
    <s v="Not Specified"/>
    <s v="Rural"/>
    <n v="2009"/>
    <n v="4"/>
    <s v="No centerline rumble strips"/>
    <m/>
    <n v="30.8"/>
    <m/>
    <n v="0.308"/>
    <s v="no"/>
    <s v="Before/after using empirical Bayes or full Bayes"/>
    <s v="PA"/>
    <m/>
    <m/>
    <s v="Crashes"/>
    <n v="206"/>
    <n v="68"/>
    <m/>
    <m/>
    <m/>
    <n v="1997"/>
    <n v="2006"/>
    <s v="no"/>
    <s v="Average Daily Traffic (ADT)"/>
    <n v="574"/>
    <n v="17591"/>
    <m/>
    <m/>
    <m/>
    <m/>
    <n v="2"/>
    <m/>
    <m/>
    <m/>
    <m/>
    <s v="All"/>
    <s v="Undivided"/>
    <d v="2011-07-15T00:00:00"/>
  </r>
  <r>
    <n v="4110"/>
    <s v="Investigating Effect of Collision Aggregation on Safety Evaluations Using Multivariate Linear Intervention Models: Case Study of Signal Head Upgrade Program"/>
    <s v="Click for CMF details"/>
    <x v="7"/>
    <x v="9"/>
    <x v="48"/>
    <n v="45"/>
    <n v="0.55000000000000004"/>
    <s v="Head on,Sideswipe"/>
    <s v="Fatal,Serious injury,Minor injury"/>
    <s v="Not Specified"/>
    <s v="Rural"/>
    <n v="2009"/>
    <n v="5"/>
    <s v="No centerline rumble strips"/>
    <m/>
    <n v="6.4"/>
    <m/>
    <n v="6.4000000000000001E-2"/>
    <s v="no"/>
    <s v="Before/after using empirical Bayes or full Bayes"/>
    <s v="MN,PA,WA"/>
    <m/>
    <m/>
    <s v="Crashes"/>
    <n v="300"/>
    <n v="96"/>
    <m/>
    <m/>
    <m/>
    <n v="1997"/>
    <n v="2006"/>
    <s v="no"/>
    <s v="Average Daily Traffic (ADT)"/>
    <n v="574"/>
    <n v="20784"/>
    <m/>
    <m/>
    <m/>
    <m/>
    <n v="2"/>
    <m/>
    <m/>
    <m/>
    <m/>
    <s v="All"/>
    <s v="Undivided"/>
    <d v="2012-09-01T00:00:00"/>
  </r>
  <r>
    <n v="4111"/>
    <s v="Investigating Effect of Collision Aggregation on Safety Evaluations Using Multivariate Linear Intervention Models: Case Study of Signal Head Upgrade Program"/>
    <s v="Click for CMF details"/>
    <x v="7"/>
    <x v="9"/>
    <x v="48"/>
    <n v="12"/>
    <n v="0.88"/>
    <s v="All"/>
    <s v="Fatal,Serious injury,Minor injury"/>
    <s v="Not Specified"/>
    <s v="Rural"/>
    <n v="2009"/>
    <n v="5"/>
    <s v="No centerline rumble strips"/>
    <m/>
    <n v="2.8"/>
    <m/>
    <n v="2.8000000000000001E-2"/>
    <s v="no"/>
    <s v="Before/after using empirical Bayes or full Bayes"/>
    <s v="CA,CO,DE,MD,MN,OR,PA,WA"/>
    <m/>
    <m/>
    <s v="Crashes"/>
    <n v="2615"/>
    <n v="1456"/>
    <m/>
    <m/>
    <m/>
    <n v="1997"/>
    <n v="2006"/>
    <s v="no"/>
    <s v="Average Daily Traffic (ADT)"/>
    <n v="574"/>
    <n v="20784"/>
    <m/>
    <m/>
    <m/>
    <m/>
    <n v="2"/>
    <m/>
    <m/>
    <m/>
    <m/>
    <s v="All"/>
    <s v="Undivided"/>
    <d v="2012-09-01T00:00:00"/>
  </r>
  <r>
    <n v="1431"/>
    <s v="Evaluating the Safety Impacts of Improving Signal Visibility at Urban Signalized Intersections"/>
    <s v="Click for CMF details"/>
    <x v="7"/>
    <x v="9"/>
    <x v="48"/>
    <n v="9"/>
    <n v="0.91"/>
    <s v="All"/>
    <s v="Fatal,Serious injury,Minor injury"/>
    <s v="Not Specified"/>
    <s v="Urban"/>
    <n v="2009"/>
    <n v="4"/>
    <s v="No centerline rumble strips"/>
    <m/>
    <n v="9.5"/>
    <m/>
    <n v="9.5000000000000001E-2"/>
    <s v="no"/>
    <s v="Before/after using empirical Bayes or full Bayes"/>
    <s v="PA"/>
    <m/>
    <m/>
    <s v="Crashes"/>
    <n v="239"/>
    <n v="116"/>
    <m/>
    <m/>
    <m/>
    <n v="1997"/>
    <n v="2006"/>
    <s v="no"/>
    <s v="Average Daily Traffic (ADT)"/>
    <n v="2338"/>
    <n v="22076"/>
    <m/>
    <m/>
    <m/>
    <m/>
    <n v="2"/>
    <m/>
    <m/>
    <m/>
    <m/>
    <s v="All"/>
    <s v="Undivided"/>
    <d v="2010-07-29T00:00:00"/>
  </r>
  <r>
    <n v="5534"/>
    <s v="Comparison of Safety Evaluation Approaches for Intersection Signalization in Florida"/>
    <s v="Click for CMF details"/>
    <x v="7"/>
    <x v="9"/>
    <x v="49"/>
    <n v="37"/>
    <n v="0.63"/>
    <s v="All"/>
    <s v="Fatal,Serious injury,Minor injury"/>
    <s v="Not Specified"/>
    <s v="Rural"/>
    <n v="2009"/>
    <n v="4"/>
    <s v="No centerline rumble strips"/>
    <m/>
    <n v="11.6"/>
    <m/>
    <n v="0.11600000000000001"/>
    <s v="no"/>
    <s v="Before/after using empirical Bayes or full Bayes"/>
    <s v="MN"/>
    <m/>
    <m/>
    <s v="Crashes"/>
    <n v="94"/>
    <n v="34"/>
    <m/>
    <m/>
    <m/>
    <n v="1997"/>
    <n v="2006"/>
    <s v="no"/>
    <s v="Average Daily Traffic (ADT)"/>
    <n v="1336"/>
    <n v="13240"/>
    <m/>
    <m/>
    <m/>
    <m/>
    <n v="2"/>
    <m/>
    <m/>
    <m/>
    <m/>
    <s v="All"/>
    <s v="Undivided"/>
    <d v="2014-07-16T00:00:00"/>
  </r>
  <r>
    <n v="320"/>
    <s v="NCHRP Report 491: Crash Experience Warrant for Traffic Signals"/>
    <s v="Click for CMF details"/>
    <x v="7"/>
    <x v="9"/>
    <x v="49"/>
    <n v="-10"/>
    <n v="1.1000000000000001"/>
    <s v="All"/>
    <s v="Fatal,Serious injury,Minor injury"/>
    <s v="Not Specified"/>
    <s v="Rural"/>
    <n v="2009"/>
    <n v="4"/>
    <s v="No centerline rumble strips"/>
    <m/>
    <n v="11.4"/>
    <m/>
    <n v="0.114"/>
    <s v="no"/>
    <s v="Before/after using empirical Bayes or full Bayes"/>
    <s v="PA"/>
    <m/>
    <m/>
    <s v="Crashes"/>
    <n v="158"/>
    <n v="120"/>
    <m/>
    <m/>
    <m/>
    <n v="1997"/>
    <n v="2006"/>
    <s v="no"/>
    <s v="Average Daily Traffic (ADT)"/>
    <n v="574"/>
    <n v="17591"/>
    <m/>
    <m/>
    <m/>
    <m/>
    <n v="2"/>
    <m/>
    <m/>
    <m/>
    <m/>
    <s v="All"/>
    <s v="Undivided"/>
    <m/>
  </r>
  <r>
    <n v="4201"/>
    <s v="Evaluation of Safety Strategies at Signalized Intersections"/>
    <s v="Click for CMF details"/>
    <x v="7"/>
    <x v="9"/>
    <x v="49"/>
    <n v="6"/>
    <n v="0.94"/>
    <s v="All"/>
    <s v="Fatal,Serious injury,Minor injury"/>
    <s v="Not Specified"/>
    <s v="Rural"/>
    <n v="2009"/>
    <n v="4"/>
    <s v="No centerline rumble strips"/>
    <m/>
    <n v="8.1"/>
    <m/>
    <n v="8.1000000000000003E-2"/>
    <s v="no"/>
    <s v="Before/after using empirical Bayes or full Bayes"/>
    <s v="MN,PA,WA"/>
    <m/>
    <m/>
    <s v="Crashes"/>
    <n v="308"/>
    <n v="164"/>
    <m/>
    <m/>
    <m/>
    <n v="1997"/>
    <n v="2006"/>
    <s v="no"/>
    <s v="Average Daily Traffic (ADT)"/>
    <n v="574"/>
    <n v="20784"/>
    <m/>
    <m/>
    <m/>
    <m/>
    <n v="2"/>
    <m/>
    <m/>
    <m/>
    <m/>
    <s v="All"/>
    <s v="Undivided"/>
    <d v="2012-09-01T00:00:00"/>
  </r>
  <r>
    <n v="4855"/>
    <s v="Safety Effect of Dilemma-Zone Protection Using Actuated Advance Warning Systems"/>
    <s v="Click for CMF details"/>
    <x v="7"/>
    <x v="9"/>
    <x v="50"/>
    <n v="18"/>
    <n v="0.82"/>
    <s v="All"/>
    <s v="Fatal,Serious injury,Minor injury"/>
    <s v="Not Specified"/>
    <s v="Rural"/>
    <n v="2009"/>
    <n v="4"/>
    <s v="No centerline rumble strips"/>
    <m/>
    <n v="7.8"/>
    <m/>
    <n v="7.8E-2"/>
    <s v="no"/>
    <s v="Before/after using empirical Bayes or full Bayes"/>
    <s v="MN"/>
    <m/>
    <m/>
    <s v="Crashes"/>
    <n v="303"/>
    <n v="159"/>
    <m/>
    <m/>
    <m/>
    <n v="1997"/>
    <n v="2006"/>
    <s v="no"/>
    <s v="Average Daily Traffic (ADT)"/>
    <n v="1336"/>
    <n v="13240"/>
    <m/>
    <m/>
    <m/>
    <m/>
    <n v="2"/>
    <m/>
    <m/>
    <m/>
    <m/>
    <s v="All"/>
    <s v="Undivided"/>
    <d v="2013-01-22T00:00:00"/>
  </r>
  <r>
    <n v="4888"/>
    <s v="Safety Evaluation of Discontinuing Late Night Flash Operations at Signalized Intersections"/>
    <s v="Click for CMF details"/>
    <x v="7"/>
    <x v="9"/>
    <x v="50"/>
    <n v="22"/>
    <n v="0.78"/>
    <s v="All"/>
    <s v="Fatal,Serious injury,Minor injury"/>
    <s v="Not Specified"/>
    <s v="Rural"/>
    <n v="2009"/>
    <n v="4"/>
    <s v="No centerline rumble strips"/>
    <m/>
    <n v="10"/>
    <m/>
    <n v="0.1"/>
    <s v="no"/>
    <s v="Before/after using empirical Bayes or full Bayes"/>
    <s v="PA"/>
    <m/>
    <m/>
    <s v="Crashes"/>
    <n v="137"/>
    <n v="79"/>
    <m/>
    <m/>
    <m/>
    <n v="1997"/>
    <n v="2006"/>
    <s v="no"/>
    <s v="Average Daily Traffic (ADT)"/>
    <n v="574"/>
    <n v="17591"/>
    <m/>
    <m/>
    <m/>
    <m/>
    <n v="2"/>
    <m/>
    <m/>
    <m/>
    <m/>
    <s v="All"/>
    <s v="Undivided"/>
    <d v="2013-08-01T00:00:00"/>
  </r>
  <r>
    <n v="153"/>
    <s v="Handbook of Road Safety Measures"/>
    <s v="Click for CMF details"/>
    <x v="7"/>
    <x v="9"/>
    <x v="50"/>
    <n v="-10"/>
    <n v="1.1000000000000001"/>
    <s v="All"/>
    <s v="Fatal,Serious injury,Minor injury"/>
    <s v="Not Specified"/>
    <s v="Rural"/>
    <n v="2009"/>
    <n v="4"/>
    <s v="No centerline rumble strips"/>
    <m/>
    <n v="17.3"/>
    <m/>
    <n v="0.17299999999999999"/>
    <s v="no"/>
    <s v="Before/after using empirical Bayes or full Bayes"/>
    <s v="WA"/>
    <m/>
    <m/>
    <s v="Crashes"/>
    <n v="166"/>
    <n v="53"/>
    <m/>
    <m/>
    <m/>
    <n v="2001"/>
    <n v="2006"/>
    <s v="no"/>
    <s v="Average Daily Traffic (ADT)"/>
    <n v="3167"/>
    <n v="20784"/>
    <m/>
    <m/>
    <m/>
    <m/>
    <n v="2"/>
    <m/>
    <m/>
    <m/>
    <m/>
    <s v="All"/>
    <s v="Undivided"/>
    <m/>
  </r>
  <r>
    <n v="156"/>
    <s v="Synthesis of Safety Research Related to Traffic Control and Roadway Elements Volume 1"/>
    <s v="Click for CMF details"/>
    <x v="7"/>
    <x v="9"/>
    <x v="50"/>
    <n v="15"/>
    <n v="0.85"/>
    <s v="All"/>
    <s v="Fatal,Serious injury,Minor injury"/>
    <s v="Not Specified"/>
    <s v="Rural"/>
    <n v="2009"/>
    <n v="5"/>
    <s v="No centerline rumble strips"/>
    <m/>
    <n v="5.9"/>
    <m/>
    <n v="5.8999999999999997E-2"/>
    <s v="no"/>
    <s v="Before/after using empirical Bayes or full Bayes"/>
    <s v="MN,PA,WA"/>
    <m/>
    <m/>
    <s v="Crashes"/>
    <n v="606"/>
    <n v="291"/>
    <m/>
    <m/>
    <m/>
    <n v="1997"/>
    <n v="2006"/>
    <s v="no"/>
    <s v="Average Daily Traffic (ADT)"/>
    <n v="574"/>
    <n v="20784"/>
    <m/>
    <m/>
    <m/>
    <m/>
    <n v="2"/>
    <m/>
    <m/>
    <m/>
    <m/>
    <s v="All"/>
    <s v="Undivided"/>
    <m/>
  </r>
  <r>
    <n v="4574"/>
    <s v="Highway Safety Manual, 1st Edition"/>
    <s v="Click for CMF details"/>
    <x v="2"/>
    <x v="0"/>
    <x v="51"/>
    <n v="16"/>
    <n v="0.84"/>
    <s v="Non-intersection"/>
    <s v="Fatal,Serious injury,Minor injury"/>
    <s v="All"/>
    <s v="Rural"/>
    <n v="2009"/>
    <n v="4"/>
    <s v="No sign"/>
    <m/>
    <n v="10.4"/>
    <m/>
    <n v="0.104"/>
    <s v="no"/>
    <s v="Before/after using empirical Bayes or full Bayes"/>
    <s v="WA"/>
    <m/>
    <m/>
    <s v="Mile-years"/>
    <n v="72"/>
    <n v="95"/>
    <m/>
    <m/>
    <m/>
    <n v="1993"/>
    <n v="2007"/>
    <s v="no"/>
    <s v="Annual Average Daily Traffic (AADT)"/>
    <n v="261"/>
    <n v="14790"/>
    <m/>
    <m/>
    <m/>
    <m/>
    <n v="2"/>
    <m/>
    <m/>
    <m/>
    <m/>
    <s v="All"/>
    <s v="Undivided"/>
    <m/>
  </r>
  <r>
    <n v="41"/>
    <s v="Handbook of Road Safety Measures"/>
    <s v="Click for CMF details"/>
    <x v="4"/>
    <x v="0"/>
    <x v="52"/>
    <n v="18"/>
    <n v="0.82"/>
    <s v="All"/>
    <s v="Fatal,Serious injury,Minor injury"/>
    <s v="Not Specified"/>
    <s v="All"/>
    <n v="2011"/>
    <n v="4"/>
    <s v="Signalized intersection without advance warning flashers."/>
    <m/>
    <n v="8.3000000000000007"/>
    <m/>
    <n v="8.3000000000000004E-2"/>
    <s v="no"/>
    <s v="Regression cross-section"/>
    <s v="NV,VA"/>
    <m/>
    <n v="1450"/>
    <s v="Crashes"/>
    <m/>
    <m/>
    <m/>
    <m/>
    <m/>
    <n v="1994"/>
    <n v="2008"/>
    <s v="yes"/>
    <s v="Annual Average Daily Traffic (AADT)"/>
    <m/>
    <m/>
    <n v="7500"/>
    <n v="99000"/>
    <n v="40"/>
    <n v="20100"/>
    <m/>
    <s v="Roadway/roadway (not interchange related)"/>
    <s v="3-leg,4-leg"/>
    <s v="Signalized"/>
    <m/>
    <s v="All"/>
    <m/>
    <m/>
  </r>
  <r>
    <n v="26"/>
    <s v="Handbook of Road Safety Measures"/>
    <s v="Click for CMF details"/>
    <x v="7"/>
    <x v="9"/>
    <x v="53"/>
    <n v="33"/>
    <n v="0.67"/>
    <s v="Run off road"/>
    <s v="Fatal,Serious injury,Minor injury"/>
    <s v="Not Specified"/>
    <s v="Rural"/>
    <n v="2009"/>
    <n v="4"/>
    <m/>
    <m/>
    <n v="12.22"/>
    <m/>
    <n v="0.1222"/>
    <s v="no"/>
    <s v="Regression cross-section"/>
    <s v="MN,MO,PA"/>
    <m/>
    <m/>
    <s v="Crashes"/>
    <m/>
    <m/>
    <m/>
    <m/>
    <m/>
    <n v="1997"/>
    <n v="2006"/>
    <s v="no"/>
    <s v="Average Daily Traffic (ADT)"/>
    <n v="180"/>
    <n v="12776"/>
    <m/>
    <m/>
    <m/>
    <m/>
    <n v="2"/>
    <m/>
    <m/>
    <m/>
    <m/>
    <s v="All"/>
    <s v="Undivided"/>
    <m/>
  </r>
  <r>
    <n v="29"/>
    <s v="Handbook of Road Safety Measures"/>
    <s v="Click for CMF details"/>
    <x v="7"/>
    <x v="9"/>
    <x v="53"/>
    <n v="39"/>
    <n v="0.61"/>
    <s v="Run off road"/>
    <s v="Fatal,Serious injury,Minor injury"/>
    <s v="Not Specified"/>
    <s v="Rural"/>
    <n v="2009"/>
    <n v="4"/>
    <m/>
    <m/>
    <n v="15.56"/>
    <m/>
    <n v="0.15559999999999999"/>
    <s v="no"/>
    <s v="Regression cross-section"/>
    <s v="MN,MO,PA"/>
    <m/>
    <m/>
    <s v="Crashes"/>
    <m/>
    <m/>
    <m/>
    <m/>
    <m/>
    <n v="1997"/>
    <n v="2006"/>
    <s v="no"/>
    <s v="Average Daily Traffic (ADT)"/>
    <n v="180"/>
    <n v="12776"/>
    <m/>
    <m/>
    <m/>
    <m/>
    <n v="2"/>
    <m/>
    <m/>
    <m/>
    <m/>
    <s v="All"/>
    <s v="Undivided"/>
    <m/>
  </r>
  <r>
    <n v="42"/>
    <s v="Handbook of Road Safety Measures"/>
    <s v="Click for CMF details"/>
    <x v="7"/>
    <x v="9"/>
    <x v="54"/>
    <n v="66"/>
    <n v="0.34"/>
    <s v="Run off road"/>
    <s v="Fatal,Serious injury,Minor injury"/>
    <s v="Not Specified"/>
    <s v="Rural"/>
    <n v="2009"/>
    <n v="4"/>
    <s v="Roadway with no rumble strips and a shoulder width less than 5 feet"/>
    <m/>
    <n v="18.55"/>
    <m/>
    <n v="0.1855"/>
    <s v="no"/>
    <s v="Regression cross-section"/>
    <s v="MN,MO,PA"/>
    <m/>
    <m/>
    <s v="Crashes"/>
    <m/>
    <m/>
    <m/>
    <m/>
    <m/>
    <n v="1997"/>
    <n v="2006"/>
    <s v="no"/>
    <s v="Average Daily Traffic (ADT)"/>
    <n v="4956"/>
    <n v="31692"/>
    <m/>
    <m/>
    <m/>
    <m/>
    <m/>
    <m/>
    <m/>
    <m/>
    <m/>
    <s v="All"/>
    <s v="Divided by Median"/>
    <m/>
  </r>
  <r>
    <n v="37"/>
    <s v="Handbook of Road Safety Measures"/>
    <s v="Click for CMF details"/>
    <x v="7"/>
    <x v="9"/>
    <x v="54"/>
    <n v="43"/>
    <n v="0.56999999999999995"/>
    <s v="Run off road"/>
    <s v="Fatal,Serious injury,Minor injury"/>
    <s v="Not Specified"/>
    <s v="Rural"/>
    <n v="2009"/>
    <n v="4"/>
    <s v="Roadway with no rumble strips and a shoulder width less than 5 feet"/>
    <m/>
    <n v="14.52"/>
    <m/>
    <n v="0.1452"/>
    <s v="no"/>
    <s v="Regression cross-section"/>
    <s v="MN,MO,PA"/>
    <m/>
    <m/>
    <s v="Crashes"/>
    <m/>
    <m/>
    <m/>
    <m/>
    <m/>
    <n v="1997"/>
    <n v="2006"/>
    <s v="no"/>
    <s v="Average Daily Traffic (ADT)"/>
    <n v="180"/>
    <n v="12776"/>
    <m/>
    <m/>
    <m/>
    <m/>
    <n v="2"/>
    <m/>
    <m/>
    <m/>
    <m/>
    <s v="All"/>
    <s v="Undivided"/>
    <m/>
  </r>
  <r>
    <n v="38"/>
    <s v="Handbook of Road Safety Measures"/>
    <s v="Click for CMF details"/>
    <x v="2"/>
    <x v="0"/>
    <x v="55"/>
    <n v="25"/>
    <n v="0.75"/>
    <s v="Non-intersection"/>
    <s v="Fatal,Serious injury,Minor injury"/>
    <s v="All"/>
    <s v="Rural"/>
    <n v="2009"/>
    <n v="4"/>
    <s v="No sign or sign without fluorescent sheeting"/>
    <m/>
    <n v="12.7"/>
    <m/>
    <n v="0.127"/>
    <s v="no"/>
    <s v="Before/after using empirical Bayes or full Bayes"/>
    <s v="CT"/>
    <m/>
    <m/>
    <s v="Mile-years"/>
    <n v="46"/>
    <n v="22"/>
    <m/>
    <m/>
    <m/>
    <n v="1997"/>
    <n v="2006"/>
    <s v="no"/>
    <s v="Annual Average Daily Traffic (AADT)"/>
    <n v="895"/>
    <n v="20479"/>
    <m/>
    <m/>
    <m/>
    <m/>
    <n v="2"/>
    <m/>
    <m/>
    <m/>
    <m/>
    <s v="All"/>
    <s v="Undivided"/>
    <m/>
  </r>
  <r>
    <n v="5639"/>
    <s v="Safety Evaluation of Hybrid Mainline Toll Plazas"/>
    <s v="Click for CMF details"/>
    <x v="7"/>
    <x v="0"/>
    <x v="56"/>
    <n v="35"/>
    <n v="0.65"/>
    <s v="Non-intersection"/>
    <s v="Fatal,Serious injury,Minor injury"/>
    <s v="Principal Arterial Other"/>
    <s v="Rural"/>
    <n v="2012"/>
    <n v="4"/>
    <s v="Two-lane rural highway with no passing lane"/>
    <m/>
    <n v="11"/>
    <m/>
    <n v="0.11"/>
    <s v="no"/>
    <s v="Before/after using empirical Bayes or full Bayes"/>
    <s v="TX"/>
    <m/>
    <m/>
    <s v="Crashes"/>
    <n v="148"/>
    <n v="40"/>
    <m/>
    <m/>
    <m/>
    <n v="1997"/>
    <n v="2009"/>
    <s v="no"/>
    <s v="Annual Average Daily Traffic (AADT)"/>
    <n v="1655"/>
    <n v="7031"/>
    <m/>
    <m/>
    <m/>
    <m/>
    <n v="2"/>
    <m/>
    <m/>
    <m/>
    <m/>
    <s v="All"/>
    <s v="Undivided"/>
    <d v="2014-07-12T00:00:00"/>
  </r>
  <r>
    <n v="1926"/>
    <s v="Safety Impact of Truck Lane Restrictions on Multilane Freeways"/>
    <s v="Click for CMF details"/>
    <x v="7"/>
    <x v="0"/>
    <x v="56"/>
    <n v="42"/>
    <n v="0.57999999999999996"/>
    <s v="All"/>
    <s v="Fatal,Serious injury,Minor injury"/>
    <s v="Principal Arterial Other"/>
    <s v="Rural"/>
    <n v="2012"/>
    <n v="4"/>
    <s v="Two-lane rural highway with no passing lane"/>
    <m/>
    <n v="9"/>
    <m/>
    <n v="0.09"/>
    <s v="no"/>
    <s v="Before/after using empirical Bayes or full Bayes"/>
    <s v="TX"/>
    <m/>
    <m/>
    <s v="Crashes"/>
    <n v="170"/>
    <n v="46"/>
    <m/>
    <m/>
    <m/>
    <n v="1997"/>
    <n v="2009"/>
    <s v="no"/>
    <s v="Annual Average Daily Traffic (AADT)"/>
    <n v="1655"/>
    <n v="7031"/>
    <m/>
    <m/>
    <m/>
    <m/>
    <n v="2"/>
    <m/>
    <m/>
    <m/>
    <m/>
    <s v="All"/>
    <s v="Undivided"/>
    <d v="2009-11-18T00:00:00"/>
  </r>
  <r>
    <n v="1928"/>
    <s v="Safety Impact of Truck Lane Restrictions on Multilane Freeways"/>
    <s v="Click for CMF details"/>
    <x v="6"/>
    <x v="0"/>
    <x v="57"/>
    <n v="44"/>
    <n v="0.56000000000000005"/>
    <s v="All"/>
    <s v="Fatal,Serious injury"/>
    <s v="Not Specified"/>
    <m/>
    <n v="2011"/>
    <n v="4"/>
    <s v="no raised median"/>
    <m/>
    <m/>
    <m/>
    <m/>
    <s v="no"/>
    <s v="Before/after using empirical Bayes or full Bayes"/>
    <s v="UT"/>
    <m/>
    <m/>
    <s v="Site-years"/>
    <n v="32"/>
    <n v="28"/>
    <m/>
    <m/>
    <m/>
    <n v="1998"/>
    <n v="2008"/>
    <s v="no"/>
    <s v="Average Daily Traffic (ADT)"/>
    <n v="10000"/>
    <n v="55000"/>
    <m/>
    <m/>
    <m/>
    <m/>
    <m/>
    <m/>
    <m/>
    <m/>
    <m/>
    <s v="All"/>
    <s v="Divided by Median"/>
    <d v="2009-11-18T00:00:00"/>
  </r>
  <r>
    <n v="1931"/>
    <s v="Safety Impact of Truck Lane Restrictions on Multilane Freeways"/>
    <s v="Click for CMF details"/>
    <x v="7"/>
    <x v="9"/>
    <x v="58"/>
    <n v="31.11"/>
    <n v="0.68899999999999995"/>
    <s v="All"/>
    <s v="Fatal,Serious injury,Minor injury"/>
    <s v="All"/>
    <s v="Rural"/>
    <n v="2012"/>
    <n v="4"/>
    <s v="No centerline rumble strips"/>
    <m/>
    <n v="15.48"/>
    <m/>
    <n v="0.155"/>
    <s v="no"/>
    <s v="Before/after using empirical Bayes or full Bayes"/>
    <s v="KS"/>
    <m/>
    <m/>
    <s v="Crashes"/>
    <n v="122"/>
    <n v="102"/>
    <m/>
    <m/>
    <m/>
    <n v="2003"/>
    <n v="2010"/>
    <s v="no"/>
    <s v="Annual Average Daily Traffic (AADT)"/>
    <n v="200"/>
    <n v="8000"/>
    <m/>
    <m/>
    <m/>
    <m/>
    <n v="2"/>
    <m/>
    <m/>
    <m/>
    <m/>
    <s v="All"/>
    <s v="Undivided"/>
    <d v="2009-11-18T00:00:00"/>
  </r>
  <r>
    <n v="1929"/>
    <s v="Safety Impact of Truck Lane Restrictions on Multilane Freeways"/>
    <s v="Click for CMF details"/>
    <x v="9"/>
    <x v="0"/>
    <x v="59"/>
    <n v="24"/>
    <n v="0.76"/>
    <s v="All"/>
    <s v="Fatal"/>
    <s v="Not Specified"/>
    <s v="Urban"/>
    <n v="2011"/>
    <n v="4"/>
    <s v="Absence of red-light cameras"/>
    <m/>
    <m/>
    <m/>
    <m/>
    <s v="no"/>
    <s v="Regression cross-section"/>
    <s v="CA,MD,AZ,IL,TX,OR,NC,OH,DC,AK,VA,CO,AL,ID,MA,NY,MI,IN"/>
    <m/>
    <n v="1358"/>
    <s v="Crashes"/>
    <m/>
    <m/>
    <m/>
    <m/>
    <m/>
    <n v="1992"/>
    <n v="2008"/>
    <s v="yes"/>
    <m/>
    <m/>
    <m/>
    <m/>
    <m/>
    <m/>
    <m/>
    <m/>
    <s v="Not specified"/>
    <s v="Not specified"/>
    <s v="Signalized"/>
    <m/>
    <s v="All"/>
    <m/>
    <d v="2009-11-18T00:00:00"/>
  </r>
  <r>
    <n v="1932"/>
    <s v="Safety Impact of Truck Lane Restrictions on Multilane Freeways"/>
    <s v="Click for CMF details"/>
    <x v="9"/>
    <x v="0"/>
    <x v="60"/>
    <n v="17"/>
    <n v="0.83"/>
    <s v="All"/>
    <s v="Fatal"/>
    <s v="Not Specified"/>
    <s v="Urban"/>
    <n v="2011"/>
    <n v="4"/>
    <s v="Absence of red-light camera"/>
    <m/>
    <m/>
    <m/>
    <m/>
    <s v="no"/>
    <s v="Regression cross-section"/>
    <s v="CA,MD,AZ,IL,TX,OR,NC,OH,DC,AK,VA,CO,AL,ID,MA,NY,MI,IN"/>
    <m/>
    <n v="3824"/>
    <s v="Crashes"/>
    <m/>
    <m/>
    <m/>
    <m/>
    <m/>
    <n v="1992"/>
    <n v="2008"/>
    <s v="yes"/>
    <m/>
    <m/>
    <m/>
    <m/>
    <m/>
    <m/>
    <m/>
    <m/>
    <s v="Not specified"/>
    <s v="Not specified"/>
    <s v="Signalized"/>
    <m/>
    <s v="All"/>
    <m/>
    <d v="2009-11-18T00:00:00"/>
  </r>
  <r>
    <n v="1934"/>
    <s v="Safety Impact of Truck Lane Restrictions on Multilane Freeways"/>
    <s v="Click for CMF details"/>
    <x v="11"/>
    <x v="10"/>
    <x v="61"/>
    <n v="10"/>
    <n v="0.9"/>
    <s v="All"/>
    <s v="Fatal,Serious injury,Minor injury"/>
    <s v="Not Specified"/>
    <s v="Rural"/>
    <n v="2009"/>
    <n v="4"/>
    <m/>
    <m/>
    <n v="10.220000000000001"/>
    <m/>
    <n v="0.1022"/>
    <s v="no"/>
    <s v="Before/after using empirical Bayes or full Bayes"/>
    <s v="MN,MO,PA"/>
    <m/>
    <m/>
    <s v="Crashes"/>
    <n v="157"/>
    <n v="84"/>
    <m/>
    <m/>
    <m/>
    <n v="1997"/>
    <n v="2006"/>
    <s v="no"/>
    <s v="Average Daily Traffic (ADT)"/>
    <n v="4959"/>
    <n v="20763"/>
    <m/>
    <m/>
    <m/>
    <m/>
    <m/>
    <m/>
    <m/>
    <m/>
    <m/>
    <s v="All"/>
    <s v="Divided by Median"/>
    <d v="2009-11-18T00:00:00"/>
  </r>
  <r>
    <n v="1936"/>
    <s v="Safety Impact of Truck Lane Restrictions on Multilane Freeways"/>
    <s v="Click for CMF details"/>
    <x v="11"/>
    <x v="10"/>
    <x v="61"/>
    <n v="5"/>
    <n v="0.95"/>
    <s v="All"/>
    <s v="Fatal,Serious injury,Minor injury"/>
    <s v="Not Specified"/>
    <s v="Rural"/>
    <n v="2009"/>
    <n v="4"/>
    <m/>
    <m/>
    <n v="12.31"/>
    <m/>
    <n v="0.1231"/>
    <s v="no"/>
    <s v="Before/after using empirical Bayes or full Bayes"/>
    <s v="MO"/>
    <m/>
    <m/>
    <s v="Crashes"/>
    <n v="108"/>
    <n v="66"/>
    <m/>
    <m/>
    <m/>
    <n v="1997"/>
    <n v="2006"/>
    <s v="no"/>
    <s v="Average Daily Traffic (ADT)"/>
    <n v="5326"/>
    <n v="20763"/>
    <m/>
    <m/>
    <m/>
    <m/>
    <m/>
    <m/>
    <m/>
    <m/>
    <m/>
    <s v="All"/>
    <s v="Divided by Median"/>
    <d v="2009-11-18T00:00:00"/>
  </r>
  <r>
    <n v="2420"/>
    <s v="Impact of Rumble Strips on Collision Reduction on BC Highways: A Comprehensive Before and After Safety Study"/>
    <s v="Click for CMF details"/>
    <x v="11"/>
    <x v="10"/>
    <x v="61"/>
    <n v="8"/>
    <n v="0.92"/>
    <s v="All"/>
    <s v="Fatal,Serious injury,Minor injury"/>
    <s v="Not Specified"/>
    <s v="Rural"/>
    <n v="2009"/>
    <n v="4"/>
    <m/>
    <m/>
    <n v="8.0399999999999991"/>
    <m/>
    <n v="8.0399999999999999E-2"/>
    <s v="no"/>
    <s v="Before/after using empirical Bayes or full Bayes"/>
    <s v="MN,MO,PA"/>
    <m/>
    <m/>
    <s v="Crashes"/>
    <n v="228"/>
    <n v="141"/>
    <m/>
    <m/>
    <m/>
    <n v="1997"/>
    <n v="2006"/>
    <s v="no"/>
    <s v="Average Daily Traffic (ADT)"/>
    <n v="782"/>
    <n v="10386"/>
    <m/>
    <m/>
    <m/>
    <m/>
    <n v="2"/>
    <m/>
    <m/>
    <m/>
    <m/>
    <s v="All"/>
    <s v="Undivided"/>
    <d v="2010-08-11T00:00:00"/>
  </r>
  <r>
    <n v="5401"/>
    <s v="Study of KDOT Policy on Lane and Shoulder Minimum Width for Application of Centerline Rumble Strips"/>
    <s v="Click for CMF details"/>
    <x v="11"/>
    <x v="10"/>
    <x v="61"/>
    <n v="-5"/>
    <n v="1.05"/>
    <s v="All"/>
    <s v="Fatal,Serious injury,Minor injury"/>
    <s v="Not Specified"/>
    <s v="Rural"/>
    <n v="2009"/>
    <n v="4"/>
    <m/>
    <m/>
    <n v="12.66"/>
    <m/>
    <n v="0.12659999999999999"/>
    <s v="no"/>
    <s v="Before/after using empirical Bayes or full Bayes"/>
    <s v="MN"/>
    <m/>
    <m/>
    <s v="Crashes"/>
    <n v="100"/>
    <n v="70"/>
    <m/>
    <m/>
    <m/>
    <n v="1997"/>
    <n v="2005"/>
    <s v="no"/>
    <s v="Average Daily Traffic (ADT)"/>
    <n v="782"/>
    <n v="10386"/>
    <m/>
    <m/>
    <m/>
    <m/>
    <n v="2"/>
    <m/>
    <m/>
    <m/>
    <m/>
    <s v="All"/>
    <s v="Undivided"/>
    <d v="2014-01-09T00:00:00"/>
  </r>
  <r>
    <n v="3347"/>
    <s v="NCHRP Report 641: Guidance for the Design and Application of Shoulder and Centerline Rumble Strips"/>
    <s v="Click for CMF details"/>
    <x v="11"/>
    <x v="10"/>
    <x v="61"/>
    <n v="18"/>
    <n v="0.82"/>
    <s v="All"/>
    <s v="Fatal,Serious injury,Minor injury"/>
    <s v="Not Specified"/>
    <s v="Rural"/>
    <n v="2009"/>
    <n v="4"/>
    <m/>
    <m/>
    <n v="11.59"/>
    <m/>
    <n v="0.1159"/>
    <s v="no"/>
    <s v="Before/after using empirical Bayes or full Bayes"/>
    <s v="PA"/>
    <m/>
    <m/>
    <s v="Crashes"/>
    <n v="101"/>
    <n v="56"/>
    <m/>
    <m/>
    <m/>
    <n v="1997"/>
    <n v="2006"/>
    <s v="no"/>
    <s v="Average Daily Traffic (ADT)"/>
    <n v="948"/>
    <n v="9067"/>
    <m/>
    <m/>
    <m/>
    <m/>
    <n v="2"/>
    <m/>
    <m/>
    <m/>
    <m/>
    <s v="All"/>
    <s v="Undivided"/>
    <d v="2011-03-31T00:00:00"/>
  </r>
  <r>
    <n v="3348"/>
    <s v="NCHRP Report 641: Guidance for the Design and Application of Shoulder and Centerline Rumble Strips"/>
    <s v="Click for CMF details"/>
    <x v="11"/>
    <x v="10"/>
    <x v="61"/>
    <n v="3"/>
    <n v="0.97"/>
    <s v="Run off road"/>
    <s v="Fatal,Serious injury,Minor injury"/>
    <s v="Not Specified"/>
    <s v="Rural"/>
    <n v="2009"/>
    <n v="4"/>
    <m/>
    <m/>
    <n v="13.51"/>
    <m/>
    <n v="0.1351"/>
    <s v="no"/>
    <s v="Before/after using empirical Bayes or full Bayes"/>
    <s v="MN,MO,PA"/>
    <m/>
    <m/>
    <s v="Crashes"/>
    <n v="103"/>
    <n v="56"/>
    <m/>
    <m/>
    <m/>
    <n v="1997"/>
    <n v="2006"/>
    <s v="no"/>
    <s v="Average Daily Traffic (ADT)"/>
    <n v="4959"/>
    <n v="20763"/>
    <m/>
    <m/>
    <m/>
    <m/>
    <m/>
    <m/>
    <m/>
    <m/>
    <m/>
    <s v="All"/>
    <s v="Divided by Median"/>
    <d v="2011-03-31T00:00:00"/>
  </r>
  <r>
    <n v="3349"/>
    <s v="NCHRP Report 641: Guidance for the Design and Application of Shoulder and Centerline Rumble Strips"/>
    <s v="Click for CMF details"/>
    <x v="11"/>
    <x v="10"/>
    <x v="61"/>
    <n v="0"/>
    <n v="1"/>
    <s v="Run off road"/>
    <s v="Fatal,Serious injury,Minor injury"/>
    <s v="Not Specified"/>
    <s v="Rural"/>
    <n v="2009"/>
    <n v="4"/>
    <m/>
    <m/>
    <n v="15.84"/>
    <m/>
    <n v="0.15840000000000001"/>
    <s v="no"/>
    <s v="Before/after using empirical Bayes or full Bayes"/>
    <s v="MO"/>
    <m/>
    <m/>
    <s v="Crashes"/>
    <n v="70"/>
    <n v="44"/>
    <m/>
    <m/>
    <m/>
    <n v="1997"/>
    <n v="2006"/>
    <s v="no"/>
    <s v="Average Daily Traffic (ADT)"/>
    <n v="5326"/>
    <n v="20763"/>
    <m/>
    <m/>
    <m/>
    <m/>
    <m/>
    <m/>
    <m/>
    <m/>
    <m/>
    <s v="All"/>
    <s v="Divided by Median"/>
    <d v="2011-03-31T00:00:00"/>
  </r>
  <r>
    <n v="3350"/>
    <s v="NCHRP Report 641: Guidance for the Design and Application of Shoulder and Centerline Rumble Strips"/>
    <s v="Click for CMF details"/>
    <x v="11"/>
    <x v="10"/>
    <x v="61"/>
    <n v="36"/>
    <n v="0.64"/>
    <s v="Run off road"/>
    <s v="Fatal,Serious injury,Minor injury"/>
    <s v="Not Specified"/>
    <s v="Rural"/>
    <n v="2009"/>
    <n v="5"/>
    <m/>
    <m/>
    <n v="9.7100000000000009"/>
    <m/>
    <n v="9.7100000000000006E-2"/>
    <s v="no"/>
    <s v="Before/after using empirical Bayes or full Bayes"/>
    <s v="MN,MO,PA"/>
    <m/>
    <m/>
    <s v="Crashes"/>
    <n v="107"/>
    <n v="45"/>
    <m/>
    <m/>
    <m/>
    <n v="1997"/>
    <n v="2006"/>
    <s v="no"/>
    <s v="Average Daily Traffic (ADT)"/>
    <n v="782"/>
    <n v="10386"/>
    <m/>
    <m/>
    <m/>
    <m/>
    <n v="2"/>
    <m/>
    <m/>
    <m/>
    <m/>
    <s v="All"/>
    <s v="Undivided"/>
    <d v="2011-03-31T00:00:00"/>
  </r>
  <r>
    <n v="3357"/>
    <s v="NCHRP Report 641: Guidance for the Design and Application of Shoulder and Centerline Rumble Strips"/>
    <s v="Click for CMF details"/>
    <x v="11"/>
    <x v="10"/>
    <x v="61"/>
    <n v="37"/>
    <n v="0.63"/>
    <s v="Run off road"/>
    <s v="Fatal,Serious injury,Minor injury"/>
    <s v="Not Specified"/>
    <s v="Rural"/>
    <n v="2009"/>
    <n v="4"/>
    <m/>
    <m/>
    <n v="13.35"/>
    <m/>
    <n v="0.13350000000000001"/>
    <s v="no"/>
    <s v="Before/after using empirical Bayes or full Bayes"/>
    <s v="PA"/>
    <m/>
    <m/>
    <s v="Crashes"/>
    <n v="64"/>
    <n v="24"/>
    <m/>
    <m/>
    <m/>
    <n v="1997"/>
    <n v="2006"/>
    <s v="no"/>
    <s v="Average Daily Traffic (ADT)"/>
    <n v="948"/>
    <n v="9067"/>
    <m/>
    <m/>
    <m/>
    <m/>
    <n v="2"/>
    <m/>
    <m/>
    <m/>
    <m/>
    <s v="All"/>
    <s v="Undivided"/>
    <d v="2011-03-31T00:00:00"/>
  </r>
  <r>
    <n v="3358"/>
    <s v="NCHRP Report 641: Guidance for the Design and Application of Shoulder and Centerline Rumble Strips"/>
    <s v="Click for CMF details"/>
    <x v="11"/>
    <x v="10"/>
    <x v="61"/>
    <n v="28"/>
    <n v="0.72"/>
    <s v="All"/>
    <s v="Fatal,Serious injury,Minor injury"/>
    <s v="Not Specified"/>
    <s v="Rural"/>
    <n v="2009"/>
    <n v="4"/>
    <m/>
    <m/>
    <n v="8.6199999999999992"/>
    <m/>
    <n v="8.6199999999999999E-2"/>
    <s v="no"/>
    <s v="Regression cross-section"/>
    <s v="MN,MO,PA"/>
    <m/>
    <m/>
    <s v="Crashes"/>
    <m/>
    <m/>
    <m/>
    <m/>
    <m/>
    <n v="1997"/>
    <n v="2006"/>
    <s v="no"/>
    <s v="Average Daily Traffic (ADT)"/>
    <n v="180"/>
    <n v="12776"/>
    <m/>
    <m/>
    <m/>
    <m/>
    <n v="2"/>
    <m/>
    <m/>
    <m/>
    <m/>
    <s v="All"/>
    <s v="Undivided"/>
    <d v="2011-03-31T00:00:00"/>
  </r>
  <r>
    <n v="3360"/>
    <s v="NCHRP Report 641: Guidance for the Design and Application of Shoulder and Centerline Rumble Strips"/>
    <s v="Click for CMF details"/>
    <x v="11"/>
    <x v="10"/>
    <x v="61"/>
    <n v="37"/>
    <n v="0.63"/>
    <s v="Run off road"/>
    <s v="Fatal,Serious injury,Minor injury"/>
    <s v="Not Specified"/>
    <s v="Rural"/>
    <n v="2009"/>
    <n v="4"/>
    <m/>
    <m/>
    <n v="10.31"/>
    <m/>
    <n v="0.1031"/>
    <s v="no"/>
    <s v="Regression cross-section"/>
    <s v="MN,MO,PA"/>
    <m/>
    <m/>
    <s v="Crashes"/>
    <m/>
    <m/>
    <m/>
    <m/>
    <m/>
    <n v="1997"/>
    <n v="2006"/>
    <s v="no"/>
    <s v="Average Daily Traffic (ADT)"/>
    <n v="180"/>
    <n v="12776"/>
    <m/>
    <m/>
    <m/>
    <m/>
    <m/>
    <m/>
    <m/>
    <m/>
    <m/>
    <s v="All"/>
    <s v="Divided by Median"/>
    <d v="2011-03-31T00:00:00"/>
  </r>
  <r>
    <n v="3362"/>
    <s v="NCHRP Report 641: Guidance for the Design and Application of Shoulder and Centerline Rumble Strips"/>
    <s v="Click for CMF details"/>
    <x v="11"/>
    <x v="10"/>
    <x v="61"/>
    <n v="40"/>
    <n v="0.6"/>
    <s v="Run off road"/>
    <s v="Fatal,Serious injury,Minor injury"/>
    <s v="Not Specified"/>
    <s v="Rural"/>
    <n v="2009"/>
    <n v="4"/>
    <m/>
    <m/>
    <n v="12.65"/>
    <m/>
    <n v="0.1265"/>
    <s v="no"/>
    <s v="Regression cross-section"/>
    <s v="MN,MO,PA"/>
    <m/>
    <m/>
    <s v="Crashes"/>
    <m/>
    <m/>
    <m/>
    <m/>
    <m/>
    <n v="1997"/>
    <n v="2006"/>
    <s v="no"/>
    <s v="Average Daily Traffic (ADT)"/>
    <n v="180"/>
    <n v="12776"/>
    <m/>
    <m/>
    <m/>
    <m/>
    <n v="2"/>
    <m/>
    <m/>
    <m/>
    <m/>
    <s v="All"/>
    <s v="Undivided"/>
    <d v="2011-03-31T00:00:00"/>
  </r>
  <r>
    <n v="3346"/>
    <s v="NCHRP Report 641: Guidance for the Design and Application of Shoulder and Centerline Rumble Strips"/>
    <s v="Click for CMF details"/>
    <x v="11"/>
    <x v="10"/>
    <x v="61"/>
    <n v="47"/>
    <n v="0.53"/>
    <s v="Run off road"/>
    <s v="Fatal,Serious injury,Minor injury"/>
    <s v="Not Specified"/>
    <s v="Rural"/>
    <n v="2009"/>
    <n v="4"/>
    <m/>
    <m/>
    <n v="13.78"/>
    <m/>
    <n v="0.13780000000000001"/>
    <s v="no"/>
    <s v="Regression cross-section"/>
    <s v="MN,MO,PA"/>
    <m/>
    <m/>
    <s v="Crashes"/>
    <m/>
    <m/>
    <m/>
    <m/>
    <m/>
    <n v="1997"/>
    <n v="2006"/>
    <s v="no"/>
    <s v="Average Daily Traffic (ADT)"/>
    <n v="180"/>
    <n v="12776"/>
    <m/>
    <m/>
    <m/>
    <m/>
    <n v="2"/>
    <m/>
    <m/>
    <m/>
    <m/>
    <s v="All"/>
    <s v="Undivided"/>
    <d v="2011-03-31T00:00:00"/>
  </r>
  <r>
    <n v="3368"/>
    <s v="NCHRP Report 641: Guidance for the Design and Application of Shoulder and Centerline Rumble Strips"/>
    <s v="Click for CMF details"/>
    <x v="11"/>
    <x v="10"/>
    <x v="61"/>
    <n v="7"/>
    <n v="0.93"/>
    <s v="All"/>
    <s v="Fatal,Serious injury,Minor injury"/>
    <s v="Principal Arterial Other Freeways and Expressways"/>
    <s v="Rural"/>
    <n v="2009"/>
    <n v="4"/>
    <m/>
    <m/>
    <n v="5.9"/>
    <m/>
    <n v="5.8999999999999997E-2"/>
    <s v="no"/>
    <s v="Before/after using empirical Bayes or full Bayes"/>
    <s v="MO,PA"/>
    <m/>
    <m/>
    <s v="Crashes"/>
    <n v="477"/>
    <n v="285"/>
    <m/>
    <m/>
    <m/>
    <n v="1997"/>
    <n v="2006"/>
    <s v="no"/>
    <s v="Average Daily Traffic (ADT)"/>
    <n v="6777"/>
    <n v="37112"/>
    <m/>
    <m/>
    <m/>
    <m/>
    <m/>
    <m/>
    <m/>
    <m/>
    <m/>
    <s v="All"/>
    <s v="Divided by Median"/>
    <d v="2011-03-31T00:00:00"/>
  </r>
  <r>
    <n v="3369"/>
    <s v="NCHRP Report 641: Guidance for the Design and Application of Shoulder and Centerline Rumble Strips"/>
    <s v="Click for CMF details"/>
    <x v="11"/>
    <x v="10"/>
    <x v="61"/>
    <n v="6"/>
    <n v="0.94"/>
    <s v="All"/>
    <s v="Fatal,Serious injury,Minor injury"/>
    <s v="Principal Arterial Other Freeways and Expressways"/>
    <s v="Rural"/>
    <n v="2009"/>
    <n v="4"/>
    <m/>
    <m/>
    <n v="6.41"/>
    <m/>
    <n v="6.4100000000000004E-2"/>
    <s v="no"/>
    <s v="Before/after using empirical Bayes or full Bayes"/>
    <s v="MO"/>
    <m/>
    <m/>
    <s v="Crashes"/>
    <n v="417"/>
    <n v="241"/>
    <m/>
    <m/>
    <m/>
    <n v="1997"/>
    <n v="2006"/>
    <s v="no"/>
    <s v="Average Daily Traffic (ADT)"/>
    <n v="11539"/>
    <n v="37112"/>
    <m/>
    <m/>
    <m/>
    <m/>
    <m/>
    <m/>
    <m/>
    <m/>
    <m/>
    <s v="All"/>
    <s v="Divided by Median"/>
    <d v="2011-03-31T00:00:00"/>
  </r>
  <r>
    <n v="3371"/>
    <s v="NCHRP Report 641: Guidance for the Design and Application of Shoulder and Centerline Rumble Strips"/>
    <s v="Click for CMF details"/>
    <x v="11"/>
    <x v="10"/>
    <x v="61"/>
    <n v="13"/>
    <n v="0.87"/>
    <s v="All"/>
    <s v="Fatal,Serious injury,Minor injury"/>
    <s v="Principal Arterial Other Freeways and Expressways"/>
    <s v="Rural"/>
    <n v="2009"/>
    <n v="4"/>
    <m/>
    <m/>
    <n v="14.62"/>
    <m/>
    <n v="0.1462"/>
    <s v="no"/>
    <s v="Before/after using empirical Bayes or full Bayes"/>
    <s v="PA"/>
    <m/>
    <m/>
    <s v="Crashes"/>
    <n v="60"/>
    <n v="44"/>
    <m/>
    <m/>
    <m/>
    <n v="1997"/>
    <n v="2006"/>
    <s v="no"/>
    <s v="Average Daily Traffic (ADT)"/>
    <n v="6777"/>
    <n v="24752"/>
    <m/>
    <m/>
    <m/>
    <m/>
    <m/>
    <m/>
    <m/>
    <m/>
    <m/>
    <s v="All"/>
    <s v="Divided by Median"/>
    <d v="2011-03-31T00:00:00"/>
  </r>
  <r>
    <n v="3380"/>
    <s v="NCHRP Report 641: Guidance for the Design and Application of Shoulder and Centerline Rumble Strips"/>
    <s v="Click for CMF details"/>
    <x v="11"/>
    <x v="10"/>
    <x v="61"/>
    <n v="17"/>
    <n v="0.83"/>
    <s v="Run off road"/>
    <s v="Fatal,Serious injury,Minor injury"/>
    <s v="Principal Arterial Other Freeways and Expressways"/>
    <s v="Rural"/>
    <n v="2009"/>
    <n v="5"/>
    <m/>
    <m/>
    <n v="7.3"/>
    <m/>
    <n v="7.2999999999999995E-2"/>
    <s v="no"/>
    <s v="Before/after using empirical Bayes or full Bayes"/>
    <s v="MO,PA"/>
    <m/>
    <m/>
    <s v="Crashes"/>
    <n v="300"/>
    <n v="143"/>
    <m/>
    <m/>
    <m/>
    <n v="1997"/>
    <n v="2006"/>
    <s v="no"/>
    <s v="Average Daily Traffic (ADT)"/>
    <n v="6777"/>
    <n v="37112"/>
    <m/>
    <m/>
    <m/>
    <m/>
    <m/>
    <m/>
    <m/>
    <m/>
    <m/>
    <s v="All"/>
    <s v="Divided by Median"/>
    <d v="2011-03-31T00:00:00"/>
  </r>
  <r>
    <n v="3381"/>
    <s v="NCHRP Report 641: Guidance for the Design and Application of Shoulder and Centerline Rumble Strips"/>
    <s v="Click for CMF details"/>
    <x v="11"/>
    <x v="10"/>
    <x v="61"/>
    <n v="16"/>
    <n v="0.84"/>
    <s v="Run off road"/>
    <s v="Fatal,Serious injury,Minor injury"/>
    <s v="Principal Arterial Other Freeways and Expressways"/>
    <s v="Rural"/>
    <n v="2009"/>
    <n v="4"/>
    <m/>
    <m/>
    <n v="8.2200000000000006"/>
    <m/>
    <n v="8.2199999999999995E-2"/>
    <s v="no"/>
    <s v="Before/after using empirical Bayes or full Bayes"/>
    <s v="MO"/>
    <m/>
    <m/>
    <s v="Crashes"/>
    <n v="248"/>
    <n v="115"/>
    <m/>
    <m/>
    <m/>
    <n v="1997"/>
    <n v="2006"/>
    <s v="no"/>
    <s v="Average Daily Traffic (ADT)"/>
    <n v="11539"/>
    <n v="37112"/>
    <m/>
    <m/>
    <m/>
    <m/>
    <m/>
    <m/>
    <m/>
    <m/>
    <m/>
    <s v="All"/>
    <s v="Divided by Median"/>
    <d v="2011-03-31T00:00:00"/>
  </r>
  <r>
    <n v="3382"/>
    <s v="NCHRP Report 641: Guidance for the Design and Application of Shoulder and Centerline Rumble Strips"/>
    <s v="Click for CMF details"/>
    <x v="11"/>
    <x v="10"/>
    <x v="61"/>
    <n v="16"/>
    <n v="0.84"/>
    <s v="All"/>
    <s v="Fatal,Serious injury,Minor injury"/>
    <s v="Principal Arterial Other Freeways and Expressways"/>
    <s v="Urban"/>
    <n v="2009"/>
    <n v="4"/>
    <m/>
    <m/>
    <n v="7.25"/>
    <m/>
    <n v="7.2499999999999995E-2"/>
    <s v="no"/>
    <s v="Before/after using empirical Bayes or full Bayes"/>
    <s v="PA"/>
    <m/>
    <m/>
    <s v="Crashes"/>
    <n v="231"/>
    <n v="162"/>
    <m/>
    <m/>
    <m/>
    <n v="1997"/>
    <n v="2006"/>
    <s v="no"/>
    <s v="Average Daily Traffic (ADT)"/>
    <n v="11254"/>
    <n v="59391"/>
    <m/>
    <m/>
    <m/>
    <m/>
    <m/>
    <m/>
    <m/>
    <m/>
    <m/>
    <s v="All"/>
    <s v="Divided by Median"/>
    <d v="2011-03-31T00:00:00"/>
  </r>
  <r>
    <n v="3383"/>
    <s v="NCHRP Report 641: Guidance for the Design and Application of Shoulder and Centerline Rumble Strips"/>
    <s v="Click for CMF details"/>
    <x v="11"/>
    <x v="10"/>
    <x v="61"/>
    <n v="7"/>
    <n v="0.93"/>
    <s v="Run off road"/>
    <s v="Fatal,Serious injury,Minor injury"/>
    <s v="Principal Arterial Other Freeways and Expressways"/>
    <s v="Urban"/>
    <n v="2009"/>
    <n v="4"/>
    <m/>
    <m/>
    <n v="9.93"/>
    <m/>
    <n v="9.9299999999999999E-2"/>
    <s v="no"/>
    <s v="Before/after using empirical Bayes or full Bayes"/>
    <s v="PA"/>
    <m/>
    <m/>
    <s v="Crashes"/>
    <n v="131"/>
    <n v="97"/>
    <m/>
    <m/>
    <m/>
    <n v="1997"/>
    <n v="2006"/>
    <s v="no"/>
    <s v="Average Daily Traffic (ADT)"/>
    <n v="11254"/>
    <n v="59391"/>
    <m/>
    <m/>
    <m/>
    <m/>
    <m/>
    <m/>
    <m/>
    <m/>
    <m/>
    <s v="All"/>
    <s v="Divided by Median"/>
    <d v="2011-03-31T00:00:00"/>
  </r>
  <r>
    <n v="3394"/>
    <s v="NCHRP Report 641: Guidance for the Design and Application of Shoulder and Centerline Rumble Strips"/>
    <s v="Click for CMF details"/>
    <x v="11"/>
    <x v="10"/>
    <x v="62"/>
    <n v="54"/>
    <n v="0.46"/>
    <s v="Run off road"/>
    <s v="Fatal,Serious injury,Minor injury"/>
    <s v="Not Specified"/>
    <s v="Rural"/>
    <n v="2009"/>
    <n v="4"/>
    <s v="Roadway with no rumble strips and a shoulder width less than 5 feet"/>
    <m/>
    <n v="12.55"/>
    <m/>
    <n v="0.1255"/>
    <s v="no"/>
    <s v="Regression cross-section"/>
    <s v="MN,MO,PA"/>
    <m/>
    <m/>
    <s v="Crashes"/>
    <m/>
    <m/>
    <m/>
    <m/>
    <m/>
    <n v="1997"/>
    <n v="2006"/>
    <s v="no"/>
    <s v="Average Daily Traffic (ADT)"/>
    <n v="180"/>
    <n v="12776"/>
    <m/>
    <m/>
    <m/>
    <m/>
    <n v="2"/>
    <m/>
    <m/>
    <m/>
    <m/>
    <s v="All"/>
    <s v="Undivided"/>
    <d v="2011-03-31T00:00:00"/>
  </r>
  <r>
    <n v="3396"/>
    <s v="NCHRP Report 641: Guidance for the Design and Application of Shoulder and Centerline Rumble Strips"/>
    <s v="Click for CMF Detail"/>
    <x v="11"/>
    <x v="10"/>
    <x v="63"/>
    <n v="33"/>
    <n v="0.67"/>
    <s v="Run off road"/>
    <s v="Fatal,Serious injury,Minor injury"/>
    <s v="Not Specified"/>
    <s v="Rural"/>
    <n v="2009"/>
    <n v="4"/>
    <m/>
    <m/>
    <n v="12.3"/>
    <m/>
    <n v="0.123"/>
    <s v="no"/>
    <s v="Regression cross-section"/>
    <s v="MN,MO,PA"/>
    <m/>
    <m/>
    <s v="Crashes"/>
    <m/>
    <m/>
    <m/>
    <m/>
    <m/>
    <n v="1997"/>
    <n v="2006"/>
    <s v="no"/>
    <s v="Average Daily Traffic (ADT)"/>
    <n v="180"/>
    <n v="12776"/>
    <m/>
    <m/>
    <m/>
    <m/>
    <n v="2"/>
    <m/>
    <m/>
    <m/>
    <m/>
    <s v="All"/>
    <s v="Undivided"/>
    <d v="2011-03-31T00:00:00"/>
  </r>
  <r>
    <n v="3404"/>
    <s v="NCHRP Report 641: Guidance for the Design and Application of Shoulder and Centerline Rumble Strips"/>
    <s v="Click for CMF Detail"/>
    <x v="11"/>
    <x v="10"/>
    <x v="64"/>
    <n v="38"/>
    <n v="0.62"/>
    <s v="Run off road"/>
    <s v="Fatal,Serious injury,Minor injury"/>
    <s v="Not Specified"/>
    <s v="Rural"/>
    <n v="2009"/>
    <n v="4"/>
    <m/>
    <m/>
    <n v="14.9"/>
    <m/>
    <n v="0.14899999999999999"/>
    <s v="no"/>
    <s v="Regression cross-section"/>
    <s v="MN,MO,PA"/>
    <m/>
    <m/>
    <s v="Crashes"/>
    <m/>
    <m/>
    <m/>
    <m/>
    <m/>
    <n v="1997"/>
    <n v="2006"/>
    <s v="no"/>
    <s v="Average Daily Traffic (ADT)"/>
    <n v="180"/>
    <n v="12776"/>
    <m/>
    <m/>
    <m/>
    <m/>
    <n v="2"/>
    <m/>
    <m/>
    <m/>
    <m/>
    <s v="All"/>
    <s v="Undivided"/>
    <d v="2011-03-31T00:00:00"/>
  </r>
  <r>
    <n v="3408"/>
    <s v="NCHRP Report 641: Guidance for the Design and Application of Shoulder and Centerline Rumble Strips"/>
    <s v="Click for CMF details"/>
    <x v="0"/>
    <x v="0"/>
    <x v="65"/>
    <n v="40"/>
    <n v="0.6"/>
    <s v="All"/>
    <s v="Serious injury,Minor injury"/>
    <s v="Local"/>
    <s v="Urban and suburban"/>
    <n v="2004"/>
    <n v="4"/>
    <m/>
    <n v="16"/>
    <m/>
    <n v="0.16"/>
    <m/>
    <s v="italics"/>
    <s v="Meta-analysis"/>
    <m/>
    <m/>
    <m/>
    <m/>
    <m/>
    <m/>
    <m/>
    <m/>
    <m/>
    <m/>
    <m/>
    <s v="no"/>
    <m/>
    <s v="Not specified"/>
    <s v="Not specified"/>
    <m/>
    <m/>
    <m/>
    <m/>
    <n v="2"/>
    <m/>
    <m/>
    <m/>
    <m/>
    <m/>
    <m/>
    <d v="2011-03-31T00:00:00"/>
  </r>
  <r>
    <n v="4082"/>
    <s v="Safety Effectiveness of Super 2 Highways in Texas"/>
    <s v="Click for CMF details"/>
    <x v="0"/>
    <x v="0"/>
    <x v="65"/>
    <n v="50"/>
    <n v="0.5"/>
    <s v="All"/>
    <s v="Serious injury,Minor injury"/>
    <s v="Local"/>
    <s v="Urban and suburban"/>
    <n v="2004"/>
    <n v="4"/>
    <m/>
    <n v="13"/>
    <m/>
    <n v="0.13"/>
    <m/>
    <s v="no"/>
    <s v="Meta-analysis"/>
    <m/>
    <m/>
    <m/>
    <m/>
    <m/>
    <m/>
    <m/>
    <m/>
    <m/>
    <m/>
    <m/>
    <s v="no"/>
    <m/>
    <s v="Not specified"/>
    <s v="Not specified"/>
    <m/>
    <m/>
    <m/>
    <m/>
    <n v="2"/>
    <m/>
    <m/>
    <m/>
    <m/>
    <m/>
    <m/>
    <d v="2012-09-01T00:00:00"/>
  </r>
  <r>
    <n v="4083"/>
    <s v="Safety Effectiveness of Super 2 Highways in Texas"/>
    <s v="Click for CMF details"/>
    <x v="0"/>
    <x v="0"/>
    <x v="66"/>
    <n v="36"/>
    <n v="0.64"/>
    <s v="All"/>
    <s v="Serious injury,Minor injury"/>
    <s v="Local"/>
    <s v="Urban and suburban"/>
    <n v="2004"/>
    <n v="4"/>
    <m/>
    <n v="12"/>
    <m/>
    <n v="0.12"/>
    <m/>
    <s v="no"/>
    <s v="Meta-analysis"/>
    <m/>
    <m/>
    <m/>
    <m/>
    <m/>
    <m/>
    <m/>
    <m/>
    <m/>
    <m/>
    <m/>
    <s v="no"/>
    <m/>
    <s v="Not specified"/>
    <s v="Not specified"/>
    <m/>
    <m/>
    <m/>
    <m/>
    <n v="2"/>
    <m/>
    <m/>
    <m/>
    <m/>
    <m/>
    <m/>
    <d v="2012-09-01T00:00:00"/>
  </r>
  <r>
    <n v="5397"/>
    <s v="Study of KDOT Policy on Lane and Shoulder Minimum Width for Application of Centerline Rumble Strips"/>
    <s v="Click for CMF details"/>
    <x v="7"/>
    <x v="9"/>
    <x v="67"/>
    <n v="25.5"/>
    <n v="0.745"/>
    <s v="All"/>
    <s v="Fatal,Serious injury"/>
    <s v="Major Collector"/>
    <s v="All"/>
    <n v="2010"/>
    <n v="4"/>
    <m/>
    <m/>
    <n v="12.1"/>
    <m/>
    <n v="0.121"/>
    <s v="no"/>
    <s v="Before/after using empirical Bayes or full Bayes"/>
    <s v="IA,MN"/>
    <m/>
    <m/>
    <s v="Crashes"/>
    <n v="1705"/>
    <n v="63"/>
    <m/>
    <m/>
    <m/>
    <n v="1987"/>
    <n v="2006"/>
    <s v="yes"/>
    <s v="Annual Average Daily Traffic (AADT)"/>
    <m/>
    <m/>
    <m/>
    <m/>
    <m/>
    <m/>
    <m/>
    <s v="Roadway/roadway (not interchange related)"/>
    <s v="4-leg"/>
    <s v="Stop-controlled"/>
    <m/>
    <s v="All"/>
    <s v="Undivided"/>
    <d v="2014-01-09T00:00:00"/>
  </r>
  <r>
    <n v="2705"/>
    <s v="Safety Evaluation of Transverse Rumble Strips on Approaches to Stop Controlled Intersections in Rural Areas"/>
    <s v="Click for CMF details"/>
    <x v="7"/>
    <x v="9"/>
    <x v="67"/>
    <n v="8.6999999999999993"/>
    <n v="0.91300000000000003"/>
    <s v="All"/>
    <s v="Fatal,Serious injury,Minor injury"/>
    <s v="Major Collector"/>
    <s v="Rural"/>
    <n v="2010"/>
    <n v="4"/>
    <m/>
    <m/>
    <n v="12.4"/>
    <m/>
    <n v="0.124"/>
    <s v="no"/>
    <s v="Before/after using empirical Bayes or full Bayes"/>
    <s v="IA,MN"/>
    <m/>
    <m/>
    <s v="Crashes"/>
    <n v="2887"/>
    <n v="126"/>
    <m/>
    <m/>
    <m/>
    <n v="1987"/>
    <n v="2006"/>
    <s v="yes"/>
    <s v="Annual Average Daily Traffic (AADT)"/>
    <m/>
    <m/>
    <m/>
    <m/>
    <m/>
    <m/>
    <m/>
    <s v="Roadway/roadway (not interchange related)"/>
    <s v="4-leg"/>
    <s v="Stop-controlled"/>
    <m/>
    <s v="All"/>
    <s v="Undivided"/>
    <d v="2010-08-11T00:00:00"/>
  </r>
  <r>
    <n v="2704"/>
    <s v="Safety Evaluation of Transverse Rumble Strips on Approaches to Stop Controlled Intersections in Rural Areas"/>
    <s v="Click for CMF details"/>
    <x v="7"/>
    <x v="9"/>
    <x v="67"/>
    <n v="1.3"/>
    <n v="0.98699999999999999"/>
    <s v="All"/>
    <s v="Fatal,Serious injury,Minor injury"/>
    <s v="Major Collector"/>
    <s v="Rural"/>
    <n v="2010"/>
    <n v="4"/>
    <m/>
    <m/>
    <n v="10.9"/>
    <m/>
    <n v="0.109"/>
    <s v="no"/>
    <s v="Before/after using empirical Bayes or full Bayes"/>
    <s v="IA,MN"/>
    <m/>
    <m/>
    <s v="Crashes"/>
    <n v="4141"/>
    <n v="181"/>
    <m/>
    <m/>
    <m/>
    <n v="1987"/>
    <n v="2006"/>
    <s v="yes"/>
    <s v="Annual Average Daily Traffic (AADT)"/>
    <m/>
    <m/>
    <m/>
    <m/>
    <m/>
    <m/>
    <m/>
    <s v="Roadway/roadway (not interchange related)"/>
    <s v="3-leg,4-leg"/>
    <s v="Stop-controlled"/>
    <m/>
    <s v="All"/>
    <s v="Undivided"/>
    <d v="2010-08-11T00:00:00"/>
  </r>
  <r>
    <n v="2708"/>
    <s v="Safety Evaluation of Transverse Rumble Strips on Approaches to Stop Controlled Intersections in Rural Areas"/>
    <s v="Click for CMF details"/>
    <x v="7"/>
    <x v="9"/>
    <x v="67"/>
    <n v="21.5"/>
    <n v="0.78500000000000003"/>
    <s v="All"/>
    <s v="Fatal,Serious injury"/>
    <s v="Major Collector"/>
    <s v="Rural"/>
    <n v="2010"/>
    <n v="4"/>
    <m/>
    <m/>
    <n v="10.7"/>
    <m/>
    <n v="0.107"/>
    <s v="no"/>
    <s v="Before/after using empirical Bayes or full Bayes"/>
    <s v="IA,MN"/>
    <m/>
    <m/>
    <s v="Crashes"/>
    <n v="2354"/>
    <n v="86"/>
    <m/>
    <m/>
    <m/>
    <n v="1987"/>
    <n v="2006"/>
    <s v="yes"/>
    <s v="Annual Average Daily Traffic (AADT)"/>
    <m/>
    <m/>
    <m/>
    <m/>
    <m/>
    <m/>
    <m/>
    <s v="Roadway/roadway (not interchange related)"/>
    <s v="3-leg,4-leg"/>
    <s v="Stop-controlled"/>
    <m/>
    <s v="All"/>
    <s v="Undivided"/>
    <d v="2010-08-11T00:00:00"/>
  </r>
  <r>
    <n v="2709"/>
    <s v="Safety Evaluation of Transverse Rumble Strips on Approaches to Stop Controlled Intersections in Rural Areas"/>
    <s v="Click for CMF details"/>
    <x v="7"/>
    <x v="11"/>
    <x v="68"/>
    <n v="37.1"/>
    <n v="0.629"/>
    <s v="All"/>
    <s v="Fatal,Serious injury,Minor injury"/>
    <s v="Not Specified"/>
    <s v="All"/>
    <n v="2008"/>
    <n v="4"/>
    <m/>
    <m/>
    <n v="11"/>
    <m/>
    <n v="0.11"/>
    <s v="no"/>
    <s v="Before/after using empirical Bayes or full Bayes"/>
    <s v="AR"/>
    <m/>
    <m/>
    <s v="Mile-years"/>
    <n v="139"/>
    <n v="139"/>
    <m/>
    <m/>
    <m/>
    <n v="1994"/>
    <n v="2004"/>
    <s v="no"/>
    <s v="Annual Average Daily Traffic (AADT)"/>
    <n v="8500"/>
    <n v="22500"/>
    <m/>
    <m/>
    <m/>
    <m/>
    <n v="2"/>
    <m/>
    <m/>
    <m/>
    <m/>
    <s v="All"/>
    <s v="Divided by TWLTL"/>
    <d v="2010-08-11T00:00:00"/>
  </r>
  <r>
    <n v="2342"/>
    <s v="Safety Evaluation of Installing Center Two-Way Left-Turn Lanes on Two-Lane Roads"/>
    <s v="Click for CMF details"/>
    <x v="7"/>
    <x v="11"/>
    <x v="68"/>
    <n v="27.5"/>
    <n v="0.72499999999999998"/>
    <s v="All"/>
    <s v="Fatal,Serious injury,Minor injury"/>
    <s v="Not Specified"/>
    <s v="All"/>
    <n v="2008"/>
    <n v="4"/>
    <m/>
    <m/>
    <n v="8.6999999999999993"/>
    <m/>
    <n v="8.6999999999999994E-2"/>
    <s v="no"/>
    <s v="Before/after using empirical Bayes or full Bayes"/>
    <s v="CA"/>
    <m/>
    <m/>
    <s v="Mile-years"/>
    <n v="89"/>
    <n v="89"/>
    <m/>
    <m/>
    <m/>
    <n v="1991"/>
    <n v="2004"/>
    <s v="no"/>
    <m/>
    <m/>
    <m/>
    <m/>
    <m/>
    <m/>
    <m/>
    <n v="2"/>
    <m/>
    <m/>
    <m/>
    <m/>
    <s v="All"/>
    <s v="Divided by TWLTL"/>
    <d v="2010-04-20T00:00:00"/>
  </r>
  <r>
    <n v="2343"/>
    <s v="Safety Evaluation of Installing Center Two-Way Left-Turn Lanes on Two-Lane Roads"/>
    <s v="Click for CMF details"/>
    <x v="7"/>
    <x v="11"/>
    <x v="68"/>
    <n v="-1.9"/>
    <n v="1.0189999999999999"/>
    <s v="All"/>
    <s v="Fatal,Serious injury,Minor injury"/>
    <s v="Not Specified"/>
    <s v="All"/>
    <n v="2008"/>
    <n v="4"/>
    <m/>
    <m/>
    <n v="14.7"/>
    <m/>
    <n v="0.14699999999999999"/>
    <s v="no"/>
    <s v="Before/after using empirical Bayes or full Bayes"/>
    <s v="NC"/>
    <m/>
    <m/>
    <s v="Mile-years"/>
    <n v="319"/>
    <n v="319"/>
    <m/>
    <m/>
    <m/>
    <n v="1990"/>
    <n v="2004"/>
    <s v="no"/>
    <m/>
    <m/>
    <m/>
    <m/>
    <m/>
    <m/>
    <m/>
    <n v="2"/>
    <m/>
    <m/>
    <m/>
    <m/>
    <s v="All"/>
    <s v="Divided by TWLTL"/>
    <d v="2010-04-20T00:00:00"/>
  </r>
  <r>
    <n v="2345"/>
    <s v="Safety Evaluation of Installing Center Two-Way Left-Turn Lanes on Two-Lane Roads"/>
    <s v="Click for CMF details"/>
    <x v="7"/>
    <x v="11"/>
    <x v="68"/>
    <n v="26.1"/>
    <n v="0.73899999999999999"/>
    <s v="All"/>
    <s v="Fatal,Serious injury,Minor injury"/>
    <s v="Not Specified"/>
    <s v="All"/>
    <n v="2008"/>
    <n v="5"/>
    <m/>
    <m/>
    <n v="6.8"/>
    <m/>
    <n v="6.8000000000000005E-2"/>
    <s v="no"/>
    <s v="Before/after using empirical Bayes or full Bayes"/>
    <s v="AR,CA,IL,NC"/>
    <m/>
    <m/>
    <s v="Mile-years"/>
    <n v="582"/>
    <n v="582"/>
    <m/>
    <m/>
    <m/>
    <n v="1990"/>
    <n v="2004"/>
    <s v="no"/>
    <m/>
    <m/>
    <m/>
    <m/>
    <m/>
    <m/>
    <m/>
    <n v="2"/>
    <m/>
    <m/>
    <m/>
    <m/>
    <s v="All"/>
    <s v="Divided by TWLTL"/>
    <d v="2010-04-20T00:00:00"/>
  </r>
  <r>
    <n v="2346"/>
    <s v="Safety Evaluation of Installing Center Two-Way Left-Turn Lanes on Two-Lane Roads"/>
    <s v="Click for CMF details"/>
    <x v="12"/>
    <x v="12"/>
    <x v="69"/>
    <n v="36.5"/>
    <n v="0.63500000000000001"/>
    <s v="All"/>
    <s v="Fatal,Serious injury,Minor injury"/>
    <s v="Not Specified"/>
    <s v="Rural"/>
    <n v="2012"/>
    <n v="4"/>
    <s v="4 in wide edgelines"/>
    <m/>
    <n v="5.2"/>
    <m/>
    <n v="5.1999999999999998E-2"/>
    <s v="no"/>
    <s v="Before/after using empirical Bayes or full Bayes"/>
    <s v="KS"/>
    <m/>
    <m/>
    <s v="Miles"/>
    <n v="1178"/>
    <n v="1178"/>
    <m/>
    <m/>
    <m/>
    <n v="2001"/>
    <n v="2007"/>
    <s v="no"/>
    <m/>
    <m/>
    <m/>
    <m/>
    <m/>
    <m/>
    <m/>
    <n v="2"/>
    <m/>
    <m/>
    <m/>
    <m/>
    <s v="All"/>
    <m/>
    <d v="2010-04-20T00:00:00"/>
  </r>
  <r>
    <n v="584"/>
    <s v="Safety Evaluation of Installing Center Two-Way Left-Turn Lanes on Two-Lane Roads"/>
    <s v="Click for CMF details"/>
    <x v="12"/>
    <x v="12"/>
    <x v="69"/>
    <n v="41.5"/>
    <n v="0.58499999999999996"/>
    <s v="Day time"/>
    <s v="Fatal,Serious injury,Minor injury"/>
    <s v="Not Specified"/>
    <s v="Rural"/>
    <n v="2012"/>
    <n v="4"/>
    <s v="4 in wide edgelines"/>
    <m/>
    <n v="6.6"/>
    <m/>
    <n v="6.6000000000000003E-2"/>
    <s v="no"/>
    <s v="Before/after using empirical Bayes or full Bayes"/>
    <s v="KS"/>
    <m/>
    <m/>
    <s v="Miles"/>
    <n v="1178"/>
    <n v="1178"/>
    <m/>
    <m/>
    <m/>
    <n v="2001"/>
    <n v="2007"/>
    <s v="no"/>
    <m/>
    <m/>
    <m/>
    <m/>
    <m/>
    <m/>
    <m/>
    <n v="2"/>
    <m/>
    <m/>
    <m/>
    <m/>
    <s v="Day"/>
    <m/>
    <m/>
  </r>
  <r>
    <n v="4958"/>
    <s v="Effect of Removing Freeway Mainline Barrier Toll Plazas on Safety"/>
    <s v="Click for CMF details"/>
    <x v="12"/>
    <x v="12"/>
    <x v="69"/>
    <n v="12.7"/>
    <n v="0.873"/>
    <s v="Nighttime"/>
    <s v="Fatal,Serious injury,Minor injury"/>
    <s v="Not Specified"/>
    <s v="Rural"/>
    <n v="2012"/>
    <n v="4"/>
    <s v="4 in wide edgelines"/>
    <m/>
    <n v="10.7"/>
    <m/>
    <n v="0.107"/>
    <s v="no"/>
    <s v="Before/after using empirical Bayes or full Bayes"/>
    <s v="KS"/>
    <m/>
    <m/>
    <s v="Miles"/>
    <n v="1178"/>
    <n v="1178"/>
    <m/>
    <m/>
    <m/>
    <n v="2001"/>
    <n v="2007"/>
    <s v="no"/>
    <m/>
    <m/>
    <m/>
    <m/>
    <m/>
    <m/>
    <m/>
    <n v="2"/>
    <m/>
    <m/>
    <m/>
    <m/>
    <s v="Night"/>
    <m/>
    <d v="2013-08-01T00:00:00"/>
  </r>
  <r>
    <n v="2976"/>
    <s v="Safety Evaluation of Multilane Arterials in Florida"/>
    <s v="Click for CMF details"/>
    <x v="12"/>
    <x v="12"/>
    <x v="69"/>
    <n v="36.799999999999997"/>
    <n v="0.63200000000000001"/>
    <s v="Single vehicle"/>
    <s v="Fatal,Serious injury,Minor injury"/>
    <s v="Not Specified"/>
    <s v="Rural"/>
    <n v="2012"/>
    <n v="4"/>
    <s v="4 in wide edgelines"/>
    <m/>
    <n v="6.1"/>
    <m/>
    <n v="6.0999999999999999E-2"/>
    <s v="no"/>
    <s v="Before/after using empirical Bayes or full Bayes"/>
    <s v="KS"/>
    <m/>
    <m/>
    <s v="Miles"/>
    <n v="1178"/>
    <n v="1178"/>
    <m/>
    <m/>
    <m/>
    <n v="2001"/>
    <n v="2007"/>
    <s v="no"/>
    <m/>
    <m/>
    <m/>
    <m/>
    <m/>
    <m/>
    <m/>
    <n v="2"/>
    <m/>
    <m/>
    <m/>
    <m/>
    <s v="All"/>
    <m/>
    <d v="2010-02-15T00:00:00"/>
  </r>
  <r>
    <n v="3426"/>
    <s v="NCHRP Report 641: Guidance for the Design and Application of Shoulder and Centerline Rumble Strips"/>
    <s v="Click for CMF details"/>
    <x v="12"/>
    <x v="12"/>
    <x v="69"/>
    <n v="18.7"/>
    <n v="0.81299999999999994"/>
    <s v="Nighttime,Single vehicle"/>
    <s v="Fatal,Serious injury,Minor injury"/>
    <s v="Not Specified"/>
    <s v="Rural"/>
    <n v="2012"/>
    <n v="4"/>
    <s v="4 in wide edgelines"/>
    <m/>
    <n v="12.1"/>
    <m/>
    <n v="0.121"/>
    <s v="no"/>
    <s v="Before/after using empirical Bayes or full Bayes"/>
    <s v="KS"/>
    <m/>
    <m/>
    <s v="Miles"/>
    <n v="1178"/>
    <n v="1178"/>
    <m/>
    <m/>
    <m/>
    <n v="2001"/>
    <n v="2007"/>
    <s v="no"/>
    <m/>
    <m/>
    <m/>
    <m/>
    <m/>
    <m/>
    <m/>
    <n v="2"/>
    <m/>
    <m/>
    <m/>
    <m/>
    <s v="Night"/>
    <m/>
    <d v="2011-03-31T00:00:00"/>
  </r>
  <r>
    <n v="3428"/>
    <s v="NCHRP Report 641: Guidance for the Design and Application of Shoulder and Centerline Rumble Strips"/>
    <s v="Click for CMF details"/>
    <x v="12"/>
    <x v="12"/>
    <x v="70"/>
    <n v="38"/>
    <n v="0.62"/>
    <s v="All"/>
    <s v="Fatal,Serious injury,Minor injury"/>
    <s v="Not Specified"/>
    <s v="Rural"/>
    <n v="2011"/>
    <n v="4"/>
    <m/>
    <m/>
    <n v="9.5"/>
    <m/>
    <n v="9.5000000000000001E-2"/>
    <s v="no"/>
    <s v="Before/after using empirical Bayes or full Bayes"/>
    <s v="MO"/>
    <m/>
    <m/>
    <s v="Crashes"/>
    <n v="82"/>
    <n v="50"/>
    <m/>
    <m/>
    <m/>
    <n v="2002"/>
    <n v="2009"/>
    <s v="no"/>
    <s v="Average Daily Traffic (ADT)"/>
    <m/>
    <m/>
    <m/>
    <m/>
    <m/>
    <m/>
    <n v="2"/>
    <m/>
    <m/>
    <m/>
    <m/>
    <s v="All"/>
    <s v="Undivided"/>
    <d v="2011-03-31T00:00:00"/>
  </r>
  <r>
    <n v="3430"/>
    <s v="NCHRP Report 641: Guidance for the Design and Application of Shoulder and Centerline Rumble Strips"/>
    <s v="Click for CMF details"/>
    <x v="12"/>
    <x v="12"/>
    <x v="71"/>
    <n v="24"/>
    <n v="0.76"/>
    <s v="All"/>
    <s v="Fatal,Serious injury"/>
    <s v="Not Specified"/>
    <s v="Rural"/>
    <n v="2011"/>
    <n v="4"/>
    <m/>
    <m/>
    <n v="6.5"/>
    <m/>
    <n v="6.5000000000000002E-2"/>
    <s v="no"/>
    <s v="Before/after using empirical Bayes or full Bayes"/>
    <s v="MO"/>
    <m/>
    <m/>
    <s v="Crashes"/>
    <n v="198"/>
    <n v="140"/>
    <m/>
    <m/>
    <m/>
    <n v="2002"/>
    <n v="2009"/>
    <s v="no"/>
    <s v="Average Daily Traffic (ADT)"/>
    <m/>
    <m/>
    <m/>
    <m/>
    <m/>
    <m/>
    <s v="multi"/>
    <m/>
    <m/>
    <m/>
    <m/>
    <s v="All"/>
    <s v="Divided by Median"/>
    <d v="2011-03-31T00:00:00"/>
  </r>
  <r>
    <n v="3431"/>
    <s v="NCHRP Report 641: Guidance for the Design and Application of Shoulder and Centerline Rumble Strips"/>
    <s v="Click for CMF details"/>
    <x v="12"/>
    <x v="12"/>
    <x v="71"/>
    <n v="26"/>
    <n v="0.74"/>
    <s v="All"/>
    <s v="Fatal,Serious injury,Minor injury"/>
    <s v="Not Specified"/>
    <s v="Rural"/>
    <n v="2011"/>
    <n v="4"/>
    <m/>
    <m/>
    <n v="3.5"/>
    <m/>
    <n v="3.5000000000000003E-2"/>
    <s v="no"/>
    <s v="Before/after using empirical Bayes or full Bayes"/>
    <s v="MO"/>
    <m/>
    <m/>
    <s v="Crashes"/>
    <n v="754"/>
    <n v="505"/>
    <m/>
    <m/>
    <m/>
    <n v="2002"/>
    <n v="2009"/>
    <s v="no"/>
    <s v="Average Daily Traffic (ADT)"/>
    <m/>
    <m/>
    <m/>
    <m/>
    <m/>
    <m/>
    <s v="multi"/>
    <m/>
    <m/>
    <m/>
    <m/>
    <s v="All"/>
    <s v="Divided by Median"/>
    <d v="2011-03-31T00:00:00"/>
  </r>
  <r>
    <n v="3433"/>
    <s v="NCHRP Report 641: Guidance for the Design and Application of Shoulder and Centerline Rumble Strips"/>
    <s v="Click for CMF details"/>
    <x v="12"/>
    <x v="12"/>
    <x v="71"/>
    <n v="25"/>
    <n v="0.75"/>
    <s v="All"/>
    <s v="Fatal,Serious injury"/>
    <s v="Principal Arterial Other Freeways and Expressways"/>
    <s v="Rural"/>
    <n v="2011"/>
    <n v="4"/>
    <m/>
    <m/>
    <n v="5.4"/>
    <m/>
    <n v="5.3999999999999999E-2"/>
    <s v="no"/>
    <s v="Before/after using empirical Bayes or full Bayes"/>
    <s v="MO"/>
    <m/>
    <m/>
    <s v="Crashes"/>
    <n v="298"/>
    <n v="199"/>
    <m/>
    <m/>
    <m/>
    <n v="2002"/>
    <n v="2009"/>
    <s v="no"/>
    <s v="Average Daily Traffic (ADT)"/>
    <m/>
    <m/>
    <m/>
    <m/>
    <m/>
    <m/>
    <s v="multi"/>
    <m/>
    <m/>
    <m/>
    <m/>
    <s v="All"/>
    <s v="Divided by Median"/>
    <d v="2011-03-31T00:00:00"/>
  </r>
  <r>
    <n v="3450"/>
    <s v="NCHRP Report 641: Guidance for the Design and Application of Shoulder and Centerline Rumble Strips"/>
    <s v="Click for CMF details"/>
    <x v="12"/>
    <x v="12"/>
    <x v="71"/>
    <n v="24"/>
    <n v="0.76"/>
    <s v="All"/>
    <s v="Fatal,Serious injury,Minor injury"/>
    <s v="Principal Arterial Other Freeways and Expressways"/>
    <s v="Rural"/>
    <n v="2011"/>
    <n v="4"/>
    <m/>
    <m/>
    <n v="3.1"/>
    <m/>
    <n v="3.1E-2"/>
    <s v="no"/>
    <s v="Before/after using empirical Bayes or full Bayes"/>
    <s v="MO"/>
    <m/>
    <m/>
    <s v="Crashes"/>
    <n v="940"/>
    <n v="660"/>
    <m/>
    <m/>
    <m/>
    <n v="2002"/>
    <n v="2009"/>
    <s v="no"/>
    <s v="Average Daily Traffic (ADT)"/>
    <m/>
    <m/>
    <m/>
    <m/>
    <m/>
    <m/>
    <s v="multi"/>
    <m/>
    <m/>
    <m/>
    <m/>
    <s v="All"/>
    <s v="Divided by Median"/>
    <d v="2011-03-31T00:00:00"/>
  </r>
  <r>
    <n v="3452"/>
    <s v="NCHRP Report 641: Guidance for the Design and Application of Shoulder and Centerline Rumble Strips"/>
    <s v="Click for CMF details"/>
    <x v="12"/>
    <x v="12"/>
    <x v="71"/>
    <n v="14"/>
    <n v="0.86"/>
    <s v="All"/>
    <s v="Fatal,Serious injury,Minor injury"/>
    <s v="Not Specified"/>
    <s v="Urban"/>
    <n v="2011"/>
    <n v="4"/>
    <m/>
    <m/>
    <n v="4.8"/>
    <m/>
    <n v="4.8000000000000001E-2"/>
    <s v="no"/>
    <s v="Before/after using empirical Bayes or full Bayes"/>
    <s v="MO"/>
    <m/>
    <m/>
    <s v="Crashes"/>
    <n v="476"/>
    <n v="400"/>
    <m/>
    <m/>
    <m/>
    <n v="2002"/>
    <n v="2009"/>
    <s v="no"/>
    <s v="Average Daily Traffic (ADT)"/>
    <m/>
    <m/>
    <m/>
    <m/>
    <m/>
    <m/>
    <s v="multi"/>
    <m/>
    <m/>
    <m/>
    <m/>
    <s v="All"/>
    <s v="Divided by Median"/>
    <d v="2011-03-31T00:00:00"/>
  </r>
  <r>
    <n v="3454"/>
    <s v="NCHRP Report 641: Guidance for the Design and Application of Shoulder and Centerline Rumble Strips"/>
    <s v="Click for CMF details"/>
    <x v="12"/>
    <x v="12"/>
    <x v="71"/>
    <n v="10"/>
    <n v="0.9"/>
    <s v="All"/>
    <s v="Fatal,Serious injury,Minor injury"/>
    <s v="Principal Arterial Other Freeways and Expressways"/>
    <s v="Urban"/>
    <n v="2011"/>
    <n v="4"/>
    <m/>
    <m/>
    <n v="2.7"/>
    <m/>
    <n v="2.7E-2"/>
    <s v="no"/>
    <s v="Before/after using empirical Bayes or full Bayes"/>
    <s v="MO"/>
    <m/>
    <m/>
    <s v="Crashes"/>
    <n v="1422"/>
    <n v="1343"/>
    <m/>
    <m/>
    <m/>
    <n v="2002"/>
    <n v="2009"/>
    <s v="no"/>
    <s v="Average Daily Traffic (ADT)"/>
    <m/>
    <m/>
    <m/>
    <m/>
    <m/>
    <m/>
    <s v="multi"/>
    <m/>
    <m/>
    <m/>
    <m/>
    <s v="All"/>
    <s v="Divided by Median"/>
    <d v="2011-03-31T00:00:00"/>
  </r>
  <r>
    <n v="3457"/>
    <s v="NCHRP Report 641: Guidance for the Design and Application of Shoulder and Centerline Rumble Strips"/>
    <s v="Click for CMF details"/>
    <x v="12"/>
    <x v="12"/>
    <x v="72"/>
    <n v="25"/>
    <n v="0.75"/>
    <s v="All"/>
    <s v="Fatal,Serious injury,Minor injury"/>
    <s v="Not Specified"/>
    <s v="Rural"/>
    <n v="2011"/>
    <n v="4"/>
    <m/>
    <m/>
    <n v="12.3"/>
    <m/>
    <n v="0.123"/>
    <s v="no"/>
    <s v="Before/after using empirical Bayes or full Bayes"/>
    <s v="MO"/>
    <m/>
    <m/>
    <s v="Crashes"/>
    <n v="46"/>
    <n v="41"/>
    <m/>
    <m/>
    <m/>
    <n v="2002"/>
    <n v="2009"/>
    <s v="no"/>
    <s v="Average Daily Traffic (ADT)"/>
    <m/>
    <m/>
    <m/>
    <m/>
    <m/>
    <m/>
    <s v="multi"/>
    <m/>
    <m/>
    <m/>
    <m/>
    <s v="All"/>
    <s v="Divided by Median"/>
    <d v="2011-03-31T00:00:00"/>
  </r>
  <r>
    <n v="3478"/>
    <s v="NCHRP Report 641: Guidance for the Design and Application of Shoulder and Centerline Rumble Strips"/>
    <s v="Click for CMF details"/>
    <x v="12"/>
    <x v="12"/>
    <x v="72"/>
    <n v="26"/>
    <n v="0.74"/>
    <s v="All"/>
    <s v="Fatal,Serious injury"/>
    <s v="Principal Arterial Other Freeways and Expressways"/>
    <s v="Rural"/>
    <n v="2011"/>
    <n v="4"/>
    <m/>
    <m/>
    <n v="8.8000000000000007"/>
    <m/>
    <n v="8.7999999999999995E-2"/>
    <s v="no"/>
    <s v="Before/after using empirical Bayes or full Bayes"/>
    <s v="MO"/>
    <m/>
    <m/>
    <s v="Crashes"/>
    <n v="115"/>
    <n v="72"/>
    <m/>
    <m/>
    <m/>
    <n v="2002"/>
    <n v="2009"/>
    <s v="no"/>
    <s v="Average Daily Traffic (ADT)"/>
    <m/>
    <m/>
    <m/>
    <m/>
    <m/>
    <m/>
    <s v="multi"/>
    <m/>
    <m/>
    <m/>
    <m/>
    <s v="All"/>
    <s v="Divided by Median"/>
    <d v="2011-03-31T00:00:00"/>
  </r>
  <r>
    <n v="3502"/>
    <s v="NCHRP Report 641: Guidance for the Design and Application of Shoulder and Centerline Rumble Strips"/>
    <s v="Click for CMF details"/>
    <x v="12"/>
    <x v="12"/>
    <x v="72"/>
    <n v="23"/>
    <n v="0.77"/>
    <s v="All"/>
    <s v="Fatal,Serious injury,Minor injury"/>
    <s v="Principal Arterial Other Freeways and Expressways"/>
    <s v="Rural"/>
    <n v="2011"/>
    <n v="4"/>
    <m/>
    <m/>
    <n v="5.0999999999999996"/>
    <m/>
    <n v="5.0999999999999997E-2"/>
    <s v="no"/>
    <s v="Before/after using empirical Bayes or full Bayes"/>
    <s v="MO"/>
    <m/>
    <m/>
    <s v="Crashes"/>
    <n v="332"/>
    <n v="237"/>
    <m/>
    <m/>
    <m/>
    <n v="2002"/>
    <n v="2009"/>
    <s v="no"/>
    <s v="Average Daily Traffic (ADT)"/>
    <m/>
    <m/>
    <m/>
    <m/>
    <m/>
    <m/>
    <s v="multi"/>
    <m/>
    <m/>
    <m/>
    <m/>
    <s v="All"/>
    <s v="Divided by Median"/>
    <d v="2011-03-31T00:00:00"/>
  </r>
  <r>
    <n v="3550"/>
    <s v="NCHRP Report 641: Guidance for the Design and Application of Shoulder and Centerline Rumble Strips"/>
    <s v="Click for CMF details"/>
    <x v="12"/>
    <x v="12"/>
    <x v="72"/>
    <n v="20"/>
    <n v="0.8"/>
    <s v="All"/>
    <s v="Fatal,Serious injury,Minor injury"/>
    <s v="Principal Arterial Other Freeways and Expressways"/>
    <s v="Urban"/>
    <n v="2011"/>
    <n v="4"/>
    <m/>
    <m/>
    <n v="4.3"/>
    <m/>
    <n v="4.2999999999999997E-2"/>
    <s v="no"/>
    <s v="Before/after using empirical Bayes or full Bayes"/>
    <s v="MO"/>
    <m/>
    <m/>
    <s v="Crashes"/>
    <n v="502"/>
    <n v="425"/>
    <m/>
    <m/>
    <m/>
    <n v="2002"/>
    <n v="2009"/>
    <s v="no"/>
    <s v="Average Daily Traffic (ADT)"/>
    <m/>
    <m/>
    <m/>
    <m/>
    <m/>
    <m/>
    <s v="multi"/>
    <m/>
    <m/>
    <m/>
    <m/>
    <s v="All"/>
    <s v="Divided by Median"/>
    <d v="2011-03-31T00:00:00"/>
  </r>
  <r>
    <n v="3561"/>
    <s v="NCHRP Report 641: Guidance for the Design and Application of Shoulder and Centerline Rumble Strips"/>
    <s v="Click for CMF details"/>
    <x v="12"/>
    <x v="12"/>
    <x v="73"/>
    <n v="34"/>
    <n v="0.66"/>
    <s v="All"/>
    <s v="Fatal,Serious injury"/>
    <s v="Not Specified"/>
    <s v="Rural"/>
    <n v="2011"/>
    <n v="4"/>
    <m/>
    <m/>
    <n v="9.6999999999999993"/>
    <m/>
    <n v="9.7000000000000003E-2"/>
    <s v="no"/>
    <s v="Before/after using empirical Bayes or full Bayes"/>
    <s v="MO"/>
    <m/>
    <m/>
    <s v="Crashes"/>
    <n v="90"/>
    <n v="48"/>
    <m/>
    <m/>
    <m/>
    <n v="2002"/>
    <n v="2009"/>
    <s v="no"/>
    <s v="Average Daily Traffic (ADT)"/>
    <m/>
    <m/>
    <m/>
    <m/>
    <m/>
    <m/>
    <s v="multi"/>
    <m/>
    <m/>
    <m/>
    <m/>
    <s v="All"/>
    <s v="Divided by Median"/>
    <d v="2011-03-31T00:00:00"/>
  </r>
  <r>
    <n v="3423"/>
    <s v="NCHRP Report 641: Guidance for the Design and Application of Shoulder and Centerline Rumble Strips"/>
    <s v="Click for CMF details"/>
    <x v="12"/>
    <x v="12"/>
    <x v="73"/>
    <n v="25"/>
    <n v="0.75"/>
    <s v="All"/>
    <s v="Fatal,Serious injury,Minor injury"/>
    <s v="Not Specified"/>
    <s v="Rural"/>
    <n v="2011"/>
    <n v="4"/>
    <m/>
    <m/>
    <n v="5.5"/>
    <m/>
    <n v="5.5E-2"/>
    <s v="no"/>
    <s v="Before/after using empirical Bayes or full Bayes"/>
    <s v="MO"/>
    <m/>
    <m/>
    <s v="Crashes"/>
    <n v="318"/>
    <n v="201"/>
    <m/>
    <m/>
    <m/>
    <n v="2002"/>
    <n v="2009"/>
    <s v="no"/>
    <s v="Average Daily Traffic (ADT)"/>
    <m/>
    <m/>
    <m/>
    <m/>
    <m/>
    <m/>
    <s v="multi"/>
    <m/>
    <m/>
    <m/>
    <m/>
    <s v="All"/>
    <s v="Divided by Median"/>
    <d v="2011-03-31T00:00:00"/>
  </r>
  <r>
    <n v="3424"/>
    <s v="NCHRP Report 641: Guidance for the Design and Application of Shoulder and Centerline Rumble Strips"/>
    <s v="Click for CMF details"/>
    <x v="12"/>
    <x v="12"/>
    <x v="73"/>
    <n v="21"/>
    <n v="0.79"/>
    <s v="All"/>
    <s v="Fatal,Serious injury"/>
    <s v="Principal Arterial Other Freeways and Expressways"/>
    <s v="Rural"/>
    <n v="2011"/>
    <n v="4"/>
    <m/>
    <m/>
    <n v="6"/>
    <m/>
    <n v="0.06"/>
    <s v="no"/>
    <s v="Before/after using empirical Bayes or full Bayes"/>
    <s v="MO"/>
    <m/>
    <m/>
    <s v="Crashes"/>
    <n v="258"/>
    <n v="178"/>
    <m/>
    <m/>
    <m/>
    <n v="2002"/>
    <n v="2009"/>
    <s v="no"/>
    <s v="Average Daily Traffic (ADT)"/>
    <m/>
    <m/>
    <m/>
    <m/>
    <m/>
    <m/>
    <s v="multi"/>
    <m/>
    <m/>
    <m/>
    <m/>
    <s v="All"/>
    <s v="Divided by Median"/>
    <d v="2011-03-31T00:00:00"/>
  </r>
  <r>
    <n v="3425"/>
    <s v="NCHRP Report 641: Guidance for the Design and Application of Shoulder and Centerline Rumble Strips"/>
    <s v="Click for CMF details"/>
    <x v="12"/>
    <x v="12"/>
    <x v="73"/>
    <n v="9"/>
    <n v="0.91"/>
    <s v="All"/>
    <s v="Fatal,Serious injury,Minor injury"/>
    <s v="Principal Arterial Other Freeways and Expressways"/>
    <s v="Rural"/>
    <n v="2011"/>
    <n v="4"/>
    <m/>
    <m/>
    <n v="3.7"/>
    <m/>
    <n v="3.6999999999999998E-2"/>
    <s v="no"/>
    <s v="Before/after using empirical Bayes or full Bayes"/>
    <s v="MO"/>
    <m/>
    <m/>
    <s v="Crashes"/>
    <n v="749"/>
    <n v="656"/>
    <m/>
    <m/>
    <m/>
    <n v="2002"/>
    <n v="2009"/>
    <s v="no"/>
    <s v="Average Daily Traffic (ADT)"/>
    <m/>
    <m/>
    <m/>
    <m/>
    <m/>
    <m/>
    <s v="multi"/>
    <m/>
    <m/>
    <m/>
    <m/>
    <s v="All"/>
    <s v="Divided by Median"/>
    <d v="2011-03-31T00:00:00"/>
  </r>
  <r>
    <n v="3447"/>
    <s v="NCHRP Report 641: Guidance for the Design and Application of Shoulder and Centerline Rumble Strips"/>
    <s v="Click for CMF details"/>
    <x v="12"/>
    <x v="12"/>
    <x v="73"/>
    <n v="8"/>
    <n v="0.92"/>
    <s v="All"/>
    <s v="Fatal,Serious injury,Minor injury"/>
    <s v="Not Specified"/>
    <s v="Urban"/>
    <n v="2011"/>
    <n v="4"/>
    <m/>
    <m/>
    <n v="2.2000000000000002"/>
    <m/>
    <n v="2.1999999999999999E-2"/>
    <s v="no"/>
    <s v="Before/after using empirical Bayes or full Bayes"/>
    <s v="MO"/>
    <m/>
    <m/>
    <s v="Crashes"/>
    <n v="2557"/>
    <n v="2184"/>
    <m/>
    <m/>
    <m/>
    <n v="2002"/>
    <n v="2009"/>
    <s v="no"/>
    <s v="Average Daily Traffic (ADT)"/>
    <m/>
    <m/>
    <m/>
    <m/>
    <m/>
    <m/>
    <s v="multi"/>
    <m/>
    <m/>
    <m/>
    <m/>
    <s v="All"/>
    <s v="Undivided"/>
    <d v="2011-03-31T00:00:00"/>
  </r>
  <r>
    <n v="3448"/>
    <s v="NCHRP Report 641: Guidance for the Design and Application of Shoulder and Centerline Rumble Strips"/>
    <s v="Click for CMF details"/>
    <x v="12"/>
    <x v="12"/>
    <x v="73"/>
    <n v="38"/>
    <n v="0.62"/>
    <s v="All"/>
    <s v="Fatal,Serious injury"/>
    <s v="Not Specified"/>
    <s v="Urban"/>
    <n v="2011"/>
    <n v="4"/>
    <m/>
    <m/>
    <n v="14.2"/>
    <m/>
    <n v="0.14199999999999999"/>
    <s v="no"/>
    <s v="Before/after using empirical Bayes or full Bayes"/>
    <s v="MO"/>
    <m/>
    <m/>
    <s v="Crashes"/>
    <n v="39"/>
    <n v="22"/>
    <m/>
    <m/>
    <m/>
    <n v="2002"/>
    <n v="2009"/>
    <s v="no"/>
    <s v="Average Daily Traffic (ADT)"/>
    <m/>
    <m/>
    <m/>
    <m/>
    <m/>
    <m/>
    <n v="2"/>
    <m/>
    <m/>
    <m/>
    <m/>
    <s v="All"/>
    <s v="Undivided"/>
    <d v="2011-03-31T00:00:00"/>
  </r>
  <r>
    <n v="3422"/>
    <s v="NCHRP Report 641: Guidance for the Design and Application of Shoulder and Centerline Rumble Strips"/>
    <s v="Click for CMF details"/>
    <x v="12"/>
    <x v="12"/>
    <x v="73"/>
    <n v="4"/>
    <n v="0.96"/>
    <s v="All"/>
    <s v="Fatal,Serious injury,Minor injury"/>
    <s v="Principal Arterial Other Freeways and Expressways"/>
    <s v="Urban"/>
    <n v="2011"/>
    <n v="4"/>
    <m/>
    <m/>
    <n v="1.9"/>
    <m/>
    <n v="1.9E-2"/>
    <s v="no"/>
    <s v="Before/after using empirical Bayes or full Bayes"/>
    <s v="MO"/>
    <m/>
    <m/>
    <s v="Crashes"/>
    <n v="3332"/>
    <n v="3399"/>
    <m/>
    <m/>
    <m/>
    <n v="2002"/>
    <n v="2009"/>
    <s v="no"/>
    <s v="Average Daily Traffic (ADT)"/>
    <m/>
    <m/>
    <m/>
    <m/>
    <m/>
    <m/>
    <s v="multi"/>
    <m/>
    <m/>
    <m/>
    <m/>
    <s v="All"/>
    <s v="Divided by Median"/>
    <d v="2011-03-31T00:00:00"/>
  </r>
  <r>
    <n v="3446"/>
    <s v="NCHRP Report 641: Guidance for the Design and Application of Shoulder and Centerline Rumble Strips"/>
    <s v="Click for CMF details"/>
    <x v="12"/>
    <x v="12"/>
    <x v="74"/>
    <n v="22"/>
    <n v="0.78"/>
    <s v="All"/>
    <s v="Fatal,Serious injury,Minor injury"/>
    <s v="Principal Arterial Other Freeways and Expressways"/>
    <s v="Rural"/>
    <n v="2011"/>
    <n v="4"/>
    <m/>
    <m/>
    <n v="8.1"/>
    <m/>
    <n v="8.1000000000000003E-2"/>
    <s v="no"/>
    <s v="Before/after using empirical Bayes or full Bayes"/>
    <s v="MO"/>
    <m/>
    <m/>
    <s v="Crashes"/>
    <n v="120"/>
    <n v="98"/>
    <m/>
    <m/>
    <m/>
    <n v="2002"/>
    <n v="2009"/>
    <s v="no"/>
    <s v="Average Daily Traffic (ADT)"/>
    <m/>
    <m/>
    <m/>
    <m/>
    <m/>
    <m/>
    <s v="multi"/>
    <m/>
    <m/>
    <m/>
    <m/>
    <s v="All"/>
    <s v="Divided by Median"/>
    <d v="2011-03-31T00:00:00"/>
  </r>
  <r>
    <n v="3627"/>
    <s v="NCHRP Report 641: Guidance for the Design and Application of Shoulder and Centerline Rumble Strips"/>
    <s v="Click for CMF details"/>
    <x v="4"/>
    <x v="6"/>
    <x v="75"/>
    <n v="11.3"/>
    <n v="0.88700000000000001"/>
    <s v="All"/>
    <s v="Serious injury,Minor injury"/>
    <s v="Not Specified"/>
    <s v="Not specified"/>
    <n v="2011"/>
    <n v="4"/>
    <s v="Untreated signalized intersection"/>
    <m/>
    <n v="10.5"/>
    <m/>
    <n v="0.105"/>
    <s v="no"/>
    <s v="Before/after using empirical Bayes or full Bayes"/>
    <s v="NE"/>
    <m/>
    <m/>
    <s v="Crashes"/>
    <n v="179"/>
    <n v="167"/>
    <m/>
    <m/>
    <m/>
    <n v="1996"/>
    <n v="2008"/>
    <s v="yes"/>
    <s v="Annual Average Daily Traffic (AADT)"/>
    <m/>
    <m/>
    <n v="2420"/>
    <n v="21477"/>
    <n v="995"/>
    <n v="8948"/>
    <m/>
    <s v="Roadway/roadway (not interchange related)"/>
    <s v="4-leg"/>
    <s v="Signalized"/>
    <m/>
    <s v="All"/>
    <m/>
    <d v="2011-03-31T00:00:00"/>
  </r>
  <r>
    <n v="3637"/>
    <s v="NCHRP Report 641: Guidance for the Design and Application of Shoulder and Centerline Rumble Strips"/>
    <s v="Click for CMF details"/>
    <x v="11"/>
    <x v="0"/>
    <x v="76"/>
    <n v="10.959"/>
    <n v="0.89"/>
    <s v="All"/>
    <s v="Fatal,Serious injury,Minor injury"/>
    <s v="Principal Arterial Other"/>
    <s v="Rural"/>
    <n v="2011"/>
    <n v="4"/>
    <s v="Rural highways prior to resurfacing and installation of safety edge treatment"/>
    <m/>
    <n v="13.779"/>
    <m/>
    <n v="0.13800000000000001"/>
    <s v="no"/>
    <s v="Before/after using empirical Bayes or full Bayes"/>
    <s v="GA"/>
    <m/>
    <m/>
    <s v="Miles"/>
    <n v="282"/>
    <n v="282"/>
    <m/>
    <m/>
    <m/>
    <n v="1999"/>
    <n v="2008"/>
    <s v="no"/>
    <s v="Annual Average Daily Traffic (AADT)"/>
    <n v="397"/>
    <n v="18697"/>
    <m/>
    <m/>
    <m/>
    <m/>
    <n v="2"/>
    <m/>
    <m/>
    <m/>
    <m/>
    <s v="All"/>
    <m/>
    <d v="2011-03-31T00:00:00"/>
  </r>
  <r>
    <n v="3651"/>
    <s v="NCHRP Report 641: Guidance for the Design and Application of Shoulder and Centerline Rumble Strips"/>
    <s v="Click for CMF details"/>
    <x v="11"/>
    <x v="0"/>
    <x v="76"/>
    <n v="-15.555"/>
    <n v="1.1559999999999999"/>
    <s v="All"/>
    <s v="Fatal,Serious injury,Minor injury"/>
    <s v="Principal Arterial Other"/>
    <s v="Rural"/>
    <n v="2011"/>
    <n v="4"/>
    <s v="Rural highways prior to resurfacing and installation of safety edge treatment"/>
    <m/>
    <n v="17.687000000000001"/>
    <m/>
    <n v="0.17699999999999999"/>
    <s v="no"/>
    <s v="Before/after using empirical Bayes or full Bayes"/>
    <s v="GA"/>
    <m/>
    <m/>
    <s v="Miles"/>
    <n v="348"/>
    <n v="348"/>
    <m/>
    <m/>
    <m/>
    <n v="1999"/>
    <n v="2008"/>
    <s v="no"/>
    <s v="Annual Average Daily Traffic (AADT)"/>
    <n v="310"/>
    <n v="15000"/>
    <m/>
    <m/>
    <m/>
    <m/>
    <n v="2"/>
    <m/>
    <m/>
    <m/>
    <m/>
    <s v="All"/>
    <m/>
    <d v="2011-03-31T00:00:00"/>
  </r>
  <r>
    <n v="4314"/>
    <s v="Safety Evaluation of the Safety Edge Treatment"/>
    <s v="Click for CMF details"/>
    <x v="11"/>
    <x v="0"/>
    <x v="76"/>
    <n v="-5.9820000000000002"/>
    <n v="1.06"/>
    <s v="All"/>
    <s v="Fatal,Serious injury,Minor injury"/>
    <s v="Principal Arterial Other"/>
    <s v="Rural"/>
    <n v="2011"/>
    <n v="4"/>
    <s v="Rural highways prior to resurfacing and installation of safety edge treatment"/>
    <m/>
    <n v="11.462"/>
    <m/>
    <n v="0.115"/>
    <s v="no"/>
    <s v="Before/after using empirical Bayes or full Bayes"/>
    <s v="GA"/>
    <m/>
    <m/>
    <s v="Miles"/>
    <n v="630"/>
    <n v="630"/>
    <m/>
    <m/>
    <m/>
    <n v="1999"/>
    <n v="2008"/>
    <s v="no"/>
    <s v="Annual Average Daily Traffic (AADT)"/>
    <n v="310"/>
    <n v="18697"/>
    <m/>
    <m/>
    <m/>
    <m/>
    <n v="2"/>
    <m/>
    <m/>
    <m/>
    <m/>
    <s v="All"/>
    <m/>
    <d v="2012-11-16T00:00:00"/>
  </r>
  <r>
    <n v="4315"/>
    <s v="Safety Evaluation of the Safety Edge Treatment"/>
    <s v="Click for CMF details"/>
    <x v="11"/>
    <x v="0"/>
    <x v="76"/>
    <n v="16.527999999999999"/>
    <n v="0.83499999999999996"/>
    <s v="All"/>
    <s v="Fatal,Serious injury,Minor injury"/>
    <s v="Principal Arterial Other"/>
    <s v="Rural"/>
    <n v="2011"/>
    <n v="4"/>
    <s v="Rural highways prior to resurfacing and installation of safety edge treatment"/>
    <m/>
    <n v="11.919"/>
    <m/>
    <n v="0.11899999999999999"/>
    <s v="no"/>
    <s v="Before/after using empirical Bayes or full Bayes"/>
    <s v="GA,IN"/>
    <m/>
    <m/>
    <s v="Miles"/>
    <n v="430"/>
    <n v="430"/>
    <m/>
    <m/>
    <m/>
    <n v="1999"/>
    <n v="2008"/>
    <s v="no"/>
    <s v="Annual Average Daily Traffic (AADT)"/>
    <n v="397"/>
    <n v="18697"/>
    <m/>
    <m/>
    <m/>
    <m/>
    <n v="2"/>
    <m/>
    <m/>
    <m/>
    <m/>
    <s v="All"/>
    <m/>
    <d v="2012-11-16T00:00:00"/>
  </r>
  <r>
    <n v="4316"/>
    <s v="Safety Evaluation of the Safety Edge Treatment"/>
    <s v="Click for CMF details"/>
    <x v="11"/>
    <x v="0"/>
    <x v="76"/>
    <n v="-6.3609999999999998"/>
    <n v="1.0640000000000001"/>
    <s v="All"/>
    <s v="Fatal,Serious injury,Minor injury"/>
    <s v="Principal Arterial Other"/>
    <s v="Rural"/>
    <n v="2011"/>
    <n v="4"/>
    <s v="Rural highways prior to resurfacing and installation of safety edge treatment"/>
    <m/>
    <n v="15.147"/>
    <m/>
    <n v="0.151"/>
    <s v="no"/>
    <s v="Before/after using empirical Bayes or full Bayes"/>
    <s v="GA,IN"/>
    <m/>
    <m/>
    <s v="Miles"/>
    <n v="714"/>
    <n v="714"/>
    <m/>
    <m/>
    <m/>
    <n v="1999"/>
    <n v="2008"/>
    <s v="no"/>
    <s v="Annual Average Daily Traffic (AADT)"/>
    <n v="310"/>
    <n v="15000"/>
    <m/>
    <m/>
    <m/>
    <m/>
    <n v="2"/>
    <m/>
    <m/>
    <m/>
    <m/>
    <s v="All"/>
    <m/>
    <d v="2012-11-16T00:00:00"/>
  </r>
  <r>
    <n v="4323"/>
    <s v="Safety Evaluation of the Safety Edge Treatment"/>
    <s v="Click for CMF details"/>
    <x v="11"/>
    <x v="0"/>
    <x v="76"/>
    <n v="1.667"/>
    <n v="0.98299999999999998"/>
    <s v="All"/>
    <s v="Fatal,Serious injury,Minor injury"/>
    <s v="Principal Arterial Other"/>
    <s v="Rural"/>
    <n v="2011"/>
    <n v="4"/>
    <s v="Rural highways prior to resurfacing and installation of safety edge treatment"/>
    <m/>
    <n v="9.7799999999999994"/>
    <m/>
    <n v="9.8000000000000004E-2"/>
    <s v="no"/>
    <s v="Before/after using empirical Bayes or full Bayes"/>
    <s v="GA,IN"/>
    <m/>
    <m/>
    <s v="Miles"/>
    <n v="1144"/>
    <n v="1144"/>
    <m/>
    <m/>
    <m/>
    <n v="1999"/>
    <n v="2008"/>
    <s v="no"/>
    <s v="Annual Average Daily Traffic (AADT)"/>
    <n v="310"/>
    <n v="18697"/>
    <m/>
    <m/>
    <m/>
    <m/>
    <n v="2"/>
    <m/>
    <m/>
    <m/>
    <m/>
    <s v="All"/>
    <m/>
    <d v="2012-11-16T00:00:00"/>
  </r>
  <r>
    <n v="4324"/>
    <s v="Safety Evaluation of the Safety Edge Treatment"/>
    <s v="Click for CMF details"/>
    <x v="11"/>
    <x v="0"/>
    <x v="76"/>
    <n v="-3.609"/>
    <n v="1.036"/>
    <s v="Run off road"/>
    <s v="Fatal,Serious injury,Minor injury"/>
    <s v="Principal Arterial Other"/>
    <s v="Rural"/>
    <n v="2011"/>
    <n v="4"/>
    <s v="Rural highways prior to resurfacing and installation of safety edge treatment"/>
    <m/>
    <n v="11.192"/>
    <m/>
    <n v="0.112"/>
    <s v="no"/>
    <s v="Before/after using empirical Bayes or full Bayes"/>
    <s v="GA"/>
    <m/>
    <m/>
    <s v="Miles"/>
    <n v="630"/>
    <n v="630"/>
    <m/>
    <m/>
    <m/>
    <n v="1999"/>
    <n v="2008"/>
    <s v="no"/>
    <s v="Annual Average Daily Traffic (AADT)"/>
    <n v="310"/>
    <n v="18697"/>
    <m/>
    <m/>
    <m/>
    <m/>
    <n v="2"/>
    <m/>
    <m/>
    <m/>
    <m/>
    <s v="All"/>
    <m/>
    <d v="2012-11-16T00:00:00"/>
  </r>
  <r>
    <n v="4326"/>
    <s v="Safety Evaluation of the Safety Edge Treatment"/>
    <s v="Click for CMF details"/>
    <x v="11"/>
    <x v="0"/>
    <x v="76"/>
    <n v="23.123000000000001"/>
    <n v="0.76900000000000002"/>
    <s v="Run off road"/>
    <s v="Fatal,Serious injury,Minor injury"/>
    <s v="Principal Arterial Other"/>
    <s v="Rural"/>
    <n v="2011"/>
    <n v="4"/>
    <s v="Rural highways prior to resurfacing and installation of safety edge treatment"/>
    <m/>
    <n v="11.053000000000001"/>
    <m/>
    <n v="0.111"/>
    <s v="no"/>
    <s v="Before/after using empirical Bayes or full Bayes"/>
    <s v="GA,IN"/>
    <m/>
    <m/>
    <s v="Miles"/>
    <n v="430"/>
    <n v="430"/>
    <m/>
    <m/>
    <m/>
    <n v="1999"/>
    <n v="2008"/>
    <s v="no"/>
    <s v="Annual Average Daily Traffic (AADT)"/>
    <n v="397"/>
    <n v="18697"/>
    <m/>
    <m/>
    <m/>
    <m/>
    <n v="2"/>
    <m/>
    <m/>
    <m/>
    <m/>
    <s v="All"/>
    <m/>
    <d v="2012-11-16T00:00:00"/>
  </r>
  <r>
    <n v="4358"/>
    <s v="Safety Evaluation of the Safety Edge Treatment"/>
    <s v="Click for CMF details"/>
    <x v="11"/>
    <x v="0"/>
    <x v="76"/>
    <n v="-2.6219999999999999"/>
    <n v="1.026"/>
    <s v="Run off road"/>
    <s v="Fatal,Serious injury,Minor injury"/>
    <s v="Principal Arterial Other"/>
    <s v="Rural"/>
    <n v="2011"/>
    <n v="4"/>
    <s v="Rural highways prior to resurfacing and installation of safety edge treatment"/>
    <m/>
    <n v="10.228"/>
    <m/>
    <n v="0.10199999999999999"/>
    <s v="no"/>
    <s v="Before/after using empirical Bayes or full Bayes"/>
    <s v="GA,IN"/>
    <m/>
    <m/>
    <s v="Miles"/>
    <n v="1144"/>
    <n v="1144"/>
    <m/>
    <m/>
    <m/>
    <n v="1999"/>
    <n v="2008"/>
    <s v="no"/>
    <s v="Annual Average Daily Traffic (AADT)"/>
    <n v="310"/>
    <n v="18697"/>
    <m/>
    <m/>
    <m/>
    <m/>
    <n v="2"/>
    <m/>
    <m/>
    <m/>
    <m/>
    <s v="All"/>
    <m/>
    <d v="2012-11-16T00:00:00"/>
  </r>
  <r>
    <n v="4362"/>
    <s v="Safety Evaluation of the Safety Edge Treatment"/>
    <s v="Click for CMF details"/>
    <x v="11"/>
    <x v="0"/>
    <x v="76"/>
    <n v="-5.202"/>
    <n v="1.052"/>
    <s v="Other"/>
    <s v="Fatal,Serious injury,Minor injury"/>
    <s v="Principal Arterial Other"/>
    <s v="Rural"/>
    <n v="2011"/>
    <n v="4"/>
    <s v="Rural highways prior to resurfacing and installation of safety edge treatment"/>
    <m/>
    <n v="11.444000000000001"/>
    <m/>
    <n v="0.114"/>
    <s v="no"/>
    <s v="Before/after using empirical Bayes or full Bayes"/>
    <s v="GA"/>
    <m/>
    <m/>
    <s v="Miles"/>
    <n v="630"/>
    <n v="630"/>
    <m/>
    <m/>
    <m/>
    <n v="1999"/>
    <n v="2008"/>
    <s v="no"/>
    <s v="Annual Average Daily Traffic (AADT)"/>
    <n v="310"/>
    <n v="18697"/>
    <m/>
    <m/>
    <m/>
    <m/>
    <n v="2"/>
    <m/>
    <m/>
    <m/>
    <m/>
    <s v="All"/>
    <m/>
    <d v="2012-11-16T00:00:00"/>
  </r>
  <r>
    <n v="4364"/>
    <s v="Safety Evaluation of the Safety Edge Treatment"/>
    <s v="Click for CMF details"/>
    <x v="11"/>
    <x v="0"/>
    <x v="76"/>
    <n v="21.596"/>
    <n v="0.78400000000000003"/>
    <s v="Other"/>
    <s v="Fatal,Serious injury,Minor injury"/>
    <s v="Principal Arterial Other"/>
    <s v="Rural"/>
    <n v="2011"/>
    <n v="4"/>
    <s v="Rural highways prior to resurfacing and installation of safety edge treatment"/>
    <m/>
    <n v="11.452999999999999"/>
    <m/>
    <n v="0.115"/>
    <s v="no"/>
    <s v="Before/after using empirical Bayes or full Bayes"/>
    <s v="GA,IN"/>
    <m/>
    <m/>
    <s v="Miles"/>
    <n v="430"/>
    <n v="430"/>
    <m/>
    <m/>
    <m/>
    <n v="1999"/>
    <n v="2008"/>
    <s v="no"/>
    <s v="Annual Average Daily Traffic (AADT)"/>
    <n v="397"/>
    <n v="18697"/>
    <m/>
    <m/>
    <m/>
    <m/>
    <n v="2"/>
    <m/>
    <m/>
    <m/>
    <m/>
    <s v="All"/>
    <m/>
    <d v="2012-11-16T00:00:00"/>
  </r>
  <r>
    <n v="4393"/>
    <s v="Safety Evaluation of the Safety Edge Treatment"/>
    <s v="Click for CMF details"/>
    <x v="11"/>
    <x v="0"/>
    <x v="76"/>
    <n v="4.6760000000000002"/>
    <n v="0.95299999999999996"/>
    <s v="Other"/>
    <s v="Fatal,Serious injury,Minor injury"/>
    <s v="Principal Arterial Other"/>
    <s v="Rural"/>
    <n v="2011"/>
    <n v="4"/>
    <s v="Rural highways prior to resurfacing and installation of safety edge treatment"/>
    <m/>
    <n v="9.6720000000000006"/>
    <m/>
    <n v="9.7000000000000003E-2"/>
    <s v="no"/>
    <s v="Before/after using empirical Bayes or full Bayes"/>
    <s v="GA,IN"/>
    <m/>
    <m/>
    <s v="Miles"/>
    <n v="1144"/>
    <n v="1144"/>
    <m/>
    <m/>
    <m/>
    <n v="1999"/>
    <n v="2008"/>
    <s v="no"/>
    <s v="Annual Average Daily Traffic (AADT)"/>
    <n v="310"/>
    <n v="18697"/>
    <m/>
    <m/>
    <m/>
    <m/>
    <n v="2"/>
    <m/>
    <m/>
    <m/>
    <m/>
    <s v="All"/>
    <m/>
    <d v="2012-11-16T00:00:00"/>
  </r>
  <r>
    <n v="4397"/>
    <s v="Safety Evaluation of the Safety Edge Treatment"/>
    <s v="Click for CMF details"/>
    <x v="7"/>
    <x v="11"/>
    <x v="77"/>
    <n v="35"/>
    <n v="0.65"/>
    <s v="All"/>
    <s v="Serious injury,Minor injury"/>
    <s v="Not Specified"/>
    <s v="Rural"/>
    <n v="2008"/>
    <n v="4"/>
    <m/>
    <n v="8"/>
    <n v="7"/>
    <n v="0.08"/>
    <n v="7.0000000000000007E-2"/>
    <s v="no"/>
    <s v="Before/after using empirical Bayes or full Bayes"/>
    <m/>
    <m/>
    <m/>
    <m/>
    <m/>
    <m/>
    <m/>
    <m/>
    <m/>
    <m/>
    <m/>
    <s v="no"/>
    <m/>
    <s v="Not specified"/>
    <s v="Not specified"/>
    <m/>
    <m/>
    <m/>
    <m/>
    <n v="2"/>
    <m/>
    <m/>
    <m/>
    <m/>
    <m/>
    <m/>
    <d v="2012-11-16T00:00:00"/>
  </r>
  <r>
    <n v="4399"/>
    <s v="Safety Evaluation of the Safety Edge Treatment"/>
    <s v="Click for CMF details"/>
    <x v="3"/>
    <x v="1"/>
    <x v="78"/>
    <n v="44"/>
    <n v="0.56000000000000005"/>
    <s v="Run off road"/>
    <s v="Fatal"/>
    <s v="Not Specified"/>
    <s v="Not specified"/>
    <n v="2004"/>
    <n v="4"/>
    <m/>
    <n v="10"/>
    <n v="6"/>
    <n v="0.1"/>
    <n v="0.06"/>
    <s v="no"/>
    <s v="Meta-analysis"/>
    <m/>
    <m/>
    <m/>
    <m/>
    <m/>
    <m/>
    <m/>
    <m/>
    <m/>
    <m/>
    <m/>
    <s v="no"/>
    <m/>
    <s v="Not specified"/>
    <s v="Not specified"/>
    <m/>
    <m/>
    <m/>
    <m/>
    <m/>
    <m/>
    <m/>
    <m/>
    <m/>
    <m/>
    <m/>
    <d v="2012-11-16T00:00:00"/>
  </r>
  <r>
    <n v="2450"/>
    <s v="Safety Effectiveness of Advance Street Name Signs"/>
    <s v="Click for CMF details"/>
    <x v="3"/>
    <x v="1"/>
    <x v="78"/>
    <n v="47"/>
    <n v="0.53"/>
    <s v="Run off road"/>
    <s v="Serious injury,Minor injury"/>
    <s v="Not Specified"/>
    <s v="Not specified"/>
    <n v="2004"/>
    <n v="5"/>
    <m/>
    <n v="5"/>
    <n v="3"/>
    <n v="0.05"/>
    <n v="0.03"/>
    <s v="no"/>
    <s v="Meta-analysis"/>
    <m/>
    <m/>
    <m/>
    <m/>
    <m/>
    <m/>
    <m/>
    <m/>
    <m/>
    <m/>
    <m/>
    <s v="no"/>
    <m/>
    <s v="Not specified"/>
    <s v="Not specified"/>
    <m/>
    <m/>
    <m/>
    <m/>
    <m/>
    <m/>
    <m/>
    <m/>
    <m/>
    <m/>
    <m/>
    <m/>
  </r>
  <r>
    <n v="4918"/>
    <s v="Evaluation of the Safety Effectiveness of &quot;Vehicle Entering When Flashing&quot; Signs and Actuated Flashers at 74 Stop-Controlled Intersections in North Carolina"/>
    <s v="Click for CMF details"/>
    <x v="1"/>
    <x v="0"/>
    <x v="79"/>
    <n v="-11"/>
    <n v="1.1100000000000001"/>
    <s v="Nighttime"/>
    <s v="Serious injury,Minor injury"/>
    <s v="Principal Arterial Other Freeways and Expressways"/>
    <s v="Not specified"/>
    <n v="2008"/>
    <n v="4"/>
    <m/>
    <n v="5"/>
    <n v="4"/>
    <n v="0.05"/>
    <n v="0.04"/>
    <s v="no"/>
    <s v="Before/after using empirical Bayes or full Bayes"/>
    <m/>
    <m/>
    <m/>
    <m/>
    <m/>
    <m/>
    <m/>
    <m/>
    <m/>
    <m/>
    <m/>
    <s v="no"/>
    <m/>
    <s v="All"/>
    <s v="All"/>
    <m/>
    <m/>
    <m/>
    <m/>
    <m/>
    <m/>
    <m/>
    <m/>
    <m/>
    <m/>
    <m/>
    <d v="2013-08-01T00:00:00"/>
  </r>
  <r>
    <n v="2438"/>
    <s v="Safety Evaluation of Improved Curve Delineation"/>
    <s v="Click for CMF details"/>
    <x v="5"/>
    <x v="13"/>
    <x v="80"/>
    <n v="57"/>
    <n v="0.43"/>
    <s v="All"/>
    <s v="Serious injury,Minor injury"/>
    <s v="Not Specified"/>
    <s v="Rural"/>
    <n v="2004"/>
    <n v="4"/>
    <m/>
    <n v="12"/>
    <n v="7"/>
    <n v="0.12"/>
    <n v="7.0000000000000007E-2"/>
    <s v="no"/>
    <s v="Meta-analysis"/>
    <m/>
    <m/>
    <m/>
    <m/>
    <m/>
    <m/>
    <m/>
    <m/>
    <m/>
    <m/>
    <m/>
    <s v="yes"/>
    <s v="Average Daily Traffic (ADT)"/>
    <m/>
    <m/>
    <m/>
    <m/>
    <m/>
    <m/>
    <m/>
    <s v="Roadway/roadway (not interchange related)"/>
    <s v="4-leg"/>
    <s v="Not specified"/>
    <m/>
    <m/>
    <m/>
    <d v="2010-08-11T00:00:00"/>
  </r>
  <r>
    <n v="2433"/>
    <s v="Safety Evaluation of Improved Curve Delineation"/>
    <s v="Click for CMF details"/>
    <x v="5"/>
    <x v="13"/>
    <x v="81"/>
    <n v="27"/>
    <n v="0.73"/>
    <s v="All"/>
    <s v="Fatal,Serious injury,Minor injury"/>
    <s v="Not Specified"/>
    <s v="Rural"/>
    <n v="2004"/>
    <n v="4"/>
    <m/>
    <m/>
    <n v="6"/>
    <m/>
    <n v="0.06"/>
    <s v="no"/>
    <s v="Meta-analysis"/>
    <m/>
    <m/>
    <m/>
    <m/>
    <m/>
    <m/>
    <m/>
    <m/>
    <m/>
    <m/>
    <m/>
    <s v="yes"/>
    <s v="Average Daily Traffic (ADT)"/>
    <m/>
    <m/>
    <m/>
    <m/>
    <m/>
    <m/>
    <m/>
    <s v="Roadway/roadway (not interchange related)"/>
    <s v="4-leg"/>
    <s v="Not specified"/>
    <m/>
    <m/>
    <m/>
    <d v="2010-08-11T00:00:00"/>
  </r>
  <r>
    <n v="144"/>
    <s v="Speed and Road Accidents An Evaluation of the Power Model"/>
    <s v="Click for CMF details"/>
    <x v="13"/>
    <x v="0"/>
    <x v="82"/>
    <n v="20"/>
    <n v="0.8"/>
    <s v="All"/>
    <s v="Serious injury,Minor injury"/>
    <s v="Minor Arterial"/>
    <s v="Urban"/>
    <n v="2004"/>
    <n v="5"/>
    <m/>
    <n v="5"/>
    <n v="3"/>
    <n v="0.05"/>
    <n v="0.03"/>
    <s v="no"/>
    <s v="Meta-analysis"/>
    <m/>
    <m/>
    <m/>
    <m/>
    <m/>
    <m/>
    <m/>
    <m/>
    <m/>
    <m/>
    <m/>
    <s v="no"/>
    <m/>
    <s v="Not specified"/>
    <s v="Not specified"/>
    <m/>
    <m/>
    <m/>
    <m/>
    <m/>
    <m/>
    <m/>
    <m/>
    <m/>
    <m/>
    <m/>
    <m/>
  </r>
  <r>
    <n v="145"/>
    <s v="Speed and Road Accidents An Evaluation of the Power Model"/>
    <s v="Click for CMF details"/>
    <x v="13"/>
    <x v="0"/>
    <x v="82"/>
    <n v="35"/>
    <n v="0.65"/>
    <s v="All"/>
    <s v="Serious injury,Minor injury"/>
    <s v="Principal Arterial Other"/>
    <s v="Urban"/>
    <n v="1982"/>
    <n v="4"/>
    <m/>
    <n v="14"/>
    <n v="6"/>
    <n v="0.14000000000000001"/>
    <n v="0.06"/>
    <s v="no"/>
    <s v="Simple before/after"/>
    <m/>
    <m/>
    <m/>
    <m/>
    <m/>
    <m/>
    <m/>
    <m/>
    <m/>
    <m/>
    <m/>
    <s v="no"/>
    <s v="Annual Average Daily Traffic (AADT)"/>
    <m/>
    <m/>
    <m/>
    <m/>
    <m/>
    <m/>
    <m/>
    <m/>
    <m/>
    <m/>
    <m/>
    <m/>
    <m/>
    <m/>
  </r>
  <r>
    <n v="147"/>
    <s v="Speed and Road Accidents An Evaluation of the Power Model"/>
    <s v="Click for CMF details"/>
    <x v="13"/>
    <x v="0"/>
    <x v="82"/>
    <n v="22"/>
    <n v="0.78"/>
    <s v="All"/>
    <s v="Fatal,Serious injury,Minor injury"/>
    <s v="Principal Arterial Other"/>
    <s v="Urban"/>
    <n v="2010"/>
    <n v="5"/>
    <s v="Provision of on-street parking"/>
    <m/>
    <n v="5"/>
    <m/>
    <n v="0.05"/>
    <s v="yes"/>
    <s v="Before/after using empirical Bayes or full Bayes"/>
    <m/>
    <m/>
    <m/>
    <m/>
    <m/>
    <m/>
    <m/>
    <m/>
    <m/>
    <m/>
    <m/>
    <s v="no"/>
    <s v="Annual Average Daily Traffic (AADT)"/>
    <n v="30000"/>
    <n v="40000"/>
    <m/>
    <m/>
    <m/>
    <m/>
    <m/>
    <m/>
    <m/>
    <m/>
    <m/>
    <m/>
    <m/>
    <m/>
  </r>
  <r>
    <n v="148"/>
    <s v="Speed and Road Accidents An Evaluation of the Power Model"/>
    <s v="Click for CMF details"/>
    <x v="5"/>
    <x v="13"/>
    <x v="83"/>
    <n v="58"/>
    <n v="0.42"/>
    <s v="All"/>
    <s v="Fatal,Serious injury,Minor injury"/>
    <s v="Not Specified"/>
    <s v="Rural"/>
    <n v="2002"/>
    <n v="5"/>
    <m/>
    <n v="4"/>
    <n v="3"/>
    <n v="0.04"/>
    <n v="0.03"/>
    <s v="bold"/>
    <s v="Before/after using empirical Bayes or full Bayes"/>
    <m/>
    <m/>
    <m/>
    <m/>
    <m/>
    <m/>
    <m/>
    <m/>
    <m/>
    <m/>
    <m/>
    <s v="yes"/>
    <s v="Average Daily Traffic (ADT)"/>
    <m/>
    <m/>
    <n v="1500"/>
    <n v="32400"/>
    <n v="50"/>
    <n v="11800"/>
    <m/>
    <s v="Roadway/roadway (not interchange related)"/>
    <s v="4-leg"/>
    <s v="Stop-controlled"/>
    <m/>
    <m/>
    <m/>
    <m/>
  </r>
  <r>
    <n v="150"/>
    <s v="Speed and Road Accidents An Evaluation of the Power Model"/>
    <s v="Click for CMF details"/>
    <x v="5"/>
    <x v="13"/>
    <x v="83"/>
    <n v="50"/>
    <n v="0.5"/>
    <s v="All"/>
    <s v="Fatal,Serious injury,Minor injury"/>
    <s v="Not Specified"/>
    <s v="Urban"/>
    <n v="2002"/>
    <n v="4"/>
    <m/>
    <n v="6"/>
    <n v="5"/>
    <n v="0.06"/>
    <n v="0.05"/>
    <s v="bold"/>
    <s v="Before/after using empirical Bayes or full Bayes"/>
    <m/>
    <m/>
    <m/>
    <m/>
    <m/>
    <m/>
    <m/>
    <m/>
    <m/>
    <m/>
    <m/>
    <s v="yes"/>
    <s v="Average Daily Traffic (ADT)"/>
    <m/>
    <m/>
    <n v="1500"/>
    <n v="40600"/>
    <n v="200"/>
    <n v="8000"/>
    <m/>
    <s v="Roadway/roadway (not interchange related)"/>
    <s v="4-leg"/>
    <s v="Stop-controlled"/>
    <m/>
    <m/>
    <m/>
    <m/>
  </r>
  <r>
    <n v="151"/>
    <s v="Speed and Road Accidents An Evaluation of the Power Model"/>
    <s v="Click for CMF details"/>
    <x v="5"/>
    <x v="13"/>
    <x v="83"/>
    <n v="17"/>
    <n v="0.83"/>
    <s v="All"/>
    <s v="Fatal,Serious injury,Minor injury"/>
    <s v="Not Specified"/>
    <s v="Urban"/>
    <n v="2002"/>
    <n v="5"/>
    <m/>
    <n v="2"/>
    <n v="2"/>
    <n v="0.02"/>
    <n v="0.02"/>
    <s v="bold"/>
    <s v="Before/after using empirical Bayes or full Bayes"/>
    <m/>
    <m/>
    <m/>
    <m/>
    <m/>
    <m/>
    <m/>
    <m/>
    <m/>
    <m/>
    <m/>
    <s v="yes"/>
    <s v="Average Daily Traffic (ADT)"/>
    <m/>
    <m/>
    <n v="7200"/>
    <n v="55100"/>
    <n v="550"/>
    <n v="2600"/>
    <m/>
    <s v="Roadway/roadway (not interchange related)"/>
    <s v="4-leg"/>
    <s v="Signalized"/>
    <m/>
    <m/>
    <m/>
    <m/>
  </r>
  <r>
    <n v="141"/>
    <s v="Speed and Road Accidents An Evaluation of the Power Model"/>
    <s v="Click for CMF details"/>
    <x v="5"/>
    <x v="13"/>
    <x v="83"/>
    <n v="48"/>
    <n v="0.52"/>
    <s v="All"/>
    <s v="Fatal,Serious injury,Minor injury"/>
    <s v="Not Specified"/>
    <s v="Urban"/>
    <n v="2002"/>
    <n v="4"/>
    <m/>
    <n v="7"/>
    <n v="6"/>
    <n v="7.0000000000000007E-2"/>
    <n v="0.06"/>
    <s v="bold"/>
    <s v="Before/after using empirical Bayes or full Bayes"/>
    <m/>
    <m/>
    <m/>
    <m/>
    <m/>
    <m/>
    <m/>
    <m/>
    <m/>
    <m/>
    <m/>
    <s v="yes"/>
    <s v="Average Daily Traffic (ADT)"/>
    <m/>
    <m/>
    <n v="4600"/>
    <n v="40300"/>
    <n v="100"/>
    <n v="13700"/>
    <m/>
    <s v="Roadway/roadway (not interchange related)"/>
    <s v="4-leg"/>
    <s v="Signalized"/>
    <m/>
    <m/>
    <m/>
    <m/>
  </r>
  <r>
    <n v="142"/>
    <s v="Speed and Road Accidents An Evaluation of the Power Model"/>
    <s v="Click for CMF details"/>
    <x v="5"/>
    <x v="13"/>
    <x v="84"/>
    <n v="55"/>
    <n v="0.45"/>
    <s v="All"/>
    <s v="Fatal,Serious injury,Minor injury"/>
    <s v="Not Specified"/>
    <s v="Rural"/>
    <n v="2002"/>
    <n v="4"/>
    <m/>
    <n v="10"/>
    <n v="8"/>
    <n v="0.1"/>
    <n v="0.08"/>
    <s v="bold"/>
    <s v="Before/after using empirical Bayes or full Bayes"/>
    <m/>
    <m/>
    <m/>
    <m/>
    <m/>
    <m/>
    <m/>
    <m/>
    <m/>
    <m/>
    <m/>
    <s v="yes"/>
    <s v="Average Daily Traffic (ADT)"/>
    <m/>
    <m/>
    <n v="1600"/>
    <n v="32400"/>
    <n v="50"/>
    <n v="11800"/>
    <m/>
    <s v="Roadway/roadway (not interchange related)"/>
    <s v="3-leg"/>
    <s v="Stop-controlled"/>
    <m/>
    <m/>
    <m/>
    <m/>
  </r>
  <r>
    <n v="2930"/>
    <s v="A fully Bayesian multivariate approach to before_x0013_after safety evaluation"/>
    <s v="Click for CMF details"/>
    <x v="5"/>
    <x v="13"/>
    <x v="84"/>
    <n v="35"/>
    <n v="0.65"/>
    <s v="All"/>
    <s v="Fatal,Serious injury,Minor injury"/>
    <s v="Not Specified"/>
    <s v="Rural"/>
    <n v="2002"/>
    <n v="5"/>
    <m/>
    <n v="4"/>
    <n v="3"/>
    <n v="0.04"/>
    <n v="0.03"/>
    <s v="bold"/>
    <s v="Before/after using empirical Bayes or full Bayes"/>
    <m/>
    <m/>
    <m/>
    <m/>
    <m/>
    <m/>
    <m/>
    <m/>
    <m/>
    <m/>
    <m/>
    <s v="yes"/>
    <s v="Average Daily Traffic (ADT)"/>
    <m/>
    <m/>
    <n v="1600"/>
    <n v="32400"/>
    <n v="50"/>
    <n v="11800"/>
    <m/>
    <s v="Roadway/roadway (not interchange related)"/>
    <s v="4-leg"/>
    <s v="Stop-controlled"/>
    <m/>
    <m/>
    <m/>
    <d v="2011-03-21T00:00:00"/>
  </r>
  <r>
    <n v="132"/>
    <s v="Handbook of Road Safety Measures"/>
    <s v="Click for CMF details"/>
    <x v="5"/>
    <x v="13"/>
    <x v="84"/>
    <n v="29"/>
    <n v="0.71"/>
    <s v="All"/>
    <s v="Fatal,Serious injury,Minor injury"/>
    <s v="Not Specified"/>
    <s v="Urban"/>
    <n v="2002"/>
    <n v="5"/>
    <m/>
    <n v="5"/>
    <n v="4"/>
    <n v="0.05"/>
    <n v="0.04"/>
    <s v="bold"/>
    <s v="Before/after using empirical Bayes or full Bayes"/>
    <m/>
    <m/>
    <m/>
    <m/>
    <m/>
    <m/>
    <m/>
    <m/>
    <m/>
    <m/>
    <m/>
    <s v="yes"/>
    <s v="Average Daily Traffic (ADT)"/>
    <m/>
    <m/>
    <n v="1500"/>
    <n v="40600"/>
    <n v="200"/>
    <n v="8000"/>
    <m/>
    <s v="Roadway/roadway (not interchange related)"/>
    <s v="4-leg"/>
    <s v="Stop-controlled"/>
    <m/>
    <m/>
    <m/>
    <m/>
  </r>
  <r>
    <n v="134"/>
    <s v="Handbook of Road Safety Measures"/>
    <s v="Click for CMF details"/>
    <x v="5"/>
    <x v="13"/>
    <x v="84"/>
    <n v="9"/>
    <n v="0.91"/>
    <s v="All"/>
    <s v="Fatal,Serious injury,Minor injury"/>
    <s v="Not Specified"/>
    <s v="Urban"/>
    <n v="2002"/>
    <n v="5"/>
    <m/>
    <n v="2"/>
    <n v="1"/>
    <n v="0.02"/>
    <n v="0.01"/>
    <s v="bold"/>
    <s v="Before/after using empirical Bayes or full Bayes"/>
    <m/>
    <m/>
    <m/>
    <m/>
    <m/>
    <m/>
    <m/>
    <m/>
    <m/>
    <m/>
    <m/>
    <s v="yes"/>
    <s v="Average Daily Traffic (ADT)"/>
    <m/>
    <m/>
    <n v="7200"/>
    <n v="55100"/>
    <n v="550"/>
    <n v="2600"/>
    <m/>
    <s v="Roadway/roadway (not interchange related)"/>
    <s v="4-leg"/>
    <s v="Signalized"/>
    <m/>
    <m/>
    <m/>
    <m/>
  </r>
  <r>
    <n v="139"/>
    <s v="Handbook of Road Safety Measures"/>
    <s v="Click for CMF details"/>
    <x v="5"/>
    <x v="13"/>
    <x v="84"/>
    <n v="28"/>
    <n v="0.72"/>
    <s v="All"/>
    <s v="Fatal,Serious injury,Minor injury"/>
    <s v="Not Specified"/>
    <s v="Urban"/>
    <n v="2002"/>
    <n v="4"/>
    <m/>
    <n v="6"/>
    <n v="5"/>
    <n v="0.06"/>
    <n v="0.05"/>
    <s v="bold"/>
    <s v="Before/after using empirical Bayes or full Bayes"/>
    <m/>
    <m/>
    <m/>
    <m/>
    <m/>
    <m/>
    <m/>
    <m/>
    <m/>
    <m/>
    <m/>
    <s v="yes"/>
    <s v="Average Daily Traffic (ADT)"/>
    <m/>
    <m/>
    <n v="4600"/>
    <n v="40300"/>
    <n v="100"/>
    <n v="13700"/>
    <m/>
    <s v="Roadway/roadway (not interchange related)"/>
    <s v="4-leg"/>
    <s v="Signalized"/>
    <m/>
    <m/>
    <m/>
    <m/>
  </r>
  <r>
    <n v="129"/>
    <s v="Handbook of Road Safety Measures"/>
    <s v="Click for CMF details"/>
    <x v="6"/>
    <x v="0"/>
    <x v="85"/>
    <n v="39"/>
    <n v="0.61"/>
    <s v="All"/>
    <s v="Fatal,Serious injury,Minor injury"/>
    <s v="Not Specified"/>
    <s v="Urban"/>
    <n v="2004"/>
    <n v="4"/>
    <m/>
    <n v="10"/>
    <n v="6"/>
    <n v="0.1"/>
    <n v="0.06"/>
    <s v="bold"/>
    <s v="Meta-analysis"/>
    <m/>
    <m/>
    <m/>
    <m/>
    <m/>
    <m/>
    <m/>
    <m/>
    <m/>
    <m/>
    <m/>
    <s v="no"/>
    <m/>
    <m/>
    <m/>
    <m/>
    <m/>
    <m/>
    <m/>
    <n v="2"/>
    <m/>
    <m/>
    <m/>
    <m/>
    <m/>
    <m/>
    <m/>
  </r>
  <r>
    <n v="131"/>
    <s v="Handbook of Road Safety Measures"/>
    <s v="Click for CMF details"/>
    <x v="5"/>
    <x v="13"/>
    <x v="86"/>
    <n v="23"/>
    <n v="0.77"/>
    <s v="All"/>
    <s v="Fatal,Serious injury,Minor injury"/>
    <s v="Not Specified"/>
    <s v="All"/>
    <n v="2002"/>
    <n v="4"/>
    <m/>
    <n v="8"/>
    <n v="7"/>
    <n v="0.08"/>
    <n v="7.0000000000000007E-2"/>
    <s v="bold"/>
    <s v="Before/after using empirical Bayes or full Bayes"/>
    <m/>
    <m/>
    <m/>
    <m/>
    <m/>
    <m/>
    <m/>
    <m/>
    <m/>
    <m/>
    <m/>
    <s v="yes"/>
    <s v="Average Daily Traffic (ADT)"/>
    <m/>
    <m/>
    <n v="1500"/>
    <n v="40600"/>
    <n v="25"/>
    <n v="26000"/>
    <m/>
    <s v="Roadway/roadway (not interchange related)"/>
    <s v="3-leg,4-leg"/>
    <s v="Stop-controlled"/>
    <m/>
    <m/>
    <m/>
    <m/>
  </r>
  <r>
    <n v="406"/>
    <s v="A Review of Two Innovative Pavement Patterns that Have Been Developed to Reduce Traffic Speeds and Crashes"/>
    <s v="Click for CMF details"/>
    <x v="5"/>
    <x v="13"/>
    <x v="86"/>
    <n v="9"/>
    <n v="0.91"/>
    <s v="All"/>
    <s v="Fatal,Serious injury,Minor injury"/>
    <s v="Not Specified"/>
    <s v="All"/>
    <n v="2002"/>
    <n v="5"/>
    <m/>
    <n v="4"/>
    <n v="3"/>
    <n v="0.04"/>
    <n v="0.03"/>
    <s v="bold"/>
    <s v="Before/after using empirical Bayes or full Bayes"/>
    <m/>
    <m/>
    <m/>
    <m/>
    <m/>
    <m/>
    <m/>
    <m/>
    <m/>
    <m/>
    <m/>
    <s v="yes"/>
    <s v="Average Daily Traffic (ADT)"/>
    <m/>
    <m/>
    <n v="7200"/>
    <n v="55100"/>
    <n v="550"/>
    <n v="8400"/>
    <m/>
    <s v="Roadway/roadway (not interchange related)"/>
    <s v="3-leg,4-leg"/>
    <s v="Signalized"/>
    <m/>
    <m/>
    <m/>
    <m/>
  </r>
  <r>
    <n v="524"/>
    <s v="Traffic Safety Evaluation of Daytime and Nighttime Work Zones"/>
    <s v="Click for CMF details"/>
    <x v="8"/>
    <x v="0"/>
    <x v="87"/>
    <n v="59"/>
    <n v="0.41"/>
    <s v="Vehicle/pedestrian"/>
    <s v="Serious injury,Minor injury"/>
    <s v="Not Specified"/>
    <s v="Not specified"/>
    <n v="2004"/>
    <n v="4"/>
    <m/>
    <n v="20"/>
    <m/>
    <n v="0.2"/>
    <m/>
    <s v="no"/>
    <s v="Meta-analysis"/>
    <m/>
    <m/>
    <m/>
    <m/>
    <m/>
    <m/>
    <m/>
    <m/>
    <m/>
    <m/>
    <m/>
    <s v="yes"/>
    <s v="Not specified"/>
    <m/>
    <m/>
    <s v="Not specified"/>
    <s v="Not specified"/>
    <m/>
    <m/>
    <m/>
    <s v="Roadway/roadway (not interchange related)"/>
    <s v="Not specified"/>
    <s v="Not specified"/>
    <m/>
    <m/>
    <m/>
    <m/>
  </r>
  <r>
    <n v="528"/>
    <s v="Traffic Safety Evaluation of Daytime and Nighttime Work Zones"/>
    <s v="Click for CMF details"/>
    <x v="7"/>
    <x v="7"/>
    <x v="88"/>
    <n v="40.299999999999997"/>
    <n v="0.59699999999999998"/>
    <s v="All"/>
    <s v="Fatal,Serious injury,Minor injury"/>
    <s v="Principal Arterial Other Freeways and Expressways"/>
    <s v="Not specified"/>
    <n v="2013"/>
    <n v="4"/>
    <s v="11 mainline toll plazas existed on the Gardens State Parkway (GSP) in New Jersey."/>
    <m/>
    <n v="3.8"/>
    <m/>
    <n v="3.7999999999999999E-2"/>
    <s v="no"/>
    <s v="Before/after using empirical Bayes or full Bayes"/>
    <s v="NJ"/>
    <m/>
    <m/>
    <s v="Crashes"/>
    <n v="422"/>
    <n v="393"/>
    <m/>
    <m/>
    <m/>
    <n v="2001"/>
    <n v="2010"/>
    <s v="no"/>
    <s v="Annual Average Daily Traffic (AADT)"/>
    <m/>
    <m/>
    <m/>
    <m/>
    <m/>
    <m/>
    <d v="2014-02-07T00:00:00"/>
    <m/>
    <m/>
    <m/>
    <m/>
    <s v="Not specified"/>
    <s v="Divided by Median"/>
    <m/>
  </r>
  <r>
    <n v="498"/>
    <s v="Traffic Safety Evaluation of Daytime and Nighttime Work Zones"/>
    <s v="Click for CMF details"/>
    <x v="4"/>
    <x v="14"/>
    <x v="89"/>
    <n v="53"/>
    <n v="0.47"/>
    <s v="All"/>
    <s v="Fatal,Serious injury,Minor injury"/>
    <s v="All"/>
    <s v="All"/>
    <n v="2013"/>
    <n v="4"/>
    <s v="Traffic signals were operating in the late night flash (LNF) mode from late night to early morning hours."/>
    <m/>
    <n v="8"/>
    <m/>
    <n v="0.08"/>
    <s v="no"/>
    <s v="Before/after using empirical Bayes or full Bayes"/>
    <s v="NC"/>
    <s v="Statewide"/>
    <m/>
    <s v="Crashes"/>
    <n v="286"/>
    <n v="39"/>
    <m/>
    <m/>
    <m/>
    <n v="2000"/>
    <n v="2007"/>
    <s v="yes"/>
    <s v="Annual Average Daily Traffic (AADT)"/>
    <m/>
    <m/>
    <n v="2550"/>
    <n v="59000"/>
    <n v="1000"/>
    <n v="23333"/>
    <m/>
    <s v="Not specified"/>
    <s v="3-leg,4-leg"/>
    <s v="Signalized"/>
    <m/>
    <s v="Night"/>
    <s v="All"/>
    <m/>
  </r>
  <r>
    <n v="501"/>
    <s v="Traffic Safety Evaluation of Daytime and Nighttime Work Zones"/>
    <s v="Click for CMF details"/>
    <x v="7"/>
    <x v="15"/>
    <x v="90"/>
    <n v="5"/>
    <n v="0.95"/>
    <s v="All"/>
    <s v="Fatal,Serious injury"/>
    <s v="Not Specified"/>
    <m/>
    <n v="2009"/>
    <n v="4"/>
    <m/>
    <m/>
    <n v="4.5999999999999996"/>
    <m/>
    <n v="0.05"/>
    <s v="no"/>
    <s v="Before/after using empirical Bayes or full Bayes"/>
    <s v="FL"/>
    <m/>
    <m/>
    <s v="Crashes"/>
    <n v="1853"/>
    <n v="1244"/>
    <m/>
    <m/>
    <m/>
    <n v="2002"/>
    <n v="2007"/>
    <s v="no"/>
    <m/>
    <m/>
    <m/>
    <m/>
    <m/>
    <m/>
    <m/>
    <m/>
    <m/>
    <m/>
    <m/>
    <m/>
    <s v="All"/>
    <m/>
    <m/>
  </r>
  <r>
    <n v="503"/>
    <s v="Traffic Safety Evaluation of Daytime and Nighttime Work Zones"/>
    <s v="Click for CMF details"/>
    <x v="0"/>
    <x v="0"/>
    <x v="91"/>
    <n v="33"/>
    <n v="0.67"/>
    <s v="All"/>
    <s v="Serious injury,Minor injury"/>
    <s v="Minor Collector"/>
    <s v="Urban"/>
    <n v="2004"/>
    <n v="4"/>
    <m/>
    <n v="9"/>
    <m/>
    <n v="0.09"/>
    <m/>
    <s v="no"/>
    <s v="Meta-analysis"/>
    <m/>
    <m/>
    <m/>
    <m/>
    <m/>
    <m/>
    <m/>
    <m/>
    <m/>
    <m/>
    <m/>
    <s v="no"/>
    <s v="Average Daily Traffic (ADT)"/>
    <m/>
    <m/>
    <m/>
    <m/>
    <m/>
    <m/>
    <n v="2"/>
    <m/>
    <m/>
    <m/>
    <m/>
    <m/>
    <m/>
    <m/>
  </r>
  <r>
    <n v="504"/>
    <s v="Traffic Safety Evaluation of Daytime and Nighttime Work Zones"/>
    <s v="Click for CMF details"/>
    <x v="0"/>
    <x v="0"/>
    <x v="91"/>
    <n v="33"/>
    <n v="0.67"/>
    <s v="All"/>
    <s v="Serious injury,Minor injury"/>
    <s v="Minor Collector"/>
    <s v="Urban"/>
    <n v="2004"/>
    <n v="4"/>
    <m/>
    <n v="9"/>
    <m/>
    <n v="0.09"/>
    <m/>
    <s v="no"/>
    <s v="Meta-analysis"/>
    <m/>
    <m/>
    <m/>
    <m/>
    <m/>
    <m/>
    <m/>
    <m/>
    <m/>
    <m/>
    <m/>
    <s v="no"/>
    <s v="Average Daily Traffic (ADT)"/>
    <m/>
    <m/>
    <m/>
    <m/>
    <m/>
    <m/>
    <n v="2"/>
    <m/>
    <m/>
    <m/>
    <m/>
    <m/>
    <m/>
    <m/>
  </r>
  <r>
    <n v="551"/>
    <s v="Traffic Safety Evaluation of Daytime and Nighttime Work Zones"/>
    <s v="Click for CMF details"/>
    <x v="0"/>
    <x v="0"/>
    <x v="92"/>
    <n v="57"/>
    <n v="0.43"/>
    <s v="Speed related"/>
    <s v="Serious injury,Minor injury"/>
    <s v="Not Specified"/>
    <s v="Not specified"/>
    <n v="1996"/>
    <n v="4"/>
    <m/>
    <n v="19"/>
    <n v="8"/>
    <n v="0.19"/>
    <n v="0.08"/>
    <s v="no"/>
    <s v="Simple before/after"/>
    <m/>
    <m/>
    <m/>
    <m/>
    <m/>
    <m/>
    <m/>
    <m/>
    <m/>
    <m/>
    <m/>
    <s v="yes"/>
    <s v="Not specified"/>
    <m/>
    <m/>
    <s v="Not specified"/>
    <s v="Not specified"/>
    <m/>
    <m/>
    <m/>
    <s v="Roadway/roadway (not interchange related)"/>
    <s v="Not specified"/>
    <s v="Roundabout"/>
    <m/>
    <m/>
    <m/>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PivotTable1" cacheId="0" applyNumberFormats="0" applyBorderFormats="0" applyFontFormats="0" applyPatternFormats="0" applyAlignmentFormats="0" applyWidthHeightFormats="1" dataCaption="Values" updatedVersion="4" minRefreshableVersion="3" useAutoFormatting="1" itemPrintTitles="1" createdVersion="4" indent="0" outline="1" outlineData="1" multipleFieldFilters="0">
  <location ref="A3:B111" firstHeaderRow="1" firstDataRow="1" firstDataCol="1"/>
  <pivotFields count="48">
    <pivotField showAll="0"/>
    <pivotField showAll="0"/>
    <pivotField showAll="0"/>
    <pivotField axis="axisRow" showAll="0">
      <items count="15">
        <item x="6"/>
        <item x="9"/>
        <item x="10"/>
        <item x="12"/>
        <item x="8"/>
        <item x="5"/>
        <item x="4"/>
        <item x="13"/>
        <item x="3"/>
        <item x="7"/>
        <item x="11"/>
        <item x="2"/>
        <item x="0"/>
        <item x="1"/>
        <item t="default"/>
      </items>
    </pivotField>
    <pivotField showAll="0">
      <items count="17">
        <item x="4"/>
        <item x="2"/>
        <item x="5"/>
        <item x="8"/>
        <item x="11"/>
        <item x="7"/>
        <item x="15"/>
        <item x="1"/>
        <item x="9"/>
        <item x="10"/>
        <item x="14"/>
        <item x="3"/>
        <item x="6"/>
        <item x="13"/>
        <item x="12"/>
        <item x="0"/>
        <item t="default"/>
      </items>
    </pivotField>
    <pivotField axis="axisRow" dataField="1" showAll="0">
      <items count="94">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t="default"/>
      </items>
    </pivotField>
    <pivotField showAll="0"/>
    <pivotField showAll="0"/>
    <pivotField showAll="0"/>
    <pivotField showAll="0"/>
    <pivotField showAll="0"/>
    <pivotField showAll="0"/>
    <pivotField showAll="0"/>
    <pivotField multipleItemSelectionAllowed="1"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s>
  <rowFields count="2">
    <field x="3"/>
    <field x="5"/>
  </rowFields>
  <rowItems count="108">
    <i>
      <x/>
    </i>
    <i r="1">
      <x v="17"/>
    </i>
    <i r="1">
      <x v="26"/>
    </i>
    <i r="1">
      <x v="41"/>
    </i>
    <i r="1">
      <x v="57"/>
    </i>
    <i r="1">
      <x v="85"/>
    </i>
    <i>
      <x v="1"/>
    </i>
    <i r="1">
      <x v="32"/>
    </i>
    <i r="1">
      <x v="33"/>
    </i>
    <i r="1">
      <x v="45"/>
    </i>
    <i r="1">
      <x v="46"/>
    </i>
    <i r="1">
      <x v="59"/>
    </i>
    <i r="1">
      <x v="60"/>
    </i>
    <i>
      <x v="2"/>
    </i>
    <i r="1">
      <x v="40"/>
    </i>
    <i>
      <x v="3"/>
    </i>
    <i r="1">
      <x v="69"/>
    </i>
    <i r="1">
      <x v="70"/>
    </i>
    <i r="1">
      <x v="71"/>
    </i>
    <i r="1">
      <x v="72"/>
    </i>
    <i r="1">
      <x v="73"/>
    </i>
    <i r="1">
      <x v="74"/>
    </i>
    <i>
      <x v="4"/>
    </i>
    <i r="1">
      <x v="30"/>
    </i>
    <i r="1">
      <x v="31"/>
    </i>
    <i r="1">
      <x v="87"/>
    </i>
    <i>
      <x v="5"/>
    </i>
    <i r="1">
      <x v="12"/>
    </i>
    <i r="1">
      <x v="13"/>
    </i>
    <i r="1">
      <x v="14"/>
    </i>
    <i r="1">
      <x v="15"/>
    </i>
    <i r="1">
      <x v="16"/>
    </i>
    <i r="1">
      <x v="18"/>
    </i>
    <i r="1">
      <x v="19"/>
    </i>
    <i r="1">
      <x v="21"/>
    </i>
    <i r="1">
      <x v="22"/>
    </i>
    <i r="1">
      <x v="25"/>
    </i>
    <i r="1">
      <x v="80"/>
    </i>
    <i r="1">
      <x v="81"/>
    </i>
    <i r="1">
      <x v="83"/>
    </i>
    <i r="1">
      <x v="84"/>
    </i>
    <i r="1">
      <x v="86"/>
    </i>
    <i>
      <x v="6"/>
    </i>
    <i r="1">
      <x v="8"/>
    </i>
    <i r="1">
      <x v="9"/>
    </i>
    <i r="1">
      <x v="10"/>
    </i>
    <i r="1">
      <x v="11"/>
    </i>
    <i r="1">
      <x v="20"/>
    </i>
    <i r="1">
      <x v="24"/>
    </i>
    <i r="1">
      <x v="38"/>
    </i>
    <i r="1">
      <x v="39"/>
    </i>
    <i r="1">
      <x v="43"/>
    </i>
    <i r="1">
      <x v="52"/>
    </i>
    <i r="1">
      <x v="75"/>
    </i>
    <i r="1">
      <x v="89"/>
    </i>
    <i>
      <x v="7"/>
    </i>
    <i r="1">
      <x v="82"/>
    </i>
    <i>
      <x v="8"/>
    </i>
    <i r="1">
      <x v="7"/>
    </i>
    <i r="1">
      <x v="28"/>
    </i>
    <i r="1">
      <x v="29"/>
    </i>
    <i r="1">
      <x v="44"/>
    </i>
    <i r="1">
      <x v="78"/>
    </i>
    <i>
      <x v="9"/>
    </i>
    <i r="1">
      <x v="23"/>
    </i>
    <i r="1">
      <x v="34"/>
    </i>
    <i r="1">
      <x v="35"/>
    </i>
    <i r="1">
      <x v="36"/>
    </i>
    <i r="1">
      <x v="37"/>
    </i>
    <i r="1">
      <x v="47"/>
    </i>
    <i r="1">
      <x v="48"/>
    </i>
    <i r="1">
      <x v="49"/>
    </i>
    <i r="1">
      <x v="50"/>
    </i>
    <i r="1">
      <x v="53"/>
    </i>
    <i r="1">
      <x v="54"/>
    </i>
    <i r="1">
      <x v="56"/>
    </i>
    <i r="1">
      <x v="58"/>
    </i>
    <i r="1">
      <x v="67"/>
    </i>
    <i r="1">
      <x v="68"/>
    </i>
    <i r="1">
      <x v="77"/>
    </i>
    <i r="1">
      <x v="88"/>
    </i>
    <i r="1">
      <x v="90"/>
    </i>
    <i>
      <x v="10"/>
    </i>
    <i r="1">
      <x v="61"/>
    </i>
    <i r="1">
      <x v="62"/>
    </i>
    <i r="1">
      <x v="63"/>
    </i>
    <i r="1">
      <x v="64"/>
    </i>
    <i r="1">
      <x v="76"/>
    </i>
    <i>
      <x v="11"/>
    </i>
    <i r="1">
      <x v="6"/>
    </i>
    <i r="1">
      <x v="42"/>
    </i>
    <i r="1">
      <x v="51"/>
    </i>
    <i r="1">
      <x v="55"/>
    </i>
    <i>
      <x v="12"/>
    </i>
    <i r="1">
      <x/>
    </i>
    <i r="1">
      <x v="1"/>
    </i>
    <i r="1">
      <x v="2"/>
    </i>
    <i r="1">
      <x v="3"/>
    </i>
    <i r="1">
      <x v="27"/>
    </i>
    <i r="1">
      <x v="65"/>
    </i>
    <i r="1">
      <x v="66"/>
    </i>
    <i r="1">
      <x v="91"/>
    </i>
    <i r="1">
      <x v="92"/>
    </i>
    <i>
      <x v="13"/>
    </i>
    <i r="1">
      <x v="4"/>
    </i>
    <i r="1">
      <x v="5"/>
    </i>
    <i r="1">
      <x v="79"/>
    </i>
    <i t="grand">
      <x/>
    </i>
  </rowItems>
  <colItems count="1">
    <i/>
  </colItems>
  <dataFields count="1">
    <dataField name="Count of Countermeasure" fld="5" subtotal="count"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6" Type="http://schemas.openxmlformats.org/officeDocument/2006/relationships/ctrlProp" Target="../ctrlProps/ctrlProp23.xml"/><Relationship Id="rId21" Type="http://schemas.openxmlformats.org/officeDocument/2006/relationships/ctrlProp" Target="../ctrlProps/ctrlProp18.xml"/><Relationship Id="rId42" Type="http://schemas.openxmlformats.org/officeDocument/2006/relationships/ctrlProp" Target="../ctrlProps/ctrlProp39.xml"/><Relationship Id="rId47" Type="http://schemas.openxmlformats.org/officeDocument/2006/relationships/ctrlProp" Target="../ctrlProps/ctrlProp44.xml"/><Relationship Id="rId63" Type="http://schemas.openxmlformats.org/officeDocument/2006/relationships/ctrlProp" Target="../ctrlProps/ctrlProp60.xml"/><Relationship Id="rId68" Type="http://schemas.openxmlformats.org/officeDocument/2006/relationships/ctrlProp" Target="../ctrlProps/ctrlProp65.xml"/><Relationship Id="rId84" Type="http://schemas.openxmlformats.org/officeDocument/2006/relationships/ctrlProp" Target="../ctrlProps/ctrlProp81.xml"/><Relationship Id="rId89" Type="http://schemas.openxmlformats.org/officeDocument/2006/relationships/ctrlProp" Target="../ctrlProps/ctrlProp86.xml"/><Relationship Id="rId16" Type="http://schemas.openxmlformats.org/officeDocument/2006/relationships/ctrlProp" Target="../ctrlProps/ctrlProp13.xml"/><Relationship Id="rId107" Type="http://schemas.openxmlformats.org/officeDocument/2006/relationships/ctrlProp" Target="../ctrlProps/ctrlProp104.xml"/><Relationship Id="rId11" Type="http://schemas.openxmlformats.org/officeDocument/2006/relationships/ctrlProp" Target="../ctrlProps/ctrlProp8.xml"/><Relationship Id="rId32" Type="http://schemas.openxmlformats.org/officeDocument/2006/relationships/ctrlProp" Target="../ctrlProps/ctrlProp29.xml"/><Relationship Id="rId37" Type="http://schemas.openxmlformats.org/officeDocument/2006/relationships/ctrlProp" Target="../ctrlProps/ctrlProp34.xml"/><Relationship Id="rId53" Type="http://schemas.openxmlformats.org/officeDocument/2006/relationships/ctrlProp" Target="../ctrlProps/ctrlProp50.xml"/><Relationship Id="rId58" Type="http://schemas.openxmlformats.org/officeDocument/2006/relationships/ctrlProp" Target="../ctrlProps/ctrlProp55.xml"/><Relationship Id="rId74" Type="http://schemas.openxmlformats.org/officeDocument/2006/relationships/ctrlProp" Target="../ctrlProps/ctrlProp71.xml"/><Relationship Id="rId79" Type="http://schemas.openxmlformats.org/officeDocument/2006/relationships/ctrlProp" Target="../ctrlProps/ctrlProp76.xml"/><Relationship Id="rId102" Type="http://schemas.openxmlformats.org/officeDocument/2006/relationships/ctrlProp" Target="../ctrlProps/ctrlProp99.xml"/><Relationship Id="rId5" Type="http://schemas.openxmlformats.org/officeDocument/2006/relationships/ctrlProp" Target="../ctrlProps/ctrlProp2.xml"/><Relationship Id="rId90" Type="http://schemas.openxmlformats.org/officeDocument/2006/relationships/ctrlProp" Target="../ctrlProps/ctrlProp87.xml"/><Relationship Id="rId95" Type="http://schemas.openxmlformats.org/officeDocument/2006/relationships/ctrlProp" Target="../ctrlProps/ctrlProp92.xml"/><Relationship Id="rId22" Type="http://schemas.openxmlformats.org/officeDocument/2006/relationships/ctrlProp" Target="../ctrlProps/ctrlProp19.xml"/><Relationship Id="rId27" Type="http://schemas.openxmlformats.org/officeDocument/2006/relationships/ctrlProp" Target="../ctrlProps/ctrlProp24.xml"/><Relationship Id="rId43" Type="http://schemas.openxmlformats.org/officeDocument/2006/relationships/ctrlProp" Target="../ctrlProps/ctrlProp40.xml"/><Relationship Id="rId48" Type="http://schemas.openxmlformats.org/officeDocument/2006/relationships/ctrlProp" Target="../ctrlProps/ctrlProp45.xml"/><Relationship Id="rId64" Type="http://schemas.openxmlformats.org/officeDocument/2006/relationships/ctrlProp" Target="../ctrlProps/ctrlProp61.xml"/><Relationship Id="rId69" Type="http://schemas.openxmlformats.org/officeDocument/2006/relationships/ctrlProp" Target="../ctrlProps/ctrlProp66.xml"/><Relationship Id="rId80" Type="http://schemas.openxmlformats.org/officeDocument/2006/relationships/ctrlProp" Target="../ctrlProps/ctrlProp77.xml"/><Relationship Id="rId85" Type="http://schemas.openxmlformats.org/officeDocument/2006/relationships/ctrlProp" Target="../ctrlProps/ctrlProp82.xml"/><Relationship Id="rId12" Type="http://schemas.openxmlformats.org/officeDocument/2006/relationships/ctrlProp" Target="../ctrlProps/ctrlProp9.xml"/><Relationship Id="rId17" Type="http://schemas.openxmlformats.org/officeDocument/2006/relationships/ctrlProp" Target="../ctrlProps/ctrlProp14.xml"/><Relationship Id="rId33" Type="http://schemas.openxmlformats.org/officeDocument/2006/relationships/ctrlProp" Target="../ctrlProps/ctrlProp30.xml"/><Relationship Id="rId38" Type="http://schemas.openxmlformats.org/officeDocument/2006/relationships/ctrlProp" Target="../ctrlProps/ctrlProp35.xml"/><Relationship Id="rId59" Type="http://schemas.openxmlformats.org/officeDocument/2006/relationships/ctrlProp" Target="../ctrlProps/ctrlProp56.xml"/><Relationship Id="rId103" Type="http://schemas.openxmlformats.org/officeDocument/2006/relationships/ctrlProp" Target="../ctrlProps/ctrlProp100.xml"/><Relationship Id="rId108" Type="http://schemas.openxmlformats.org/officeDocument/2006/relationships/ctrlProp" Target="../ctrlProps/ctrlProp105.xml"/><Relationship Id="rId54" Type="http://schemas.openxmlformats.org/officeDocument/2006/relationships/ctrlProp" Target="../ctrlProps/ctrlProp51.xml"/><Relationship Id="rId70" Type="http://schemas.openxmlformats.org/officeDocument/2006/relationships/ctrlProp" Target="../ctrlProps/ctrlProp67.xml"/><Relationship Id="rId75" Type="http://schemas.openxmlformats.org/officeDocument/2006/relationships/ctrlProp" Target="../ctrlProps/ctrlProp72.xml"/><Relationship Id="rId91" Type="http://schemas.openxmlformats.org/officeDocument/2006/relationships/ctrlProp" Target="../ctrlProps/ctrlProp88.xml"/><Relationship Id="rId96" Type="http://schemas.openxmlformats.org/officeDocument/2006/relationships/ctrlProp" Target="../ctrlProps/ctrlProp93.xml"/><Relationship Id="rId1" Type="http://schemas.openxmlformats.org/officeDocument/2006/relationships/printerSettings" Target="../printerSettings/printerSettings2.bin"/><Relationship Id="rId6" Type="http://schemas.openxmlformats.org/officeDocument/2006/relationships/ctrlProp" Target="../ctrlProps/ctrlProp3.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49" Type="http://schemas.openxmlformats.org/officeDocument/2006/relationships/ctrlProp" Target="../ctrlProps/ctrlProp46.xml"/><Relationship Id="rId57" Type="http://schemas.openxmlformats.org/officeDocument/2006/relationships/ctrlProp" Target="../ctrlProps/ctrlProp54.xml"/><Relationship Id="rId106" Type="http://schemas.openxmlformats.org/officeDocument/2006/relationships/ctrlProp" Target="../ctrlProps/ctrlProp103.xml"/><Relationship Id="rId10" Type="http://schemas.openxmlformats.org/officeDocument/2006/relationships/ctrlProp" Target="../ctrlProps/ctrlProp7.xml"/><Relationship Id="rId31" Type="http://schemas.openxmlformats.org/officeDocument/2006/relationships/ctrlProp" Target="../ctrlProps/ctrlProp28.xml"/><Relationship Id="rId44" Type="http://schemas.openxmlformats.org/officeDocument/2006/relationships/ctrlProp" Target="../ctrlProps/ctrlProp41.xml"/><Relationship Id="rId52" Type="http://schemas.openxmlformats.org/officeDocument/2006/relationships/ctrlProp" Target="../ctrlProps/ctrlProp49.xml"/><Relationship Id="rId60" Type="http://schemas.openxmlformats.org/officeDocument/2006/relationships/ctrlProp" Target="../ctrlProps/ctrlProp57.xml"/><Relationship Id="rId65" Type="http://schemas.openxmlformats.org/officeDocument/2006/relationships/ctrlProp" Target="../ctrlProps/ctrlProp62.xml"/><Relationship Id="rId73" Type="http://schemas.openxmlformats.org/officeDocument/2006/relationships/ctrlProp" Target="../ctrlProps/ctrlProp70.xml"/><Relationship Id="rId78" Type="http://schemas.openxmlformats.org/officeDocument/2006/relationships/ctrlProp" Target="../ctrlProps/ctrlProp75.xml"/><Relationship Id="rId81" Type="http://schemas.openxmlformats.org/officeDocument/2006/relationships/ctrlProp" Target="../ctrlProps/ctrlProp78.xml"/><Relationship Id="rId86" Type="http://schemas.openxmlformats.org/officeDocument/2006/relationships/ctrlProp" Target="../ctrlProps/ctrlProp83.xml"/><Relationship Id="rId94" Type="http://schemas.openxmlformats.org/officeDocument/2006/relationships/ctrlProp" Target="../ctrlProps/ctrlProp91.xml"/><Relationship Id="rId99" Type="http://schemas.openxmlformats.org/officeDocument/2006/relationships/ctrlProp" Target="../ctrlProps/ctrlProp96.xml"/><Relationship Id="rId101" Type="http://schemas.openxmlformats.org/officeDocument/2006/relationships/ctrlProp" Target="../ctrlProps/ctrlProp98.xml"/><Relationship Id="rId4" Type="http://schemas.openxmlformats.org/officeDocument/2006/relationships/ctrlProp" Target="../ctrlProps/ctrlProp1.xml"/><Relationship Id="rId9" Type="http://schemas.openxmlformats.org/officeDocument/2006/relationships/ctrlProp" Target="../ctrlProps/ctrlProp6.xml"/><Relationship Id="rId13" Type="http://schemas.openxmlformats.org/officeDocument/2006/relationships/ctrlProp" Target="../ctrlProps/ctrlProp10.xml"/><Relationship Id="rId18" Type="http://schemas.openxmlformats.org/officeDocument/2006/relationships/ctrlProp" Target="../ctrlProps/ctrlProp15.xml"/><Relationship Id="rId39" Type="http://schemas.openxmlformats.org/officeDocument/2006/relationships/ctrlProp" Target="../ctrlProps/ctrlProp36.xml"/><Relationship Id="rId109" Type="http://schemas.openxmlformats.org/officeDocument/2006/relationships/ctrlProp" Target="../ctrlProps/ctrlProp106.xml"/><Relationship Id="rId34" Type="http://schemas.openxmlformats.org/officeDocument/2006/relationships/ctrlProp" Target="../ctrlProps/ctrlProp31.xml"/><Relationship Id="rId50" Type="http://schemas.openxmlformats.org/officeDocument/2006/relationships/ctrlProp" Target="../ctrlProps/ctrlProp47.xml"/><Relationship Id="rId55" Type="http://schemas.openxmlformats.org/officeDocument/2006/relationships/ctrlProp" Target="../ctrlProps/ctrlProp52.xml"/><Relationship Id="rId76" Type="http://schemas.openxmlformats.org/officeDocument/2006/relationships/ctrlProp" Target="../ctrlProps/ctrlProp73.xml"/><Relationship Id="rId97" Type="http://schemas.openxmlformats.org/officeDocument/2006/relationships/ctrlProp" Target="../ctrlProps/ctrlProp94.xml"/><Relationship Id="rId104" Type="http://schemas.openxmlformats.org/officeDocument/2006/relationships/ctrlProp" Target="../ctrlProps/ctrlProp101.xml"/><Relationship Id="rId7" Type="http://schemas.openxmlformats.org/officeDocument/2006/relationships/ctrlProp" Target="../ctrlProps/ctrlProp4.xml"/><Relationship Id="rId71" Type="http://schemas.openxmlformats.org/officeDocument/2006/relationships/ctrlProp" Target="../ctrlProps/ctrlProp68.xml"/><Relationship Id="rId92" Type="http://schemas.openxmlformats.org/officeDocument/2006/relationships/ctrlProp" Target="../ctrlProps/ctrlProp89.xml"/><Relationship Id="rId2" Type="http://schemas.openxmlformats.org/officeDocument/2006/relationships/drawing" Target="../drawings/drawing1.xml"/><Relationship Id="rId29" Type="http://schemas.openxmlformats.org/officeDocument/2006/relationships/ctrlProp" Target="../ctrlProps/ctrlProp26.xml"/><Relationship Id="rId24" Type="http://schemas.openxmlformats.org/officeDocument/2006/relationships/ctrlProp" Target="../ctrlProps/ctrlProp21.xml"/><Relationship Id="rId40" Type="http://schemas.openxmlformats.org/officeDocument/2006/relationships/ctrlProp" Target="../ctrlProps/ctrlProp37.xml"/><Relationship Id="rId45" Type="http://schemas.openxmlformats.org/officeDocument/2006/relationships/ctrlProp" Target="../ctrlProps/ctrlProp42.xml"/><Relationship Id="rId66" Type="http://schemas.openxmlformats.org/officeDocument/2006/relationships/ctrlProp" Target="../ctrlProps/ctrlProp63.xml"/><Relationship Id="rId87" Type="http://schemas.openxmlformats.org/officeDocument/2006/relationships/ctrlProp" Target="../ctrlProps/ctrlProp84.xml"/><Relationship Id="rId110" Type="http://schemas.openxmlformats.org/officeDocument/2006/relationships/ctrlProp" Target="../ctrlProps/ctrlProp107.xml"/><Relationship Id="rId61" Type="http://schemas.openxmlformats.org/officeDocument/2006/relationships/ctrlProp" Target="../ctrlProps/ctrlProp58.xml"/><Relationship Id="rId82" Type="http://schemas.openxmlformats.org/officeDocument/2006/relationships/ctrlProp" Target="../ctrlProps/ctrlProp79.xml"/><Relationship Id="rId19" Type="http://schemas.openxmlformats.org/officeDocument/2006/relationships/ctrlProp" Target="../ctrlProps/ctrlProp16.xml"/><Relationship Id="rId14" Type="http://schemas.openxmlformats.org/officeDocument/2006/relationships/ctrlProp" Target="../ctrlProps/ctrlProp11.xml"/><Relationship Id="rId30" Type="http://schemas.openxmlformats.org/officeDocument/2006/relationships/ctrlProp" Target="../ctrlProps/ctrlProp27.xml"/><Relationship Id="rId35" Type="http://schemas.openxmlformats.org/officeDocument/2006/relationships/ctrlProp" Target="../ctrlProps/ctrlProp32.xml"/><Relationship Id="rId56" Type="http://schemas.openxmlformats.org/officeDocument/2006/relationships/ctrlProp" Target="../ctrlProps/ctrlProp53.xml"/><Relationship Id="rId77" Type="http://schemas.openxmlformats.org/officeDocument/2006/relationships/ctrlProp" Target="../ctrlProps/ctrlProp74.xml"/><Relationship Id="rId100" Type="http://schemas.openxmlformats.org/officeDocument/2006/relationships/ctrlProp" Target="../ctrlProps/ctrlProp97.xml"/><Relationship Id="rId105" Type="http://schemas.openxmlformats.org/officeDocument/2006/relationships/ctrlProp" Target="../ctrlProps/ctrlProp102.xml"/><Relationship Id="rId8" Type="http://schemas.openxmlformats.org/officeDocument/2006/relationships/ctrlProp" Target="../ctrlProps/ctrlProp5.xml"/><Relationship Id="rId51" Type="http://schemas.openxmlformats.org/officeDocument/2006/relationships/ctrlProp" Target="../ctrlProps/ctrlProp48.xml"/><Relationship Id="rId72" Type="http://schemas.openxmlformats.org/officeDocument/2006/relationships/ctrlProp" Target="../ctrlProps/ctrlProp69.xml"/><Relationship Id="rId93" Type="http://schemas.openxmlformats.org/officeDocument/2006/relationships/ctrlProp" Target="../ctrlProps/ctrlProp90.xml"/><Relationship Id="rId98" Type="http://schemas.openxmlformats.org/officeDocument/2006/relationships/ctrlProp" Target="../ctrlProps/ctrlProp95.xml"/><Relationship Id="rId3" Type="http://schemas.openxmlformats.org/officeDocument/2006/relationships/vmlDrawing" Target="../drawings/vmlDrawing1.vml"/><Relationship Id="rId25" Type="http://schemas.openxmlformats.org/officeDocument/2006/relationships/ctrlProp" Target="../ctrlProps/ctrlProp22.xml"/><Relationship Id="rId46" Type="http://schemas.openxmlformats.org/officeDocument/2006/relationships/ctrlProp" Target="../ctrlProps/ctrlProp43.xml"/><Relationship Id="rId67" Type="http://schemas.openxmlformats.org/officeDocument/2006/relationships/ctrlProp" Target="../ctrlProps/ctrlProp64.xml"/><Relationship Id="rId20" Type="http://schemas.openxmlformats.org/officeDocument/2006/relationships/ctrlProp" Target="../ctrlProps/ctrlProp17.xml"/><Relationship Id="rId41" Type="http://schemas.openxmlformats.org/officeDocument/2006/relationships/ctrlProp" Target="../ctrlProps/ctrlProp38.xml"/><Relationship Id="rId62" Type="http://schemas.openxmlformats.org/officeDocument/2006/relationships/ctrlProp" Target="../ctrlProps/ctrlProp59.xml"/><Relationship Id="rId83" Type="http://schemas.openxmlformats.org/officeDocument/2006/relationships/ctrlProp" Target="../ctrlProps/ctrlProp80.xml"/><Relationship Id="rId88" Type="http://schemas.openxmlformats.org/officeDocument/2006/relationships/ctrlProp" Target="../ctrlProps/ctrlProp85.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hyperlink" Target="http://www.azdot.gov/docs/businesslibraries/231.pdf?sfvrsn=2" TargetMode="External"/><Relationship Id="rId2" Type="http://schemas.openxmlformats.org/officeDocument/2006/relationships/hyperlink" Target="http://www.azdot.gov/highways/traffic/standards/PGP/TM231.pdf" TargetMode="External"/><Relationship Id="rId1" Type="http://schemas.openxmlformats.org/officeDocument/2006/relationships/hyperlink" Target="http://www.azdot.gov/docs/businesslibraries/231.pdf?sfvrsn=2" TargetMode="External"/><Relationship Id="rId6" Type="http://schemas.openxmlformats.org/officeDocument/2006/relationships/printerSettings" Target="../printerSettings/printerSettings10.bin"/><Relationship Id="rId5" Type="http://schemas.openxmlformats.org/officeDocument/2006/relationships/hyperlink" Target="http://www.azdot.gov/docs/businesslibraries/231.pdf?sfvrsn=2" TargetMode="External"/><Relationship Id="rId4" Type="http://schemas.openxmlformats.org/officeDocument/2006/relationships/hyperlink" Target="http://www.azdot.gov/docs/businesslibraries/231.pdf?sfvrsn=2" TargetMode="Externa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drawing" Target="../drawings/drawing9.xml"/><Relationship Id="rId2" Type="http://schemas.openxmlformats.org/officeDocument/2006/relationships/printerSettings" Target="../printerSettings/printerSettings13.bin"/><Relationship Id="rId1" Type="http://schemas.openxmlformats.org/officeDocument/2006/relationships/hyperlink" Target="mailto:LMalloque@azdot.gov" TargetMode="Externa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drawing" Target="../drawings/drawing11.xml"/><Relationship Id="rId2" Type="http://schemas.openxmlformats.org/officeDocument/2006/relationships/printerSettings" Target="../printerSettings/printerSettings15.bin"/><Relationship Id="rId1" Type="http://schemas.openxmlformats.org/officeDocument/2006/relationships/hyperlink" Target="http://www.azmag.gov/sjoshua/Local%20Settings/Temporary%20Internet%20Files/Content.Outlook/Msaleque@azdot.gov" TargetMode="External"/></Relationships>
</file>

<file path=xl/worksheets/_rels/sheet16.xml.rels><?xml version="1.0" encoding="UTF-8" standalone="yes"?>
<Relationships xmlns="http://schemas.openxmlformats.org/package/2006/relationships"><Relationship Id="rId3" Type="http://schemas.openxmlformats.org/officeDocument/2006/relationships/drawing" Target="../drawings/drawing12.xml"/><Relationship Id="rId2" Type="http://schemas.openxmlformats.org/officeDocument/2006/relationships/printerSettings" Target="../printerSettings/printerSettings16.bin"/><Relationship Id="rId1" Type="http://schemas.openxmlformats.org/officeDocument/2006/relationships/hyperlink" Target="http://www.azmag.gov/sjoshua/Local%20Settings/Temporary%20Internet%20Files/Content.Outlook/PHunter@azdot.gov" TargetMode="External"/></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printerSettings" Target="../printerSettings/printerSettings18.bin"/><Relationship Id="rId1" Type="http://schemas.openxmlformats.org/officeDocument/2006/relationships/pivotTable" Target="../pivotTables/pivotTable1.xml"/></Relationships>
</file>

<file path=xl/worksheets/_rels/sheet19.xml.rels><?xml version="1.0" encoding="UTF-8" standalone="yes"?>
<Relationships xmlns="http://schemas.openxmlformats.org/package/2006/relationships"><Relationship Id="rId13" Type="http://schemas.openxmlformats.org/officeDocument/2006/relationships/hyperlink" Target="file:///E:\Countermeasures%20That%20Work%20-%20NHTSA.pdf" TargetMode="External"/><Relationship Id="rId18" Type="http://schemas.openxmlformats.org/officeDocument/2006/relationships/hyperlink" Target="file:///E:\Countermeasures%20That%20Work%20-%20NHTSA.pdf" TargetMode="External"/><Relationship Id="rId26" Type="http://schemas.openxmlformats.org/officeDocument/2006/relationships/hyperlink" Target="file:///E:\Countermeasures%20That%20Work%20-%20NHTSA.pdf" TargetMode="External"/><Relationship Id="rId39" Type="http://schemas.openxmlformats.org/officeDocument/2006/relationships/hyperlink" Target="file:///E:\Countermeasures%20That%20Work%20-%20NHTSA.pdf" TargetMode="External"/><Relationship Id="rId21" Type="http://schemas.openxmlformats.org/officeDocument/2006/relationships/hyperlink" Target="file:///E:\Countermeasures%20That%20Work%20-%20NHTSA.pdf" TargetMode="External"/><Relationship Id="rId34" Type="http://schemas.openxmlformats.org/officeDocument/2006/relationships/hyperlink" Target="file:///E:\Countermeasures%20That%20Work%20-%20NHTSA.pdf" TargetMode="External"/><Relationship Id="rId42" Type="http://schemas.openxmlformats.org/officeDocument/2006/relationships/hyperlink" Target="file:///C:\Users\Zoya\AppData\Local\Microsoft\Windows\Temporary%20Internet%20Files\RWeeks\NCHRP%20500%20series\nchrp_rpt_500v16-%20A%20Guide%20for%20Reducing%20Alcohol-Related%20Collisions.pdf" TargetMode="External"/><Relationship Id="rId47" Type="http://schemas.openxmlformats.org/officeDocument/2006/relationships/hyperlink" Target="file:///C:\Users\Zoya\AppData\Local\Microsoft\Windows\Temporary%20Internet%20Files\RWeeks\NCHRP%20500%20series\nchrp_rpt_500v16-%20A%20Guide%20for%20Reducing%20Alcohol-Related%20Collisions.pdf" TargetMode="External"/><Relationship Id="rId50" Type="http://schemas.openxmlformats.org/officeDocument/2006/relationships/hyperlink" Target="file:///C:\Users\Zoya\AppData\Local\Microsoft\Windows\Temporary%20Internet%20Files\RWeeks\NCHRP%20500%20series\nchrp_rpt_500v1-%20A%20Guide%20for%20Addressing%20Aggressive-Driving%20Collisions.pdf" TargetMode="External"/><Relationship Id="rId55" Type="http://schemas.openxmlformats.org/officeDocument/2006/relationships/hyperlink" Target="file:///C:\Users\Zoya\AppData\Local\Microsoft\Windows\Temporary%20Internet%20Files\RWeeks\NCHRP%20500%20series\nchrp_rpt_500v19-%20A%20Guide%20for%20Reducing%20Collisions%20involving%20Young%20Drivers.pdf" TargetMode="External"/><Relationship Id="rId7" Type="http://schemas.openxmlformats.org/officeDocument/2006/relationships/hyperlink" Target="file:///E:\Countermeasures%20That%20Work%20-%20NHTSA.pdf" TargetMode="External"/><Relationship Id="rId2" Type="http://schemas.openxmlformats.org/officeDocument/2006/relationships/hyperlink" Target="file:///E:\Countermeasures%20That%20Work%20-%20NHTSA.pdf" TargetMode="External"/><Relationship Id="rId16" Type="http://schemas.openxmlformats.org/officeDocument/2006/relationships/hyperlink" Target="file:///E:\Countermeasures%20That%20Work%20-%20NHTSA.pdf" TargetMode="External"/><Relationship Id="rId29" Type="http://schemas.openxmlformats.org/officeDocument/2006/relationships/hyperlink" Target="file:///E:\Countermeasures%20That%20Work%20-%20NHTSA.pdf" TargetMode="External"/><Relationship Id="rId11" Type="http://schemas.openxmlformats.org/officeDocument/2006/relationships/hyperlink" Target="file:///E:\Countermeasures%20That%20Work%20-%20NHTSA.pdf" TargetMode="External"/><Relationship Id="rId24" Type="http://schemas.openxmlformats.org/officeDocument/2006/relationships/hyperlink" Target="file:///E:\Countermeasures%20That%20Work%20-%20NHTSA.pdf" TargetMode="External"/><Relationship Id="rId32" Type="http://schemas.openxmlformats.org/officeDocument/2006/relationships/hyperlink" Target="file:///E:\Countermeasures%20That%20Work%20-%20NHTSA.pdf" TargetMode="External"/><Relationship Id="rId37" Type="http://schemas.openxmlformats.org/officeDocument/2006/relationships/hyperlink" Target="file:///E:\Countermeasures%20That%20Work%20-%20NHTSA.pdf" TargetMode="External"/><Relationship Id="rId40" Type="http://schemas.openxmlformats.org/officeDocument/2006/relationships/hyperlink" Target="file:///C:\Users\Zoya\AppData\Local\Microsoft\Windows\Temporary%20Internet%20Files\RWeeks\NCHRP%20500%20series\nchrp_rpt_500v16-%20A%20Guide%20for%20Reducing%20Alcohol-Related%20Collisions.pdf" TargetMode="External"/><Relationship Id="rId45" Type="http://schemas.openxmlformats.org/officeDocument/2006/relationships/hyperlink" Target="file:///C:\Users\Zoya\AppData\Local\Microsoft\Windows\Temporary%20Internet%20Files\RWeeks\NCHRP%20500%20series\nchrp_rpt_500v16-%20A%20Guide%20for%20Reducing%20Alcohol-Related%20Collisions.pdf" TargetMode="External"/><Relationship Id="rId53" Type="http://schemas.openxmlformats.org/officeDocument/2006/relationships/hyperlink" Target="file:///C:\Users\Zoya\AppData\Local\Microsoft\Windows\Temporary%20Internet%20Files\RWeeks\NCHRP%20500%20series\nchrp_rpt_500v14-%20Reducing%20Crashes%20Involving%20Drowsy%20and%20Distracted%20Drivers.pdf" TargetMode="External"/><Relationship Id="rId58" Type="http://schemas.openxmlformats.org/officeDocument/2006/relationships/printerSettings" Target="../printerSettings/printerSettings19.bin"/><Relationship Id="rId5" Type="http://schemas.openxmlformats.org/officeDocument/2006/relationships/hyperlink" Target="file:///E:\Countermeasures%20That%20Work%20-%20NHTSA.pdf" TargetMode="External"/><Relationship Id="rId19" Type="http://schemas.openxmlformats.org/officeDocument/2006/relationships/hyperlink" Target="file:///E:\Countermeasures%20That%20Work%20-%20NHTSA.pdf" TargetMode="External"/><Relationship Id="rId4" Type="http://schemas.openxmlformats.org/officeDocument/2006/relationships/hyperlink" Target="file:///E:\Countermeasures%20That%20Work%20-%20NHTSA.pdf" TargetMode="External"/><Relationship Id="rId9" Type="http://schemas.openxmlformats.org/officeDocument/2006/relationships/hyperlink" Target="file:///E:\Countermeasures%20That%20Work%20-%20NHTSA.pdf" TargetMode="External"/><Relationship Id="rId14" Type="http://schemas.openxmlformats.org/officeDocument/2006/relationships/hyperlink" Target="file:///E:\Countermeasures%20That%20Work%20-%20NHTSA.pdf" TargetMode="External"/><Relationship Id="rId22" Type="http://schemas.openxmlformats.org/officeDocument/2006/relationships/hyperlink" Target="file:///E:\Countermeasures%20That%20Work%20-%20NHTSA.pdf" TargetMode="External"/><Relationship Id="rId27" Type="http://schemas.openxmlformats.org/officeDocument/2006/relationships/hyperlink" Target="file:///E:\Countermeasures%20That%20Work%20-%20NHTSA.pdf" TargetMode="External"/><Relationship Id="rId30" Type="http://schemas.openxmlformats.org/officeDocument/2006/relationships/hyperlink" Target="file:///E:\Countermeasures%20That%20Work%20-%20NHTSA.pdf" TargetMode="External"/><Relationship Id="rId35" Type="http://schemas.openxmlformats.org/officeDocument/2006/relationships/hyperlink" Target="file:///E:\Countermeasures%20That%20Work%20-%20NHTSA.pdf" TargetMode="External"/><Relationship Id="rId43" Type="http://schemas.openxmlformats.org/officeDocument/2006/relationships/hyperlink" Target="file:///C:\Users\Zoya\AppData\Local\Microsoft\Windows\Temporary%20Internet%20Files\RWeeks\NCHRP%20500%20series\nchrp_rpt_500v16-%20A%20Guide%20for%20Reducing%20Alcohol-Related%20Collisions.pdf" TargetMode="External"/><Relationship Id="rId48" Type="http://schemas.openxmlformats.org/officeDocument/2006/relationships/hyperlink" Target="file:///C:\Users\Zoya\AppData\Local\Microsoft\Windows\Temporary%20Internet%20Files\RWeeks\NCHRP%20500%20series\nchrp_rpt_500v16-%20A%20Guide%20for%20Reducing%20Alcohol-Related%20Collisions.pdf" TargetMode="External"/><Relationship Id="rId56" Type="http://schemas.openxmlformats.org/officeDocument/2006/relationships/hyperlink" Target="file:///C:\Users\Zoya\AppData\Local\Microsoft\Windows\Temporary%20Internet%20Files\RWeeks\NCHRP%20500%20series\nchrp_rpt_500v19-%20A%20Guide%20for%20Reducing%20Collisions%20involving%20Young%20Drivers.pdf" TargetMode="External"/><Relationship Id="rId8" Type="http://schemas.openxmlformats.org/officeDocument/2006/relationships/hyperlink" Target="file:///E:\Countermeasures%20That%20Work%20-%20NHTSA.pdf" TargetMode="External"/><Relationship Id="rId51" Type="http://schemas.openxmlformats.org/officeDocument/2006/relationships/hyperlink" Target="file:///C:\Users\Zoya\AppData\Local\Microsoft\Windows\Temporary%20Internet%20Files\RWeeks\NCHRP%20500%20series\nchrp_rpt_500v1-%20A%20Guide%20for%20Addressing%20Aggressive-Driving%20Collisions.pdf" TargetMode="External"/><Relationship Id="rId3" Type="http://schemas.openxmlformats.org/officeDocument/2006/relationships/hyperlink" Target="file:///E:\Countermeasures%20That%20Work%20-%20NHTSA.pdf" TargetMode="External"/><Relationship Id="rId12" Type="http://schemas.openxmlformats.org/officeDocument/2006/relationships/hyperlink" Target="file:///E:\Countermeasures%20That%20Work%20-%20NHTSA.pdf" TargetMode="External"/><Relationship Id="rId17" Type="http://schemas.openxmlformats.org/officeDocument/2006/relationships/hyperlink" Target="file:///E:\Countermeasures%20That%20Work%20-%20NHTSA.pdf" TargetMode="External"/><Relationship Id="rId25" Type="http://schemas.openxmlformats.org/officeDocument/2006/relationships/hyperlink" Target="file:///E:\Countermeasures%20That%20Work%20-%20NHTSA.pdf" TargetMode="External"/><Relationship Id="rId33" Type="http://schemas.openxmlformats.org/officeDocument/2006/relationships/hyperlink" Target="file:///E:\Countermeasures%20That%20Work%20-%20NHTSA.pdf" TargetMode="External"/><Relationship Id="rId38" Type="http://schemas.openxmlformats.org/officeDocument/2006/relationships/hyperlink" Target="file:///E:\Countermeasures%20That%20Work%20-%20NHTSA.pdf" TargetMode="External"/><Relationship Id="rId46" Type="http://schemas.openxmlformats.org/officeDocument/2006/relationships/hyperlink" Target="file:///C:\Users\Zoya\AppData\Local\Microsoft\Windows\Temporary%20Internet%20Files\RWeeks\NCHRP%20500%20series\nchrp_rpt_500v16-%20A%20Guide%20for%20Reducing%20Alcohol-Related%20Collisions.pdf" TargetMode="External"/><Relationship Id="rId20" Type="http://schemas.openxmlformats.org/officeDocument/2006/relationships/hyperlink" Target="file:///E:\Countermeasures%20That%20Work%20-%20NHTSA.pdf" TargetMode="External"/><Relationship Id="rId41" Type="http://schemas.openxmlformats.org/officeDocument/2006/relationships/hyperlink" Target="file:///C:\Users\Zoya\AppData\Local\Microsoft\Windows\Temporary%20Internet%20Files\RWeeks\NCHRP%20500%20series\nchrp_rpt_500v16-%20A%20Guide%20for%20Reducing%20Alcohol-Related%20Collisions.pdf" TargetMode="External"/><Relationship Id="rId54" Type="http://schemas.openxmlformats.org/officeDocument/2006/relationships/hyperlink" Target="file:///C:\Users\Zoya\AppData\Local\Microsoft\Windows\Temporary%20Internet%20Files\RWeeks\NCHRP%20500%20series\nchrp_rpt_500v22-%20A%20Guide%20for%20Addressing%20Collisions%20Involving%20Motorcycles.pdf" TargetMode="External"/><Relationship Id="rId1" Type="http://schemas.openxmlformats.org/officeDocument/2006/relationships/hyperlink" Target="file:///E:\Countermeasures%20That%20Work%20-%20NHTSA.pdf" TargetMode="External"/><Relationship Id="rId6" Type="http://schemas.openxmlformats.org/officeDocument/2006/relationships/hyperlink" Target="file:///E:\Countermeasures%20That%20Work%20-%20NHTSA.pdf" TargetMode="External"/><Relationship Id="rId15" Type="http://schemas.openxmlformats.org/officeDocument/2006/relationships/hyperlink" Target="file:///E:\Countermeasures%20That%20Work%20-%20NHTSA.pdf" TargetMode="External"/><Relationship Id="rId23" Type="http://schemas.openxmlformats.org/officeDocument/2006/relationships/hyperlink" Target="file:///E:\Countermeasures%20That%20Work%20-%20NHTSA.pdf" TargetMode="External"/><Relationship Id="rId28" Type="http://schemas.openxmlformats.org/officeDocument/2006/relationships/hyperlink" Target="file:///E:\Countermeasures%20That%20Work%20-%20NHTSA.pdf" TargetMode="External"/><Relationship Id="rId36" Type="http://schemas.openxmlformats.org/officeDocument/2006/relationships/hyperlink" Target="file:///E:\Countermeasures%20That%20Work%20-%20NHTSA.pdf" TargetMode="External"/><Relationship Id="rId49" Type="http://schemas.openxmlformats.org/officeDocument/2006/relationships/hyperlink" Target="file:///C:\Users\Zoya\AppData\Local\Microsoft\Windows\Temporary%20Internet%20Files\RWeeks\NCHRP%20500%20series\nchrp_rpt_500v11-%20A%20Guide%20for%20Increasing%20Seat%20Belt%20Use.pdf" TargetMode="External"/><Relationship Id="rId57" Type="http://schemas.openxmlformats.org/officeDocument/2006/relationships/hyperlink" Target="file:///C:\Users\Zoya\AppData\Local\Microsoft\Windows\Temporary%20Internet%20Files\RWeeks\NCHRP%20500%20series\nchrp_rpt_500v18-%20A%20Guide%20for%20Reducing%20Collisions%20Involving%20Bicycles.pdf" TargetMode="External"/><Relationship Id="rId10" Type="http://schemas.openxmlformats.org/officeDocument/2006/relationships/hyperlink" Target="file:///E:\Countermeasures%20That%20Work%20-%20NHTSA.pdf" TargetMode="External"/><Relationship Id="rId31" Type="http://schemas.openxmlformats.org/officeDocument/2006/relationships/hyperlink" Target="file:///E:\Countermeasures%20That%20Work%20-%20NHTSA.pdf" TargetMode="External"/><Relationship Id="rId44" Type="http://schemas.openxmlformats.org/officeDocument/2006/relationships/hyperlink" Target="file:///C:\Users\Zoya\AppData\Local\Microsoft\Windows\Temporary%20Internet%20Files\RWeeks\NCHRP%20500%20series\nchrp_rpt_500v16-%20A%20Guide%20for%20Reducing%20Alcohol-Related%20Collisions.pdf" TargetMode="External"/><Relationship Id="rId52" Type="http://schemas.openxmlformats.org/officeDocument/2006/relationships/hyperlink" Target="file:///C:\Users\Zoya\AppData\Local\Microsoft\Windows\Temporary%20Internet%20Files\RWeeks\NCHRP%20500%20series\nchrp_rpt_500v14-%20Reducing%20Crashes%20Involving%20Drowsy%20and%20Distracted%20Drivers.pdf" TargetMode="External"/></Relationships>
</file>

<file path=xl/worksheets/_rels/sheet20.xml.rels><?xml version="1.0" encoding="UTF-8" standalone="yes"?>
<Relationships xmlns="http://schemas.openxmlformats.org/package/2006/relationships"><Relationship Id="rId117" Type="http://schemas.openxmlformats.org/officeDocument/2006/relationships/hyperlink" Target="http://www.cmfclearinghouse.org/detail.cfm?facid=153" TargetMode="External"/><Relationship Id="rId21" Type="http://schemas.openxmlformats.org/officeDocument/2006/relationships/hyperlink" Target="http://www.cmfclearinghouse.org/detail.cfm?facid=4782" TargetMode="External"/><Relationship Id="rId42" Type="http://schemas.openxmlformats.org/officeDocument/2006/relationships/hyperlink" Target="http://www.cmfclearinghouse.org/detail.cfm?facid=4269" TargetMode="External"/><Relationship Id="rId63" Type="http://schemas.openxmlformats.org/officeDocument/2006/relationships/hyperlink" Target="http://www.cmfclearinghouse.org/detail.cfm?facid=5228" TargetMode="External"/><Relationship Id="rId84" Type="http://schemas.openxmlformats.org/officeDocument/2006/relationships/hyperlink" Target="http://www.cmfclearinghouse.org/detail.cfm?facid=2965" TargetMode="External"/><Relationship Id="rId138" Type="http://schemas.openxmlformats.org/officeDocument/2006/relationships/hyperlink" Target="http://www.cmfclearinghouse.org/detail.cfm?facid=3383" TargetMode="External"/><Relationship Id="rId159" Type="http://schemas.openxmlformats.org/officeDocument/2006/relationships/hyperlink" Target="http://www.cmfclearinghouse.org/detail.cfm?facid=4082" TargetMode="External"/><Relationship Id="rId170" Type="http://schemas.openxmlformats.org/officeDocument/2006/relationships/hyperlink" Target="http://www.cmfclearinghouse.org/detail.cfm?facid=2438" TargetMode="External"/><Relationship Id="rId191" Type="http://schemas.openxmlformats.org/officeDocument/2006/relationships/hyperlink" Target="http://www.cmfclearinghouse.org/detail.cfm?facid=3561" TargetMode="External"/><Relationship Id="rId205" Type="http://schemas.openxmlformats.org/officeDocument/2006/relationships/hyperlink" Target="http://www.cmfclearinghouse.org/detail.cfm?facid=4397" TargetMode="External"/><Relationship Id="rId107" Type="http://schemas.openxmlformats.org/officeDocument/2006/relationships/hyperlink" Target="http://www.cmfclearinghouse.org/detail.cfm?facid=42" TargetMode="External"/><Relationship Id="rId11" Type="http://schemas.openxmlformats.org/officeDocument/2006/relationships/hyperlink" Target="http://www.cmfclearinghouse.org/detail.cfm?facid=4741" TargetMode="External"/><Relationship Id="rId32" Type="http://schemas.openxmlformats.org/officeDocument/2006/relationships/hyperlink" Target="http://www.cmfclearinghouse.org/detail.cfm?facid=4776" TargetMode="External"/><Relationship Id="rId53" Type="http://schemas.openxmlformats.org/officeDocument/2006/relationships/hyperlink" Target="http://www.cmfclearinghouse.org/detail.cfm?facid=274" TargetMode="External"/><Relationship Id="rId74" Type="http://schemas.openxmlformats.org/officeDocument/2006/relationships/hyperlink" Target="http://www.cmfclearinghouse.org/detail.cfm?facid=4193" TargetMode="External"/><Relationship Id="rId128" Type="http://schemas.openxmlformats.org/officeDocument/2006/relationships/hyperlink" Target="http://www.cmfclearinghouse.org/detail.cfm?facid=3346" TargetMode="External"/><Relationship Id="rId149" Type="http://schemas.openxmlformats.org/officeDocument/2006/relationships/hyperlink" Target="http://www.cmfclearinghouse.org/detail.cfm?facid=2708" TargetMode="External"/><Relationship Id="rId5" Type="http://schemas.openxmlformats.org/officeDocument/2006/relationships/hyperlink" Target="http://www.cmfclearinghouse.org/detail.cfm?facid=5453" TargetMode="External"/><Relationship Id="rId95" Type="http://schemas.openxmlformats.org/officeDocument/2006/relationships/hyperlink" Target="http://www.cmfclearinghouse.org/detail.cfm?facid=141" TargetMode="External"/><Relationship Id="rId160" Type="http://schemas.openxmlformats.org/officeDocument/2006/relationships/hyperlink" Target="http://www.cmfclearinghouse.org/detail.cfm?facid=4083" TargetMode="External"/><Relationship Id="rId181" Type="http://schemas.openxmlformats.org/officeDocument/2006/relationships/hyperlink" Target="http://www.cmfclearinghouse.org/detail.cfm?facid=3431" TargetMode="External"/><Relationship Id="rId22" Type="http://schemas.openxmlformats.org/officeDocument/2006/relationships/hyperlink" Target="http://www.cmfclearinghouse.org/detail.cfm?facid=4783" TargetMode="External"/><Relationship Id="rId43" Type="http://schemas.openxmlformats.org/officeDocument/2006/relationships/hyperlink" Target="http://www.cmfclearinghouse.org/detail.cfm?facid=4169" TargetMode="External"/><Relationship Id="rId64" Type="http://schemas.openxmlformats.org/officeDocument/2006/relationships/hyperlink" Target="http://www.cmfclearinghouse.org/detail.cfm?facid=4927" TargetMode="External"/><Relationship Id="rId118" Type="http://schemas.openxmlformats.org/officeDocument/2006/relationships/hyperlink" Target="http://www.cmfclearinghouse.org/detail.cfm?facid=4574" TargetMode="External"/><Relationship Id="rId139" Type="http://schemas.openxmlformats.org/officeDocument/2006/relationships/hyperlink" Target="http://www.cmfclearinghouse.org/detail.cfm?facid=3380" TargetMode="External"/><Relationship Id="rId85" Type="http://schemas.openxmlformats.org/officeDocument/2006/relationships/hyperlink" Target="http://www.cmfclearinghouse.org/detail.cfm?facid=4142" TargetMode="External"/><Relationship Id="rId150" Type="http://schemas.openxmlformats.org/officeDocument/2006/relationships/hyperlink" Target="http://www.cmfclearinghouse.org/detail.cfm?facid=2709" TargetMode="External"/><Relationship Id="rId171" Type="http://schemas.openxmlformats.org/officeDocument/2006/relationships/hyperlink" Target="http://www.cmfclearinghouse.org/detail.cfm?facid=2433" TargetMode="External"/><Relationship Id="rId192" Type="http://schemas.openxmlformats.org/officeDocument/2006/relationships/hyperlink" Target="http://www.cmfclearinghouse.org/detail.cfm?facid=3627" TargetMode="External"/><Relationship Id="rId206" Type="http://schemas.openxmlformats.org/officeDocument/2006/relationships/hyperlink" Target="http://www.cmfclearinghouse.org/detail.cfm?facid=4399" TargetMode="External"/><Relationship Id="rId12" Type="http://schemas.openxmlformats.org/officeDocument/2006/relationships/hyperlink" Target="http://www.cmfclearinghouse.org/detail.cfm?facid=4742" TargetMode="External"/><Relationship Id="rId33" Type="http://schemas.openxmlformats.org/officeDocument/2006/relationships/hyperlink" Target="http://www.cmfclearinghouse.org/detail.cfm?facid=4792" TargetMode="External"/><Relationship Id="rId108" Type="http://schemas.openxmlformats.org/officeDocument/2006/relationships/hyperlink" Target="http://www.cmfclearinghouse.org/detail.cfm?facid=26" TargetMode="External"/><Relationship Id="rId129" Type="http://schemas.openxmlformats.org/officeDocument/2006/relationships/hyperlink" Target="http://www.cmfclearinghouse.org/detail.cfm?facid=3347" TargetMode="External"/><Relationship Id="rId54" Type="http://schemas.openxmlformats.org/officeDocument/2006/relationships/hyperlink" Target="http://www.cmfclearinghouse.org/detail.cfm?facid=273" TargetMode="External"/><Relationship Id="rId75" Type="http://schemas.openxmlformats.org/officeDocument/2006/relationships/hyperlink" Target="http://www.cmfclearinghouse.org/detail.cfm?facid=4253" TargetMode="External"/><Relationship Id="rId96" Type="http://schemas.openxmlformats.org/officeDocument/2006/relationships/hyperlink" Target="http://www.cmfclearinghouse.org/detail.cfm?facid=142" TargetMode="External"/><Relationship Id="rId140" Type="http://schemas.openxmlformats.org/officeDocument/2006/relationships/hyperlink" Target="http://www.cmfclearinghouse.org/detail.cfm?facid=3381" TargetMode="External"/><Relationship Id="rId161" Type="http://schemas.openxmlformats.org/officeDocument/2006/relationships/hyperlink" Target="http://www.cmfclearinghouse.org/detail.cfm?facid=1926" TargetMode="External"/><Relationship Id="rId182" Type="http://schemas.openxmlformats.org/officeDocument/2006/relationships/hyperlink" Target="http://www.cmfclearinghouse.org/detail.cfm?facid=3433" TargetMode="External"/><Relationship Id="rId6" Type="http://schemas.openxmlformats.org/officeDocument/2006/relationships/hyperlink" Target="http://www.cmfclearinghouse.org/detail.cfm?facid=5454" TargetMode="External"/><Relationship Id="rId23" Type="http://schemas.openxmlformats.org/officeDocument/2006/relationships/hyperlink" Target="http://www.cmfclearinghouse.org/detail.cfm?facid=4784" TargetMode="External"/><Relationship Id="rId119" Type="http://schemas.openxmlformats.org/officeDocument/2006/relationships/hyperlink" Target="http://www.cmfclearinghouse.org/detail.cfm?facid=156" TargetMode="External"/><Relationship Id="rId44" Type="http://schemas.openxmlformats.org/officeDocument/2006/relationships/hyperlink" Target="http://www.cmfclearinghouse.org/detail.cfm?facid=4165" TargetMode="External"/><Relationship Id="rId65" Type="http://schemas.openxmlformats.org/officeDocument/2006/relationships/hyperlink" Target="http://www.cmfclearinghouse.org/detail.cfm?facid=4195" TargetMode="External"/><Relationship Id="rId86" Type="http://schemas.openxmlformats.org/officeDocument/2006/relationships/hyperlink" Target="http://www.cmfclearinghouse.org/detail.cfm?facid=4673" TargetMode="External"/><Relationship Id="rId130" Type="http://schemas.openxmlformats.org/officeDocument/2006/relationships/hyperlink" Target="http://www.cmfclearinghouse.org/detail.cfm?facid=3348" TargetMode="External"/><Relationship Id="rId151" Type="http://schemas.openxmlformats.org/officeDocument/2006/relationships/hyperlink" Target="http://www.cmfclearinghouse.org/detail.cfm?facid=2976" TargetMode="External"/><Relationship Id="rId172" Type="http://schemas.openxmlformats.org/officeDocument/2006/relationships/hyperlink" Target="http://www.cmfclearinghouse.org/detail.cfm?facid=3447" TargetMode="External"/><Relationship Id="rId193" Type="http://schemas.openxmlformats.org/officeDocument/2006/relationships/hyperlink" Target="http://www.cmfclearinghouse.org/detail.cfm?facid=3637" TargetMode="External"/><Relationship Id="rId207" Type="http://schemas.openxmlformats.org/officeDocument/2006/relationships/printerSettings" Target="../printerSettings/printerSettings20.bin"/><Relationship Id="rId13" Type="http://schemas.openxmlformats.org/officeDocument/2006/relationships/hyperlink" Target="http://www.cmfclearinghouse.org/detail.cfm?facid=4746" TargetMode="External"/><Relationship Id="rId109" Type="http://schemas.openxmlformats.org/officeDocument/2006/relationships/hyperlink" Target="http://www.cmfclearinghouse.org/detail.cfm?facid=29" TargetMode="External"/><Relationship Id="rId34" Type="http://schemas.openxmlformats.org/officeDocument/2006/relationships/hyperlink" Target="http://www.cmfclearinghouse.org/detail.cfm?facid=1431" TargetMode="External"/><Relationship Id="rId55" Type="http://schemas.openxmlformats.org/officeDocument/2006/relationships/hyperlink" Target="http://www.cmfclearinghouse.org/detail.cfm?facid=275" TargetMode="External"/><Relationship Id="rId76" Type="http://schemas.openxmlformats.org/officeDocument/2006/relationships/hyperlink" Target="http://www.cmfclearinghouse.org/detail.cfm?facid=4255" TargetMode="External"/><Relationship Id="rId97" Type="http://schemas.openxmlformats.org/officeDocument/2006/relationships/hyperlink" Target="http://www.cmfclearinghouse.org/detail.cfm?facid=2930" TargetMode="External"/><Relationship Id="rId120" Type="http://schemas.openxmlformats.org/officeDocument/2006/relationships/hyperlink" Target="http://www.cmfclearinghouse.org/detail.cfm?facid=2361" TargetMode="External"/><Relationship Id="rId141" Type="http://schemas.openxmlformats.org/officeDocument/2006/relationships/hyperlink" Target="http://www.cmfclearinghouse.org/detail.cfm?facid=3382" TargetMode="External"/><Relationship Id="rId7" Type="http://schemas.openxmlformats.org/officeDocument/2006/relationships/hyperlink" Target="http://www.cmfclearinghouse.org/detail.cfm?facid=4675" TargetMode="External"/><Relationship Id="rId162" Type="http://schemas.openxmlformats.org/officeDocument/2006/relationships/hyperlink" Target="http://www.cmfclearinghouse.org/detail.cfm?facid=1928" TargetMode="External"/><Relationship Id="rId183" Type="http://schemas.openxmlformats.org/officeDocument/2006/relationships/hyperlink" Target="http://www.cmfclearinghouse.org/detail.cfm?facid=3446" TargetMode="External"/><Relationship Id="rId24" Type="http://schemas.openxmlformats.org/officeDocument/2006/relationships/hyperlink" Target="http://www.cmfclearinghouse.org/detail.cfm?facid=4785" TargetMode="External"/><Relationship Id="rId40" Type="http://schemas.openxmlformats.org/officeDocument/2006/relationships/hyperlink" Target="http://www.cmfclearinghouse.org/detail.cfm?facid=4888" TargetMode="External"/><Relationship Id="rId45" Type="http://schemas.openxmlformats.org/officeDocument/2006/relationships/hyperlink" Target="http://www.cmfclearinghouse.org/detail.cfm?facid=4110" TargetMode="External"/><Relationship Id="rId66" Type="http://schemas.openxmlformats.org/officeDocument/2006/relationships/hyperlink" Target="http://www.cmfclearinghouse.org/detail.cfm?facid=210" TargetMode="External"/><Relationship Id="rId87" Type="http://schemas.openxmlformats.org/officeDocument/2006/relationships/hyperlink" Target="http://www.cmfclearinghouse.org/detail.cfm?facid=3860" TargetMode="External"/><Relationship Id="rId110" Type="http://schemas.openxmlformats.org/officeDocument/2006/relationships/hyperlink" Target="http://www.cmfclearinghouse.org/detail.cfm?facid=524" TargetMode="External"/><Relationship Id="rId115" Type="http://schemas.openxmlformats.org/officeDocument/2006/relationships/hyperlink" Target="http://www.cmfclearinghouse.org/detail.cfm?facid=504" TargetMode="External"/><Relationship Id="rId131" Type="http://schemas.openxmlformats.org/officeDocument/2006/relationships/hyperlink" Target="http://www.cmfclearinghouse.org/detail.cfm?facid=3349" TargetMode="External"/><Relationship Id="rId136" Type="http://schemas.openxmlformats.org/officeDocument/2006/relationships/hyperlink" Target="http://www.cmfclearinghouse.org/detail.cfm?facid=3369" TargetMode="External"/><Relationship Id="rId157" Type="http://schemas.openxmlformats.org/officeDocument/2006/relationships/hyperlink" Target="http://www.cmfclearinghouse.org/detail.cfm?facid=584" TargetMode="External"/><Relationship Id="rId178" Type="http://schemas.openxmlformats.org/officeDocument/2006/relationships/hyperlink" Target="http://www.cmfclearinghouse.org/detail.cfm?facid=3426" TargetMode="External"/><Relationship Id="rId61" Type="http://schemas.openxmlformats.org/officeDocument/2006/relationships/hyperlink" Target="http://www.cmfclearinghouse.org/detail.cfm?facid=288" TargetMode="External"/><Relationship Id="rId82" Type="http://schemas.openxmlformats.org/officeDocument/2006/relationships/hyperlink" Target="http://www.cmfclearinghouse.org/detail.cfm?facid=4583" TargetMode="External"/><Relationship Id="rId152" Type="http://schemas.openxmlformats.org/officeDocument/2006/relationships/hyperlink" Target="http://www.cmfclearinghouse.org/detail.cfm?facid=4958" TargetMode="External"/><Relationship Id="rId173" Type="http://schemas.openxmlformats.org/officeDocument/2006/relationships/hyperlink" Target="http://www.cmfclearinghouse.org/detail.cfm?facid=3454" TargetMode="External"/><Relationship Id="rId194" Type="http://schemas.openxmlformats.org/officeDocument/2006/relationships/hyperlink" Target="http://www.cmfclearinghouse.org/detail.cfm?facid=3651" TargetMode="External"/><Relationship Id="rId199" Type="http://schemas.openxmlformats.org/officeDocument/2006/relationships/hyperlink" Target="http://www.cmfclearinghouse.org/detail.cfm?facid=4324" TargetMode="External"/><Relationship Id="rId203" Type="http://schemas.openxmlformats.org/officeDocument/2006/relationships/hyperlink" Target="http://www.cmfclearinghouse.org/detail.cfm?facid=4364" TargetMode="External"/><Relationship Id="rId19" Type="http://schemas.openxmlformats.org/officeDocument/2006/relationships/hyperlink" Target="http://www.cmfclearinghouse.org/detail.cfm?facid=4780" TargetMode="External"/><Relationship Id="rId14" Type="http://schemas.openxmlformats.org/officeDocument/2006/relationships/hyperlink" Target="http://www.cmfclearinghouse.org/detail.cfm?facid=4748" TargetMode="External"/><Relationship Id="rId30" Type="http://schemas.openxmlformats.org/officeDocument/2006/relationships/hyperlink" Target="http://www.cmfclearinghouse.org/detail.cfm?facid=4771" TargetMode="External"/><Relationship Id="rId35" Type="http://schemas.openxmlformats.org/officeDocument/2006/relationships/hyperlink" Target="http://www.cmfclearinghouse.org/detail.cfm?facid=4855" TargetMode="External"/><Relationship Id="rId56" Type="http://schemas.openxmlformats.org/officeDocument/2006/relationships/hyperlink" Target="http://www.cmfclearinghouse.org/detail.cfm?facid=264" TargetMode="External"/><Relationship Id="rId77" Type="http://schemas.openxmlformats.org/officeDocument/2006/relationships/hyperlink" Target="http://www.cmfclearinghouse.org/detail.cfm?facid=4259" TargetMode="External"/><Relationship Id="rId100" Type="http://schemas.openxmlformats.org/officeDocument/2006/relationships/hyperlink" Target="http://www.cmfclearinghouse.org/detail.cfm?facid=139" TargetMode="External"/><Relationship Id="rId105" Type="http://schemas.openxmlformats.org/officeDocument/2006/relationships/hyperlink" Target="http://www.cmfclearinghouse.org/detail.cfm?facid=38" TargetMode="External"/><Relationship Id="rId126" Type="http://schemas.openxmlformats.org/officeDocument/2006/relationships/hyperlink" Target="http://www.cmfclearinghouse.org/detail.cfm?facid=3360" TargetMode="External"/><Relationship Id="rId147" Type="http://schemas.openxmlformats.org/officeDocument/2006/relationships/hyperlink" Target="http://www.cmfclearinghouse.org/detail.cfm?facid=2704" TargetMode="External"/><Relationship Id="rId168" Type="http://schemas.openxmlformats.org/officeDocument/2006/relationships/hyperlink" Target="http://www.cmfclearinghouse.org/detail.cfm?facid=2450" TargetMode="External"/><Relationship Id="rId8" Type="http://schemas.openxmlformats.org/officeDocument/2006/relationships/hyperlink" Target="http://www.cmfclearinghouse.org/detail.cfm?facid=3035" TargetMode="External"/><Relationship Id="rId51" Type="http://schemas.openxmlformats.org/officeDocument/2006/relationships/hyperlink" Target="http://www.cmfclearinghouse.org/detail.cfm?facid=292" TargetMode="External"/><Relationship Id="rId72" Type="http://schemas.openxmlformats.org/officeDocument/2006/relationships/hyperlink" Target="http://www.cmfclearinghouse.org/detail.cfm?facid=4187" TargetMode="External"/><Relationship Id="rId93" Type="http://schemas.openxmlformats.org/officeDocument/2006/relationships/hyperlink" Target="http://www.cmfclearinghouse.org/detail.cfm?facid=150" TargetMode="External"/><Relationship Id="rId98" Type="http://schemas.openxmlformats.org/officeDocument/2006/relationships/hyperlink" Target="http://www.cmfclearinghouse.org/detail.cfm?facid=132" TargetMode="External"/><Relationship Id="rId121" Type="http://schemas.openxmlformats.org/officeDocument/2006/relationships/hyperlink" Target="http://www.cmfclearinghouse.org/detail.cfm?facid=578" TargetMode="External"/><Relationship Id="rId142" Type="http://schemas.openxmlformats.org/officeDocument/2006/relationships/hyperlink" Target="http://www.cmfclearinghouse.org/detail.cfm?facid=3394" TargetMode="External"/><Relationship Id="rId163" Type="http://schemas.openxmlformats.org/officeDocument/2006/relationships/hyperlink" Target="http://www.cmfclearinghouse.org/detail.cfm?facid=1929" TargetMode="External"/><Relationship Id="rId184" Type="http://schemas.openxmlformats.org/officeDocument/2006/relationships/hyperlink" Target="http://www.cmfclearinghouse.org/detail.cfm?facid=3448" TargetMode="External"/><Relationship Id="rId189" Type="http://schemas.openxmlformats.org/officeDocument/2006/relationships/hyperlink" Target="http://www.cmfclearinghouse.org/detail.cfm?facid=3502" TargetMode="External"/><Relationship Id="rId3" Type="http://schemas.openxmlformats.org/officeDocument/2006/relationships/hyperlink" Target="http://www.cmfclearinghouse.org/detail.cfm?facid=304" TargetMode="External"/><Relationship Id="rId25" Type="http://schemas.openxmlformats.org/officeDocument/2006/relationships/hyperlink" Target="http://www.cmfclearinghouse.org/detail.cfm?facid=4787" TargetMode="External"/><Relationship Id="rId46" Type="http://schemas.openxmlformats.org/officeDocument/2006/relationships/hyperlink" Target="http://www.cmfclearinghouse.org/detail.cfm?facid=4111" TargetMode="External"/><Relationship Id="rId67" Type="http://schemas.openxmlformats.org/officeDocument/2006/relationships/hyperlink" Target="http://www.cmfclearinghouse.org/detail.cfm?facid=211" TargetMode="External"/><Relationship Id="rId116" Type="http://schemas.openxmlformats.org/officeDocument/2006/relationships/hyperlink" Target="http://www.cmfclearinghouse.org/detail.cfm?facid=551" TargetMode="External"/><Relationship Id="rId137" Type="http://schemas.openxmlformats.org/officeDocument/2006/relationships/hyperlink" Target="http://www.cmfclearinghouse.org/detail.cfm?facid=3371" TargetMode="External"/><Relationship Id="rId158" Type="http://schemas.openxmlformats.org/officeDocument/2006/relationships/hyperlink" Target="http://www.cmfclearinghouse.org/detail.cfm?facid=5639" TargetMode="External"/><Relationship Id="rId20" Type="http://schemas.openxmlformats.org/officeDocument/2006/relationships/hyperlink" Target="http://www.cmfclearinghouse.org/detail.cfm?facid=4781" TargetMode="External"/><Relationship Id="rId41" Type="http://schemas.openxmlformats.org/officeDocument/2006/relationships/hyperlink" Target="http://www.cmfclearinghouse.org/detail.cfm?facid=4578" TargetMode="External"/><Relationship Id="rId62" Type="http://schemas.openxmlformats.org/officeDocument/2006/relationships/hyperlink" Target="http://www.cmfclearinghouse.org/detail.cfm?facid=287" TargetMode="External"/><Relationship Id="rId83" Type="http://schemas.openxmlformats.org/officeDocument/2006/relationships/hyperlink" Target="http://www.cmfclearinghouse.org/detail.cfm?facid=2964" TargetMode="External"/><Relationship Id="rId88" Type="http://schemas.openxmlformats.org/officeDocument/2006/relationships/hyperlink" Target="http://www.cmfclearinghouse.org/detail.cfm?facid=3861" TargetMode="External"/><Relationship Id="rId111" Type="http://schemas.openxmlformats.org/officeDocument/2006/relationships/hyperlink" Target="http://www.cmfclearinghouse.org/detail.cfm?facid=528" TargetMode="External"/><Relationship Id="rId132" Type="http://schemas.openxmlformats.org/officeDocument/2006/relationships/hyperlink" Target="http://www.cmfclearinghouse.org/detail.cfm?facid=3357" TargetMode="External"/><Relationship Id="rId153" Type="http://schemas.openxmlformats.org/officeDocument/2006/relationships/hyperlink" Target="http://www.cmfclearinghouse.org/detail.cfm?facid=2346" TargetMode="External"/><Relationship Id="rId174" Type="http://schemas.openxmlformats.org/officeDocument/2006/relationships/hyperlink" Target="http://www.cmfclearinghouse.org/detail.cfm?facid=3422" TargetMode="External"/><Relationship Id="rId179" Type="http://schemas.openxmlformats.org/officeDocument/2006/relationships/hyperlink" Target="http://www.cmfclearinghouse.org/detail.cfm?facid=3428" TargetMode="External"/><Relationship Id="rId195" Type="http://schemas.openxmlformats.org/officeDocument/2006/relationships/hyperlink" Target="http://www.cmfclearinghouse.org/detail.cfm?facid=4314" TargetMode="External"/><Relationship Id="rId190" Type="http://schemas.openxmlformats.org/officeDocument/2006/relationships/hyperlink" Target="http://www.cmfclearinghouse.org/detail.cfm?facid=3550" TargetMode="External"/><Relationship Id="rId204" Type="http://schemas.openxmlformats.org/officeDocument/2006/relationships/hyperlink" Target="http://www.cmfclearinghouse.org/detail.cfm?facid=4393" TargetMode="External"/><Relationship Id="rId15" Type="http://schemas.openxmlformats.org/officeDocument/2006/relationships/hyperlink" Target="http://www.cmfclearinghouse.org/detail.cfm?facid=4790" TargetMode="External"/><Relationship Id="rId36" Type="http://schemas.openxmlformats.org/officeDocument/2006/relationships/hyperlink" Target="http://www.cmfclearinghouse.org/detail.cfm?facid=3128" TargetMode="External"/><Relationship Id="rId57" Type="http://schemas.openxmlformats.org/officeDocument/2006/relationships/hyperlink" Target="http://www.cmfclearinghouse.org/detail.cfm?facid=265" TargetMode="External"/><Relationship Id="rId106" Type="http://schemas.openxmlformats.org/officeDocument/2006/relationships/hyperlink" Target="http://www.cmfclearinghouse.org/detail.cfm?facid=37" TargetMode="External"/><Relationship Id="rId127" Type="http://schemas.openxmlformats.org/officeDocument/2006/relationships/hyperlink" Target="http://www.cmfclearinghouse.org/detail.cfm?facid=3362" TargetMode="External"/><Relationship Id="rId10" Type="http://schemas.openxmlformats.org/officeDocument/2006/relationships/hyperlink" Target="http://www.cmfclearinghouse.org/detail.cfm?facid=4737" TargetMode="External"/><Relationship Id="rId31" Type="http://schemas.openxmlformats.org/officeDocument/2006/relationships/hyperlink" Target="http://www.cmfclearinghouse.org/detail.cfm?facid=4775" TargetMode="External"/><Relationship Id="rId52" Type="http://schemas.openxmlformats.org/officeDocument/2006/relationships/hyperlink" Target="http://www.cmfclearinghouse.org/detail.cfm?facid=272" TargetMode="External"/><Relationship Id="rId73" Type="http://schemas.openxmlformats.org/officeDocument/2006/relationships/hyperlink" Target="http://www.cmfclearinghouse.org/detail.cfm?facid=4189" TargetMode="External"/><Relationship Id="rId78" Type="http://schemas.openxmlformats.org/officeDocument/2006/relationships/hyperlink" Target="http://www.cmfclearinghouse.org/detail.cfm?facid=4261" TargetMode="External"/><Relationship Id="rId94" Type="http://schemas.openxmlformats.org/officeDocument/2006/relationships/hyperlink" Target="http://www.cmfclearinghouse.org/detail.cfm?facid=151" TargetMode="External"/><Relationship Id="rId99" Type="http://schemas.openxmlformats.org/officeDocument/2006/relationships/hyperlink" Target="http://www.cmfclearinghouse.org/detail.cfm?facid=134" TargetMode="External"/><Relationship Id="rId101" Type="http://schemas.openxmlformats.org/officeDocument/2006/relationships/hyperlink" Target="http://www.cmfclearinghouse.org/detail.cfm?facid=129" TargetMode="External"/><Relationship Id="rId122" Type="http://schemas.openxmlformats.org/officeDocument/2006/relationships/hyperlink" Target="http://www.cmfclearinghouse.org/detail.cfm?facid=581" TargetMode="External"/><Relationship Id="rId143" Type="http://schemas.openxmlformats.org/officeDocument/2006/relationships/hyperlink" Target="http://www.cmfclearinghouse.org/detail.cfm?facid=3396" TargetMode="External"/><Relationship Id="rId148" Type="http://schemas.openxmlformats.org/officeDocument/2006/relationships/hyperlink" Target="http://www.cmfclearinghouse.org/detail.cfm?facid=2705" TargetMode="External"/><Relationship Id="rId164" Type="http://schemas.openxmlformats.org/officeDocument/2006/relationships/hyperlink" Target="http://www.cmfclearinghouse.org/detail.cfm?facid=1931" TargetMode="External"/><Relationship Id="rId169" Type="http://schemas.openxmlformats.org/officeDocument/2006/relationships/hyperlink" Target="http://www.cmfclearinghouse.org/detail.cfm?facid=4918" TargetMode="External"/><Relationship Id="rId185" Type="http://schemas.openxmlformats.org/officeDocument/2006/relationships/hyperlink" Target="http://www.cmfclearinghouse.org/detail.cfm?facid=3450" TargetMode="External"/><Relationship Id="rId4" Type="http://schemas.openxmlformats.org/officeDocument/2006/relationships/hyperlink" Target="http://www.cmfclearinghouse.org/detail.cfm?facid=5452" TargetMode="External"/><Relationship Id="rId9" Type="http://schemas.openxmlformats.org/officeDocument/2006/relationships/hyperlink" Target="http://www.cmfclearinghouse.org/detail.cfm?facid=3035" TargetMode="External"/><Relationship Id="rId180" Type="http://schemas.openxmlformats.org/officeDocument/2006/relationships/hyperlink" Target="http://www.cmfclearinghouse.org/detail.cfm?facid=3430" TargetMode="External"/><Relationship Id="rId26" Type="http://schemas.openxmlformats.org/officeDocument/2006/relationships/hyperlink" Target="http://www.cmfclearinghouse.org/detail.cfm?facid=4767" TargetMode="External"/><Relationship Id="rId47" Type="http://schemas.openxmlformats.org/officeDocument/2006/relationships/hyperlink" Target="http://www.cmfclearinghouse.org/detail.cfm?facid=4201" TargetMode="External"/><Relationship Id="rId68" Type="http://schemas.openxmlformats.org/officeDocument/2006/relationships/hyperlink" Target="http://www.cmfclearinghouse.org/detail.cfm?facid=4931" TargetMode="External"/><Relationship Id="rId89" Type="http://schemas.openxmlformats.org/officeDocument/2006/relationships/hyperlink" Target="http://www.cmfclearinghouse.org/detail.cfm?facid=145" TargetMode="External"/><Relationship Id="rId112" Type="http://schemas.openxmlformats.org/officeDocument/2006/relationships/hyperlink" Target="http://www.cmfclearinghouse.org/detail.cfm?facid=498" TargetMode="External"/><Relationship Id="rId133" Type="http://schemas.openxmlformats.org/officeDocument/2006/relationships/hyperlink" Target="http://www.cmfclearinghouse.org/detail.cfm?facid=3358" TargetMode="External"/><Relationship Id="rId154" Type="http://schemas.openxmlformats.org/officeDocument/2006/relationships/hyperlink" Target="http://www.cmfclearinghouse.org/detail.cfm?facid=2342" TargetMode="External"/><Relationship Id="rId175" Type="http://schemas.openxmlformats.org/officeDocument/2006/relationships/hyperlink" Target="http://www.cmfclearinghouse.org/detail.cfm?facid=3423" TargetMode="External"/><Relationship Id="rId196" Type="http://schemas.openxmlformats.org/officeDocument/2006/relationships/hyperlink" Target="http://www.cmfclearinghouse.org/detail.cfm?facid=4315" TargetMode="External"/><Relationship Id="rId200" Type="http://schemas.openxmlformats.org/officeDocument/2006/relationships/hyperlink" Target="http://www.cmfclearinghouse.org/detail.cfm?facid=4326" TargetMode="External"/><Relationship Id="rId16" Type="http://schemas.openxmlformats.org/officeDocument/2006/relationships/hyperlink" Target="http://www.cmfclearinghouse.org/detail.cfm?facid=4777" TargetMode="External"/><Relationship Id="rId37" Type="http://schemas.openxmlformats.org/officeDocument/2006/relationships/hyperlink" Target="http://www.cmfclearinghouse.org/detail.cfm?facid=3131" TargetMode="External"/><Relationship Id="rId58" Type="http://schemas.openxmlformats.org/officeDocument/2006/relationships/hyperlink" Target="http://www.cmfclearinghouse.org/detail.cfm?facid=266" TargetMode="External"/><Relationship Id="rId79" Type="http://schemas.openxmlformats.org/officeDocument/2006/relationships/hyperlink" Target="http://www.cmfclearinghouse.org/detail.cfm?facid=213" TargetMode="External"/><Relationship Id="rId102" Type="http://schemas.openxmlformats.org/officeDocument/2006/relationships/hyperlink" Target="http://www.cmfclearinghouse.org/detail.cfm?facid=131" TargetMode="External"/><Relationship Id="rId123" Type="http://schemas.openxmlformats.org/officeDocument/2006/relationships/hyperlink" Target="http://www.cmfclearinghouse.org/detail.cfm?facid=441" TargetMode="External"/><Relationship Id="rId144" Type="http://schemas.openxmlformats.org/officeDocument/2006/relationships/hyperlink" Target="http://www.cmfclearinghouse.org/detail.cfm?facid=3404" TargetMode="External"/><Relationship Id="rId90" Type="http://schemas.openxmlformats.org/officeDocument/2006/relationships/hyperlink" Target="http://www.cmfclearinghouse.org/detail.cfm?facid=144" TargetMode="External"/><Relationship Id="rId165" Type="http://schemas.openxmlformats.org/officeDocument/2006/relationships/hyperlink" Target="http://www.cmfclearinghouse.org/detail.cfm?facid=1932" TargetMode="External"/><Relationship Id="rId186" Type="http://schemas.openxmlformats.org/officeDocument/2006/relationships/hyperlink" Target="http://www.cmfclearinghouse.org/detail.cfm?facid=3452" TargetMode="External"/><Relationship Id="rId27" Type="http://schemas.openxmlformats.org/officeDocument/2006/relationships/hyperlink" Target="http://www.cmfclearinghouse.org/detail.cfm?facid=4768" TargetMode="External"/><Relationship Id="rId48" Type="http://schemas.openxmlformats.org/officeDocument/2006/relationships/hyperlink" Target="http://www.cmfclearinghouse.org/detail.cfm?facid=4698" TargetMode="External"/><Relationship Id="rId69" Type="http://schemas.openxmlformats.org/officeDocument/2006/relationships/hyperlink" Target="http://www.cmfclearinghouse.org/detail.cfm?facid=4696" TargetMode="External"/><Relationship Id="rId113" Type="http://schemas.openxmlformats.org/officeDocument/2006/relationships/hyperlink" Target="http://www.cmfclearinghouse.org/detail.cfm?facid=501" TargetMode="External"/><Relationship Id="rId134" Type="http://schemas.openxmlformats.org/officeDocument/2006/relationships/hyperlink" Target="http://www.cmfclearinghouse.org/detail.cfm?facid=5401" TargetMode="External"/><Relationship Id="rId80" Type="http://schemas.openxmlformats.org/officeDocument/2006/relationships/hyperlink" Target="http://www.cmfclearinghouse.org/detail.cfm?facid=215" TargetMode="External"/><Relationship Id="rId155" Type="http://schemas.openxmlformats.org/officeDocument/2006/relationships/hyperlink" Target="http://www.cmfclearinghouse.org/detail.cfm?facid=2343" TargetMode="External"/><Relationship Id="rId176" Type="http://schemas.openxmlformats.org/officeDocument/2006/relationships/hyperlink" Target="http://www.cmfclearinghouse.org/detail.cfm?facid=3424" TargetMode="External"/><Relationship Id="rId197" Type="http://schemas.openxmlformats.org/officeDocument/2006/relationships/hyperlink" Target="http://www.cmfclearinghouse.org/detail.cfm?facid=4316" TargetMode="External"/><Relationship Id="rId201" Type="http://schemas.openxmlformats.org/officeDocument/2006/relationships/hyperlink" Target="http://www.cmfclearinghouse.org/detail.cfm?facid=4358" TargetMode="External"/><Relationship Id="rId17" Type="http://schemas.openxmlformats.org/officeDocument/2006/relationships/hyperlink" Target="http://www.cmfclearinghouse.org/detail.cfm?facid=4778" TargetMode="External"/><Relationship Id="rId38" Type="http://schemas.openxmlformats.org/officeDocument/2006/relationships/hyperlink" Target="http://www.cmfclearinghouse.org/detail.cfm?facid=320" TargetMode="External"/><Relationship Id="rId59" Type="http://schemas.openxmlformats.org/officeDocument/2006/relationships/hyperlink" Target="http://www.cmfclearinghouse.org/detail.cfm?facid=255" TargetMode="External"/><Relationship Id="rId103" Type="http://schemas.openxmlformats.org/officeDocument/2006/relationships/hyperlink" Target="http://www.cmfclearinghouse.org/detail.cfm?facid=406" TargetMode="External"/><Relationship Id="rId124" Type="http://schemas.openxmlformats.org/officeDocument/2006/relationships/hyperlink" Target="http://www.cmfclearinghouse.org/detail.cfm?facid=2420" TargetMode="External"/><Relationship Id="rId70" Type="http://schemas.openxmlformats.org/officeDocument/2006/relationships/hyperlink" Target="http://www.cmfclearinghouse.org/detail.cfm?facid=214" TargetMode="External"/><Relationship Id="rId91" Type="http://schemas.openxmlformats.org/officeDocument/2006/relationships/hyperlink" Target="http://www.cmfclearinghouse.org/detail.cfm?facid=147" TargetMode="External"/><Relationship Id="rId145" Type="http://schemas.openxmlformats.org/officeDocument/2006/relationships/hyperlink" Target="http://www.cmfclearinghouse.org/detail.cfm?facid=3408" TargetMode="External"/><Relationship Id="rId166" Type="http://schemas.openxmlformats.org/officeDocument/2006/relationships/hyperlink" Target="http://www.cmfclearinghouse.org/detail.cfm?facid=1934" TargetMode="External"/><Relationship Id="rId187" Type="http://schemas.openxmlformats.org/officeDocument/2006/relationships/hyperlink" Target="http://www.cmfclearinghouse.org/detail.cfm?facid=3457" TargetMode="External"/><Relationship Id="rId1" Type="http://schemas.openxmlformats.org/officeDocument/2006/relationships/hyperlink" Target="http://www.cmfclearinghouse.org/detail.cfm?facid=21" TargetMode="External"/><Relationship Id="rId28" Type="http://schemas.openxmlformats.org/officeDocument/2006/relationships/hyperlink" Target="http://www.cmfclearinghouse.org/detail.cfm?facid=4769" TargetMode="External"/><Relationship Id="rId49" Type="http://schemas.openxmlformats.org/officeDocument/2006/relationships/hyperlink" Target="http://www.cmfclearinghouse.org/detail.cfm?facid=4700" TargetMode="External"/><Relationship Id="rId114" Type="http://schemas.openxmlformats.org/officeDocument/2006/relationships/hyperlink" Target="http://www.cmfclearinghouse.org/detail.cfm?facid=503" TargetMode="External"/><Relationship Id="rId60" Type="http://schemas.openxmlformats.org/officeDocument/2006/relationships/hyperlink" Target="http://www.cmfclearinghouse.org/detail.cfm?facid=267" TargetMode="External"/><Relationship Id="rId81" Type="http://schemas.openxmlformats.org/officeDocument/2006/relationships/hyperlink" Target="http://www.cmfclearinghouse.org/detail.cfm?facid=59" TargetMode="External"/><Relationship Id="rId135" Type="http://schemas.openxmlformats.org/officeDocument/2006/relationships/hyperlink" Target="http://www.cmfclearinghouse.org/detail.cfm?facid=3368" TargetMode="External"/><Relationship Id="rId156" Type="http://schemas.openxmlformats.org/officeDocument/2006/relationships/hyperlink" Target="http://www.cmfclearinghouse.org/detail.cfm?facid=2345" TargetMode="External"/><Relationship Id="rId177" Type="http://schemas.openxmlformats.org/officeDocument/2006/relationships/hyperlink" Target="http://www.cmfclearinghouse.org/detail.cfm?facid=3425" TargetMode="External"/><Relationship Id="rId198" Type="http://schemas.openxmlformats.org/officeDocument/2006/relationships/hyperlink" Target="http://www.cmfclearinghouse.org/detail.cfm?facid=4323" TargetMode="External"/><Relationship Id="rId202" Type="http://schemas.openxmlformats.org/officeDocument/2006/relationships/hyperlink" Target="http://www.cmfclearinghouse.org/detail.cfm?facid=4362" TargetMode="External"/><Relationship Id="rId18" Type="http://schemas.openxmlformats.org/officeDocument/2006/relationships/hyperlink" Target="http://www.cmfclearinghouse.org/detail.cfm?facid=4779" TargetMode="External"/><Relationship Id="rId39" Type="http://schemas.openxmlformats.org/officeDocument/2006/relationships/hyperlink" Target="http://www.cmfclearinghouse.org/detail.cfm?facid=5534" TargetMode="External"/><Relationship Id="rId50" Type="http://schemas.openxmlformats.org/officeDocument/2006/relationships/hyperlink" Target="http://www.cmfclearinghouse.org/detail.cfm?facid=294" TargetMode="External"/><Relationship Id="rId104" Type="http://schemas.openxmlformats.org/officeDocument/2006/relationships/hyperlink" Target="http://www.cmfclearinghouse.org/detail.cfm?facid=41" TargetMode="External"/><Relationship Id="rId125" Type="http://schemas.openxmlformats.org/officeDocument/2006/relationships/hyperlink" Target="http://www.cmfclearinghouse.org/detail.cfm?facid=3350" TargetMode="External"/><Relationship Id="rId146" Type="http://schemas.openxmlformats.org/officeDocument/2006/relationships/hyperlink" Target="http://www.cmfclearinghouse.org/detail.cfm?facid=5397" TargetMode="External"/><Relationship Id="rId167" Type="http://schemas.openxmlformats.org/officeDocument/2006/relationships/hyperlink" Target="http://www.cmfclearinghouse.org/detail.cfm?facid=1936" TargetMode="External"/><Relationship Id="rId188" Type="http://schemas.openxmlformats.org/officeDocument/2006/relationships/hyperlink" Target="http://www.cmfclearinghouse.org/detail.cfm?facid=3478" TargetMode="External"/><Relationship Id="rId71" Type="http://schemas.openxmlformats.org/officeDocument/2006/relationships/hyperlink" Target="http://www.cmfclearinghouse.org/detail.cfm?facid=4185" TargetMode="External"/><Relationship Id="rId92" Type="http://schemas.openxmlformats.org/officeDocument/2006/relationships/hyperlink" Target="http://www.cmfclearinghouse.org/detail.cfm?facid=148" TargetMode="External"/><Relationship Id="rId2" Type="http://schemas.openxmlformats.org/officeDocument/2006/relationships/hyperlink" Target="http://www.cmfclearinghouse.org/detail.cfm?facid=303" TargetMode="External"/><Relationship Id="rId29" Type="http://schemas.openxmlformats.org/officeDocument/2006/relationships/hyperlink" Target="http://www.cmfclearinghouse.org/detail.cfm?facid=4770" TargetMode="External"/></Relationships>
</file>

<file path=xl/worksheets/_rels/sheet21.xml.rels><?xml version="1.0" encoding="UTF-8" standalone="yes"?>
<Relationships xmlns="http://schemas.openxmlformats.org/package/2006/relationships"><Relationship Id="rId117" Type="http://schemas.openxmlformats.org/officeDocument/2006/relationships/hyperlink" Target="http://www.cmfclearinghouse.org/detail.cfm?facid=5401" TargetMode="External"/><Relationship Id="rId21" Type="http://schemas.openxmlformats.org/officeDocument/2006/relationships/hyperlink" Target="http://www.cmfclearinghouse.org/detail.cfm?facid=4784" TargetMode="External"/><Relationship Id="rId42" Type="http://schemas.openxmlformats.org/officeDocument/2006/relationships/hyperlink" Target="http://www.cmfclearinghouse.org/detail.cfm?facid=4165" TargetMode="External"/><Relationship Id="rId63" Type="http://schemas.openxmlformats.org/officeDocument/2006/relationships/hyperlink" Target="http://www.cmfclearinghouse.org/detail.cfm?facid=210" TargetMode="External"/><Relationship Id="rId84" Type="http://schemas.openxmlformats.org/officeDocument/2006/relationships/hyperlink" Target="http://www.cmfclearinghouse.org/detail.cfm?facid=144" TargetMode="External"/><Relationship Id="rId138" Type="http://schemas.openxmlformats.org/officeDocument/2006/relationships/hyperlink" Target="http://www.cmfclearinghouse.org/detail.cfm?facid=5639" TargetMode="External"/><Relationship Id="rId159" Type="http://schemas.openxmlformats.org/officeDocument/2006/relationships/hyperlink" Target="http://www.cmfclearinghouse.org/detail.cfm?facid=3448" TargetMode="External"/><Relationship Id="rId170" Type="http://schemas.openxmlformats.org/officeDocument/2006/relationships/hyperlink" Target="http://www.cmfclearinghouse.org/detail.cfm?facid=4314" TargetMode="External"/><Relationship Id="rId107" Type="http://schemas.openxmlformats.org/officeDocument/2006/relationships/hyperlink" Target="http://www.cmfclearinghouse.org/detail.cfm?facid=441" TargetMode="External"/><Relationship Id="rId11" Type="http://schemas.openxmlformats.org/officeDocument/2006/relationships/hyperlink" Target="http://www.cmfclearinghouse.org/detail.cfm?facid=4746" TargetMode="External"/><Relationship Id="rId32" Type="http://schemas.openxmlformats.org/officeDocument/2006/relationships/hyperlink" Target="http://www.cmfclearinghouse.org/detail.cfm?facid=1431" TargetMode="External"/><Relationship Id="rId53" Type="http://schemas.openxmlformats.org/officeDocument/2006/relationships/hyperlink" Target="http://www.cmfclearinghouse.org/detail.cfm?facid=264" TargetMode="External"/><Relationship Id="rId74" Type="http://schemas.openxmlformats.org/officeDocument/2006/relationships/hyperlink" Target="http://www.cmfclearinghouse.org/detail.cfm?facid=4259" TargetMode="External"/><Relationship Id="rId128" Type="http://schemas.openxmlformats.org/officeDocument/2006/relationships/hyperlink" Target="http://www.cmfclearinghouse.org/detail.cfm?facid=2704" TargetMode="External"/><Relationship Id="rId149" Type="http://schemas.openxmlformats.org/officeDocument/2006/relationships/hyperlink" Target="http://www.cmfclearinghouse.org/detail.cfm?facid=3454" TargetMode="External"/><Relationship Id="rId5" Type="http://schemas.openxmlformats.org/officeDocument/2006/relationships/hyperlink" Target="http://www.cmfclearinghouse.org/detail.cfm?facid=4675" TargetMode="External"/><Relationship Id="rId95" Type="http://schemas.openxmlformats.org/officeDocument/2006/relationships/hyperlink" Target="http://www.cmfclearinghouse.org/detail.cfm?facid=41" TargetMode="External"/><Relationship Id="rId160" Type="http://schemas.openxmlformats.org/officeDocument/2006/relationships/hyperlink" Target="http://www.cmfclearinghouse.org/detail.cfm?facid=3450" TargetMode="External"/><Relationship Id="rId22" Type="http://schemas.openxmlformats.org/officeDocument/2006/relationships/hyperlink" Target="http://www.cmfclearinghouse.org/detail.cfm?facid=4785" TargetMode="External"/><Relationship Id="rId43" Type="http://schemas.openxmlformats.org/officeDocument/2006/relationships/hyperlink" Target="http://www.cmfclearinghouse.org/detail.cfm?facid=4111" TargetMode="External"/><Relationship Id="rId64" Type="http://schemas.openxmlformats.org/officeDocument/2006/relationships/hyperlink" Target="http://www.cmfclearinghouse.org/detail.cfm?facid=211" TargetMode="External"/><Relationship Id="rId118" Type="http://schemas.openxmlformats.org/officeDocument/2006/relationships/hyperlink" Target="http://www.cmfclearinghouse.org/detail.cfm?facid=3368" TargetMode="External"/><Relationship Id="rId139" Type="http://schemas.openxmlformats.org/officeDocument/2006/relationships/hyperlink" Target="http://www.cmfclearinghouse.org/detail.cfm?facid=4082" TargetMode="External"/><Relationship Id="rId85" Type="http://schemas.openxmlformats.org/officeDocument/2006/relationships/hyperlink" Target="http://www.cmfclearinghouse.org/detail.cfm?facid=147" TargetMode="External"/><Relationship Id="rId150" Type="http://schemas.openxmlformats.org/officeDocument/2006/relationships/hyperlink" Target="http://www.cmfclearinghouse.org/detail.cfm?facid=3422" TargetMode="External"/><Relationship Id="rId171" Type="http://schemas.openxmlformats.org/officeDocument/2006/relationships/hyperlink" Target="http://www.cmfclearinghouse.org/detail.cfm?facid=4323" TargetMode="External"/><Relationship Id="rId12" Type="http://schemas.openxmlformats.org/officeDocument/2006/relationships/hyperlink" Target="http://www.cmfclearinghouse.org/detail.cfm?facid=4748" TargetMode="External"/><Relationship Id="rId33" Type="http://schemas.openxmlformats.org/officeDocument/2006/relationships/hyperlink" Target="http://www.cmfclearinghouse.org/detail.cfm?facid=4855" TargetMode="External"/><Relationship Id="rId108" Type="http://schemas.openxmlformats.org/officeDocument/2006/relationships/hyperlink" Target="http://www.cmfclearinghouse.org/detail.cfm?facid=2420" TargetMode="External"/><Relationship Id="rId129" Type="http://schemas.openxmlformats.org/officeDocument/2006/relationships/hyperlink" Target="http://www.cmfclearinghouse.org/detail.cfm?facid=2705" TargetMode="External"/><Relationship Id="rId54" Type="http://schemas.openxmlformats.org/officeDocument/2006/relationships/hyperlink" Target="http://www.cmfclearinghouse.org/detail.cfm?facid=265" TargetMode="External"/><Relationship Id="rId75" Type="http://schemas.openxmlformats.org/officeDocument/2006/relationships/hyperlink" Target="http://www.cmfclearinghouse.org/detail.cfm?facid=4261" TargetMode="External"/><Relationship Id="rId96" Type="http://schemas.openxmlformats.org/officeDocument/2006/relationships/hyperlink" Target="http://www.cmfclearinghouse.org/detail.cfm?facid=38" TargetMode="External"/><Relationship Id="rId140" Type="http://schemas.openxmlformats.org/officeDocument/2006/relationships/hyperlink" Target="http://www.cmfclearinghouse.org/detail.cfm?facid=4083" TargetMode="External"/><Relationship Id="rId161" Type="http://schemas.openxmlformats.org/officeDocument/2006/relationships/hyperlink" Target="http://www.cmfclearinghouse.org/detail.cfm?facid=3452" TargetMode="External"/><Relationship Id="rId1" Type="http://schemas.openxmlformats.org/officeDocument/2006/relationships/hyperlink" Target="http://www.cmfclearinghouse.org/detail.cfm?facid=21" TargetMode="External"/><Relationship Id="rId6" Type="http://schemas.openxmlformats.org/officeDocument/2006/relationships/hyperlink" Target="http://www.cmfclearinghouse.org/detail.cfm?facid=3035" TargetMode="External"/><Relationship Id="rId23" Type="http://schemas.openxmlformats.org/officeDocument/2006/relationships/hyperlink" Target="http://www.cmfclearinghouse.org/detail.cfm?facid=4787" TargetMode="External"/><Relationship Id="rId28" Type="http://schemas.openxmlformats.org/officeDocument/2006/relationships/hyperlink" Target="http://www.cmfclearinghouse.org/detail.cfm?facid=4771" TargetMode="External"/><Relationship Id="rId49" Type="http://schemas.openxmlformats.org/officeDocument/2006/relationships/hyperlink" Target="http://www.cmfclearinghouse.org/detail.cfm?facid=272" TargetMode="External"/><Relationship Id="rId114" Type="http://schemas.openxmlformats.org/officeDocument/2006/relationships/hyperlink" Target="http://www.cmfclearinghouse.org/detail.cfm?facid=3348" TargetMode="External"/><Relationship Id="rId119" Type="http://schemas.openxmlformats.org/officeDocument/2006/relationships/hyperlink" Target="http://www.cmfclearinghouse.org/detail.cfm?facid=3371" TargetMode="External"/><Relationship Id="rId44" Type="http://schemas.openxmlformats.org/officeDocument/2006/relationships/hyperlink" Target="http://www.cmfclearinghouse.org/detail.cfm?facid=4201" TargetMode="External"/><Relationship Id="rId60" Type="http://schemas.openxmlformats.org/officeDocument/2006/relationships/hyperlink" Target="http://www.cmfclearinghouse.org/detail.cfm?facid=5228" TargetMode="External"/><Relationship Id="rId65" Type="http://schemas.openxmlformats.org/officeDocument/2006/relationships/hyperlink" Target="http://www.cmfclearinghouse.org/detail.cfm?facid=4931" TargetMode="External"/><Relationship Id="rId81" Type="http://schemas.openxmlformats.org/officeDocument/2006/relationships/hyperlink" Target="http://www.cmfclearinghouse.org/detail.cfm?facid=3860" TargetMode="External"/><Relationship Id="rId86" Type="http://schemas.openxmlformats.org/officeDocument/2006/relationships/hyperlink" Target="http://www.cmfclearinghouse.org/detail.cfm?facid=148" TargetMode="External"/><Relationship Id="rId130" Type="http://schemas.openxmlformats.org/officeDocument/2006/relationships/hyperlink" Target="http://www.cmfclearinghouse.org/detail.cfm?facid=2708" TargetMode="External"/><Relationship Id="rId135" Type="http://schemas.openxmlformats.org/officeDocument/2006/relationships/hyperlink" Target="http://www.cmfclearinghouse.org/detail.cfm?facid=2342" TargetMode="External"/><Relationship Id="rId151" Type="http://schemas.openxmlformats.org/officeDocument/2006/relationships/hyperlink" Target="http://www.cmfclearinghouse.org/detail.cfm?facid=3423" TargetMode="External"/><Relationship Id="rId156" Type="http://schemas.openxmlformats.org/officeDocument/2006/relationships/hyperlink" Target="http://www.cmfclearinghouse.org/detail.cfm?facid=3430" TargetMode="External"/><Relationship Id="rId172" Type="http://schemas.openxmlformats.org/officeDocument/2006/relationships/hyperlink" Target="http://www.cmfclearinghouse.org/detail.cfm?facid=4326" TargetMode="External"/><Relationship Id="rId13" Type="http://schemas.openxmlformats.org/officeDocument/2006/relationships/hyperlink" Target="http://www.cmfclearinghouse.org/detail.cfm?facid=4790" TargetMode="External"/><Relationship Id="rId18" Type="http://schemas.openxmlformats.org/officeDocument/2006/relationships/hyperlink" Target="http://www.cmfclearinghouse.org/detail.cfm?facid=4781" TargetMode="External"/><Relationship Id="rId39" Type="http://schemas.openxmlformats.org/officeDocument/2006/relationships/hyperlink" Target="http://www.cmfclearinghouse.org/detail.cfm?facid=4578" TargetMode="External"/><Relationship Id="rId109" Type="http://schemas.openxmlformats.org/officeDocument/2006/relationships/hyperlink" Target="http://www.cmfclearinghouse.org/detail.cfm?facid=3350" TargetMode="External"/><Relationship Id="rId34" Type="http://schemas.openxmlformats.org/officeDocument/2006/relationships/hyperlink" Target="http://www.cmfclearinghouse.org/detail.cfm?facid=3128" TargetMode="External"/><Relationship Id="rId50" Type="http://schemas.openxmlformats.org/officeDocument/2006/relationships/hyperlink" Target="http://www.cmfclearinghouse.org/detail.cfm?facid=274" TargetMode="External"/><Relationship Id="rId55" Type="http://schemas.openxmlformats.org/officeDocument/2006/relationships/hyperlink" Target="http://www.cmfclearinghouse.org/detail.cfm?facid=266" TargetMode="External"/><Relationship Id="rId76" Type="http://schemas.openxmlformats.org/officeDocument/2006/relationships/hyperlink" Target="http://www.cmfclearinghouse.org/detail.cfm?facid=213" TargetMode="External"/><Relationship Id="rId97" Type="http://schemas.openxmlformats.org/officeDocument/2006/relationships/hyperlink" Target="http://www.cmfclearinghouse.org/detail.cfm?facid=37" TargetMode="External"/><Relationship Id="rId104" Type="http://schemas.openxmlformats.org/officeDocument/2006/relationships/hyperlink" Target="http://www.cmfclearinghouse.org/detail.cfm?facid=2361" TargetMode="External"/><Relationship Id="rId120" Type="http://schemas.openxmlformats.org/officeDocument/2006/relationships/hyperlink" Target="http://www.cmfclearinghouse.org/detail.cfm?facid=3383" TargetMode="External"/><Relationship Id="rId125" Type="http://schemas.openxmlformats.org/officeDocument/2006/relationships/hyperlink" Target="http://www.cmfclearinghouse.org/detail.cfm?facid=3404" TargetMode="External"/><Relationship Id="rId141" Type="http://schemas.openxmlformats.org/officeDocument/2006/relationships/hyperlink" Target="http://www.cmfclearinghouse.org/detail.cfm?facid=1928" TargetMode="External"/><Relationship Id="rId146" Type="http://schemas.openxmlformats.org/officeDocument/2006/relationships/hyperlink" Target="http://www.cmfclearinghouse.org/detail.cfm?facid=2438" TargetMode="External"/><Relationship Id="rId167" Type="http://schemas.openxmlformats.org/officeDocument/2006/relationships/hyperlink" Target="http://www.cmfclearinghouse.org/detail.cfm?facid=3627" TargetMode="External"/><Relationship Id="rId7" Type="http://schemas.openxmlformats.org/officeDocument/2006/relationships/hyperlink" Target="http://www.cmfclearinghouse.org/detail.cfm?facid=3035" TargetMode="External"/><Relationship Id="rId71" Type="http://schemas.openxmlformats.org/officeDocument/2006/relationships/hyperlink" Target="http://www.cmfclearinghouse.org/detail.cfm?facid=4193" TargetMode="External"/><Relationship Id="rId92" Type="http://schemas.openxmlformats.org/officeDocument/2006/relationships/hyperlink" Target="http://www.cmfclearinghouse.org/detail.cfm?facid=129" TargetMode="External"/><Relationship Id="rId162" Type="http://schemas.openxmlformats.org/officeDocument/2006/relationships/hyperlink" Target="http://www.cmfclearinghouse.org/detail.cfm?facid=3457" TargetMode="External"/><Relationship Id="rId2" Type="http://schemas.openxmlformats.org/officeDocument/2006/relationships/hyperlink" Target="http://www.cmfclearinghouse.org/detail.cfm?facid=5452" TargetMode="External"/><Relationship Id="rId29" Type="http://schemas.openxmlformats.org/officeDocument/2006/relationships/hyperlink" Target="http://www.cmfclearinghouse.org/detail.cfm?facid=4775" TargetMode="External"/><Relationship Id="rId24" Type="http://schemas.openxmlformats.org/officeDocument/2006/relationships/hyperlink" Target="http://www.cmfclearinghouse.org/detail.cfm?facid=4767" TargetMode="External"/><Relationship Id="rId40" Type="http://schemas.openxmlformats.org/officeDocument/2006/relationships/hyperlink" Target="http://www.cmfclearinghouse.org/detail.cfm?facid=4269" TargetMode="External"/><Relationship Id="rId45" Type="http://schemas.openxmlformats.org/officeDocument/2006/relationships/hyperlink" Target="http://www.cmfclearinghouse.org/detail.cfm?facid=4698" TargetMode="External"/><Relationship Id="rId66" Type="http://schemas.openxmlformats.org/officeDocument/2006/relationships/hyperlink" Target="http://www.cmfclearinghouse.org/detail.cfm?facid=4696" TargetMode="External"/><Relationship Id="rId87" Type="http://schemas.openxmlformats.org/officeDocument/2006/relationships/hyperlink" Target="http://www.cmfclearinghouse.org/detail.cfm?facid=141" TargetMode="External"/><Relationship Id="rId110" Type="http://schemas.openxmlformats.org/officeDocument/2006/relationships/hyperlink" Target="http://www.cmfclearinghouse.org/detail.cfm?facid=3360" TargetMode="External"/><Relationship Id="rId115" Type="http://schemas.openxmlformats.org/officeDocument/2006/relationships/hyperlink" Target="http://www.cmfclearinghouse.org/detail.cfm?facid=3357" TargetMode="External"/><Relationship Id="rId131" Type="http://schemas.openxmlformats.org/officeDocument/2006/relationships/hyperlink" Target="http://www.cmfclearinghouse.org/detail.cfm?facid=2709" TargetMode="External"/><Relationship Id="rId136" Type="http://schemas.openxmlformats.org/officeDocument/2006/relationships/hyperlink" Target="http://www.cmfclearinghouse.org/detail.cfm?facid=2343" TargetMode="External"/><Relationship Id="rId157" Type="http://schemas.openxmlformats.org/officeDocument/2006/relationships/hyperlink" Target="http://www.cmfclearinghouse.org/detail.cfm?facid=3433" TargetMode="External"/><Relationship Id="rId61" Type="http://schemas.openxmlformats.org/officeDocument/2006/relationships/hyperlink" Target="http://www.cmfclearinghouse.org/detail.cfm?facid=4927" TargetMode="External"/><Relationship Id="rId82" Type="http://schemas.openxmlformats.org/officeDocument/2006/relationships/hyperlink" Target="http://www.cmfclearinghouse.org/detail.cfm?facid=3861" TargetMode="External"/><Relationship Id="rId152" Type="http://schemas.openxmlformats.org/officeDocument/2006/relationships/hyperlink" Target="http://www.cmfclearinghouse.org/detail.cfm?facid=3424" TargetMode="External"/><Relationship Id="rId173" Type="http://schemas.openxmlformats.org/officeDocument/2006/relationships/hyperlink" Target="http://www.cmfclearinghouse.org/detail.cfm?facid=4362" TargetMode="External"/><Relationship Id="rId19" Type="http://schemas.openxmlformats.org/officeDocument/2006/relationships/hyperlink" Target="http://www.cmfclearinghouse.org/detail.cfm?facid=4782" TargetMode="External"/><Relationship Id="rId14" Type="http://schemas.openxmlformats.org/officeDocument/2006/relationships/hyperlink" Target="http://www.cmfclearinghouse.org/detail.cfm?facid=4777" TargetMode="External"/><Relationship Id="rId30" Type="http://schemas.openxmlformats.org/officeDocument/2006/relationships/hyperlink" Target="http://www.cmfclearinghouse.org/detail.cfm?facid=4776" TargetMode="External"/><Relationship Id="rId35" Type="http://schemas.openxmlformats.org/officeDocument/2006/relationships/hyperlink" Target="http://www.cmfclearinghouse.org/detail.cfm?facid=3131" TargetMode="External"/><Relationship Id="rId56" Type="http://schemas.openxmlformats.org/officeDocument/2006/relationships/hyperlink" Target="http://www.cmfclearinghouse.org/detail.cfm?facid=255" TargetMode="External"/><Relationship Id="rId77" Type="http://schemas.openxmlformats.org/officeDocument/2006/relationships/hyperlink" Target="http://www.cmfclearinghouse.org/detail.cfm?facid=215" TargetMode="External"/><Relationship Id="rId100" Type="http://schemas.openxmlformats.org/officeDocument/2006/relationships/hyperlink" Target="http://www.cmfclearinghouse.org/detail.cfm?facid=29" TargetMode="External"/><Relationship Id="rId105" Type="http://schemas.openxmlformats.org/officeDocument/2006/relationships/hyperlink" Target="http://www.cmfclearinghouse.org/detail.cfm?facid=578" TargetMode="External"/><Relationship Id="rId126" Type="http://schemas.openxmlformats.org/officeDocument/2006/relationships/hyperlink" Target="http://www.cmfclearinghouse.org/detail.cfm?facid=3408" TargetMode="External"/><Relationship Id="rId147" Type="http://schemas.openxmlformats.org/officeDocument/2006/relationships/hyperlink" Target="http://www.cmfclearinghouse.org/detail.cfm?facid=2433" TargetMode="External"/><Relationship Id="rId168" Type="http://schemas.openxmlformats.org/officeDocument/2006/relationships/hyperlink" Target="http://www.cmfclearinghouse.org/detail.cfm?facid=3637" TargetMode="External"/><Relationship Id="rId8" Type="http://schemas.openxmlformats.org/officeDocument/2006/relationships/hyperlink" Target="http://www.cmfclearinghouse.org/detail.cfm?facid=4737" TargetMode="External"/><Relationship Id="rId51" Type="http://schemas.openxmlformats.org/officeDocument/2006/relationships/hyperlink" Target="http://www.cmfclearinghouse.org/detail.cfm?facid=273" TargetMode="External"/><Relationship Id="rId72" Type="http://schemas.openxmlformats.org/officeDocument/2006/relationships/hyperlink" Target="http://www.cmfclearinghouse.org/detail.cfm?facid=4253" TargetMode="External"/><Relationship Id="rId93" Type="http://schemas.openxmlformats.org/officeDocument/2006/relationships/hyperlink" Target="http://www.cmfclearinghouse.org/detail.cfm?facid=131" TargetMode="External"/><Relationship Id="rId98" Type="http://schemas.openxmlformats.org/officeDocument/2006/relationships/hyperlink" Target="http://www.cmfclearinghouse.org/detail.cfm?facid=42" TargetMode="External"/><Relationship Id="rId121" Type="http://schemas.openxmlformats.org/officeDocument/2006/relationships/hyperlink" Target="http://www.cmfclearinghouse.org/detail.cfm?facid=3380" TargetMode="External"/><Relationship Id="rId142" Type="http://schemas.openxmlformats.org/officeDocument/2006/relationships/hyperlink" Target="http://www.cmfclearinghouse.org/detail.cfm?facid=1929" TargetMode="External"/><Relationship Id="rId163" Type="http://schemas.openxmlformats.org/officeDocument/2006/relationships/hyperlink" Target="http://www.cmfclearinghouse.org/detail.cfm?facid=3478" TargetMode="External"/><Relationship Id="rId3" Type="http://schemas.openxmlformats.org/officeDocument/2006/relationships/hyperlink" Target="http://www.cmfclearinghouse.org/detail.cfm?facid=5453" TargetMode="External"/><Relationship Id="rId25" Type="http://schemas.openxmlformats.org/officeDocument/2006/relationships/hyperlink" Target="http://www.cmfclearinghouse.org/detail.cfm?facid=4768" TargetMode="External"/><Relationship Id="rId46" Type="http://schemas.openxmlformats.org/officeDocument/2006/relationships/hyperlink" Target="http://www.cmfclearinghouse.org/detail.cfm?facid=4700" TargetMode="External"/><Relationship Id="rId67" Type="http://schemas.openxmlformats.org/officeDocument/2006/relationships/hyperlink" Target="http://www.cmfclearinghouse.org/detail.cfm?facid=214" TargetMode="External"/><Relationship Id="rId116" Type="http://schemas.openxmlformats.org/officeDocument/2006/relationships/hyperlink" Target="http://www.cmfclearinghouse.org/detail.cfm?facid=3358" TargetMode="External"/><Relationship Id="rId137" Type="http://schemas.openxmlformats.org/officeDocument/2006/relationships/hyperlink" Target="http://www.cmfclearinghouse.org/detail.cfm?facid=584" TargetMode="External"/><Relationship Id="rId158" Type="http://schemas.openxmlformats.org/officeDocument/2006/relationships/hyperlink" Target="http://www.cmfclearinghouse.org/detail.cfm?facid=3446" TargetMode="External"/><Relationship Id="rId20" Type="http://schemas.openxmlformats.org/officeDocument/2006/relationships/hyperlink" Target="http://www.cmfclearinghouse.org/detail.cfm?facid=4783" TargetMode="External"/><Relationship Id="rId41" Type="http://schemas.openxmlformats.org/officeDocument/2006/relationships/hyperlink" Target="http://www.cmfclearinghouse.org/detail.cfm?facid=4169" TargetMode="External"/><Relationship Id="rId62" Type="http://schemas.openxmlformats.org/officeDocument/2006/relationships/hyperlink" Target="http://www.cmfclearinghouse.org/detail.cfm?facid=4195" TargetMode="External"/><Relationship Id="rId83" Type="http://schemas.openxmlformats.org/officeDocument/2006/relationships/hyperlink" Target="http://www.cmfclearinghouse.org/detail.cfm?facid=145" TargetMode="External"/><Relationship Id="rId88" Type="http://schemas.openxmlformats.org/officeDocument/2006/relationships/hyperlink" Target="http://www.cmfclearinghouse.org/detail.cfm?facid=142" TargetMode="External"/><Relationship Id="rId111" Type="http://schemas.openxmlformats.org/officeDocument/2006/relationships/hyperlink" Target="http://www.cmfclearinghouse.org/detail.cfm?facid=3362" TargetMode="External"/><Relationship Id="rId132" Type="http://schemas.openxmlformats.org/officeDocument/2006/relationships/hyperlink" Target="http://www.cmfclearinghouse.org/detail.cfm?facid=2976" TargetMode="External"/><Relationship Id="rId153" Type="http://schemas.openxmlformats.org/officeDocument/2006/relationships/hyperlink" Target="http://www.cmfclearinghouse.org/detail.cfm?facid=3425" TargetMode="External"/><Relationship Id="rId174" Type="http://schemas.openxmlformats.org/officeDocument/2006/relationships/hyperlink" Target="http://www.cmfclearinghouse.org/detail.cfm?facid=4397" TargetMode="External"/><Relationship Id="rId15" Type="http://schemas.openxmlformats.org/officeDocument/2006/relationships/hyperlink" Target="http://www.cmfclearinghouse.org/detail.cfm?facid=4778" TargetMode="External"/><Relationship Id="rId36" Type="http://schemas.openxmlformats.org/officeDocument/2006/relationships/hyperlink" Target="http://www.cmfclearinghouse.org/detail.cfm?facid=320" TargetMode="External"/><Relationship Id="rId57" Type="http://schemas.openxmlformats.org/officeDocument/2006/relationships/hyperlink" Target="http://www.cmfclearinghouse.org/detail.cfm?facid=267" TargetMode="External"/><Relationship Id="rId106" Type="http://schemas.openxmlformats.org/officeDocument/2006/relationships/hyperlink" Target="http://www.cmfclearinghouse.org/detail.cfm?facid=581" TargetMode="External"/><Relationship Id="rId127" Type="http://schemas.openxmlformats.org/officeDocument/2006/relationships/hyperlink" Target="http://www.cmfclearinghouse.org/detail.cfm?facid=5397" TargetMode="External"/><Relationship Id="rId10" Type="http://schemas.openxmlformats.org/officeDocument/2006/relationships/hyperlink" Target="http://www.cmfclearinghouse.org/detail.cfm?facid=4742" TargetMode="External"/><Relationship Id="rId31" Type="http://schemas.openxmlformats.org/officeDocument/2006/relationships/hyperlink" Target="http://www.cmfclearinghouse.org/detail.cfm?facid=4792" TargetMode="External"/><Relationship Id="rId52" Type="http://schemas.openxmlformats.org/officeDocument/2006/relationships/hyperlink" Target="http://www.cmfclearinghouse.org/detail.cfm?facid=275" TargetMode="External"/><Relationship Id="rId73" Type="http://schemas.openxmlformats.org/officeDocument/2006/relationships/hyperlink" Target="http://www.cmfclearinghouse.org/detail.cfm?facid=4255" TargetMode="External"/><Relationship Id="rId78" Type="http://schemas.openxmlformats.org/officeDocument/2006/relationships/hyperlink" Target="http://www.cmfclearinghouse.org/detail.cfm?facid=4583" TargetMode="External"/><Relationship Id="rId94" Type="http://schemas.openxmlformats.org/officeDocument/2006/relationships/hyperlink" Target="http://www.cmfclearinghouse.org/detail.cfm?facid=406" TargetMode="External"/><Relationship Id="rId99" Type="http://schemas.openxmlformats.org/officeDocument/2006/relationships/hyperlink" Target="http://www.cmfclearinghouse.org/detail.cfm?facid=26" TargetMode="External"/><Relationship Id="rId101" Type="http://schemas.openxmlformats.org/officeDocument/2006/relationships/hyperlink" Target="http://www.cmfclearinghouse.org/detail.cfm?facid=153" TargetMode="External"/><Relationship Id="rId122" Type="http://schemas.openxmlformats.org/officeDocument/2006/relationships/hyperlink" Target="http://www.cmfclearinghouse.org/detail.cfm?facid=3381" TargetMode="External"/><Relationship Id="rId143" Type="http://schemas.openxmlformats.org/officeDocument/2006/relationships/hyperlink" Target="http://www.cmfclearinghouse.org/detail.cfm?facid=1931" TargetMode="External"/><Relationship Id="rId148" Type="http://schemas.openxmlformats.org/officeDocument/2006/relationships/hyperlink" Target="http://www.cmfclearinghouse.org/detail.cfm?facid=3447" TargetMode="External"/><Relationship Id="rId164" Type="http://schemas.openxmlformats.org/officeDocument/2006/relationships/hyperlink" Target="http://www.cmfclearinghouse.org/detail.cfm?facid=3502" TargetMode="External"/><Relationship Id="rId169" Type="http://schemas.openxmlformats.org/officeDocument/2006/relationships/hyperlink" Target="http://www.cmfclearinghouse.org/detail.cfm?facid=3651" TargetMode="External"/><Relationship Id="rId4" Type="http://schemas.openxmlformats.org/officeDocument/2006/relationships/hyperlink" Target="http://www.cmfclearinghouse.org/detail.cfm?facid=5454" TargetMode="External"/><Relationship Id="rId9" Type="http://schemas.openxmlformats.org/officeDocument/2006/relationships/hyperlink" Target="http://www.cmfclearinghouse.org/detail.cfm?facid=4741" TargetMode="External"/><Relationship Id="rId26" Type="http://schemas.openxmlformats.org/officeDocument/2006/relationships/hyperlink" Target="http://www.cmfclearinghouse.org/detail.cfm?facid=4769" TargetMode="External"/><Relationship Id="rId47" Type="http://schemas.openxmlformats.org/officeDocument/2006/relationships/hyperlink" Target="http://www.cmfclearinghouse.org/detail.cfm?facid=294" TargetMode="External"/><Relationship Id="rId68" Type="http://schemas.openxmlformats.org/officeDocument/2006/relationships/hyperlink" Target="http://www.cmfclearinghouse.org/detail.cfm?facid=4185" TargetMode="External"/><Relationship Id="rId89" Type="http://schemas.openxmlformats.org/officeDocument/2006/relationships/hyperlink" Target="http://www.cmfclearinghouse.org/detail.cfm?facid=132" TargetMode="External"/><Relationship Id="rId112" Type="http://schemas.openxmlformats.org/officeDocument/2006/relationships/hyperlink" Target="http://www.cmfclearinghouse.org/detail.cfm?facid=3346" TargetMode="External"/><Relationship Id="rId133" Type="http://schemas.openxmlformats.org/officeDocument/2006/relationships/hyperlink" Target="http://www.cmfclearinghouse.org/detail.cfm?facid=4958" TargetMode="External"/><Relationship Id="rId154" Type="http://schemas.openxmlformats.org/officeDocument/2006/relationships/hyperlink" Target="http://www.cmfclearinghouse.org/detail.cfm?facid=3426" TargetMode="External"/><Relationship Id="rId175" Type="http://schemas.openxmlformats.org/officeDocument/2006/relationships/hyperlink" Target="http://www.cmfclearinghouse.org/detail.cfm?facid=4399" TargetMode="External"/><Relationship Id="rId16" Type="http://schemas.openxmlformats.org/officeDocument/2006/relationships/hyperlink" Target="http://www.cmfclearinghouse.org/detail.cfm?facid=4779" TargetMode="External"/><Relationship Id="rId37" Type="http://schemas.openxmlformats.org/officeDocument/2006/relationships/hyperlink" Target="http://www.cmfclearinghouse.org/detail.cfm?facid=5534" TargetMode="External"/><Relationship Id="rId58" Type="http://schemas.openxmlformats.org/officeDocument/2006/relationships/hyperlink" Target="http://www.cmfclearinghouse.org/detail.cfm?facid=288" TargetMode="External"/><Relationship Id="rId79" Type="http://schemas.openxmlformats.org/officeDocument/2006/relationships/hyperlink" Target="http://www.cmfclearinghouse.org/detail.cfm?facid=4142" TargetMode="External"/><Relationship Id="rId102" Type="http://schemas.openxmlformats.org/officeDocument/2006/relationships/hyperlink" Target="http://www.cmfclearinghouse.org/detail.cfm?facid=4574" TargetMode="External"/><Relationship Id="rId123" Type="http://schemas.openxmlformats.org/officeDocument/2006/relationships/hyperlink" Target="http://www.cmfclearinghouse.org/detail.cfm?facid=3394" TargetMode="External"/><Relationship Id="rId144" Type="http://schemas.openxmlformats.org/officeDocument/2006/relationships/hyperlink" Target="http://www.cmfclearinghouse.org/detail.cfm?facid=2450" TargetMode="External"/><Relationship Id="rId90" Type="http://schemas.openxmlformats.org/officeDocument/2006/relationships/hyperlink" Target="http://www.cmfclearinghouse.org/detail.cfm?facid=134" TargetMode="External"/><Relationship Id="rId165" Type="http://schemas.openxmlformats.org/officeDocument/2006/relationships/hyperlink" Target="http://www.cmfclearinghouse.org/detail.cfm?facid=3550" TargetMode="External"/><Relationship Id="rId27" Type="http://schemas.openxmlformats.org/officeDocument/2006/relationships/hyperlink" Target="http://www.cmfclearinghouse.org/detail.cfm?facid=4770" TargetMode="External"/><Relationship Id="rId48" Type="http://schemas.openxmlformats.org/officeDocument/2006/relationships/hyperlink" Target="http://www.cmfclearinghouse.org/detail.cfm?facid=292" TargetMode="External"/><Relationship Id="rId69" Type="http://schemas.openxmlformats.org/officeDocument/2006/relationships/hyperlink" Target="http://www.cmfclearinghouse.org/detail.cfm?facid=4187" TargetMode="External"/><Relationship Id="rId113" Type="http://schemas.openxmlformats.org/officeDocument/2006/relationships/hyperlink" Target="http://www.cmfclearinghouse.org/detail.cfm?facid=3347" TargetMode="External"/><Relationship Id="rId134" Type="http://schemas.openxmlformats.org/officeDocument/2006/relationships/hyperlink" Target="http://www.cmfclearinghouse.org/detail.cfm?facid=2346" TargetMode="External"/><Relationship Id="rId80" Type="http://schemas.openxmlformats.org/officeDocument/2006/relationships/hyperlink" Target="http://www.cmfclearinghouse.org/detail.cfm?facid=4673" TargetMode="External"/><Relationship Id="rId155" Type="http://schemas.openxmlformats.org/officeDocument/2006/relationships/hyperlink" Target="http://www.cmfclearinghouse.org/detail.cfm?facid=3428" TargetMode="External"/><Relationship Id="rId176" Type="http://schemas.openxmlformats.org/officeDocument/2006/relationships/printerSettings" Target="../printerSettings/printerSettings21.bin"/><Relationship Id="rId17" Type="http://schemas.openxmlformats.org/officeDocument/2006/relationships/hyperlink" Target="http://www.cmfclearinghouse.org/detail.cfm?facid=4780" TargetMode="External"/><Relationship Id="rId38" Type="http://schemas.openxmlformats.org/officeDocument/2006/relationships/hyperlink" Target="http://www.cmfclearinghouse.org/detail.cfm?facid=4888" TargetMode="External"/><Relationship Id="rId59" Type="http://schemas.openxmlformats.org/officeDocument/2006/relationships/hyperlink" Target="http://www.cmfclearinghouse.org/detail.cfm?facid=287" TargetMode="External"/><Relationship Id="rId103" Type="http://schemas.openxmlformats.org/officeDocument/2006/relationships/hyperlink" Target="http://www.cmfclearinghouse.org/detail.cfm?facid=156" TargetMode="External"/><Relationship Id="rId124" Type="http://schemas.openxmlformats.org/officeDocument/2006/relationships/hyperlink" Target="http://www.cmfclearinghouse.org/detail.cfm?facid=3396" TargetMode="External"/><Relationship Id="rId70" Type="http://schemas.openxmlformats.org/officeDocument/2006/relationships/hyperlink" Target="http://www.cmfclearinghouse.org/detail.cfm?facid=4189" TargetMode="External"/><Relationship Id="rId91" Type="http://schemas.openxmlformats.org/officeDocument/2006/relationships/hyperlink" Target="http://www.cmfclearinghouse.org/detail.cfm?facid=139" TargetMode="External"/><Relationship Id="rId145" Type="http://schemas.openxmlformats.org/officeDocument/2006/relationships/hyperlink" Target="http://www.cmfclearinghouse.org/detail.cfm?facid=4918" TargetMode="External"/><Relationship Id="rId166" Type="http://schemas.openxmlformats.org/officeDocument/2006/relationships/hyperlink" Target="http://www.cmfclearinghouse.org/detail.cfm?facid=3561" TargetMode="Externa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1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2"/>
  <sheetViews>
    <sheetView tabSelected="1" workbookViewId="0">
      <selection activeCell="M4" sqref="M4"/>
    </sheetView>
  </sheetViews>
  <sheetFormatPr defaultRowHeight="15" x14ac:dyDescent="0.25"/>
  <cols>
    <col min="1" max="1" width="3" customWidth="1"/>
    <col min="6" max="6" width="3.28515625" customWidth="1"/>
    <col min="7" max="7" width="46.28515625" customWidth="1"/>
  </cols>
  <sheetData>
    <row r="1" spans="1:11" ht="21" x14ac:dyDescent="0.25">
      <c r="A1" s="724" t="s">
        <v>356</v>
      </c>
      <c r="B1" s="724"/>
      <c r="C1" s="724"/>
      <c r="D1" s="724"/>
      <c r="E1" s="724"/>
      <c r="F1" s="724"/>
      <c r="G1" s="724"/>
    </row>
    <row r="2" spans="1:11" ht="18.75" x14ac:dyDescent="0.25">
      <c r="A2" s="735" t="s">
        <v>257</v>
      </c>
      <c r="B2" s="736"/>
      <c r="C2" s="736"/>
      <c r="D2" s="736"/>
      <c r="E2" s="736"/>
      <c r="F2" s="736"/>
      <c r="G2" s="737"/>
    </row>
    <row r="3" spans="1:11" ht="18.75" x14ac:dyDescent="0.25">
      <c r="A3" s="673">
        <v>1</v>
      </c>
      <c r="B3" s="725" t="s">
        <v>1554</v>
      </c>
      <c r="C3" s="726"/>
      <c r="D3" s="726"/>
      <c r="E3" s="726"/>
      <c r="F3" s="726"/>
      <c r="G3" s="726"/>
    </row>
    <row r="4" spans="1:11" ht="109.5" customHeight="1" x14ac:dyDescent="0.25">
      <c r="A4" s="651"/>
      <c r="B4" s="727" t="s">
        <v>1695</v>
      </c>
      <c r="C4" s="728"/>
      <c r="D4" s="728"/>
      <c r="E4" s="728"/>
      <c r="F4" s="728"/>
      <c r="G4" s="728"/>
    </row>
    <row r="5" spans="1:11" ht="62.25" customHeight="1" x14ac:dyDescent="0.25">
      <c r="A5" s="651"/>
      <c r="B5" s="729" t="s">
        <v>1687</v>
      </c>
      <c r="C5" s="729"/>
      <c r="D5" s="729"/>
      <c r="E5" s="729"/>
      <c r="F5" s="729"/>
      <c r="G5" s="729"/>
    </row>
    <row r="6" spans="1:11" ht="18.75" x14ac:dyDescent="0.3">
      <c r="A6" s="673">
        <v>2</v>
      </c>
      <c r="B6" s="726" t="s">
        <v>1646</v>
      </c>
      <c r="C6" s="730"/>
      <c r="D6" s="730"/>
      <c r="E6" s="730"/>
      <c r="F6" s="730"/>
      <c r="G6" s="730"/>
    </row>
    <row r="7" spans="1:11" ht="122.25" customHeight="1" x14ac:dyDescent="0.25">
      <c r="A7" s="651"/>
      <c r="B7" s="727" t="s">
        <v>1699</v>
      </c>
      <c r="C7" s="728"/>
      <c r="D7" s="728"/>
      <c r="E7" s="728"/>
      <c r="F7" s="728"/>
      <c r="G7" s="728"/>
    </row>
    <row r="8" spans="1:11" ht="46.5" customHeight="1" x14ac:dyDescent="0.25">
      <c r="A8" s="651" t="s">
        <v>118</v>
      </c>
      <c r="B8" s="727" t="s">
        <v>1647</v>
      </c>
      <c r="C8" s="728"/>
      <c r="D8" s="728"/>
      <c r="E8" s="728"/>
      <c r="F8" s="728"/>
      <c r="G8" s="728"/>
    </row>
    <row r="9" spans="1:11" ht="48.75" customHeight="1" x14ac:dyDescent="0.25">
      <c r="A9" s="651"/>
      <c r="B9" s="731" t="s">
        <v>131</v>
      </c>
      <c r="C9" s="723"/>
      <c r="D9" s="723"/>
      <c r="E9" s="723"/>
      <c r="F9" s="723"/>
      <c r="G9" s="723"/>
      <c r="K9" s="500"/>
    </row>
    <row r="10" spans="1:11" ht="108" customHeight="1" x14ac:dyDescent="0.25">
      <c r="A10" s="651" t="s">
        <v>118</v>
      </c>
      <c r="B10" s="727" t="s">
        <v>1648</v>
      </c>
      <c r="C10" s="728"/>
      <c r="D10" s="728"/>
      <c r="E10" s="728"/>
      <c r="F10" s="728"/>
      <c r="G10" s="728"/>
    </row>
    <row r="11" spans="1:11" ht="30.75" customHeight="1" x14ac:dyDescent="0.25">
      <c r="A11" s="651"/>
      <c r="B11" s="731" t="s">
        <v>249</v>
      </c>
      <c r="C11" s="723"/>
      <c r="D11" s="723"/>
      <c r="E11" s="723"/>
      <c r="F11" s="723"/>
      <c r="G11" s="723"/>
    </row>
    <row r="12" spans="1:11" ht="107.25" customHeight="1" x14ac:dyDescent="0.25">
      <c r="A12" s="651"/>
      <c r="B12" s="731" t="s">
        <v>1636</v>
      </c>
      <c r="C12" s="731"/>
      <c r="D12" s="731"/>
      <c r="E12" s="731"/>
      <c r="F12" s="731"/>
      <c r="G12" s="731"/>
    </row>
    <row r="13" spans="1:11" ht="18.75" x14ac:dyDescent="0.25">
      <c r="A13" s="673">
        <v>3</v>
      </c>
      <c r="B13" s="725" t="s">
        <v>271</v>
      </c>
      <c r="C13" s="725"/>
      <c r="D13" s="725"/>
      <c r="E13" s="725"/>
      <c r="F13" s="725"/>
      <c r="G13" s="725"/>
    </row>
    <row r="14" spans="1:11" ht="109.5" customHeight="1" x14ac:dyDescent="0.25">
      <c r="A14" s="651"/>
      <c r="B14" s="728" t="s">
        <v>1652</v>
      </c>
      <c r="C14" s="728"/>
      <c r="D14" s="728"/>
      <c r="E14" s="728"/>
      <c r="F14" s="728"/>
      <c r="G14" s="728"/>
    </row>
    <row r="15" spans="1:11" ht="18.75" x14ac:dyDescent="0.25">
      <c r="A15" s="673">
        <v>4</v>
      </c>
      <c r="B15" s="726" t="s">
        <v>132</v>
      </c>
      <c r="C15" s="726"/>
      <c r="D15" s="726"/>
      <c r="E15" s="726"/>
      <c r="F15" s="726"/>
      <c r="G15" s="726"/>
    </row>
    <row r="16" spans="1:11" ht="97.5" customHeight="1" x14ac:dyDescent="0.25">
      <c r="A16" s="674"/>
      <c r="B16" s="729" t="s">
        <v>1688</v>
      </c>
      <c r="C16" s="732"/>
      <c r="D16" s="732"/>
      <c r="E16" s="732"/>
      <c r="F16" s="732"/>
      <c r="G16" s="732"/>
    </row>
    <row r="17" spans="1:7" ht="31.5" customHeight="1" x14ac:dyDescent="0.25">
      <c r="A17" s="675"/>
      <c r="B17" s="723" t="s">
        <v>1689</v>
      </c>
      <c r="C17" s="723"/>
      <c r="D17" s="723"/>
      <c r="E17" s="723"/>
      <c r="F17" s="723"/>
      <c r="G17" s="723"/>
    </row>
    <row r="18" spans="1:7" ht="63" customHeight="1" x14ac:dyDescent="0.25">
      <c r="A18" s="675"/>
      <c r="B18" s="742" t="s">
        <v>1697</v>
      </c>
      <c r="C18" s="742"/>
      <c r="D18" s="742"/>
      <c r="E18" s="742"/>
      <c r="F18" s="742"/>
      <c r="G18" s="742"/>
    </row>
    <row r="19" spans="1:7" ht="59.25" customHeight="1" x14ac:dyDescent="0.25">
      <c r="A19" s="675"/>
      <c r="B19" s="723" t="s">
        <v>1690</v>
      </c>
      <c r="C19" s="723"/>
      <c r="D19" s="723"/>
      <c r="E19" s="723"/>
      <c r="F19" s="723"/>
      <c r="G19" s="723"/>
    </row>
    <row r="20" spans="1:7" ht="31.5" customHeight="1" x14ac:dyDescent="0.25">
      <c r="A20" s="675"/>
      <c r="B20" s="723" t="s">
        <v>1691</v>
      </c>
      <c r="C20" s="723"/>
      <c r="D20" s="723"/>
      <c r="E20" s="723"/>
      <c r="F20" s="723"/>
      <c r="G20" s="723"/>
    </row>
    <row r="21" spans="1:7" ht="46.5" customHeight="1" x14ac:dyDescent="0.25">
      <c r="A21" s="675"/>
      <c r="B21" s="723" t="s">
        <v>1481</v>
      </c>
      <c r="C21" s="723"/>
      <c r="D21" s="723"/>
      <c r="E21" s="723"/>
      <c r="F21" s="723"/>
      <c r="G21" s="723"/>
    </row>
    <row r="22" spans="1:7" ht="29.25" customHeight="1" x14ac:dyDescent="0.25">
      <c r="A22" s="651" t="s">
        <v>118</v>
      </c>
      <c r="B22" s="738" t="s">
        <v>1560</v>
      </c>
      <c r="C22" s="738"/>
      <c r="D22" s="738"/>
      <c r="E22" s="738"/>
      <c r="F22" s="738"/>
      <c r="G22" s="738"/>
    </row>
    <row r="23" spans="1:7" ht="30.75" customHeight="1" x14ac:dyDescent="0.25">
      <c r="A23" s="651"/>
      <c r="B23" s="739" t="s">
        <v>357</v>
      </c>
      <c r="C23" s="740"/>
      <c r="D23" s="740"/>
      <c r="E23" s="740"/>
      <c r="F23" s="740"/>
      <c r="G23" s="741"/>
    </row>
    <row r="24" spans="1:7" ht="64.5" customHeight="1" x14ac:dyDescent="0.25">
      <c r="A24" s="651"/>
      <c r="B24" s="723" t="s">
        <v>1645</v>
      </c>
      <c r="C24" s="723"/>
      <c r="D24" s="723"/>
      <c r="E24" s="723"/>
      <c r="F24" s="723"/>
      <c r="G24" s="723"/>
    </row>
    <row r="25" spans="1:7" ht="45.75" customHeight="1" x14ac:dyDescent="0.25">
      <c r="A25" s="651"/>
      <c r="B25" s="728" t="s">
        <v>367</v>
      </c>
      <c r="C25" s="728"/>
      <c r="D25" s="728"/>
      <c r="E25" s="728"/>
      <c r="F25" s="728"/>
      <c r="G25" s="728"/>
    </row>
    <row r="26" spans="1:7" ht="122.25" customHeight="1" x14ac:dyDescent="0.25">
      <c r="A26" s="651"/>
      <c r="B26" s="731" t="s">
        <v>64</v>
      </c>
      <c r="C26" s="732"/>
      <c r="D26" s="732"/>
      <c r="E26" s="732"/>
      <c r="F26" s="732"/>
      <c r="G26" s="732"/>
    </row>
    <row r="27" spans="1:7" ht="60" customHeight="1" x14ac:dyDescent="0.25">
      <c r="A27" s="651"/>
      <c r="B27" s="731" t="s">
        <v>262</v>
      </c>
      <c r="C27" s="723"/>
      <c r="D27" s="723"/>
      <c r="E27" s="723"/>
      <c r="F27" s="723"/>
      <c r="G27" s="723"/>
    </row>
    <row r="28" spans="1:7" ht="18.75" x14ac:dyDescent="0.25">
      <c r="A28" s="676">
        <v>5</v>
      </c>
      <c r="B28" s="734" t="s">
        <v>1559</v>
      </c>
      <c r="C28" s="734"/>
      <c r="D28" s="734"/>
      <c r="E28" s="734"/>
      <c r="F28" s="734"/>
      <c r="G28" s="734"/>
    </row>
    <row r="29" spans="1:7" ht="84.75" customHeight="1" x14ac:dyDescent="0.25">
      <c r="A29" s="651"/>
      <c r="B29" s="733" t="s">
        <v>1642</v>
      </c>
      <c r="C29" s="733"/>
      <c r="D29" s="733"/>
      <c r="E29" s="733"/>
      <c r="F29" s="733"/>
      <c r="G29" s="733"/>
    </row>
    <row r="30" spans="1:7" ht="90.75" customHeight="1" x14ac:dyDescent="0.25">
      <c r="A30" s="651"/>
      <c r="B30" s="733" t="s">
        <v>1692</v>
      </c>
      <c r="C30" s="733"/>
      <c r="D30" s="733"/>
      <c r="E30" s="733"/>
      <c r="F30" s="733"/>
      <c r="G30" s="733"/>
    </row>
    <row r="31" spans="1:7" ht="18.75" x14ac:dyDescent="0.25">
      <c r="A31" s="676">
        <v>6</v>
      </c>
      <c r="B31" s="734" t="s">
        <v>1567</v>
      </c>
      <c r="C31" s="734"/>
      <c r="D31" s="734"/>
      <c r="E31" s="734"/>
      <c r="F31" s="734"/>
      <c r="G31" s="734"/>
    </row>
    <row r="32" spans="1:7" ht="156" customHeight="1" x14ac:dyDescent="0.25">
      <c r="A32" s="651"/>
      <c r="B32" s="723" t="s">
        <v>1653</v>
      </c>
      <c r="C32" s="723"/>
      <c r="D32" s="723"/>
      <c r="E32" s="723"/>
      <c r="F32" s="723"/>
      <c r="G32" s="723"/>
    </row>
  </sheetData>
  <mergeCells count="32">
    <mergeCell ref="B30:G30"/>
    <mergeCell ref="B31:G31"/>
    <mergeCell ref="B32:G32"/>
    <mergeCell ref="A2:G2"/>
    <mergeCell ref="B24:G24"/>
    <mergeCell ref="B25:G25"/>
    <mergeCell ref="B26:G26"/>
    <mergeCell ref="B27:G27"/>
    <mergeCell ref="B28:G28"/>
    <mergeCell ref="B29:G29"/>
    <mergeCell ref="B19:G19"/>
    <mergeCell ref="B20:G20"/>
    <mergeCell ref="B21:G21"/>
    <mergeCell ref="B22:G22"/>
    <mergeCell ref="B23:G23"/>
    <mergeCell ref="B18:G18"/>
    <mergeCell ref="B17:G17"/>
    <mergeCell ref="A1:G1"/>
    <mergeCell ref="B3:G3"/>
    <mergeCell ref="B4:G4"/>
    <mergeCell ref="B5:G5"/>
    <mergeCell ref="B6:G6"/>
    <mergeCell ref="B12:G12"/>
    <mergeCell ref="B13:G13"/>
    <mergeCell ref="B14:G14"/>
    <mergeCell ref="B15:G15"/>
    <mergeCell ref="B16:G16"/>
    <mergeCell ref="B7:G7"/>
    <mergeCell ref="B8:G8"/>
    <mergeCell ref="B9:G9"/>
    <mergeCell ref="B10:G10"/>
    <mergeCell ref="B11:G11"/>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indexed="34"/>
    <pageSetUpPr fitToPage="1"/>
  </sheetPr>
  <dimension ref="A1:S112"/>
  <sheetViews>
    <sheetView topLeftCell="E88" zoomScaleNormal="100" zoomScalePageLayoutView="60" workbookViewId="0">
      <selection activeCell="N96" sqref="N96"/>
    </sheetView>
  </sheetViews>
  <sheetFormatPr defaultRowHeight="15.75" x14ac:dyDescent="0.25"/>
  <cols>
    <col min="1" max="1" width="4.7109375" style="5" customWidth="1"/>
    <col min="2" max="2" width="12.5703125" style="5" customWidth="1"/>
    <col min="3" max="3" width="18.42578125" style="5" customWidth="1"/>
    <col min="4" max="4" width="7.5703125" style="5" customWidth="1"/>
    <col min="5" max="5" width="17.7109375" style="5" customWidth="1"/>
    <col min="6" max="6" width="18.85546875" style="5" customWidth="1"/>
    <col min="7" max="7" width="21.85546875" style="5" customWidth="1"/>
    <col min="8" max="8" width="4.140625" style="5" customWidth="1"/>
    <col min="9" max="9" width="62.140625" style="22" customWidth="1"/>
    <col min="10" max="10" width="11" style="5" customWidth="1"/>
    <col min="11" max="11" width="12.5703125" style="5" customWidth="1"/>
    <col min="12" max="12" width="12.85546875" style="5" customWidth="1"/>
    <col min="13" max="13" width="33.42578125" style="5" customWidth="1"/>
    <col min="14" max="14" width="40.5703125" style="5" customWidth="1"/>
    <col min="15" max="16384" width="9.140625" style="5"/>
  </cols>
  <sheetData>
    <row r="1" spans="1:15" ht="39.75" customHeight="1" x14ac:dyDescent="0.25">
      <c r="A1" s="36"/>
      <c r="B1" s="197" t="s">
        <v>117</v>
      </c>
      <c r="C1" s="871" t="s">
        <v>118</v>
      </c>
      <c r="D1" s="872"/>
      <c r="E1" s="40" t="s">
        <v>530</v>
      </c>
      <c r="F1" s="879"/>
      <c r="G1" s="880"/>
      <c r="H1" s="16"/>
      <c r="I1" s="857" t="s">
        <v>1440</v>
      </c>
      <c r="J1" s="857"/>
      <c r="K1" s="857"/>
      <c r="L1" s="16"/>
      <c r="M1" s="16"/>
      <c r="N1" s="16"/>
    </row>
    <row r="2" spans="1:15" ht="21" customHeight="1" x14ac:dyDescent="0.25">
      <c r="A2" s="537"/>
      <c r="B2" s="536" t="s">
        <v>101</v>
      </c>
      <c r="C2" s="881"/>
      <c r="D2" s="882"/>
      <c r="E2" s="239" t="s">
        <v>102</v>
      </c>
      <c r="F2" s="883"/>
      <c r="G2" s="883"/>
      <c r="H2" s="18"/>
      <c r="I2" s="17" t="s">
        <v>1479</v>
      </c>
      <c r="J2" s="18"/>
      <c r="K2" s="18"/>
      <c r="L2" s="18"/>
      <c r="M2" s="18"/>
      <c r="N2" s="18"/>
    </row>
    <row r="3" spans="1:15" s="572" customFormat="1" ht="21" customHeight="1" x14ac:dyDescent="0.25">
      <c r="A3" s="593"/>
      <c r="B3" s="538" t="s">
        <v>1157</v>
      </c>
      <c r="C3" s="884"/>
      <c r="D3" s="885"/>
      <c r="E3" s="549" t="s">
        <v>1437</v>
      </c>
      <c r="F3" s="892"/>
      <c r="G3" s="893"/>
      <c r="H3" s="571"/>
      <c r="I3" s="761" t="s">
        <v>1626</v>
      </c>
      <c r="J3" s="761"/>
      <c r="K3" s="761"/>
      <c r="L3" s="761"/>
      <c r="M3" s="761"/>
      <c r="N3" s="571"/>
    </row>
    <row r="4" spans="1:15" s="572" customFormat="1" ht="21" customHeight="1" x14ac:dyDescent="0.25">
      <c r="A4" s="592"/>
      <c r="B4" s="906" t="s">
        <v>103</v>
      </c>
      <c r="C4" s="877"/>
      <c r="D4" s="876" t="s">
        <v>104</v>
      </c>
      <c r="E4" s="877"/>
      <c r="F4" s="876" t="s">
        <v>105</v>
      </c>
      <c r="G4" s="877"/>
      <c r="H4" s="571"/>
      <c r="I4" s="761"/>
      <c r="J4" s="761"/>
      <c r="K4" s="761"/>
      <c r="L4" s="761"/>
      <c r="M4" s="761"/>
      <c r="N4" s="571"/>
    </row>
    <row r="5" spans="1:15" ht="24.75" customHeight="1" x14ac:dyDescent="0.25">
      <c r="A5" s="878"/>
      <c r="B5" s="878"/>
      <c r="C5" s="878"/>
      <c r="D5" s="875"/>
      <c r="E5" s="875"/>
      <c r="F5" s="878"/>
      <c r="G5" s="878"/>
      <c r="H5" s="23"/>
      <c r="I5" s="19"/>
      <c r="J5" s="18"/>
      <c r="K5" s="18"/>
      <c r="L5" s="18"/>
      <c r="M5" s="18"/>
      <c r="N5" s="18"/>
    </row>
    <row r="6" spans="1:15" s="572" customFormat="1" ht="21" customHeight="1" x14ac:dyDescent="0.25">
      <c r="A6" s="907" t="s">
        <v>127</v>
      </c>
      <c r="B6" s="908"/>
      <c r="C6" s="909"/>
      <c r="D6" s="873" t="s">
        <v>519</v>
      </c>
      <c r="E6" s="874"/>
      <c r="F6" s="873" t="s">
        <v>263</v>
      </c>
      <c r="G6" s="886"/>
      <c r="H6" s="571"/>
      <c r="I6" s="594"/>
      <c r="J6" s="571"/>
      <c r="K6" s="571"/>
      <c r="L6" s="571"/>
      <c r="M6" s="571"/>
      <c r="N6" s="571"/>
    </row>
    <row r="7" spans="1:15" s="597" customFormat="1" ht="21" customHeight="1" x14ac:dyDescent="0.25">
      <c r="A7" s="869" t="s">
        <v>99</v>
      </c>
      <c r="B7" s="870"/>
      <c r="C7" s="870"/>
      <c r="D7" s="870"/>
      <c r="E7" s="866"/>
      <c r="F7" s="867"/>
      <c r="G7" s="868"/>
      <c r="H7" s="595"/>
      <c r="I7" s="596" t="s">
        <v>1489</v>
      </c>
      <c r="J7" s="596"/>
      <c r="K7" s="596"/>
      <c r="L7" s="595"/>
      <c r="M7" s="595"/>
      <c r="N7" s="595"/>
    </row>
    <row r="8" spans="1:15" s="572" customFormat="1" ht="21" customHeight="1" x14ac:dyDescent="0.25">
      <c r="A8" s="198" t="s">
        <v>362</v>
      </c>
      <c r="B8" s="38"/>
      <c r="C8" s="38"/>
      <c r="D8" s="38"/>
      <c r="E8" s="38"/>
      <c r="F8" s="598">
        <f>'4.100% LPA Install'!I30</f>
        <v>30000</v>
      </c>
      <c r="G8" s="599"/>
      <c r="H8" s="571"/>
      <c r="I8" s="764" t="s">
        <v>1540</v>
      </c>
      <c r="J8" s="764"/>
      <c r="K8" s="764"/>
      <c r="L8" s="764"/>
      <c r="M8" s="764"/>
      <c r="N8" s="571"/>
    </row>
    <row r="9" spans="1:15" s="572" customFormat="1" ht="21" customHeight="1" x14ac:dyDescent="0.25">
      <c r="A9" s="198" t="s">
        <v>37</v>
      </c>
      <c r="B9" s="38"/>
      <c r="C9" s="38"/>
      <c r="D9" s="38"/>
      <c r="E9" s="38"/>
      <c r="F9" s="598">
        <f>'4.100% LPA Install'!F30</f>
        <v>30000</v>
      </c>
      <c r="G9" s="599"/>
      <c r="H9" s="571"/>
      <c r="I9" s="764" t="s">
        <v>1676</v>
      </c>
      <c r="J9" s="764"/>
      <c r="K9" s="764"/>
      <c r="L9" s="764"/>
      <c r="M9" s="764"/>
      <c r="N9" s="571"/>
    </row>
    <row r="10" spans="1:15" s="572" customFormat="1" ht="21" customHeight="1" x14ac:dyDescent="0.25">
      <c r="A10" s="858" t="s">
        <v>1455</v>
      </c>
      <c r="B10" s="859"/>
      <c r="C10" s="859"/>
      <c r="D10" s="859"/>
      <c r="E10" s="859"/>
      <c r="F10" s="598">
        <f>'4.100% LPA Install'!G30</f>
        <v>0</v>
      </c>
      <c r="G10" s="599"/>
      <c r="H10" s="571"/>
      <c r="I10" s="596" t="s">
        <v>1439</v>
      </c>
      <c r="J10" s="571"/>
      <c r="K10" s="571"/>
      <c r="L10" s="571"/>
      <c r="M10" s="571"/>
      <c r="N10" s="571"/>
    </row>
    <row r="11" spans="1:15" s="572" customFormat="1" ht="19.5" customHeight="1" x14ac:dyDescent="0.25">
      <c r="A11" s="803" t="s">
        <v>38</v>
      </c>
      <c r="B11" s="780"/>
      <c r="C11" s="780"/>
      <c r="D11" s="780"/>
      <c r="E11" s="781"/>
      <c r="F11" s="598">
        <f>'4.100% LPA Install'!H30</f>
        <v>0</v>
      </c>
      <c r="G11" s="599"/>
      <c r="H11" s="571"/>
      <c r="I11" s="596"/>
      <c r="J11" s="571"/>
      <c r="K11" s="571"/>
      <c r="L11" s="571"/>
      <c r="M11" s="571"/>
      <c r="N11" s="571"/>
    </row>
    <row r="12" spans="1:15" s="572" customFormat="1" ht="18" customHeight="1" x14ac:dyDescent="0.25">
      <c r="A12" s="579" t="s">
        <v>255</v>
      </c>
      <c r="B12" s="568"/>
      <c r="C12" s="600"/>
      <c r="D12" s="600"/>
      <c r="E12" s="584"/>
      <c r="F12" s="584" t="s">
        <v>1438</v>
      </c>
      <c r="G12" s="601"/>
      <c r="H12" s="571"/>
      <c r="I12" s="602" t="s">
        <v>1459</v>
      </c>
      <c r="J12" s="602"/>
      <c r="K12" s="602"/>
      <c r="L12" s="602"/>
      <c r="M12" s="602"/>
      <c r="N12" s="557"/>
    </row>
    <row r="13" spans="1:15" ht="29.25" customHeight="1" x14ac:dyDescent="0.25">
      <c r="A13" s="913" t="s">
        <v>1482</v>
      </c>
      <c r="B13" s="913"/>
      <c r="C13" s="913"/>
      <c r="D13" s="913"/>
      <c r="E13" s="913"/>
      <c r="F13" s="913"/>
      <c r="G13" s="913"/>
      <c r="H13" s="18"/>
      <c r="I13" s="557" t="s">
        <v>1450</v>
      </c>
      <c r="J13" s="18"/>
      <c r="K13" s="18"/>
      <c r="L13" s="18"/>
      <c r="M13" s="18"/>
      <c r="N13" s="18"/>
    </row>
    <row r="14" spans="1:15" s="572" customFormat="1" ht="21" customHeight="1" x14ac:dyDescent="0.25">
      <c r="A14" s="579" t="s">
        <v>1430</v>
      </c>
      <c r="B14" s="568"/>
      <c r="C14" s="585"/>
      <c r="D14" s="585"/>
      <c r="E14" s="585"/>
      <c r="F14" s="585"/>
      <c r="G14" s="667"/>
      <c r="H14" s="571"/>
      <c r="I14" s="901" t="s">
        <v>1644</v>
      </c>
      <c r="J14" s="902"/>
      <c r="K14" s="902"/>
      <c r="L14" s="902"/>
      <c r="M14" s="902"/>
      <c r="N14" s="902"/>
      <c r="O14" s="902"/>
    </row>
    <row r="15" spans="1:15" s="572" customFormat="1" ht="21" customHeight="1" x14ac:dyDescent="0.25">
      <c r="A15" s="864" t="s">
        <v>1431</v>
      </c>
      <c r="B15" s="865"/>
      <c r="C15" s="865"/>
      <c r="D15" s="865"/>
      <c r="E15" s="865"/>
      <c r="F15" s="582"/>
      <c r="G15" s="586"/>
      <c r="H15" s="571"/>
      <c r="I15" s="603" t="s">
        <v>1541</v>
      </c>
      <c r="J15" s="571"/>
      <c r="K15" s="571"/>
      <c r="L15" s="571"/>
      <c r="M15" s="571"/>
      <c r="N15" s="571"/>
    </row>
    <row r="16" spans="1:15" s="572" customFormat="1" ht="21" customHeight="1" x14ac:dyDescent="0.25">
      <c r="A16" s="567" t="s">
        <v>1429</v>
      </c>
      <c r="B16" s="568"/>
      <c r="C16" s="568"/>
      <c r="D16" s="775"/>
      <c r="E16" s="775"/>
      <c r="F16" s="775"/>
      <c r="G16" s="776"/>
      <c r="H16" s="571"/>
      <c r="I16" s="777" t="s">
        <v>1627</v>
      </c>
      <c r="J16" s="777"/>
      <c r="K16" s="777"/>
      <c r="L16" s="777"/>
      <c r="M16" s="777"/>
      <c r="N16" s="777"/>
    </row>
    <row r="17" spans="1:17" s="572" customFormat="1" ht="20.25" customHeight="1" x14ac:dyDescent="0.25">
      <c r="A17" s="920" t="s">
        <v>128</v>
      </c>
      <c r="B17" s="921"/>
      <c r="C17" s="922"/>
      <c r="D17" s="887" t="s">
        <v>117</v>
      </c>
      <c r="E17" s="888"/>
      <c r="F17" s="887" t="s">
        <v>107</v>
      </c>
      <c r="G17" s="918"/>
      <c r="H17" s="571"/>
      <c r="I17" s="604" t="s">
        <v>359</v>
      </c>
      <c r="J17" s="571"/>
      <c r="K17" s="571"/>
      <c r="L17" s="571"/>
      <c r="M17" s="571"/>
      <c r="N17" s="571"/>
    </row>
    <row r="18" spans="1:17" s="572" customFormat="1" ht="21" customHeight="1" x14ac:dyDescent="0.25">
      <c r="A18" s="765" t="s">
        <v>1637</v>
      </c>
      <c r="B18" s="766"/>
      <c r="C18" s="766"/>
      <c r="D18" s="766"/>
      <c r="E18" s="766"/>
      <c r="F18" s="766"/>
      <c r="G18" s="767"/>
      <c r="H18" s="571"/>
      <c r="I18" s="604"/>
      <c r="J18" s="571"/>
      <c r="K18" s="571"/>
      <c r="L18" s="571"/>
      <c r="M18" s="571"/>
      <c r="N18" s="571"/>
    </row>
    <row r="19" spans="1:17" s="572" customFormat="1" ht="21" customHeight="1" x14ac:dyDescent="0.25">
      <c r="A19" s="765" t="s">
        <v>1638</v>
      </c>
      <c r="B19" s="766"/>
      <c r="C19" s="766"/>
      <c r="D19" s="766"/>
      <c r="E19" s="767"/>
      <c r="F19" s="768"/>
      <c r="G19" s="769"/>
      <c r="H19" s="571"/>
      <c r="I19" s="764" t="s">
        <v>1639</v>
      </c>
      <c r="J19" s="770"/>
      <c r="K19" s="770"/>
      <c r="L19" s="770"/>
      <c r="M19" s="770"/>
      <c r="N19" s="571"/>
    </row>
    <row r="20" spans="1:17" ht="32.25" customHeight="1" x14ac:dyDescent="0.25">
      <c r="A20" s="903" t="s">
        <v>1472</v>
      </c>
      <c r="B20" s="904"/>
      <c r="C20" s="904"/>
      <c r="D20" s="904"/>
      <c r="E20" s="904"/>
      <c r="F20" s="904"/>
      <c r="G20" s="905"/>
      <c r="H20" s="18"/>
      <c r="I20" s="762" t="s">
        <v>1490</v>
      </c>
      <c r="J20" s="762"/>
      <c r="K20" s="554"/>
      <c r="L20" s="554"/>
      <c r="M20" s="554"/>
      <c r="N20" s="554"/>
    </row>
    <row r="21" spans="1:17" s="572" customFormat="1" ht="21" customHeight="1" x14ac:dyDescent="0.25">
      <c r="A21" s="579" t="s">
        <v>1430</v>
      </c>
      <c r="B21" s="568"/>
      <c r="C21" s="580"/>
      <c r="D21" s="580"/>
      <c r="E21" s="580"/>
      <c r="F21" s="580"/>
      <c r="G21" s="581"/>
      <c r="H21" s="571"/>
      <c r="I21" s="762" t="s">
        <v>1628</v>
      </c>
      <c r="J21" s="762"/>
      <c r="K21" s="762"/>
      <c r="L21" s="762"/>
      <c r="M21" s="762"/>
      <c r="N21" s="762"/>
      <c r="O21" s="762"/>
    </row>
    <row r="22" spans="1:17" s="572" customFormat="1" ht="21" customHeight="1" x14ac:dyDescent="0.25">
      <c r="A22" s="864" t="s">
        <v>1431</v>
      </c>
      <c r="B22" s="865"/>
      <c r="C22" s="865"/>
      <c r="D22" s="865"/>
      <c r="E22" s="865"/>
      <c r="F22" s="582"/>
      <c r="G22" s="581"/>
      <c r="H22" s="571"/>
      <c r="I22" s="777" t="s">
        <v>1473</v>
      </c>
      <c r="J22" s="777"/>
      <c r="K22" s="777"/>
      <c r="L22" s="777"/>
      <c r="M22" s="578"/>
      <c r="N22" s="578"/>
    </row>
    <row r="23" spans="1:17" s="572" customFormat="1" ht="21" customHeight="1" x14ac:dyDescent="0.25">
      <c r="A23" s="567" t="s">
        <v>1429</v>
      </c>
      <c r="B23" s="568"/>
      <c r="C23" s="568"/>
      <c r="D23" s="775"/>
      <c r="E23" s="775"/>
      <c r="F23" s="775"/>
      <c r="G23" s="776"/>
      <c r="H23" s="571"/>
      <c r="I23" s="777" t="s">
        <v>1474</v>
      </c>
      <c r="J23" s="777"/>
      <c r="K23" s="777"/>
      <c r="L23" s="777"/>
      <c r="M23" s="777"/>
      <c r="N23" s="777"/>
      <c r="O23" s="777"/>
      <c r="P23" s="777"/>
      <c r="Q23" s="777"/>
    </row>
    <row r="24" spans="1:17" s="572" customFormat="1" ht="23.25" customHeight="1" x14ac:dyDescent="0.25">
      <c r="A24" s="805" t="s">
        <v>1475</v>
      </c>
      <c r="B24" s="806"/>
      <c r="C24" s="806"/>
      <c r="D24" s="806"/>
      <c r="E24" s="806"/>
      <c r="F24" s="806"/>
      <c r="G24" s="807"/>
      <c r="H24" s="571"/>
      <c r="I24" s="784" t="s">
        <v>1476</v>
      </c>
      <c r="J24" s="784"/>
      <c r="K24" s="784"/>
      <c r="L24" s="784"/>
      <c r="M24" s="784"/>
      <c r="N24" s="784"/>
      <c r="O24" s="784"/>
      <c r="P24" s="784"/>
      <c r="Q24" s="583"/>
    </row>
    <row r="25" spans="1:17" s="572" customFormat="1" ht="21" customHeight="1" x14ac:dyDescent="0.25">
      <c r="A25" s="561">
        <v>1</v>
      </c>
      <c r="B25" s="865" t="s">
        <v>1446</v>
      </c>
      <c r="C25" s="865"/>
      <c r="D25" s="865"/>
      <c r="E25" s="865"/>
      <c r="F25" s="865"/>
      <c r="G25" s="584"/>
      <c r="H25" s="571"/>
      <c r="I25" s="583"/>
      <c r="J25" s="583"/>
      <c r="K25" s="583"/>
      <c r="L25" s="583"/>
      <c r="M25" s="583"/>
      <c r="N25" s="583"/>
      <c r="O25" s="583"/>
      <c r="P25" s="583"/>
      <c r="Q25" s="583"/>
    </row>
    <row r="26" spans="1:17" s="572" customFormat="1" ht="38.25" customHeight="1" x14ac:dyDescent="0.25">
      <c r="A26" s="561" t="s">
        <v>123</v>
      </c>
      <c r="B26" s="789" t="s">
        <v>1447</v>
      </c>
      <c r="C26" s="790"/>
      <c r="D26" s="787"/>
      <c r="E26" s="787"/>
      <c r="F26" s="787"/>
      <c r="G26" s="788"/>
      <c r="H26" s="571"/>
      <c r="I26" s="583"/>
      <c r="J26" s="583"/>
      <c r="K26" s="583"/>
      <c r="L26" s="583"/>
      <c r="M26" s="583"/>
      <c r="N26" s="583"/>
      <c r="O26" s="583"/>
      <c r="P26" s="583"/>
      <c r="Q26" s="583"/>
    </row>
    <row r="27" spans="1:17" ht="21" customHeight="1" x14ac:dyDescent="0.25">
      <c r="A27" s="561">
        <v>2</v>
      </c>
      <c r="B27" s="780" t="s">
        <v>120</v>
      </c>
      <c r="C27" s="780"/>
      <c r="D27" s="780"/>
      <c r="E27" s="780"/>
      <c r="F27" s="780"/>
      <c r="G27" s="781"/>
      <c r="H27" s="18"/>
      <c r="I27" s="5"/>
      <c r="J27" s="18"/>
      <c r="K27" s="18"/>
      <c r="L27" s="18"/>
      <c r="M27" s="18"/>
      <c r="N27" s="18"/>
    </row>
    <row r="28" spans="1:17" ht="97.5" customHeight="1" x14ac:dyDescent="0.25">
      <c r="A28" s="561" t="s">
        <v>124</v>
      </c>
      <c r="B28" s="862"/>
      <c r="C28" s="863"/>
      <c r="D28" s="863"/>
      <c r="E28" s="863"/>
      <c r="F28" s="863"/>
      <c r="G28" s="863"/>
      <c r="H28" s="18"/>
      <c r="I28" s="910" t="s">
        <v>1441</v>
      </c>
      <c r="J28" s="910"/>
      <c r="K28" s="910"/>
      <c r="L28" s="910"/>
      <c r="M28" s="910"/>
      <c r="N28" s="20"/>
    </row>
    <row r="29" spans="1:17" ht="21" customHeight="1" x14ac:dyDescent="0.25">
      <c r="A29" s="561">
        <v>3</v>
      </c>
      <c r="B29" s="841" t="s">
        <v>541</v>
      </c>
      <c r="C29" s="841"/>
      <c r="D29" s="841"/>
      <c r="E29" s="841"/>
      <c r="F29" s="841"/>
      <c r="G29" s="919"/>
      <c r="H29" s="18"/>
      <c r="I29" s="19"/>
      <c r="J29" s="18"/>
      <c r="K29" s="18"/>
      <c r="L29" s="18"/>
      <c r="M29" s="18"/>
      <c r="N29" s="18"/>
    </row>
    <row r="30" spans="1:17" ht="85.5" customHeight="1" x14ac:dyDescent="0.25">
      <c r="A30" s="570" t="s">
        <v>125</v>
      </c>
      <c r="B30" s="860"/>
      <c r="C30" s="861"/>
      <c r="D30" s="861"/>
      <c r="E30" s="861"/>
      <c r="F30" s="861"/>
      <c r="G30" s="861"/>
      <c r="H30" s="18"/>
      <c r="I30" s="786" t="s">
        <v>1623</v>
      </c>
      <c r="J30" s="786"/>
      <c r="K30" s="786"/>
      <c r="L30" s="786"/>
      <c r="M30" s="786"/>
      <c r="N30" s="18"/>
    </row>
    <row r="31" spans="1:17" ht="21" customHeight="1" x14ac:dyDescent="0.25">
      <c r="A31" s="561">
        <v>4</v>
      </c>
      <c r="B31" s="780" t="s">
        <v>358</v>
      </c>
      <c r="C31" s="780"/>
      <c r="D31" s="780"/>
      <c r="E31" s="780"/>
      <c r="F31" s="780"/>
      <c r="G31" s="781"/>
      <c r="H31" s="18"/>
      <c r="I31" s="19"/>
      <c r="J31" s="18"/>
      <c r="K31" s="18"/>
      <c r="L31" s="18"/>
      <c r="M31" s="18"/>
      <c r="N31" s="18"/>
    </row>
    <row r="32" spans="1:17" ht="82.5" customHeight="1" x14ac:dyDescent="0.25">
      <c r="A32" s="570" t="s">
        <v>126</v>
      </c>
      <c r="B32" s="860"/>
      <c r="C32" s="861"/>
      <c r="D32" s="861"/>
      <c r="E32" s="861"/>
      <c r="F32" s="861"/>
      <c r="G32" s="861"/>
      <c r="H32" s="18"/>
      <c r="I32" s="21" t="s">
        <v>1624</v>
      </c>
      <c r="J32" s="786" t="s">
        <v>1453</v>
      </c>
      <c r="K32" s="786"/>
      <c r="L32" s="786"/>
      <c r="M32" s="786"/>
      <c r="N32" s="786" t="s">
        <v>1625</v>
      </c>
      <c r="O32" s="786"/>
      <c r="P32" s="786"/>
      <c r="Q32" s="786"/>
    </row>
    <row r="33" spans="1:17" ht="21.75" customHeight="1" x14ac:dyDescent="0.25">
      <c r="A33" s="561">
        <v>5</v>
      </c>
      <c r="B33" s="780" t="s">
        <v>119</v>
      </c>
      <c r="C33" s="780"/>
      <c r="D33" s="780"/>
      <c r="E33" s="780"/>
      <c r="F33" s="780"/>
      <c r="G33" s="781"/>
      <c r="H33" s="18"/>
      <c r="I33" s="19"/>
      <c r="J33" s="18"/>
      <c r="K33" s="18"/>
      <c r="L33" s="18"/>
      <c r="M33" s="18"/>
      <c r="N33" s="18"/>
    </row>
    <row r="34" spans="1:17" ht="82.5" customHeight="1" x14ac:dyDescent="0.25">
      <c r="A34" s="561" t="s">
        <v>1468</v>
      </c>
      <c r="B34" s="860"/>
      <c r="C34" s="861"/>
      <c r="D34" s="861"/>
      <c r="E34" s="861"/>
      <c r="F34" s="861"/>
      <c r="G34" s="861"/>
      <c r="H34" s="18"/>
      <c r="I34" s="21" t="s">
        <v>130</v>
      </c>
      <c r="J34" s="786" t="s">
        <v>129</v>
      </c>
      <c r="K34" s="786"/>
      <c r="L34" s="786"/>
      <c r="M34" s="786"/>
      <c r="N34" s="786"/>
      <c r="O34" s="786"/>
      <c r="P34" s="786"/>
      <c r="Q34" s="786"/>
    </row>
    <row r="35" spans="1:17" ht="21" customHeight="1" x14ac:dyDescent="0.25">
      <c r="A35" s="561">
        <v>6</v>
      </c>
      <c r="B35" s="568" t="s">
        <v>252</v>
      </c>
      <c r="C35" s="551"/>
      <c r="D35" s="551"/>
      <c r="E35" s="551"/>
      <c r="F35" s="551"/>
      <c r="G35" s="550"/>
      <c r="H35" s="18"/>
      <c r="I35" s="66"/>
      <c r="J35" s="18"/>
      <c r="K35" s="18"/>
      <c r="L35" s="18"/>
      <c r="M35" s="18"/>
      <c r="N35" s="18"/>
    </row>
    <row r="36" spans="1:17" ht="21" customHeight="1" x14ac:dyDescent="0.25">
      <c r="A36" s="561">
        <v>7</v>
      </c>
      <c r="B36" s="645" t="s">
        <v>1435</v>
      </c>
      <c r="C36" s="639"/>
      <c r="D36" s="639"/>
      <c r="E36" s="639"/>
      <c r="F36" s="639"/>
      <c r="G36" s="640"/>
      <c r="H36" s="18"/>
      <c r="I36" s="19"/>
      <c r="J36" s="18"/>
      <c r="K36" s="18"/>
      <c r="L36" s="18"/>
      <c r="M36" s="18"/>
      <c r="N36" s="18"/>
    </row>
    <row r="37" spans="1:17" ht="56.25" customHeight="1" x14ac:dyDescent="0.25">
      <c r="A37" s="570" t="s">
        <v>122</v>
      </c>
      <c r="B37" s="568" t="s">
        <v>121</v>
      </c>
      <c r="C37" s="638"/>
      <c r="D37" s="900"/>
      <c r="E37" s="900"/>
      <c r="F37" s="900"/>
      <c r="G37" s="860"/>
      <c r="H37" s="18"/>
      <c r="I37" s="647" t="s">
        <v>1633</v>
      </c>
      <c r="J37" s="18"/>
      <c r="K37" s="18"/>
      <c r="L37" s="18"/>
      <c r="M37" s="18"/>
      <c r="N37" s="18"/>
    </row>
    <row r="38" spans="1:17" ht="21.75" customHeight="1" x14ac:dyDescent="0.25">
      <c r="A38" s="561">
        <v>8</v>
      </c>
      <c r="B38" s="841" t="s">
        <v>1436</v>
      </c>
      <c r="C38" s="841"/>
      <c r="D38" s="841"/>
      <c r="E38" s="841"/>
      <c r="F38" s="841"/>
      <c r="G38" s="548"/>
      <c r="H38" s="18"/>
      <c r="I38" s="547"/>
      <c r="J38" s="18"/>
      <c r="K38" s="18"/>
      <c r="L38" s="18"/>
      <c r="M38" s="18"/>
      <c r="N38" s="18"/>
    </row>
    <row r="39" spans="1:17" s="572" customFormat="1" ht="21" customHeight="1" x14ac:dyDescent="0.25">
      <c r="A39" s="561">
        <v>9</v>
      </c>
      <c r="B39" s="568" t="s">
        <v>251</v>
      </c>
      <c r="C39" s="568"/>
      <c r="D39" s="568"/>
      <c r="E39" s="568"/>
      <c r="F39" s="568"/>
      <c r="G39" s="637"/>
      <c r="H39" s="571"/>
      <c r="I39" s="587"/>
      <c r="J39" s="571"/>
      <c r="K39" s="571"/>
      <c r="L39" s="571"/>
      <c r="M39" s="571"/>
      <c r="N39" s="571"/>
    </row>
    <row r="40" spans="1:17" ht="56.25" customHeight="1" x14ac:dyDescent="0.25">
      <c r="A40" s="570" t="s">
        <v>1462</v>
      </c>
      <c r="B40" s="780" t="s">
        <v>106</v>
      </c>
      <c r="C40" s="781"/>
      <c r="D40" s="900"/>
      <c r="E40" s="900"/>
      <c r="F40" s="900"/>
      <c r="G40" s="860"/>
      <c r="H40" s="18"/>
      <c r="I40" s="647" t="s">
        <v>1634</v>
      </c>
      <c r="J40" s="18"/>
      <c r="K40" s="18"/>
      <c r="L40" s="18"/>
      <c r="M40" s="18"/>
      <c r="N40" s="18"/>
    </row>
    <row r="41" spans="1:17" ht="21" customHeight="1" x14ac:dyDescent="0.25">
      <c r="A41" s="561">
        <v>10</v>
      </c>
      <c r="B41" s="780" t="s">
        <v>1433</v>
      </c>
      <c r="C41" s="780"/>
      <c r="D41" s="780"/>
      <c r="E41" s="780"/>
      <c r="F41" s="635"/>
      <c r="G41" s="548"/>
      <c r="H41" s="18"/>
      <c r="I41" s="763" t="s">
        <v>1432</v>
      </c>
      <c r="J41" s="763"/>
      <c r="K41" s="763"/>
      <c r="L41" s="763"/>
      <c r="M41" s="763"/>
      <c r="N41" s="763"/>
    </row>
    <row r="42" spans="1:17" ht="56.25" customHeight="1" x14ac:dyDescent="0.25">
      <c r="A42" s="561" t="s">
        <v>1465</v>
      </c>
      <c r="B42" s="636" t="s">
        <v>106</v>
      </c>
      <c r="C42" s="636"/>
      <c r="D42" s="914"/>
      <c r="E42" s="915"/>
      <c r="F42" s="916"/>
      <c r="G42" s="917"/>
      <c r="H42" s="18"/>
      <c r="I42" s="763"/>
      <c r="J42" s="763"/>
      <c r="K42" s="763"/>
      <c r="L42" s="763"/>
      <c r="M42" s="763"/>
      <c r="N42" s="763"/>
    </row>
    <row r="43" spans="1:17" ht="29.25" customHeight="1" x14ac:dyDescent="0.25">
      <c r="A43" s="561">
        <v>11</v>
      </c>
      <c r="B43" s="748" t="s">
        <v>1451</v>
      </c>
      <c r="C43" s="748"/>
      <c r="D43" s="748"/>
      <c r="E43" s="748"/>
      <c r="F43" s="748"/>
      <c r="G43" s="550"/>
      <c r="H43" s="18"/>
      <c r="I43" s="553"/>
      <c r="J43" s="553"/>
      <c r="K43" s="553"/>
      <c r="L43" s="553"/>
      <c r="M43" s="553"/>
      <c r="N43" s="553"/>
    </row>
    <row r="44" spans="1:17" ht="56.25" customHeight="1" x14ac:dyDescent="0.25">
      <c r="A44" s="561" t="s">
        <v>1469</v>
      </c>
      <c r="B44" s="828" t="s">
        <v>106</v>
      </c>
      <c r="C44" s="828"/>
      <c r="D44" s="783"/>
      <c r="E44" s="783"/>
      <c r="F44" s="783"/>
      <c r="G44" s="783"/>
      <c r="H44" s="18"/>
      <c r="I44" s="553"/>
      <c r="J44" s="553"/>
      <c r="K44" s="553"/>
      <c r="L44" s="553"/>
      <c r="M44" s="553"/>
      <c r="N44" s="553"/>
    </row>
    <row r="45" spans="1:17" ht="21" customHeight="1" x14ac:dyDescent="0.25">
      <c r="A45" s="561">
        <v>12</v>
      </c>
      <c r="B45" s="748" t="s">
        <v>1484</v>
      </c>
      <c r="C45" s="748"/>
      <c r="D45" s="748"/>
      <c r="E45" s="748"/>
      <c r="F45" s="748"/>
      <c r="G45" s="550"/>
      <c r="H45" s="18"/>
      <c r="I45" s="763" t="s">
        <v>1485</v>
      </c>
      <c r="J45" s="763"/>
      <c r="K45" s="763"/>
      <c r="L45" s="763"/>
      <c r="M45" s="763"/>
      <c r="N45" s="608"/>
    </row>
    <row r="46" spans="1:17" ht="56.25" customHeight="1" x14ac:dyDescent="0.25">
      <c r="A46" s="561" t="s">
        <v>1486</v>
      </c>
      <c r="B46" s="748" t="s">
        <v>121</v>
      </c>
      <c r="C46" s="749"/>
      <c r="D46" s="821"/>
      <c r="E46" s="822"/>
      <c r="F46" s="822"/>
      <c r="G46" s="823"/>
      <c r="H46" s="18"/>
      <c r="I46" s="607"/>
      <c r="J46" s="607"/>
      <c r="K46" s="607"/>
      <c r="L46" s="607"/>
      <c r="M46" s="607"/>
      <c r="N46" s="608"/>
    </row>
    <row r="47" spans="1:17" ht="21" customHeight="1" x14ac:dyDescent="0.25">
      <c r="A47" s="561">
        <v>13</v>
      </c>
      <c r="B47" s="810" t="s">
        <v>284</v>
      </c>
      <c r="C47" s="810"/>
      <c r="D47" s="810"/>
      <c r="E47" s="810"/>
      <c r="F47" s="810"/>
      <c r="G47" s="563"/>
      <c r="H47" s="18"/>
      <c r="I47" s="19" t="s">
        <v>1480</v>
      </c>
      <c r="J47" s="18"/>
      <c r="K47" s="18"/>
      <c r="L47" s="18"/>
      <c r="M47" s="18"/>
      <c r="N47" s="18"/>
    </row>
    <row r="48" spans="1:17" ht="21" customHeight="1" x14ac:dyDescent="0.25">
      <c r="A48" s="481">
        <v>14</v>
      </c>
      <c r="B48" s="611" t="s">
        <v>250</v>
      </c>
      <c r="C48" s="477"/>
      <c r="D48" s="477"/>
      <c r="E48" s="477"/>
      <c r="F48" s="477"/>
      <c r="G48" s="546"/>
      <c r="H48" s="18"/>
      <c r="I48" s="753" t="s">
        <v>1483</v>
      </c>
      <c r="J48" s="753"/>
      <c r="K48" s="753"/>
      <c r="L48" s="753"/>
      <c r="M48" s="753"/>
      <c r="N48" s="753"/>
    </row>
    <row r="49" spans="1:19" ht="30.75" customHeight="1" x14ac:dyDescent="0.25">
      <c r="A49" s="481">
        <v>15</v>
      </c>
      <c r="B49" s="748" t="s">
        <v>1185</v>
      </c>
      <c r="C49" s="748"/>
      <c r="D49" s="748"/>
      <c r="E49" s="749"/>
      <c r="F49" s="772"/>
      <c r="G49" s="774"/>
      <c r="H49" s="18"/>
      <c r="I49" s="743" t="s">
        <v>520</v>
      </c>
      <c r="J49" s="743"/>
      <c r="K49" s="743"/>
      <c r="L49" s="743"/>
      <c r="M49" s="743"/>
      <c r="N49" s="18"/>
    </row>
    <row r="50" spans="1:19" ht="21" customHeight="1" x14ac:dyDescent="0.25">
      <c r="A50" s="481">
        <v>16</v>
      </c>
      <c r="B50" s="758" t="s">
        <v>524</v>
      </c>
      <c r="C50" s="758"/>
      <c r="D50" s="758"/>
      <c r="E50" s="759"/>
      <c r="F50" s="564" t="s">
        <v>522</v>
      </c>
      <c r="G50" s="565" t="s">
        <v>521</v>
      </c>
      <c r="H50" s="18"/>
      <c r="I50" s="771" t="s">
        <v>523</v>
      </c>
      <c r="J50" s="771"/>
      <c r="K50" s="771"/>
      <c r="L50" s="771"/>
      <c r="M50" s="771"/>
      <c r="N50" s="771"/>
      <c r="O50" s="771"/>
      <c r="P50" s="771"/>
      <c r="Q50" s="771"/>
      <c r="R50" s="771"/>
    </row>
    <row r="51" spans="1:19" ht="24" customHeight="1" x14ac:dyDescent="0.25">
      <c r="A51" s="481">
        <v>17</v>
      </c>
      <c r="B51" s="781" t="s">
        <v>1452</v>
      </c>
      <c r="C51" s="782"/>
      <c r="D51" s="825"/>
      <c r="E51" s="826"/>
      <c r="F51" s="826"/>
      <c r="G51" s="827"/>
      <c r="H51" s="18"/>
      <c r="I51" s="771"/>
      <c r="J51" s="771"/>
      <c r="K51" s="771"/>
      <c r="L51" s="771"/>
      <c r="M51" s="771"/>
      <c r="N51" s="771"/>
      <c r="O51" s="771"/>
      <c r="P51" s="771"/>
      <c r="Q51" s="771"/>
      <c r="R51" s="771"/>
    </row>
    <row r="52" spans="1:19" ht="21" customHeight="1" x14ac:dyDescent="0.25">
      <c r="A52" s="481">
        <v>18</v>
      </c>
      <c r="B52" s="780" t="s">
        <v>1463</v>
      </c>
      <c r="C52" s="780"/>
      <c r="D52" s="781"/>
      <c r="E52" s="562"/>
      <c r="F52" s="573"/>
      <c r="G52" s="574"/>
      <c r="H52" s="18"/>
      <c r="I52" s="743" t="s">
        <v>1464</v>
      </c>
      <c r="J52" s="743"/>
      <c r="K52" s="743"/>
      <c r="L52" s="743"/>
      <c r="M52" s="566"/>
      <c r="N52" s="566"/>
      <c r="O52" s="566"/>
      <c r="P52" s="566"/>
      <c r="Q52" s="566"/>
      <c r="R52" s="566"/>
    </row>
    <row r="53" spans="1:19" ht="21" customHeight="1" x14ac:dyDescent="0.25">
      <c r="A53" s="481">
        <v>19</v>
      </c>
      <c r="B53" s="803" t="s">
        <v>1428</v>
      </c>
      <c r="C53" s="780"/>
      <c r="D53" s="780"/>
      <c r="E53" s="780"/>
      <c r="F53" s="551"/>
      <c r="G53" s="550"/>
      <c r="H53" s="18"/>
      <c r="I53" s="587" t="s">
        <v>1175</v>
      </c>
      <c r="J53" s="18"/>
      <c r="K53" s="18"/>
      <c r="L53" s="18"/>
      <c r="M53" s="18"/>
      <c r="N53" s="18"/>
    </row>
    <row r="54" spans="1:19" ht="27.75" customHeight="1" x14ac:dyDescent="0.25">
      <c r="A54" s="646"/>
      <c r="B54" s="754" t="s">
        <v>264</v>
      </c>
      <c r="C54" s="754"/>
      <c r="D54" s="754"/>
      <c r="E54" s="754"/>
      <c r="F54" s="754"/>
      <c r="G54" s="755"/>
      <c r="H54" s="19"/>
      <c r="I54" s="556"/>
      <c r="J54" s="556"/>
      <c r="K54" s="556"/>
      <c r="L54" s="556"/>
      <c r="M54" s="556"/>
      <c r="N54" s="556"/>
      <c r="O54" s="556"/>
      <c r="P54" s="556"/>
      <c r="Q54" s="556"/>
    </row>
    <row r="55" spans="1:19" ht="21" customHeight="1" x14ac:dyDescent="0.35">
      <c r="A55" s="481">
        <v>20</v>
      </c>
      <c r="B55" s="568" t="s">
        <v>260</v>
      </c>
      <c r="C55" s="551"/>
      <c r="D55" s="551"/>
      <c r="E55" s="551"/>
      <c r="F55" s="575"/>
      <c r="G55" s="576"/>
      <c r="H55" s="19"/>
      <c r="I55" s="19" t="s">
        <v>1434</v>
      </c>
      <c r="J55" s="556"/>
      <c r="K55" s="556"/>
      <c r="L55" s="556"/>
      <c r="M55" s="556"/>
      <c r="N55" s="556"/>
      <c r="O55" s="556"/>
      <c r="P55" s="556"/>
      <c r="Q55" s="556"/>
    </row>
    <row r="56" spans="1:19" ht="33" customHeight="1" x14ac:dyDescent="0.25">
      <c r="A56" s="481">
        <v>21</v>
      </c>
      <c r="B56" s="817" t="s">
        <v>1448</v>
      </c>
      <c r="C56" s="818"/>
      <c r="D56" s="818"/>
      <c r="E56" s="818"/>
      <c r="F56" s="819"/>
      <c r="G56" s="576"/>
      <c r="H56" s="19"/>
      <c r="I56" s="809" t="s">
        <v>1449</v>
      </c>
      <c r="J56" s="809"/>
      <c r="K56" s="809"/>
      <c r="L56" s="809"/>
      <c r="M56" s="809"/>
      <c r="N56" s="809"/>
      <c r="O56" s="809"/>
      <c r="P56" s="809"/>
      <c r="Q56" s="809"/>
      <c r="R56" s="809"/>
    </row>
    <row r="57" spans="1:19" ht="21" customHeight="1" x14ac:dyDescent="0.25">
      <c r="A57" s="652">
        <v>22</v>
      </c>
      <c r="B57" s="747" t="s">
        <v>1563</v>
      </c>
      <c r="C57" s="748"/>
      <c r="D57" s="748"/>
      <c r="E57" s="749"/>
      <c r="F57" s="745"/>
      <c r="G57" s="746"/>
      <c r="H57" s="19"/>
      <c r="I57" s="763" t="s">
        <v>1564</v>
      </c>
      <c r="J57" s="763"/>
      <c r="K57" s="653"/>
      <c r="L57" s="653"/>
      <c r="M57" s="653"/>
      <c r="N57" s="653"/>
      <c r="O57" s="653"/>
      <c r="P57" s="653"/>
      <c r="Q57" s="653"/>
      <c r="R57" s="653"/>
    </row>
    <row r="58" spans="1:19" ht="47.25" customHeight="1" x14ac:dyDescent="0.25">
      <c r="A58" s="481">
        <v>23</v>
      </c>
      <c r="B58" s="609" t="s">
        <v>253</v>
      </c>
      <c r="C58" s="551"/>
      <c r="D58" s="551"/>
      <c r="E58" s="577"/>
      <c r="F58" s="552"/>
      <c r="G58" s="550"/>
      <c r="H58" s="18"/>
      <c r="I58" s="808" t="s">
        <v>159</v>
      </c>
      <c r="J58" s="808"/>
      <c r="K58" s="808"/>
      <c r="L58" s="808"/>
      <c r="M58" s="808"/>
      <c r="N58" s="808"/>
      <c r="O58" s="808"/>
      <c r="P58" s="808"/>
      <c r="Q58" s="808"/>
      <c r="R58" s="808"/>
      <c r="S58" s="808"/>
    </row>
    <row r="59" spans="1:19" ht="21" customHeight="1" x14ac:dyDescent="0.25">
      <c r="A59" s="481">
        <v>24</v>
      </c>
      <c r="B59" s="644" t="s">
        <v>254</v>
      </c>
      <c r="C59" s="240"/>
      <c r="D59" s="240"/>
      <c r="E59" s="240"/>
      <c r="F59" s="240"/>
      <c r="G59" s="241"/>
      <c r="I59" s="762" t="s">
        <v>361</v>
      </c>
      <c r="J59" s="762"/>
      <c r="K59" s="762"/>
      <c r="L59" s="762"/>
    </row>
    <row r="60" spans="1:19" ht="28.5" customHeight="1" x14ac:dyDescent="0.25">
      <c r="A60" s="663">
        <v>25</v>
      </c>
      <c r="B60" s="671" t="s">
        <v>265</v>
      </c>
      <c r="C60" s="671"/>
      <c r="D60" s="671"/>
      <c r="E60" s="671"/>
      <c r="F60" s="671"/>
      <c r="G60" s="672"/>
      <c r="H60" s="18"/>
      <c r="I60" s="820" t="s">
        <v>1546</v>
      </c>
      <c r="J60" s="820"/>
      <c r="K60" s="820"/>
      <c r="L60" s="820"/>
      <c r="M60" s="820"/>
      <c r="N60" s="18"/>
    </row>
    <row r="61" spans="1:19" ht="21" customHeight="1" x14ac:dyDescent="0.25">
      <c r="A61" s="665">
        <v>26</v>
      </c>
      <c r="B61" s="780" t="s">
        <v>1442</v>
      </c>
      <c r="C61" s="780"/>
      <c r="D61" s="780"/>
      <c r="E61" s="780"/>
      <c r="F61" s="780"/>
      <c r="G61" s="781"/>
      <c r="H61" s="18"/>
      <c r="I61" s="19"/>
      <c r="J61" s="18"/>
      <c r="K61" s="18"/>
      <c r="L61" s="18"/>
      <c r="M61" s="18"/>
      <c r="N61" s="18"/>
    </row>
    <row r="62" spans="1:19" ht="61.5" customHeight="1" x14ac:dyDescent="0.25">
      <c r="A62" s="668" t="s">
        <v>1565</v>
      </c>
      <c r="B62" s="829"/>
      <c r="C62" s="829"/>
      <c r="D62" s="829"/>
      <c r="E62" s="829"/>
      <c r="F62" s="829"/>
      <c r="G62" s="830"/>
      <c r="H62" s="18"/>
      <c r="I62" s="588" t="s">
        <v>360</v>
      </c>
      <c r="J62" s="18"/>
      <c r="K62" s="18"/>
      <c r="L62" s="18"/>
      <c r="M62" s="18"/>
      <c r="N62" s="18"/>
    </row>
    <row r="63" spans="1:19" ht="46.5" customHeight="1" x14ac:dyDescent="0.25">
      <c r="A63" s="561">
        <v>27</v>
      </c>
      <c r="B63" s="831" t="s">
        <v>1663</v>
      </c>
      <c r="C63" s="832"/>
      <c r="D63" s="832"/>
      <c r="E63" s="832"/>
      <c r="F63" s="833"/>
      <c r="G63" s="695"/>
      <c r="H63" s="18"/>
      <c r="I63" s="762" t="s">
        <v>1664</v>
      </c>
      <c r="J63" s="834"/>
      <c r="K63" s="834"/>
      <c r="L63" s="834"/>
      <c r="M63" s="834"/>
      <c r="N63" s="834"/>
    </row>
    <row r="64" spans="1:19" ht="32.25" customHeight="1" x14ac:dyDescent="0.25">
      <c r="A64" s="669"/>
      <c r="B64" s="815" t="s">
        <v>258</v>
      </c>
      <c r="C64" s="815"/>
      <c r="D64" s="815"/>
      <c r="E64" s="815"/>
      <c r="F64" s="815"/>
      <c r="G64" s="816"/>
      <c r="H64" s="18"/>
      <c r="I64" s="19"/>
      <c r="J64" s="18"/>
      <c r="K64" s="18"/>
      <c r="L64" s="18"/>
      <c r="M64" s="18"/>
      <c r="N64" s="18"/>
    </row>
    <row r="65" spans="1:18" ht="17.25" hidden="1" customHeight="1" x14ac:dyDescent="0.25">
      <c r="A65" s="643" t="s">
        <v>118</v>
      </c>
      <c r="B65" s="778" t="s">
        <v>259</v>
      </c>
      <c r="C65" s="778"/>
      <c r="D65" s="778"/>
      <c r="E65" s="778"/>
      <c r="F65" s="778"/>
      <c r="G65" s="779"/>
      <c r="H65" s="18"/>
      <c r="I65" s="19"/>
      <c r="J65" s="18"/>
      <c r="K65" s="18"/>
      <c r="L65" s="18"/>
      <c r="M65" s="18"/>
      <c r="N65" s="18"/>
    </row>
    <row r="66" spans="1:18" ht="21" customHeight="1" x14ac:dyDescent="0.25">
      <c r="A66" s="481">
        <v>28</v>
      </c>
      <c r="B66" s="38" t="s">
        <v>1467</v>
      </c>
      <c r="C66" s="37"/>
      <c r="D66" s="37"/>
      <c r="E66" s="37"/>
      <c r="F66" s="37"/>
      <c r="G66" s="39"/>
      <c r="H66" s="18"/>
      <c r="I66" s="587" t="s">
        <v>1434</v>
      </c>
      <c r="J66" s="18"/>
      <c r="K66" s="18"/>
      <c r="L66" s="18"/>
      <c r="M66" s="18"/>
      <c r="N66" s="18"/>
    </row>
    <row r="67" spans="1:18" ht="33" customHeight="1" x14ac:dyDescent="0.25">
      <c r="A67" s="481">
        <v>29</v>
      </c>
      <c r="B67" s="804" t="s">
        <v>1448</v>
      </c>
      <c r="C67" s="804"/>
      <c r="D67" s="804"/>
      <c r="E67" s="804"/>
      <c r="F67" s="804"/>
      <c r="G67" s="199"/>
      <c r="H67" s="18"/>
      <c r="I67" s="809" t="s">
        <v>1629</v>
      </c>
      <c r="J67" s="809"/>
      <c r="K67" s="809"/>
      <c r="L67" s="809"/>
      <c r="M67" s="809"/>
      <c r="N67" s="809"/>
      <c r="O67" s="809"/>
      <c r="P67" s="809"/>
      <c r="Q67" s="809"/>
      <c r="R67" s="809"/>
    </row>
    <row r="68" spans="1:18" ht="21" customHeight="1" x14ac:dyDescent="0.25">
      <c r="A68" s="652">
        <v>30</v>
      </c>
      <c r="B68" s="747" t="s">
        <v>1563</v>
      </c>
      <c r="C68" s="748"/>
      <c r="D68" s="748"/>
      <c r="E68" s="749"/>
      <c r="F68" s="745"/>
      <c r="G68" s="746"/>
      <c r="H68" s="18"/>
      <c r="I68" s="763" t="s">
        <v>1630</v>
      </c>
      <c r="J68" s="763"/>
      <c r="K68" s="763"/>
      <c r="L68" s="763"/>
      <c r="M68" s="653"/>
      <c r="N68" s="653"/>
      <c r="O68" s="653"/>
      <c r="P68" s="653"/>
      <c r="Q68" s="653"/>
      <c r="R68" s="653"/>
    </row>
    <row r="69" spans="1:18" ht="33" customHeight="1" x14ac:dyDescent="0.25">
      <c r="A69" s="481">
        <v>31</v>
      </c>
      <c r="B69" s="748" t="s">
        <v>1460</v>
      </c>
      <c r="C69" s="748"/>
      <c r="D69" s="748"/>
      <c r="E69" s="748"/>
      <c r="F69" s="748"/>
      <c r="G69" s="550"/>
      <c r="H69" s="18"/>
      <c r="I69" s="553"/>
      <c r="J69" s="553"/>
      <c r="K69" s="553"/>
      <c r="L69" s="553"/>
      <c r="M69" s="553"/>
      <c r="N69" s="553"/>
      <c r="O69" s="553"/>
      <c r="P69" s="553"/>
      <c r="Q69" s="553"/>
      <c r="R69" s="553"/>
    </row>
    <row r="70" spans="1:18" ht="39" customHeight="1" x14ac:dyDescent="0.25">
      <c r="A70" s="481">
        <v>32</v>
      </c>
      <c r="B70" s="756" t="s">
        <v>106</v>
      </c>
      <c r="C70" s="757"/>
      <c r="D70" s="824"/>
      <c r="E70" s="824"/>
      <c r="F70" s="824"/>
      <c r="G70" s="783"/>
      <c r="H70" s="18"/>
      <c r="I70" s="553"/>
      <c r="J70" s="553"/>
      <c r="K70" s="553"/>
      <c r="L70" s="553"/>
      <c r="M70" s="553"/>
      <c r="N70" s="553"/>
      <c r="O70" s="553"/>
      <c r="P70" s="553"/>
      <c r="Q70" s="553"/>
      <c r="R70" s="553"/>
    </row>
    <row r="71" spans="1:18" ht="21" customHeight="1" x14ac:dyDescent="0.25">
      <c r="A71" s="481">
        <v>33</v>
      </c>
      <c r="B71" s="611" t="s">
        <v>261</v>
      </c>
      <c r="C71" s="477"/>
      <c r="D71" s="477"/>
      <c r="E71" s="477"/>
      <c r="F71" s="477"/>
      <c r="G71" s="546"/>
      <c r="H71" s="18"/>
      <c r="I71" s="19"/>
      <c r="J71" s="18"/>
      <c r="K71" s="18"/>
      <c r="L71" s="18"/>
      <c r="M71" s="18"/>
      <c r="N71" s="18"/>
    </row>
    <row r="72" spans="1:18" ht="21" customHeight="1" x14ac:dyDescent="0.25">
      <c r="A72" s="481">
        <v>34</v>
      </c>
      <c r="B72" s="568" t="s">
        <v>368</v>
      </c>
      <c r="C72" s="551"/>
      <c r="D72" s="551"/>
      <c r="E72" s="551"/>
      <c r="F72" s="551"/>
      <c r="G72" s="550"/>
      <c r="H72" s="18"/>
      <c r="I72" s="785" t="s">
        <v>1454</v>
      </c>
      <c r="J72" s="785"/>
      <c r="K72" s="785"/>
      <c r="L72" s="785"/>
      <c r="M72" s="18"/>
      <c r="N72" s="18"/>
    </row>
    <row r="73" spans="1:18" ht="30.75" customHeight="1" x14ac:dyDescent="0.25">
      <c r="A73" s="812" t="s">
        <v>1443</v>
      </c>
      <c r="B73" s="813"/>
      <c r="C73" s="813"/>
      <c r="D73" s="813"/>
      <c r="E73" s="813"/>
      <c r="F73" s="813"/>
      <c r="G73" s="814"/>
      <c r="I73" s="771" t="s">
        <v>1466</v>
      </c>
      <c r="J73" s="771"/>
      <c r="K73" s="771"/>
      <c r="L73" s="771"/>
      <c r="M73" s="771"/>
      <c r="N73" s="771"/>
    </row>
    <row r="74" spans="1:18" s="572" customFormat="1" ht="49.5" customHeight="1" x14ac:dyDescent="0.25">
      <c r="A74" s="648">
        <v>35</v>
      </c>
      <c r="B74" s="750" t="s">
        <v>506</v>
      </c>
      <c r="C74" s="751"/>
      <c r="D74" s="760"/>
      <c r="E74" s="760"/>
      <c r="F74" s="760"/>
      <c r="G74" s="649"/>
      <c r="H74" s="650"/>
      <c r="I74" s="856" t="s">
        <v>1551</v>
      </c>
      <c r="J74" s="856"/>
      <c r="K74" s="856"/>
      <c r="L74" s="856"/>
      <c r="M74" s="856"/>
    </row>
    <row r="75" spans="1:18" ht="48" customHeight="1" x14ac:dyDescent="0.25">
      <c r="A75" s="642" t="s">
        <v>1470</v>
      </c>
      <c r="B75" s="750" t="s">
        <v>517</v>
      </c>
      <c r="C75" s="751"/>
      <c r="D75" s="772"/>
      <c r="E75" s="773"/>
      <c r="F75" s="773"/>
      <c r="G75" s="774"/>
      <c r="I75" s="771" t="s">
        <v>572</v>
      </c>
      <c r="J75" s="771"/>
      <c r="K75" s="771"/>
    </row>
    <row r="76" spans="1:18" ht="48" customHeight="1" x14ac:dyDescent="0.25">
      <c r="A76" s="642" t="s">
        <v>1654</v>
      </c>
      <c r="B76" s="750" t="s">
        <v>591</v>
      </c>
      <c r="C76" s="751"/>
      <c r="D76" s="744"/>
      <c r="E76" s="744"/>
      <c r="F76" s="744"/>
      <c r="G76" s="569"/>
      <c r="I76" s="743" t="s">
        <v>1552</v>
      </c>
      <c r="J76" s="743"/>
      <c r="K76" s="743"/>
      <c r="L76" s="743"/>
    </row>
    <row r="77" spans="1:18" ht="48" customHeight="1" x14ac:dyDescent="0.25">
      <c r="A77" s="642" t="s">
        <v>1655</v>
      </c>
      <c r="B77" s="750" t="s">
        <v>592</v>
      </c>
      <c r="C77" s="751"/>
      <c r="D77" s="752"/>
      <c r="E77" s="752"/>
      <c r="F77" s="752"/>
      <c r="G77" s="752"/>
      <c r="I77" s="743" t="s">
        <v>593</v>
      </c>
      <c r="J77" s="743"/>
      <c r="K77" s="743"/>
    </row>
    <row r="78" spans="1:18" ht="48" customHeight="1" x14ac:dyDescent="0.25">
      <c r="A78" s="642" t="s">
        <v>1656</v>
      </c>
      <c r="B78" s="750" t="s">
        <v>1543</v>
      </c>
      <c r="C78" s="751"/>
      <c r="D78" s="744"/>
      <c r="E78" s="744"/>
      <c r="F78" s="744"/>
      <c r="G78" s="569"/>
      <c r="I78" s="743" t="s">
        <v>1553</v>
      </c>
      <c r="J78" s="743"/>
      <c r="K78" s="743"/>
      <c r="L78" s="743"/>
    </row>
    <row r="79" spans="1:18" ht="48" customHeight="1" x14ac:dyDescent="0.25">
      <c r="A79" s="642" t="s">
        <v>1657</v>
      </c>
      <c r="B79" s="750" t="s">
        <v>1544</v>
      </c>
      <c r="C79" s="751"/>
      <c r="D79" s="752"/>
      <c r="E79" s="752"/>
      <c r="F79" s="752"/>
      <c r="G79" s="752"/>
      <c r="I79" s="743" t="s">
        <v>593</v>
      </c>
      <c r="J79" s="743"/>
      <c r="K79" s="743"/>
    </row>
    <row r="80" spans="1:18" ht="21" customHeight="1" x14ac:dyDescent="0.25">
      <c r="A80" s="481">
        <v>36</v>
      </c>
      <c r="B80" s="802" t="s">
        <v>594</v>
      </c>
      <c r="C80" s="802"/>
      <c r="D80" s="802"/>
      <c r="E80" s="802"/>
      <c r="F80" s="802"/>
      <c r="G80" s="483"/>
    </row>
    <row r="81" spans="1:14" s="572" customFormat="1" ht="19.5" customHeight="1" x14ac:dyDescent="0.25">
      <c r="A81" s="670" t="s">
        <v>1493</v>
      </c>
      <c r="B81" s="896" t="s">
        <v>518</v>
      </c>
      <c r="C81" s="896"/>
      <c r="D81" s="897"/>
      <c r="E81" s="898"/>
      <c r="F81" s="898"/>
      <c r="G81" s="899"/>
      <c r="I81" s="589" t="s">
        <v>529</v>
      </c>
    </row>
    <row r="82" spans="1:14" ht="19.5" customHeight="1" x14ac:dyDescent="0.25">
      <c r="A82" s="665">
        <v>37</v>
      </c>
      <c r="B82" s="750" t="s">
        <v>1332</v>
      </c>
      <c r="C82" s="750"/>
      <c r="D82" s="750"/>
      <c r="E82" s="750"/>
      <c r="F82" s="750"/>
      <c r="G82" s="616"/>
    </row>
    <row r="83" spans="1:14" s="572" customFormat="1" ht="21" customHeight="1" x14ac:dyDescent="0.25">
      <c r="A83" s="642" t="s">
        <v>1471</v>
      </c>
      <c r="B83" s="750" t="s">
        <v>525</v>
      </c>
      <c r="C83" s="751"/>
      <c r="D83" s="793"/>
      <c r="E83" s="794"/>
      <c r="F83" s="795"/>
      <c r="G83" s="605"/>
      <c r="I83" s="589" t="s">
        <v>1174</v>
      </c>
      <c r="J83" s="589"/>
      <c r="K83" s="589"/>
      <c r="L83" s="589"/>
    </row>
    <row r="84" spans="1:14" s="572" customFormat="1" ht="33.75" customHeight="1" x14ac:dyDescent="0.25">
      <c r="A84" s="664">
        <v>38</v>
      </c>
      <c r="B84" s="796" t="s">
        <v>527</v>
      </c>
      <c r="C84" s="796"/>
      <c r="D84" s="796"/>
      <c r="E84" s="796"/>
      <c r="F84" s="797"/>
      <c r="G84" s="798"/>
      <c r="I84" s="589" t="s">
        <v>526</v>
      </c>
    </row>
    <row r="85" spans="1:14" s="572" customFormat="1" ht="21" customHeight="1" x14ac:dyDescent="0.25">
      <c r="A85" s="811" t="s">
        <v>1566</v>
      </c>
      <c r="B85" s="796" t="s">
        <v>528</v>
      </c>
      <c r="C85" s="796"/>
      <c r="D85" s="796"/>
      <c r="E85" s="796"/>
      <c r="F85" s="796"/>
      <c r="G85" s="606"/>
      <c r="I85" s="589"/>
    </row>
    <row r="86" spans="1:14" ht="21" customHeight="1" x14ac:dyDescent="0.25">
      <c r="A86" s="811"/>
      <c r="B86" s="894"/>
      <c r="C86" s="894"/>
      <c r="D86" s="894"/>
      <c r="E86" s="894"/>
      <c r="F86" s="894"/>
      <c r="G86" s="895"/>
      <c r="I86" s="743" t="s">
        <v>590</v>
      </c>
      <c r="J86" s="743"/>
      <c r="K86" s="743"/>
      <c r="L86" s="743"/>
      <c r="M86" s="743"/>
    </row>
    <row r="87" spans="1:14" ht="21" customHeight="1" x14ac:dyDescent="0.25">
      <c r="A87" s="481">
        <v>39</v>
      </c>
      <c r="B87" s="750" t="s">
        <v>539</v>
      </c>
      <c r="C87" s="750"/>
      <c r="D87" s="750"/>
      <c r="E87" s="750"/>
      <c r="F87" s="750"/>
      <c r="G87" s="616"/>
      <c r="I87" s="478"/>
    </row>
    <row r="88" spans="1:14" s="572" customFormat="1" ht="21" customHeight="1" x14ac:dyDescent="0.25">
      <c r="A88" s="481" t="s">
        <v>1494</v>
      </c>
      <c r="B88" s="802" t="s">
        <v>1477</v>
      </c>
      <c r="C88" s="750"/>
      <c r="D88" s="750"/>
      <c r="E88" s="750"/>
      <c r="F88" s="750"/>
      <c r="G88" s="617"/>
      <c r="I88" s="591"/>
    </row>
    <row r="89" spans="1:14" s="572" customFormat="1" ht="21" customHeight="1" x14ac:dyDescent="0.25">
      <c r="A89" s="481" t="s">
        <v>1658</v>
      </c>
      <c r="B89" s="641" t="s">
        <v>540</v>
      </c>
      <c r="C89" s="911"/>
      <c r="D89" s="912"/>
      <c r="E89" s="912"/>
      <c r="F89" s="912"/>
      <c r="G89" s="798"/>
      <c r="I89" s="591"/>
    </row>
    <row r="90" spans="1:14" s="572" customFormat="1" ht="36" customHeight="1" x14ac:dyDescent="0.25">
      <c r="A90" s="481">
        <v>40</v>
      </c>
      <c r="B90" s="750" t="s">
        <v>1491</v>
      </c>
      <c r="C90" s="750"/>
      <c r="D90" s="750"/>
      <c r="E90" s="750"/>
      <c r="F90" s="750"/>
      <c r="G90" s="617"/>
      <c r="I90" s="591"/>
    </row>
    <row r="91" spans="1:14" s="572" customFormat="1" ht="48" customHeight="1" x14ac:dyDescent="0.25">
      <c r="A91" s="481" t="s">
        <v>1659</v>
      </c>
      <c r="B91" s="889" t="s">
        <v>1492</v>
      </c>
      <c r="C91" s="890"/>
      <c r="D91" s="797"/>
      <c r="E91" s="891"/>
      <c r="F91" s="891"/>
      <c r="G91" s="823"/>
      <c r="I91" s="591"/>
    </row>
    <row r="92" spans="1:14" ht="35.25" customHeight="1" x14ac:dyDescent="0.25">
      <c r="A92" s="799" t="s">
        <v>1444</v>
      </c>
      <c r="B92" s="800"/>
      <c r="C92" s="800"/>
      <c r="D92" s="800"/>
      <c r="E92" s="800"/>
      <c r="F92" s="800"/>
      <c r="G92" s="801"/>
      <c r="I92" s="478"/>
    </row>
    <row r="93" spans="1:14" s="572" customFormat="1" ht="21" customHeight="1" x14ac:dyDescent="0.25">
      <c r="A93" s="555">
        <v>41</v>
      </c>
      <c r="B93" s="791" t="s">
        <v>1164</v>
      </c>
      <c r="C93" s="792"/>
      <c r="D93" s="590">
        <f>'10. BC Ratio Tabulation'!E19</f>
        <v>3.2</v>
      </c>
      <c r="E93" s="791" t="s">
        <v>1542</v>
      </c>
      <c r="F93" s="792"/>
      <c r="G93" s="590">
        <f>'15. SHSP PRIORITY'!C21</f>
        <v>17.2</v>
      </c>
      <c r="I93" s="743" t="s">
        <v>1677</v>
      </c>
      <c r="J93" s="743"/>
      <c r="K93" s="743"/>
      <c r="L93" s="743"/>
      <c r="M93" s="743"/>
    </row>
    <row r="94" spans="1:14" ht="30.75" customHeight="1" x14ac:dyDescent="0.25">
      <c r="A94" s="837" t="s">
        <v>1445</v>
      </c>
      <c r="B94" s="837"/>
      <c r="C94" s="837"/>
      <c r="D94" s="837"/>
      <c r="E94" s="837"/>
      <c r="F94" s="837"/>
      <c r="G94" s="837"/>
      <c r="I94" s="743" t="s">
        <v>1696</v>
      </c>
      <c r="J94" s="743"/>
      <c r="K94" s="743"/>
      <c r="L94" s="743"/>
      <c r="M94" s="743"/>
      <c r="N94" s="743"/>
    </row>
    <row r="95" spans="1:14" ht="32.25" customHeight="1" x14ac:dyDescent="0.25">
      <c r="A95" s="481">
        <v>42</v>
      </c>
      <c r="B95" s="835" t="s">
        <v>531</v>
      </c>
      <c r="C95" s="835"/>
      <c r="D95" s="835"/>
      <c r="E95" s="835"/>
      <c r="F95" s="835"/>
      <c r="G95" s="836"/>
      <c r="I95" s="771" t="s">
        <v>1461</v>
      </c>
      <c r="J95" s="771"/>
      <c r="K95" s="771"/>
      <c r="L95" s="771"/>
      <c r="M95" s="771"/>
      <c r="N95" s="771"/>
    </row>
    <row r="96" spans="1:14" s="572" customFormat="1" ht="21" customHeight="1" x14ac:dyDescent="0.25">
      <c r="A96" s="484" t="s">
        <v>1660</v>
      </c>
      <c r="B96" s="848" t="s">
        <v>579</v>
      </c>
      <c r="C96" s="850"/>
      <c r="D96" s="850"/>
      <c r="E96" s="850"/>
      <c r="F96" s="634"/>
      <c r="G96" s="617"/>
      <c r="I96" s="589" t="s">
        <v>588</v>
      </c>
    </row>
    <row r="97" spans="1:18" s="572" customFormat="1" ht="21" customHeight="1" x14ac:dyDescent="0.25">
      <c r="A97" s="479" t="s">
        <v>1660</v>
      </c>
      <c r="B97" s="840" t="s">
        <v>578</v>
      </c>
      <c r="C97" s="841"/>
      <c r="D97" s="841"/>
      <c r="E97" s="841"/>
      <c r="F97" s="632"/>
      <c r="G97" s="617"/>
      <c r="I97" s="589" t="s">
        <v>584</v>
      </c>
    </row>
    <row r="98" spans="1:18" s="572" customFormat="1" ht="21" customHeight="1" x14ac:dyDescent="0.25">
      <c r="A98" s="479" t="s">
        <v>1660</v>
      </c>
      <c r="B98" s="840" t="s">
        <v>577</v>
      </c>
      <c r="C98" s="841"/>
      <c r="D98" s="841"/>
      <c r="E98" s="841"/>
      <c r="F98" s="632"/>
      <c r="G98" s="617"/>
      <c r="I98" s="589" t="s">
        <v>585</v>
      </c>
    </row>
    <row r="99" spans="1:18" s="572" customFormat="1" ht="21" customHeight="1" x14ac:dyDescent="0.25">
      <c r="A99" s="479" t="s">
        <v>1660</v>
      </c>
      <c r="B99" s="840" t="s">
        <v>580</v>
      </c>
      <c r="C99" s="841"/>
      <c r="D99" s="841"/>
      <c r="E99" s="841"/>
      <c r="F99" s="632"/>
      <c r="G99" s="617"/>
      <c r="I99" s="589" t="s">
        <v>586</v>
      </c>
    </row>
    <row r="100" spans="1:18" s="572" customFormat="1" ht="21" customHeight="1" x14ac:dyDescent="0.25">
      <c r="A100" s="479" t="s">
        <v>1660</v>
      </c>
      <c r="B100" s="840" t="s">
        <v>581</v>
      </c>
      <c r="C100" s="841"/>
      <c r="D100" s="841"/>
      <c r="E100" s="841"/>
      <c r="F100" s="632"/>
      <c r="G100" s="617"/>
      <c r="I100" s="589" t="s">
        <v>589</v>
      </c>
    </row>
    <row r="101" spans="1:18" s="572" customFormat="1" ht="21" customHeight="1" x14ac:dyDescent="0.25">
      <c r="A101" s="479" t="s">
        <v>1660</v>
      </c>
      <c r="B101" s="840" t="s">
        <v>582</v>
      </c>
      <c r="C101" s="841"/>
      <c r="D101" s="841"/>
      <c r="E101" s="841"/>
      <c r="F101" s="632"/>
      <c r="G101" s="617"/>
      <c r="I101" s="842" t="s">
        <v>1550</v>
      </c>
      <c r="J101" s="842"/>
      <c r="K101" s="842"/>
      <c r="L101" s="842"/>
      <c r="M101" s="842"/>
      <c r="N101" s="842"/>
    </row>
    <row r="102" spans="1:18" s="572" customFormat="1" ht="21" customHeight="1" x14ac:dyDescent="0.25">
      <c r="A102" s="480" t="s">
        <v>1660</v>
      </c>
      <c r="B102" s="840" t="s">
        <v>583</v>
      </c>
      <c r="C102" s="843"/>
      <c r="D102" s="843"/>
      <c r="E102" s="843"/>
      <c r="F102" s="632"/>
      <c r="G102" s="633"/>
      <c r="I102" s="589" t="s">
        <v>587</v>
      </c>
    </row>
    <row r="103" spans="1:18" ht="48.75" customHeight="1" x14ac:dyDescent="0.25">
      <c r="A103" s="666" t="s">
        <v>1661</v>
      </c>
      <c r="B103" s="844" t="s">
        <v>1496</v>
      </c>
      <c r="C103" s="750"/>
      <c r="D103" s="750"/>
      <c r="E103" s="750"/>
      <c r="F103" s="750"/>
      <c r="G103" s="677"/>
      <c r="I103" s="743" t="s">
        <v>1675</v>
      </c>
      <c r="J103" s="743"/>
      <c r="K103" s="743"/>
      <c r="L103" s="743"/>
      <c r="M103" s="743"/>
      <c r="N103" s="743"/>
      <c r="O103" s="743"/>
      <c r="P103" s="743"/>
      <c r="Q103" s="743"/>
    </row>
    <row r="104" spans="1:18" ht="21" customHeight="1" x14ac:dyDescent="0.25">
      <c r="A104" s="854" t="s">
        <v>1661</v>
      </c>
      <c r="B104" s="845" t="s">
        <v>1487</v>
      </c>
      <c r="C104" s="846"/>
      <c r="D104" s="846"/>
      <c r="E104" s="846"/>
      <c r="F104" s="846"/>
      <c r="G104" s="847"/>
      <c r="I104" s="743" t="s">
        <v>1495</v>
      </c>
      <c r="J104" s="743"/>
      <c r="K104" s="743"/>
      <c r="L104" s="743"/>
      <c r="M104" s="743"/>
      <c r="N104" s="856" t="s">
        <v>1651</v>
      </c>
      <c r="O104" s="856"/>
      <c r="P104" s="856"/>
      <c r="Q104" s="856"/>
      <c r="R104" s="856"/>
    </row>
    <row r="105" spans="1:18" ht="42" customHeight="1" x14ac:dyDescent="0.25">
      <c r="A105" s="855"/>
      <c r="B105" s="851"/>
      <c r="C105" s="852"/>
      <c r="D105" s="852"/>
      <c r="E105" s="852"/>
      <c r="F105" s="852"/>
      <c r="G105" s="853"/>
      <c r="I105" s="743"/>
      <c r="J105" s="743"/>
      <c r="K105" s="743"/>
      <c r="L105" s="743"/>
      <c r="M105" s="743"/>
      <c r="N105" s="856"/>
      <c r="O105" s="856"/>
      <c r="P105" s="856"/>
      <c r="Q105" s="856"/>
      <c r="R105" s="856"/>
    </row>
    <row r="106" spans="1:18" ht="21" customHeight="1" x14ac:dyDescent="0.25">
      <c r="A106" s="481" t="s">
        <v>1661</v>
      </c>
      <c r="B106" s="848" t="s">
        <v>1488</v>
      </c>
      <c r="C106" s="849"/>
      <c r="D106" s="849"/>
      <c r="E106" s="849"/>
      <c r="F106" s="849"/>
      <c r="G106" s="847"/>
      <c r="I106" s="842" t="s">
        <v>1478</v>
      </c>
      <c r="J106" s="842"/>
      <c r="K106" s="842"/>
      <c r="L106" s="842"/>
      <c r="M106" s="842"/>
    </row>
    <row r="107" spans="1:18" ht="31.5" customHeight="1" x14ac:dyDescent="0.25">
      <c r="A107" s="615" t="s">
        <v>1662</v>
      </c>
      <c r="B107" s="838" t="s">
        <v>1631</v>
      </c>
      <c r="C107" s="839"/>
      <c r="D107" s="839"/>
      <c r="E107" s="839"/>
      <c r="F107" s="839"/>
      <c r="G107" s="631"/>
      <c r="I107" s="771" t="s">
        <v>1632</v>
      </c>
      <c r="J107" s="771"/>
      <c r="K107" s="771"/>
      <c r="L107" s="771"/>
      <c r="M107" s="771"/>
      <c r="N107" s="771"/>
    </row>
    <row r="112" spans="1:18" x14ac:dyDescent="0.25">
      <c r="F112" s="612"/>
    </row>
  </sheetData>
  <sheetProtection formatCells="0" formatColumns="0" formatRows="0"/>
  <mergeCells count="175">
    <mergeCell ref="I14:O14"/>
    <mergeCell ref="I86:M86"/>
    <mergeCell ref="A20:G20"/>
    <mergeCell ref="A22:E22"/>
    <mergeCell ref="B4:C4"/>
    <mergeCell ref="A6:C6"/>
    <mergeCell ref="I28:M28"/>
    <mergeCell ref="D4:E4"/>
    <mergeCell ref="C89:G89"/>
    <mergeCell ref="I74:M74"/>
    <mergeCell ref="I76:L76"/>
    <mergeCell ref="B85:F85"/>
    <mergeCell ref="I8:M8"/>
    <mergeCell ref="D16:G16"/>
    <mergeCell ref="J32:M32"/>
    <mergeCell ref="B25:F25"/>
    <mergeCell ref="A13:G13"/>
    <mergeCell ref="D42:G42"/>
    <mergeCell ref="B38:F38"/>
    <mergeCell ref="I59:L59"/>
    <mergeCell ref="B41:E41"/>
    <mergeCell ref="F17:G17"/>
    <mergeCell ref="B29:G29"/>
    <mergeCell ref="A17:C17"/>
    <mergeCell ref="D17:E17"/>
    <mergeCell ref="B33:G33"/>
    <mergeCell ref="B80:F80"/>
    <mergeCell ref="I94:N94"/>
    <mergeCell ref="B90:F90"/>
    <mergeCell ref="B91:C91"/>
    <mergeCell ref="D91:G91"/>
    <mergeCell ref="F3:G3"/>
    <mergeCell ref="B79:C79"/>
    <mergeCell ref="I78:L78"/>
    <mergeCell ref="I77:K77"/>
    <mergeCell ref="E93:F93"/>
    <mergeCell ref="B86:G86"/>
    <mergeCell ref="I57:J57"/>
    <mergeCell ref="B68:E68"/>
    <mergeCell ref="F68:G68"/>
    <mergeCell ref="B77:C77"/>
    <mergeCell ref="B81:C81"/>
    <mergeCell ref="D81:G81"/>
    <mergeCell ref="B76:C76"/>
    <mergeCell ref="B34:G34"/>
    <mergeCell ref="D37:G37"/>
    <mergeCell ref="D40:G40"/>
    <mergeCell ref="B31:G31"/>
    <mergeCell ref="I1:K1"/>
    <mergeCell ref="A10:E10"/>
    <mergeCell ref="A11:E11"/>
    <mergeCell ref="N32:Q32"/>
    <mergeCell ref="B32:G32"/>
    <mergeCell ref="B30:G30"/>
    <mergeCell ref="B28:G28"/>
    <mergeCell ref="B27:G27"/>
    <mergeCell ref="A15:E15"/>
    <mergeCell ref="E7:G7"/>
    <mergeCell ref="A7:D7"/>
    <mergeCell ref="C1:D1"/>
    <mergeCell ref="D6:E6"/>
    <mergeCell ref="D5:E5"/>
    <mergeCell ref="F4:G4"/>
    <mergeCell ref="F5:G5"/>
    <mergeCell ref="F1:G1"/>
    <mergeCell ref="C2:D2"/>
    <mergeCell ref="F2:G2"/>
    <mergeCell ref="A5:C5"/>
    <mergeCell ref="C3:D3"/>
    <mergeCell ref="F6:G6"/>
    <mergeCell ref="I16:N16"/>
    <mergeCell ref="I20:J20"/>
    <mergeCell ref="B95:G95"/>
    <mergeCell ref="I95:N95"/>
    <mergeCell ref="A94:G94"/>
    <mergeCell ref="B107:F107"/>
    <mergeCell ref="B101:E101"/>
    <mergeCell ref="B100:E100"/>
    <mergeCell ref="B99:E99"/>
    <mergeCell ref="I106:M106"/>
    <mergeCell ref="I93:M93"/>
    <mergeCell ref="I101:N101"/>
    <mergeCell ref="B98:E98"/>
    <mergeCell ref="B97:E97"/>
    <mergeCell ref="I107:N107"/>
    <mergeCell ref="B102:E102"/>
    <mergeCell ref="B103:F103"/>
    <mergeCell ref="I103:Q103"/>
    <mergeCell ref="B104:G104"/>
    <mergeCell ref="B106:G106"/>
    <mergeCell ref="B96:E96"/>
    <mergeCell ref="B105:G105"/>
    <mergeCell ref="A104:A105"/>
    <mergeCell ref="I104:M105"/>
    <mergeCell ref="N104:R105"/>
    <mergeCell ref="J34:Q34"/>
    <mergeCell ref="A73:G73"/>
    <mergeCell ref="B64:G64"/>
    <mergeCell ref="B56:F56"/>
    <mergeCell ref="I67:R67"/>
    <mergeCell ref="I60:M60"/>
    <mergeCell ref="B45:F45"/>
    <mergeCell ref="I45:M45"/>
    <mergeCell ref="B46:C46"/>
    <mergeCell ref="D46:G46"/>
    <mergeCell ref="D70:G70"/>
    <mergeCell ref="D51:G51"/>
    <mergeCell ref="B52:D52"/>
    <mergeCell ref="I73:N73"/>
    <mergeCell ref="B44:C44"/>
    <mergeCell ref="B62:G62"/>
    <mergeCell ref="B63:F63"/>
    <mergeCell ref="I63:N63"/>
    <mergeCell ref="I24:P24"/>
    <mergeCell ref="I72:L72"/>
    <mergeCell ref="B40:C40"/>
    <mergeCell ref="I30:M30"/>
    <mergeCell ref="D26:G26"/>
    <mergeCell ref="B26:C26"/>
    <mergeCell ref="B93:C93"/>
    <mergeCell ref="B82:F82"/>
    <mergeCell ref="B83:C83"/>
    <mergeCell ref="D83:F83"/>
    <mergeCell ref="B84:E84"/>
    <mergeCell ref="F84:G84"/>
    <mergeCell ref="A92:G92"/>
    <mergeCell ref="B87:F87"/>
    <mergeCell ref="B88:F88"/>
    <mergeCell ref="B53:E53"/>
    <mergeCell ref="B67:F67"/>
    <mergeCell ref="A24:G24"/>
    <mergeCell ref="I58:S58"/>
    <mergeCell ref="I56:R56"/>
    <mergeCell ref="B47:F47"/>
    <mergeCell ref="A85:A86"/>
    <mergeCell ref="B49:E49"/>
    <mergeCell ref="F49:G49"/>
    <mergeCell ref="I3:M4"/>
    <mergeCell ref="I21:O21"/>
    <mergeCell ref="I68:L68"/>
    <mergeCell ref="I9:M9"/>
    <mergeCell ref="A18:G18"/>
    <mergeCell ref="A19:E19"/>
    <mergeCell ref="F19:G19"/>
    <mergeCell ref="I19:M19"/>
    <mergeCell ref="I75:K75"/>
    <mergeCell ref="B74:C74"/>
    <mergeCell ref="D75:G75"/>
    <mergeCell ref="B75:C75"/>
    <mergeCell ref="D23:G23"/>
    <mergeCell ref="I22:L22"/>
    <mergeCell ref="I23:Q23"/>
    <mergeCell ref="I49:M49"/>
    <mergeCell ref="I41:N42"/>
    <mergeCell ref="B65:G65"/>
    <mergeCell ref="B61:G61"/>
    <mergeCell ref="I50:R51"/>
    <mergeCell ref="B51:C51"/>
    <mergeCell ref="I52:L52"/>
    <mergeCell ref="B43:F43"/>
    <mergeCell ref="D44:G44"/>
    <mergeCell ref="I79:K79"/>
    <mergeCell ref="D76:F76"/>
    <mergeCell ref="F57:G57"/>
    <mergeCell ref="B57:E57"/>
    <mergeCell ref="B78:C78"/>
    <mergeCell ref="D78:F78"/>
    <mergeCell ref="D79:G79"/>
    <mergeCell ref="I48:N48"/>
    <mergeCell ref="B54:G54"/>
    <mergeCell ref="D77:G77"/>
    <mergeCell ref="B69:F69"/>
    <mergeCell ref="B70:C70"/>
    <mergeCell ref="B50:E50"/>
    <mergeCell ref="D74:F74"/>
  </mergeCells>
  <phoneticPr fontId="8" type="noConversion"/>
  <dataValidations count="8">
    <dataValidation type="list" allowBlank="1" showInputMessage="1" showErrorMessage="1" sqref="D76:F76 D74:F74 D78:F78">
      <formula1>Emphasis_Area</formula1>
    </dataValidation>
    <dataValidation type="list" allowBlank="1" showInputMessage="1" showErrorMessage="1" sqref="D75:G75 D77:G77 D79:G79">
      <formula1>INDIRECT(SUBSTITUTE(D74," ",""))</formula1>
    </dataValidation>
    <dataValidation type="list" allowBlank="1" showInputMessage="1" showErrorMessage="1" sqref="F2:G2">
      <formula1>COG_MPO</formula1>
    </dataValidation>
    <dataValidation type="list" allowBlank="1" showInputMessage="1" showErrorMessage="1" sqref="D83:F83">
      <formula1>Focus_Area</formula1>
    </dataValidation>
    <dataValidation type="list" allowBlank="1" showInputMessage="1" showErrorMessage="1" sqref="C3">
      <formula1>ADOT_Districts</formula1>
    </dataValidation>
    <dataValidation type="list" allowBlank="1" showInputMessage="1" showErrorMessage="1" sqref="F49:G49">
      <formula1>HSIP_Funcitional_Class</formula1>
    </dataValidation>
    <dataValidation type="list" allowBlank="1" showInputMessage="1" showErrorMessage="1" sqref="F84:G84">
      <formula1>HSIP_Improvement_Category</formula1>
    </dataValidation>
    <dataValidation type="list" allowBlank="1" showInputMessage="1" showErrorMessage="1" sqref="B86:G86">
      <formula1>INDIRECT(SUBSTITUTE(F84," ",""))</formula1>
    </dataValidation>
  </dataValidations>
  <printOptions horizontalCentered="1"/>
  <pageMargins left="0.35" right="0.26" top="1.128125" bottom="0.58906058617672796" header="0.3" footer="0.3"/>
  <pageSetup scale="99" fitToHeight="6" orientation="portrait" r:id="rId1"/>
  <headerFooter>
    <oddHeader>&amp;C&amp;"-,Bold"&amp;16ADOT FY16 HIGHWAY SAFETY IMPROVEMENT PROGRAM
APPLICATION</oddHeader>
    <oddFooter>&amp;L&amp;10ADOT - HSIP APP - Updated12-2014&amp;CPage &amp;P</oddFooter>
  </headerFooter>
  <rowBreaks count="1" manualBreakCount="1">
    <brk id="36" max="16383" man="1"/>
  </rowBreaks>
  <colBreaks count="1" manualBreakCount="1">
    <brk id="7"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1030" r:id="rId4" name="Check Box 6">
              <controlPr defaultSize="0" autoFill="0" autoLine="0" autoPict="0">
                <anchor moveWithCells="1">
                  <from>
                    <xdr:col>6</xdr:col>
                    <xdr:colOff>400050</xdr:colOff>
                    <xdr:row>58</xdr:row>
                    <xdr:rowOff>19050</xdr:rowOff>
                  </from>
                  <to>
                    <xdr:col>6</xdr:col>
                    <xdr:colOff>857250</xdr:colOff>
                    <xdr:row>58</xdr:row>
                    <xdr:rowOff>238125</xdr:rowOff>
                  </to>
                </anchor>
              </controlPr>
            </control>
          </mc:Choice>
        </mc:AlternateContent>
        <mc:AlternateContent xmlns:mc="http://schemas.openxmlformats.org/markup-compatibility/2006">
          <mc:Choice Requires="x14">
            <control shapeId="1031" r:id="rId5" name="Check Box 7">
              <controlPr defaultSize="0" autoFill="0" autoLine="0" autoPict="0">
                <anchor moveWithCells="1">
                  <from>
                    <xdr:col>6</xdr:col>
                    <xdr:colOff>257175</xdr:colOff>
                    <xdr:row>38</xdr:row>
                    <xdr:rowOff>38100</xdr:rowOff>
                  </from>
                  <to>
                    <xdr:col>6</xdr:col>
                    <xdr:colOff>714375</xdr:colOff>
                    <xdr:row>38</xdr:row>
                    <xdr:rowOff>257175</xdr:rowOff>
                  </to>
                </anchor>
              </controlPr>
            </control>
          </mc:Choice>
        </mc:AlternateContent>
        <mc:AlternateContent xmlns:mc="http://schemas.openxmlformats.org/markup-compatibility/2006">
          <mc:Choice Requires="x14">
            <control shapeId="1032" r:id="rId6" name="Check Box 8">
              <controlPr defaultSize="0" autoFill="0" autoLine="0" autoPict="0">
                <anchor moveWithCells="1">
                  <from>
                    <xdr:col>6</xdr:col>
                    <xdr:colOff>933450</xdr:colOff>
                    <xdr:row>38</xdr:row>
                    <xdr:rowOff>47625</xdr:rowOff>
                  </from>
                  <to>
                    <xdr:col>6</xdr:col>
                    <xdr:colOff>1390650</xdr:colOff>
                    <xdr:row>39</xdr:row>
                    <xdr:rowOff>0</xdr:rowOff>
                  </to>
                </anchor>
              </controlPr>
            </control>
          </mc:Choice>
        </mc:AlternateContent>
        <mc:AlternateContent xmlns:mc="http://schemas.openxmlformats.org/markup-compatibility/2006">
          <mc:Choice Requires="x14">
            <control shapeId="1034" r:id="rId7" name="Check Box 10">
              <controlPr defaultSize="0" autoFill="0" autoLine="0" autoPict="0">
                <anchor moveWithCells="1">
                  <from>
                    <xdr:col>6</xdr:col>
                    <xdr:colOff>914400</xdr:colOff>
                    <xdr:row>58</xdr:row>
                    <xdr:rowOff>28575</xdr:rowOff>
                  </from>
                  <to>
                    <xdr:col>6</xdr:col>
                    <xdr:colOff>1371600</xdr:colOff>
                    <xdr:row>58</xdr:row>
                    <xdr:rowOff>247650</xdr:rowOff>
                  </to>
                </anchor>
              </controlPr>
            </control>
          </mc:Choice>
        </mc:AlternateContent>
        <mc:AlternateContent xmlns:mc="http://schemas.openxmlformats.org/markup-compatibility/2006">
          <mc:Choice Requires="x14">
            <control shapeId="1035" r:id="rId8" name="Check Box 11">
              <controlPr defaultSize="0" autoFill="0" autoLine="0" autoPict="0">
                <anchor moveWithCells="1">
                  <from>
                    <xdr:col>4</xdr:col>
                    <xdr:colOff>180975</xdr:colOff>
                    <xdr:row>16</xdr:row>
                    <xdr:rowOff>19050</xdr:rowOff>
                  </from>
                  <to>
                    <xdr:col>4</xdr:col>
                    <xdr:colOff>638175</xdr:colOff>
                    <xdr:row>16</xdr:row>
                    <xdr:rowOff>238125</xdr:rowOff>
                  </to>
                </anchor>
              </controlPr>
            </control>
          </mc:Choice>
        </mc:AlternateContent>
        <mc:AlternateContent xmlns:mc="http://schemas.openxmlformats.org/markup-compatibility/2006">
          <mc:Choice Requires="x14">
            <control shapeId="1036" r:id="rId9" name="Check Box 12">
              <controlPr defaultSize="0" autoFill="0" autoLine="0" autoPict="0">
                <anchor moveWithCells="1">
                  <from>
                    <xdr:col>4</xdr:col>
                    <xdr:colOff>685800</xdr:colOff>
                    <xdr:row>16</xdr:row>
                    <xdr:rowOff>19050</xdr:rowOff>
                  </from>
                  <to>
                    <xdr:col>4</xdr:col>
                    <xdr:colOff>1143000</xdr:colOff>
                    <xdr:row>16</xdr:row>
                    <xdr:rowOff>238125</xdr:rowOff>
                  </to>
                </anchor>
              </controlPr>
            </control>
          </mc:Choice>
        </mc:AlternateContent>
        <mc:AlternateContent xmlns:mc="http://schemas.openxmlformats.org/markup-compatibility/2006">
          <mc:Choice Requires="x14">
            <control shapeId="1037" r:id="rId10" name="Check Box 13">
              <controlPr defaultSize="0" autoFill="0" autoLine="0" autoPict="0">
                <anchor moveWithCells="1">
                  <from>
                    <xdr:col>5</xdr:col>
                    <xdr:colOff>1133475</xdr:colOff>
                    <xdr:row>16</xdr:row>
                    <xdr:rowOff>19050</xdr:rowOff>
                  </from>
                  <to>
                    <xdr:col>6</xdr:col>
                    <xdr:colOff>333375</xdr:colOff>
                    <xdr:row>16</xdr:row>
                    <xdr:rowOff>238125</xdr:rowOff>
                  </to>
                </anchor>
              </controlPr>
            </control>
          </mc:Choice>
        </mc:AlternateContent>
        <mc:AlternateContent xmlns:mc="http://schemas.openxmlformats.org/markup-compatibility/2006">
          <mc:Choice Requires="x14">
            <control shapeId="1038" r:id="rId11" name="Check Box 14">
              <controlPr defaultSize="0" autoFill="0" autoLine="0" autoPict="0">
                <anchor moveWithCells="1">
                  <from>
                    <xdr:col>5</xdr:col>
                    <xdr:colOff>581025</xdr:colOff>
                    <xdr:row>16</xdr:row>
                    <xdr:rowOff>19050</xdr:rowOff>
                  </from>
                  <to>
                    <xdr:col>5</xdr:col>
                    <xdr:colOff>1038225</xdr:colOff>
                    <xdr:row>16</xdr:row>
                    <xdr:rowOff>238125</xdr:rowOff>
                  </to>
                </anchor>
              </controlPr>
            </control>
          </mc:Choice>
        </mc:AlternateContent>
        <mc:AlternateContent xmlns:mc="http://schemas.openxmlformats.org/markup-compatibility/2006">
          <mc:Choice Requires="x14">
            <control shapeId="1050" r:id="rId12" name="Check Box 26">
              <controlPr defaultSize="0" autoFill="0" autoLine="0" autoPict="0">
                <anchor moveWithCells="1">
                  <from>
                    <xdr:col>6</xdr:col>
                    <xdr:colOff>419100</xdr:colOff>
                    <xdr:row>59</xdr:row>
                    <xdr:rowOff>38100</xdr:rowOff>
                  </from>
                  <to>
                    <xdr:col>6</xdr:col>
                    <xdr:colOff>876300</xdr:colOff>
                    <xdr:row>59</xdr:row>
                    <xdr:rowOff>295275</xdr:rowOff>
                  </to>
                </anchor>
              </controlPr>
            </control>
          </mc:Choice>
        </mc:AlternateContent>
        <mc:AlternateContent xmlns:mc="http://schemas.openxmlformats.org/markup-compatibility/2006">
          <mc:Choice Requires="x14">
            <control shapeId="1051" r:id="rId13" name="Check Box 27">
              <controlPr defaultSize="0" autoFill="0" autoLine="0" autoPict="0">
                <anchor moveWithCells="1">
                  <from>
                    <xdr:col>6</xdr:col>
                    <xdr:colOff>914400</xdr:colOff>
                    <xdr:row>59</xdr:row>
                    <xdr:rowOff>9525</xdr:rowOff>
                  </from>
                  <to>
                    <xdr:col>6</xdr:col>
                    <xdr:colOff>1371600</xdr:colOff>
                    <xdr:row>59</xdr:row>
                    <xdr:rowOff>323850</xdr:rowOff>
                  </to>
                </anchor>
              </controlPr>
            </control>
          </mc:Choice>
        </mc:AlternateContent>
        <mc:AlternateContent xmlns:mc="http://schemas.openxmlformats.org/markup-compatibility/2006">
          <mc:Choice Requires="x14">
            <control shapeId="1059" r:id="rId14" name="Check Box 35">
              <controlPr defaultSize="0" autoFill="0" autoLine="0" autoPict="0">
                <anchor moveWithCells="1">
                  <from>
                    <xdr:col>5</xdr:col>
                    <xdr:colOff>76200</xdr:colOff>
                    <xdr:row>57</xdr:row>
                    <xdr:rowOff>76200</xdr:rowOff>
                  </from>
                  <to>
                    <xdr:col>5</xdr:col>
                    <xdr:colOff>762000</xdr:colOff>
                    <xdr:row>57</xdr:row>
                    <xdr:rowOff>295275</xdr:rowOff>
                  </to>
                </anchor>
              </controlPr>
            </control>
          </mc:Choice>
        </mc:AlternateContent>
        <mc:AlternateContent xmlns:mc="http://schemas.openxmlformats.org/markup-compatibility/2006">
          <mc:Choice Requires="x14">
            <control shapeId="1060" r:id="rId15" name="Check Box 36">
              <controlPr defaultSize="0" autoFill="0" autoLine="0" autoPict="0">
                <anchor moveWithCells="1">
                  <from>
                    <xdr:col>5</xdr:col>
                    <xdr:colOff>1247775</xdr:colOff>
                    <xdr:row>57</xdr:row>
                    <xdr:rowOff>76200</xdr:rowOff>
                  </from>
                  <to>
                    <xdr:col>6</xdr:col>
                    <xdr:colOff>742950</xdr:colOff>
                    <xdr:row>57</xdr:row>
                    <xdr:rowOff>295275</xdr:rowOff>
                  </to>
                </anchor>
              </controlPr>
            </control>
          </mc:Choice>
        </mc:AlternateContent>
        <mc:AlternateContent xmlns:mc="http://schemas.openxmlformats.org/markup-compatibility/2006">
          <mc:Choice Requires="x14">
            <control shapeId="1061" r:id="rId16" name="Check Box 37">
              <controlPr defaultSize="0" autoFill="0" autoLine="0" autoPict="0">
                <anchor moveWithCells="1">
                  <from>
                    <xdr:col>5</xdr:col>
                    <xdr:colOff>85725</xdr:colOff>
                    <xdr:row>57</xdr:row>
                    <xdr:rowOff>276225</xdr:rowOff>
                  </from>
                  <to>
                    <xdr:col>5</xdr:col>
                    <xdr:colOff>838200</xdr:colOff>
                    <xdr:row>57</xdr:row>
                    <xdr:rowOff>495300</xdr:rowOff>
                  </to>
                </anchor>
              </controlPr>
            </control>
          </mc:Choice>
        </mc:AlternateContent>
        <mc:AlternateContent xmlns:mc="http://schemas.openxmlformats.org/markup-compatibility/2006">
          <mc:Choice Requires="x14">
            <control shapeId="1062" r:id="rId17" name="Check Box 38">
              <controlPr defaultSize="0" autoFill="0" autoLine="0" autoPict="0">
                <anchor moveWithCells="1">
                  <from>
                    <xdr:col>5</xdr:col>
                    <xdr:colOff>1247775</xdr:colOff>
                    <xdr:row>57</xdr:row>
                    <xdr:rowOff>266700</xdr:rowOff>
                  </from>
                  <to>
                    <xdr:col>6</xdr:col>
                    <xdr:colOff>742950</xdr:colOff>
                    <xdr:row>57</xdr:row>
                    <xdr:rowOff>523875</xdr:rowOff>
                  </to>
                </anchor>
              </controlPr>
            </control>
          </mc:Choice>
        </mc:AlternateContent>
        <mc:AlternateContent xmlns:mc="http://schemas.openxmlformats.org/markup-compatibility/2006">
          <mc:Choice Requires="x14">
            <control shapeId="1063" r:id="rId18" name="Check Box 39">
              <controlPr defaultSize="0" autoFill="0" autoLine="0" autoPict="0">
                <anchor moveWithCells="1">
                  <from>
                    <xdr:col>6</xdr:col>
                    <xdr:colOff>228600</xdr:colOff>
                    <xdr:row>35</xdr:row>
                    <xdr:rowOff>28575</xdr:rowOff>
                  </from>
                  <to>
                    <xdr:col>6</xdr:col>
                    <xdr:colOff>685800</xdr:colOff>
                    <xdr:row>36</xdr:row>
                    <xdr:rowOff>28575</xdr:rowOff>
                  </to>
                </anchor>
              </controlPr>
            </control>
          </mc:Choice>
        </mc:AlternateContent>
        <mc:AlternateContent xmlns:mc="http://schemas.openxmlformats.org/markup-compatibility/2006">
          <mc:Choice Requires="x14">
            <control shapeId="1064" r:id="rId19" name="Check Box 40">
              <controlPr defaultSize="0" autoFill="0" autoLine="0" autoPict="0">
                <anchor moveWithCells="1">
                  <from>
                    <xdr:col>6</xdr:col>
                    <xdr:colOff>923925</xdr:colOff>
                    <xdr:row>35</xdr:row>
                    <xdr:rowOff>38100</xdr:rowOff>
                  </from>
                  <to>
                    <xdr:col>6</xdr:col>
                    <xdr:colOff>1381125</xdr:colOff>
                    <xdr:row>36</xdr:row>
                    <xdr:rowOff>28575</xdr:rowOff>
                  </to>
                </anchor>
              </controlPr>
            </control>
          </mc:Choice>
        </mc:AlternateContent>
        <mc:AlternateContent xmlns:mc="http://schemas.openxmlformats.org/markup-compatibility/2006">
          <mc:Choice Requires="x14">
            <control shapeId="1073" r:id="rId20" name="Check Box 49">
              <controlPr defaultSize="0" autoFill="0" autoLine="0" autoPict="0">
                <anchor moveWithCells="1">
                  <from>
                    <xdr:col>3</xdr:col>
                    <xdr:colOff>104775</xdr:colOff>
                    <xdr:row>6</xdr:row>
                    <xdr:rowOff>0</xdr:rowOff>
                  </from>
                  <to>
                    <xdr:col>3</xdr:col>
                    <xdr:colOff>485775</xdr:colOff>
                    <xdr:row>6</xdr:row>
                    <xdr:rowOff>219075</xdr:rowOff>
                  </to>
                </anchor>
              </controlPr>
            </control>
          </mc:Choice>
        </mc:AlternateContent>
        <mc:AlternateContent xmlns:mc="http://schemas.openxmlformats.org/markup-compatibility/2006">
          <mc:Choice Requires="x14">
            <control shapeId="1074" r:id="rId21" name="Check Box 50">
              <controlPr defaultSize="0" autoFill="0" autoLine="0" autoPict="0">
                <anchor moveWithCells="1">
                  <from>
                    <xdr:col>4</xdr:col>
                    <xdr:colOff>28575</xdr:colOff>
                    <xdr:row>6</xdr:row>
                    <xdr:rowOff>0</xdr:rowOff>
                  </from>
                  <to>
                    <xdr:col>4</xdr:col>
                    <xdr:colOff>523875</xdr:colOff>
                    <xdr:row>6</xdr:row>
                    <xdr:rowOff>219075</xdr:rowOff>
                  </to>
                </anchor>
              </controlPr>
            </control>
          </mc:Choice>
        </mc:AlternateContent>
        <mc:AlternateContent xmlns:mc="http://schemas.openxmlformats.org/markup-compatibility/2006">
          <mc:Choice Requires="x14">
            <control shapeId="1075" r:id="rId22" name="Check Box 51">
              <controlPr defaultSize="0" autoFill="0" autoLine="0" autoPict="0">
                <anchor moveWithCells="1">
                  <from>
                    <xdr:col>4</xdr:col>
                    <xdr:colOff>600075</xdr:colOff>
                    <xdr:row>6</xdr:row>
                    <xdr:rowOff>0</xdr:rowOff>
                  </from>
                  <to>
                    <xdr:col>5</xdr:col>
                    <xdr:colOff>190500</xdr:colOff>
                    <xdr:row>6</xdr:row>
                    <xdr:rowOff>219075</xdr:rowOff>
                  </to>
                </anchor>
              </controlPr>
            </control>
          </mc:Choice>
        </mc:AlternateContent>
        <mc:AlternateContent xmlns:mc="http://schemas.openxmlformats.org/markup-compatibility/2006">
          <mc:Choice Requires="x14">
            <control shapeId="1076" r:id="rId23" name="Check Box 52">
              <controlPr defaultSize="0" autoFill="0" autoLine="0" autoPict="0">
                <anchor moveWithCells="1">
                  <from>
                    <xdr:col>5</xdr:col>
                    <xdr:colOff>266700</xdr:colOff>
                    <xdr:row>6</xdr:row>
                    <xdr:rowOff>0</xdr:rowOff>
                  </from>
                  <to>
                    <xdr:col>5</xdr:col>
                    <xdr:colOff>952500</xdr:colOff>
                    <xdr:row>6</xdr:row>
                    <xdr:rowOff>228600</xdr:rowOff>
                  </to>
                </anchor>
              </controlPr>
            </control>
          </mc:Choice>
        </mc:AlternateContent>
        <mc:AlternateContent xmlns:mc="http://schemas.openxmlformats.org/markup-compatibility/2006">
          <mc:Choice Requires="x14">
            <control shapeId="1078" r:id="rId24" name="Check Box 54">
              <controlPr defaultSize="0" autoFill="0" autoLine="0" autoPict="0">
                <anchor moveWithCells="1">
                  <from>
                    <xdr:col>6</xdr:col>
                    <xdr:colOff>285750</xdr:colOff>
                    <xdr:row>47</xdr:row>
                    <xdr:rowOff>47625</xdr:rowOff>
                  </from>
                  <to>
                    <xdr:col>6</xdr:col>
                    <xdr:colOff>742950</xdr:colOff>
                    <xdr:row>48</xdr:row>
                    <xdr:rowOff>9525</xdr:rowOff>
                  </to>
                </anchor>
              </controlPr>
            </control>
          </mc:Choice>
        </mc:AlternateContent>
        <mc:AlternateContent xmlns:mc="http://schemas.openxmlformats.org/markup-compatibility/2006">
          <mc:Choice Requires="x14">
            <control shapeId="1079" r:id="rId25" name="Check Box 55">
              <controlPr defaultSize="0" autoFill="0" autoLine="0" autoPict="0">
                <anchor moveWithCells="1">
                  <from>
                    <xdr:col>6</xdr:col>
                    <xdr:colOff>923925</xdr:colOff>
                    <xdr:row>47</xdr:row>
                    <xdr:rowOff>38100</xdr:rowOff>
                  </from>
                  <to>
                    <xdr:col>6</xdr:col>
                    <xdr:colOff>1381125</xdr:colOff>
                    <xdr:row>47</xdr:row>
                    <xdr:rowOff>257175</xdr:rowOff>
                  </to>
                </anchor>
              </controlPr>
            </control>
          </mc:Choice>
        </mc:AlternateContent>
        <mc:AlternateContent xmlns:mc="http://schemas.openxmlformats.org/markup-compatibility/2006">
          <mc:Choice Requires="x14">
            <control shapeId="1080" r:id="rId26" name="Check Box 56">
              <controlPr defaultSize="0" autoFill="0" autoLine="0" autoPict="0">
                <anchor moveWithCells="1">
                  <from>
                    <xdr:col>6</xdr:col>
                    <xdr:colOff>285750</xdr:colOff>
                    <xdr:row>52</xdr:row>
                    <xdr:rowOff>19050</xdr:rowOff>
                  </from>
                  <to>
                    <xdr:col>6</xdr:col>
                    <xdr:colOff>742950</xdr:colOff>
                    <xdr:row>52</xdr:row>
                    <xdr:rowOff>247650</xdr:rowOff>
                  </to>
                </anchor>
              </controlPr>
            </control>
          </mc:Choice>
        </mc:AlternateContent>
        <mc:AlternateContent xmlns:mc="http://schemas.openxmlformats.org/markup-compatibility/2006">
          <mc:Choice Requires="x14">
            <control shapeId="1081" r:id="rId27" name="Check Box 57">
              <controlPr defaultSize="0" autoFill="0" autoLine="0" autoPict="0">
                <anchor moveWithCells="1">
                  <from>
                    <xdr:col>6</xdr:col>
                    <xdr:colOff>933450</xdr:colOff>
                    <xdr:row>52</xdr:row>
                    <xdr:rowOff>19050</xdr:rowOff>
                  </from>
                  <to>
                    <xdr:col>6</xdr:col>
                    <xdr:colOff>1390650</xdr:colOff>
                    <xdr:row>52</xdr:row>
                    <xdr:rowOff>238125</xdr:rowOff>
                  </to>
                </anchor>
              </controlPr>
            </control>
          </mc:Choice>
        </mc:AlternateContent>
        <mc:AlternateContent xmlns:mc="http://schemas.openxmlformats.org/markup-compatibility/2006">
          <mc:Choice Requires="x14">
            <control shapeId="1090" r:id="rId28" name="Check Box 66">
              <controlPr defaultSize="0" autoFill="0" autoLine="0" autoPict="0">
                <anchor moveWithCells="1">
                  <from>
                    <xdr:col>6</xdr:col>
                    <xdr:colOff>238125</xdr:colOff>
                    <xdr:row>34</xdr:row>
                    <xdr:rowOff>38100</xdr:rowOff>
                  </from>
                  <to>
                    <xdr:col>6</xdr:col>
                    <xdr:colOff>695325</xdr:colOff>
                    <xdr:row>34</xdr:row>
                    <xdr:rowOff>257175</xdr:rowOff>
                  </to>
                </anchor>
              </controlPr>
            </control>
          </mc:Choice>
        </mc:AlternateContent>
        <mc:AlternateContent xmlns:mc="http://schemas.openxmlformats.org/markup-compatibility/2006">
          <mc:Choice Requires="x14">
            <control shapeId="1091" r:id="rId29" name="Check Box 67">
              <controlPr defaultSize="0" autoFill="0" autoLine="0" autoPict="0">
                <anchor moveWithCells="1">
                  <from>
                    <xdr:col>6</xdr:col>
                    <xdr:colOff>933450</xdr:colOff>
                    <xdr:row>34</xdr:row>
                    <xdr:rowOff>47625</xdr:rowOff>
                  </from>
                  <to>
                    <xdr:col>6</xdr:col>
                    <xdr:colOff>1390650</xdr:colOff>
                    <xdr:row>35</xdr:row>
                    <xdr:rowOff>0</xdr:rowOff>
                  </to>
                </anchor>
              </controlPr>
            </control>
          </mc:Choice>
        </mc:AlternateContent>
        <mc:AlternateContent xmlns:mc="http://schemas.openxmlformats.org/markup-compatibility/2006">
          <mc:Choice Requires="x14">
            <control shapeId="1094" r:id="rId30" name="Check Box 70">
              <controlPr defaultSize="0" autoFill="0" autoLine="0" autoPict="0">
                <anchor moveWithCells="1">
                  <from>
                    <xdr:col>6</xdr:col>
                    <xdr:colOff>57150</xdr:colOff>
                    <xdr:row>5</xdr:row>
                    <xdr:rowOff>19050</xdr:rowOff>
                  </from>
                  <to>
                    <xdr:col>6</xdr:col>
                    <xdr:colOff>514350</xdr:colOff>
                    <xdr:row>5</xdr:row>
                    <xdr:rowOff>238125</xdr:rowOff>
                  </to>
                </anchor>
              </controlPr>
            </control>
          </mc:Choice>
        </mc:AlternateContent>
        <mc:AlternateContent xmlns:mc="http://schemas.openxmlformats.org/markup-compatibility/2006">
          <mc:Choice Requires="x14">
            <control shapeId="1095" r:id="rId31" name="Check Box 71">
              <controlPr defaultSize="0" autoFill="0" autoLine="0" autoPict="0">
                <anchor moveWithCells="1">
                  <from>
                    <xdr:col>5</xdr:col>
                    <xdr:colOff>762000</xdr:colOff>
                    <xdr:row>5</xdr:row>
                    <xdr:rowOff>19050</xdr:rowOff>
                  </from>
                  <to>
                    <xdr:col>5</xdr:col>
                    <xdr:colOff>1219200</xdr:colOff>
                    <xdr:row>5</xdr:row>
                    <xdr:rowOff>238125</xdr:rowOff>
                  </to>
                </anchor>
              </controlPr>
            </control>
          </mc:Choice>
        </mc:AlternateContent>
        <mc:AlternateContent xmlns:mc="http://schemas.openxmlformats.org/markup-compatibility/2006">
          <mc:Choice Requires="x14">
            <control shapeId="1108" r:id="rId32" name="Check Box 84">
              <controlPr defaultSize="0" autoFill="0" autoLine="0" autoPict="0" altText="FY12">
                <anchor moveWithCells="1">
                  <from>
                    <xdr:col>3</xdr:col>
                    <xdr:colOff>400050</xdr:colOff>
                    <xdr:row>15</xdr:row>
                    <xdr:rowOff>19050</xdr:rowOff>
                  </from>
                  <to>
                    <xdr:col>4</xdr:col>
                    <xdr:colOff>428625</xdr:colOff>
                    <xdr:row>15</xdr:row>
                    <xdr:rowOff>238125</xdr:rowOff>
                  </to>
                </anchor>
              </controlPr>
            </control>
          </mc:Choice>
        </mc:AlternateContent>
        <mc:AlternateContent xmlns:mc="http://schemas.openxmlformats.org/markup-compatibility/2006">
          <mc:Choice Requires="x14">
            <control shapeId="1109" r:id="rId33" name="Check Box 85">
              <controlPr defaultSize="0" autoFill="0" autoLine="0" autoPict="0">
                <anchor moveWithCells="1">
                  <from>
                    <xdr:col>4</xdr:col>
                    <xdr:colOff>523875</xdr:colOff>
                    <xdr:row>15</xdr:row>
                    <xdr:rowOff>19050</xdr:rowOff>
                  </from>
                  <to>
                    <xdr:col>4</xdr:col>
                    <xdr:colOff>1019175</xdr:colOff>
                    <xdr:row>15</xdr:row>
                    <xdr:rowOff>238125</xdr:rowOff>
                  </to>
                </anchor>
              </controlPr>
            </control>
          </mc:Choice>
        </mc:AlternateContent>
        <mc:AlternateContent xmlns:mc="http://schemas.openxmlformats.org/markup-compatibility/2006">
          <mc:Choice Requires="x14">
            <control shapeId="1114" r:id="rId34" name="Check Box 90">
              <controlPr defaultSize="0" autoFill="0" autoLine="0" autoPict="0">
                <anchor moveWithCells="1">
                  <from>
                    <xdr:col>1</xdr:col>
                    <xdr:colOff>800100</xdr:colOff>
                    <xdr:row>11</xdr:row>
                    <xdr:rowOff>0</xdr:rowOff>
                  </from>
                  <to>
                    <xdr:col>2</xdr:col>
                    <xdr:colOff>762000</xdr:colOff>
                    <xdr:row>11</xdr:row>
                    <xdr:rowOff>219075</xdr:rowOff>
                  </to>
                </anchor>
              </controlPr>
            </control>
          </mc:Choice>
        </mc:AlternateContent>
        <mc:AlternateContent xmlns:mc="http://schemas.openxmlformats.org/markup-compatibility/2006">
          <mc:Choice Requires="x14">
            <control shapeId="1116" r:id="rId35" name="Check Box 92">
              <controlPr defaultSize="0" autoFill="0" autoLine="0" autoPict="0">
                <anchor moveWithCells="1">
                  <from>
                    <xdr:col>2</xdr:col>
                    <xdr:colOff>857250</xdr:colOff>
                    <xdr:row>11</xdr:row>
                    <xdr:rowOff>0</xdr:rowOff>
                  </from>
                  <to>
                    <xdr:col>3</xdr:col>
                    <xdr:colOff>447675</xdr:colOff>
                    <xdr:row>11</xdr:row>
                    <xdr:rowOff>219075</xdr:rowOff>
                  </to>
                </anchor>
              </controlPr>
            </control>
          </mc:Choice>
        </mc:AlternateContent>
        <mc:AlternateContent xmlns:mc="http://schemas.openxmlformats.org/markup-compatibility/2006">
          <mc:Choice Requires="x14">
            <control shapeId="1117" r:id="rId36" name="Check Box 93">
              <controlPr defaultSize="0" autoFill="0" autoLine="0" autoPict="0">
                <anchor moveWithCells="1">
                  <from>
                    <xdr:col>6</xdr:col>
                    <xdr:colOff>238125</xdr:colOff>
                    <xdr:row>70</xdr:row>
                    <xdr:rowOff>28575</xdr:rowOff>
                  </from>
                  <to>
                    <xdr:col>6</xdr:col>
                    <xdr:colOff>742950</xdr:colOff>
                    <xdr:row>70</xdr:row>
                    <xdr:rowOff>247650</xdr:rowOff>
                  </to>
                </anchor>
              </controlPr>
            </control>
          </mc:Choice>
        </mc:AlternateContent>
        <mc:AlternateContent xmlns:mc="http://schemas.openxmlformats.org/markup-compatibility/2006">
          <mc:Choice Requires="x14">
            <control shapeId="1118" r:id="rId37" name="Check Box 94">
              <controlPr defaultSize="0" autoFill="0" autoLine="0" autoPict="0">
                <anchor moveWithCells="1">
                  <from>
                    <xdr:col>6</xdr:col>
                    <xdr:colOff>942975</xdr:colOff>
                    <xdr:row>70</xdr:row>
                    <xdr:rowOff>19050</xdr:rowOff>
                  </from>
                  <to>
                    <xdr:col>6</xdr:col>
                    <xdr:colOff>1400175</xdr:colOff>
                    <xdr:row>71</xdr:row>
                    <xdr:rowOff>9525</xdr:rowOff>
                  </to>
                </anchor>
              </controlPr>
            </control>
          </mc:Choice>
        </mc:AlternateContent>
        <mc:AlternateContent xmlns:mc="http://schemas.openxmlformats.org/markup-compatibility/2006">
          <mc:Choice Requires="x14">
            <control shapeId="1119" r:id="rId38" name="Check Box 95">
              <controlPr defaultSize="0" autoFill="0" autoLine="0" autoPict="0">
                <anchor moveWithCells="1">
                  <from>
                    <xdr:col>6</xdr:col>
                    <xdr:colOff>228600</xdr:colOff>
                    <xdr:row>66</xdr:row>
                    <xdr:rowOff>66675</xdr:rowOff>
                  </from>
                  <to>
                    <xdr:col>6</xdr:col>
                    <xdr:colOff>685800</xdr:colOff>
                    <xdr:row>66</xdr:row>
                    <xdr:rowOff>295275</xdr:rowOff>
                  </to>
                </anchor>
              </controlPr>
            </control>
          </mc:Choice>
        </mc:AlternateContent>
        <mc:AlternateContent xmlns:mc="http://schemas.openxmlformats.org/markup-compatibility/2006">
          <mc:Choice Requires="x14">
            <control shapeId="1120" r:id="rId39" name="Check Box 96">
              <controlPr defaultSize="0" autoFill="0" autoLine="0" autoPict="0">
                <anchor moveWithCells="1">
                  <from>
                    <xdr:col>6</xdr:col>
                    <xdr:colOff>933450</xdr:colOff>
                    <xdr:row>66</xdr:row>
                    <xdr:rowOff>76200</xdr:rowOff>
                  </from>
                  <to>
                    <xdr:col>6</xdr:col>
                    <xdr:colOff>1390650</xdr:colOff>
                    <xdr:row>66</xdr:row>
                    <xdr:rowOff>295275</xdr:rowOff>
                  </to>
                </anchor>
              </controlPr>
            </control>
          </mc:Choice>
        </mc:AlternateContent>
        <mc:AlternateContent xmlns:mc="http://schemas.openxmlformats.org/markup-compatibility/2006">
          <mc:Choice Requires="x14">
            <control shapeId="1121" r:id="rId40" name="Check Box 97">
              <controlPr defaultSize="0" autoFill="0" autoLine="0" autoPict="0">
                <anchor moveWithCells="1">
                  <from>
                    <xdr:col>6</xdr:col>
                    <xdr:colOff>228600</xdr:colOff>
                    <xdr:row>65</xdr:row>
                    <xdr:rowOff>19050</xdr:rowOff>
                  </from>
                  <to>
                    <xdr:col>6</xdr:col>
                    <xdr:colOff>685800</xdr:colOff>
                    <xdr:row>65</xdr:row>
                    <xdr:rowOff>247650</xdr:rowOff>
                  </to>
                </anchor>
              </controlPr>
            </control>
          </mc:Choice>
        </mc:AlternateContent>
        <mc:AlternateContent xmlns:mc="http://schemas.openxmlformats.org/markup-compatibility/2006">
          <mc:Choice Requires="x14">
            <control shapeId="1122" r:id="rId41" name="Check Box 98">
              <controlPr defaultSize="0" autoFill="0" autoLine="0" autoPict="0">
                <anchor moveWithCells="1">
                  <from>
                    <xdr:col>6</xdr:col>
                    <xdr:colOff>933450</xdr:colOff>
                    <xdr:row>65</xdr:row>
                    <xdr:rowOff>28575</xdr:rowOff>
                  </from>
                  <to>
                    <xdr:col>6</xdr:col>
                    <xdr:colOff>1390650</xdr:colOff>
                    <xdr:row>65</xdr:row>
                    <xdr:rowOff>247650</xdr:rowOff>
                  </to>
                </anchor>
              </controlPr>
            </control>
          </mc:Choice>
        </mc:AlternateContent>
        <mc:AlternateContent xmlns:mc="http://schemas.openxmlformats.org/markup-compatibility/2006">
          <mc:Choice Requires="x14">
            <control shapeId="1128" r:id="rId42" name="Check Box 104">
              <controlPr defaultSize="0" autoFill="0" autoLine="0" autoPict="0">
                <anchor moveWithCells="1">
                  <from>
                    <xdr:col>5</xdr:col>
                    <xdr:colOff>1133475</xdr:colOff>
                    <xdr:row>13</xdr:row>
                    <xdr:rowOff>47625</xdr:rowOff>
                  </from>
                  <to>
                    <xdr:col>6</xdr:col>
                    <xdr:colOff>438150</xdr:colOff>
                    <xdr:row>13</xdr:row>
                    <xdr:rowOff>228600</xdr:rowOff>
                  </to>
                </anchor>
              </controlPr>
            </control>
          </mc:Choice>
        </mc:AlternateContent>
        <mc:AlternateContent xmlns:mc="http://schemas.openxmlformats.org/markup-compatibility/2006">
          <mc:Choice Requires="x14">
            <control shapeId="1130" r:id="rId43" name="Check Box 106">
              <controlPr defaultSize="0" autoFill="0" autoLine="0" autoPict="0">
                <anchor moveWithCells="1">
                  <from>
                    <xdr:col>6</xdr:col>
                    <xdr:colOff>285750</xdr:colOff>
                    <xdr:row>46</xdr:row>
                    <xdr:rowOff>47625</xdr:rowOff>
                  </from>
                  <to>
                    <xdr:col>6</xdr:col>
                    <xdr:colOff>742950</xdr:colOff>
                    <xdr:row>47</xdr:row>
                    <xdr:rowOff>9525</xdr:rowOff>
                  </to>
                </anchor>
              </controlPr>
            </control>
          </mc:Choice>
        </mc:AlternateContent>
        <mc:AlternateContent xmlns:mc="http://schemas.openxmlformats.org/markup-compatibility/2006">
          <mc:Choice Requires="x14">
            <control shapeId="1131" r:id="rId44" name="Check Box 107">
              <controlPr defaultSize="0" autoFill="0" autoLine="0" autoPict="0">
                <anchor moveWithCells="1">
                  <from>
                    <xdr:col>6</xdr:col>
                    <xdr:colOff>923925</xdr:colOff>
                    <xdr:row>46</xdr:row>
                    <xdr:rowOff>38100</xdr:rowOff>
                  </from>
                  <to>
                    <xdr:col>6</xdr:col>
                    <xdr:colOff>1381125</xdr:colOff>
                    <xdr:row>46</xdr:row>
                    <xdr:rowOff>257175</xdr:rowOff>
                  </to>
                </anchor>
              </controlPr>
            </control>
          </mc:Choice>
        </mc:AlternateContent>
        <mc:AlternateContent xmlns:mc="http://schemas.openxmlformats.org/markup-compatibility/2006">
          <mc:Choice Requires="x14">
            <control shapeId="1132" r:id="rId45" name="Check Box 108">
              <controlPr defaultSize="0" autoFill="0" autoLine="0" autoPict="0">
                <anchor moveWithCells="1">
                  <from>
                    <xdr:col>6</xdr:col>
                    <xdr:colOff>228600</xdr:colOff>
                    <xdr:row>54</xdr:row>
                    <xdr:rowOff>28575</xdr:rowOff>
                  </from>
                  <to>
                    <xdr:col>6</xdr:col>
                    <xdr:colOff>685800</xdr:colOff>
                    <xdr:row>54</xdr:row>
                    <xdr:rowOff>257175</xdr:rowOff>
                  </to>
                </anchor>
              </controlPr>
            </control>
          </mc:Choice>
        </mc:AlternateContent>
        <mc:AlternateContent xmlns:mc="http://schemas.openxmlformats.org/markup-compatibility/2006">
          <mc:Choice Requires="x14">
            <control shapeId="1133" r:id="rId46" name="Check Box 109">
              <controlPr defaultSize="0" autoFill="0" autoLine="0" autoPict="0">
                <anchor moveWithCells="1">
                  <from>
                    <xdr:col>6</xdr:col>
                    <xdr:colOff>933450</xdr:colOff>
                    <xdr:row>54</xdr:row>
                    <xdr:rowOff>38100</xdr:rowOff>
                  </from>
                  <to>
                    <xdr:col>6</xdr:col>
                    <xdr:colOff>1390650</xdr:colOff>
                    <xdr:row>54</xdr:row>
                    <xdr:rowOff>257175</xdr:rowOff>
                  </to>
                </anchor>
              </controlPr>
            </control>
          </mc:Choice>
        </mc:AlternateContent>
        <mc:AlternateContent xmlns:mc="http://schemas.openxmlformats.org/markup-compatibility/2006">
          <mc:Choice Requires="x14">
            <control shapeId="1136" r:id="rId47" name="Check Box 112">
              <controlPr defaultSize="0" autoFill="0" autoLine="0" autoPict="0">
                <anchor moveWithCells="1">
                  <from>
                    <xdr:col>6</xdr:col>
                    <xdr:colOff>238125</xdr:colOff>
                    <xdr:row>71</xdr:row>
                    <xdr:rowOff>28575</xdr:rowOff>
                  </from>
                  <to>
                    <xdr:col>6</xdr:col>
                    <xdr:colOff>742950</xdr:colOff>
                    <xdr:row>71</xdr:row>
                    <xdr:rowOff>247650</xdr:rowOff>
                  </to>
                </anchor>
              </controlPr>
            </control>
          </mc:Choice>
        </mc:AlternateContent>
        <mc:AlternateContent xmlns:mc="http://schemas.openxmlformats.org/markup-compatibility/2006">
          <mc:Choice Requires="x14">
            <control shapeId="1137" r:id="rId48" name="Check Box 113">
              <controlPr defaultSize="0" autoFill="0" autoLine="0" autoPict="0">
                <anchor moveWithCells="1">
                  <from>
                    <xdr:col>6</xdr:col>
                    <xdr:colOff>942975</xdr:colOff>
                    <xdr:row>71</xdr:row>
                    <xdr:rowOff>19050</xdr:rowOff>
                  </from>
                  <to>
                    <xdr:col>6</xdr:col>
                    <xdr:colOff>1400175</xdr:colOff>
                    <xdr:row>72</xdr:row>
                    <xdr:rowOff>9525</xdr:rowOff>
                  </to>
                </anchor>
              </controlPr>
            </control>
          </mc:Choice>
        </mc:AlternateContent>
        <mc:AlternateContent xmlns:mc="http://schemas.openxmlformats.org/markup-compatibility/2006">
          <mc:Choice Requires="x14">
            <control shapeId="1151" r:id="rId49" name="Check Box 127">
              <controlPr defaultSize="0" autoFill="0" autoLine="0" autoPict="0">
                <anchor moveWithCells="1">
                  <from>
                    <xdr:col>6</xdr:col>
                    <xdr:colOff>238125</xdr:colOff>
                    <xdr:row>79</xdr:row>
                    <xdr:rowOff>28575</xdr:rowOff>
                  </from>
                  <to>
                    <xdr:col>6</xdr:col>
                    <xdr:colOff>742950</xdr:colOff>
                    <xdr:row>79</xdr:row>
                    <xdr:rowOff>247650</xdr:rowOff>
                  </to>
                </anchor>
              </controlPr>
            </control>
          </mc:Choice>
        </mc:AlternateContent>
        <mc:AlternateContent xmlns:mc="http://schemas.openxmlformats.org/markup-compatibility/2006">
          <mc:Choice Requires="x14">
            <control shapeId="1152" r:id="rId50" name="Check Box 128">
              <controlPr defaultSize="0" autoFill="0" autoLine="0" autoPict="0">
                <anchor moveWithCells="1">
                  <from>
                    <xdr:col>6</xdr:col>
                    <xdr:colOff>942975</xdr:colOff>
                    <xdr:row>79</xdr:row>
                    <xdr:rowOff>19050</xdr:rowOff>
                  </from>
                  <to>
                    <xdr:col>6</xdr:col>
                    <xdr:colOff>1400175</xdr:colOff>
                    <xdr:row>80</xdr:row>
                    <xdr:rowOff>9525</xdr:rowOff>
                  </to>
                </anchor>
              </controlPr>
            </control>
          </mc:Choice>
        </mc:AlternateContent>
        <mc:AlternateContent xmlns:mc="http://schemas.openxmlformats.org/markup-compatibility/2006">
          <mc:Choice Requires="x14">
            <control shapeId="1157" r:id="rId51" name="Check Box 133">
              <controlPr defaultSize="0" autoFill="0" autoLine="0" autoPict="0">
                <anchor moveWithCells="1">
                  <from>
                    <xdr:col>4</xdr:col>
                    <xdr:colOff>38100</xdr:colOff>
                    <xdr:row>5</xdr:row>
                    <xdr:rowOff>28575</xdr:rowOff>
                  </from>
                  <to>
                    <xdr:col>4</xdr:col>
                    <xdr:colOff>495300</xdr:colOff>
                    <xdr:row>5</xdr:row>
                    <xdr:rowOff>247650</xdr:rowOff>
                  </to>
                </anchor>
              </controlPr>
            </control>
          </mc:Choice>
        </mc:AlternateContent>
        <mc:AlternateContent xmlns:mc="http://schemas.openxmlformats.org/markup-compatibility/2006">
          <mc:Choice Requires="x14">
            <control shapeId="1158" r:id="rId52" name="Check Box 134">
              <controlPr defaultSize="0" autoFill="0" autoLine="0" autoPict="0">
                <anchor moveWithCells="1">
                  <from>
                    <xdr:col>4</xdr:col>
                    <xdr:colOff>600075</xdr:colOff>
                    <xdr:row>5</xdr:row>
                    <xdr:rowOff>28575</xdr:rowOff>
                  </from>
                  <to>
                    <xdr:col>4</xdr:col>
                    <xdr:colOff>1057275</xdr:colOff>
                    <xdr:row>5</xdr:row>
                    <xdr:rowOff>247650</xdr:rowOff>
                  </to>
                </anchor>
              </controlPr>
            </control>
          </mc:Choice>
        </mc:AlternateContent>
        <mc:AlternateContent xmlns:mc="http://schemas.openxmlformats.org/markup-compatibility/2006">
          <mc:Choice Requires="x14">
            <control shapeId="1161" r:id="rId53" name="Check Box 137">
              <controlPr defaultSize="0" autoFill="0" autoLine="0" autoPict="0">
                <anchor moveWithCells="1">
                  <from>
                    <xdr:col>6</xdr:col>
                    <xdr:colOff>238125</xdr:colOff>
                    <xdr:row>81</xdr:row>
                    <xdr:rowOff>19050</xdr:rowOff>
                  </from>
                  <to>
                    <xdr:col>6</xdr:col>
                    <xdr:colOff>742950</xdr:colOff>
                    <xdr:row>81</xdr:row>
                    <xdr:rowOff>238125</xdr:rowOff>
                  </to>
                </anchor>
              </controlPr>
            </control>
          </mc:Choice>
        </mc:AlternateContent>
        <mc:AlternateContent xmlns:mc="http://schemas.openxmlformats.org/markup-compatibility/2006">
          <mc:Choice Requires="x14">
            <control shapeId="1162" r:id="rId54" name="Check Box 138">
              <controlPr defaultSize="0" autoFill="0" autoLine="0" autoPict="0">
                <anchor moveWithCells="1">
                  <from>
                    <xdr:col>6</xdr:col>
                    <xdr:colOff>942975</xdr:colOff>
                    <xdr:row>81</xdr:row>
                    <xdr:rowOff>9525</xdr:rowOff>
                  </from>
                  <to>
                    <xdr:col>6</xdr:col>
                    <xdr:colOff>1400175</xdr:colOff>
                    <xdr:row>82</xdr:row>
                    <xdr:rowOff>19050</xdr:rowOff>
                  </to>
                </anchor>
              </controlPr>
            </control>
          </mc:Choice>
        </mc:AlternateContent>
        <mc:AlternateContent xmlns:mc="http://schemas.openxmlformats.org/markup-compatibility/2006">
          <mc:Choice Requires="x14">
            <control shapeId="1165" r:id="rId55" name="Check Box 141">
              <controlPr defaultSize="0" autoFill="0" autoLine="0" autoPict="0">
                <anchor moveWithCells="1">
                  <from>
                    <xdr:col>6</xdr:col>
                    <xdr:colOff>238125</xdr:colOff>
                    <xdr:row>95</xdr:row>
                    <xdr:rowOff>9525</xdr:rowOff>
                  </from>
                  <to>
                    <xdr:col>6</xdr:col>
                    <xdr:colOff>742950</xdr:colOff>
                    <xdr:row>95</xdr:row>
                    <xdr:rowOff>228600</xdr:rowOff>
                  </to>
                </anchor>
              </controlPr>
            </control>
          </mc:Choice>
        </mc:AlternateContent>
        <mc:AlternateContent xmlns:mc="http://schemas.openxmlformats.org/markup-compatibility/2006">
          <mc:Choice Requires="x14">
            <control shapeId="1166" r:id="rId56" name="Check Box 142">
              <controlPr defaultSize="0" autoFill="0" autoLine="0" autoPict="0">
                <anchor moveWithCells="1">
                  <from>
                    <xdr:col>6</xdr:col>
                    <xdr:colOff>942975</xdr:colOff>
                    <xdr:row>95</xdr:row>
                    <xdr:rowOff>0</xdr:rowOff>
                  </from>
                  <to>
                    <xdr:col>6</xdr:col>
                    <xdr:colOff>1400175</xdr:colOff>
                    <xdr:row>95</xdr:row>
                    <xdr:rowOff>257175</xdr:rowOff>
                  </to>
                </anchor>
              </controlPr>
            </control>
          </mc:Choice>
        </mc:AlternateContent>
        <mc:AlternateContent xmlns:mc="http://schemas.openxmlformats.org/markup-compatibility/2006">
          <mc:Choice Requires="x14">
            <control shapeId="1167" r:id="rId57" name="Check Box 143">
              <controlPr defaultSize="0" autoFill="0" autoLine="0" autoPict="0">
                <anchor moveWithCells="1">
                  <from>
                    <xdr:col>6</xdr:col>
                    <xdr:colOff>238125</xdr:colOff>
                    <xdr:row>96</xdr:row>
                    <xdr:rowOff>9525</xdr:rowOff>
                  </from>
                  <to>
                    <xdr:col>6</xdr:col>
                    <xdr:colOff>742950</xdr:colOff>
                    <xdr:row>96</xdr:row>
                    <xdr:rowOff>228600</xdr:rowOff>
                  </to>
                </anchor>
              </controlPr>
            </control>
          </mc:Choice>
        </mc:AlternateContent>
        <mc:AlternateContent xmlns:mc="http://schemas.openxmlformats.org/markup-compatibility/2006">
          <mc:Choice Requires="x14">
            <control shapeId="1168" r:id="rId58" name="Check Box 144">
              <controlPr defaultSize="0" autoFill="0" autoLine="0" autoPict="0">
                <anchor moveWithCells="1">
                  <from>
                    <xdr:col>6</xdr:col>
                    <xdr:colOff>942975</xdr:colOff>
                    <xdr:row>96</xdr:row>
                    <xdr:rowOff>0</xdr:rowOff>
                  </from>
                  <to>
                    <xdr:col>6</xdr:col>
                    <xdr:colOff>1400175</xdr:colOff>
                    <xdr:row>96</xdr:row>
                    <xdr:rowOff>257175</xdr:rowOff>
                  </to>
                </anchor>
              </controlPr>
            </control>
          </mc:Choice>
        </mc:AlternateContent>
        <mc:AlternateContent xmlns:mc="http://schemas.openxmlformats.org/markup-compatibility/2006">
          <mc:Choice Requires="x14">
            <control shapeId="1169" r:id="rId59" name="Check Box 145">
              <controlPr defaultSize="0" autoFill="0" autoLine="0" autoPict="0">
                <anchor moveWithCells="1">
                  <from>
                    <xdr:col>6</xdr:col>
                    <xdr:colOff>238125</xdr:colOff>
                    <xdr:row>97</xdr:row>
                    <xdr:rowOff>9525</xdr:rowOff>
                  </from>
                  <to>
                    <xdr:col>6</xdr:col>
                    <xdr:colOff>742950</xdr:colOff>
                    <xdr:row>97</xdr:row>
                    <xdr:rowOff>228600</xdr:rowOff>
                  </to>
                </anchor>
              </controlPr>
            </control>
          </mc:Choice>
        </mc:AlternateContent>
        <mc:AlternateContent xmlns:mc="http://schemas.openxmlformats.org/markup-compatibility/2006">
          <mc:Choice Requires="x14">
            <control shapeId="1170" r:id="rId60" name="Check Box 146">
              <controlPr defaultSize="0" autoFill="0" autoLine="0" autoPict="0">
                <anchor moveWithCells="1">
                  <from>
                    <xdr:col>6</xdr:col>
                    <xdr:colOff>942975</xdr:colOff>
                    <xdr:row>97</xdr:row>
                    <xdr:rowOff>0</xdr:rowOff>
                  </from>
                  <to>
                    <xdr:col>6</xdr:col>
                    <xdr:colOff>1400175</xdr:colOff>
                    <xdr:row>97</xdr:row>
                    <xdr:rowOff>257175</xdr:rowOff>
                  </to>
                </anchor>
              </controlPr>
            </control>
          </mc:Choice>
        </mc:AlternateContent>
        <mc:AlternateContent xmlns:mc="http://schemas.openxmlformats.org/markup-compatibility/2006">
          <mc:Choice Requires="x14">
            <control shapeId="1171" r:id="rId61" name="Check Box 147">
              <controlPr defaultSize="0" autoFill="0" autoLine="0" autoPict="0">
                <anchor moveWithCells="1">
                  <from>
                    <xdr:col>6</xdr:col>
                    <xdr:colOff>238125</xdr:colOff>
                    <xdr:row>98</xdr:row>
                    <xdr:rowOff>9525</xdr:rowOff>
                  </from>
                  <to>
                    <xdr:col>6</xdr:col>
                    <xdr:colOff>742950</xdr:colOff>
                    <xdr:row>98</xdr:row>
                    <xdr:rowOff>228600</xdr:rowOff>
                  </to>
                </anchor>
              </controlPr>
            </control>
          </mc:Choice>
        </mc:AlternateContent>
        <mc:AlternateContent xmlns:mc="http://schemas.openxmlformats.org/markup-compatibility/2006">
          <mc:Choice Requires="x14">
            <control shapeId="1172" r:id="rId62" name="Check Box 148">
              <controlPr defaultSize="0" autoFill="0" autoLine="0" autoPict="0">
                <anchor moveWithCells="1">
                  <from>
                    <xdr:col>6</xdr:col>
                    <xdr:colOff>942975</xdr:colOff>
                    <xdr:row>98</xdr:row>
                    <xdr:rowOff>0</xdr:rowOff>
                  </from>
                  <to>
                    <xdr:col>6</xdr:col>
                    <xdr:colOff>1400175</xdr:colOff>
                    <xdr:row>98</xdr:row>
                    <xdr:rowOff>257175</xdr:rowOff>
                  </to>
                </anchor>
              </controlPr>
            </control>
          </mc:Choice>
        </mc:AlternateContent>
        <mc:AlternateContent xmlns:mc="http://schemas.openxmlformats.org/markup-compatibility/2006">
          <mc:Choice Requires="x14">
            <control shapeId="1173" r:id="rId63" name="Check Box 149">
              <controlPr defaultSize="0" autoFill="0" autoLine="0" autoPict="0">
                <anchor moveWithCells="1">
                  <from>
                    <xdr:col>6</xdr:col>
                    <xdr:colOff>238125</xdr:colOff>
                    <xdr:row>99</xdr:row>
                    <xdr:rowOff>9525</xdr:rowOff>
                  </from>
                  <to>
                    <xdr:col>6</xdr:col>
                    <xdr:colOff>742950</xdr:colOff>
                    <xdr:row>99</xdr:row>
                    <xdr:rowOff>228600</xdr:rowOff>
                  </to>
                </anchor>
              </controlPr>
            </control>
          </mc:Choice>
        </mc:AlternateContent>
        <mc:AlternateContent xmlns:mc="http://schemas.openxmlformats.org/markup-compatibility/2006">
          <mc:Choice Requires="x14">
            <control shapeId="1174" r:id="rId64" name="Check Box 150">
              <controlPr defaultSize="0" autoFill="0" autoLine="0" autoPict="0">
                <anchor moveWithCells="1">
                  <from>
                    <xdr:col>6</xdr:col>
                    <xdr:colOff>942975</xdr:colOff>
                    <xdr:row>99</xdr:row>
                    <xdr:rowOff>0</xdr:rowOff>
                  </from>
                  <to>
                    <xdr:col>6</xdr:col>
                    <xdr:colOff>1400175</xdr:colOff>
                    <xdr:row>99</xdr:row>
                    <xdr:rowOff>257175</xdr:rowOff>
                  </to>
                </anchor>
              </controlPr>
            </control>
          </mc:Choice>
        </mc:AlternateContent>
        <mc:AlternateContent xmlns:mc="http://schemas.openxmlformats.org/markup-compatibility/2006">
          <mc:Choice Requires="x14">
            <control shapeId="1175" r:id="rId65" name="Check Box 151">
              <controlPr defaultSize="0" autoFill="0" autoLine="0" autoPict="0">
                <anchor moveWithCells="1">
                  <from>
                    <xdr:col>6</xdr:col>
                    <xdr:colOff>238125</xdr:colOff>
                    <xdr:row>100</xdr:row>
                    <xdr:rowOff>9525</xdr:rowOff>
                  </from>
                  <to>
                    <xdr:col>6</xdr:col>
                    <xdr:colOff>742950</xdr:colOff>
                    <xdr:row>100</xdr:row>
                    <xdr:rowOff>228600</xdr:rowOff>
                  </to>
                </anchor>
              </controlPr>
            </control>
          </mc:Choice>
        </mc:AlternateContent>
        <mc:AlternateContent xmlns:mc="http://schemas.openxmlformats.org/markup-compatibility/2006">
          <mc:Choice Requires="x14">
            <control shapeId="1176" r:id="rId66" name="Check Box 152">
              <controlPr defaultSize="0" autoFill="0" autoLine="0" autoPict="0">
                <anchor moveWithCells="1">
                  <from>
                    <xdr:col>6</xdr:col>
                    <xdr:colOff>942975</xdr:colOff>
                    <xdr:row>100</xdr:row>
                    <xdr:rowOff>0</xdr:rowOff>
                  </from>
                  <to>
                    <xdr:col>6</xdr:col>
                    <xdr:colOff>1400175</xdr:colOff>
                    <xdr:row>100</xdr:row>
                    <xdr:rowOff>257175</xdr:rowOff>
                  </to>
                </anchor>
              </controlPr>
            </control>
          </mc:Choice>
        </mc:AlternateContent>
        <mc:AlternateContent xmlns:mc="http://schemas.openxmlformats.org/markup-compatibility/2006">
          <mc:Choice Requires="x14">
            <control shapeId="1179" r:id="rId67" name="Check Box 155">
              <controlPr defaultSize="0" autoFill="0" autoLine="0" autoPict="0">
                <anchor moveWithCells="1">
                  <from>
                    <xdr:col>6</xdr:col>
                    <xdr:colOff>238125</xdr:colOff>
                    <xdr:row>101</xdr:row>
                    <xdr:rowOff>9525</xdr:rowOff>
                  </from>
                  <to>
                    <xdr:col>6</xdr:col>
                    <xdr:colOff>742950</xdr:colOff>
                    <xdr:row>101</xdr:row>
                    <xdr:rowOff>228600</xdr:rowOff>
                  </to>
                </anchor>
              </controlPr>
            </control>
          </mc:Choice>
        </mc:AlternateContent>
        <mc:AlternateContent xmlns:mc="http://schemas.openxmlformats.org/markup-compatibility/2006">
          <mc:Choice Requires="x14">
            <control shapeId="1180" r:id="rId68" name="Check Box 156">
              <controlPr defaultSize="0" autoFill="0" autoLine="0" autoPict="0">
                <anchor moveWithCells="1">
                  <from>
                    <xdr:col>6</xdr:col>
                    <xdr:colOff>942975</xdr:colOff>
                    <xdr:row>101</xdr:row>
                    <xdr:rowOff>0</xdr:rowOff>
                  </from>
                  <to>
                    <xdr:col>6</xdr:col>
                    <xdr:colOff>1400175</xdr:colOff>
                    <xdr:row>101</xdr:row>
                    <xdr:rowOff>257175</xdr:rowOff>
                  </to>
                </anchor>
              </controlPr>
            </control>
          </mc:Choice>
        </mc:AlternateContent>
        <mc:AlternateContent xmlns:mc="http://schemas.openxmlformats.org/markup-compatibility/2006">
          <mc:Choice Requires="x14">
            <control shapeId="1181" r:id="rId69" name="Check Box 157">
              <controlPr defaultSize="0" autoFill="0" autoLine="0" autoPict="0">
                <anchor moveWithCells="1">
                  <from>
                    <xdr:col>6</xdr:col>
                    <xdr:colOff>238125</xdr:colOff>
                    <xdr:row>102</xdr:row>
                    <xdr:rowOff>171450</xdr:rowOff>
                  </from>
                  <to>
                    <xdr:col>6</xdr:col>
                    <xdr:colOff>742950</xdr:colOff>
                    <xdr:row>102</xdr:row>
                    <xdr:rowOff>390525</xdr:rowOff>
                  </to>
                </anchor>
              </controlPr>
            </control>
          </mc:Choice>
        </mc:AlternateContent>
        <mc:AlternateContent xmlns:mc="http://schemas.openxmlformats.org/markup-compatibility/2006">
          <mc:Choice Requires="x14">
            <control shapeId="1182" r:id="rId70" name="Check Box 158">
              <controlPr defaultSize="0" autoFill="0" autoLine="0" autoPict="0">
                <anchor moveWithCells="1">
                  <from>
                    <xdr:col>6</xdr:col>
                    <xdr:colOff>942975</xdr:colOff>
                    <xdr:row>102</xdr:row>
                    <xdr:rowOff>161925</xdr:rowOff>
                  </from>
                  <to>
                    <xdr:col>6</xdr:col>
                    <xdr:colOff>1400175</xdr:colOff>
                    <xdr:row>102</xdr:row>
                    <xdr:rowOff>419100</xdr:rowOff>
                  </to>
                </anchor>
              </controlPr>
            </control>
          </mc:Choice>
        </mc:AlternateContent>
        <mc:AlternateContent xmlns:mc="http://schemas.openxmlformats.org/markup-compatibility/2006">
          <mc:Choice Requires="x14">
            <control shapeId="1183" r:id="rId71" name="Check Box 159">
              <controlPr defaultSize="0" autoFill="0" autoLine="0" autoPict="0">
                <anchor moveWithCells="1">
                  <from>
                    <xdr:col>6</xdr:col>
                    <xdr:colOff>238125</xdr:colOff>
                    <xdr:row>106</xdr:row>
                    <xdr:rowOff>123825</xdr:rowOff>
                  </from>
                  <to>
                    <xdr:col>6</xdr:col>
                    <xdr:colOff>742950</xdr:colOff>
                    <xdr:row>106</xdr:row>
                    <xdr:rowOff>342900</xdr:rowOff>
                  </to>
                </anchor>
              </controlPr>
            </control>
          </mc:Choice>
        </mc:AlternateContent>
        <mc:AlternateContent xmlns:mc="http://schemas.openxmlformats.org/markup-compatibility/2006">
          <mc:Choice Requires="x14">
            <control shapeId="1184" r:id="rId72" name="Check Box 160">
              <controlPr defaultSize="0" autoFill="0" autoLine="0" autoPict="0">
                <anchor moveWithCells="1">
                  <from>
                    <xdr:col>6</xdr:col>
                    <xdr:colOff>942975</xdr:colOff>
                    <xdr:row>106</xdr:row>
                    <xdr:rowOff>114300</xdr:rowOff>
                  </from>
                  <to>
                    <xdr:col>6</xdr:col>
                    <xdr:colOff>1400175</xdr:colOff>
                    <xdr:row>106</xdr:row>
                    <xdr:rowOff>371475</xdr:rowOff>
                  </to>
                </anchor>
              </controlPr>
            </control>
          </mc:Choice>
        </mc:AlternateContent>
        <mc:AlternateContent xmlns:mc="http://schemas.openxmlformats.org/markup-compatibility/2006">
          <mc:Choice Requires="x14">
            <control shapeId="1185" r:id="rId73" name="Check Box 161">
              <controlPr defaultSize="0" autoFill="0" autoLine="0" autoPict="0">
                <anchor moveWithCells="1">
                  <from>
                    <xdr:col>6</xdr:col>
                    <xdr:colOff>238125</xdr:colOff>
                    <xdr:row>86</xdr:row>
                    <xdr:rowOff>47625</xdr:rowOff>
                  </from>
                  <to>
                    <xdr:col>6</xdr:col>
                    <xdr:colOff>742950</xdr:colOff>
                    <xdr:row>87</xdr:row>
                    <xdr:rowOff>0</xdr:rowOff>
                  </to>
                </anchor>
              </controlPr>
            </control>
          </mc:Choice>
        </mc:AlternateContent>
        <mc:AlternateContent xmlns:mc="http://schemas.openxmlformats.org/markup-compatibility/2006">
          <mc:Choice Requires="x14">
            <control shapeId="1186" r:id="rId74" name="Check Box 162">
              <controlPr defaultSize="0" autoFill="0" autoLine="0" autoPict="0">
                <anchor moveWithCells="1">
                  <from>
                    <xdr:col>6</xdr:col>
                    <xdr:colOff>942975</xdr:colOff>
                    <xdr:row>86</xdr:row>
                    <xdr:rowOff>38100</xdr:rowOff>
                  </from>
                  <to>
                    <xdr:col>6</xdr:col>
                    <xdr:colOff>1400175</xdr:colOff>
                    <xdr:row>87</xdr:row>
                    <xdr:rowOff>28575</xdr:rowOff>
                  </to>
                </anchor>
              </controlPr>
            </control>
          </mc:Choice>
        </mc:AlternateContent>
        <mc:AlternateContent xmlns:mc="http://schemas.openxmlformats.org/markup-compatibility/2006">
          <mc:Choice Requires="x14">
            <control shapeId="1187" r:id="rId75" name="Check Box 163">
              <controlPr defaultSize="0" autoFill="0" autoLine="0" autoPict="0">
                <anchor moveWithCells="1">
                  <from>
                    <xdr:col>6</xdr:col>
                    <xdr:colOff>238125</xdr:colOff>
                    <xdr:row>87</xdr:row>
                    <xdr:rowOff>47625</xdr:rowOff>
                  </from>
                  <to>
                    <xdr:col>6</xdr:col>
                    <xdr:colOff>742950</xdr:colOff>
                    <xdr:row>88</xdr:row>
                    <xdr:rowOff>0</xdr:rowOff>
                  </to>
                </anchor>
              </controlPr>
            </control>
          </mc:Choice>
        </mc:AlternateContent>
        <mc:AlternateContent xmlns:mc="http://schemas.openxmlformats.org/markup-compatibility/2006">
          <mc:Choice Requires="x14">
            <control shapeId="1188" r:id="rId76" name="Check Box 164">
              <controlPr defaultSize="0" autoFill="0" autoLine="0" autoPict="0">
                <anchor moveWithCells="1">
                  <from>
                    <xdr:col>6</xdr:col>
                    <xdr:colOff>942975</xdr:colOff>
                    <xdr:row>87</xdr:row>
                    <xdr:rowOff>38100</xdr:rowOff>
                  </from>
                  <to>
                    <xdr:col>6</xdr:col>
                    <xdr:colOff>1400175</xdr:colOff>
                    <xdr:row>88</xdr:row>
                    <xdr:rowOff>28575</xdr:rowOff>
                  </to>
                </anchor>
              </controlPr>
            </control>
          </mc:Choice>
        </mc:AlternateContent>
        <mc:AlternateContent xmlns:mc="http://schemas.openxmlformats.org/markup-compatibility/2006">
          <mc:Choice Requires="x14">
            <control shapeId="1191" r:id="rId77" name="Check Box 167">
              <controlPr defaultSize="0" autoFill="0" autoLine="0" autoPict="0">
                <anchor moveWithCells="1">
                  <from>
                    <xdr:col>5</xdr:col>
                    <xdr:colOff>180975</xdr:colOff>
                    <xdr:row>2</xdr:row>
                    <xdr:rowOff>28575</xdr:rowOff>
                  </from>
                  <to>
                    <xdr:col>5</xdr:col>
                    <xdr:colOff>742950</xdr:colOff>
                    <xdr:row>3</xdr:row>
                    <xdr:rowOff>9525</xdr:rowOff>
                  </to>
                </anchor>
              </controlPr>
            </control>
          </mc:Choice>
        </mc:AlternateContent>
        <mc:AlternateContent xmlns:mc="http://schemas.openxmlformats.org/markup-compatibility/2006">
          <mc:Choice Requires="x14">
            <control shapeId="1192" r:id="rId78" name="Check Box 168">
              <controlPr defaultSize="0" autoFill="0" autoLine="0" autoPict="0">
                <anchor moveWithCells="1">
                  <from>
                    <xdr:col>5</xdr:col>
                    <xdr:colOff>904875</xdr:colOff>
                    <xdr:row>2</xdr:row>
                    <xdr:rowOff>47625</xdr:rowOff>
                  </from>
                  <to>
                    <xdr:col>6</xdr:col>
                    <xdr:colOff>257175</xdr:colOff>
                    <xdr:row>2</xdr:row>
                    <xdr:rowOff>257175</xdr:rowOff>
                  </to>
                </anchor>
              </controlPr>
            </control>
          </mc:Choice>
        </mc:AlternateContent>
        <mc:AlternateContent xmlns:mc="http://schemas.openxmlformats.org/markup-compatibility/2006">
          <mc:Choice Requires="x14">
            <control shapeId="1195" r:id="rId79" name="Check Box 171">
              <controlPr defaultSize="0" autoFill="0" autoLine="0" autoPict="0" altText="FY12">
                <anchor moveWithCells="1">
                  <from>
                    <xdr:col>5</xdr:col>
                    <xdr:colOff>114300</xdr:colOff>
                    <xdr:row>14</xdr:row>
                    <xdr:rowOff>19050</xdr:rowOff>
                  </from>
                  <to>
                    <xdr:col>5</xdr:col>
                    <xdr:colOff>647700</xdr:colOff>
                    <xdr:row>14</xdr:row>
                    <xdr:rowOff>238125</xdr:rowOff>
                  </to>
                </anchor>
              </controlPr>
            </control>
          </mc:Choice>
        </mc:AlternateContent>
        <mc:AlternateContent xmlns:mc="http://schemas.openxmlformats.org/markup-compatibility/2006">
          <mc:Choice Requires="x14">
            <control shapeId="1196" r:id="rId80" name="Check Box 172">
              <controlPr defaultSize="0" autoFill="0" autoLine="0" autoPict="0">
                <anchor moveWithCells="1">
                  <from>
                    <xdr:col>5</xdr:col>
                    <xdr:colOff>781050</xdr:colOff>
                    <xdr:row>14</xdr:row>
                    <xdr:rowOff>19050</xdr:rowOff>
                  </from>
                  <to>
                    <xdr:col>6</xdr:col>
                    <xdr:colOff>19050</xdr:colOff>
                    <xdr:row>14</xdr:row>
                    <xdr:rowOff>238125</xdr:rowOff>
                  </to>
                </anchor>
              </controlPr>
            </control>
          </mc:Choice>
        </mc:AlternateContent>
        <mc:AlternateContent xmlns:mc="http://schemas.openxmlformats.org/markup-compatibility/2006">
          <mc:Choice Requires="x14">
            <control shapeId="1199" r:id="rId81" name="Check Box 175">
              <controlPr defaultSize="0" autoFill="0" autoLine="0" autoPict="0">
                <anchor moveWithCells="1">
                  <from>
                    <xdr:col>6</xdr:col>
                    <xdr:colOff>257175</xdr:colOff>
                    <xdr:row>40</xdr:row>
                    <xdr:rowOff>38100</xdr:rowOff>
                  </from>
                  <to>
                    <xdr:col>6</xdr:col>
                    <xdr:colOff>714375</xdr:colOff>
                    <xdr:row>40</xdr:row>
                    <xdr:rowOff>257175</xdr:rowOff>
                  </to>
                </anchor>
              </controlPr>
            </control>
          </mc:Choice>
        </mc:AlternateContent>
        <mc:AlternateContent xmlns:mc="http://schemas.openxmlformats.org/markup-compatibility/2006">
          <mc:Choice Requires="x14">
            <control shapeId="1200" r:id="rId82" name="Check Box 176">
              <controlPr defaultSize="0" autoFill="0" autoLine="0" autoPict="0">
                <anchor moveWithCells="1">
                  <from>
                    <xdr:col>6</xdr:col>
                    <xdr:colOff>933450</xdr:colOff>
                    <xdr:row>40</xdr:row>
                    <xdr:rowOff>47625</xdr:rowOff>
                  </from>
                  <to>
                    <xdr:col>6</xdr:col>
                    <xdr:colOff>1390650</xdr:colOff>
                    <xdr:row>41</xdr:row>
                    <xdr:rowOff>0</xdr:rowOff>
                  </to>
                </anchor>
              </controlPr>
            </control>
          </mc:Choice>
        </mc:AlternateContent>
        <mc:AlternateContent xmlns:mc="http://schemas.openxmlformats.org/markup-compatibility/2006">
          <mc:Choice Requires="x14">
            <control shapeId="1202" r:id="rId83" name="Check Box 178">
              <controlPr defaultSize="0" autoFill="0" autoLine="0" autoPict="0">
                <anchor moveWithCells="1">
                  <from>
                    <xdr:col>6</xdr:col>
                    <xdr:colOff>257175</xdr:colOff>
                    <xdr:row>37</xdr:row>
                    <xdr:rowOff>38100</xdr:rowOff>
                  </from>
                  <to>
                    <xdr:col>6</xdr:col>
                    <xdr:colOff>714375</xdr:colOff>
                    <xdr:row>37</xdr:row>
                    <xdr:rowOff>257175</xdr:rowOff>
                  </to>
                </anchor>
              </controlPr>
            </control>
          </mc:Choice>
        </mc:AlternateContent>
        <mc:AlternateContent xmlns:mc="http://schemas.openxmlformats.org/markup-compatibility/2006">
          <mc:Choice Requires="x14">
            <control shapeId="1203" r:id="rId84" name="Check Box 179">
              <controlPr defaultSize="0" autoFill="0" autoLine="0" autoPict="0">
                <anchor moveWithCells="1">
                  <from>
                    <xdr:col>6</xdr:col>
                    <xdr:colOff>933450</xdr:colOff>
                    <xdr:row>37</xdr:row>
                    <xdr:rowOff>47625</xdr:rowOff>
                  </from>
                  <to>
                    <xdr:col>6</xdr:col>
                    <xdr:colOff>1390650</xdr:colOff>
                    <xdr:row>37</xdr:row>
                    <xdr:rowOff>266700</xdr:rowOff>
                  </to>
                </anchor>
              </controlPr>
            </control>
          </mc:Choice>
        </mc:AlternateContent>
        <mc:AlternateContent xmlns:mc="http://schemas.openxmlformats.org/markup-compatibility/2006">
          <mc:Choice Requires="x14">
            <control shapeId="1205" r:id="rId85" name="Check Box 181">
              <controlPr defaultSize="0" autoFill="0" autoLine="0" autoPict="0">
                <anchor moveWithCells="1">
                  <from>
                    <xdr:col>5</xdr:col>
                    <xdr:colOff>933450</xdr:colOff>
                    <xdr:row>6</xdr:row>
                    <xdr:rowOff>0</xdr:rowOff>
                  </from>
                  <to>
                    <xdr:col>6</xdr:col>
                    <xdr:colOff>819150</xdr:colOff>
                    <xdr:row>6</xdr:row>
                    <xdr:rowOff>219075</xdr:rowOff>
                  </to>
                </anchor>
              </controlPr>
            </control>
          </mc:Choice>
        </mc:AlternateContent>
        <mc:AlternateContent xmlns:mc="http://schemas.openxmlformats.org/markup-compatibility/2006">
          <mc:Choice Requires="x14">
            <control shapeId="1207" r:id="rId86" name="Check Box 183">
              <controlPr defaultSize="0" autoFill="0" autoLine="0" autoPict="0">
                <anchor moveWithCells="1">
                  <from>
                    <xdr:col>4</xdr:col>
                    <xdr:colOff>38100</xdr:colOff>
                    <xdr:row>11</xdr:row>
                    <xdr:rowOff>0</xdr:rowOff>
                  </from>
                  <to>
                    <xdr:col>4</xdr:col>
                    <xdr:colOff>857250</xdr:colOff>
                    <xdr:row>11</xdr:row>
                    <xdr:rowOff>219075</xdr:rowOff>
                  </to>
                </anchor>
              </controlPr>
            </control>
          </mc:Choice>
        </mc:AlternateContent>
        <mc:AlternateContent xmlns:mc="http://schemas.openxmlformats.org/markup-compatibility/2006">
          <mc:Choice Requires="x14">
            <control shapeId="1210" r:id="rId87" name="Check Box 186">
              <controlPr defaultSize="0" autoFill="0" autoLine="0" autoPict="0" altText="FY12">
                <anchor moveWithCells="1">
                  <from>
                    <xdr:col>2</xdr:col>
                    <xdr:colOff>1028700</xdr:colOff>
                    <xdr:row>15</xdr:row>
                    <xdr:rowOff>19050</xdr:rowOff>
                  </from>
                  <to>
                    <xdr:col>3</xdr:col>
                    <xdr:colOff>333375</xdr:colOff>
                    <xdr:row>15</xdr:row>
                    <xdr:rowOff>238125</xdr:rowOff>
                  </to>
                </anchor>
              </controlPr>
            </control>
          </mc:Choice>
        </mc:AlternateContent>
        <mc:AlternateContent xmlns:mc="http://schemas.openxmlformats.org/markup-compatibility/2006">
          <mc:Choice Requires="x14">
            <control shapeId="1212" r:id="rId88" name="Check Box 188">
              <controlPr defaultSize="0" autoFill="0" autoLine="0" autoPict="0">
                <anchor moveWithCells="1">
                  <from>
                    <xdr:col>6</xdr:col>
                    <xdr:colOff>238125</xdr:colOff>
                    <xdr:row>24</xdr:row>
                    <xdr:rowOff>9525</xdr:rowOff>
                  </from>
                  <to>
                    <xdr:col>6</xdr:col>
                    <xdr:colOff>695325</xdr:colOff>
                    <xdr:row>24</xdr:row>
                    <xdr:rowOff>228600</xdr:rowOff>
                  </to>
                </anchor>
              </controlPr>
            </control>
          </mc:Choice>
        </mc:AlternateContent>
        <mc:AlternateContent xmlns:mc="http://schemas.openxmlformats.org/markup-compatibility/2006">
          <mc:Choice Requires="x14">
            <control shapeId="1213" r:id="rId89" name="Check Box 189">
              <controlPr defaultSize="0" autoFill="0" autoLine="0" autoPict="0">
                <anchor moveWithCells="1">
                  <from>
                    <xdr:col>6</xdr:col>
                    <xdr:colOff>933450</xdr:colOff>
                    <xdr:row>24</xdr:row>
                    <xdr:rowOff>19050</xdr:rowOff>
                  </from>
                  <to>
                    <xdr:col>6</xdr:col>
                    <xdr:colOff>1390650</xdr:colOff>
                    <xdr:row>24</xdr:row>
                    <xdr:rowOff>238125</xdr:rowOff>
                  </to>
                </anchor>
              </controlPr>
            </control>
          </mc:Choice>
        </mc:AlternateContent>
        <mc:AlternateContent xmlns:mc="http://schemas.openxmlformats.org/markup-compatibility/2006">
          <mc:Choice Requires="x14">
            <control shapeId="1214" r:id="rId90" name="Check Box 190">
              <controlPr defaultSize="0" autoFill="0" autoLine="0" autoPict="0">
                <anchor moveWithCells="1">
                  <from>
                    <xdr:col>6</xdr:col>
                    <xdr:colOff>228600</xdr:colOff>
                    <xdr:row>55</xdr:row>
                    <xdr:rowOff>95250</xdr:rowOff>
                  </from>
                  <to>
                    <xdr:col>6</xdr:col>
                    <xdr:colOff>685800</xdr:colOff>
                    <xdr:row>55</xdr:row>
                    <xdr:rowOff>323850</xdr:rowOff>
                  </to>
                </anchor>
              </controlPr>
            </control>
          </mc:Choice>
        </mc:AlternateContent>
        <mc:AlternateContent xmlns:mc="http://schemas.openxmlformats.org/markup-compatibility/2006">
          <mc:Choice Requires="x14">
            <control shapeId="1215" r:id="rId91" name="Check Box 191">
              <controlPr defaultSize="0" autoFill="0" autoLine="0" autoPict="0">
                <anchor moveWithCells="1">
                  <from>
                    <xdr:col>6</xdr:col>
                    <xdr:colOff>933450</xdr:colOff>
                    <xdr:row>55</xdr:row>
                    <xdr:rowOff>104775</xdr:rowOff>
                  </from>
                  <to>
                    <xdr:col>6</xdr:col>
                    <xdr:colOff>1390650</xdr:colOff>
                    <xdr:row>55</xdr:row>
                    <xdr:rowOff>323850</xdr:rowOff>
                  </to>
                </anchor>
              </controlPr>
            </control>
          </mc:Choice>
        </mc:AlternateContent>
        <mc:AlternateContent xmlns:mc="http://schemas.openxmlformats.org/markup-compatibility/2006">
          <mc:Choice Requires="x14">
            <control shapeId="1218" r:id="rId92" name="Check Box 194">
              <controlPr defaultSize="0" autoFill="0" autoLine="0" autoPict="0">
                <anchor moveWithCells="1">
                  <from>
                    <xdr:col>6</xdr:col>
                    <xdr:colOff>285750</xdr:colOff>
                    <xdr:row>42</xdr:row>
                    <xdr:rowOff>47625</xdr:rowOff>
                  </from>
                  <to>
                    <xdr:col>6</xdr:col>
                    <xdr:colOff>742950</xdr:colOff>
                    <xdr:row>42</xdr:row>
                    <xdr:rowOff>276225</xdr:rowOff>
                  </to>
                </anchor>
              </controlPr>
            </control>
          </mc:Choice>
        </mc:AlternateContent>
        <mc:AlternateContent xmlns:mc="http://schemas.openxmlformats.org/markup-compatibility/2006">
          <mc:Choice Requires="x14">
            <control shapeId="1219" r:id="rId93" name="Check Box 195">
              <controlPr defaultSize="0" autoFill="0" autoLine="0" autoPict="0">
                <anchor moveWithCells="1">
                  <from>
                    <xdr:col>6</xdr:col>
                    <xdr:colOff>923925</xdr:colOff>
                    <xdr:row>42</xdr:row>
                    <xdr:rowOff>38100</xdr:rowOff>
                  </from>
                  <to>
                    <xdr:col>6</xdr:col>
                    <xdr:colOff>1381125</xdr:colOff>
                    <xdr:row>42</xdr:row>
                    <xdr:rowOff>257175</xdr:rowOff>
                  </to>
                </anchor>
              </controlPr>
            </control>
          </mc:Choice>
        </mc:AlternateContent>
        <mc:AlternateContent xmlns:mc="http://schemas.openxmlformats.org/markup-compatibility/2006">
          <mc:Choice Requires="x14">
            <control shapeId="1222" r:id="rId94" name="Check Box 198">
              <controlPr defaultSize="0" autoFill="0" autoLine="0" autoPict="0">
                <anchor moveWithCells="1">
                  <from>
                    <xdr:col>6</xdr:col>
                    <xdr:colOff>238125</xdr:colOff>
                    <xdr:row>68</xdr:row>
                    <xdr:rowOff>57150</xdr:rowOff>
                  </from>
                  <to>
                    <xdr:col>6</xdr:col>
                    <xdr:colOff>742950</xdr:colOff>
                    <xdr:row>68</xdr:row>
                    <xdr:rowOff>276225</xdr:rowOff>
                  </to>
                </anchor>
              </controlPr>
            </control>
          </mc:Choice>
        </mc:AlternateContent>
        <mc:AlternateContent xmlns:mc="http://schemas.openxmlformats.org/markup-compatibility/2006">
          <mc:Choice Requires="x14">
            <control shapeId="1223" r:id="rId95" name="Check Box 199">
              <controlPr defaultSize="0" autoFill="0" autoLine="0" autoPict="0">
                <anchor moveWithCells="1">
                  <from>
                    <xdr:col>6</xdr:col>
                    <xdr:colOff>942975</xdr:colOff>
                    <xdr:row>68</xdr:row>
                    <xdr:rowOff>47625</xdr:rowOff>
                  </from>
                  <to>
                    <xdr:col>6</xdr:col>
                    <xdr:colOff>1400175</xdr:colOff>
                    <xdr:row>68</xdr:row>
                    <xdr:rowOff>304800</xdr:rowOff>
                  </to>
                </anchor>
              </controlPr>
            </control>
          </mc:Choice>
        </mc:AlternateContent>
        <mc:AlternateContent xmlns:mc="http://schemas.openxmlformats.org/markup-compatibility/2006">
          <mc:Choice Requires="x14">
            <control shapeId="1227" r:id="rId96" name="Check Box 203">
              <controlPr defaultSize="0" autoFill="0" autoLine="0" autoPict="0" altText="FY12">
                <anchor moveWithCells="1">
                  <from>
                    <xdr:col>3</xdr:col>
                    <xdr:colOff>361950</xdr:colOff>
                    <xdr:row>22</xdr:row>
                    <xdr:rowOff>19050</xdr:rowOff>
                  </from>
                  <to>
                    <xdr:col>4</xdr:col>
                    <xdr:colOff>390525</xdr:colOff>
                    <xdr:row>22</xdr:row>
                    <xdr:rowOff>238125</xdr:rowOff>
                  </to>
                </anchor>
              </controlPr>
            </control>
          </mc:Choice>
        </mc:AlternateContent>
        <mc:AlternateContent xmlns:mc="http://schemas.openxmlformats.org/markup-compatibility/2006">
          <mc:Choice Requires="x14">
            <control shapeId="1228" r:id="rId97" name="Check Box 204">
              <controlPr defaultSize="0" autoFill="0" autoLine="0" autoPict="0">
                <anchor moveWithCells="1">
                  <from>
                    <xdr:col>4</xdr:col>
                    <xdr:colOff>381000</xdr:colOff>
                    <xdr:row>22</xdr:row>
                    <xdr:rowOff>19050</xdr:rowOff>
                  </from>
                  <to>
                    <xdr:col>4</xdr:col>
                    <xdr:colOff>876300</xdr:colOff>
                    <xdr:row>22</xdr:row>
                    <xdr:rowOff>238125</xdr:rowOff>
                  </to>
                </anchor>
              </controlPr>
            </control>
          </mc:Choice>
        </mc:AlternateContent>
        <mc:AlternateContent xmlns:mc="http://schemas.openxmlformats.org/markup-compatibility/2006">
          <mc:Choice Requires="x14">
            <control shapeId="1229" r:id="rId98" name="Check Box 205">
              <controlPr defaultSize="0" autoFill="0" autoLine="0" autoPict="0">
                <anchor moveWithCells="1">
                  <from>
                    <xdr:col>4</xdr:col>
                    <xdr:colOff>981075</xdr:colOff>
                    <xdr:row>22</xdr:row>
                    <xdr:rowOff>19050</xdr:rowOff>
                  </from>
                  <to>
                    <xdr:col>5</xdr:col>
                    <xdr:colOff>295275</xdr:colOff>
                    <xdr:row>22</xdr:row>
                    <xdr:rowOff>238125</xdr:rowOff>
                  </to>
                </anchor>
              </controlPr>
            </control>
          </mc:Choice>
        </mc:AlternateContent>
        <mc:AlternateContent xmlns:mc="http://schemas.openxmlformats.org/markup-compatibility/2006">
          <mc:Choice Requires="x14">
            <control shapeId="1231" r:id="rId99" name="Check Box 207">
              <controlPr defaultSize="0" autoFill="0" autoLine="0" autoPict="0">
                <anchor moveWithCells="1">
                  <from>
                    <xdr:col>5</xdr:col>
                    <xdr:colOff>1190625</xdr:colOff>
                    <xdr:row>20</xdr:row>
                    <xdr:rowOff>47625</xdr:rowOff>
                  </from>
                  <to>
                    <xdr:col>6</xdr:col>
                    <xdr:colOff>495300</xdr:colOff>
                    <xdr:row>20</xdr:row>
                    <xdr:rowOff>228600</xdr:rowOff>
                  </to>
                </anchor>
              </controlPr>
            </control>
          </mc:Choice>
        </mc:AlternateContent>
        <mc:AlternateContent xmlns:mc="http://schemas.openxmlformats.org/markup-compatibility/2006">
          <mc:Choice Requires="x14">
            <control shapeId="1234" r:id="rId100" name="Check Box 210">
              <controlPr defaultSize="0" autoFill="0" autoLine="0" autoPict="0">
                <anchor moveWithCells="1">
                  <from>
                    <xdr:col>5</xdr:col>
                    <xdr:colOff>95250</xdr:colOff>
                    <xdr:row>21</xdr:row>
                    <xdr:rowOff>19050</xdr:rowOff>
                  </from>
                  <to>
                    <xdr:col>5</xdr:col>
                    <xdr:colOff>590550</xdr:colOff>
                    <xdr:row>21</xdr:row>
                    <xdr:rowOff>238125</xdr:rowOff>
                  </to>
                </anchor>
              </controlPr>
            </control>
          </mc:Choice>
        </mc:AlternateContent>
        <mc:AlternateContent xmlns:mc="http://schemas.openxmlformats.org/markup-compatibility/2006">
          <mc:Choice Requires="x14">
            <control shapeId="1235" r:id="rId101" name="Check Box 211">
              <controlPr defaultSize="0" autoFill="0" autoLine="0" autoPict="0">
                <anchor moveWithCells="1">
                  <from>
                    <xdr:col>5</xdr:col>
                    <xdr:colOff>704850</xdr:colOff>
                    <xdr:row>21</xdr:row>
                    <xdr:rowOff>19050</xdr:rowOff>
                  </from>
                  <to>
                    <xdr:col>5</xdr:col>
                    <xdr:colOff>1200150</xdr:colOff>
                    <xdr:row>21</xdr:row>
                    <xdr:rowOff>238125</xdr:rowOff>
                  </to>
                </anchor>
              </controlPr>
            </control>
          </mc:Choice>
        </mc:AlternateContent>
        <mc:AlternateContent xmlns:mc="http://schemas.openxmlformats.org/markup-compatibility/2006">
          <mc:Choice Requires="x14">
            <control shapeId="1236" r:id="rId102" name="Check Box 212">
              <controlPr defaultSize="0" autoFill="0" autoLine="0" autoPict="0" altText="FY12">
                <anchor moveWithCells="1">
                  <from>
                    <xdr:col>2</xdr:col>
                    <xdr:colOff>1028700</xdr:colOff>
                    <xdr:row>22</xdr:row>
                    <xdr:rowOff>19050</xdr:rowOff>
                  </from>
                  <to>
                    <xdr:col>3</xdr:col>
                    <xdr:colOff>333375</xdr:colOff>
                    <xdr:row>22</xdr:row>
                    <xdr:rowOff>238125</xdr:rowOff>
                  </to>
                </anchor>
              </controlPr>
            </control>
          </mc:Choice>
        </mc:AlternateContent>
        <mc:AlternateContent xmlns:mc="http://schemas.openxmlformats.org/markup-compatibility/2006">
          <mc:Choice Requires="x14">
            <control shapeId="1237" r:id="rId103" name="Check Box 213">
              <controlPr defaultSize="0" autoFill="0" autoLine="0" autoPict="0">
                <anchor moveWithCells="1">
                  <from>
                    <xdr:col>6</xdr:col>
                    <xdr:colOff>285750</xdr:colOff>
                    <xdr:row>44</xdr:row>
                    <xdr:rowOff>19050</xdr:rowOff>
                  </from>
                  <to>
                    <xdr:col>6</xdr:col>
                    <xdr:colOff>742950</xdr:colOff>
                    <xdr:row>44</xdr:row>
                    <xdr:rowOff>247650</xdr:rowOff>
                  </to>
                </anchor>
              </controlPr>
            </control>
          </mc:Choice>
        </mc:AlternateContent>
        <mc:AlternateContent xmlns:mc="http://schemas.openxmlformats.org/markup-compatibility/2006">
          <mc:Choice Requires="x14">
            <control shapeId="1238" r:id="rId104" name="Check Box 214">
              <controlPr defaultSize="0" autoFill="0" autoLine="0" autoPict="0">
                <anchor moveWithCells="1">
                  <from>
                    <xdr:col>6</xdr:col>
                    <xdr:colOff>923925</xdr:colOff>
                    <xdr:row>44</xdr:row>
                    <xdr:rowOff>19050</xdr:rowOff>
                  </from>
                  <to>
                    <xdr:col>6</xdr:col>
                    <xdr:colOff>1381125</xdr:colOff>
                    <xdr:row>44</xdr:row>
                    <xdr:rowOff>238125</xdr:rowOff>
                  </to>
                </anchor>
              </controlPr>
            </control>
          </mc:Choice>
        </mc:AlternateContent>
        <mc:AlternateContent xmlns:mc="http://schemas.openxmlformats.org/markup-compatibility/2006">
          <mc:Choice Requires="x14">
            <control shapeId="1240" r:id="rId105" name="Check Box 216">
              <controlPr defaultSize="0" autoFill="0" autoLine="0" autoPict="0">
                <anchor moveWithCells="1">
                  <from>
                    <xdr:col>6</xdr:col>
                    <xdr:colOff>238125</xdr:colOff>
                    <xdr:row>89</xdr:row>
                    <xdr:rowOff>104775</xdr:rowOff>
                  </from>
                  <to>
                    <xdr:col>6</xdr:col>
                    <xdr:colOff>742950</xdr:colOff>
                    <xdr:row>89</xdr:row>
                    <xdr:rowOff>323850</xdr:rowOff>
                  </to>
                </anchor>
              </controlPr>
            </control>
          </mc:Choice>
        </mc:AlternateContent>
        <mc:AlternateContent xmlns:mc="http://schemas.openxmlformats.org/markup-compatibility/2006">
          <mc:Choice Requires="x14">
            <control shapeId="1241" r:id="rId106" name="Check Box 217">
              <controlPr defaultSize="0" autoFill="0" autoLine="0" autoPict="0">
                <anchor moveWithCells="1">
                  <from>
                    <xdr:col>6</xdr:col>
                    <xdr:colOff>942975</xdr:colOff>
                    <xdr:row>89</xdr:row>
                    <xdr:rowOff>95250</xdr:rowOff>
                  </from>
                  <to>
                    <xdr:col>6</xdr:col>
                    <xdr:colOff>1400175</xdr:colOff>
                    <xdr:row>89</xdr:row>
                    <xdr:rowOff>352425</xdr:rowOff>
                  </to>
                </anchor>
              </controlPr>
            </control>
          </mc:Choice>
        </mc:AlternateContent>
        <mc:AlternateContent xmlns:mc="http://schemas.openxmlformats.org/markup-compatibility/2006">
          <mc:Choice Requires="x14">
            <control shapeId="1244" r:id="rId107" name="Check Box 220">
              <controlPr defaultSize="0" autoFill="0" autoLine="0" autoPict="0" altText="FY12">
                <anchor moveWithCells="1">
                  <from>
                    <xdr:col>6</xdr:col>
                    <xdr:colOff>409575</xdr:colOff>
                    <xdr:row>13</xdr:row>
                    <xdr:rowOff>38100</xdr:rowOff>
                  </from>
                  <to>
                    <xdr:col>6</xdr:col>
                    <xdr:colOff>1390650</xdr:colOff>
                    <xdr:row>13</xdr:row>
                    <xdr:rowOff>257175</xdr:rowOff>
                  </to>
                </anchor>
              </controlPr>
            </control>
          </mc:Choice>
        </mc:AlternateContent>
        <mc:AlternateContent xmlns:mc="http://schemas.openxmlformats.org/markup-compatibility/2006">
          <mc:Choice Requires="x14">
            <control shapeId="1247" r:id="rId108" name="Check Box 223">
              <controlPr defaultSize="0" autoFill="0" autoLine="0" autoPict="0">
                <anchor moveWithCells="1">
                  <from>
                    <xdr:col>6</xdr:col>
                    <xdr:colOff>666750</xdr:colOff>
                    <xdr:row>17</xdr:row>
                    <xdr:rowOff>19050</xdr:rowOff>
                  </from>
                  <to>
                    <xdr:col>6</xdr:col>
                    <xdr:colOff>1123950</xdr:colOff>
                    <xdr:row>17</xdr:row>
                    <xdr:rowOff>238125</xdr:rowOff>
                  </to>
                </anchor>
              </controlPr>
            </control>
          </mc:Choice>
        </mc:AlternateContent>
        <mc:AlternateContent xmlns:mc="http://schemas.openxmlformats.org/markup-compatibility/2006">
          <mc:Choice Requires="x14">
            <control shapeId="1248" r:id="rId109" name="Check Box 224">
              <controlPr defaultSize="0" autoFill="0" autoLine="0" autoPict="0">
                <anchor moveWithCells="1">
                  <from>
                    <xdr:col>6</xdr:col>
                    <xdr:colOff>419100</xdr:colOff>
                    <xdr:row>62</xdr:row>
                    <xdr:rowOff>161925</xdr:rowOff>
                  </from>
                  <to>
                    <xdr:col>6</xdr:col>
                    <xdr:colOff>876300</xdr:colOff>
                    <xdr:row>62</xdr:row>
                    <xdr:rowOff>419100</xdr:rowOff>
                  </to>
                </anchor>
              </controlPr>
            </control>
          </mc:Choice>
        </mc:AlternateContent>
        <mc:AlternateContent xmlns:mc="http://schemas.openxmlformats.org/markup-compatibility/2006">
          <mc:Choice Requires="x14">
            <control shapeId="1249" r:id="rId110" name="Check Box 225">
              <controlPr defaultSize="0" autoFill="0" autoLine="0" autoPict="0">
                <anchor moveWithCells="1">
                  <from>
                    <xdr:col>6</xdr:col>
                    <xdr:colOff>914400</xdr:colOff>
                    <xdr:row>62</xdr:row>
                    <xdr:rowOff>133350</xdr:rowOff>
                  </from>
                  <to>
                    <xdr:col>6</xdr:col>
                    <xdr:colOff>1371600</xdr:colOff>
                    <xdr:row>62</xdr:row>
                    <xdr:rowOff>447675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3">
        <x14:dataValidation type="list" allowBlank="1" showInputMessage="1" showErrorMessage="1">
          <x14:formula1>
            <xm:f>Tables!$N$2:$N$10</xm:f>
          </x14:formula1>
          <xm:sqref>D81:G81</xm:sqref>
        </x14:dataValidation>
        <x14:dataValidation type="list" allowBlank="1" showInputMessage="1" showErrorMessage="1">
          <x14:formula1>
            <xm:f>Table2!$A$2:$A$16</xm:f>
          </x14:formula1>
          <xm:sqref>C2:D2</xm:sqref>
        </x14:dataValidation>
        <x14:dataValidation type="list" allowBlank="1" showInputMessage="1" showErrorMessage="1">
          <x14:formula1>
            <xm:f>Table2!D2:D6</xm:f>
          </x14:formula1>
          <xm:sqref>G12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enableFormatConditionsCalculation="0">
    <tabColor indexed="47"/>
    <pageSetUpPr fitToPage="1"/>
  </sheetPr>
  <dimension ref="A1:R56"/>
  <sheetViews>
    <sheetView view="pageBreakPreview" topLeftCell="A22" zoomScaleNormal="100" zoomScaleSheetLayoutView="100" workbookViewId="0">
      <selection activeCell="D27" sqref="D27:R27"/>
    </sheetView>
  </sheetViews>
  <sheetFormatPr defaultColWidth="8" defaultRowHeight="11.25" x14ac:dyDescent="0.2"/>
  <cols>
    <col min="1" max="1" width="53.140625" style="51" customWidth="1"/>
    <col min="2" max="2" width="6.28515625" style="48" customWidth="1"/>
    <col min="3" max="3" width="6" style="48" customWidth="1"/>
    <col min="4" max="4" width="5.5703125" style="48" customWidth="1"/>
    <col min="5" max="5" width="8" style="48" customWidth="1"/>
    <col min="6" max="7" width="10.5703125" style="48" customWidth="1"/>
    <col min="8" max="9" width="8" style="48" customWidth="1"/>
    <col min="10" max="10" width="4.28515625" style="48" customWidth="1"/>
    <col min="11" max="11" width="3.5703125" style="48" customWidth="1"/>
    <col min="12" max="12" width="5" style="48" customWidth="1"/>
    <col min="13" max="14" width="11.5703125" style="48" customWidth="1"/>
    <col min="15" max="15" width="8" style="48" customWidth="1"/>
    <col min="16" max="16" width="9.42578125" style="48" customWidth="1"/>
    <col min="17" max="17" width="4.140625" style="48" customWidth="1"/>
    <col min="18" max="18" width="7.85546875" style="48" customWidth="1"/>
    <col min="19" max="16384" width="8" style="48"/>
  </cols>
  <sheetData>
    <row r="1" spans="1:18" ht="11.25" customHeight="1" x14ac:dyDescent="0.2">
      <c r="A1" s="939" t="s">
        <v>1667</v>
      </c>
      <c r="C1" s="942"/>
    </row>
    <row r="2" spans="1:18" ht="11.25" customHeight="1" x14ac:dyDescent="0.2">
      <c r="A2" s="939"/>
      <c r="C2" s="943"/>
    </row>
    <row r="3" spans="1:18" ht="11.25" customHeight="1" x14ac:dyDescent="0.2">
      <c r="A3" s="939"/>
    </row>
    <row r="4" spans="1:18" ht="81.75" customHeight="1" x14ac:dyDescent="0.2">
      <c r="A4" s="939"/>
      <c r="C4" s="49"/>
      <c r="D4" s="941"/>
      <c r="E4" s="941"/>
      <c r="F4" s="940" t="s">
        <v>139</v>
      </c>
      <c r="G4" s="940"/>
      <c r="H4" s="940"/>
      <c r="I4" s="940"/>
      <c r="J4" s="940"/>
      <c r="K4" s="940"/>
      <c r="L4" s="940"/>
      <c r="M4" s="940"/>
      <c r="N4" s="940"/>
      <c r="O4" s="940"/>
      <c r="P4" s="940"/>
      <c r="Q4" s="940"/>
    </row>
    <row r="5" spans="1:18" ht="33.75" customHeight="1" x14ac:dyDescent="0.2">
      <c r="A5" s="939"/>
      <c r="D5" s="944" t="s">
        <v>118</v>
      </c>
      <c r="E5" s="944"/>
      <c r="F5" s="944"/>
      <c r="G5" s="945">
        <f ca="1">TODAY()</f>
        <v>42573</v>
      </c>
      <c r="H5" s="945"/>
      <c r="I5" s="945"/>
      <c r="J5" s="945"/>
      <c r="K5" s="945"/>
      <c r="L5" s="945"/>
      <c r="M5" s="945"/>
      <c r="N5" s="945"/>
      <c r="O5" s="945"/>
      <c r="P5" s="944"/>
      <c r="Q5" s="944"/>
      <c r="R5" s="944"/>
    </row>
    <row r="6" spans="1:18" ht="19.5" customHeight="1" x14ac:dyDescent="0.2">
      <c r="C6" s="50"/>
      <c r="D6" s="219"/>
      <c r="E6" s="220"/>
      <c r="F6" s="220"/>
      <c r="G6" s="221"/>
      <c r="H6" s="221"/>
      <c r="I6" s="221"/>
      <c r="J6" s="221"/>
      <c r="K6" s="221"/>
      <c r="L6" s="222"/>
      <c r="M6" s="222"/>
      <c r="N6" s="222"/>
      <c r="O6" s="219"/>
      <c r="P6" s="219"/>
      <c r="Q6" s="223"/>
      <c r="R6" s="224"/>
    </row>
    <row r="7" spans="1:18" ht="19.5" customHeight="1" x14ac:dyDescent="0.2">
      <c r="C7" s="50"/>
      <c r="D7" s="219"/>
      <c r="E7" s="220"/>
      <c r="F7" s="220"/>
      <c r="G7" s="221"/>
      <c r="H7" s="221"/>
      <c r="I7" s="221"/>
      <c r="J7" s="221"/>
      <c r="K7" s="221"/>
      <c r="L7" s="222"/>
      <c r="M7" s="222"/>
      <c r="N7" s="222"/>
      <c r="O7" s="219"/>
      <c r="P7" s="219"/>
      <c r="Q7" s="223"/>
      <c r="R7" s="224"/>
    </row>
    <row r="8" spans="1:18" ht="15.75" thickBot="1" x14ac:dyDescent="0.25">
      <c r="C8" s="52"/>
      <c r="D8" s="225"/>
      <c r="E8" s="931"/>
      <c r="F8" s="931"/>
      <c r="G8" s="222"/>
      <c r="H8" s="222"/>
      <c r="I8" s="222"/>
      <c r="J8" s="222"/>
      <c r="K8" s="222"/>
      <c r="L8" s="222"/>
      <c r="M8" s="222"/>
      <c r="N8" s="222"/>
      <c r="O8" s="222"/>
      <c r="P8" s="222"/>
      <c r="Q8" s="224"/>
      <c r="R8" s="224"/>
    </row>
    <row r="9" spans="1:18" ht="14.25" customHeight="1" x14ac:dyDescent="0.2">
      <c r="A9" s="169"/>
      <c r="B9" s="170"/>
      <c r="C9" s="52"/>
      <c r="D9" s="929" t="s">
        <v>269</v>
      </c>
      <c r="E9" s="929"/>
      <c r="F9" s="929"/>
      <c r="G9" s="929"/>
      <c r="H9" s="929"/>
      <c r="I9" s="929"/>
      <c r="J9" s="929"/>
      <c r="K9" s="929"/>
      <c r="L9" s="929"/>
      <c r="M9" s="226"/>
      <c r="N9" s="224"/>
      <c r="O9" s="224"/>
      <c r="P9" s="224"/>
      <c r="Q9" s="224"/>
      <c r="R9" s="224"/>
    </row>
    <row r="10" spans="1:18" ht="14.25" customHeight="1" x14ac:dyDescent="0.2">
      <c r="A10" s="61"/>
      <c r="B10" s="52"/>
      <c r="C10" s="52"/>
      <c r="D10" s="929" t="s">
        <v>146</v>
      </c>
      <c r="E10" s="929"/>
      <c r="F10" s="929"/>
      <c r="G10" s="929"/>
      <c r="H10" s="929"/>
      <c r="I10" s="929"/>
      <c r="J10" s="929"/>
      <c r="K10" s="929"/>
      <c r="L10" s="929"/>
      <c r="M10" s="226"/>
      <c r="N10" s="224"/>
      <c r="O10" s="224"/>
      <c r="P10" s="224"/>
      <c r="Q10" s="224"/>
      <c r="R10" s="224"/>
    </row>
    <row r="11" spans="1:18" ht="14.25" x14ac:dyDescent="0.2">
      <c r="D11" s="930" t="s">
        <v>147</v>
      </c>
      <c r="E11" s="930"/>
      <c r="F11" s="930"/>
      <c r="G11" s="930"/>
      <c r="H11" s="930"/>
      <c r="I11" s="930"/>
      <c r="J11" s="930"/>
      <c r="K11" s="930"/>
      <c r="L11" s="226"/>
      <c r="M11" s="226"/>
      <c r="N11" s="224"/>
      <c r="O11" s="224"/>
      <c r="P11" s="224"/>
      <c r="Q11" s="224"/>
      <c r="R11" s="224"/>
    </row>
    <row r="12" spans="1:18" ht="14.25" x14ac:dyDescent="0.2">
      <c r="D12" s="930" t="s">
        <v>283</v>
      </c>
      <c r="E12" s="930"/>
      <c r="F12" s="930"/>
      <c r="G12" s="930"/>
      <c r="H12" s="930"/>
      <c r="I12" s="930"/>
      <c r="J12" s="930"/>
      <c r="K12" s="930"/>
      <c r="L12" s="226"/>
      <c r="M12" s="226"/>
      <c r="N12" s="224"/>
      <c r="O12" s="224"/>
      <c r="P12" s="224"/>
      <c r="Q12" s="224"/>
      <c r="R12" s="224"/>
    </row>
    <row r="13" spans="1:18" ht="14.25" x14ac:dyDescent="0.2">
      <c r="D13" s="930" t="s">
        <v>595</v>
      </c>
      <c r="E13" s="930"/>
      <c r="F13" s="930"/>
      <c r="G13" s="930"/>
      <c r="H13" s="930"/>
      <c r="I13" s="930"/>
      <c r="J13" s="930"/>
      <c r="K13" s="930"/>
      <c r="L13" s="226"/>
      <c r="M13" s="226"/>
      <c r="N13" s="224"/>
      <c r="O13" s="224"/>
      <c r="P13" s="224"/>
      <c r="Q13" s="224"/>
      <c r="R13" s="224"/>
    </row>
    <row r="14" spans="1:18" ht="14.25" x14ac:dyDescent="0.2">
      <c r="D14" s="227"/>
      <c r="E14" s="227"/>
      <c r="F14" s="227"/>
      <c r="G14" s="227"/>
      <c r="H14" s="227"/>
      <c r="I14" s="227"/>
      <c r="J14" s="226"/>
      <c r="K14" s="226"/>
      <c r="L14" s="226"/>
      <c r="M14" s="226"/>
      <c r="N14" s="224"/>
      <c r="O14" s="224"/>
      <c r="P14" s="224"/>
      <c r="Q14" s="224"/>
      <c r="R14" s="224"/>
    </row>
    <row r="15" spans="1:18" ht="14.25" x14ac:dyDescent="0.2">
      <c r="D15" s="226"/>
      <c r="E15" s="226"/>
      <c r="F15" s="226"/>
      <c r="G15" s="226"/>
      <c r="H15" s="226"/>
      <c r="I15" s="226"/>
      <c r="J15" s="226"/>
      <c r="K15" s="226"/>
      <c r="L15" s="226"/>
      <c r="M15" s="226"/>
      <c r="N15" s="224"/>
      <c r="O15" s="224"/>
      <c r="P15" s="224"/>
      <c r="Q15" s="224"/>
      <c r="R15" s="224"/>
    </row>
    <row r="16" spans="1:18" ht="15" x14ac:dyDescent="0.25">
      <c r="C16" s="54"/>
      <c r="D16" s="228" t="s">
        <v>140</v>
      </c>
      <c r="E16" s="228" t="s">
        <v>1698</v>
      </c>
      <c r="F16" s="227"/>
      <c r="G16" s="227"/>
      <c r="H16" s="227"/>
      <c r="I16" s="227"/>
      <c r="J16" s="227"/>
      <c r="K16" s="227"/>
      <c r="L16" s="227"/>
      <c r="M16" s="227"/>
      <c r="N16" s="229"/>
      <c r="O16" s="229"/>
      <c r="P16" s="229"/>
      <c r="Q16" s="224"/>
      <c r="R16" s="224"/>
    </row>
    <row r="17" spans="1:18" ht="15" x14ac:dyDescent="0.25">
      <c r="C17" s="54"/>
      <c r="D17" s="228"/>
      <c r="E17" s="230" t="s">
        <v>277</v>
      </c>
      <c r="F17" s="231"/>
      <c r="G17" s="933"/>
      <c r="H17" s="933"/>
      <c r="I17" s="933"/>
      <c r="J17" s="933"/>
      <c r="K17" s="933"/>
      <c r="L17" s="933"/>
      <c r="M17" s="933"/>
      <c r="N17" s="229"/>
      <c r="O17" s="229"/>
      <c r="P17" s="229"/>
      <c r="Q17" s="224"/>
      <c r="R17" s="224"/>
    </row>
    <row r="18" spans="1:18" ht="15" x14ac:dyDescent="0.25">
      <c r="D18" s="226"/>
      <c r="E18" s="935" t="s">
        <v>117</v>
      </c>
      <c r="F18" s="935"/>
      <c r="G18" s="933" t="str">
        <f>IF('2. Application'!C1="","",'2. Application'!C1)</f>
        <v xml:space="preserve"> </v>
      </c>
      <c r="H18" s="933"/>
      <c r="I18" s="933"/>
      <c r="J18" s="933"/>
      <c r="K18" s="933"/>
      <c r="L18" s="933"/>
      <c r="M18" s="933"/>
      <c r="N18" s="229"/>
      <c r="O18" s="229"/>
      <c r="P18" s="229"/>
      <c r="Q18" s="224"/>
      <c r="R18" s="224"/>
    </row>
    <row r="19" spans="1:18" ht="12.75" customHeight="1" x14ac:dyDescent="0.25">
      <c r="D19" s="226"/>
      <c r="E19" s="230" t="s">
        <v>151</v>
      </c>
      <c r="F19" s="231"/>
      <c r="G19" s="936" t="str">
        <f>IF('2. Application'!F1="","",'2. Application'!F1)</f>
        <v/>
      </c>
      <c r="H19" s="936"/>
      <c r="I19" s="936"/>
      <c r="J19" s="936"/>
      <c r="K19" s="936"/>
      <c r="L19" s="936"/>
      <c r="M19" s="936"/>
      <c r="N19" s="223"/>
      <c r="O19" s="223"/>
      <c r="P19" s="223"/>
      <c r="Q19" s="223"/>
      <c r="R19" s="223"/>
    </row>
    <row r="20" spans="1:18" ht="15" x14ac:dyDescent="0.2">
      <c r="A20" s="60"/>
      <c r="B20" s="52"/>
      <c r="D20" s="226"/>
      <c r="E20" s="232" t="s">
        <v>141</v>
      </c>
      <c r="F20" s="226"/>
      <c r="G20" s="947" t="str">
        <f>IF('2. Application'!B30="","",'2. Application'!B30)</f>
        <v/>
      </c>
      <c r="H20" s="947"/>
      <c r="I20" s="947"/>
      <c r="J20" s="947"/>
      <c r="K20" s="947"/>
      <c r="L20" s="947"/>
      <c r="M20" s="947"/>
      <c r="N20" s="223"/>
      <c r="O20" s="223"/>
      <c r="P20" s="223"/>
      <c r="Q20" s="223"/>
      <c r="R20" s="223"/>
    </row>
    <row r="21" spans="1:18" ht="36.75" customHeight="1" x14ac:dyDescent="0.2">
      <c r="A21" s="60"/>
      <c r="B21" s="52"/>
      <c r="D21" s="226"/>
      <c r="E21" s="226"/>
      <c r="F21" s="226"/>
      <c r="G21" s="947"/>
      <c r="H21" s="947"/>
      <c r="I21" s="947"/>
      <c r="J21" s="947"/>
      <c r="K21" s="947"/>
      <c r="L21" s="947"/>
      <c r="M21" s="947"/>
      <c r="N21" s="224"/>
      <c r="O21" s="224"/>
      <c r="P21" s="224"/>
      <c r="Q21" s="224"/>
      <c r="R21" s="224"/>
    </row>
    <row r="22" spans="1:18" ht="14.25" x14ac:dyDescent="0.2">
      <c r="A22" s="61"/>
      <c r="B22" s="52"/>
      <c r="D22" s="233" t="s">
        <v>150</v>
      </c>
      <c r="E22" s="934" t="s">
        <v>270</v>
      </c>
      <c r="F22" s="934"/>
      <c r="G22" s="934"/>
      <c r="H22" s="934"/>
      <c r="I22" s="934"/>
      <c r="J22" s="934"/>
      <c r="K22" s="934"/>
      <c r="L22" s="934"/>
      <c r="M22" s="934"/>
      <c r="N22" s="224"/>
      <c r="O22" s="224"/>
      <c r="P22" s="224"/>
      <c r="Q22" s="224"/>
      <c r="R22" s="224"/>
    </row>
    <row r="23" spans="1:18" ht="15" thickBot="1" x14ac:dyDescent="0.25">
      <c r="A23" s="696"/>
      <c r="B23" s="171"/>
      <c r="D23" s="224"/>
      <c r="E23" s="224"/>
      <c r="F23" s="224"/>
      <c r="G23" s="224"/>
      <c r="H23" s="224"/>
      <c r="I23" s="224"/>
      <c r="J23" s="224"/>
      <c r="K23" s="224"/>
      <c r="L23" s="224"/>
      <c r="M23" s="224"/>
      <c r="N23" s="224"/>
      <c r="O23" s="224"/>
      <c r="P23" s="224"/>
      <c r="Q23" s="224"/>
      <c r="R23" s="224"/>
    </row>
    <row r="24" spans="1:18" ht="108" customHeight="1" x14ac:dyDescent="0.2">
      <c r="A24" s="946" t="s">
        <v>1700</v>
      </c>
      <c r="B24" s="114"/>
      <c r="D24" s="938" t="s">
        <v>1682</v>
      </c>
      <c r="E24" s="938"/>
      <c r="F24" s="938"/>
      <c r="G24" s="938"/>
      <c r="H24" s="938"/>
      <c r="I24" s="938"/>
      <c r="J24" s="938"/>
      <c r="K24" s="938"/>
      <c r="L24" s="938"/>
      <c r="M24" s="938"/>
      <c r="N24" s="938"/>
      <c r="O24" s="938"/>
      <c r="P24" s="938"/>
      <c r="Q24" s="938"/>
      <c r="R24" s="938"/>
    </row>
    <row r="25" spans="1:18" ht="105" customHeight="1" x14ac:dyDescent="0.2">
      <c r="A25" s="946"/>
      <c r="B25" s="202"/>
      <c r="D25" s="937" t="s">
        <v>1683</v>
      </c>
      <c r="E25" s="937"/>
      <c r="F25" s="937"/>
      <c r="G25" s="937"/>
      <c r="H25" s="937"/>
      <c r="I25" s="937"/>
      <c r="J25" s="937"/>
      <c r="K25" s="937"/>
      <c r="L25" s="937"/>
      <c r="M25" s="937"/>
      <c r="N25" s="937"/>
      <c r="O25" s="937"/>
      <c r="P25" s="937"/>
      <c r="Q25" s="937"/>
      <c r="R25" s="937"/>
    </row>
    <row r="26" spans="1:18" ht="78.75" customHeight="1" x14ac:dyDescent="0.2">
      <c r="A26" s="946"/>
      <c r="B26" s="218"/>
      <c r="D26" s="937" t="s">
        <v>1668</v>
      </c>
      <c r="E26" s="937"/>
      <c r="F26" s="937"/>
      <c r="G26" s="937"/>
      <c r="H26" s="937"/>
      <c r="I26" s="937"/>
      <c r="J26" s="937"/>
      <c r="K26" s="937"/>
      <c r="L26" s="937"/>
      <c r="M26" s="937"/>
      <c r="N26" s="937"/>
      <c r="O26" s="937"/>
      <c r="P26" s="937"/>
      <c r="Q26" s="937"/>
      <c r="R26" s="937"/>
    </row>
    <row r="27" spans="1:18" ht="118.5" customHeight="1" x14ac:dyDescent="0.2">
      <c r="A27" s="946"/>
      <c r="B27" s="114"/>
      <c r="D27" s="938" t="s">
        <v>1701</v>
      </c>
      <c r="E27" s="938"/>
      <c r="F27" s="938"/>
      <c r="G27" s="938"/>
      <c r="H27" s="938"/>
      <c r="I27" s="938"/>
      <c r="J27" s="938"/>
      <c r="K27" s="938"/>
      <c r="L27" s="938"/>
      <c r="M27" s="938"/>
      <c r="N27" s="938"/>
      <c r="O27" s="938"/>
      <c r="P27" s="938"/>
      <c r="Q27" s="938"/>
      <c r="R27" s="938"/>
    </row>
    <row r="28" spans="1:18" ht="12" customHeight="1" x14ac:dyDescent="0.2">
      <c r="A28" s="558"/>
      <c r="B28" s="560"/>
      <c r="D28" s="559"/>
      <c r="E28" s="559"/>
      <c r="F28" s="559"/>
      <c r="G28" s="559"/>
      <c r="H28" s="559"/>
      <c r="I28" s="559"/>
      <c r="J28" s="559"/>
      <c r="K28" s="559"/>
      <c r="L28" s="559"/>
      <c r="M28" s="559"/>
      <c r="N28" s="559"/>
      <c r="O28" s="559"/>
      <c r="P28" s="559"/>
      <c r="Q28" s="559"/>
      <c r="R28" s="559"/>
    </row>
    <row r="29" spans="1:18" ht="87" customHeight="1" x14ac:dyDescent="0.2">
      <c r="A29" s="614"/>
      <c r="B29" s="613"/>
      <c r="D29" s="938" t="s">
        <v>1684</v>
      </c>
      <c r="E29" s="938"/>
      <c r="F29" s="938"/>
      <c r="G29" s="938"/>
      <c r="H29" s="938"/>
      <c r="I29" s="938"/>
      <c r="J29" s="938"/>
      <c r="K29" s="938"/>
      <c r="L29" s="938"/>
      <c r="M29" s="938"/>
      <c r="N29" s="938"/>
      <c r="O29" s="938"/>
      <c r="P29" s="938"/>
      <c r="Q29" s="938"/>
      <c r="R29" s="938"/>
    </row>
    <row r="30" spans="1:18" ht="23.25" customHeight="1" x14ac:dyDescent="0.2">
      <c r="A30" s="614"/>
      <c r="B30" s="613"/>
      <c r="D30" s="938"/>
      <c r="E30" s="938"/>
      <c r="F30" s="938"/>
      <c r="G30" s="938"/>
      <c r="H30" s="938"/>
      <c r="I30" s="938"/>
      <c r="J30" s="938"/>
      <c r="K30" s="938"/>
      <c r="L30" s="938"/>
      <c r="M30" s="938"/>
      <c r="N30" s="938"/>
      <c r="O30" s="938"/>
      <c r="P30" s="938"/>
      <c r="Q30" s="938"/>
      <c r="R30" s="938"/>
    </row>
    <row r="31" spans="1:18" ht="60.75" customHeight="1" x14ac:dyDescent="0.2">
      <c r="A31" s="558"/>
      <c r="B31" s="560"/>
      <c r="D31" s="937" t="s">
        <v>1665</v>
      </c>
      <c r="E31" s="937"/>
      <c r="F31" s="937"/>
      <c r="G31" s="937"/>
      <c r="H31" s="937"/>
      <c r="I31" s="937"/>
      <c r="J31" s="937"/>
      <c r="K31" s="937"/>
      <c r="L31" s="937"/>
      <c r="M31" s="937"/>
      <c r="N31" s="937"/>
      <c r="O31" s="937"/>
      <c r="P31" s="937"/>
      <c r="Q31" s="937"/>
      <c r="R31" s="937"/>
    </row>
    <row r="32" spans="1:18" ht="10.5" customHeight="1" thickBot="1" x14ac:dyDescent="0.25">
      <c r="D32" s="224"/>
      <c r="E32" s="224"/>
      <c r="F32" s="224"/>
      <c r="G32" s="224"/>
      <c r="H32" s="224"/>
      <c r="I32" s="224"/>
      <c r="J32" s="224"/>
      <c r="K32" s="224"/>
      <c r="L32" s="224"/>
      <c r="M32" s="224"/>
      <c r="N32" s="224"/>
      <c r="O32" s="224"/>
      <c r="P32" s="224"/>
      <c r="Q32" s="224"/>
      <c r="R32" s="224"/>
    </row>
    <row r="33" spans="1:18" ht="15" thickBot="1" x14ac:dyDescent="0.25">
      <c r="A33" s="53" t="s">
        <v>199</v>
      </c>
      <c r="B33" s="55"/>
      <c r="D33" s="234" t="s">
        <v>282</v>
      </c>
      <c r="E33" s="226"/>
      <c r="F33" s="226"/>
      <c r="G33" s="226"/>
      <c r="H33" s="226"/>
      <c r="I33" s="226"/>
      <c r="J33" s="226"/>
      <c r="K33" s="224"/>
      <c r="L33" s="224"/>
      <c r="M33" s="224"/>
      <c r="N33" s="224"/>
      <c r="O33" s="224"/>
      <c r="P33" s="224"/>
      <c r="Q33" s="224"/>
      <c r="R33" s="224"/>
    </row>
    <row r="34" spans="1:18" ht="14.25" x14ac:dyDescent="0.2">
      <c r="D34" s="224"/>
      <c r="E34" s="224"/>
      <c r="F34" s="224"/>
      <c r="G34" s="224"/>
      <c r="H34" s="224"/>
      <c r="I34" s="224"/>
      <c r="J34" s="224"/>
      <c r="K34" s="224"/>
      <c r="L34" s="224"/>
      <c r="M34" s="224"/>
      <c r="N34" s="224"/>
      <c r="O34" s="224"/>
      <c r="P34" s="224"/>
      <c r="Q34" s="224"/>
      <c r="R34" s="224"/>
    </row>
    <row r="35" spans="1:18" ht="15" thickBot="1" x14ac:dyDescent="0.25">
      <c r="D35" s="224" t="s">
        <v>142</v>
      </c>
      <c r="E35" s="224"/>
      <c r="F35" s="224"/>
      <c r="G35" s="224"/>
      <c r="H35" s="224"/>
      <c r="I35" s="224"/>
      <c r="J35" s="224"/>
      <c r="K35" s="224"/>
      <c r="L35" s="224"/>
      <c r="M35" s="224"/>
      <c r="N35" s="224"/>
      <c r="O35" s="224"/>
      <c r="P35" s="224"/>
      <c r="Q35" s="224"/>
      <c r="R35" s="224"/>
    </row>
    <row r="36" spans="1:18" ht="14.25" x14ac:dyDescent="0.2">
      <c r="A36" s="924" t="s">
        <v>1681</v>
      </c>
      <c r="B36" s="58"/>
      <c r="D36" s="224"/>
      <c r="E36" s="224"/>
      <c r="F36" s="224"/>
      <c r="G36" s="224"/>
      <c r="H36" s="224"/>
      <c r="I36" s="224"/>
      <c r="J36" s="224"/>
      <c r="K36" s="224"/>
      <c r="L36" s="224"/>
      <c r="M36" s="224"/>
      <c r="N36" s="224"/>
      <c r="O36" s="224"/>
      <c r="P36" s="224"/>
      <c r="Q36" s="224"/>
      <c r="R36" s="224"/>
    </row>
    <row r="37" spans="1:18" ht="14.25" x14ac:dyDescent="0.2">
      <c r="A37" s="925"/>
      <c r="B37" s="56"/>
      <c r="D37" s="224"/>
      <c r="E37" s="224"/>
      <c r="F37" s="224"/>
      <c r="G37" s="224"/>
      <c r="H37" s="224"/>
      <c r="I37" s="224"/>
      <c r="J37" s="224"/>
      <c r="K37" s="224"/>
      <c r="L37" s="224"/>
      <c r="M37" s="224"/>
      <c r="N37" s="224"/>
      <c r="O37" s="224"/>
      <c r="P37" s="224"/>
      <c r="Q37" s="224"/>
      <c r="R37" s="224"/>
    </row>
    <row r="38" spans="1:18" ht="14.25" x14ac:dyDescent="0.2">
      <c r="A38" s="925"/>
      <c r="B38" s="56"/>
      <c r="D38" s="224"/>
      <c r="E38" s="224"/>
      <c r="F38" s="224"/>
      <c r="G38" s="224"/>
      <c r="H38" s="224"/>
      <c r="I38" s="224"/>
      <c r="J38" s="224"/>
      <c r="K38" s="224"/>
      <c r="L38" s="224"/>
      <c r="M38" s="224"/>
      <c r="N38" s="224"/>
      <c r="O38" s="224"/>
      <c r="P38" s="224"/>
      <c r="Q38" s="224"/>
      <c r="R38" s="224"/>
    </row>
    <row r="39" spans="1:18" ht="15" thickBot="1" x14ac:dyDescent="0.25">
      <c r="A39" s="926"/>
      <c r="B39" s="57"/>
      <c r="D39" s="224"/>
      <c r="E39" s="224"/>
      <c r="F39" s="224"/>
      <c r="G39" s="224"/>
      <c r="H39" s="224"/>
      <c r="I39" s="224"/>
      <c r="J39" s="224"/>
      <c r="K39" s="224"/>
      <c r="L39" s="224"/>
      <c r="M39" s="224"/>
      <c r="N39" s="224"/>
      <c r="O39" s="224"/>
      <c r="P39" s="224"/>
      <c r="Q39" s="224"/>
      <c r="R39" s="224"/>
    </row>
    <row r="40" spans="1:18" ht="15" thickBot="1" x14ac:dyDescent="0.25">
      <c r="A40" s="53" t="s">
        <v>144</v>
      </c>
      <c r="B40" s="55"/>
      <c r="D40" s="928" t="s">
        <v>154</v>
      </c>
      <c r="E40" s="928"/>
      <c r="F40" s="928"/>
      <c r="G40" s="928"/>
      <c r="H40" s="928"/>
      <c r="I40" s="928"/>
      <c r="J40" s="928"/>
      <c r="K40" s="928"/>
      <c r="L40" s="224"/>
      <c r="M40" s="224"/>
      <c r="N40" s="224"/>
      <c r="O40" s="224"/>
      <c r="P40" s="224"/>
      <c r="Q40" s="224"/>
      <c r="R40" s="224"/>
    </row>
    <row r="41" spans="1:18" ht="15" thickBot="1" x14ac:dyDescent="0.25">
      <c r="A41" s="53" t="s">
        <v>145</v>
      </c>
      <c r="B41" s="55"/>
      <c r="D41" s="928" t="s">
        <v>155</v>
      </c>
      <c r="E41" s="928"/>
      <c r="F41" s="928"/>
      <c r="G41" s="928"/>
      <c r="H41" s="928"/>
      <c r="I41" s="928"/>
      <c r="J41" s="928"/>
      <c r="K41" s="928"/>
      <c r="L41" s="224"/>
      <c r="M41" s="224"/>
      <c r="N41" s="224"/>
      <c r="O41" s="224"/>
      <c r="P41" s="224"/>
      <c r="Q41" s="224"/>
      <c r="R41" s="224"/>
    </row>
    <row r="42" spans="1:18" ht="15" thickBot="1" x14ac:dyDescent="0.25">
      <c r="A42" s="53" t="s">
        <v>148</v>
      </c>
      <c r="B42" s="55"/>
      <c r="D42" s="928" t="s">
        <v>152</v>
      </c>
      <c r="E42" s="928"/>
      <c r="F42" s="928"/>
      <c r="G42" s="928"/>
      <c r="H42" s="928"/>
      <c r="I42" s="928"/>
      <c r="J42" s="928"/>
      <c r="K42" s="928"/>
      <c r="L42" s="224"/>
      <c r="M42" s="224"/>
      <c r="N42" s="224"/>
      <c r="O42" s="224"/>
      <c r="P42" s="224"/>
      <c r="Q42" s="224"/>
      <c r="R42" s="224"/>
    </row>
    <row r="43" spans="1:18" ht="15" thickBot="1" x14ac:dyDescent="0.25">
      <c r="A43" s="59" t="s">
        <v>149</v>
      </c>
      <c r="D43" s="928" t="s">
        <v>153</v>
      </c>
      <c r="E43" s="928"/>
      <c r="F43" s="928"/>
      <c r="G43" s="928"/>
      <c r="H43" s="928"/>
      <c r="I43" s="928"/>
      <c r="J43" s="928"/>
      <c r="K43" s="928"/>
      <c r="L43" s="224"/>
      <c r="M43" s="224"/>
      <c r="N43" s="224"/>
      <c r="O43" s="224"/>
      <c r="P43" s="224"/>
      <c r="Q43" s="224"/>
      <c r="R43" s="224"/>
    </row>
    <row r="44" spans="1:18" ht="14.25" x14ac:dyDescent="0.2">
      <c r="A44" s="63"/>
      <c r="B44" s="58"/>
      <c r="D44" s="224"/>
      <c r="E44" s="224"/>
      <c r="F44" s="224"/>
      <c r="G44" s="224"/>
      <c r="H44" s="224"/>
      <c r="I44" s="224"/>
      <c r="J44" s="224"/>
      <c r="K44" s="224"/>
      <c r="L44" s="224"/>
      <c r="M44" s="224"/>
      <c r="N44" s="224"/>
      <c r="O44" s="224"/>
      <c r="P44" s="224"/>
      <c r="Q44" s="224"/>
      <c r="R44" s="224"/>
    </row>
    <row r="45" spans="1:18" ht="15" thickBot="1" x14ac:dyDescent="0.25">
      <c r="A45" s="64"/>
      <c r="B45" s="56"/>
      <c r="D45" s="224"/>
      <c r="E45" s="224"/>
      <c r="F45" s="224"/>
      <c r="G45" s="224"/>
      <c r="H45" s="224"/>
      <c r="I45" s="224"/>
      <c r="J45" s="224"/>
      <c r="K45" s="224"/>
      <c r="L45" s="224"/>
      <c r="M45" s="224"/>
      <c r="N45" s="224"/>
      <c r="O45" s="224"/>
      <c r="P45" s="224"/>
      <c r="Q45" s="224"/>
      <c r="R45" s="224"/>
    </row>
    <row r="46" spans="1:18" ht="15" thickBot="1" x14ac:dyDescent="0.25">
      <c r="A46" s="53" t="s">
        <v>157</v>
      </c>
      <c r="B46" s="55"/>
      <c r="D46" s="224" t="s">
        <v>183</v>
      </c>
      <c r="E46" s="226"/>
      <c r="F46" s="234" t="s">
        <v>158</v>
      </c>
      <c r="G46" s="226"/>
      <c r="H46" s="226"/>
      <c r="I46" s="226"/>
      <c r="J46" s="226"/>
      <c r="K46" s="226"/>
      <c r="L46" s="226"/>
      <c r="M46" s="226"/>
      <c r="N46" s="226"/>
      <c r="O46" s="226"/>
      <c r="P46" s="226"/>
      <c r="Q46" s="226"/>
      <c r="R46" s="224"/>
    </row>
    <row r="47" spans="1:18" ht="14.25" x14ac:dyDescent="0.2">
      <c r="A47" s="59"/>
      <c r="D47" s="224"/>
      <c r="E47" s="226"/>
      <c r="F47" s="235" t="s">
        <v>156</v>
      </c>
      <c r="G47" s="227"/>
      <c r="H47" s="226"/>
      <c r="I47" s="226"/>
      <c r="J47" s="226"/>
      <c r="K47" s="226"/>
      <c r="L47" s="226"/>
      <c r="M47" s="226"/>
      <c r="N47" s="226"/>
      <c r="O47" s="226"/>
      <c r="P47" s="226"/>
      <c r="Q47" s="226"/>
      <c r="R47" s="224"/>
    </row>
    <row r="48" spans="1:18" ht="14.25" x14ac:dyDescent="0.2">
      <c r="A48" s="927" t="s">
        <v>1686</v>
      </c>
      <c r="B48" s="65"/>
      <c r="D48" s="236"/>
      <c r="E48" s="237"/>
      <c r="F48" s="235" t="s">
        <v>596</v>
      </c>
      <c r="G48" s="226"/>
      <c r="H48" s="237"/>
      <c r="I48" s="237"/>
      <c r="J48" s="237"/>
      <c r="K48" s="237"/>
      <c r="L48" s="226"/>
      <c r="M48" s="226"/>
      <c r="N48" s="226"/>
      <c r="O48" s="226"/>
      <c r="P48" s="226"/>
      <c r="Q48" s="226"/>
      <c r="R48" s="224"/>
    </row>
    <row r="49" spans="1:18" ht="14.25" x14ac:dyDescent="0.2">
      <c r="A49" s="927"/>
      <c r="B49" s="65"/>
      <c r="D49" s="224"/>
      <c r="E49" s="238"/>
      <c r="F49" s="471" t="s">
        <v>1685</v>
      </c>
      <c r="G49" s="238"/>
      <c r="H49" s="238"/>
      <c r="I49" s="238"/>
      <c r="J49" s="238"/>
      <c r="K49" s="238"/>
      <c r="L49" s="224"/>
      <c r="M49" s="224"/>
      <c r="N49" s="224"/>
      <c r="O49" s="224"/>
      <c r="P49" s="224"/>
      <c r="Q49" s="224"/>
      <c r="R49" s="224"/>
    </row>
    <row r="50" spans="1:18" ht="14.25" x14ac:dyDescent="0.2">
      <c r="A50" s="927"/>
      <c r="B50" s="65"/>
      <c r="D50" s="224"/>
      <c r="E50" s="932"/>
      <c r="F50" s="932"/>
      <c r="G50" s="932"/>
      <c r="H50" s="932"/>
      <c r="I50" s="932"/>
      <c r="J50" s="932"/>
      <c r="K50" s="932"/>
      <c r="L50" s="224"/>
      <c r="M50" s="224"/>
      <c r="N50" s="224"/>
      <c r="O50" s="224"/>
      <c r="P50" s="224"/>
      <c r="Q50" s="224"/>
      <c r="R50" s="224"/>
    </row>
    <row r="51" spans="1:18" ht="12.75" x14ac:dyDescent="0.2">
      <c r="A51" s="927"/>
      <c r="B51" s="65"/>
      <c r="E51" s="923"/>
      <c r="F51" s="923"/>
      <c r="G51" s="923"/>
      <c r="H51" s="923"/>
      <c r="I51" s="923"/>
      <c r="J51" s="923"/>
      <c r="K51" s="923"/>
    </row>
    <row r="52" spans="1:18" ht="12.75" x14ac:dyDescent="0.2">
      <c r="A52" s="60"/>
      <c r="B52" s="52"/>
      <c r="E52" s="923"/>
      <c r="F52" s="923"/>
      <c r="G52" s="923"/>
      <c r="H52" s="923"/>
      <c r="I52" s="923"/>
      <c r="J52" s="923"/>
      <c r="K52" s="923"/>
    </row>
    <row r="53" spans="1:18" ht="12.75" x14ac:dyDescent="0.2">
      <c r="E53" s="923"/>
      <c r="F53" s="923"/>
      <c r="G53" s="923"/>
      <c r="H53" s="923"/>
      <c r="I53" s="923"/>
      <c r="J53" s="923"/>
      <c r="K53" s="923"/>
    </row>
    <row r="54" spans="1:18" ht="12.75" x14ac:dyDescent="0.2">
      <c r="E54" s="923"/>
      <c r="F54" s="923"/>
      <c r="G54" s="923"/>
      <c r="H54" s="923"/>
      <c r="I54" s="923"/>
      <c r="J54" s="923"/>
      <c r="K54" s="923"/>
    </row>
    <row r="55" spans="1:18" ht="12.75" x14ac:dyDescent="0.2">
      <c r="E55" s="923"/>
      <c r="F55" s="923"/>
      <c r="G55" s="923"/>
      <c r="H55" s="923"/>
      <c r="I55" s="923"/>
      <c r="J55" s="923"/>
      <c r="K55" s="923"/>
    </row>
    <row r="56" spans="1:18" ht="12.75" x14ac:dyDescent="0.2">
      <c r="E56" s="923"/>
      <c r="F56" s="923"/>
      <c r="G56" s="923"/>
      <c r="H56" s="923"/>
      <c r="I56" s="923"/>
      <c r="J56" s="923"/>
      <c r="K56" s="923"/>
    </row>
  </sheetData>
  <mergeCells count="39">
    <mergeCell ref="A24:A27"/>
    <mergeCell ref="G20:M21"/>
    <mergeCell ref="D27:R27"/>
    <mergeCell ref="D24:R24"/>
    <mergeCell ref="D26:R26"/>
    <mergeCell ref="A1:A5"/>
    <mergeCell ref="F4:Q4"/>
    <mergeCell ref="D4:E4"/>
    <mergeCell ref="C1:C2"/>
    <mergeCell ref="D5:F5"/>
    <mergeCell ref="P5:R5"/>
    <mergeCell ref="G5:O5"/>
    <mergeCell ref="D9:L9"/>
    <mergeCell ref="D10:L10"/>
    <mergeCell ref="D11:K11"/>
    <mergeCell ref="E8:F8"/>
    <mergeCell ref="E50:K50"/>
    <mergeCell ref="D12:K12"/>
    <mergeCell ref="D13:K13"/>
    <mergeCell ref="G17:M17"/>
    <mergeCell ref="E22:M22"/>
    <mergeCell ref="G18:M18"/>
    <mergeCell ref="E18:F18"/>
    <mergeCell ref="G19:M19"/>
    <mergeCell ref="D25:R25"/>
    <mergeCell ref="D31:R31"/>
    <mergeCell ref="D29:R30"/>
    <mergeCell ref="E56:K56"/>
    <mergeCell ref="A36:A39"/>
    <mergeCell ref="E53:K53"/>
    <mergeCell ref="E54:K54"/>
    <mergeCell ref="E55:K55"/>
    <mergeCell ref="A48:A51"/>
    <mergeCell ref="D40:K40"/>
    <mergeCell ref="D42:K42"/>
    <mergeCell ref="E52:K52"/>
    <mergeCell ref="E51:K51"/>
    <mergeCell ref="D43:K43"/>
    <mergeCell ref="D41:K41"/>
  </mergeCells>
  <phoneticPr fontId="16" type="noConversion"/>
  <pageMargins left="1" right="0.5" top="0.5" bottom="1" header="0.5" footer="0.5"/>
  <pageSetup scale="76" fitToHeight="2" orientation="portrait" r:id="rId1"/>
  <headerFooter alignWithMargins="0">
    <oddFooter>&amp;C&amp;P</oddFooter>
  </headerFooter>
  <rowBreaks count="1" manualBreakCount="1">
    <brk id="49" min="2" max="17"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5"/>
    <pageSetUpPr fitToPage="1"/>
  </sheetPr>
  <dimension ref="A1:S38"/>
  <sheetViews>
    <sheetView zoomScaleNormal="100" workbookViewId="0">
      <selection activeCell="D12" sqref="D12"/>
    </sheetView>
  </sheetViews>
  <sheetFormatPr defaultRowHeight="15" x14ac:dyDescent="0.25"/>
  <cols>
    <col min="1" max="1" width="23.28515625" style="1" customWidth="1"/>
    <col min="2" max="2" width="23.85546875" style="1" customWidth="1"/>
    <col min="3" max="3" width="11.42578125" style="1" customWidth="1"/>
    <col min="4" max="4" width="13.28515625" style="1" customWidth="1"/>
    <col min="5" max="5" width="13.28515625" style="206" customWidth="1"/>
    <col min="6" max="6" width="13.28515625" style="1" customWidth="1"/>
    <col min="7" max="7" width="14.42578125" style="1" customWidth="1"/>
    <col min="8" max="8" width="13.28515625" style="1" customWidth="1"/>
    <col min="9" max="9" width="18.42578125" style="1" customWidth="1"/>
    <col min="10" max="13" width="9.140625" style="1"/>
    <col min="14" max="14" width="12.85546875" style="1" customWidth="1"/>
    <col min="15" max="16384" width="9.140625" style="1"/>
  </cols>
  <sheetData>
    <row r="1" spans="1:19" ht="30.75" customHeight="1" x14ac:dyDescent="0.25">
      <c r="A1" s="40" t="s">
        <v>117</v>
      </c>
      <c r="B1" s="41" t="str">
        <f>'2. Application'!C1</f>
        <v xml:space="preserve"> </v>
      </c>
      <c r="C1" s="42" t="s">
        <v>100</v>
      </c>
      <c r="D1" s="955" t="s">
        <v>299</v>
      </c>
      <c r="E1" s="956"/>
      <c r="F1" s="956"/>
      <c r="G1" s="956"/>
      <c r="H1" s="956"/>
      <c r="I1" s="957"/>
      <c r="K1" s="954" t="s">
        <v>597</v>
      </c>
      <c r="L1" s="954"/>
      <c r="M1" s="954"/>
      <c r="N1" s="954"/>
      <c r="O1" s="954"/>
      <c r="P1" s="954"/>
    </row>
    <row r="2" spans="1:19" ht="7.5" customHeight="1" x14ac:dyDescent="0.25">
      <c r="A2" s="2"/>
      <c r="B2" s="3"/>
      <c r="C2" s="3"/>
      <c r="D2" s="3"/>
      <c r="E2" s="3"/>
      <c r="F2" s="3"/>
      <c r="G2" s="3"/>
      <c r="H2" s="3"/>
      <c r="I2" s="4"/>
    </row>
    <row r="3" spans="1:19" ht="21" customHeight="1" x14ac:dyDescent="0.25">
      <c r="A3" s="958" t="s">
        <v>278</v>
      </c>
      <c r="B3" s="959"/>
      <c r="C3" s="959"/>
      <c r="D3" s="959"/>
      <c r="E3" s="959"/>
      <c r="F3" s="959"/>
      <c r="G3" s="959"/>
      <c r="H3" s="959"/>
      <c r="I3" s="960"/>
    </row>
    <row r="4" spans="1:19" ht="20.25" customHeight="1" x14ac:dyDescent="0.25">
      <c r="A4" s="961" t="s">
        <v>113</v>
      </c>
      <c r="B4" s="961" t="s">
        <v>114</v>
      </c>
      <c r="C4" s="961" t="s">
        <v>116</v>
      </c>
      <c r="D4" s="961" t="s">
        <v>160</v>
      </c>
      <c r="E4" s="204" t="s">
        <v>268</v>
      </c>
      <c r="F4" s="47" t="s">
        <v>35</v>
      </c>
      <c r="G4" s="47" t="s">
        <v>137</v>
      </c>
      <c r="H4" s="47" t="s">
        <v>138</v>
      </c>
      <c r="I4" s="961" t="s">
        <v>115</v>
      </c>
    </row>
    <row r="5" spans="1:19" ht="17.25" customHeight="1" x14ac:dyDescent="0.25">
      <c r="A5" s="962"/>
      <c r="B5" s="962"/>
      <c r="C5" s="962"/>
      <c r="D5" s="962"/>
      <c r="E5" s="205"/>
      <c r="F5" s="200">
        <v>1</v>
      </c>
      <c r="G5" s="201">
        <v>0</v>
      </c>
      <c r="H5" s="201">
        <v>0</v>
      </c>
      <c r="I5" s="962"/>
      <c r="K5" s="1" t="s">
        <v>34</v>
      </c>
    </row>
    <row r="6" spans="1:19" ht="15.75" x14ac:dyDescent="0.25">
      <c r="A6" s="6" t="s">
        <v>111</v>
      </c>
      <c r="B6" s="188" t="s">
        <v>118</v>
      </c>
      <c r="C6" s="9">
        <v>0</v>
      </c>
      <c r="D6" s="10">
        <v>0</v>
      </c>
      <c r="E6" s="10">
        <f>(C6*D6)</f>
        <v>0</v>
      </c>
      <c r="F6" s="7">
        <f>ROUND(D6*$F$5,2)</f>
        <v>0</v>
      </c>
      <c r="G6" s="7">
        <f>ROUND(D6*$G$5,2)</f>
        <v>0</v>
      </c>
      <c r="H6" s="10">
        <v>0</v>
      </c>
      <c r="I6" s="7">
        <f>SUM(F6:H6)</f>
        <v>0</v>
      </c>
      <c r="K6" s="176" t="s">
        <v>36</v>
      </c>
      <c r="M6" s="176" t="s">
        <v>256</v>
      </c>
      <c r="O6" s="176" t="s">
        <v>118</v>
      </c>
    </row>
    <row r="7" spans="1:19" ht="15.75" x14ac:dyDescent="0.25">
      <c r="A7" s="6" t="s">
        <v>108</v>
      </c>
      <c r="B7" s="188"/>
      <c r="C7" s="9">
        <v>0</v>
      </c>
      <c r="D7" s="10">
        <v>0</v>
      </c>
      <c r="E7" s="10">
        <f>(C7*D7)</f>
        <v>0</v>
      </c>
      <c r="F7" s="7">
        <f>ROUND(D7*$F$5,2)</f>
        <v>0</v>
      </c>
      <c r="G7" s="7">
        <f>ROUND(D7*$G$5,2)</f>
        <v>0</v>
      </c>
      <c r="H7" s="10">
        <v>0</v>
      </c>
      <c r="I7" s="7">
        <f>SUM(F7:H7)</f>
        <v>0</v>
      </c>
    </row>
    <row r="8" spans="1:19" ht="15.75" x14ac:dyDescent="0.25">
      <c r="A8" s="6" t="s">
        <v>266</v>
      </c>
      <c r="B8" s="189"/>
      <c r="C8" s="9">
        <v>1</v>
      </c>
      <c r="D8" s="265">
        <v>30000</v>
      </c>
      <c r="E8" s="10">
        <f>(C8*D8)</f>
        <v>30000</v>
      </c>
      <c r="F8" s="7">
        <f>ROUND(D8*$F$5,2)</f>
        <v>30000</v>
      </c>
      <c r="G8" s="7">
        <f>ROUND(D8*$G$5,2)</f>
        <v>0</v>
      </c>
      <c r="H8" s="10">
        <v>0</v>
      </c>
      <c r="I8" s="7">
        <f>SUM(F8:H8)</f>
        <v>30000</v>
      </c>
      <c r="K8" s="1" t="s">
        <v>309</v>
      </c>
    </row>
    <row r="9" spans="1:19" ht="15.75" x14ac:dyDescent="0.25">
      <c r="A9" s="43" t="s">
        <v>134</v>
      </c>
      <c r="B9" s="190"/>
      <c r="C9" s="45"/>
      <c r="D9" s="208">
        <f t="shared" ref="D9:I9" si="0">SUM(D6:D8)</f>
        <v>30000</v>
      </c>
      <c r="E9" s="209">
        <f t="shared" si="0"/>
        <v>30000</v>
      </c>
      <c r="F9" s="209">
        <f t="shared" si="0"/>
        <v>30000</v>
      </c>
      <c r="G9" s="209">
        <f t="shared" si="0"/>
        <v>0</v>
      </c>
      <c r="H9" s="209">
        <f t="shared" si="0"/>
        <v>0</v>
      </c>
      <c r="I9" s="210">
        <f t="shared" si="0"/>
        <v>30000</v>
      </c>
    </row>
    <row r="10" spans="1:19" ht="15.75" x14ac:dyDescent="0.25">
      <c r="A10" s="6" t="s">
        <v>110</v>
      </c>
      <c r="B10" s="191" t="s">
        <v>296</v>
      </c>
      <c r="C10" s="8">
        <v>0</v>
      </c>
      <c r="D10" s="10">
        <v>0</v>
      </c>
      <c r="E10" s="10">
        <f t="shared" ref="E10:E15" si="1">(C10*D10)</f>
        <v>0</v>
      </c>
      <c r="F10" s="7">
        <f t="shared" ref="F10:F15" si="2">ROUND(D10*$F$5*C10,2)</f>
        <v>0</v>
      </c>
      <c r="G10" s="7">
        <f t="shared" ref="G10:G15" si="3">ROUND(D10*$G$5*C10,2)</f>
        <v>0</v>
      </c>
      <c r="H10" s="10">
        <v>0</v>
      </c>
      <c r="I10" s="7">
        <f t="shared" ref="I10:I15" si="4">SUM(F10:H10)</f>
        <v>0</v>
      </c>
      <c r="K10" s="951" t="s">
        <v>295</v>
      </c>
      <c r="L10" s="951"/>
      <c r="M10" s="951"/>
      <c r="N10" s="951"/>
      <c r="O10" s="951"/>
      <c r="P10" s="951"/>
      <c r="Q10" s="951"/>
      <c r="R10" s="951"/>
    </row>
    <row r="11" spans="1:19" ht="15.75" customHeight="1" x14ac:dyDescent="0.25">
      <c r="A11" s="6" t="s">
        <v>110</v>
      </c>
      <c r="B11" s="191" t="s">
        <v>297</v>
      </c>
      <c r="C11" s="8">
        <v>0</v>
      </c>
      <c r="D11" s="10">
        <v>0</v>
      </c>
      <c r="E11" s="10">
        <f t="shared" si="1"/>
        <v>0</v>
      </c>
      <c r="F11" s="7">
        <f t="shared" si="2"/>
        <v>0</v>
      </c>
      <c r="G11" s="7">
        <f t="shared" si="3"/>
        <v>0</v>
      </c>
      <c r="H11" s="10">
        <v>0</v>
      </c>
      <c r="I11" s="7">
        <f t="shared" si="4"/>
        <v>0</v>
      </c>
      <c r="K11" s="950" t="s">
        <v>1547</v>
      </c>
      <c r="L11" s="950"/>
      <c r="M11" s="950"/>
      <c r="N11" s="950"/>
      <c r="O11" s="950"/>
      <c r="P11" s="950"/>
      <c r="Q11" s="950"/>
      <c r="R11" s="950"/>
    </row>
    <row r="12" spans="1:19" ht="15.75" x14ac:dyDescent="0.25">
      <c r="A12" s="6" t="s">
        <v>110</v>
      </c>
      <c r="B12" s="188"/>
      <c r="C12" s="8">
        <v>0</v>
      </c>
      <c r="D12" s="10">
        <v>0</v>
      </c>
      <c r="E12" s="10">
        <f t="shared" si="1"/>
        <v>0</v>
      </c>
      <c r="F12" s="7">
        <f t="shared" si="2"/>
        <v>0</v>
      </c>
      <c r="G12" s="7">
        <f t="shared" si="3"/>
        <v>0</v>
      </c>
      <c r="H12" s="10">
        <v>0</v>
      </c>
      <c r="I12" s="7">
        <f t="shared" si="4"/>
        <v>0</v>
      </c>
      <c r="K12" s="950"/>
      <c r="L12" s="950"/>
      <c r="M12" s="950"/>
      <c r="N12" s="950"/>
      <c r="O12" s="950"/>
      <c r="P12" s="950"/>
      <c r="Q12" s="950"/>
      <c r="R12" s="950"/>
    </row>
    <row r="13" spans="1:19" ht="15.75" x14ac:dyDescent="0.25">
      <c r="A13" s="6" t="s">
        <v>110</v>
      </c>
      <c r="B13" s="188"/>
      <c r="C13" s="264">
        <v>0</v>
      </c>
      <c r="D13" s="10">
        <f>D10*C13</f>
        <v>0</v>
      </c>
      <c r="E13" s="10">
        <f t="shared" si="1"/>
        <v>0</v>
      </c>
      <c r="F13" s="7">
        <f t="shared" si="2"/>
        <v>0</v>
      </c>
      <c r="G13" s="7">
        <f t="shared" si="3"/>
        <v>0</v>
      </c>
      <c r="H13" s="10">
        <v>0</v>
      </c>
      <c r="I13" s="7">
        <f t="shared" si="4"/>
        <v>0</v>
      </c>
      <c r="K13" s="260"/>
      <c r="L13" s="260"/>
      <c r="M13" s="259"/>
    </row>
    <row r="14" spans="1:19" ht="15.75" x14ac:dyDescent="0.25">
      <c r="A14" s="6" t="s">
        <v>110</v>
      </c>
      <c r="B14" s="188"/>
      <c r="C14" s="8">
        <v>0</v>
      </c>
      <c r="D14" s="10">
        <v>0</v>
      </c>
      <c r="E14" s="10">
        <f t="shared" si="1"/>
        <v>0</v>
      </c>
      <c r="F14" s="7">
        <f t="shared" si="2"/>
        <v>0</v>
      </c>
      <c r="G14" s="7">
        <f t="shared" si="3"/>
        <v>0</v>
      </c>
      <c r="H14" s="10">
        <v>0</v>
      </c>
      <c r="I14" s="7">
        <f t="shared" si="4"/>
        <v>0</v>
      </c>
    </row>
    <row r="15" spans="1:19" ht="15.75" x14ac:dyDescent="0.25">
      <c r="A15" s="6" t="s">
        <v>110</v>
      </c>
      <c r="B15" s="188"/>
      <c r="C15" s="8">
        <v>0</v>
      </c>
      <c r="D15" s="10">
        <v>0</v>
      </c>
      <c r="E15" s="10">
        <f t="shared" si="1"/>
        <v>0</v>
      </c>
      <c r="F15" s="7">
        <f t="shared" si="2"/>
        <v>0</v>
      </c>
      <c r="G15" s="7">
        <f t="shared" si="3"/>
        <v>0</v>
      </c>
      <c r="H15" s="10">
        <v>0</v>
      </c>
      <c r="I15" s="7">
        <f t="shared" si="4"/>
        <v>0</v>
      </c>
    </row>
    <row r="16" spans="1:19" ht="15.75" customHeight="1" x14ac:dyDescent="0.25">
      <c r="A16" s="261" t="s">
        <v>302</v>
      </c>
      <c r="B16" s="262"/>
      <c r="C16" s="263"/>
      <c r="D16" s="215"/>
      <c r="E16" s="215">
        <f>SUM(E10:E15)</f>
        <v>0</v>
      </c>
      <c r="F16" s="216">
        <f>SUM(F10:F15)</f>
        <v>0</v>
      </c>
      <c r="G16" s="216">
        <f>SUM(G10:G15)</f>
        <v>0</v>
      </c>
      <c r="H16" s="216">
        <f>SUM(H10:H15)</f>
        <v>0</v>
      </c>
      <c r="I16" s="216">
        <f>SUM(I10:I15)</f>
        <v>0</v>
      </c>
      <c r="K16" s="953" t="s">
        <v>1666</v>
      </c>
      <c r="L16" s="953"/>
      <c r="M16" s="953"/>
      <c r="N16" s="953"/>
      <c r="O16" s="953"/>
      <c r="P16" s="953"/>
      <c r="Q16" s="953"/>
      <c r="R16" s="953"/>
      <c r="S16" s="953"/>
    </row>
    <row r="17" spans="1:19" ht="15.75" x14ac:dyDescent="0.25">
      <c r="A17" s="6" t="s">
        <v>298</v>
      </c>
      <c r="B17" s="188"/>
      <c r="C17" s="172">
        <v>0.1</v>
      </c>
      <c r="D17" s="10"/>
      <c r="E17" s="10">
        <f>(C17*E16)</f>
        <v>0</v>
      </c>
      <c r="F17" s="10">
        <f>(C17*F16)</f>
        <v>0</v>
      </c>
      <c r="G17" s="10">
        <f>(C17*G16)</f>
        <v>0</v>
      </c>
      <c r="H17" s="10">
        <f>(C17*H16)</f>
        <v>0</v>
      </c>
      <c r="I17" s="10">
        <f>(C17*I16)</f>
        <v>0</v>
      </c>
      <c r="K17" s="953"/>
      <c r="L17" s="953"/>
      <c r="M17" s="953"/>
      <c r="N17" s="953"/>
      <c r="O17" s="953"/>
      <c r="P17" s="953"/>
      <c r="Q17" s="953"/>
      <c r="R17" s="953"/>
      <c r="S17" s="953"/>
    </row>
    <row r="18" spans="1:19" ht="15.75" x14ac:dyDescent="0.25">
      <c r="A18" s="43" t="s">
        <v>134</v>
      </c>
      <c r="B18" s="190"/>
      <c r="C18" s="45"/>
      <c r="D18" s="208">
        <f t="shared" ref="D18:I18" si="5">SUM(D16:D17)</f>
        <v>0</v>
      </c>
      <c r="E18" s="208">
        <f t="shared" si="5"/>
        <v>0</v>
      </c>
      <c r="F18" s="208">
        <f t="shared" si="5"/>
        <v>0</v>
      </c>
      <c r="G18" s="208">
        <f t="shared" si="5"/>
        <v>0</v>
      </c>
      <c r="H18" s="208">
        <f t="shared" si="5"/>
        <v>0</v>
      </c>
      <c r="I18" s="208">
        <f t="shared" si="5"/>
        <v>0</v>
      </c>
      <c r="K18" s="953"/>
      <c r="L18" s="953"/>
      <c r="M18" s="953"/>
      <c r="N18" s="953"/>
      <c r="O18" s="953"/>
      <c r="P18" s="953"/>
      <c r="Q18" s="953"/>
      <c r="R18" s="953"/>
      <c r="S18" s="953"/>
    </row>
    <row r="19" spans="1:19" ht="15.75" x14ac:dyDescent="0.25">
      <c r="A19" s="6" t="s">
        <v>135</v>
      </c>
      <c r="B19" s="189"/>
      <c r="C19" s="172">
        <v>0.14000000000000001</v>
      </c>
      <c r="D19" s="10"/>
      <c r="E19" s="10"/>
      <c r="F19" s="7">
        <f>ROUND($C$19*F18,2)</f>
        <v>0</v>
      </c>
      <c r="G19" s="7">
        <f>ROUND($C$19*G18,2)</f>
        <v>0</v>
      </c>
      <c r="H19" s="10">
        <v>0</v>
      </c>
      <c r="I19" s="7">
        <f>F19+G19+H19</f>
        <v>0</v>
      </c>
    </row>
    <row r="20" spans="1:19" ht="15.75" x14ac:dyDescent="0.25">
      <c r="A20" s="6" t="s">
        <v>136</v>
      </c>
      <c r="B20" s="189"/>
      <c r="C20" s="172">
        <v>0.05</v>
      </c>
      <c r="D20" s="10"/>
      <c r="E20" s="10"/>
      <c r="F20" s="7">
        <f>ROUND($C$20*F18,2)</f>
        <v>0</v>
      </c>
      <c r="G20" s="7">
        <f>ROUND($C$20*G18,2)</f>
        <v>0</v>
      </c>
      <c r="H20" s="10">
        <v>0</v>
      </c>
      <c r="I20" s="7">
        <f>F20+G20+H20</f>
        <v>0</v>
      </c>
    </row>
    <row r="21" spans="1:19" ht="15.75" x14ac:dyDescent="0.25">
      <c r="A21" s="6" t="s">
        <v>279</v>
      </c>
      <c r="B21" s="188"/>
      <c r="C21" s="217">
        <v>0.01</v>
      </c>
      <c r="D21" s="10"/>
      <c r="E21" s="10"/>
      <c r="F21" s="7">
        <f>ROUND($C$21*F18,2)</f>
        <v>0</v>
      </c>
      <c r="G21" s="7">
        <f t="shared" ref="G21:G27" si="6">ROUND(D21*$G$5,2)</f>
        <v>0</v>
      </c>
      <c r="H21" s="10">
        <v>0</v>
      </c>
      <c r="I21" s="7">
        <f>F21+G21+H21</f>
        <v>0</v>
      </c>
    </row>
    <row r="22" spans="1:19" ht="15.75" x14ac:dyDescent="0.25">
      <c r="A22" s="6"/>
      <c r="B22" s="188"/>
      <c r="C22" s="264">
        <v>0</v>
      </c>
      <c r="D22" s="10"/>
      <c r="E22" s="10"/>
      <c r="F22" s="7">
        <f>ROUND(C22*F18,2)</f>
        <v>0</v>
      </c>
      <c r="G22" s="7">
        <f t="shared" si="6"/>
        <v>0</v>
      </c>
      <c r="H22" s="10">
        <v>0</v>
      </c>
      <c r="I22" s="7">
        <f t="shared" ref="I22:I27" si="7">SUM(F22:H22)</f>
        <v>0</v>
      </c>
    </row>
    <row r="23" spans="1:19" ht="15.75" x14ac:dyDescent="0.25">
      <c r="A23" s="6"/>
      <c r="B23" s="188"/>
      <c r="C23" s="8">
        <v>0</v>
      </c>
      <c r="D23" s="10"/>
      <c r="E23" s="10"/>
      <c r="F23" s="7">
        <f>ROUND(E23*$F$5,2)</f>
        <v>0</v>
      </c>
      <c r="G23" s="7">
        <f t="shared" si="6"/>
        <v>0</v>
      </c>
      <c r="H23" s="10">
        <v>0</v>
      </c>
      <c r="I23" s="7">
        <f t="shared" si="7"/>
        <v>0</v>
      </c>
    </row>
    <row r="24" spans="1:19" ht="15.75" x14ac:dyDescent="0.25">
      <c r="A24" s="6"/>
      <c r="B24" s="188"/>
      <c r="C24" s="8">
        <v>0</v>
      </c>
      <c r="D24" s="10"/>
      <c r="E24" s="10"/>
      <c r="F24" s="7">
        <f>ROUND(E24*$F$5,2)</f>
        <v>0</v>
      </c>
      <c r="G24" s="7">
        <f t="shared" si="6"/>
        <v>0</v>
      </c>
      <c r="H24" s="10">
        <v>0</v>
      </c>
      <c r="I24" s="7">
        <f t="shared" si="7"/>
        <v>0</v>
      </c>
    </row>
    <row r="25" spans="1:19" ht="15.75" x14ac:dyDescent="0.25">
      <c r="A25" s="6"/>
      <c r="B25" s="188"/>
      <c r="C25" s="8">
        <v>0</v>
      </c>
      <c r="D25" s="10"/>
      <c r="E25" s="10"/>
      <c r="F25" s="7">
        <f>ROUND(E25*$F$5,2)</f>
        <v>0</v>
      </c>
      <c r="G25" s="7">
        <f t="shared" si="6"/>
        <v>0</v>
      </c>
      <c r="H25" s="10">
        <v>0</v>
      </c>
      <c r="I25" s="7">
        <f t="shared" si="7"/>
        <v>0</v>
      </c>
    </row>
    <row r="26" spans="1:19" ht="15.75" x14ac:dyDescent="0.25">
      <c r="A26" s="6"/>
      <c r="B26" s="188"/>
      <c r="C26" s="8">
        <v>0</v>
      </c>
      <c r="D26" s="10"/>
      <c r="E26" s="10"/>
      <c r="F26" s="7">
        <f>ROUND(E26*$F$5,2)</f>
        <v>0</v>
      </c>
      <c r="G26" s="7">
        <f t="shared" si="6"/>
        <v>0</v>
      </c>
      <c r="H26" s="10">
        <v>0</v>
      </c>
      <c r="I26" s="7">
        <f t="shared" si="7"/>
        <v>0</v>
      </c>
    </row>
    <row r="27" spans="1:19" ht="15.75" x14ac:dyDescent="0.25">
      <c r="A27" s="6"/>
      <c r="B27" s="188"/>
      <c r="C27" s="8">
        <v>0</v>
      </c>
      <c r="D27" s="10"/>
      <c r="E27" s="10"/>
      <c r="F27" s="7">
        <f>ROUND(E27*$F$5,2)</f>
        <v>0</v>
      </c>
      <c r="G27" s="7">
        <f t="shared" si="6"/>
        <v>0</v>
      </c>
      <c r="H27" s="10">
        <v>0</v>
      </c>
      <c r="I27" s="7">
        <f t="shared" si="7"/>
        <v>0</v>
      </c>
    </row>
    <row r="28" spans="1:19" ht="15.75" x14ac:dyDescent="0.25">
      <c r="A28" s="272" t="s">
        <v>134</v>
      </c>
      <c r="B28" s="192"/>
      <c r="C28" s="186"/>
      <c r="D28" s="187"/>
      <c r="E28" s="187">
        <f>SUM(E19:E27)</f>
        <v>0</v>
      </c>
      <c r="F28" s="273">
        <f>SUM(F19:F27)</f>
        <v>0</v>
      </c>
      <c r="G28" s="211">
        <f>SUM(G19:G27)</f>
        <v>0</v>
      </c>
      <c r="H28" s="211">
        <f>SUM(H19:H27)</f>
        <v>0</v>
      </c>
      <c r="I28" s="211">
        <f>SUM(I19:I27)</f>
        <v>0</v>
      </c>
    </row>
    <row r="29" spans="1:19" ht="15.75" x14ac:dyDescent="0.25">
      <c r="A29" s="6"/>
      <c r="B29" s="188"/>
      <c r="C29" s="6"/>
      <c r="D29" s="6"/>
      <c r="E29" s="6"/>
      <c r="F29" s="7"/>
      <c r="G29" s="7"/>
      <c r="H29" s="7"/>
      <c r="I29" s="7">
        <f>C29*D29</f>
        <v>0</v>
      </c>
    </row>
    <row r="30" spans="1:19" ht="15.75" customHeight="1" x14ac:dyDescent="0.25">
      <c r="A30" s="43" t="s">
        <v>112</v>
      </c>
      <c r="B30" s="138"/>
      <c r="C30" s="45"/>
      <c r="D30" s="175"/>
      <c r="E30" s="175"/>
      <c r="F30" s="208">
        <f>F9+F18+F28</f>
        <v>30000</v>
      </c>
      <c r="G30" s="208">
        <f>G9+G18+G28</f>
        <v>0</v>
      </c>
      <c r="H30" s="208">
        <f>H9+H18+H28</f>
        <v>0</v>
      </c>
      <c r="I30" s="210">
        <f>I9+I18+I28</f>
        <v>30000</v>
      </c>
      <c r="K30" s="950" t="s">
        <v>1561</v>
      </c>
      <c r="L30" s="950"/>
      <c r="M30" s="950"/>
      <c r="N30" s="950"/>
      <c r="O30" s="950"/>
      <c r="P30" s="950"/>
      <c r="Q30" s="950"/>
      <c r="R30" s="950"/>
      <c r="S30" s="950"/>
    </row>
    <row r="31" spans="1:19" x14ac:dyDescent="0.25">
      <c r="K31" s="950"/>
      <c r="L31" s="950"/>
      <c r="M31" s="950"/>
      <c r="N31" s="950"/>
      <c r="O31" s="950"/>
      <c r="P31" s="950"/>
      <c r="Q31" s="950"/>
      <c r="R31" s="950"/>
      <c r="S31" s="950"/>
    </row>
    <row r="32" spans="1:19" x14ac:dyDescent="0.25">
      <c r="A32" s="193" t="s">
        <v>21</v>
      </c>
      <c r="B32" s="952"/>
      <c r="C32" s="952"/>
      <c r="D32" s="952"/>
      <c r="E32" s="952"/>
      <c r="F32" s="952"/>
      <c r="G32" s="952"/>
      <c r="H32" s="952"/>
      <c r="I32" s="952"/>
      <c r="K32" s="950"/>
      <c r="L32" s="950"/>
      <c r="M32" s="950"/>
      <c r="N32" s="950"/>
      <c r="O32" s="950"/>
      <c r="P32" s="950"/>
      <c r="Q32" s="950"/>
      <c r="R32" s="950"/>
      <c r="S32" s="950"/>
    </row>
    <row r="33" spans="1:9" x14ac:dyDescent="0.25">
      <c r="B33" s="952"/>
      <c r="C33" s="952"/>
      <c r="D33" s="952"/>
      <c r="E33" s="952"/>
      <c r="F33" s="952"/>
      <c r="G33" s="952"/>
      <c r="H33" s="952"/>
      <c r="I33" s="952"/>
    </row>
    <row r="34" spans="1:9" x14ac:dyDescent="0.25">
      <c r="B34" s="952"/>
      <c r="C34" s="952"/>
      <c r="D34" s="952"/>
      <c r="E34" s="952"/>
      <c r="F34" s="952"/>
      <c r="G34" s="952"/>
      <c r="H34" s="952"/>
      <c r="I34" s="952"/>
    </row>
    <row r="35" spans="1:9" x14ac:dyDescent="0.25">
      <c r="B35" s="952"/>
      <c r="C35" s="952"/>
      <c r="D35" s="952"/>
      <c r="E35" s="952"/>
      <c r="F35" s="952"/>
      <c r="G35" s="952"/>
      <c r="H35" s="952"/>
      <c r="I35" s="952"/>
    </row>
    <row r="38" spans="1:9" x14ac:dyDescent="0.25">
      <c r="A38" s="948" t="s">
        <v>1693</v>
      </c>
      <c r="B38" s="949"/>
      <c r="C38" s="949"/>
      <c r="D38" s="949"/>
      <c r="E38" s="949"/>
      <c r="F38" s="949"/>
      <c r="G38" s="949"/>
      <c r="H38" s="949"/>
      <c r="I38" s="949"/>
    </row>
  </sheetData>
  <sheetProtection formatCells="0" formatColumns="0" formatRows="0" insertColumns="0" insertRows="0"/>
  <mergeCells count="14">
    <mergeCell ref="K1:P1"/>
    <mergeCell ref="D1:I1"/>
    <mergeCell ref="A3:I3"/>
    <mergeCell ref="A4:A5"/>
    <mergeCell ref="B4:B5"/>
    <mergeCell ref="C4:C5"/>
    <mergeCell ref="D4:D5"/>
    <mergeCell ref="I4:I5"/>
    <mergeCell ref="A38:I38"/>
    <mergeCell ref="K11:R12"/>
    <mergeCell ref="K10:R10"/>
    <mergeCell ref="B32:I35"/>
    <mergeCell ref="K30:S32"/>
    <mergeCell ref="K16:S18"/>
  </mergeCells>
  <phoneticPr fontId="8" type="noConversion"/>
  <printOptions horizontalCentered="1"/>
  <pageMargins left="0.7" right="0.7" top="1.2417708333333299" bottom="0.75" header="0.3" footer="0.3"/>
  <pageSetup scale="84" orientation="landscape" r:id="rId1"/>
  <headerFooter alignWithMargins="0">
    <oddHeader>&amp;C&amp;"-,Bold"&amp;16 HIGHWAY SAFETY IMPROVEMENT PROGRAM
APPLICATION - COST ESTIMATE</oddHeader>
    <oddFooter>&amp;L&amp;10ADOT - HSIP App - Cost Est.  Updated 7-2014&amp;CPage 3</oddFooter>
  </headerFooter>
  <ignoredErrors>
    <ignoredError sqref="I9" formula="1"/>
  </ignoredError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5"/>
    <pageSetUpPr fitToPage="1"/>
  </sheetPr>
  <dimension ref="A1:S36"/>
  <sheetViews>
    <sheetView zoomScaleNormal="100" workbookViewId="0">
      <selection activeCell="S2" sqref="S2"/>
    </sheetView>
  </sheetViews>
  <sheetFormatPr defaultRowHeight="15" x14ac:dyDescent="0.25"/>
  <cols>
    <col min="1" max="1" width="23.28515625" style="259" customWidth="1"/>
    <col min="2" max="2" width="23.85546875" style="259" customWidth="1"/>
    <col min="3" max="3" width="11.42578125" style="259" customWidth="1"/>
    <col min="4" max="5" width="13.28515625" style="259" customWidth="1"/>
    <col min="6" max="6" width="14" style="259" bestFit="1" customWidth="1"/>
    <col min="7" max="7" width="14.42578125" style="259" customWidth="1"/>
    <col min="8" max="8" width="13.28515625" style="259" customWidth="1"/>
    <col min="9" max="9" width="18.42578125" style="259" customWidth="1"/>
    <col min="10" max="13" width="9.140625" style="259"/>
    <col min="14" max="14" width="12.85546875" style="259" customWidth="1"/>
    <col min="15" max="16384" width="9.140625" style="259"/>
  </cols>
  <sheetData>
    <row r="1" spans="1:18" ht="30.75" customHeight="1" x14ac:dyDescent="0.25">
      <c r="A1" s="245" t="s">
        <v>117</v>
      </c>
      <c r="B1" s="256" t="str">
        <f>'2. Application'!C1</f>
        <v xml:space="preserve"> </v>
      </c>
      <c r="C1" s="249" t="s">
        <v>100</v>
      </c>
      <c r="D1" s="955" t="s">
        <v>306</v>
      </c>
      <c r="E1" s="956"/>
      <c r="F1" s="956"/>
      <c r="G1" s="956"/>
      <c r="H1" s="956"/>
      <c r="I1" s="957"/>
      <c r="J1" s="721"/>
      <c r="K1" s="951" t="s">
        <v>1680</v>
      </c>
      <c r="L1" s="951"/>
      <c r="M1" s="951"/>
      <c r="N1" s="951"/>
      <c r="O1" s="951"/>
    </row>
    <row r="2" spans="1:18" ht="7.5" customHeight="1" x14ac:dyDescent="0.25">
      <c r="A2" s="242"/>
      <c r="B2" s="243"/>
      <c r="C2" s="243"/>
      <c r="D2" s="243"/>
      <c r="E2" s="243"/>
      <c r="F2" s="243"/>
      <c r="G2" s="243"/>
      <c r="H2" s="243"/>
      <c r="I2" s="244"/>
    </row>
    <row r="3" spans="1:18" ht="21" customHeight="1" x14ac:dyDescent="0.25">
      <c r="A3" s="958" t="s">
        <v>278</v>
      </c>
      <c r="B3" s="959"/>
      <c r="C3" s="959"/>
      <c r="D3" s="959"/>
      <c r="E3" s="959"/>
      <c r="F3" s="959"/>
      <c r="G3" s="959"/>
      <c r="H3" s="959"/>
      <c r="I3" s="960"/>
    </row>
    <row r="4" spans="1:18" ht="20.25" customHeight="1" x14ac:dyDescent="0.25">
      <c r="A4" s="961" t="s">
        <v>113</v>
      </c>
      <c r="B4" s="961" t="s">
        <v>114</v>
      </c>
      <c r="C4" s="961" t="s">
        <v>116</v>
      </c>
      <c r="D4" s="961" t="s">
        <v>160</v>
      </c>
      <c r="E4" s="257" t="s">
        <v>268</v>
      </c>
      <c r="F4" s="250" t="s">
        <v>35</v>
      </c>
      <c r="G4" s="250" t="s">
        <v>137</v>
      </c>
      <c r="H4" s="250" t="s">
        <v>138</v>
      </c>
      <c r="I4" s="961" t="s">
        <v>115</v>
      </c>
    </row>
    <row r="5" spans="1:18" ht="17.25" customHeight="1" x14ac:dyDescent="0.25">
      <c r="A5" s="962"/>
      <c r="B5" s="962"/>
      <c r="C5" s="962"/>
      <c r="D5" s="962"/>
      <c r="E5" s="258"/>
      <c r="F5" s="200">
        <v>1</v>
      </c>
      <c r="G5" s="201">
        <v>0</v>
      </c>
      <c r="H5" s="201">
        <v>0</v>
      </c>
      <c r="I5" s="962"/>
      <c r="K5" s="259" t="s">
        <v>34</v>
      </c>
    </row>
    <row r="6" spans="1:18" ht="15.75" x14ac:dyDescent="0.25">
      <c r="A6" s="251" t="s">
        <v>111</v>
      </c>
      <c r="B6" s="246" t="s">
        <v>118</v>
      </c>
      <c r="C6" s="9">
        <v>0</v>
      </c>
      <c r="D6" s="10">
        <v>0</v>
      </c>
      <c r="E6" s="10">
        <f>(C6*D6)</f>
        <v>0</v>
      </c>
      <c r="F6" s="7">
        <f>ROUND(D6*$F$5,2)</f>
        <v>0</v>
      </c>
      <c r="G6" s="7">
        <f>ROUND(D6*$G$5,2)</f>
        <v>0</v>
      </c>
      <c r="H6" s="10">
        <v>0</v>
      </c>
      <c r="I6" s="7">
        <f>SUM(F6:H6)</f>
        <v>0</v>
      </c>
      <c r="K6" s="176" t="s">
        <v>36</v>
      </c>
      <c r="M6" s="176" t="s">
        <v>256</v>
      </c>
      <c r="O6" s="176" t="s">
        <v>118</v>
      </c>
    </row>
    <row r="7" spans="1:18" ht="15.75" x14ac:dyDescent="0.25">
      <c r="A7" s="251" t="s">
        <v>108</v>
      </c>
      <c r="B7" s="246"/>
      <c r="C7" s="9">
        <v>0</v>
      </c>
      <c r="D7" s="10">
        <v>0</v>
      </c>
      <c r="E7" s="10">
        <f>(C7*D7)</f>
        <v>0</v>
      </c>
      <c r="F7" s="7">
        <f>ROUND(D7*$F$5,2)</f>
        <v>0</v>
      </c>
      <c r="G7" s="7">
        <f>ROUND(D7*$G$5,2)</f>
        <v>0</v>
      </c>
      <c r="H7" s="10">
        <v>0</v>
      </c>
      <c r="I7" s="7">
        <f>SUM(F7:H7)</f>
        <v>0</v>
      </c>
    </row>
    <row r="8" spans="1:18" ht="15.75" x14ac:dyDescent="0.25">
      <c r="A8" s="251" t="s">
        <v>266</v>
      </c>
      <c r="B8" s="247"/>
      <c r="C8" s="9">
        <v>1</v>
      </c>
      <c r="D8" s="265">
        <v>30000</v>
      </c>
      <c r="E8" s="10">
        <f>(C8*D8)</f>
        <v>30000</v>
      </c>
      <c r="F8" s="7">
        <f>ROUND(D8*$F$5,2)</f>
        <v>30000</v>
      </c>
      <c r="G8" s="7">
        <f>ROUND(D8*$G$5,2)</f>
        <v>0</v>
      </c>
      <c r="H8" s="10">
        <v>0</v>
      </c>
      <c r="I8" s="7">
        <f>SUM(F8:H8)</f>
        <v>30000</v>
      </c>
      <c r="K8" s="259" t="s">
        <v>309</v>
      </c>
    </row>
    <row r="9" spans="1:18" ht="15.75" x14ac:dyDescent="0.25">
      <c r="A9" s="252" t="s">
        <v>134</v>
      </c>
      <c r="B9" s="190"/>
      <c r="C9" s="255"/>
      <c r="D9" s="208">
        <f t="shared" ref="D9:I9" si="0">SUM(D6:D8)</f>
        <v>30000</v>
      </c>
      <c r="E9" s="209">
        <f t="shared" si="0"/>
        <v>30000</v>
      </c>
      <c r="F9" s="209">
        <f t="shared" si="0"/>
        <v>30000</v>
      </c>
      <c r="G9" s="209">
        <f t="shared" si="0"/>
        <v>0</v>
      </c>
      <c r="H9" s="209">
        <f t="shared" si="0"/>
        <v>0</v>
      </c>
      <c r="I9" s="210">
        <f t="shared" si="0"/>
        <v>30000</v>
      </c>
    </row>
    <row r="10" spans="1:18" ht="15.75" x14ac:dyDescent="0.25">
      <c r="A10" s="251" t="s">
        <v>110</v>
      </c>
      <c r="B10" s="191" t="s">
        <v>296</v>
      </c>
      <c r="C10" s="8">
        <v>1000</v>
      </c>
      <c r="D10" s="10">
        <v>20</v>
      </c>
      <c r="E10" s="10">
        <f t="shared" ref="E10:E15" si="1">(C10*D10)</f>
        <v>20000</v>
      </c>
      <c r="F10" s="7">
        <f t="shared" ref="F10:F15" si="2">ROUND(D10*$F$5*C10,2)</f>
        <v>20000</v>
      </c>
      <c r="G10" s="7">
        <f t="shared" ref="G10:G15" si="3">ROUND(D10*$G$5*C10,2)</f>
        <v>0</v>
      </c>
      <c r="H10" s="10">
        <v>0</v>
      </c>
      <c r="I10" s="7">
        <f t="shared" ref="I10:I15" si="4">SUM(F10:H10)</f>
        <v>20000</v>
      </c>
      <c r="K10" s="951" t="s">
        <v>305</v>
      </c>
      <c r="L10" s="951"/>
      <c r="M10" s="951"/>
      <c r="N10" s="951"/>
      <c r="O10" s="951"/>
      <c r="P10" s="951"/>
      <c r="Q10" s="951"/>
      <c r="R10" s="951"/>
    </row>
    <row r="11" spans="1:18" ht="15.75" customHeight="1" x14ac:dyDescent="0.25">
      <c r="A11" s="251" t="s">
        <v>110</v>
      </c>
      <c r="B11" s="191" t="s">
        <v>297</v>
      </c>
      <c r="C11" s="8">
        <v>500</v>
      </c>
      <c r="D11" s="10">
        <v>6</v>
      </c>
      <c r="E11" s="10">
        <f t="shared" si="1"/>
        <v>3000</v>
      </c>
      <c r="F11" s="7">
        <f t="shared" si="2"/>
        <v>3000</v>
      </c>
      <c r="G11" s="7">
        <f t="shared" si="3"/>
        <v>0</v>
      </c>
      <c r="H11" s="10">
        <v>0</v>
      </c>
      <c r="I11" s="7">
        <f t="shared" si="4"/>
        <v>3000</v>
      </c>
    </row>
    <row r="12" spans="1:18" ht="15.75" x14ac:dyDescent="0.25">
      <c r="A12" s="251" t="s">
        <v>110</v>
      </c>
      <c r="B12" s="246"/>
      <c r="C12" s="8">
        <v>0</v>
      </c>
      <c r="D12" s="10">
        <v>0</v>
      </c>
      <c r="E12" s="10">
        <f t="shared" si="1"/>
        <v>0</v>
      </c>
      <c r="F12" s="7">
        <f t="shared" si="2"/>
        <v>0</v>
      </c>
      <c r="G12" s="7">
        <f t="shared" si="3"/>
        <v>0</v>
      </c>
      <c r="H12" s="10">
        <v>0</v>
      </c>
      <c r="I12" s="7">
        <f t="shared" si="4"/>
        <v>0</v>
      </c>
      <c r="K12" s="950" t="s">
        <v>1547</v>
      </c>
      <c r="L12" s="950"/>
      <c r="M12" s="950"/>
      <c r="N12" s="950"/>
      <c r="O12" s="950"/>
      <c r="P12" s="950"/>
      <c r="Q12" s="950"/>
      <c r="R12" s="950"/>
    </row>
    <row r="13" spans="1:18" ht="15.75" x14ac:dyDescent="0.25">
      <c r="A13" s="251" t="s">
        <v>110</v>
      </c>
      <c r="B13" s="246"/>
      <c r="C13" s="264">
        <v>0</v>
      </c>
      <c r="D13" s="10">
        <f>D10*C13</f>
        <v>0</v>
      </c>
      <c r="E13" s="10">
        <f t="shared" si="1"/>
        <v>0</v>
      </c>
      <c r="F13" s="7">
        <f t="shared" si="2"/>
        <v>0</v>
      </c>
      <c r="G13" s="7">
        <f t="shared" si="3"/>
        <v>0</v>
      </c>
      <c r="H13" s="10">
        <v>0</v>
      </c>
      <c r="I13" s="7">
        <f t="shared" si="4"/>
        <v>0</v>
      </c>
      <c r="K13" s="950"/>
      <c r="L13" s="950"/>
      <c r="M13" s="950"/>
      <c r="N13" s="950"/>
      <c r="O13" s="950"/>
      <c r="P13" s="950"/>
      <c r="Q13" s="950"/>
      <c r="R13" s="950"/>
    </row>
    <row r="14" spans="1:18" ht="15.75" x14ac:dyDescent="0.25">
      <c r="A14" s="251" t="s">
        <v>110</v>
      </c>
      <c r="B14" s="246"/>
      <c r="C14" s="8">
        <v>0</v>
      </c>
      <c r="D14" s="10">
        <v>0</v>
      </c>
      <c r="E14" s="10">
        <f t="shared" si="1"/>
        <v>0</v>
      </c>
      <c r="F14" s="7">
        <f t="shared" si="2"/>
        <v>0</v>
      </c>
      <c r="G14" s="7">
        <f t="shared" si="3"/>
        <v>0</v>
      </c>
      <c r="H14" s="10">
        <v>0</v>
      </c>
      <c r="I14" s="7">
        <f t="shared" si="4"/>
        <v>0</v>
      </c>
    </row>
    <row r="15" spans="1:18" ht="15.75" x14ac:dyDescent="0.25">
      <c r="A15" s="251" t="s">
        <v>110</v>
      </c>
      <c r="B15" s="246"/>
      <c r="C15" s="8">
        <v>0</v>
      </c>
      <c r="D15" s="10">
        <v>0</v>
      </c>
      <c r="E15" s="10">
        <f t="shared" si="1"/>
        <v>0</v>
      </c>
      <c r="F15" s="7">
        <f t="shared" si="2"/>
        <v>0</v>
      </c>
      <c r="G15" s="7">
        <f t="shared" si="3"/>
        <v>0</v>
      </c>
      <c r="H15" s="10">
        <v>0</v>
      </c>
      <c r="I15" s="7">
        <f t="shared" si="4"/>
        <v>0</v>
      </c>
    </row>
    <row r="16" spans="1:18" ht="15.75" x14ac:dyDescent="0.25">
      <c r="A16" s="261" t="s">
        <v>302</v>
      </c>
      <c r="B16" s="262"/>
      <c r="C16" s="263"/>
      <c r="D16" s="215"/>
      <c r="E16" s="215">
        <f>SUM(E10:E15)</f>
        <v>23000</v>
      </c>
      <c r="F16" s="216">
        <f>SUM(F10:F15)</f>
        <v>23000</v>
      </c>
      <c r="G16" s="216">
        <f>SUM(G10:G15)</f>
        <v>0</v>
      </c>
      <c r="H16" s="216">
        <f>SUM(H10:H15)</f>
        <v>0</v>
      </c>
      <c r="I16" s="216">
        <f>SUM(I10:I15)</f>
        <v>23000</v>
      </c>
    </row>
    <row r="17" spans="1:19" ht="15.75" x14ac:dyDescent="0.25">
      <c r="A17" s="251" t="s">
        <v>280</v>
      </c>
      <c r="B17" s="246"/>
      <c r="C17" s="172">
        <v>0.1</v>
      </c>
      <c r="D17" s="10"/>
      <c r="E17" s="10">
        <f>(C17*E16)</f>
        <v>2300</v>
      </c>
      <c r="F17" s="10">
        <f>(C17*F16)</f>
        <v>2300</v>
      </c>
      <c r="G17" s="10">
        <f>(C17*G16)</f>
        <v>0</v>
      </c>
      <c r="H17" s="10">
        <f>(C17*H16)</f>
        <v>0</v>
      </c>
      <c r="I17" s="10">
        <f>(C17*I16)</f>
        <v>2300</v>
      </c>
    </row>
    <row r="18" spans="1:19" ht="15.75" x14ac:dyDescent="0.25">
      <c r="A18" s="251" t="s">
        <v>281</v>
      </c>
      <c r="B18" s="268"/>
      <c r="C18" s="269">
        <v>0.1</v>
      </c>
      <c r="D18" s="270"/>
      <c r="E18" s="270">
        <f>C18*E16</f>
        <v>2300</v>
      </c>
      <c r="F18" s="270">
        <f>C18*F16</f>
        <v>2300</v>
      </c>
      <c r="G18" s="270">
        <f>C18*G16</f>
        <v>0</v>
      </c>
      <c r="H18" s="270">
        <f>C18*H16</f>
        <v>0</v>
      </c>
      <c r="I18" s="270">
        <f>C18*I16</f>
        <v>2300</v>
      </c>
    </row>
    <row r="19" spans="1:19" ht="15.75" x14ac:dyDescent="0.25">
      <c r="A19" s="252" t="s">
        <v>134</v>
      </c>
      <c r="B19" s="190"/>
      <c r="C19" s="255"/>
      <c r="D19" s="208">
        <f t="shared" ref="D19:I19" si="5">SUM(D16:D17)</f>
        <v>0</v>
      </c>
      <c r="E19" s="208">
        <f t="shared" si="5"/>
        <v>25300</v>
      </c>
      <c r="F19" s="208">
        <f t="shared" si="5"/>
        <v>25300</v>
      </c>
      <c r="G19" s="208">
        <f t="shared" si="5"/>
        <v>0</v>
      </c>
      <c r="H19" s="208">
        <f t="shared" si="5"/>
        <v>0</v>
      </c>
      <c r="I19" s="208">
        <f t="shared" si="5"/>
        <v>25300</v>
      </c>
    </row>
    <row r="20" spans="1:19" ht="15.75" x14ac:dyDescent="0.25">
      <c r="A20" s="251" t="s">
        <v>135</v>
      </c>
      <c r="B20" s="247"/>
      <c r="C20" s="172">
        <v>0.14000000000000001</v>
      </c>
      <c r="D20" s="10"/>
      <c r="E20" s="10"/>
      <c r="F20" s="7">
        <f>ROUND($C$20*F19,2)</f>
        <v>3542</v>
      </c>
      <c r="G20" s="7">
        <f>ROUND($C$20*G19,2)</f>
        <v>0</v>
      </c>
      <c r="H20" s="10">
        <v>0</v>
      </c>
      <c r="I20" s="7">
        <f>F20+G20+H20</f>
        <v>3542</v>
      </c>
    </row>
    <row r="21" spans="1:19" ht="15.75" x14ac:dyDescent="0.25">
      <c r="A21" s="251" t="s">
        <v>136</v>
      </c>
      <c r="B21" s="247"/>
      <c r="C21" s="172">
        <v>0.05</v>
      </c>
      <c r="D21" s="10"/>
      <c r="E21" s="10"/>
      <c r="F21" s="7">
        <f>ROUND($C$21*F19,2)</f>
        <v>1265</v>
      </c>
      <c r="G21" s="7">
        <f>ROUND($C$21*G19,2)</f>
        <v>0</v>
      </c>
      <c r="H21" s="10">
        <v>0</v>
      </c>
      <c r="I21" s="7">
        <f>F21+G21+H21</f>
        <v>1265</v>
      </c>
    </row>
    <row r="22" spans="1:19" ht="15.75" x14ac:dyDescent="0.25">
      <c r="A22" s="251" t="s">
        <v>279</v>
      </c>
      <c r="B22" s="246"/>
      <c r="C22" s="217">
        <v>0.01</v>
      </c>
      <c r="D22" s="10"/>
      <c r="E22" s="10"/>
      <c r="F22" s="7">
        <f>ROUND($C$22*F19,2)</f>
        <v>253</v>
      </c>
      <c r="G22" s="7">
        <f t="shared" ref="G22:G28" si="6">ROUND(D22*$G$5,2)</f>
        <v>0</v>
      </c>
      <c r="H22" s="10">
        <v>0</v>
      </c>
      <c r="I22" s="7">
        <f>F22+G22+H22</f>
        <v>253</v>
      </c>
    </row>
    <row r="23" spans="1:19" ht="15.75" x14ac:dyDescent="0.25">
      <c r="A23" s="251" t="s">
        <v>310</v>
      </c>
      <c r="B23" s="246"/>
      <c r="C23" s="172">
        <v>0.05</v>
      </c>
      <c r="D23" s="10"/>
      <c r="E23" s="10"/>
      <c r="F23" s="7">
        <f>ROUND(C23*F19,2)</f>
        <v>1265</v>
      </c>
      <c r="G23" s="7">
        <f t="shared" si="6"/>
        <v>0</v>
      </c>
      <c r="H23" s="10">
        <v>0</v>
      </c>
      <c r="I23" s="7">
        <f t="shared" ref="I23:I28" si="7">SUM(F23:H23)</f>
        <v>1265</v>
      </c>
    </row>
    <row r="24" spans="1:19" ht="15.75" x14ac:dyDescent="0.25">
      <c r="A24" s="251"/>
      <c r="B24" s="246"/>
      <c r="C24" s="8">
        <v>0</v>
      </c>
      <c r="D24" s="10"/>
      <c r="E24" s="10"/>
      <c r="F24" s="7">
        <f>ROUND(E24*$F$5,2)</f>
        <v>0</v>
      </c>
      <c r="G24" s="7">
        <f t="shared" si="6"/>
        <v>0</v>
      </c>
      <c r="H24" s="10">
        <v>0</v>
      </c>
      <c r="I24" s="7">
        <f t="shared" si="7"/>
        <v>0</v>
      </c>
    </row>
    <row r="25" spans="1:19" ht="15.75" x14ac:dyDescent="0.25">
      <c r="A25" s="251"/>
      <c r="B25" s="246"/>
      <c r="C25" s="8">
        <v>0</v>
      </c>
      <c r="D25" s="10"/>
      <c r="E25" s="10"/>
      <c r="F25" s="7">
        <f>ROUND(E25*$F$5,2)</f>
        <v>0</v>
      </c>
      <c r="G25" s="7">
        <f t="shared" si="6"/>
        <v>0</v>
      </c>
      <c r="H25" s="10">
        <v>0</v>
      </c>
      <c r="I25" s="7">
        <f t="shared" si="7"/>
        <v>0</v>
      </c>
    </row>
    <row r="26" spans="1:19" ht="15.75" x14ac:dyDescent="0.25">
      <c r="A26" s="251"/>
      <c r="B26" s="246"/>
      <c r="C26" s="8">
        <v>0</v>
      </c>
      <c r="D26" s="10"/>
      <c r="E26" s="10"/>
      <c r="F26" s="7">
        <f>ROUND(E26*$F$5,2)</f>
        <v>0</v>
      </c>
      <c r="G26" s="7">
        <f t="shared" si="6"/>
        <v>0</v>
      </c>
      <c r="H26" s="10">
        <v>0</v>
      </c>
      <c r="I26" s="7">
        <f t="shared" si="7"/>
        <v>0</v>
      </c>
    </row>
    <row r="27" spans="1:19" ht="15.75" x14ac:dyDescent="0.25">
      <c r="A27" s="251"/>
      <c r="B27" s="246"/>
      <c r="C27" s="8">
        <v>0</v>
      </c>
      <c r="D27" s="10"/>
      <c r="E27" s="10"/>
      <c r="F27" s="7">
        <f>ROUND(E27*$F$5,2)</f>
        <v>0</v>
      </c>
      <c r="G27" s="7">
        <f t="shared" si="6"/>
        <v>0</v>
      </c>
      <c r="H27" s="10">
        <v>0</v>
      </c>
      <c r="I27" s="7">
        <f t="shared" si="7"/>
        <v>0</v>
      </c>
    </row>
    <row r="28" spans="1:19" ht="15.75" x14ac:dyDescent="0.25">
      <c r="A28" s="251"/>
      <c r="B28" s="246"/>
      <c r="C28" s="8">
        <v>0</v>
      </c>
      <c r="D28" s="10"/>
      <c r="E28" s="10"/>
      <c r="F28" s="7">
        <f>ROUND(E28*$F$5,2)</f>
        <v>0</v>
      </c>
      <c r="G28" s="7">
        <f t="shared" si="6"/>
        <v>0</v>
      </c>
      <c r="H28" s="10">
        <v>0</v>
      </c>
      <c r="I28" s="7">
        <f t="shared" si="7"/>
        <v>0</v>
      </c>
    </row>
    <row r="29" spans="1:19" ht="15.75" x14ac:dyDescent="0.25">
      <c r="A29" s="272" t="s">
        <v>134</v>
      </c>
      <c r="B29" s="192"/>
      <c r="C29" s="253"/>
      <c r="D29" s="187"/>
      <c r="E29" s="271"/>
      <c r="F29" s="273">
        <f>SUM(F20:F28)</f>
        <v>6325</v>
      </c>
      <c r="G29" s="211">
        <f>SUM(G20:G28)</f>
        <v>0</v>
      </c>
      <c r="H29" s="211">
        <f>SUM(H20:H28)</f>
        <v>0</v>
      </c>
      <c r="I29" s="211">
        <f>SUM(I20:I28)</f>
        <v>6325</v>
      </c>
    </row>
    <row r="30" spans="1:19" ht="15.75" x14ac:dyDescent="0.25">
      <c r="A30" s="251"/>
      <c r="B30" s="246"/>
      <c r="C30" s="251"/>
      <c r="D30" s="251"/>
      <c r="E30" s="251"/>
      <c r="F30" s="7"/>
      <c r="G30" s="7"/>
      <c r="H30" s="7"/>
      <c r="I30" s="7">
        <f>C30*D30</f>
        <v>0</v>
      </c>
    </row>
    <row r="31" spans="1:19" ht="15.75" x14ac:dyDescent="0.25">
      <c r="A31" s="252" t="s">
        <v>112</v>
      </c>
      <c r="B31" s="254"/>
      <c r="C31" s="255"/>
      <c r="D31" s="175"/>
      <c r="E31" s="175"/>
      <c r="F31" s="208">
        <f>F9+F19+F29</f>
        <v>61625</v>
      </c>
      <c r="G31" s="208">
        <f>G9+G19+G29</f>
        <v>0</v>
      </c>
      <c r="H31" s="208">
        <f>H9+H19+H29</f>
        <v>0</v>
      </c>
      <c r="I31" s="210">
        <f>I9+I19+I29</f>
        <v>61625</v>
      </c>
      <c r="K31" s="963" t="s">
        <v>1561</v>
      </c>
      <c r="L31" s="963"/>
      <c r="M31" s="963"/>
      <c r="N31" s="963"/>
      <c r="O31" s="963"/>
      <c r="P31" s="963"/>
      <c r="Q31" s="963"/>
      <c r="R31" s="963"/>
      <c r="S31" s="963"/>
    </row>
    <row r="32" spans="1:19" x14ac:dyDescent="0.25">
      <c r="K32" s="963"/>
      <c r="L32" s="963"/>
      <c r="M32" s="963"/>
      <c r="N32" s="963"/>
      <c r="O32" s="963"/>
      <c r="P32" s="963"/>
      <c r="Q32" s="963"/>
      <c r="R32" s="963"/>
      <c r="S32" s="963"/>
    </row>
    <row r="33" spans="1:9" x14ac:dyDescent="0.25">
      <c r="A33" s="248" t="s">
        <v>21</v>
      </c>
      <c r="B33" s="952"/>
      <c r="C33" s="952"/>
      <c r="D33" s="952"/>
      <c r="E33" s="952"/>
      <c r="F33" s="952"/>
      <c r="G33" s="952"/>
      <c r="H33" s="952"/>
      <c r="I33" s="952"/>
    </row>
    <row r="34" spans="1:9" x14ac:dyDescent="0.25">
      <c r="B34" s="952"/>
      <c r="C34" s="952"/>
      <c r="D34" s="952"/>
      <c r="E34" s="952"/>
      <c r="F34" s="952"/>
      <c r="G34" s="952"/>
      <c r="H34" s="952"/>
      <c r="I34" s="952"/>
    </row>
    <row r="35" spans="1:9" x14ac:dyDescent="0.25">
      <c r="B35" s="952"/>
      <c r="C35" s="952"/>
      <c r="D35" s="952"/>
      <c r="E35" s="952"/>
      <c r="F35" s="952"/>
      <c r="G35" s="952"/>
      <c r="H35" s="952"/>
      <c r="I35" s="952"/>
    </row>
    <row r="36" spans="1:9" x14ac:dyDescent="0.25">
      <c r="B36" s="952"/>
      <c r="C36" s="952"/>
      <c r="D36" s="952"/>
      <c r="E36" s="952"/>
      <c r="F36" s="952"/>
      <c r="G36" s="952"/>
      <c r="H36" s="952"/>
      <c r="I36" s="952"/>
    </row>
  </sheetData>
  <sheetProtection formatCells="0" formatColumns="0" formatRows="0" insertColumns="0" insertRows="0"/>
  <mergeCells count="12">
    <mergeCell ref="K10:R10"/>
    <mergeCell ref="B33:I36"/>
    <mergeCell ref="D1:I1"/>
    <mergeCell ref="A3:I3"/>
    <mergeCell ref="A4:A5"/>
    <mergeCell ref="B4:B5"/>
    <mergeCell ref="C4:C5"/>
    <mergeCell ref="D4:D5"/>
    <mergeCell ref="I4:I5"/>
    <mergeCell ref="K31:S32"/>
    <mergeCell ref="K12:R13"/>
    <mergeCell ref="K1:O1"/>
  </mergeCells>
  <printOptions horizontalCentered="1"/>
  <pageMargins left="0.7" right="0.7" top="1.2417708333333299" bottom="0.75" header="0.3" footer="0.3"/>
  <pageSetup scale="83" orientation="landscape" r:id="rId1"/>
  <headerFooter alignWithMargins="0">
    <oddHeader>&amp;C&amp;"-,Bold"&amp;16ADOT LOCAL HIGHWAY SAFETY IMPROVEMENT PROGRAM
APPLICATION - COST ESTIMATE</oddHeader>
    <oddFooter>&amp;L&amp;10ADOT - HSIP App - Cost Est.  Updated 8-2011&amp;CPage 3</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rgb="FFFF99CC"/>
  </sheetPr>
  <dimension ref="A1:R45"/>
  <sheetViews>
    <sheetView topLeftCell="A10" workbookViewId="0">
      <selection activeCell="K47" sqref="K47:K48"/>
    </sheetView>
  </sheetViews>
  <sheetFormatPr defaultRowHeight="15" x14ac:dyDescent="0.25"/>
  <cols>
    <col min="1" max="1" width="28.7109375" customWidth="1"/>
    <col min="2" max="2" width="21.140625" customWidth="1"/>
    <col min="3" max="3" width="9.28515625" bestFit="1" customWidth="1"/>
    <col min="4" max="6" width="12.5703125" bestFit="1" customWidth="1"/>
    <col min="7" max="7" width="12.42578125" bestFit="1" customWidth="1"/>
    <col min="8" max="8" width="10.85546875" bestFit="1" customWidth="1"/>
    <col min="9" max="9" width="12.5703125" bestFit="1" customWidth="1"/>
    <col min="10" max="10" width="14.5703125" customWidth="1"/>
    <col min="11" max="11" width="32.7109375" customWidth="1"/>
  </cols>
  <sheetData>
    <row r="1" spans="1:11" ht="38.25" customHeight="1" x14ac:dyDescent="0.25">
      <c r="A1" s="324" t="s">
        <v>117</v>
      </c>
      <c r="B1" s="325"/>
      <c r="C1" s="326" t="s">
        <v>100</v>
      </c>
      <c r="D1" s="980" t="s">
        <v>355</v>
      </c>
      <c r="E1" s="981"/>
      <c r="F1" s="981"/>
      <c r="G1" s="981"/>
      <c r="H1" s="981"/>
      <c r="I1" s="982"/>
    </row>
    <row r="2" spans="1:11" ht="9.75" customHeight="1" x14ac:dyDescent="0.25">
      <c r="A2" s="327"/>
      <c r="B2" s="328"/>
      <c r="C2" s="328"/>
      <c r="D2" s="328"/>
      <c r="E2" s="328"/>
      <c r="F2" s="328"/>
      <c r="G2" s="328"/>
      <c r="H2" s="328"/>
      <c r="I2" s="329"/>
    </row>
    <row r="3" spans="1:11" ht="15.75" thickBot="1" x14ac:dyDescent="0.3">
      <c r="A3" s="983" t="s">
        <v>285</v>
      </c>
      <c r="B3" s="984"/>
      <c r="C3" s="984"/>
      <c r="D3" s="984"/>
      <c r="E3" s="984"/>
      <c r="F3" s="984"/>
      <c r="G3" s="984"/>
      <c r="H3" s="984"/>
      <c r="I3" s="985"/>
    </row>
    <row r="4" spans="1:11" x14ac:dyDescent="0.25">
      <c r="A4" s="986" t="s">
        <v>113</v>
      </c>
      <c r="B4" s="988" t="s">
        <v>114</v>
      </c>
      <c r="C4" s="990" t="s">
        <v>116</v>
      </c>
      <c r="D4" s="988" t="s">
        <v>160</v>
      </c>
      <c r="E4" s="974" t="s">
        <v>268</v>
      </c>
      <c r="F4" s="330" t="s">
        <v>35</v>
      </c>
      <c r="G4" s="330" t="s">
        <v>137</v>
      </c>
      <c r="H4" s="330" t="s">
        <v>138</v>
      </c>
      <c r="I4" s="992" t="s">
        <v>115</v>
      </c>
    </row>
    <row r="5" spans="1:11" ht="15.75" thickBot="1" x14ac:dyDescent="0.3">
      <c r="A5" s="987"/>
      <c r="B5" s="989"/>
      <c r="C5" s="991"/>
      <c r="D5" s="989"/>
      <c r="E5" s="975"/>
      <c r="F5" s="331">
        <v>1</v>
      </c>
      <c r="G5" s="331">
        <v>0</v>
      </c>
      <c r="H5" s="331">
        <v>0</v>
      </c>
      <c r="I5" s="993"/>
    </row>
    <row r="6" spans="1:11" x14ac:dyDescent="0.25">
      <c r="A6" s="332" t="s">
        <v>108</v>
      </c>
      <c r="B6" s="333"/>
      <c r="C6" s="334">
        <v>1</v>
      </c>
      <c r="D6" s="335">
        <v>100000</v>
      </c>
      <c r="E6" s="336">
        <f>ROUND(C6*D6,2)</f>
        <v>100000</v>
      </c>
      <c r="F6" s="337">
        <f>ROUND(D6*$F$5,2)</f>
        <v>100000</v>
      </c>
      <c r="G6" s="337">
        <f>ROUND(D6*$G$5,2)</f>
        <v>0</v>
      </c>
      <c r="H6" s="338">
        <v>0</v>
      </c>
      <c r="I6" s="339">
        <f>SUM(F6:H6)</f>
        <v>100000</v>
      </c>
      <c r="K6" t="s">
        <v>292</v>
      </c>
    </row>
    <row r="7" spans="1:11" x14ac:dyDescent="0.25">
      <c r="A7" s="340" t="s">
        <v>307</v>
      </c>
      <c r="B7" s="341"/>
      <c r="C7" s="342">
        <v>1</v>
      </c>
      <c r="D7" s="343">
        <v>30000</v>
      </c>
      <c r="E7" s="344">
        <f>ROUND(C7*D7,2)</f>
        <v>30000</v>
      </c>
      <c r="F7" s="345">
        <f>ROUND(D7*$F$5,2)</f>
        <v>30000</v>
      </c>
      <c r="G7" s="345">
        <f>ROUND(D7*$G$5,2)</f>
        <v>0</v>
      </c>
      <c r="H7" s="346">
        <v>0</v>
      </c>
      <c r="I7" s="345">
        <f>SUM(F7:H7)</f>
        <v>30000</v>
      </c>
      <c r="K7" t="s">
        <v>293</v>
      </c>
    </row>
    <row r="8" spans="1:11" ht="15.75" thickBot="1" x14ac:dyDescent="0.3">
      <c r="A8" s="347" t="s">
        <v>312</v>
      </c>
      <c r="B8" s="348"/>
      <c r="C8" s="349"/>
      <c r="D8" s="350"/>
      <c r="E8" s="351">
        <f>SUM(E6:E7)</f>
        <v>130000</v>
      </c>
      <c r="F8" s="352">
        <f>SUM(F6:F7)</f>
        <v>130000</v>
      </c>
      <c r="G8" s="352">
        <f>SUM(G6:G7)</f>
        <v>0</v>
      </c>
      <c r="H8" s="352">
        <f>SUM(H6:H7)</f>
        <v>0</v>
      </c>
      <c r="I8" s="353">
        <f>SUM(I6:I7)</f>
        <v>130000</v>
      </c>
    </row>
    <row r="9" spans="1:11" ht="21.75" customHeight="1" thickTop="1" x14ac:dyDescent="0.25">
      <c r="A9" s="354" t="s">
        <v>288</v>
      </c>
      <c r="B9" s="355"/>
      <c r="C9" s="356">
        <v>1</v>
      </c>
      <c r="D9" s="357">
        <v>30000</v>
      </c>
      <c r="E9" s="358">
        <f>ROUND(C9*D9,2)</f>
        <v>30000</v>
      </c>
      <c r="F9" s="359">
        <f>ROUND(D9*$F$5,2)</f>
        <v>30000</v>
      </c>
      <c r="G9" s="359">
        <f>ROUND(D9*$G$5,2)</f>
        <v>0</v>
      </c>
      <c r="H9" s="360">
        <v>0</v>
      </c>
      <c r="I9" s="361">
        <f>SUM(F9:H9)</f>
        <v>30000</v>
      </c>
      <c r="K9" t="s">
        <v>294</v>
      </c>
    </row>
    <row r="10" spans="1:11" ht="21.75" customHeight="1" x14ac:dyDescent="0.25">
      <c r="A10" s="340" t="s">
        <v>110</v>
      </c>
      <c r="B10" s="362" t="s">
        <v>286</v>
      </c>
      <c r="C10" s="363">
        <v>1</v>
      </c>
      <c r="D10" s="364">
        <v>50</v>
      </c>
      <c r="E10" s="365">
        <f>ROUND(C10*D10,2)</f>
        <v>50</v>
      </c>
      <c r="F10" s="345">
        <f>ROUND(D10*$F$5*C10,2)</f>
        <v>50</v>
      </c>
      <c r="G10" s="345">
        <f>ROUND(D10*$G$5*C10,2)</f>
        <v>0</v>
      </c>
      <c r="H10" s="346">
        <v>0</v>
      </c>
      <c r="I10" s="345">
        <f>SUM(F10:H10)</f>
        <v>50</v>
      </c>
    </row>
    <row r="11" spans="1:11" ht="21.75" customHeight="1" x14ac:dyDescent="0.25">
      <c r="A11" s="366" t="s">
        <v>110</v>
      </c>
      <c r="B11" s="362" t="s">
        <v>311</v>
      </c>
      <c r="C11" s="363">
        <v>1</v>
      </c>
      <c r="D11" s="364">
        <v>6</v>
      </c>
      <c r="E11" s="367">
        <f>ROUND(C11*D11,2)</f>
        <v>6</v>
      </c>
      <c r="F11" s="368">
        <f>ROUND(D11*$F$5*C11,2)</f>
        <v>6</v>
      </c>
      <c r="G11" s="368">
        <f>ROUND(D11*$G$5*C11,2)</f>
        <v>0</v>
      </c>
      <c r="H11" s="369">
        <v>0</v>
      </c>
      <c r="I11" s="368">
        <f>SUM(F11:H11)</f>
        <v>6</v>
      </c>
    </row>
    <row r="12" spans="1:11" ht="21.75" customHeight="1" thickBot="1" x14ac:dyDescent="0.3">
      <c r="A12" s="978" t="s">
        <v>308</v>
      </c>
      <c r="B12" s="979"/>
      <c r="C12" s="979"/>
      <c r="D12" s="370"/>
      <c r="E12" s="371">
        <f>SUM(E10:E11)</f>
        <v>56</v>
      </c>
      <c r="F12" s="372">
        <f>SUM(F10:F11)</f>
        <v>56</v>
      </c>
      <c r="G12" s="372">
        <f>SUM(G10:G11)</f>
        <v>0</v>
      </c>
      <c r="H12" s="372">
        <f>SUM(H10:H11)</f>
        <v>0</v>
      </c>
      <c r="I12" s="373">
        <f>SUM(I10:I11)</f>
        <v>56</v>
      </c>
    </row>
    <row r="13" spans="1:11" ht="21.75" customHeight="1" x14ac:dyDescent="0.25">
      <c r="A13" s="374" t="s">
        <v>304</v>
      </c>
      <c r="B13" s="375"/>
      <c r="C13" s="376">
        <v>0.1</v>
      </c>
      <c r="D13" s="335"/>
      <c r="E13" s="336">
        <f>ROUND(E12*C13,2)</f>
        <v>5.6</v>
      </c>
      <c r="F13" s="336">
        <f>ROUND(F12*C13,2)</f>
        <v>5.6</v>
      </c>
      <c r="G13" s="337" t="s">
        <v>322</v>
      </c>
      <c r="H13" s="338" t="s">
        <v>322</v>
      </c>
      <c r="I13" s="339">
        <f>SUM(F13:H13)</f>
        <v>5.6</v>
      </c>
    </row>
    <row r="14" spans="1:11" x14ac:dyDescent="0.25">
      <c r="A14" s="377" t="s">
        <v>287</v>
      </c>
      <c r="B14" s="378"/>
      <c r="C14" s="379"/>
      <c r="D14" s="380"/>
      <c r="E14" s="381">
        <f>SUM(E12:E13)</f>
        <v>61.6</v>
      </c>
      <c r="F14" s="382">
        <f>SUM(F12:F13)</f>
        <v>61.6</v>
      </c>
      <c r="G14" s="382">
        <f>SUM(G10:G10)</f>
        <v>0</v>
      </c>
      <c r="H14" s="382">
        <f>SUM(H10:H10)</f>
        <v>0</v>
      </c>
      <c r="I14" s="383">
        <f>SUM(I12:I13)</f>
        <v>61.6</v>
      </c>
    </row>
    <row r="15" spans="1:11" x14ac:dyDescent="0.25">
      <c r="A15" s="384" t="s">
        <v>135</v>
      </c>
      <c r="B15" s="341"/>
      <c r="C15" s="385">
        <v>0.14000000000000001</v>
      </c>
      <c r="D15" s="346"/>
      <c r="E15" s="344">
        <f>ROUND(E14*C15,2)</f>
        <v>8.6199999999999992</v>
      </c>
      <c r="F15" s="345">
        <f>ROUND(C15*F14,2)</f>
        <v>8.6199999999999992</v>
      </c>
      <c r="G15" s="386" t="s">
        <v>322</v>
      </c>
      <c r="H15" s="346">
        <v>0</v>
      </c>
      <c r="I15" s="387">
        <f>F15</f>
        <v>8.6199999999999992</v>
      </c>
    </row>
    <row r="16" spans="1:11" x14ac:dyDescent="0.25">
      <c r="A16" s="384" t="s">
        <v>136</v>
      </c>
      <c r="B16" s="341"/>
      <c r="C16" s="385">
        <v>0.05</v>
      </c>
      <c r="D16" s="346"/>
      <c r="E16" s="344">
        <f>ROUND(E14*C16,2)</f>
        <v>3.08</v>
      </c>
      <c r="F16" s="345">
        <f>ROUND(C16*F14,2)</f>
        <v>3.08</v>
      </c>
      <c r="G16" s="345" t="s">
        <v>322</v>
      </c>
      <c r="H16" s="346">
        <v>0</v>
      </c>
      <c r="I16" s="387">
        <f>F16</f>
        <v>3.08</v>
      </c>
    </row>
    <row r="17" spans="1:18" x14ac:dyDescent="0.25">
      <c r="A17" s="388" t="s">
        <v>279</v>
      </c>
      <c r="B17" s="389"/>
      <c r="C17" s="276">
        <v>0.01</v>
      </c>
      <c r="D17" s="390"/>
      <c r="E17" s="344">
        <f>ROUND(E14*C17,2)</f>
        <v>0.62</v>
      </c>
      <c r="F17" s="345">
        <f>ROUND(C17*F14,2)</f>
        <v>0.62</v>
      </c>
      <c r="G17" s="391" t="s">
        <v>322</v>
      </c>
      <c r="H17" s="391" t="s">
        <v>322</v>
      </c>
      <c r="I17" s="387">
        <f>F17</f>
        <v>0.62</v>
      </c>
    </row>
    <row r="18" spans="1:18" x14ac:dyDescent="0.25">
      <c r="A18" s="377" t="s">
        <v>289</v>
      </c>
      <c r="B18" s="392"/>
      <c r="C18" s="393"/>
      <c r="D18" s="394"/>
      <c r="E18" s="381">
        <f>SUM(E15:E17)</f>
        <v>12.319999999999999</v>
      </c>
      <c r="F18" s="395">
        <f>SUM(F15:F17)</f>
        <v>12.319999999999999</v>
      </c>
      <c r="G18" s="395">
        <f>SUM(G15:G17)</f>
        <v>0</v>
      </c>
      <c r="H18" s="395">
        <f>SUM(H15:H17)</f>
        <v>0</v>
      </c>
      <c r="I18" s="396">
        <f>SUM(I15:I17)</f>
        <v>12.319999999999999</v>
      </c>
    </row>
    <row r="19" spans="1:18" ht="15.75" thickBot="1" x14ac:dyDescent="0.3">
      <c r="A19" s="969" t="s">
        <v>313</v>
      </c>
      <c r="B19" s="970"/>
      <c r="C19" s="970"/>
      <c r="D19" s="970"/>
      <c r="E19" s="397">
        <f>SUM(E9+F14+E18)</f>
        <v>30073.919999999998</v>
      </c>
      <c r="F19" s="398">
        <f>F9+F14+F18</f>
        <v>30073.919999999998</v>
      </c>
      <c r="G19" s="398">
        <f>G14+G18</f>
        <v>0</v>
      </c>
      <c r="H19" s="398">
        <f>H14+H18</f>
        <v>0</v>
      </c>
      <c r="I19" s="399">
        <f>I9+I14+I18</f>
        <v>30073.919999999998</v>
      </c>
    </row>
    <row r="20" spans="1:18" ht="16.5" thickTop="1" thickBot="1" x14ac:dyDescent="0.3">
      <c r="A20" s="400" t="s">
        <v>290</v>
      </c>
      <c r="B20" s="401"/>
      <c r="C20" s="402">
        <v>1</v>
      </c>
      <c r="D20" s="403">
        <v>15000</v>
      </c>
      <c r="E20" s="404">
        <f>ROUND(C20*D20,2)</f>
        <v>15000</v>
      </c>
      <c r="F20" s="405">
        <f>ROUND(D20*$F$5,2)</f>
        <v>15000</v>
      </c>
      <c r="G20" s="405">
        <f>ROUND(D20*$G$5,2)</f>
        <v>0</v>
      </c>
      <c r="H20" s="406">
        <v>0</v>
      </c>
      <c r="I20" s="407">
        <f>SUM(F20:H20)</f>
        <v>15000</v>
      </c>
      <c r="K20" t="s">
        <v>323</v>
      </c>
    </row>
    <row r="21" spans="1:18" x14ac:dyDescent="0.25">
      <c r="A21" s="374" t="s">
        <v>110</v>
      </c>
      <c r="B21" s="408" t="s">
        <v>286</v>
      </c>
      <c r="C21" s="409">
        <v>1</v>
      </c>
      <c r="D21" s="335">
        <v>50</v>
      </c>
      <c r="E21" s="410">
        <f>ROUND(C21*D21,2)</f>
        <v>50</v>
      </c>
      <c r="F21" s="337">
        <f>ROUND(D21*$F$5*C21,2)</f>
        <v>50</v>
      </c>
      <c r="G21" s="337">
        <f>ROUND(D21*$G$5*C21,2)</f>
        <v>0</v>
      </c>
      <c r="H21" s="338">
        <v>0</v>
      </c>
      <c r="I21" s="339">
        <f>SUM(F21:H21)</f>
        <v>50</v>
      </c>
    </row>
    <row r="22" spans="1:18" x14ac:dyDescent="0.25">
      <c r="A22" s="411" t="s">
        <v>110</v>
      </c>
      <c r="B22" s="412" t="s">
        <v>311</v>
      </c>
      <c r="C22" s="413">
        <v>1</v>
      </c>
      <c r="D22" s="364">
        <v>6</v>
      </c>
      <c r="E22" s="414">
        <f>ROUND(C22*D22,2)</f>
        <v>6</v>
      </c>
      <c r="F22" s="368">
        <f>ROUND(D22*$F$5*C22,2)</f>
        <v>6</v>
      </c>
      <c r="G22" s="368">
        <f>ROUND(D22*$G$5*C22,2)</f>
        <v>0</v>
      </c>
      <c r="H22" s="369">
        <v>0</v>
      </c>
      <c r="I22" s="415">
        <f>SUM(F22:H22)</f>
        <v>6</v>
      </c>
      <c r="K22" s="964" t="s">
        <v>1547</v>
      </c>
      <c r="L22" s="964"/>
      <c r="M22" s="964"/>
      <c r="N22" s="964"/>
      <c r="O22" s="964"/>
      <c r="P22" s="964"/>
      <c r="Q22" s="964"/>
      <c r="R22" s="964"/>
    </row>
    <row r="23" spans="1:18" ht="15.75" thickBot="1" x14ac:dyDescent="0.3">
      <c r="A23" s="976" t="s">
        <v>317</v>
      </c>
      <c r="B23" s="977"/>
      <c r="C23" s="977"/>
      <c r="D23" s="977"/>
      <c r="E23" s="416">
        <f>SUM(E21:E22)</f>
        <v>56</v>
      </c>
      <c r="F23" s="417">
        <f>SUM(F21:F22)</f>
        <v>56</v>
      </c>
      <c r="G23" s="417">
        <f>SUM(G21:G22)</f>
        <v>0</v>
      </c>
      <c r="H23" s="417">
        <f>SUM(H21:H22)</f>
        <v>0</v>
      </c>
      <c r="I23" s="373">
        <f>SUM(I21:I22)</f>
        <v>56</v>
      </c>
      <c r="K23" s="964"/>
      <c r="L23" s="964"/>
      <c r="M23" s="964"/>
      <c r="N23" s="964"/>
      <c r="O23" s="964"/>
      <c r="P23" s="964"/>
      <c r="Q23" s="964"/>
      <c r="R23" s="964"/>
    </row>
    <row r="24" spans="1:18" x14ac:dyDescent="0.25">
      <c r="A24" s="374" t="s">
        <v>304</v>
      </c>
      <c r="B24" s="375"/>
      <c r="C24" s="418">
        <v>0.1</v>
      </c>
      <c r="D24" s="335"/>
      <c r="E24" s="336">
        <f>ROUND(C24*E23,2)</f>
        <v>5.6</v>
      </c>
      <c r="F24" s="337">
        <f>ROUND(C24*F23,2)</f>
        <v>5.6</v>
      </c>
      <c r="G24" s="337"/>
      <c r="H24" s="338"/>
      <c r="I24" s="339">
        <f>SUM(F24:H24)</f>
        <v>5.6</v>
      </c>
    </row>
    <row r="25" spans="1:18" x14ac:dyDescent="0.25">
      <c r="A25" s="377" t="s">
        <v>318</v>
      </c>
      <c r="B25" s="378"/>
      <c r="C25" s="379"/>
      <c r="D25" s="380"/>
      <c r="E25" s="381">
        <f>SUM(E23:E24)</f>
        <v>61.6</v>
      </c>
      <c r="F25" s="382">
        <f>SUM(F23:F24)</f>
        <v>61.6</v>
      </c>
      <c r="G25" s="382">
        <f>SUM(G21:G21)</f>
        <v>0</v>
      </c>
      <c r="H25" s="382">
        <f>SUM(H21:H21)</f>
        <v>0</v>
      </c>
      <c r="I25" s="383">
        <f>SUM(I23:I24)</f>
        <v>61.6</v>
      </c>
    </row>
    <row r="26" spans="1:18" x14ac:dyDescent="0.25">
      <c r="A26" s="419" t="s">
        <v>135</v>
      </c>
      <c r="B26" s="420"/>
      <c r="C26" s="385">
        <v>0.14000000000000001</v>
      </c>
      <c r="D26" s="364"/>
      <c r="E26" s="345">
        <f>ROUND(C26*E25,2)</f>
        <v>8.6199999999999992</v>
      </c>
      <c r="F26" s="345">
        <f>ROUND(C26*F25,2)</f>
        <v>8.6199999999999992</v>
      </c>
      <c r="G26" s="345" t="s">
        <v>322</v>
      </c>
      <c r="H26" s="346">
        <v>0</v>
      </c>
      <c r="I26" s="387">
        <f>F26</f>
        <v>8.6199999999999992</v>
      </c>
    </row>
    <row r="27" spans="1:18" x14ac:dyDescent="0.25">
      <c r="A27" s="421" t="s">
        <v>136</v>
      </c>
      <c r="B27" s="422"/>
      <c r="C27" s="385">
        <v>0.05</v>
      </c>
      <c r="D27" s="423"/>
      <c r="E27" s="424">
        <f>ROUND(C27*E25,2)</f>
        <v>3.08</v>
      </c>
      <c r="F27" s="425">
        <f>ROUND(C27*F25,2)</f>
        <v>3.08</v>
      </c>
      <c r="G27" s="368" t="s">
        <v>322</v>
      </c>
      <c r="H27" s="369">
        <v>0</v>
      </c>
      <c r="I27" s="415">
        <f>F27</f>
        <v>3.08</v>
      </c>
    </row>
    <row r="28" spans="1:18" x14ac:dyDescent="0.25">
      <c r="A28" s="426" t="s">
        <v>279</v>
      </c>
      <c r="B28" s="427"/>
      <c r="C28" s="276">
        <v>0.01</v>
      </c>
      <c r="D28" s="389"/>
      <c r="E28" s="344">
        <f>ROUND(C28*E25,2)</f>
        <v>0.62</v>
      </c>
      <c r="F28" s="345">
        <f>ROUND(C28*F25,2)</f>
        <v>0.62</v>
      </c>
      <c r="G28" s="390"/>
      <c r="H28" s="390"/>
      <c r="I28" s="391">
        <f>F28</f>
        <v>0.62</v>
      </c>
      <c r="J28" s="323"/>
    </row>
    <row r="29" spans="1:18" x14ac:dyDescent="0.25">
      <c r="A29" s="377" t="s">
        <v>319</v>
      </c>
      <c r="B29" s="392"/>
      <c r="C29" s="393"/>
      <c r="D29" s="394"/>
      <c r="E29" s="381">
        <f>SUM(E26:E28)</f>
        <v>12.319999999999999</v>
      </c>
      <c r="F29" s="395">
        <f>SUM(F26:F28)</f>
        <v>12.319999999999999</v>
      </c>
      <c r="G29" s="395">
        <f>SUM(G26:G28)</f>
        <v>0</v>
      </c>
      <c r="H29" s="395">
        <f>SUM(H26:H28)</f>
        <v>0</v>
      </c>
      <c r="I29" s="396">
        <f>SUM(I26:I28)</f>
        <v>12.319999999999999</v>
      </c>
    </row>
    <row r="30" spans="1:18" ht="15.75" thickBot="1" x14ac:dyDescent="0.3">
      <c r="A30" s="969" t="s">
        <v>314</v>
      </c>
      <c r="B30" s="970"/>
      <c r="C30" s="970"/>
      <c r="D30" s="970"/>
      <c r="E30" s="428">
        <f>ROUND(E20+E25+E29,2)</f>
        <v>15073.92</v>
      </c>
      <c r="F30" s="398">
        <f>F20+F25+F29</f>
        <v>15073.92</v>
      </c>
      <c r="G30" s="398">
        <f>G25+G29</f>
        <v>0</v>
      </c>
      <c r="H30" s="398">
        <f>H25+H29</f>
        <v>0</v>
      </c>
      <c r="I30" s="399">
        <f>I20+I25+I29</f>
        <v>15073.92</v>
      </c>
    </row>
    <row r="31" spans="1:18" ht="16.5" thickTop="1" thickBot="1" x14ac:dyDescent="0.3">
      <c r="A31" s="429" t="s">
        <v>291</v>
      </c>
      <c r="B31" s="430"/>
      <c r="C31" s="431">
        <v>1</v>
      </c>
      <c r="D31" s="432">
        <v>15000</v>
      </c>
      <c r="E31" s="433">
        <f>ROUND(C31*D31,2)</f>
        <v>15000</v>
      </c>
      <c r="F31" s="405">
        <f>ROUND(D31*$F$5,2)</f>
        <v>15000</v>
      </c>
      <c r="G31" s="405">
        <f>ROUND(D31*$G$5,2)</f>
        <v>0</v>
      </c>
      <c r="H31" s="406">
        <v>0</v>
      </c>
      <c r="I31" s="407">
        <f>SUM(F31:H31)</f>
        <v>15000</v>
      </c>
      <c r="K31" t="s">
        <v>323</v>
      </c>
    </row>
    <row r="32" spans="1:18" x14ac:dyDescent="0.25">
      <c r="A32" s="434" t="s">
        <v>110</v>
      </c>
      <c r="B32" s="435" t="s">
        <v>286</v>
      </c>
      <c r="C32" s="436">
        <v>1</v>
      </c>
      <c r="D32" s="338">
        <v>50</v>
      </c>
      <c r="E32" s="414">
        <f>ROUND(C32*D32,2)</f>
        <v>50</v>
      </c>
      <c r="F32" s="337">
        <f>ROUND(D32*$F$5*C32,2)</f>
        <v>50</v>
      </c>
      <c r="G32" s="337">
        <f>ROUND(D32*$G$5*C32,2)</f>
        <v>0</v>
      </c>
      <c r="H32" s="338">
        <v>0</v>
      </c>
      <c r="I32" s="339">
        <f>SUM(F32:H32)</f>
        <v>50</v>
      </c>
    </row>
    <row r="33" spans="1:18" x14ac:dyDescent="0.25">
      <c r="A33" s="437" t="s">
        <v>110</v>
      </c>
      <c r="B33" s="438" t="s">
        <v>311</v>
      </c>
      <c r="C33" s="439">
        <v>1</v>
      </c>
      <c r="D33" s="369">
        <v>6</v>
      </c>
      <c r="E33" s="440">
        <f>ROUND(C33*D33,2)</f>
        <v>6</v>
      </c>
      <c r="F33" s="368">
        <f>ROUND(D33*$F$5*C33,2)</f>
        <v>6</v>
      </c>
      <c r="G33" s="368">
        <f>ROUND(D33*$G$5*C33,2)</f>
        <v>0</v>
      </c>
      <c r="H33" s="369">
        <v>0</v>
      </c>
      <c r="I33" s="415">
        <f>SUM(F33:H33)</f>
        <v>6</v>
      </c>
    </row>
    <row r="34" spans="1:18" ht="15.75" thickBot="1" x14ac:dyDescent="0.3">
      <c r="A34" s="966" t="s">
        <v>320</v>
      </c>
      <c r="B34" s="967"/>
      <c r="C34" s="967"/>
      <c r="D34" s="968"/>
      <c r="E34" s="441">
        <f>SUM(E32:E33)</f>
        <v>56</v>
      </c>
      <c r="F34" s="442">
        <f>SUM(F32:F33)</f>
        <v>56</v>
      </c>
      <c r="G34" s="442">
        <f>SUM(G32:G33)</f>
        <v>0</v>
      </c>
      <c r="H34" s="442">
        <f>SUM(H32:H33)</f>
        <v>0</v>
      </c>
      <c r="I34" s="443">
        <f>SUM(I32:I33)</f>
        <v>56</v>
      </c>
    </row>
    <row r="35" spans="1:18" x14ac:dyDescent="0.25">
      <c r="A35" s="421" t="s">
        <v>304</v>
      </c>
      <c r="B35" s="444"/>
      <c r="C35" s="445">
        <v>0.1</v>
      </c>
      <c r="D35" s="446"/>
      <c r="E35" s="447">
        <f>ROUND(C35*E34,2)</f>
        <v>5.6</v>
      </c>
      <c r="F35" s="448">
        <f>ROUND(C35*F34,2)</f>
        <v>5.6</v>
      </c>
      <c r="G35" s="448" t="s">
        <v>322</v>
      </c>
      <c r="H35" s="449" t="s">
        <v>322</v>
      </c>
      <c r="I35" s="450">
        <f>F35</f>
        <v>5.6</v>
      </c>
    </row>
    <row r="36" spans="1:18" x14ac:dyDescent="0.25">
      <c r="A36" s="451" t="s">
        <v>321</v>
      </c>
      <c r="B36" s="378"/>
      <c r="C36" s="452"/>
      <c r="D36" s="453"/>
      <c r="E36" s="454">
        <f>SUM(E34:E35)</f>
        <v>61.6</v>
      </c>
      <c r="F36" s="455">
        <f>SUM(F34:F35)</f>
        <v>61.6</v>
      </c>
      <c r="G36" s="455">
        <f>SUM(G32:G32)</f>
        <v>0</v>
      </c>
      <c r="H36" s="455">
        <f>SUM(H32:H32)</f>
        <v>0</v>
      </c>
      <c r="I36" s="456">
        <f>SUM(I34:I35)</f>
        <v>61.6</v>
      </c>
    </row>
    <row r="37" spans="1:18" x14ac:dyDescent="0.25">
      <c r="A37" s="419" t="s">
        <v>135</v>
      </c>
      <c r="B37" s="457"/>
      <c r="C37" s="458">
        <v>0.14000000000000001</v>
      </c>
      <c r="D37" s="364"/>
      <c r="E37" s="459">
        <f>ROUND(C37*E36,2)</f>
        <v>8.6199999999999992</v>
      </c>
      <c r="F37" s="460">
        <f>ROUND(C37*F36,2)</f>
        <v>8.6199999999999992</v>
      </c>
      <c r="G37" s="460" t="s">
        <v>322</v>
      </c>
      <c r="H37" s="461">
        <v>0</v>
      </c>
      <c r="I37" s="462">
        <f>F37</f>
        <v>8.6199999999999992</v>
      </c>
    </row>
    <row r="38" spans="1:18" x14ac:dyDescent="0.25">
      <c r="A38" s="463" t="s">
        <v>136</v>
      </c>
      <c r="B38" s="464"/>
      <c r="C38" s="465">
        <v>0.05</v>
      </c>
      <c r="D38" s="364"/>
      <c r="E38" s="344">
        <f>ROUND(C38*E36,2)</f>
        <v>3.08</v>
      </c>
      <c r="F38" s="345">
        <f>ROUND(C38*F36,2)</f>
        <v>3.08</v>
      </c>
      <c r="G38" s="345" t="s">
        <v>322</v>
      </c>
      <c r="H38" s="346">
        <v>0</v>
      </c>
      <c r="I38" s="345">
        <f>F38</f>
        <v>3.08</v>
      </c>
    </row>
    <row r="39" spans="1:18" x14ac:dyDescent="0.25">
      <c r="A39" s="466" t="s">
        <v>279</v>
      </c>
      <c r="B39" s="390"/>
      <c r="C39" s="274">
        <v>0.01</v>
      </c>
      <c r="D39" s="389"/>
      <c r="E39" s="275">
        <f>ROUND(C39*E36,2)</f>
        <v>0.62</v>
      </c>
      <c r="F39" s="391">
        <f>ROUND(C39*F36,2)</f>
        <v>0.62</v>
      </c>
      <c r="G39" s="390"/>
      <c r="H39" s="390"/>
      <c r="I39" s="467">
        <f>F39</f>
        <v>0.62</v>
      </c>
    </row>
    <row r="40" spans="1:18" x14ac:dyDescent="0.25">
      <c r="A40" s="377" t="s">
        <v>289</v>
      </c>
      <c r="B40" s="392"/>
      <c r="C40" s="393"/>
      <c r="D40" s="394"/>
      <c r="E40" s="381">
        <f>SUM(E37:E39)</f>
        <v>12.319999999999999</v>
      </c>
      <c r="F40" s="395">
        <f>SUM(F37:F39)</f>
        <v>12.319999999999999</v>
      </c>
      <c r="G40" s="395">
        <f>SUM(G37:G39)</f>
        <v>0</v>
      </c>
      <c r="H40" s="395">
        <f>SUM(H37:H39)</f>
        <v>0</v>
      </c>
      <c r="I40" s="396">
        <f>SUM(I37:I39)</f>
        <v>12.319999999999999</v>
      </c>
    </row>
    <row r="41" spans="1:18" ht="15.75" thickBot="1" x14ac:dyDescent="0.3">
      <c r="A41" s="969" t="s">
        <v>315</v>
      </c>
      <c r="B41" s="970"/>
      <c r="C41" s="970"/>
      <c r="D41" s="971"/>
      <c r="E41" s="468">
        <f>ROUND(E31+E36+E40,2)</f>
        <v>15073.92</v>
      </c>
      <c r="F41" s="398">
        <f>F31+F36+F40</f>
        <v>15073.92</v>
      </c>
      <c r="G41" s="398">
        <f>G36+G40</f>
        <v>0</v>
      </c>
      <c r="H41" s="398">
        <f>H36+H40</f>
        <v>0</v>
      </c>
      <c r="I41" s="399">
        <f>I31+I36+I40</f>
        <v>15073.92</v>
      </c>
    </row>
    <row r="42" spans="1:18" ht="16.5" thickTop="1" thickBot="1" x14ac:dyDescent="0.3">
      <c r="A42" s="972" t="s">
        <v>316</v>
      </c>
      <c r="B42" s="973"/>
      <c r="C42" s="973"/>
      <c r="D42" s="973"/>
      <c r="E42" s="469">
        <f>SUM(E8+E19+E30+E41)</f>
        <v>190221.76</v>
      </c>
      <c r="F42" s="469">
        <f>SUM(F8+F19+F30+F41)</f>
        <v>190221.76</v>
      </c>
      <c r="G42" s="469">
        <f>SUM(G8+G19+G30+G41)</f>
        <v>0</v>
      </c>
      <c r="H42" s="469">
        <f>SUM(H8+H19+H30+H41)</f>
        <v>0</v>
      </c>
      <c r="I42" s="470">
        <f>I8+I19+I30+I41</f>
        <v>190221.76</v>
      </c>
      <c r="K42" s="965" t="s">
        <v>1561</v>
      </c>
      <c r="L42" s="965"/>
      <c r="M42" s="965"/>
      <c r="N42" s="965"/>
      <c r="O42" s="965"/>
      <c r="P42" s="965"/>
      <c r="Q42" s="965"/>
      <c r="R42" s="965"/>
    </row>
    <row r="43" spans="1:18" x14ac:dyDescent="0.25">
      <c r="K43" s="965"/>
      <c r="L43" s="965"/>
      <c r="M43" s="965"/>
      <c r="N43" s="965"/>
      <c r="O43" s="965"/>
      <c r="P43" s="965"/>
      <c r="Q43" s="965"/>
      <c r="R43" s="965"/>
    </row>
    <row r="45" spans="1:18" x14ac:dyDescent="0.25">
      <c r="E45" s="277"/>
    </row>
  </sheetData>
  <mergeCells count="17">
    <mergeCell ref="E4:E5"/>
    <mergeCell ref="A23:D23"/>
    <mergeCell ref="A19:D19"/>
    <mergeCell ref="A12:C12"/>
    <mergeCell ref="D1:I1"/>
    <mergeCell ref="A3:I3"/>
    <mergeCell ref="A4:A5"/>
    <mergeCell ref="B4:B5"/>
    <mergeCell ref="C4:C5"/>
    <mergeCell ref="D4:D5"/>
    <mergeCell ref="I4:I5"/>
    <mergeCell ref="K22:R23"/>
    <mergeCell ref="K42:R43"/>
    <mergeCell ref="A34:D34"/>
    <mergeCell ref="A41:D41"/>
    <mergeCell ref="A30:D30"/>
    <mergeCell ref="A42:D42"/>
  </mergeCells>
  <phoneticPr fontId="8" type="noConversion"/>
  <pageMargins left="0.75" right="0.75" top="1" bottom="1" header="0.5" footer="0.5"/>
  <pageSetup paperSize="5" orientation="landscape"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99CC"/>
    <pageSetUpPr fitToPage="1"/>
  </sheetPr>
  <dimension ref="A1:S36"/>
  <sheetViews>
    <sheetView zoomScaleNormal="100" workbookViewId="0">
      <selection activeCell="H17" sqref="H17:H18"/>
    </sheetView>
  </sheetViews>
  <sheetFormatPr defaultRowHeight="15" x14ac:dyDescent="0.25"/>
  <cols>
    <col min="1" max="1" width="22.42578125" style="1" customWidth="1"/>
    <col min="2" max="2" width="23.85546875" style="1" customWidth="1"/>
    <col min="3" max="3" width="10.85546875" style="1" customWidth="1"/>
    <col min="4" max="4" width="12.7109375" style="206" customWidth="1"/>
    <col min="5" max="6" width="14" style="1" bestFit="1" customWidth="1"/>
    <col min="7" max="7" width="14.42578125" style="1" customWidth="1"/>
    <col min="8" max="8" width="13.28515625" style="1" customWidth="1"/>
    <col min="9" max="9" width="18.42578125" style="1" customWidth="1"/>
    <col min="10" max="10" width="9.140625" style="1"/>
    <col min="11" max="11" width="10" style="1" customWidth="1"/>
    <col min="12" max="12" width="16.140625" style="1" customWidth="1"/>
    <col min="13" max="13" width="9.140625" style="1"/>
    <col min="14" max="14" width="15.5703125" style="1" customWidth="1"/>
    <col min="15" max="16384" width="9.140625" style="1"/>
  </cols>
  <sheetData>
    <row r="1" spans="1:19" ht="30.75" customHeight="1" x14ac:dyDescent="0.25">
      <c r="A1" s="40" t="s">
        <v>117</v>
      </c>
      <c r="B1" s="41" t="str">
        <f>'2. Application'!C1</f>
        <v xml:space="preserve"> </v>
      </c>
      <c r="C1" s="42" t="s">
        <v>100</v>
      </c>
      <c r="D1" s="207"/>
      <c r="E1" s="955" t="s">
        <v>353</v>
      </c>
      <c r="F1" s="956"/>
      <c r="G1" s="956"/>
      <c r="H1" s="956"/>
      <c r="I1" s="957"/>
    </row>
    <row r="2" spans="1:19" ht="7.5" customHeight="1" x14ac:dyDescent="0.25">
      <c r="A2" s="2"/>
      <c r="B2" s="3"/>
      <c r="C2" s="3"/>
      <c r="D2" s="3"/>
      <c r="E2" s="3"/>
      <c r="F2" s="3"/>
      <c r="G2" s="3"/>
      <c r="H2" s="3"/>
      <c r="I2" s="4"/>
    </row>
    <row r="3" spans="1:19" ht="21" customHeight="1" x14ac:dyDescent="0.25">
      <c r="A3" s="958" t="s">
        <v>278</v>
      </c>
      <c r="B3" s="959"/>
      <c r="C3" s="959"/>
      <c r="D3" s="959"/>
      <c r="E3" s="959"/>
      <c r="F3" s="959"/>
      <c r="G3" s="959"/>
      <c r="H3" s="959"/>
      <c r="I3" s="960"/>
    </row>
    <row r="4" spans="1:19" ht="20.25" customHeight="1" x14ac:dyDescent="0.25">
      <c r="A4" s="961" t="s">
        <v>113</v>
      </c>
      <c r="B4" s="961" t="s">
        <v>114</v>
      </c>
      <c r="C4" s="961" t="s">
        <v>116</v>
      </c>
      <c r="D4" s="204" t="s">
        <v>267</v>
      </c>
      <c r="E4" s="961" t="s">
        <v>39</v>
      </c>
      <c r="F4" s="47" t="s">
        <v>35</v>
      </c>
      <c r="G4" s="47" t="s">
        <v>137</v>
      </c>
      <c r="H4" s="47" t="s">
        <v>138</v>
      </c>
      <c r="I4" s="961" t="s">
        <v>115</v>
      </c>
    </row>
    <row r="5" spans="1:19" ht="17.25" customHeight="1" x14ac:dyDescent="0.25">
      <c r="A5" s="962"/>
      <c r="B5" s="962"/>
      <c r="C5" s="962"/>
      <c r="D5" s="205"/>
      <c r="E5" s="962"/>
      <c r="F5" s="174">
        <v>0.94299999999999995</v>
      </c>
      <c r="G5" s="173">
        <v>5.7000000000000002E-2</v>
      </c>
      <c r="H5" s="173">
        <v>0</v>
      </c>
      <c r="I5" s="962"/>
      <c r="K5" s="1" t="s">
        <v>34</v>
      </c>
    </row>
    <row r="6" spans="1:19" ht="15.75" x14ac:dyDescent="0.25">
      <c r="A6" s="6" t="s">
        <v>111</v>
      </c>
      <c r="B6" s="180" t="s">
        <v>118</v>
      </c>
      <c r="C6" s="181">
        <v>0</v>
      </c>
      <c r="D6" s="474">
        <v>0</v>
      </c>
      <c r="E6" s="7">
        <v>0</v>
      </c>
      <c r="F6" s="7">
        <f>ROUND(E6*$F$5,2)</f>
        <v>0</v>
      </c>
      <c r="G6" s="7">
        <f>ROUND(E6*$G$5,2)</f>
        <v>0</v>
      </c>
      <c r="H6" s="7">
        <v>0</v>
      </c>
      <c r="I6" s="7">
        <f>SUM(F6:H6)</f>
        <v>0</v>
      </c>
      <c r="K6" s="994" t="s">
        <v>1456</v>
      </c>
      <c r="L6" s="994"/>
      <c r="M6" s="994" t="s">
        <v>1457</v>
      </c>
      <c r="N6" s="994"/>
      <c r="O6" s="994"/>
      <c r="P6" s="995" t="s">
        <v>1458</v>
      </c>
      <c r="Q6" s="995"/>
      <c r="R6" s="995"/>
      <c r="S6" s="995"/>
    </row>
    <row r="7" spans="1:19" ht="15.75" x14ac:dyDescent="0.25">
      <c r="A7" s="6" t="s">
        <v>108</v>
      </c>
      <c r="B7" s="180"/>
      <c r="C7" s="181">
        <v>0</v>
      </c>
      <c r="D7" s="213">
        <v>0</v>
      </c>
      <c r="E7" s="7">
        <v>0</v>
      </c>
      <c r="F7" s="7">
        <f>ROUND(E7*$F$5,2)</f>
        <v>0</v>
      </c>
      <c r="G7" s="7">
        <f>ROUND(E7*$G$5,2)</f>
        <v>0</v>
      </c>
      <c r="H7" s="7">
        <v>0</v>
      </c>
      <c r="I7" s="7">
        <f>SUM(F7:H7)</f>
        <v>0</v>
      </c>
    </row>
    <row r="8" spans="1:19" s="260" customFormat="1" ht="31.5" x14ac:dyDescent="0.25">
      <c r="A8" s="194" t="s">
        <v>365</v>
      </c>
      <c r="B8" s="183"/>
      <c r="C8" s="472">
        <v>0</v>
      </c>
      <c r="D8" s="473">
        <v>0</v>
      </c>
      <c r="E8" s="7">
        <v>0</v>
      </c>
      <c r="F8" s="7">
        <f>ROUND(E8*$F$5,2)</f>
        <v>0</v>
      </c>
      <c r="G8" s="7">
        <f>ROUND(E8*$G$5,2)</f>
        <v>0</v>
      </c>
      <c r="H8" s="7">
        <v>0</v>
      </c>
      <c r="I8" s="7">
        <f>SUM(F8:H8)</f>
        <v>0</v>
      </c>
      <c r="K8" s="260" t="s">
        <v>366</v>
      </c>
    </row>
    <row r="9" spans="1:19" ht="15.75" x14ac:dyDescent="0.25">
      <c r="A9" s="6" t="s">
        <v>266</v>
      </c>
      <c r="B9" s="182"/>
      <c r="C9" s="181">
        <v>1</v>
      </c>
      <c r="D9" s="213">
        <v>30000</v>
      </c>
      <c r="E9" s="212">
        <v>30000</v>
      </c>
      <c r="F9" s="7">
        <f>ROUND(E9*$F$5,2)</f>
        <v>28290</v>
      </c>
      <c r="G9" s="7">
        <f>ROUND(E9*$G$5,2)</f>
        <v>1710</v>
      </c>
      <c r="H9" s="7">
        <v>0</v>
      </c>
      <c r="I9" s="7">
        <f>SUM(F9:H9)</f>
        <v>30000</v>
      </c>
    </row>
    <row r="10" spans="1:19" ht="15.75" x14ac:dyDescent="0.25">
      <c r="A10" s="43" t="s">
        <v>134</v>
      </c>
      <c r="B10" s="44"/>
      <c r="C10" s="45"/>
      <c r="D10" s="209"/>
      <c r="E10" s="208">
        <f>SUM(E6:E9)</f>
        <v>30000</v>
      </c>
      <c r="F10" s="209">
        <f>SUM(F5:F9)</f>
        <v>28290.942999999999</v>
      </c>
      <c r="G10" s="209">
        <f>SUM(G6:G9)</f>
        <v>1710</v>
      </c>
      <c r="H10" s="209">
        <f>SUM(H6:H9)</f>
        <v>0</v>
      </c>
      <c r="I10" s="210">
        <f>SUM(I6:I9)</f>
        <v>30000</v>
      </c>
      <c r="K10" s="950" t="s">
        <v>1547</v>
      </c>
      <c r="L10" s="950"/>
      <c r="M10" s="950"/>
      <c r="N10" s="950"/>
      <c r="O10" s="950"/>
      <c r="P10" s="950"/>
      <c r="Q10" s="950"/>
      <c r="R10" s="950"/>
    </row>
    <row r="11" spans="1:19" ht="15.75" x14ac:dyDescent="0.25">
      <c r="A11" s="6" t="s">
        <v>109</v>
      </c>
      <c r="B11" s="183"/>
      <c r="C11" s="6">
        <v>0</v>
      </c>
      <c r="D11" s="7"/>
      <c r="E11" s="7">
        <v>0</v>
      </c>
      <c r="F11" s="7">
        <f t="shared" ref="F11:F18" si="0">ROUND(E11*$F$5,2)</f>
        <v>0</v>
      </c>
      <c r="G11" s="7">
        <f t="shared" ref="G11:G18" si="1">ROUND(E11*$G$5,2)</f>
        <v>0</v>
      </c>
      <c r="H11" s="7">
        <v>0</v>
      </c>
      <c r="I11" s="7">
        <f t="shared" ref="I11:I18" si="2">SUM(F11:H11)</f>
        <v>0</v>
      </c>
      <c r="K11" s="950"/>
      <c r="L11" s="950"/>
      <c r="M11" s="950"/>
      <c r="N11" s="950"/>
      <c r="O11" s="950"/>
      <c r="P11" s="950"/>
      <c r="Q11" s="950"/>
      <c r="R11" s="950"/>
    </row>
    <row r="12" spans="1:19" ht="31.5" x14ac:dyDescent="0.25">
      <c r="A12" s="6" t="s">
        <v>110</v>
      </c>
      <c r="B12" s="194" t="s">
        <v>301</v>
      </c>
      <c r="C12" s="6">
        <v>4000</v>
      </c>
      <c r="D12" s="7">
        <v>20</v>
      </c>
      <c r="E12" s="7">
        <f>(C12*D12)</f>
        <v>80000</v>
      </c>
      <c r="F12" s="7">
        <f t="shared" si="0"/>
        <v>75440</v>
      </c>
      <c r="G12" s="7">
        <f t="shared" si="1"/>
        <v>4560</v>
      </c>
      <c r="H12" s="7">
        <v>0</v>
      </c>
      <c r="I12" s="7">
        <f t="shared" si="2"/>
        <v>80000</v>
      </c>
    </row>
    <row r="13" spans="1:19" ht="15.75" x14ac:dyDescent="0.25">
      <c r="A13" s="6" t="s">
        <v>110</v>
      </c>
      <c r="B13" s="194"/>
      <c r="C13" s="267">
        <v>0</v>
      </c>
      <c r="D13" s="7"/>
      <c r="E13" s="7">
        <f>(C13*D13)</f>
        <v>0</v>
      </c>
      <c r="F13" s="7">
        <f t="shared" si="0"/>
        <v>0</v>
      </c>
      <c r="G13" s="7">
        <f t="shared" si="1"/>
        <v>0</v>
      </c>
      <c r="H13" s="7">
        <v>0</v>
      </c>
      <c r="I13" s="7">
        <f t="shared" si="2"/>
        <v>0</v>
      </c>
    </row>
    <row r="14" spans="1:19" ht="15.75" x14ac:dyDescent="0.25">
      <c r="A14" s="6" t="s">
        <v>110</v>
      </c>
      <c r="B14" s="180"/>
      <c r="C14" s="6">
        <v>0</v>
      </c>
      <c r="D14" s="7"/>
      <c r="E14" s="7">
        <f>(C14*D14)</f>
        <v>0</v>
      </c>
      <c r="F14" s="7">
        <f t="shared" si="0"/>
        <v>0</v>
      </c>
      <c r="G14" s="7">
        <f t="shared" si="1"/>
        <v>0</v>
      </c>
      <c r="H14" s="7">
        <v>0</v>
      </c>
      <c r="I14" s="7">
        <f t="shared" si="2"/>
        <v>0</v>
      </c>
    </row>
    <row r="15" spans="1:19" ht="15.75" x14ac:dyDescent="0.25">
      <c r="A15" s="6" t="s">
        <v>110</v>
      </c>
      <c r="B15" s="180"/>
      <c r="C15" s="6">
        <v>0</v>
      </c>
      <c r="D15" s="7"/>
      <c r="E15" s="7">
        <f>(C15*D15)</f>
        <v>0</v>
      </c>
      <c r="F15" s="7">
        <f t="shared" si="0"/>
        <v>0</v>
      </c>
      <c r="G15" s="7">
        <f t="shared" si="1"/>
        <v>0</v>
      </c>
      <c r="H15" s="7">
        <v>0</v>
      </c>
      <c r="I15" s="7">
        <f t="shared" si="2"/>
        <v>0</v>
      </c>
    </row>
    <row r="16" spans="1:19" ht="15.75" x14ac:dyDescent="0.25">
      <c r="A16" s="6" t="s">
        <v>110</v>
      </c>
      <c r="B16" s="180"/>
      <c r="C16" s="6">
        <v>0</v>
      </c>
      <c r="D16" s="7"/>
      <c r="E16" s="7">
        <f>(C16*D16)</f>
        <v>0</v>
      </c>
      <c r="F16" s="7">
        <f t="shared" si="0"/>
        <v>0</v>
      </c>
      <c r="G16" s="7">
        <f t="shared" si="1"/>
        <v>0</v>
      </c>
      <c r="H16" s="7">
        <v>0</v>
      </c>
      <c r="I16" s="7">
        <f t="shared" si="2"/>
        <v>0</v>
      </c>
    </row>
    <row r="17" spans="1:19" ht="15.75" x14ac:dyDescent="0.25">
      <c r="A17" s="261" t="s">
        <v>303</v>
      </c>
      <c r="B17" s="266"/>
      <c r="C17" s="261">
        <v>0</v>
      </c>
      <c r="D17" s="216"/>
      <c r="E17" s="216">
        <f>SUM(E11:E16)</f>
        <v>80000</v>
      </c>
      <c r="F17" s="216">
        <f>SUM(F11:F16)</f>
        <v>75440</v>
      </c>
      <c r="G17" s="216">
        <f>SUM(G11:G16)</f>
        <v>4560</v>
      </c>
      <c r="H17" s="216">
        <f>SUM(H11:H16)</f>
        <v>0</v>
      </c>
      <c r="I17" s="216">
        <f>SUM(I11:I16)</f>
        <v>80000</v>
      </c>
    </row>
    <row r="18" spans="1:19" ht="15.75" x14ac:dyDescent="0.25">
      <c r="A18" s="6" t="s">
        <v>304</v>
      </c>
      <c r="B18" s="180"/>
      <c r="C18" s="184">
        <v>0.1</v>
      </c>
      <c r="D18" s="7"/>
      <c r="E18" s="7">
        <f>(C18*E17)</f>
        <v>8000</v>
      </c>
      <c r="F18" s="7">
        <f t="shared" si="0"/>
        <v>7544</v>
      </c>
      <c r="G18" s="7">
        <f t="shared" si="1"/>
        <v>456</v>
      </c>
      <c r="H18" s="7">
        <v>0</v>
      </c>
      <c r="I18" s="7">
        <f t="shared" si="2"/>
        <v>8000</v>
      </c>
    </row>
    <row r="19" spans="1:19" ht="15.75" x14ac:dyDescent="0.25">
      <c r="A19" s="43" t="s">
        <v>134</v>
      </c>
      <c r="B19" s="44"/>
      <c r="C19" s="45"/>
      <c r="D19" s="209"/>
      <c r="E19" s="208">
        <f>SUM(E17:E18)</f>
        <v>88000</v>
      </c>
      <c r="F19" s="208">
        <f>SUM(F17:F18)</f>
        <v>82984</v>
      </c>
      <c r="G19" s="208">
        <f>SUM(G17:G18)</f>
        <v>5016</v>
      </c>
      <c r="H19" s="208">
        <f>SUM(H17:H18)</f>
        <v>0</v>
      </c>
      <c r="I19" s="208">
        <f>SUM(I17:I18)</f>
        <v>88000</v>
      </c>
    </row>
    <row r="20" spans="1:19" ht="15.75" x14ac:dyDescent="0.25">
      <c r="A20" s="6" t="s">
        <v>135</v>
      </c>
      <c r="B20" s="182"/>
      <c r="C20" s="184">
        <v>0.14000000000000001</v>
      </c>
      <c r="D20" s="214"/>
      <c r="E20" s="7">
        <f>ROUND(E19*C20,2)</f>
        <v>12320</v>
      </c>
      <c r="F20" s="7">
        <f t="shared" ref="F20:F28" si="3">ROUND(E20*$F$5,2)</f>
        <v>11617.76</v>
      </c>
      <c r="G20" s="7">
        <f t="shared" ref="G20:G28" si="4">ROUND(E20*$G$5,2)</f>
        <v>702.24</v>
      </c>
      <c r="H20" s="7">
        <v>0</v>
      </c>
      <c r="I20" s="7">
        <f>F20+G20+H20</f>
        <v>12320</v>
      </c>
    </row>
    <row r="21" spans="1:19" ht="15.75" x14ac:dyDescent="0.25">
      <c r="A21" s="6" t="s">
        <v>136</v>
      </c>
      <c r="B21" s="182"/>
      <c r="C21" s="184">
        <v>0.05</v>
      </c>
      <c r="D21" s="214"/>
      <c r="E21" s="7">
        <f>ROUND(E19*C21,2)</f>
        <v>4400</v>
      </c>
      <c r="F21" s="7">
        <f t="shared" si="3"/>
        <v>4149.2</v>
      </c>
      <c r="G21" s="7">
        <f t="shared" si="4"/>
        <v>250.8</v>
      </c>
      <c r="H21" s="7">
        <v>0</v>
      </c>
      <c r="I21" s="7">
        <f>F21+G21+H21</f>
        <v>4400</v>
      </c>
    </row>
    <row r="22" spans="1:19" ht="15.75" x14ac:dyDescent="0.25">
      <c r="A22" s="6" t="s">
        <v>300</v>
      </c>
      <c r="B22" s="180"/>
      <c r="C22" s="184">
        <v>0.01</v>
      </c>
      <c r="D22" s="7"/>
      <c r="E22" s="7">
        <f>C22*E19</f>
        <v>880</v>
      </c>
      <c r="F22" s="7">
        <f t="shared" si="3"/>
        <v>829.84</v>
      </c>
      <c r="G22" s="7">
        <f t="shared" si="4"/>
        <v>50.16</v>
      </c>
      <c r="H22" s="7">
        <v>0</v>
      </c>
      <c r="I22" s="7">
        <f>F22+G22+H22</f>
        <v>880</v>
      </c>
    </row>
    <row r="23" spans="1:19" ht="15.75" x14ac:dyDescent="0.25">
      <c r="A23" s="6"/>
      <c r="B23" s="180"/>
      <c r="C23" s="6"/>
      <c r="D23" s="7"/>
      <c r="E23" s="7">
        <v>0</v>
      </c>
      <c r="F23" s="7">
        <f t="shared" si="3"/>
        <v>0</v>
      </c>
      <c r="G23" s="7">
        <f t="shared" si="4"/>
        <v>0</v>
      </c>
      <c r="H23" s="7">
        <v>0</v>
      </c>
      <c r="I23" s="7">
        <f t="shared" ref="I23:I28" si="5">SUM(F23:H23)</f>
        <v>0</v>
      </c>
    </row>
    <row r="24" spans="1:19" ht="15.75" x14ac:dyDescent="0.25">
      <c r="A24" s="6"/>
      <c r="B24" s="180"/>
      <c r="C24" s="6"/>
      <c r="D24" s="7"/>
      <c r="E24" s="7">
        <v>0</v>
      </c>
      <c r="F24" s="7">
        <f t="shared" si="3"/>
        <v>0</v>
      </c>
      <c r="G24" s="7">
        <f t="shared" si="4"/>
        <v>0</v>
      </c>
      <c r="H24" s="7">
        <v>0</v>
      </c>
      <c r="I24" s="7">
        <f t="shared" si="5"/>
        <v>0</v>
      </c>
    </row>
    <row r="25" spans="1:19" ht="15.75" x14ac:dyDescent="0.25">
      <c r="A25" s="6"/>
      <c r="B25" s="180"/>
      <c r="C25" s="6"/>
      <c r="D25" s="7"/>
      <c r="E25" s="7">
        <v>0</v>
      </c>
      <c r="F25" s="7">
        <f t="shared" si="3"/>
        <v>0</v>
      </c>
      <c r="G25" s="7">
        <f t="shared" si="4"/>
        <v>0</v>
      </c>
      <c r="H25" s="7">
        <v>0</v>
      </c>
      <c r="I25" s="7">
        <f t="shared" si="5"/>
        <v>0</v>
      </c>
    </row>
    <row r="26" spans="1:19" ht="15.75" x14ac:dyDescent="0.25">
      <c r="A26" s="6"/>
      <c r="B26" s="180"/>
      <c r="C26" s="6"/>
      <c r="D26" s="7"/>
      <c r="E26" s="7">
        <v>0</v>
      </c>
      <c r="F26" s="7">
        <f t="shared" si="3"/>
        <v>0</v>
      </c>
      <c r="G26" s="7">
        <f t="shared" si="4"/>
        <v>0</v>
      </c>
      <c r="H26" s="7">
        <v>0</v>
      </c>
      <c r="I26" s="7">
        <f t="shared" si="5"/>
        <v>0</v>
      </c>
    </row>
    <row r="27" spans="1:19" ht="15.75" x14ac:dyDescent="0.25">
      <c r="A27" s="6"/>
      <c r="B27" s="180"/>
      <c r="C27" s="6"/>
      <c r="D27" s="7"/>
      <c r="E27" s="7">
        <v>0</v>
      </c>
      <c r="F27" s="7">
        <f t="shared" si="3"/>
        <v>0</v>
      </c>
      <c r="G27" s="7">
        <f t="shared" si="4"/>
        <v>0</v>
      </c>
      <c r="H27" s="7">
        <v>0</v>
      </c>
      <c r="I27" s="7">
        <f t="shared" si="5"/>
        <v>0</v>
      </c>
    </row>
    <row r="28" spans="1:19" ht="15.75" x14ac:dyDescent="0.25">
      <c r="A28" s="6"/>
      <c r="B28" s="180"/>
      <c r="C28" s="6"/>
      <c r="D28" s="7"/>
      <c r="E28" s="7">
        <v>0</v>
      </c>
      <c r="F28" s="7">
        <f t="shared" si="3"/>
        <v>0</v>
      </c>
      <c r="G28" s="7">
        <f t="shared" si="4"/>
        <v>0</v>
      </c>
      <c r="H28" s="7">
        <v>0</v>
      </c>
      <c r="I28" s="7">
        <f t="shared" si="5"/>
        <v>0</v>
      </c>
    </row>
    <row r="29" spans="1:19" ht="15.75" x14ac:dyDescent="0.25">
      <c r="A29" s="43" t="s">
        <v>134</v>
      </c>
      <c r="B29" s="185"/>
      <c r="C29" s="186"/>
      <c r="D29" s="186"/>
      <c r="E29" s="211">
        <f>SUM(E20:E28)</f>
        <v>17600</v>
      </c>
      <c r="F29" s="211">
        <f>SUM(F20:F28)</f>
        <v>16596.8</v>
      </c>
      <c r="G29" s="211">
        <f>SUM(G20:G28)</f>
        <v>1003.1999999999999</v>
      </c>
      <c r="H29" s="211">
        <f>SUM(H20:H28)</f>
        <v>0</v>
      </c>
      <c r="I29" s="211">
        <f>SUM(I20:I28)</f>
        <v>17600</v>
      </c>
    </row>
    <row r="30" spans="1:19" ht="15.75" x14ac:dyDescent="0.25">
      <c r="A30" s="6"/>
      <c r="B30" s="180"/>
      <c r="C30" s="6"/>
      <c r="D30" s="6"/>
      <c r="E30" s="7"/>
      <c r="F30" s="7"/>
      <c r="G30" s="7"/>
      <c r="H30" s="7"/>
      <c r="I30" s="7" t="s">
        <v>118</v>
      </c>
    </row>
    <row r="31" spans="1:19" ht="15.75" x14ac:dyDescent="0.25">
      <c r="A31" s="43" t="s">
        <v>112</v>
      </c>
      <c r="B31" s="46"/>
      <c r="C31" s="45"/>
      <c r="D31" s="203"/>
      <c r="E31" s="208">
        <f>E10+E19+E29</f>
        <v>135600</v>
      </c>
      <c r="F31" s="208">
        <f>F10+F19+F29</f>
        <v>127871.743</v>
      </c>
      <c r="G31" s="208">
        <f>G10+G19+G29</f>
        <v>7729.2</v>
      </c>
      <c r="H31" s="208">
        <f>H10+H19+H29</f>
        <v>0</v>
      </c>
      <c r="I31" s="210">
        <f>I10+I19+I29</f>
        <v>135600</v>
      </c>
      <c r="K31" s="950" t="s">
        <v>1562</v>
      </c>
      <c r="L31" s="950"/>
      <c r="M31" s="950"/>
      <c r="N31" s="950"/>
      <c r="O31" s="950"/>
      <c r="P31" s="950"/>
      <c r="Q31" s="950"/>
      <c r="R31" s="950"/>
      <c r="S31" s="950"/>
    </row>
    <row r="32" spans="1:19" x14ac:dyDescent="0.25">
      <c r="K32" s="950"/>
      <c r="L32" s="950"/>
      <c r="M32" s="950"/>
      <c r="N32" s="950"/>
      <c r="O32" s="950"/>
      <c r="P32" s="950"/>
      <c r="Q32" s="950"/>
      <c r="R32" s="950"/>
      <c r="S32" s="950"/>
    </row>
    <row r="33" spans="1:9" x14ac:dyDescent="0.25">
      <c r="A33" s="193" t="s">
        <v>21</v>
      </c>
      <c r="B33" s="996"/>
      <c r="C33" s="996"/>
      <c r="D33" s="996"/>
      <c r="E33" s="996"/>
      <c r="F33" s="996"/>
      <c r="G33" s="996"/>
      <c r="H33" s="996"/>
      <c r="I33" s="996"/>
    </row>
    <row r="34" spans="1:9" x14ac:dyDescent="0.25">
      <c r="B34" s="996"/>
      <c r="C34" s="996"/>
      <c r="D34" s="996"/>
      <c r="E34" s="996"/>
      <c r="F34" s="996"/>
      <c r="G34" s="996"/>
      <c r="H34" s="996"/>
      <c r="I34" s="996"/>
    </row>
    <row r="35" spans="1:9" x14ac:dyDescent="0.25">
      <c r="B35" s="996"/>
      <c r="C35" s="996"/>
      <c r="D35" s="996"/>
      <c r="E35" s="996"/>
      <c r="F35" s="996"/>
      <c r="G35" s="996"/>
      <c r="H35" s="996"/>
      <c r="I35" s="996"/>
    </row>
    <row r="36" spans="1:9" x14ac:dyDescent="0.25">
      <c r="B36" s="996"/>
      <c r="C36" s="996"/>
      <c r="D36" s="996"/>
      <c r="E36" s="996"/>
      <c r="F36" s="996"/>
      <c r="G36" s="996"/>
      <c r="H36" s="996"/>
      <c r="I36" s="996"/>
    </row>
  </sheetData>
  <sheetProtection formatCells="0" formatColumns="0" formatRows="0" insertColumns="0" insertRows="0"/>
  <mergeCells count="13">
    <mergeCell ref="K6:L6"/>
    <mergeCell ref="M6:O6"/>
    <mergeCell ref="P6:S6"/>
    <mergeCell ref="B33:I36"/>
    <mergeCell ref="E1:I1"/>
    <mergeCell ref="A3:I3"/>
    <mergeCell ref="A4:A5"/>
    <mergeCell ref="B4:B5"/>
    <mergeCell ref="C4:C5"/>
    <mergeCell ref="E4:E5"/>
    <mergeCell ref="I4:I5"/>
    <mergeCell ref="K31:S32"/>
    <mergeCell ref="K10:R11"/>
  </mergeCells>
  <phoneticPr fontId="8" type="noConversion"/>
  <printOptions horizontalCentered="1"/>
  <pageMargins left="0.7" right="0.7" top="1.2417708333333299" bottom="0.75" header="0.3" footer="0.3"/>
  <pageSetup scale="69" orientation="landscape" r:id="rId1"/>
  <headerFooter alignWithMargins="0">
    <oddHeader>&amp;C&amp;"-,Bold"&amp;16ADOT LOCAL HIGHWAY SAFETY IMPROVEMENT PROGRAM
APPLICATION - COST ESTIMATE</oddHeader>
    <oddFooter>&amp;L&amp;10ADOT - HSIP App - Cost Est.  Updated 8-2011&amp;CPage 3</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5"/>
    <pageSetUpPr fitToPage="1"/>
  </sheetPr>
  <dimension ref="A1:U41"/>
  <sheetViews>
    <sheetView zoomScaleNormal="100" workbookViewId="0">
      <selection activeCell="O32" sqref="O32"/>
    </sheetView>
  </sheetViews>
  <sheetFormatPr defaultRowHeight="15" x14ac:dyDescent="0.25"/>
  <cols>
    <col min="1" max="1" width="25.85546875" style="282" customWidth="1"/>
    <col min="2" max="2" width="23.85546875" style="282" customWidth="1"/>
    <col min="3" max="3" width="9.140625" style="281" customWidth="1"/>
    <col min="4" max="4" width="10.85546875" style="282" customWidth="1"/>
    <col min="5" max="5" width="14.28515625" style="282" customWidth="1"/>
    <col min="6" max="7" width="14" style="282" bestFit="1" customWidth="1"/>
    <col min="8" max="8" width="14.42578125" style="282" customWidth="1"/>
    <col min="9" max="9" width="13.28515625" style="282" customWidth="1"/>
    <col min="10" max="10" width="18.42578125" style="282" customWidth="1"/>
    <col min="11" max="11" width="9.140625" style="282"/>
    <col min="12" max="12" width="11.5703125" style="282" bestFit="1" customWidth="1"/>
    <col min="13" max="14" width="9.140625" style="282"/>
    <col min="15" max="15" width="12.85546875" style="282" customWidth="1"/>
    <col min="16" max="16" width="10.140625" style="282" customWidth="1"/>
    <col min="17" max="16384" width="9.140625" style="282"/>
  </cols>
  <sheetData>
    <row r="1" spans="1:21" ht="30.75" customHeight="1" x14ac:dyDescent="0.25">
      <c r="A1" s="245" t="s">
        <v>117</v>
      </c>
      <c r="B1" s="280" t="str">
        <f>'2. Application'!C1</f>
        <v xml:space="preserve"> </v>
      </c>
      <c r="C1" s="295"/>
      <c r="D1" s="249" t="s">
        <v>100</v>
      </c>
      <c r="E1" s="207"/>
      <c r="F1" s="955" t="s">
        <v>327</v>
      </c>
      <c r="G1" s="956"/>
      <c r="H1" s="956"/>
      <c r="I1" s="956"/>
      <c r="J1" s="957"/>
    </row>
    <row r="2" spans="1:21" ht="7.5" customHeight="1" x14ac:dyDescent="0.25">
      <c r="A2" s="242"/>
      <c r="B2" s="243"/>
      <c r="C2" s="296"/>
      <c r="D2" s="243"/>
      <c r="E2" s="243"/>
      <c r="F2" s="243"/>
      <c r="G2" s="243"/>
      <c r="H2" s="243"/>
      <c r="I2" s="243"/>
      <c r="J2" s="244"/>
    </row>
    <row r="3" spans="1:21" ht="21" customHeight="1" x14ac:dyDescent="0.25">
      <c r="A3" s="958" t="s">
        <v>278</v>
      </c>
      <c r="B3" s="959"/>
      <c r="C3" s="959"/>
      <c r="D3" s="959"/>
      <c r="E3" s="959"/>
      <c r="F3" s="959"/>
      <c r="G3" s="959"/>
      <c r="H3" s="959"/>
      <c r="I3" s="959"/>
      <c r="J3" s="960"/>
    </row>
    <row r="4" spans="1:21" ht="20.25" customHeight="1" x14ac:dyDescent="0.25">
      <c r="A4" s="997" t="s">
        <v>113</v>
      </c>
      <c r="B4" s="997" t="s">
        <v>114</v>
      </c>
      <c r="C4" s="997" t="s">
        <v>329</v>
      </c>
      <c r="D4" s="997" t="s">
        <v>116</v>
      </c>
      <c r="E4" s="285" t="s">
        <v>267</v>
      </c>
      <c r="F4" s="997" t="s">
        <v>39</v>
      </c>
      <c r="G4" s="250" t="s">
        <v>35</v>
      </c>
      <c r="H4" s="250" t="s">
        <v>137</v>
      </c>
      <c r="I4" s="250" t="s">
        <v>138</v>
      </c>
      <c r="J4" s="961" t="s">
        <v>115</v>
      </c>
    </row>
    <row r="5" spans="1:21" ht="17.25" customHeight="1" x14ac:dyDescent="0.25">
      <c r="A5" s="998"/>
      <c r="B5" s="998"/>
      <c r="C5" s="998"/>
      <c r="D5" s="998"/>
      <c r="E5" s="286"/>
      <c r="F5" s="998"/>
      <c r="G5" s="174">
        <v>0.94299999999999995</v>
      </c>
      <c r="H5" s="173">
        <v>5.7000000000000002E-2</v>
      </c>
      <c r="I5" s="173">
        <f>I33/F33</f>
        <v>6.0266478425836052E-2</v>
      </c>
      <c r="J5" s="962"/>
      <c r="L5" s="282" t="s">
        <v>354</v>
      </c>
    </row>
    <row r="6" spans="1:21" ht="15.75" x14ac:dyDescent="0.25">
      <c r="A6" s="251" t="s">
        <v>325</v>
      </c>
      <c r="B6" s="180" t="s">
        <v>118</v>
      </c>
      <c r="C6" s="289"/>
      <c r="D6" s="181">
        <v>1</v>
      </c>
      <c r="E6" s="283">
        <v>200000</v>
      </c>
      <c r="F6" s="7">
        <f>D6*E6</f>
        <v>200000</v>
      </c>
      <c r="G6" s="7">
        <f>ROUND(F6*$G$5,2)</f>
        <v>188600</v>
      </c>
      <c r="H6" s="7">
        <f>ROUND(F6*$H$5,2)</f>
        <v>11400</v>
      </c>
      <c r="I6" s="7">
        <f>F6*I5</f>
        <v>12053.29568516721</v>
      </c>
      <c r="J6" s="7">
        <f>SUM(G6:I6)</f>
        <v>212053.29568516722</v>
      </c>
      <c r="L6" s="176"/>
      <c r="N6" s="176"/>
      <c r="P6" s="176" t="s">
        <v>118</v>
      </c>
    </row>
    <row r="7" spans="1:21" ht="15.75" x14ac:dyDescent="0.25">
      <c r="A7" s="251" t="s">
        <v>324</v>
      </c>
      <c r="B7" s="180"/>
      <c r="C7" s="289"/>
      <c r="D7" s="181">
        <v>1</v>
      </c>
      <c r="E7" s="213">
        <v>60000</v>
      </c>
      <c r="F7" s="7">
        <f>D7*E7</f>
        <v>60000</v>
      </c>
      <c r="G7" s="7">
        <f>ROUND(F7*$G$5,2)</f>
        <v>56580</v>
      </c>
      <c r="H7" s="7">
        <f>ROUND(F7*$H$5,2)</f>
        <v>3420</v>
      </c>
      <c r="I7" s="7">
        <f>F7*I5</f>
        <v>3615.9887055501631</v>
      </c>
      <c r="J7" s="7">
        <f>SUM(G7:I7)</f>
        <v>63615.98870555016</v>
      </c>
      <c r="L7" s="282" t="s">
        <v>338</v>
      </c>
    </row>
    <row r="8" spans="1:21" ht="15.75" x14ac:dyDescent="0.25">
      <c r="A8" s="251" t="s">
        <v>326</v>
      </c>
      <c r="B8" s="180"/>
      <c r="C8" s="289"/>
      <c r="D8" s="181">
        <v>1</v>
      </c>
      <c r="E8" s="213">
        <v>15000</v>
      </c>
      <c r="F8" s="7">
        <f>D8*E8</f>
        <v>15000</v>
      </c>
      <c r="G8" s="7">
        <f>ROUND(F8*$G$5,2)</f>
        <v>14145</v>
      </c>
      <c r="H8" s="7">
        <f>ROUND(F8*$H$5,2)</f>
        <v>855</v>
      </c>
      <c r="I8" s="7">
        <f>F8*I5</f>
        <v>903.99717638754078</v>
      </c>
      <c r="J8" s="7">
        <f>SUM(G8:I8)</f>
        <v>15903.99717638754</v>
      </c>
      <c r="L8" s="282" t="s">
        <v>338</v>
      </c>
    </row>
    <row r="9" spans="1:21" ht="15.75" x14ac:dyDescent="0.25">
      <c r="A9" s="251" t="s">
        <v>266</v>
      </c>
      <c r="B9" s="182"/>
      <c r="C9" s="297"/>
      <c r="D9" s="181">
        <v>1</v>
      </c>
      <c r="E9" s="213">
        <v>31828</v>
      </c>
      <c r="F9" s="212">
        <f>D9*E9</f>
        <v>31828</v>
      </c>
      <c r="G9" s="7">
        <f>ROUND(F9*$G$5,2)</f>
        <v>30013.8</v>
      </c>
      <c r="H9" s="7">
        <f>ROUND(F9*$H$5,2)</f>
        <v>1814.2</v>
      </c>
      <c r="I9" s="7">
        <v>0</v>
      </c>
      <c r="J9" s="7">
        <f>SUM(G9:I9)</f>
        <v>31828</v>
      </c>
      <c r="L9" s="722" t="s">
        <v>341</v>
      </c>
      <c r="M9" s="722"/>
      <c r="N9" s="722"/>
      <c r="O9" s="722"/>
      <c r="P9" s="722"/>
    </row>
    <row r="10" spans="1:21" ht="15.75" x14ac:dyDescent="0.25">
      <c r="A10" s="252" t="s">
        <v>347</v>
      </c>
      <c r="B10" s="44"/>
      <c r="C10" s="284"/>
      <c r="D10" s="279"/>
      <c r="E10" s="209"/>
      <c r="F10" s="208">
        <f>SUM(F6:F9)</f>
        <v>306828</v>
      </c>
      <c r="G10" s="209">
        <f>SUM(G5:G9)</f>
        <v>289339.74300000002</v>
      </c>
      <c r="H10" s="209">
        <f>SUM(H6:H9)</f>
        <v>17489.2</v>
      </c>
      <c r="I10" s="209">
        <f>SUM(I6:I9)</f>
        <v>16573.281567104914</v>
      </c>
      <c r="J10" s="210">
        <f>SUM(J6:J9)</f>
        <v>323401.28156710492</v>
      </c>
    </row>
    <row r="11" spans="1:21" ht="31.5" x14ac:dyDescent="0.25">
      <c r="A11" s="251" t="s">
        <v>109</v>
      </c>
      <c r="B11" s="183" t="s">
        <v>328</v>
      </c>
      <c r="C11" s="290" t="s">
        <v>336</v>
      </c>
      <c r="D11" s="251">
        <v>1</v>
      </c>
      <c r="E11" s="7">
        <v>10000</v>
      </c>
      <c r="F11" s="7">
        <f>D11*E11</f>
        <v>10000</v>
      </c>
      <c r="G11" s="7">
        <f t="shared" ref="G11:G16" si="0">ROUND(F11*$G$5,2)</f>
        <v>9430</v>
      </c>
      <c r="H11" s="7">
        <f t="shared" ref="H11:H16" si="1">ROUND(F11*$H$5,2)</f>
        <v>570</v>
      </c>
      <c r="I11" s="7">
        <v>0</v>
      </c>
      <c r="J11" s="7">
        <f t="shared" ref="J11:J21" si="2">SUM(G11:I11)</f>
        <v>10000</v>
      </c>
      <c r="L11" s="963" t="s">
        <v>340</v>
      </c>
      <c r="M11" s="963"/>
      <c r="N11" s="963"/>
      <c r="O11" s="963"/>
      <c r="P11" s="963"/>
      <c r="Q11" s="963"/>
    </row>
    <row r="12" spans="1:21" ht="15.75" x14ac:dyDescent="0.25">
      <c r="A12" s="251" t="s">
        <v>109</v>
      </c>
      <c r="B12" s="194" t="s">
        <v>337</v>
      </c>
      <c r="C12" s="288" t="s">
        <v>330</v>
      </c>
      <c r="D12" s="251">
        <v>200</v>
      </c>
      <c r="E12" s="7">
        <v>3</v>
      </c>
      <c r="F12" s="7">
        <f>(D12*E12)</f>
        <v>600</v>
      </c>
      <c r="G12" s="7">
        <f t="shared" si="0"/>
        <v>565.79999999999995</v>
      </c>
      <c r="H12" s="7">
        <f t="shared" si="1"/>
        <v>34.200000000000003</v>
      </c>
      <c r="I12" s="7">
        <v>0</v>
      </c>
      <c r="J12" s="7">
        <f t="shared" si="2"/>
        <v>600</v>
      </c>
    </row>
    <row r="13" spans="1:21" ht="15.75" x14ac:dyDescent="0.25">
      <c r="A13" s="251" t="s">
        <v>109</v>
      </c>
      <c r="B13" s="194" t="s">
        <v>331</v>
      </c>
      <c r="C13" s="288" t="s">
        <v>332</v>
      </c>
      <c r="D13" s="287">
        <v>2000</v>
      </c>
      <c r="E13" s="7">
        <v>100</v>
      </c>
      <c r="F13" s="7">
        <f>(D13*E13)</f>
        <v>200000</v>
      </c>
      <c r="G13" s="7">
        <f t="shared" si="0"/>
        <v>188600</v>
      </c>
      <c r="H13" s="7">
        <f t="shared" si="1"/>
        <v>11400</v>
      </c>
      <c r="I13" s="7">
        <v>0</v>
      </c>
      <c r="J13" s="7">
        <f t="shared" si="2"/>
        <v>200000</v>
      </c>
      <c r="L13" s="313" t="s">
        <v>349</v>
      </c>
    </row>
    <row r="14" spans="1:21" ht="15.75" x14ac:dyDescent="0.25">
      <c r="A14" s="251" t="s">
        <v>109</v>
      </c>
      <c r="B14" s="180" t="s">
        <v>333</v>
      </c>
      <c r="C14" s="289" t="s">
        <v>334</v>
      </c>
      <c r="D14" s="287">
        <v>3000</v>
      </c>
      <c r="E14" s="7">
        <v>0.5</v>
      </c>
      <c r="F14" s="7">
        <f>(D14*E14)</f>
        <v>1500</v>
      </c>
      <c r="G14" s="7">
        <f t="shared" si="0"/>
        <v>1414.5</v>
      </c>
      <c r="H14" s="7">
        <f t="shared" si="1"/>
        <v>85.5</v>
      </c>
      <c r="I14" s="7">
        <v>0</v>
      </c>
      <c r="J14" s="7">
        <f t="shared" si="2"/>
        <v>1500</v>
      </c>
    </row>
    <row r="15" spans="1:21" ht="15.75" x14ac:dyDescent="0.25">
      <c r="A15" s="251" t="s">
        <v>109</v>
      </c>
      <c r="B15" s="180" t="s">
        <v>335</v>
      </c>
      <c r="C15" s="289" t="s">
        <v>336</v>
      </c>
      <c r="D15" s="251">
        <v>6</v>
      </c>
      <c r="E15" s="7">
        <v>150</v>
      </c>
      <c r="F15" s="7">
        <f>(D15*E15)</f>
        <v>900</v>
      </c>
      <c r="G15" s="7">
        <f t="shared" si="0"/>
        <v>848.7</v>
      </c>
      <c r="H15" s="7">
        <f t="shared" si="1"/>
        <v>51.3</v>
      </c>
      <c r="I15" s="7">
        <v>0</v>
      </c>
      <c r="J15" s="7">
        <f t="shared" si="2"/>
        <v>900</v>
      </c>
      <c r="L15" s="950" t="s">
        <v>1547</v>
      </c>
      <c r="M15" s="950"/>
      <c r="N15" s="950"/>
      <c r="O15" s="950"/>
      <c r="P15" s="950"/>
      <c r="Q15" s="950"/>
      <c r="R15" s="950"/>
      <c r="S15" s="950"/>
      <c r="T15" s="950"/>
      <c r="U15" s="950"/>
    </row>
    <row r="16" spans="1:21" ht="15.75" x14ac:dyDescent="0.25">
      <c r="A16" s="251" t="s">
        <v>109</v>
      </c>
      <c r="B16" s="180"/>
      <c r="C16" s="289"/>
      <c r="D16" s="251">
        <v>0</v>
      </c>
      <c r="E16" s="7"/>
      <c r="F16" s="7">
        <f>(D16*E16)</f>
        <v>0</v>
      </c>
      <c r="G16" s="7">
        <f t="shared" si="0"/>
        <v>0</v>
      </c>
      <c r="H16" s="7">
        <f t="shared" si="1"/>
        <v>0</v>
      </c>
      <c r="I16" s="7">
        <v>0</v>
      </c>
      <c r="J16" s="7">
        <f t="shared" si="2"/>
        <v>0</v>
      </c>
      <c r="L16" s="950"/>
      <c r="M16" s="950"/>
      <c r="N16" s="950"/>
      <c r="O16" s="950"/>
      <c r="P16" s="950"/>
      <c r="Q16" s="950"/>
      <c r="R16" s="950"/>
      <c r="S16" s="950"/>
      <c r="T16" s="950"/>
      <c r="U16" s="950"/>
    </row>
    <row r="17" spans="1:10" ht="15.75" x14ac:dyDescent="0.25">
      <c r="A17" s="261" t="s">
        <v>339</v>
      </c>
      <c r="B17" s="266"/>
      <c r="C17" s="298"/>
      <c r="D17" s="261">
        <v>0</v>
      </c>
      <c r="E17" s="216"/>
      <c r="F17" s="216">
        <f>SUM(F11:F16)</f>
        <v>213000</v>
      </c>
      <c r="G17" s="216">
        <f>SUM(G11:G16)</f>
        <v>200859</v>
      </c>
      <c r="H17" s="216">
        <f>SUM(H11:H16)</f>
        <v>12141</v>
      </c>
      <c r="I17" s="216">
        <f>SUM(I11:I16)</f>
        <v>0</v>
      </c>
      <c r="J17" s="216">
        <f>SUM(J11:J16)</f>
        <v>213000</v>
      </c>
    </row>
    <row r="18" spans="1:10" ht="15.75" x14ac:dyDescent="0.25">
      <c r="A18" s="181" t="s">
        <v>109</v>
      </c>
      <c r="B18" s="182" t="s">
        <v>337</v>
      </c>
      <c r="C18" s="297" t="s">
        <v>330</v>
      </c>
      <c r="D18" s="181">
        <v>40</v>
      </c>
      <c r="E18" s="213">
        <v>2</v>
      </c>
      <c r="F18" s="213">
        <f>D18*E18</f>
        <v>80</v>
      </c>
      <c r="G18" s="213"/>
      <c r="H18" s="213"/>
      <c r="I18" s="213">
        <f>F18</f>
        <v>80</v>
      </c>
      <c r="J18" s="213">
        <f>SUM(I18)</f>
        <v>80</v>
      </c>
    </row>
    <row r="19" spans="1:10" ht="15.75" x14ac:dyDescent="0.25">
      <c r="A19" s="251" t="s">
        <v>109</v>
      </c>
      <c r="B19" s="180" t="s">
        <v>343</v>
      </c>
      <c r="C19" s="289" t="s">
        <v>344</v>
      </c>
      <c r="D19" s="301">
        <v>100</v>
      </c>
      <c r="E19" s="213">
        <v>125</v>
      </c>
      <c r="F19" s="7">
        <f>D19*E19</f>
        <v>12500</v>
      </c>
      <c r="G19" s="7"/>
      <c r="H19" s="7"/>
      <c r="I19" s="213">
        <f>F19</f>
        <v>12500</v>
      </c>
      <c r="J19" s="7">
        <f t="shared" si="2"/>
        <v>12500</v>
      </c>
    </row>
    <row r="20" spans="1:10" ht="15.75" x14ac:dyDescent="0.25">
      <c r="A20" s="251" t="s">
        <v>342</v>
      </c>
      <c r="B20" s="291" t="s">
        <v>345</v>
      </c>
      <c r="C20" s="299" t="s">
        <v>336</v>
      </c>
      <c r="D20" s="302">
        <v>8</v>
      </c>
      <c r="E20" s="213">
        <v>135</v>
      </c>
      <c r="F20" s="294">
        <f>D20*E20</f>
        <v>1080</v>
      </c>
      <c r="G20" s="294"/>
      <c r="H20" s="294"/>
      <c r="I20" s="213">
        <f>F20</f>
        <v>1080</v>
      </c>
      <c r="J20" s="7">
        <f t="shared" si="2"/>
        <v>1080</v>
      </c>
    </row>
    <row r="21" spans="1:10" ht="15.75" x14ac:dyDescent="0.25">
      <c r="A21" s="251" t="s">
        <v>109</v>
      </c>
      <c r="B21" s="291"/>
      <c r="C21" s="299"/>
      <c r="D21" s="292"/>
      <c r="E21" s="293"/>
      <c r="F21" s="294">
        <f>D21*E21</f>
        <v>0</v>
      </c>
      <c r="G21" s="294"/>
      <c r="H21" s="294"/>
      <c r="I21" s="213">
        <f>F21</f>
        <v>0</v>
      </c>
      <c r="J21" s="7">
        <f t="shared" si="2"/>
        <v>0</v>
      </c>
    </row>
    <row r="22" spans="1:10" ht="15.75" x14ac:dyDescent="0.25">
      <c r="A22" s="304" t="s">
        <v>346</v>
      </c>
      <c r="B22" s="44"/>
      <c r="C22" s="284"/>
      <c r="D22" s="279"/>
      <c r="E22" s="209"/>
      <c r="F22" s="303">
        <f>SUM(F18:F21)</f>
        <v>13660</v>
      </c>
      <c r="G22" s="303"/>
      <c r="H22" s="303"/>
      <c r="I22" s="303">
        <f>SUM(I18:I21)</f>
        <v>13660</v>
      </c>
      <c r="J22" s="303">
        <f>SUM(J18:J21)</f>
        <v>13660</v>
      </c>
    </row>
    <row r="23" spans="1:10" s="311" customFormat="1" ht="15.75" x14ac:dyDescent="0.25">
      <c r="A23" s="305"/>
      <c r="B23" s="306"/>
      <c r="C23" s="307"/>
      <c r="D23" s="308"/>
      <c r="E23" s="309"/>
      <c r="F23" s="310"/>
      <c r="G23" s="310"/>
      <c r="H23" s="310"/>
      <c r="I23" s="310"/>
      <c r="J23" s="310"/>
    </row>
    <row r="24" spans="1:10" ht="15.75" x14ac:dyDescent="0.25">
      <c r="A24" s="304" t="s">
        <v>348</v>
      </c>
      <c r="B24" s="44"/>
      <c r="C24" s="284"/>
      <c r="D24" s="279"/>
      <c r="E24" s="209"/>
      <c r="F24" s="303">
        <f>SUM(F22,F17)</f>
        <v>226660</v>
      </c>
      <c r="G24" s="303">
        <f>G17</f>
        <v>200859</v>
      </c>
      <c r="H24" s="303">
        <f>H17</f>
        <v>12141</v>
      </c>
      <c r="I24" s="303">
        <f>I22</f>
        <v>13660</v>
      </c>
      <c r="J24" s="303">
        <f>SUM(G24:I24)</f>
        <v>226660</v>
      </c>
    </row>
    <row r="25" spans="1:10" s="311" customFormat="1" ht="15.75" x14ac:dyDescent="0.25">
      <c r="A25" s="312" t="s">
        <v>280</v>
      </c>
      <c r="B25" s="306"/>
      <c r="C25" s="307"/>
      <c r="D25" s="314">
        <v>0.1</v>
      </c>
      <c r="E25" s="309"/>
      <c r="F25" s="310">
        <f>D25*F24</f>
        <v>22666</v>
      </c>
      <c r="G25" s="310">
        <f>D25*G24</f>
        <v>20085.900000000001</v>
      </c>
      <c r="H25" s="310">
        <f>D25*H24</f>
        <v>1214.1000000000001</v>
      </c>
      <c r="I25" s="310">
        <f>D25*I24</f>
        <v>1366</v>
      </c>
      <c r="J25" s="310">
        <f>SUM(G25:I25)</f>
        <v>22666</v>
      </c>
    </row>
    <row r="26" spans="1:10" ht="15.75" x14ac:dyDescent="0.25">
      <c r="A26" s="312" t="s">
        <v>281</v>
      </c>
      <c r="B26" s="306"/>
      <c r="C26" s="307"/>
      <c r="D26" s="314">
        <v>0.1</v>
      </c>
      <c r="E26" s="309"/>
      <c r="F26" s="310">
        <f>D26*F24</f>
        <v>22666</v>
      </c>
      <c r="G26" s="310">
        <f>D26*G24</f>
        <v>20085.900000000001</v>
      </c>
      <c r="H26" s="310">
        <f>D26*H24</f>
        <v>1214.1000000000001</v>
      </c>
      <c r="I26" s="310">
        <f>D26*I24</f>
        <v>1366</v>
      </c>
      <c r="J26" s="310">
        <f>SUM(G26:I26)</f>
        <v>22666</v>
      </c>
    </row>
    <row r="27" spans="1:10" ht="15.75" x14ac:dyDescent="0.25">
      <c r="A27" s="304" t="s">
        <v>348</v>
      </c>
      <c r="B27" s="318"/>
      <c r="C27" s="319"/>
      <c r="D27" s="320"/>
      <c r="E27" s="321"/>
      <c r="F27" s="303">
        <f>SUM(F24:F26)</f>
        <v>271992</v>
      </c>
      <c r="G27" s="303">
        <f>SUM(G24:G26)</f>
        <v>241030.8</v>
      </c>
      <c r="H27" s="303">
        <f>SUM(H24:H26)</f>
        <v>14569.2</v>
      </c>
      <c r="I27" s="303">
        <f>SUM(I24:I26)</f>
        <v>16392</v>
      </c>
      <c r="J27" s="303">
        <f>SUM(G27:I27)</f>
        <v>271992</v>
      </c>
    </row>
    <row r="28" spans="1:10" ht="15.75" x14ac:dyDescent="0.25">
      <c r="A28" s="251" t="s">
        <v>135</v>
      </c>
      <c r="B28" s="182"/>
      <c r="C28" s="297"/>
      <c r="D28" s="184">
        <v>0.14000000000000001</v>
      </c>
      <c r="E28" s="214"/>
      <c r="F28" s="7">
        <f>ROUND(F27*D28,2)</f>
        <v>38078.879999999997</v>
      </c>
      <c r="G28" s="7">
        <f>ROUND(F28*$G$5,2)</f>
        <v>35908.379999999997</v>
      </c>
      <c r="H28" s="7">
        <f t="shared" ref="H28:H32" si="3">ROUND(F28*$H$5,2)</f>
        <v>2170.5</v>
      </c>
      <c r="I28" s="7">
        <f>D28*I27</f>
        <v>2294.88</v>
      </c>
      <c r="J28" s="7">
        <f>G28+H28+I28</f>
        <v>40373.759999999995</v>
      </c>
    </row>
    <row r="29" spans="1:10" ht="15.75" x14ac:dyDescent="0.25">
      <c r="A29" s="251" t="s">
        <v>136</v>
      </c>
      <c r="B29" s="182"/>
      <c r="C29" s="297"/>
      <c r="D29" s="184">
        <v>0.05</v>
      </c>
      <c r="E29" s="214"/>
      <c r="F29" s="7">
        <f>ROUND(F27*D29,2)</f>
        <v>13599.6</v>
      </c>
      <c r="G29" s="7">
        <f t="shared" ref="G29:G32" si="4">ROUND(F29*$G$5,2)</f>
        <v>12824.42</v>
      </c>
      <c r="H29" s="7">
        <f>ROUND(F29*$H$5,2)</f>
        <v>775.18</v>
      </c>
      <c r="I29" s="7">
        <f>D29*I27</f>
        <v>819.6</v>
      </c>
      <c r="J29" s="7">
        <f>G29+H29+I29</f>
        <v>14419.2</v>
      </c>
    </row>
    <row r="30" spans="1:10" ht="15.75" x14ac:dyDescent="0.25">
      <c r="A30" s="251" t="s">
        <v>279</v>
      </c>
      <c r="B30" s="180"/>
      <c r="C30" s="289"/>
      <c r="D30" s="184">
        <v>0.01</v>
      </c>
      <c r="E30" s="7"/>
      <c r="F30" s="7">
        <f>D30*F27</f>
        <v>2719.92</v>
      </c>
      <c r="G30" s="7">
        <f t="shared" si="4"/>
        <v>2564.88</v>
      </c>
      <c r="H30" s="7">
        <f t="shared" si="3"/>
        <v>155.04</v>
      </c>
      <c r="I30" s="7">
        <f>D30*I27</f>
        <v>163.92000000000002</v>
      </c>
      <c r="J30" s="7">
        <f>G30+H30+I30</f>
        <v>2883.84</v>
      </c>
    </row>
    <row r="31" spans="1:10" ht="15.75" x14ac:dyDescent="0.25">
      <c r="A31" s="251" t="s">
        <v>350</v>
      </c>
      <c r="B31" s="180"/>
      <c r="C31" s="289"/>
      <c r="D31" s="184">
        <v>0.05</v>
      </c>
      <c r="E31" s="7"/>
      <c r="F31" s="7">
        <f>D31*F27</f>
        <v>13599.6</v>
      </c>
      <c r="G31" s="7">
        <f>ROUND(F31*$G$5,2)</f>
        <v>12824.42</v>
      </c>
      <c r="H31" s="7">
        <f t="shared" si="3"/>
        <v>775.18</v>
      </c>
      <c r="I31" s="7">
        <f>D31*I27</f>
        <v>819.6</v>
      </c>
      <c r="J31" s="7">
        <f>SUM(G31:I31)</f>
        <v>14419.2</v>
      </c>
    </row>
    <row r="32" spans="1:10" ht="15.75" x14ac:dyDescent="0.25">
      <c r="A32" s="251"/>
      <c r="B32" s="180"/>
      <c r="C32" s="289"/>
      <c r="D32" s="251"/>
      <c r="E32" s="7"/>
      <c r="F32" s="7">
        <v>0</v>
      </c>
      <c r="G32" s="7">
        <f t="shared" si="4"/>
        <v>0</v>
      </c>
      <c r="H32" s="7">
        <f t="shared" si="3"/>
        <v>0</v>
      </c>
      <c r="I32" s="7">
        <v>0</v>
      </c>
      <c r="J32" s="7">
        <f t="shared" ref="J32" si="5">SUM(G32:I32)</f>
        <v>0</v>
      </c>
    </row>
    <row r="33" spans="1:21" ht="15.75" x14ac:dyDescent="0.25">
      <c r="A33" s="304" t="s">
        <v>351</v>
      </c>
      <c r="B33" s="185"/>
      <c r="C33" s="300"/>
      <c r="D33" s="253"/>
      <c r="E33" s="253"/>
      <c r="F33" s="316">
        <f>SUM(F28:F32)</f>
        <v>67998</v>
      </c>
      <c r="G33" s="316">
        <f>SUM(G28:G32)</f>
        <v>64122.099999999991</v>
      </c>
      <c r="H33" s="316">
        <f>SUM(H28:H32)</f>
        <v>3875.8999999999996</v>
      </c>
      <c r="I33" s="316">
        <f>SUM(I28:I32)</f>
        <v>4098</v>
      </c>
      <c r="J33" s="316">
        <f>SUM(J28:J32)</f>
        <v>72095.999999999985</v>
      </c>
    </row>
    <row r="34" spans="1:21" s="315" customFormat="1" ht="15.75" x14ac:dyDescent="0.25">
      <c r="A34" s="252" t="s">
        <v>352</v>
      </c>
      <c r="B34" s="185"/>
      <c r="C34" s="300"/>
      <c r="D34" s="253"/>
      <c r="E34" s="317"/>
      <c r="F34" s="211">
        <f>F27+F33</f>
        <v>339990</v>
      </c>
      <c r="G34" s="211">
        <f>G27+G33</f>
        <v>305152.89999999997</v>
      </c>
      <c r="H34" s="211">
        <f t="shared" ref="H34:J34" si="6">H27+H33</f>
        <v>18445.099999999999</v>
      </c>
      <c r="I34" s="211">
        <f t="shared" si="6"/>
        <v>20490</v>
      </c>
      <c r="J34" s="211">
        <f t="shared" si="6"/>
        <v>344088</v>
      </c>
      <c r="L34" s="322">
        <f>10%*J34</f>
        <v>34408.800000000003</v>
      </c>
    </row>
    <row r="35" spans="1:21" ht="15.75" x14ac:dyDescent="0.25">
      <c r="A35" s="251"/>
      <c r="B35" s="180"/>
      <c r="C35" s="289"/>
      <c r="D35" s="251"/>
      <c r="E35" s="251"/>
      <c r="F35" s="7"/>
      <c r="G35" s="7"/>
      <c r="H35" s="7"/>
      <c r="I35" s="7"/>
      <c r="J35" s="7" t="s">
        <v>118</v>
      </c>
    </row>
    <row r="36" spans="1:21" ht="15.75" customHeight="1" x14ac:dyDescent="0.25">
      <c r="A36" s="252" t="s">
        <v>112</v>
      </c>
      <c r="B36" s="278"/>
      <c r="C36" s="279"/>
      <c r="D36" s="279"/>
      <c r="E36" s="279"/>
      <c r="F36" s="208">
        <f>F10+F34+I10+I33</f>
        <v>667489.28156710486</v>
      </c>
      <c r="G36" s="208">
        <f>G10+G34</f>
        <v>594492.64299999992</v>
      </c>
      <c r="H36" s="208">
        <f>H10+H34</f>
        <v>35934.300000000003</v>
      </c>
      <c r="I36" s="208">
        <f>I10+I34</f>
        <v>37063.281567104917</v>
      </c>
      <c r="J36" s="210">
        <f>J10+J34</f>
        <v>667489.28156710486</v>
      </c>
      <c r="L36" s="950" t="s">
        <v>1562</v>
      </c>
      <c r="M36" s="950"/>
      <c r="N36" s="950"/>
      <c r="O36" s="950"/>
      <c r="P36" s="950"/>
      <c r="Q36" s="950"/>
      <c r="R36" s="950"/>
      <c r="S36" s="950"/>
      <c r="T36" s="950"/>
      <c r="U36" s="950"/>
    </row>
    <row r="37" spans="1:21" x14ac:dyDescent="0.25">
      <c r="L37" s="950"/>
      <c r="M37" s="950"/>
      <c r="N37" s="950"/>
      <c r="O37" s="950"/>
      <c r="P37" s="950"/>
      <c r="Q37" s="950"/>
      <c r="R37" s="950"/>
      <c r="S37" s="950"/>
      <c r="T37" s="950"/>
      <c r="U37" s="950"/>
    </row>
    <row r="38" spans="1:21" x14ac:dyDescent="0.25">
      <c r="A38" s="248" t="s">
        <v>21</v>
      </c>
      <c r="B38" s="996"/>
      <c r="C38" s="996"/>
      <c r="D38" s="996"/>
      <c r="E38" s="996"/>
      <c r="F38" s="996"/>
      <c r="G38" s="996"/>
      <c r="H38" s="996"/>
      <c r="I38" s="996"/>
      <c r="J38" s="996"/>
    </row>
    <row r="39" spans="1:21" x14ac:dyDescent="0.25">
      <c r="B39" s="996"/>
      <c r="C39" s="996"/>
      <c r="D39" s="996"/>
      <c r="E39" s="996"/>
      <c r="F39" s="996"/>
      <c r="G39" s="996"/>
      <c r="H39" s="996"/>
      <c r="I39" s="996"/>
      <c r="J39" s="996"/>
    </row>
    <row r="40" spans="1:21" x14ac:dyDescent="0.25">
      <c r="B40" s="996"/>
      <c r="C40" s="996"/>
      <c r="D40" s="996"/>
      <c r="E40" s="996"/>
      <c r="F40" s="996"/>
      <c r="G40" s="996"/>
      <c r="H40" s="996"/>
      <c r="I40" s="996"/>
      <c r="J40" s="996"/>
    </row>
    <row r="41" spans="1:21" x14ac:dyDescent="0.25">
      <c r="B41" s="996"/>
      <c r="C41" s="996"/>
      <c r="D41" s="996"/>
      <c r="E41" s="996"/>
      <c r="F41" s="996"/>
      <c r="G41" s="996"/>
      <c r="H41" s="996"/>
      <c r="I41" s="996"/>
      <c r="J41" s="996"/>
    </row>
  </sheetData>
  <sheetProtection formatCells="0" formatColumns="0" formatRows="0" insertColumns="0" insertRows="0"/>
  <mergeCells count="12">
    <mergeCell ref="B38:J41"/>
    <mergeCell ref="C4:C5"/>
    <mergeCell ref="L11:Q11"/>
    <mergeCell ref="F1:J1"/>
    <mergeCell ref="A3:J3"/>
    <mergeCell ref="A4:A5"/>
    <mergeCell ref="B4:B5"/>
    <mergeCell ref="D4:D5"/>
    <mergeCell ref="F4:F5"/>
    <mergeCell ref="J4:J5"/>
    <mergeCell ref="L36:U37"/>
    <mergeCell ref="L15:U16"/>
  </mergeCells>
  <printOptions horizontalCentered="1"/>
  <pageMargins left="0.7" right="0.7" top="1.2417708333333299" bottom="0.75" header="0.3" footer="0.3"/>
  <pageSetup scale="71" orientation="landscape" r:id="rId1"/>
  <headerFooter alignWithMargins="0">
    <oddHeader>&amp;C&amp;"-,Bold"&amp;16ADOT LOCAL HIGHWAY SAFETY IMPROVEMENT PROGRAM
APPLICATION - COST ESTIMATE</oddHeader>
    <oddFooter>&amp;L&amp;10ADOT - HSIP App - Cost Est.  Updated 8-2011&amp;CPage 3</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99CC"/>
    <pageSetUpPr fitToPage="1"/>
  </sheetPr>
  <dimension ref="A1:V42"/>
  <sheetViews>
    <sheetView zoomScaleNormal="100" workbookViewId="0">
      <selection activeCell="N15" sqref="N15"/>
    </sheetView>
  </sheetViews>
  <sheetFormatPr defaultRowHeight="15" x14ac:dyDescent="0.25"/>
  <cols>
    <col min="1" max="1" width="24.140625" style="700" customWidth="1"/>
    <col min="2" max="2" width="23.85546875" style="700" customWidth="1"/>
    <col min="3" max="3" width="10.85546875" style="700" customWidth="1"/>
    <col min="4" max="4" width="12.7109375" style="700" customWidth="1"/>
    <col min="5" max="6" width="14" style="700" bestFit="1" customWidth="1"/>
    <col min="7" max="7" width="14.42578125" style="700" customWidth="1"/>
    <col min="8" max="8" width="13.28515625" style="700" customWidth="1"/>
    <col min="9" max="9" width="18.42578125" style="700" customWidth="1"/>
    <col min="10" max="10" width="9.140625" style="700"/>
    <col min="11" max="11" width="10" style="700" customWidth="1"/>
    <col min="12" max="12" width="16.140625" style="700" customWidth="1"/>
    <col min="13" max="13" width="9.140625" style="700"/>
    <col min="14" max="14" width="15.5703125" style="700" customWidth="1"/>
    <col min="15" max="16384" width="9.140625" style="700"/>
  </cols>
  <sheetData>
    <row r="1" spans="1:22" ht="30.75" customHeight="1" x14ac:dyDescent="0.25">
      <c r="A1" s="245" t="s">
        <v>117</v>
      </c>
      <c r="B1" s="697" t="str">
        <f>'2. Application'!C1</f>
        <v xml:space="preserve"> </v>
      </c>
      <c r="C1" s="249" t="s">
        <v>100</v>
      </c>
      <c r="D1" s="207"/>
      <c r="E1" s="955" t="s">
        <v>1670</v>
      </c>
      <c r="F1" s="956"/>
      <c r="G1" s="956"/>
      <c r="H1" s="956"/>
      <c r="I1" s="957"/>
    </row>
    <row r="2" spans="1:22" ht="7.5" customHeight="1" x14ac:dyDescent="0.25">
      <c r="A2" s="242"/>
      <c r="B2" s="243"/>
      <c r="C2" s="243"/>
      <c r="D2" s="243"/>
      <c r="E2" s="243"/>
      <c r="F2" s="243"/>
      <c r="G2" s="243"/>
      <c r="H2" s="243"/>
      <c r="I2" s="244"/>
    </row>
    <row r="3" spans="1:22" ht="21" customHeight="1" x14ac:dyDescent="0.25">
      <c r="A3" s="958" t="s">
        <v>278</v>
      </c>
      <c r="B3" s="959"/>
      <c r="C3" s="959"/>
      <c r="D3" s="959"/>
      <c r="E3" s="959"/>
      <c r="F3" s="959"/>
      <c r="G3" s="959"/>
      <c r="H3" s="959"/>
      <c r="I3" s="960"/>
    </row>
    <row r="4" spans="1:22" ht="20.25" customHeight="1" x14ac:dyDescent="0.25">
      <c r="A4" s="961" t="s">
        <v>113</v>
      </c>
      <c r="B4" s="961" t="s">
        <v>114</v>
      </c>
      <c r="C4" s="961" t="s">
        <v>116</v>
      </c>
      <c r="D4" s="698" t="s">
        <v>267</v>
      </c>
      <c r="E4" s="961" t="s">
        <v>39</v>
      </c>
      <c r="F4" s="250" t="s">
        <v>35</v>
      </c>
      <c r="G4" s="250" t="s">
        <v>1669</v>
      </c>
      <c r="H4" s="250" t="s">
        <v>138</v>
      </c>
      <c r="I4" s="961" t="s">
        <v>115</v>
      </c>
    </row>
    <row r="5" spans="1:22" ht="17.25" customHeight="1" x14ac:dyDescent="0.25">
      <c r="A5" s="962"/>
      <c r="B5" s="962"/>
      <c r="C5" s="962"/>
      <c r="D5" s="699"/>
      <c r="E5" s="962"/>
      <c r="F5" s="174">
        <v>0.94299999999999995</v>
      </c>
      <c r="G5" s="173">
        <v>5.7000000000000002E-2</v>
      </c>
      <c r="H5" s="173">
        <v>0</v>
      </c>
      <c r="I5" s="962"/>
      <c r="K5" s="700" t="s">
        <v>1673</v>
      </c>
    </row>
    <row r="6" spans="1:22" ht="15.75" x14ac:dyDescent="0.25">
      <c r="A6" s="251" t="s">
        <v>111</v>
      </c>
      <c r="B6" s="180" t="s">
        <v>118</v>
      </c>
      <c r="C6" s="181">
        <v>0</v>
      </c>
      <c r="D6" s="474">
        <v>0</v>
      </c>
      <c r="E6" s="7">
        <v>0</v>
      </c>
      <c r="F6" s="7">
        <f>ROUND(E6*$F$5,2)</f>
        <v>0</v>
      </c>
      <c r="G6" s="7">
        <f>ROUND(E6*$G$5,2)</f>
        <v>0</v>
      </c>
      <c r="H6" s="7">
        <v>0</v>
      </c>
      <c r="I6" s="7">
        <f>SUM(F6:H6)</f>
        <v>0</v>
      </c>
      <c r="K6" s="994" t="s">
        <v>1456</v>
      </c>
      <c r="L6" s="994"/>
      <c r="M6" s="994" t="s">
        <v>1457</v>
      </c>
      <c r="N6" s="994"/>
      <c r="O6" s="994"/>
      <c r="P6" s="995" t="s">
        <v>1458</v>
      </c>
      <c r="Q6" s="995"/>
      <c r="R6" s="995"/>
      <c r="S6" s="995"/>
    </row>
    <row r="7" spans="1:22" ht="15.75" x14ac:dyDescent="0.25">
      <c r="A7" s="251" t="s">
        <v>108</v>
      </c>
      <c r="B7" s="180"/>
      <c r="C7" s="181">
        <v>0</v>
      </c>
      <c r="D7" s="213">
        <v>0</v>
      </c>
      <c r="E7" s="7">
        <v>0</v>
      </c>
      <c r="F7" s="7">
        <f>ROUND(E7*$F$5,2)</f>
        <v>0</v>
      </c>
      <c r="G7" s="7">
        <f>ROUND(E7*$G$5,2)</f>
        <v>0</v>
      </c>
      <c r="H7" s="7">
        <v>0</v>
      </c>
      <c r="I7" s="7">
        <f>SUM(F7:H7)</f>
        <v>0</v>
      </c>
    </row>
    <row r="8" spans="1:22" s="260" customFormat="1" ht="31.5" x14ac:dyDescent="0.25">
      <c r="A8" s="194" t="s">
        <v>365</v>
      </c>
      <c r="B8" s="183"/>
      <c r="C8" s="472">
        <v>0</v>
      </c>
      <c r="D8" s="473">
        <v>0</v>
      </c>
      <c r="E8" s="7">
        <v>0</v>
      </c>
      <c r="F8" s="7">
        <f>ROUND(E8*$F$5,2)</f>
        <v>0</v>
      </c>
      <c r="G8" s="7">
        <f>ROUND(E8*$G$5,2)</f>
        <v>0</v>
      </c>
      <c r="H8" s="7">
        <v>0</v>
      </c>
      <c r="I8" s="7">
        <f>SUM(F8:H8)</f>
        <v>0</v>
      </c>
      <c r="K8" s="260" t="s">
        <v>366</v>
      </c>
    </row>
    <row r="9" spans="1:22" ht="15.75" x14ac:dyDescent="0.25">
      <c r="A9" s="251" t="s">
        <v>266</v>
      </c>
      <c r="B9" s="182"/>
      <c r="C9" s="181">
        <v>1</v>
      </c>
      <c r="D9" s="213">
        <v>30000</v>
      </c>
      <c r="E9" s="212">
        <v>30000</v>
      </c>
      <c r="F9" s="7">
        <f>ROUND(E9*$F$5,2)</f>
        <v>28290</v>
      </c>
      <c r="G9" s="7">
        <f>ROUND(E9*$G$5,2)</f>
        <v>1710</v>
      </c>
      <c r="H9" s="7">
        <v>0</v>
      </c>
      <c r="I9" s="7">
        <f>SUM(F9:H9)</f>
        <v>30000</v>
      </c>
      <c r="K9" s="951" t="s">
        <v>1694</v>
      </c>
      <c r="L9" s="951"/>
      <c r="M9" s="951"/>
      <c r="N9" s="951"/>
      <c r="O9" s="951"/>
      <c r="P9" s="951"/>
      <c r="Q9" s="951"/>
      <c r="R9" s="951"/>
      <c r="S9" s="951"/>
      <c r="T9" s="951"/>
      <c r="U9" s="951"/>
      <c r="V9" s="951"/>
    </row>
    <row r="10" spans="1:22" ht="15.75" x14ac:dyDescent="0.25">
      <c r="A10" s="702" t="s">
        <v>134</v>
      </c>
      <c r="B10" s="703"/>
      <c r="C10" s="704"/>
      <c r="D10" s="705"/>
      <c r="E10" s="706">
        <f>SUM(E6:E9)</f>
        <v>30000</v>
      </c>
      <c r="F10" s="705">
        <f>SUM(F5:F9)</f>
        <v>28290.942999999999</v>
      </c>
      <c r="G10" s="705">
        <f>SUM(G6:G9)</f>
        <v>1710</v>
      </c>
      <c r="H10" s="705">
        <f>SUM(H6:H9)</f>
        <v>0</v>
      </c>
      <c r="I10" s="707">
        <f>SUM(I6:I9)</f>
        <v>30000</v>
      </c>
      <c r="K10" s="950" t="s">
        <v>1547</v>
      </c>
      <c r="L10" s="950"/>
      <c r="M10" s="950"/>
      <c r="N10" s="950"/>
      <c r="O10" s="950"/>
      <c r="P10" s="950"/>
      <c r="Q10" s="950"/>
      <c r="R10" s="950"/>
    </row>
    <row r="11" spans="1:22" ht="15.75" x14ac:dyDescent="0.25">
      <c r="A11" s="708" t="s">
        <v>1672</v>
      </c>
      <c r="B11" s="709"/>
      <c r="C11" s="716">
        <v>0.10390000000000001</v>
      </c>
      <c r="D11" s="717"/>
      <c r="E11" s="717">
        <f>E10*C11</f>
        <v>3117</v>
      </c>
      <c r="F11" s="717">
        <f>F5*E11</f>
        <v>2939.3309999999997</v>
      </c>
      <c r="G11" s="717">
        <f>G5*E11</f>
        <v>177.66900000000001</v>
      </c>
      <c r="H11" s="717"/>
      <c r="I11" s="717">
        <f>SUM(F11:H11)</f>
        <v>3116.9999999999995</v>
      </c>
      <c r="K11" s="950"/>
      <c r="L11" s="950"/>
      <c r="M11" s="950"/>
      <c r="N11" s="950"/>
      <c r="O11" s="950"/>
      <c r="P11" s="950"/>
      <c r="Q11" s="950"/>
      <c r="R11" s="950"/>
    </row>
    <row r="12" spans="1:22" ht="15.75" x14ac:dyDescent="0.25">
      <c r="A12" s="713" t="s">
        <v>347</v>
      </c>
      <c r="B12" s="714"/>
      <c r="C12" s="713"/>
      <c r="D12" s="715"/>
      <c r="E12" s="715">
        <f>SUM(E10:E11)</f>
        <v>33117</v>
      </c>
      <c r="F12" s="715">
        <f>SUM(F10:F11)</f>
        <v>31230.273999999998</v>
      </c>
      <c r="G12" s="715">
        <f>SUM(G10:G11)</f>
        <v>1887.6690000000001</v>
      </c>
      <c r="H12" s="715"/>
      <c r="I12" s="715">
        <f>SUM(I10:I11)</f>
        <v>33117</v>
      </c>
      <c r="K12" s="950"/>
      <c r="L12" s="950"/>
      <c r="M12" s="950"/>
      <c r="N12" s="950"/>
      <c r="O12" s="950"/>
      <c r="P12" s="950"/>
      <c r="Q12" s="950"/>
      <c r="R12" s="950"/>
    </row>
    <row r="13" spans="1:22" ht="15.75" x14ac:dyDescent="0.25">
      <c r="A13" s="710" t="s">
        <v>109</v>
      </c>
      <c r="B13" s="711"/>
      <c r="C13" s="710">
        <v>0</v>
      </c>
      <c r="D13" s="712"/>
      <c r="E13" s="712">
        <v>0</v>
      </c>
      <c r="F13" s="712">
        <f t="shared" ref="F13:F20" si="0">ROUND(E13*$F$5,2)</f>
        <v>0</v>
      </c>
      <c r="G13" s="712">
        <f t="shared" ref="G13:G20" si="1">ROUND(E13*$G$5,2)</f>
        <v>0</v>
      </c>
      <c r="H13" s="712">
        <v>0</v>
      </c>
      <c r="I13" s="712">
        <f t="shared" ref="I13:I20" si="2">SUM(F13:H13)</f>
        <v>0</v>
      </c>
      <c r="K13" s="950"/>
      <c r="L13" s="950"/>
      <c r="M13" s="950"/>
      <c r="N13" s="950"/>
      <c r="O13" s="950"/>
      <c r="P13" s="950"/>
      <c r="Q13" s="950"/>
      <c r="R13" s="950"/>
    </row>
    <row r="14" spans="1:22" ht="31.5" x14ac:dyDescent="0.25">
      <c r="A14" s="710" t="s">
        <v>109</v>
      </c>
      <c r="B14" s="194" t="s">
        <v>301</v>
      </c>
      <c r="C14" s="251">
        <v>4000</v>
      </c>
      <c r="D14" s="7">
        <v>20</v>
      </c>
      <c r="E14" s="7">
        <f>(C14*D14)</f>
        <v>80000</v>
      </c>
      <c r="F14" s="7">
        <f t="shared" si="0"/>
        <v>75440</v>
      </c>
      <c r="G14" s="7">
        <f t="shared" si="1"/>
        <v>4560</v>
      </c>
      <c r="H14" s="7">
        <v>0</v>
      </c>
      <c r="I14" s="7">
        <f t="shared" si="2"/>
        <v>80000</v>
      </c>
    </row>
    <row r="15" spans="1:22" ht="15.75" x14ac:dyDescent="0.25">
      <c r="A15" s="710" t="s">
        <v>109</v>
      </c>
      <c r="B15" s="194"/>
      <c r="C15" s="267">
        <v>0</v>
      </c>
      <c r="D15" s="7"/>
      <c r="E15" s="7">
        <f>(C15*D15)</f>
        <v>0</v>
      </c>
      <c r="F15" s="7">
        <f t="shared" si="0"/>
        <v>0</v>
      </c>
      <c r="G15" s="7">
        <f t="shared" si="1"/>
        <v>0</v>
      </c>
      <c r="H15" s="7">
        <v>0</v>
      </c>
      <c r="I15" s="7">
        <f t="shared" si="2"/>
        <v>0</v>
      </c>
    </row>
    <row r="16" spans="1:22" ht="15.75" x14ac:dyDescent="0.25">
      <c r="A16" s="710" t="s">
        <v>109</v>
      </c>
      <c r="B16" s="180"/>
      <c r="C16" s="251">
        <v>0</v>
      </c>
      <c r="D16" s="7"/>
      <c r="E16" s="7">
        <f>(C16*D16)</f>
        <v>0</v>
      </c>
      <c r="F16" s="7">
        <f t="shared" si="0"/>
        <v>0</v>
      </c>
      <c r="G16" s="7">
        <f t="shared" si="1"/>
        <v>0</v>
      </c>
      <c r="H16" s="7">
        <v>0</v>
      </c>
      <c r="I16" s="7">
        <f t="shared" si="2"/>
        <v>0</v>
      </c>
    </row>
    <row r="17" spans="1:14" ht="15.75" x14ac:dyDescent="0.25">
      <c r="A17" s="710" t="s">
        <v>109</v>
      </c>
      <c r="B17" s="180"/>
      <c r="C17" s="251">
        <v>0</v>
      </c>
      <c r="D17" s="7"/>
      <c r="E17" s="7">
        <f>(C17*D17)</f>
        <v>0</v>
      </c>
      <c r="F17" s="7">
        <f t="shared" si="0"/>
        <v>0</v>
      </c>
      <c r="G17" s="7">
        <f t="shared" si="1"/>
        <v>0</v>
      </c>
      <c r="H17" s="7">
        <v>0</v>
      </c>
      <c r="I17" s="7">
        <f t="shared" si="2"/>
        <v>0</v>
      </c>
    </row>
    <row r="18" spans="1:14" ht="15.75" x14ac:dyDescent="0.25">
      <c r="A18" s="710" t="s">
        <v>109</v>
      </c>
      <c r="B18" s="180"/>
      <c r="C18" s="251">
        <v>0</v>
      </c>
      <c r="D18" s="7"/>
      <c r="E18" s="7">
        <f>(C18*D18)</f>
        <v>0</v>
      </c>
      <c r="F18" s="7">
        <f t="shared" si="0"/>
        <v>0</v>
      </c>
      <c r="G18" s="7">
        <f t="shared" si="1"/>
        <v>0</v>
      </c>
      <c r="H18" s="7">
        <v>0</v>
      </c>
      <c r="I18" s="7">
        <f t="shared" si="2"/>
        <v>0</v>
      </c>
    </row>
    <row r="19" spans="1:14" ht="15.75" x14ac:dyDescent="0.25">
      <c r="A19" s="261" t="s">
        <v>134</v>
      </c>
      <c r="B19" s="266"/>
      <c r="C19" s="261">
        <v>0</v>
      </c>
      <c r="D19" s="216"/>
      <c r="E19" s="216">
        <f>SUM(E13:E18)</f>
        <v>80000</v>
      </c>
      <c r="F19" s="216">
        <f>SUM(F13:F18)</f>
        <v>75440</v>
      </c>
      <c r="G19" s="216">
        <f>SUM(G13:G18)</f>
        <v>4560</v>
      </c>
      <c r="H19" s="216">
        <f>SUM(H13:H18)</f>
        <v>0</v>
      </c>
      <c r="I19" s="216">
        <f>SUM(I13:I18)</f>
        <v>80000</v>
      </c>
    </row>
    <row r="20" spans="1:14" ht="15.75" x14ac:dyDescent="0.25">
      <c r="A20" s="251" t="s">
        <v>304</v>
      </c>
      <c r="B20" s="180" t="s">
        <v>1671</v>
      </c>
      <c r="C20" s="184">
        <v>0.1</v>
      </c>
      <c r="D20" s="7"/>
      <c r="E20" s="7">
        <f>(C20*E19)</f>
        <v>8000</v>
      </c>
      <c r="F20" s="7">
        <f t="shared" si="0"/>
        <v>7544</v>
      </c>
      <c r="G20" s="7">
        <f t="shared" si="1"/>
        <v>456</v>
      </c>
      <c r="H20" s="7">
        <v>0</v>
      </c>
      <c r="I20" s="7">
        <f t="shared" si="2"/>
        <v>8000</v>
      </c>
      <c r="K20" s="951" t="s">
        <v>1674</v>
      </c>
      <c r="L20" s="951"/>
      <c r="M20" s="951"/>
      <c r="N20" s="951"/>
    </row>
    <row r="21" spans="1:14" ht="15.75" x14ac:dyDescent="0.25">
      <c r="A21" s="252" t="s">
        <v>134</v>
      </c>
      <c r="B21" s="44"/>
      <c r="C21" s="279"/>
      <c r="D21" s="209"/>
      <c r="E21" s="208">
        <f>SUM(E19:E20)</f>
        <v>88000</v>
      </c>
      <c r="F21" s="208">
        <f>SUM(F19:F20)</f>
        <v>82984</v>
      </c>
      <c r="G21" s="208">
        <f>SUM(G19:G20)</f>
        <v>5016</v>
      </c>
      <c r="H21" s="208">
        <f>SUM(H19:H20)</f>
        <v>0</v>
      </c>
      <c r="I21" s="208">
        <f>SUM(I19:I20)</f>
        <v>88000</v>
      </c>
    </row>
    <row r="22" spans="1:14" ht="15.75" x14ac:dyDescent="0.25">
      <c r="A22" s="251" t="s">
        <v>135</v>
      </c>
      <c r="B22" s="182"/>
      <c r="C22" s="184">
        <v>0.14000000000000001</v>
      </c>
      <c r="D22" s="214"/>
      <c r="E22" s="7">
        <f>ROUND(E21*C22,2)</f>
        <v>12320</v>
      </c>
      <c r="F22" s="7">
        <f t="shared" ref="F22:F30" si="3">ROUND(E22*$F$5,2)</f>
        <v>11617.76</v>
      </c>
      <c r="G22" s="7">
        <f t="shared" ref="G22:G30" si="4">ROUND(E22*$G$5,2)</f>
        <v>702.24</v>
      </c>
      <c r="H22" s="7">
        <v>0</v>
      </c>
      <c r="I22" s="7">
        <f>F22+G22+H22</f>
        <v>12320</v>
      </c>
    </row>
    <row r="23" spans="1:14" ht="15.75" x14ac:dyDescent="0.25">
      <c r="A23" s="251" t="s">
        <v>136</v>
      </c>
      <c r="B23" s="182"/>
      <c r="C23" s="184">
        <v>0.05</v>
      </c>
      <c r="D23" s="214"/>
      <c r="E23" s="7">
        <f>ROUND(E21*C23,2)</f>
        <v>4400</v>
      </c>
      <c r="F23" s="7">
        <f t="shared" si="3"/>
        <v>4149.2</v>
      </c>
      <c r="G23" s="7">
        <f t="shared" si="4"/>
        <v>250.8</v>
      </c>
      <c r="H23" s="7">
        <v>0</v>
      </c>
      <c r="I23" s="7">
        <f>F23+G23+H23</f>
        <v>4400</v>
      </c>
    </row>
    <row r="24" spans="1:14" ht="15.75" x14ac:dyDescent="0.25">
      <c r="A24" s="251" t="s">
        <v>300</v>
      </c>
      <c r="B24" s="180"/>
      <c r="C24" s="184">
        <v>0.01</v>
      </c>
      <c r="D24" s="7"/>
      <c r="E24" s="7">
        <f>C24*E21</f>
        <v>880</v>
      </c>
      <c r="F24" s="7">
        <f t="shared" si="3"/>
        <v>829.84</v>
      </c>
      <c r="G24" s="7">
        <f t="shared" si="4"/>
        <v>50.16</v>
      </c>
      <c r="H24" s="7">
        <v>0</v>
      </c>
      <c r="I24" s="7">
        <f>F24+G24+H24</f>
        <v>880</v>
      </c>
    </row>
    <row r="25" spans="1:14" ht="15.75" x14ac:dyDescent="0.25">
      <c r="A25" s="251"/>
      <c r="B25" s="180"/>
      <c r="C25" s="251"/>
      <c r="D25" s="7"/>
      <c r="E25" s="7">
        <v>0</v>
      </c>
      <c r="F25" s="7">
        <f t="shared" si="3"/>
        <v>0</v>
      </c>
      <c r="G25" s="7">
        <f t="shared" si="4"/>
        <v>0</v>
      </c>
      <c r="H25" s="7">
        <v>0</v>
      </c>
      <c r="I25" s="7">
        <f t="shared" ref="I25:I30" si="5">SUM(F25:H25)</f>
        <v>0</v>
      </c>
    </row>
    <row r="26" spans="1:14" ht="15.75" x14ac:dyDescent="0.25">
      <c r="A26" s="251"/>
      <c r="B26" s="180"/>
      <c r="C26" s="251"/>
      <c r="D26" s="7"/>
      <c r="E26" s="7">
        <v>0</v>
      </c>
      <c r="F26" s="7">
        <f t="shared" si="3"/>
        <v>0</v>
      </c>
      <c r="G26" s="7">
        <f t="shared" si="4"/>
        <v>0</v>
      </c>
      <c r="H26" s="7">
        <v>0</v>
      </c>
      <c r="I26" s="7">
        <f t="shared" si="5"/>
        <v>0</v>
      </c>
    </row>
    <row r="27" spans="1:14" ht="15.75" x14ac:dyDescent="0.25">
      <c r="A27" s="251"/>
      <c r="B27" s="180"/>
      <c r="C27" s="251"/>
      <c r="D27" s="7"/>
      <c r="E27" s="7">
        <v>0</v>
      </c>
      <c r="F27" s="7">
        <f t="shared" si="3"/>
        <v>0</v>
      </c>
      <c r="G27" s="7">
        <f t="shared" si="4"/>
        <v>0</v>
      </c>
      <c r="H27" s="7">
        <v>0</v>
      </c>
      <c r="I27" s="7">
        <f t="shared" si="5"/>
        <v>0</v>
      </c>
    </row>
    <row r="28" spans="1:14" ht="15.75" x14ac:dyDescent="0.25">
      <c r="A28" s="251"/>
      <c r="B28" s="180"/>
      <c r="C28" s="251"/>
      <c r="D28" s="7"/>
      <c r="E28" s="7">
        <v>0</v>
      </c>
      <c r="F28" s="7">
        <f t="shared" si="3"/>
        <v>0</v>
      </c>
      <c r="G28" s="7">
        <f t="shared" si="4"/>
        <v>0</v>
      </c>
      <c r="H28" s="7">
        <v>0</v>
      </c>
      <c r="I28" s="7">
        <f t="shared" si="5"/>
        <v>0</v>
      </c>
    </row>
    <row r="29" spans="1:14" ht="15.75" x14ac:dyDescent="0.25">
      <c r="A29" s="251"/>
      <c r="B29" s="180"/>
      <c r="C29" s="251"/>
      <c r="D29" s="7"/>
      <c r="E29" s="7">
        <v>0</v>
      </c>
      <c r="F29" s="7">
        <f t="shared" si="3"/>
        <v>0</v>
      </c>
      <c r="G29" s="7">
        <f t="shared" si="4"/>
        <v>0</v>
      </c>
      <c r="H29" s="7">
        <v>0</v>
      </c>
      <c r="I29" s="7">
        <f t="shared" si="5"/>
        <v>0</v>
      </c>
    </row>
    <row r="30" spans="1:14" ht="15.75" x14ac:dyDescent="0.25">
      <c r="A30" s="251"/>
      <c r="B30" s="180"/>
      <c r="C30" s="251"/>
      <c r="D30" s="7"/>
      <c r="E30" s="7">
        <v>0</v>
      </c>
      <c r="F30" s="7">
        <f t="shared" si="3"/>
        <v>0</v>
      </c>
      <c r="G30" s="7">
        <f t="shared" si="4"/>
        <v>0</v>
      </c>
      <c r="H30" s="7">
        <v>0</v>
      </c>
      <c r="I30" s="7">
        <f t="shared" si="5"/>
        <v>0</v>
      </c>
    </row>
    <row r="31" spans="1:14" ht="15.75" x14ac:dyDescent="0.25">
      <c r="A31" s="252" t="s">
        <v>351</v>
      </c>
      <c r="B31" s="185"/>
      <c r="C31" s="253"/>
      <c r="D31" s="253"/>
      <c r="E31" s="211">
        <f>SUM(E22:E30)</f>
        <v>17600</v>
      </c>
      <c r="F31" s="211">
        <f>SUM(F22:F30)</f>
        <v>16596.8</v>
      </c>
      <c r="G31" s="211">
        <f>SUM(G22:G30)</f>
        <v>1003.1999999999999</v>
      </c>
      <c r="H31" s="211">
        <f>SUM(H22:H30)</f>
        <v>0</v>
      </c>
      <c r="I31" s="211">
        <f>SUM(I22:I30)</f>
        <v>17600</v>
      </c>
    </row>
    <row r="32" spans="1:14" ht="15.75" x14ac:dyDescent="0.25">
      <c r="A32" s="701"/>
      <c r="B32" s="182"/>
      <c r="C32" s="720"/>
      <c r="D32" s="181"/>
      <c r="E32" s="718"/>
      <c r="F32" s="718"/>
      <c r="G32" s="718"/>
      <c r="H32" s="718"/>
      <c r="I32" s="718"/>
    </row>
    <row r="33" spans="1:19" ht="15.75" x14ac:dyDescent="0.25">
      <c r="A33" s="252" t="s">
        <v>348</v>
      </c>
      <c r="B33" s="185"/>
      <c r="C33" s="253"/>
      <c r="D33" s="253"/>
      <c r="E33" s="211">
        <f>E21+E31</f>
        <v>105600</v>
      </c>
      <c r="F33" s="211">
        <f>F21+F31</f>
        <v>99580.800000000003</v>
      </c>
      <c r="G33" s="211">
        <f t="shared" ref="G33:I33" si="6">G21+G31</f>
        <v>6019.2</v>
      </c>
      <c r="H33" s="211">
        <f t="shared" si="6"/>
        <v>0</v>
      </c>
      <c r="I33" s="211">
        <f t="shared" si="6"/>
        <v>105600</v>
      </c>
    </row>
    <row r="34" spans="1:19" ht="15.75" x14ac:dyDescent="0.25">
      <c r="A34" s="701" t="s">
        <v>1672</v>
      </c>
      <c r="B34" s="182"/>
      <c r="C34" s="719">
        <v>0.10390000000000001</v>
      </c>
      <c r="D34" s="181"/>
      <c r="E34" s="213">
        <f>E33*C34</f>
        <v>10971.84</v>
      </c>
      <c r="F34" s="213">
        <f>F33*C34</f>
        <v>10346.44512</v>
      </c>
      <c r="G34" s="213">
        <f>G33*C34</f>
        <v>625.39488000000006</v>
      </c>
      <c r="H34" s="213"/>
      <c r="I34" s="213">
        <f>SUM(F34:H34)</f>
        <v>10971.84</v>
      </c>
    </row>
    <row r="35" spans="1:19" ht="15.75" x14ac:dyDescent="0.25">
      <c r="A35" s="252" t="s">
        <v>348</v>
      </c>
      <c r="B35" s="185"/>
      <c r="C35" s="253"/>
      <c r="D35" s="253"/>
      <c r="E35" s="211">
        <f>SUM(E33:E34)</f>
        <v>116571.84</v>
      </c>
      <c r="F35" s="211">
        <f>SUM(F33:F34)</f>
        <v>109927.24512000001</v>
      </c>
      <c r="G35" s="211">
        <f>SUM(G33:G34)</f>
        <v>6644.5948799999996</v>
      </c>
      <c r="H35" s="211"/>
      <c r="I35" s="211">
        <f>SUM(F35:H35)</f>
        <v>116571.84000000001</v>
      </c>
    </row>
    <row r="36" spans="1:19" ht="15.75" x14ac:dyDescent="0.25">
      <c r="A36" s="251"/>
      <c r="B36" s="180"/>
      <c r="C36" s="251"/>
      <c r="D36" s="251"/>
      <c r="E36" s="7"/>
      <c r="F36" s="7"/>
      <c r="G36" s="7"/>
      <c r="H36" s="7"/>
      <c r="I36" s="7" t="s">
        <v>118</v>
      </c>
    </row>
    <row r="37" spans="1:19" ht="15.75" x14ac:dyDescent="0.25">
      <c r="A37" s="252" t="s">
        <v>112</v>
      </c>
      <c r="B37" s="278"/>
      <c r="C37" s="279"/>
      <c r="D37" s="279"/>
      <c r="E37" s="208">
        <f>E12+E35</f>
        <v>149688.84</v>
      </c>
      <c r="F37" s="208">
        <f>F12+F35</f>
        <v>141157.51912000001</v>
      </c>
      <c r="G37" s="208">
        <f>G12+G35</f>
        <v>8532.2638800000004</v>
      </c>
      <c r="H37" s="208">
        <f>H10+H21+H31</f>
        <v>0</v>
      </c>
      <c r="I37" s="210">
        <f>SUM(F37:H37)</f>
        <v>149689.78300000002</v>
      </c>
      <c r="K37" s="950" t="s">
        <v>1562</v>
      </c>
      <c r="L37" s="950"/>
      <c r="M37" s="950"/>
      <c r="N37" s="950"/>
      <c r="O37" s="950"/>
      <c r="P37" s="950"/>
      <c r="Q37" s="950"/>
      <c r="R37" s="950"/>
      <c r="S37" s="950"/>
    </row>
    <row r="38" spans="1:19" x14ac:dyDescent="0.25">
      <c r="K38" s="950"/>
      <c r="L38" s="950"/>
      <c r="M38" s="950"/>
      <c r="N38" s="950"/>
      <c r="O38" s="950"/>
      <c r="P38" s="950"/>
      <c r="Q38" s="950"/>
      <c r="R38" s="950"/>
      <c r="S38" s="950"/>
    </row>
    <row r="39" spans="1:19" x14ac:dyDescent="0.25">
      <c r="A39" s="248" t="s">
        <v>21</v>
      </c>
      <c r="B39" s="996"/>
      <c r="C39" s="996"/>
      <c r="D39" s="996"/>
      <c r="E39" s="996"/>
      <c r="F39" s="996"/>
      <c r="G39" s="996"/>
      <c r="H39" s="996"/>
      <c r="I39" s="996"/>
    </row>
    <row r="40" spans="1:19" x14ac:dyDescent="0.25">
      <c r="B40" s="996"/>
      <c r="C40" s="996"/>
      <c r="D40" s="996"/>
      <c r="E40" s="996"/>
      <c r="F40" s="996"/>
      <c r="G40" s="996"/>
      <c r="H40" s="996"/>
      <c r="I40" s="996"/>
    </row>
    <row r="41" spans="1:19" x14ac:dyDescent="0.25">
      <c r="B41" s="996"/>
      <c r="C41" s="996"/>
      <c r="D41" s="996"/>
      <c r="E41" s="996"/>
      <c r="F41" s="996"/>
      <c r="G41" s="996"/>
      <c r="H41" s="996"/>
      <c r="I41" s="996"/>
    </row>
    <row r="42" spans="1:19" x14ac:dyDescent="0.25">
      <c r="B42" s="996"/>
      <c r="C42" s="996"/>
      <c r="D42" s="996"/>
      <c r="E42" s="996"/>
      <c r="F42" s="996"/>
      <c r="G42" s="996"/>
      <c r="H42" s="996"/>
      <c r="I42" s="996"/>
    </row>
  </sheetData>
  <sheetProtection formatCells="0" formatColumns="0" formatRows="0" insertColumns="0" insertRows="0"/>
  <mergeCells count="15">
    <mergeCell ref="B39:I42"/>
    <mergeCell ref="E1:I1"/>
    <mergeCell ref="A3:I3"/>
    <mergeCell ref="A4:A5"/>
    <mergeCell ref="B4:B5"/>
    <mergeCell ref="C4:C5"/>
    <mergeCell ref="E4:E5"/>
    <mergeCell ref="I4:I5"/>
    <mergeCell ref="K6:L6"/>
    <mergeCell ref="M6:O6"/>
    <mergeCell ref="P6:S6"/>
    <mergeCell ref="K10:R13"/>
    <mergeCell ref="K37:S38"/>
    <mergeCell ref="K20:N20"/>
    <mergeCell ref="K9:V9"/>
  </mergeCells>
  <printOptions horizontalCentered="1"/>
  <pageMargins left="0.7" right="0.7" top="1.2417708333333299" bottom="0.75" header="0.3" footer="0.3"/>
  <pageSetup scale="69" orientation="landscape" r:id="rId1"/>
  <headerFooter alignWithMargins="0">
    <oddHeader>&amp;C&amp;"-,Bold"&amp;16ADOT LOCAL HIGHWAY SAFETY IMPROVEMENT PROGRAM
APPLICATION - COST ESTIMATE</oddHeader>
    <oddFooter>&amp;L&amp;10ADOT - HSIP App - Cost Est.  Updated 8-2011&amp;CPage 3</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pageSetUpPr fitToPage="1"/>
  </sheetPr>
  <dimension ref="A1:U23"/>
  <sheetViews>
    <sheetView zoomScaleNormal="100" workbookViewId="0">
      <selection activeCell="A20" sqref="A20:F20"/>
    </sheetView>
  </sheetViews>
  <sheetFormatPr defaultRowHeight="24.95" customHeight="1" x14ac:dyDescent="0.2"/>
  <cols>
    <col min="1" max="1" width="22.85546875" style="11" customWidth="1"/>
    <col min="2" max="4" width="9.42578125" style="11" customWidth="1"/>
    <col min="5" max="6" width="14.7109375" style="11" customWidth="1"/>
    <col min="7" max="7" width="27.140625" style="30" customWidth="1"/>
    <col min="8" max="8" width="9.140625" style="31"/>
    <col min="9" max="9" width="8.85546875" style="31" customWidth="1"/>
    <col min="10" max="10" width="9.140625" style="31"/>
    <col min="11" max="11" width="10.42578125" style="31" customWidth="1"/>
    <col min="12" max="13" width="9.140625" style="31"/>
    <col min="14" max="14" width="4.7109375" style="31" customWidth="1"/>
    <col min="15" max="15" width="35.5703125" style="31" customWidth="1"/>
    <col min="16" max="19" width="9.140625" style="31"/>
    <col min="20" max="16384" width="9.140625" style="11"/>
  </cols>
  <sheetData>
    <row r="1" spans="1:21" ht="24.95" customHeight="1" x14ac:dyDescent="0.25">
      <c r="A1" s="1023" t="s">
        <v>363</v>
      </c>
      <c r="B1" s="1024"/>
      <c r="C1" s="1024"/>
      <c r="D1" s="1024"/>
      <c r="E1" s="1024"/>
      <c r="F1" s="1025"/>
    </row>
    <row r="2" spans="1:21" ht="30.75" customHeight="1" thickBot="1" x14ac:dyDescent="0.25">
      <c r="A2" s="678" t="s">
        <v>117</v>
      </c>
      <c r="B2" s="1040" t="str">
        <f>'2. Application'!C1</f>
        <v xml:space="preserve"> </v>
      </c>
      <c r="C2" s="1041"/>
      <c r="D2" s="679" t="s">
        <v>542</v>
      </c>
      <c r="E2" s="1040">
        <f>'2. Application'!F1</f>
        <v>0</v>
      </c>
      <c r="F2" s="1042"/>
    </row>
    <row r="3" spans="1:21" ht="24.95" customHeight="1" thickBot="1" x14ac:dyDescent="0.25">
      <c r="A3" s="1043" t="s">
        <v>65</v>
      </c>
      <c r="B3" s="1044"/>
      <c r="C3" s="1044"/>
      <c r="D3" s="1044"/>
      <c r="E3" s="1044"/>
      <c r="F3" s="1045"/>
      <c r="G3" s="35"/>
      <c r="I3" s="32"/>
    </row>
    <row r="4" spans="1:21" ht="24.95" customHeight="1" thickBot="1" x14ac:dyDescent="0.25">
      <c r="A4" s="1046" t="s">
        <v>66</v>
      </c>
      <c r="B4" s="1047"/>
      <c r="C4" s="1047"/>
      <c r="D4" s="1047"/>
      <c r="E4" s="1047"/>
      <c r="F4" s="1048"/>
      <c r="G4" s="35"/>
      <c r="I4" s="32"/>
    </row>
    <row r="5" spans="1:21" ht="42.75" customHeight="1" thickBot="1" x14ac:dyDescent="0.25">
      <c r="A5" s="680" t="s">
        <v>67</v>
      </c>
      <c r="B5" s="24" t="s">
        <v>68</v>
      </c>
      <c r="C5" s="25" t="s">
        <v>1558</v>
      </c>
      <c r="D5" s="26" t="s">
        <v>69</v>
      </c>
      <c r="E5" s="27" t="s">
        <v>70</v>
      </c>
      <c r="F5" s="681" t="s">
        <v>71</v>
      </c>
      <c r="G5" s="35"/>
      <c r="I5" s="32"/>
    </row>
    <row r="6" spans="1:21" ht="14.1" customHeight="1" x14ac:dyDescent="0.2">
      <c r="A6" s="682" t="s">
        <v>72</v>
      </c>
      <c r="B6" s="28">
        <v>0.5</v>
      </c>
      <c r="C6" s="29">
        <v>0.5</v>
      </c>
      <c r="D6" s="12">
        <f t="shared" ref="D6:D7" si="0">C6*B6</f>
        <v>0.25</v>
      </c>
      <c r="E6" s="13">
        <v>5800000</v>
      </c>
      <c r="F6" s="683">
        <f t="shared" ref="F6:F7" si="1">E6*D6</f>
        <v>1450000</v>
      </c>
      <c r="G6" s="35" t="s">
        <v>73</v>
      </c>
      <c r="H6" s="1021" t="s">
        <v>1640</v>
      </c>
      <c r="I6" s="1021"/>
      <c r="J6" s="1021"/>
      <c r="K6" s="1021"/>
      <c r="L6" s="1021"/>
      <c r="M6" s="1021"/>
      <c r="N6" s="1021"/>
      <c r="O6" s="1021"/>
    </row>
    <row r="7" spans="1:21" ht="14.1" customHeight="1" thickBot="1" x14ac:dyDescent="0.25">
      <c r="A7" s="684" t="s">
        <v>74</v>
      </c>
      <c r="B7" s="28">
        <v>0</v>
      </c>
      <c r="C7" s="29">
        <v>0</v>
      </c>
      <c r="D7" s="12">
        <f t="shared" si="0"/>
        <v>0</v>
      </c>
      <c r="E7" s="14">
        <v>400000</v>
      </c>
      <c r="F7" s="683">
        <f t="shared" si="1"/>
        <v>0</v>
      </c>
      <c r="G7" s="35" t="s">
        <v>75</v>
      </c>
      <c r="H7" s="33"/>
      <c r="I7" s="32"/>
      <c r="J7" s="34" t="s">
        <v>76</v>
      </c>
      <c r="L7" s="1022" t="s">
        <v>532</v>
      </c>
      <c r="M7" s="1022"/>
      <c r="N7" s="1022"/>
      <c r="O7" s="1022"/>
      <c r="P7" s="999" t="s">
        <v>533</v>
      </c>
      <c r="Q7" s="999"/>
      <c r="R7" s="999"/>
      <c r="S7" s="999"/>
      <c r="T7" s="999"/>
      <c r="U7" s="999"/>
    </row>
    <row r="8" spans="1:21" ht="14.1" customHeight="1" thickBot="1" x14ac:dyDescent="0.25">
      <c r="A8" s="1034" t="s">
        <v>77</v>
      </c>
      <c r="B8" s="1035"/>
      <c r="C8" s="1035"/>
      <c r="D8" s="1035"/>
      <c r="E8" s="1036"/>
      <c r="F8" s="685">
        <f>SUM(F6:F7)</f>
        <v>1450000</v>
      </c>
      <c r="G8" s="35"/>
      <c r="L8" s="1022"/>
      <c r="M8" s="1022"/>
      <c r="N8" s="1022"/>
      <c r="O8" s="1022"/>
      <c r="P8" s="999"/>
      <c r="Q8" s="999"/>
      <c r="R8" s="999"/>
      <c r="S8" s="999"/>
      <c r="T8" s="999"/>
      <c r="U8" s="999"/>
    </row>
    <row r="9" spans="1:21" ht="24.95" customHeight="1" thickBot="1" x14ac:dyDescent="0.25">
      <c r="A9" s="1016" t="s">
        <v>78</v>
      </c>
      <c r="B9" s="1017"/>
      <c r="C9" s="1017"/>
      <c r="D9" s="1017"/>
      <c r="E9" s="1017"/>
      <c r="F9" s="1018"/>
      <c r="G9" s="35"/>
      <c r="K9" s="482" t="s">
        <v>534</v>
      </c>
      <c r="L9" s="1000" t="s">
        <v>535</v>
      </c>
      <c r="M9" s="1000"/>
      <c r="N9" s="1000"/>
      <c r="O9" s="1000"/>
      <c r="P9" s="1001" t="s">
        <v>536</v>
      </c>
      <c r="Q9" s="1001"/>
      <c r="R9" s="1001"/>
      <c r="S9" s="1001"/>
      <c r="T9" s="1001"/>
      <c r="U9" s="1001"/>
    </row>
    <row r="10" spans="1:21" ht="14.1" customHeight="1" x14ac:dyDescent="0.2">
      <c r="A10" s="1037" t="s">
        <v>364</v>
      </c>
      <c r="B10" s="1038"/>
      <c r="C10" s="1038"/>
      <c r="D10" s="1038"/>
      <c r="E10" s="1039"/>
      <c r="F10" s="686">
        <v>3000000</v>
      </c>
      <c r="G10" s="35" t="s">
        <v>79</v>
      </c>
      <c r="H10" s="31" t="s">
        <v>538</v>
      </c>
    </row>
    <row r="11" spans="1:21" ht="14.1" customHeight="1" x14ac:dyDescent="0.25">
      <c r="A11" s="1005" t="s">
        <v>80</v>
      </c>
      <c r="B11" s="1006"/>
      <c r="C11" s="1006"/>
      <c r="D11" s="1006"/>
      <c r="E11" s="1007"/>
      <c r="F11" s="687">
        <v>10</v>
      </c>
      <c r="G11" s="30" t="s">
        <v>81</v>
      </c>
      <c r="H11" s="179" t="s">
        <v>537</v>
      </c>
      <c r="O11" s="31" t="s">
        <v>82</v>
      </c>
    </row>
    <row r="12" spans="1:21" ht="14.1" customHeight="1" x14ac:dyDescent="0.25">
      <c r="A12" s="1005" t="s">
        <v>83</v>
      </c>
      <c r="B12" s="1006"/>
      <c r="C12" s="1006"/>
      <c r="D12" s="1006"/>
      <c r="E12" s="1007"/>
      <c r="F12" s="688">
        <v>0.08</v>
      </c>
      <c r="G12" s="35" t="s">
        <v>84</v>
      </c>
      <c r="H12" s="179" t="s">
        <v>537</v>
      </c>
      <c r="I12" s="33"/>
      <c r="J12" s="33"/>
      <c r="K12" s="33"/>
      <c r="L12" s="33"/>
      <c r="O12" s="31" t="s">
        <v>85</v>
      </c>
    </row>
    <row r="13" spans="1:21" ht="14.1" customHeight="1" x14ac:dyDescent="0.25">
      <c r="A13" s="1005" t="s">
        <v>86</v>
      </c>
      <c r="B13" s="1006"/>
      <c r="C13" s="1006"/>
      <c r="D13" s="1006"/>
      <c r="E13" s="1007"/>
      <c r="F13" s="689">
        <f>(F12*(1+F12)^F11)/((1+F12)^F11-1)</f>
        <v>0.14902948869707539</v>
      </c>
      <c r="G13" s="35" t="s">
        <v>87</v>
      </c>
      <c r="H13" s="179" t="s">
        <v>537</v>
      </c>
      <c r="O13" s="31" t="s">
        <v>85</v>
      </c>
    </row>
    <row r="14" spans="1:21" ht="14.1" customHeight="1" x14ac:dyDescent="0.2">
      <c r="A14" s="1005" t="s">
        <v>88</v>
      </c>
      <c r="B14" s="1006"/>
      <c r="C14" s="1006"/>
      <c r="D14" s="1006"/>
      <c r="E14" s="1007"/>
      <c r="F14" s="690">
        <f>F13*F10</f>
        <v>447088.46609122615</v>
      </c>
      <c r="G14" s="34" t="s">
        <v>89</v>
      </c>
      <c r="H14" s="31" t="s">
        <v>90</v>
      </c>
    </row>
    <row r="15" spans="1:21" ht="15" customHeight="1" thickBot="1" x14ac:dyDescent="0.3">
      <c r="A15" s="1008" t="s">
        <v>91</v>
      </c>
      <c r="B15" s="1009"/>
      <c r="C15" s="1009"/>
      <c r="D15" s="1009"/>
      <c r="E15" s="1010"/>
      <c r="F15" s="691">
        <v>100</v>
      </c>
      <c r="G15" s="35"/>
      <c r="H15" s="179" t="s">
        <v>537</v>
      </c>
      <c r="O15" s="31" t="s">
        <v>92</v>
      </c>
    </row>
    <row r="16" spans="1:21" ht="20.25" customHeight="1" thickBot="1" x14ac:dyDescent="0.25">
      <c r="A16" s="1034" t="s">
        <v>93</v>
      </c>
      <c r="B16" s="1035"/>
      <c r="C16" s="1035"/>
      <c r="D16" s="1035"/>
      <c r="E16" s="1036"/>
      <c r="F16" s="685">
        <f>F14+F15</f>
        <v>447188.46609122615</v>
      </c>
      <c r="G16" s="35"/>
    </row>
    <row r="17" spans="1:17" ht="24.95" customHeight="1" thickBot="1" x14ac:dyDescent="0.25">
      <c r="A17" s="1016" t="s">
        <v>94</v>
      </c>
      <c r="B17" s="1017"/>
      <c r="C17" s="1017"/>
      <c r="D17" s="1017"/>
      <c r="E17" s="1017"/>
      <c r="F17" s="1018"/>
      <c r="G17" s="35"/>
    </row>
    <row r="18" spans="1:17" ht="14.1" customHeight="1" x14ac:dyDescent="0.2">
      <c r="A18" s="692" t="s">
        <v>71</v>
      </c>
      <c r="B18" s="1013" t="s">
        <v>95</v>
      </c>
      <c r="C18" s="1014"/>
      <c r="D18" s="1015"/>
      <c r="E18" s="1011" t="s">
        <v>96</v>
      </c>
      <c r="F18" s="1012"/>
      <c r="G18" s="35"/>
    </row>
    <row r="19" spans="1:17" ht="21" customHeight="1" thickBot="1" x14ac:dyDescent="0.25">
      <c r="A19" s="693">
        <f>F8</f>
        <v>1450000</v>
      </c>
      <c r="B19" s="1029">
        <f>F16</f>
        <v>447188.46609122615</v>
      </c>
      <c r="C19" s="1030"/>
      <c r="D19" s="1031"/>
      <c r="E19" s="1032">
        <f>ROUNDDOWN(A19/B19,1)</f>
        <v>3.2</v>
      </c>
      <c r="F19" s="1033"/>
      <c r="G19" s="35" t="s">
        <v>98</v>
      </c>
      <c r="H19" s="1019" t="s">
        <v>1641</v>
      </c>
      <c r="I19" s="1019"/>
      <c r="J19" s="1019"/>
      <c r="K19" s="1019"/>
      <c r="L19" s="1019"/>
      <c r="M19" s="1019"/>
      <c r="N19" s="1019"/>
      <c r="O19" s="1019"/>
      <c r="P19" s="1019"/>
      <c r="Q19" s="1019"/>
    </row>
    <row r="20" spans="1:17" ht="46.5" customHeight="1" thickBot="1" x14ac:dyDescent="0.25">
      <c r="A20" s="1002" t="s">
        <v>1679</v>
      </c>
      <c r="B20" s="1003"/>
      <c r="C20" s="1003"/>
      <c r="D20" s="1003"/>
      <c r="E20" s="1003"/>
      <c r="F20" s="1004"/>
      <c r="G20" s="35" t="s">
        <v>97</v>
      </c>
      <c r="H20" s="1020" t="s">
        <v>1678</v>
      </c>
      <c r="I20" s="1020"/>
      <c r="J20" s="1020"/>
      <c r="K20" s="1020"/>
      <c r="L20" s="1020"/>
      <c r="M20" s="1020"/>
      <c r="N20" s="1020"/>
      <c r="O20" s="1020"/>
    </row>
    <row r="21" spans="1:17" ht="75" customHeight="1" thickTop="1" thickBot="1" x14ac:dyDescent="0.25">
      <c r="A21" s="1026" t="s">
        <v>118</v>
      </c>
      <c r="B21" s="1027"/>
      <c r="C21" s="1027"/>
      <c r="D21" s="1027"/>
      <c r="E21" s="1027"/>
      <c r="F21" s="1028"/>
    </row>
    <row r="23" spans="1:17" ht="24.95" customHeight="1" x14ac:dyDescent="0.2">
      <c r="B23" s="15"/>
    </row>
  </sheetData>
  <mergeCells count="28">
    <mergeCell ref="H6:O6"/>
    <mergeCell ref="L7:O8"/>
    <mergeCell ref="A1:F1"/>
    <mergeCell ref="A21:F21"/>
    <mergeCell ref="B19:D19"/>
    <mergeCell ref="E19:F19"/>
    <mergeCell ref="A8:E8"/>
    <mergeCell ref="A16:E16"/>
    <mergeCell ref="A10:E10"/>
    <mergeCell ref="A11:E11"/>
    <mergeCell ref="A17:F17"/>
    <mergeCell ref="A12:E12"/>
    <mergeCell ref="B2:C2"/>
    <mergeCell ref="E2:F2"/>
    <mergeCell ref="A3:F3"/>
    <mergeCell ref="A4:F4"/>
    <mergeCell ref="P7:U8"/>
    <mergeCell ref="L9:O9"/>
    <mergeCell ref="P9:U9"/>
    <mergeCell ref="A20:F20"/>
    <mergeCell ref="A14:E14"/>
    <mergeCell ref="A15:E15"/>
    <mergeCell ref="E18:F18"/>
    <mergeCell ref="B18:D18"/>
    <mergeCell ref="A13:E13"/>
    <mergeCell ref="A9:F9"/>
    <mergeCell ref="H19:Q19"/>
    <mergeCell ref="H20:O20"/>
  </mergeCells>
  <phoneticPr fontId="14" type="noConversion"/>
  <hyperlinks>
    <hyperlink ref="H11" r:id="rId1"/>
    <hyperlink ref="H12:H13" r:id="rId2" display="http://www.azdot.gov/highways/traffic/standards/PGP/TM231.pdf"/>
    <hyperlink ref="H15" r:id="rId3"/>
    <hyperlink ref="H12" r:id="rId4"/>
    <hyperlink ref="H13" r:id="rId5"/>
  </hyperlinks>
  <printOptions horizontalCentered="1"/>
  <pageMargins left="0.5" right="0.5" top="1" bottom="0.5" header="0.25" footer="0.25"/>
  <pageSetup orientation="portrait" r:id="rId6"/>
  <headerFooter alignWithMargins="0">
    <oddHeader xml:space="preserve">&amp;C
&amp;R&amp;"Arial Narrow,Regular"&amp;8 
 </oddHeader>
    <oddFooter>&amp;C&amp;P&amp;R&amp;D</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9"/>
  <sheetViews>
    <sheetView topLeftCell="K1" workbookViewId="0">
      <selection activeCell="N10" sqref="N1:N10"/>
    </sheetView>
  </sheetViews>
  <sheetFormatPr defaultRowHeight="15" x14ac:dyDescent="0.25"/>
  <cols>
    <col min="1" max="1" width="37.140625" customWidth="1"/>
    <col min="2" max="2" width="119.85546875" customWidth="1"/>
    <col min="3" max="3" width="93.5703125" customWidth="1"/>
    <col min="4" max="4" width="72.28515625" customWidth="1"/>
    <col min="5" max="5" width="56.85546875" customWidth="1"/>
    <col min="6" max="6" width="65.85546875" customWidth="1"/>
    <col min="7" max="7" width="59.85546875" customWidth="1"/>
    <col min="8" max="8" width="55.28515625" customWidth="1"/>
    <col min="9" max="9" width="62.7109375" customWidth="1"/>
    <col min="10" max="10" width="52.7109375" customWidth="1"/>
    <col min="11" max="11" width="63.42578125" customWidth="1"/>
    <col min="12" max="12" width="56.42578125" customWidth="1"/>
    <col min="13" max="13" width="56.7109375" customWidth="1"/>
    <col min="14" max="14" width="47.42578125" customWidth="1"/>
  </cols>
  <sheetData>
    <row r="1" spans="1:14" x14ac:dyDescent="0.25">
      <c r="A1" s="475" t="s">
        <v>369</v>
      </c>
      <c r="B1" s="475" t="s">
        <v>379</v>
      </c>
      <c r="C1" s="475" t="s">
        <v>387</v>
      </c>
      <c r="D1" s="475" t="s">
        <v>394</v>
      </c>
      <c r="E1" s="475" t="s">
        <v>402</v>
      </c>
      <c r="F1" s="475" t="s">
        <v>403</v>
      </c>
      <c r="G1" s="475" t="s">
        <v>372</v>
      </c>
      <c r="H1" s="475" t="s">
        <v>426</v>
      </c>
      <c r="I1" s="475" t="s">
        <v>427</v>
      </c>
      <c r="J1" s="475" t="s">
        <v>460</v>
      </c>
      <c r="K1" s="475" t="s">
        <v>472</v>
      </c>
      <c r="L1" s="475" t="s">
        <v>428</v>
      </c>
      <c r="M1" s="475" t="s">
        <v>370</v>
      </c>
      <c r="N1" s="475" t="s">
        <v>516</v>
      </c>
    </row>
    <row r="2" spans="1:14" ht="31.5" customHeight="1" x14ac:dyDescent="0.25">
      <c r="A2" s="476" t="s">
        <v>413</v>
      </c>
      <c r="B2" s="476" t="s">
        <v>373</v>
      </c>
      <c r="C2" s="476" t="s">
        <v>380</v>
      </c>
      <c r="D2" s="476" t="s">
        <v>388</v>
      </c>
      <c r="E2" s="476" t="s">
        <v>395</v>
      </c>
      <c r="F2" s="476" t="s">
        <v>404</v>
      </c>
      <c r="G2" s="476" t="s">
        <v>415</v>
      </c>
      <c r="H2" s="476" t="s">
        <v>429</v>
      </c>
      <c r="I2" s="476" t="s">
        <v>447</v>
      </c>
      <c r="J2" s="476" t="s">
        <v>461</v>
      </c>
      <c r="K2" s="476" t="s">
        <v>473</v>
      </c>
      <c r="L2" s="476" t="s">
        <v>491</v>
      </c>
      <c r="M2" s="476" t="s">
        <v>498</v>
      </c>
      <c r="N2" s="476" t="s">
        <v>507</v>
      </c>
    </row>
    <row r="3" spans="1:14" ht="45" x14ac:dyDescent="0.25">
      <c r="A3" s="476" t="s">
        <v>412</v>
      </c>
      <c r="B3" s="476" t="s">
        <v>374</v>
      </c>
      <c r="C3" s="476" t="s">
        <v>381</v>
      </c>
      <c r="D3" s="476" t="s">
        <v>389</v>
      </c>
      <c r="E3" s="476" t="s">
        <v>396</v>
      </c>
      <c r="F3" s="476" t="s">
        <v>405</v>
      </c>
      <c r="G3" s="476" t="s">
        <v>416</v>
      </c>
      <c r="H3" s="476" t="s">
        <v>430</v>
      </c>
      <c r="I3" s="476" t="s">
        <v>448</v>
      </c>
      <c r="J3" s="476" t="s">
        <v>462</v>
      </c>
      <c r="K3" s="476" t="s">
        <v>474</v>
      </c>
      <c r="L3" s="476" t="s">
        <v>492</v>
      </c>
      <c r="M3" s="476" t="s">
        <v>499</v>
      </c>
      <c r="N3" s="476" t="s">
        <v>508</v>
      </c>
    </row>
    <row r="4" spans="1:14" ht="60" x14ac:dyDescent="0.25">
      <c r="A4" s="476" t="s">
        <v>411</v>
      </c>
      <c r="B4" s="476" t="s">
        <v>375</v>
      </c>
      <c r="C4" s="476" t="s">
        <v>382</v>
      </c>
      <c r="D4" s="476" t="s">
        <v>390</v>
      </c>
      <c r="E4" s="476" t="s">
        <v>397</v>
      </c>
      <c r="F4" s="476" t="s">
        <v>406</v>
      </c>
      <c r="G4" s="476" t="s">
        <v>417</v>
      </c>
      <c r="H4" s="476" t="s">
        <v>431</v>
      </c>
      <c r="I4" s="476" t="s">
        <v>449</v>
      </c>
      <c r="J4" s="476" t="s">
        <v>463</v>
      </c>
      <c r="K4" s="476" t="s">
        <v>475</v>
      </c>
      <c r="L4" s="476" t="s">
        <v>493</v>
      </c>
      <c r="M4" s="476" t="s">
        <v>500</v>
      </c>
      <c r="N4" s="476" t="s">
        <v>509</v>
      </c>
    </row>
    <row r="5" spans="1:14" ht="45" x14ac:dyDescent="0.25">
      <c r="A5" s="476" t="s">
        <v>371</v>
      </c>
      <c r="B5" s="476" t="s">
        <v>376</v>
      </c>
      <c r="C5" s="476" t="s">
        <v>383</v>
      </c>
      <c r="D5" s="476" t="s">
        <v>391</v>
      </c>
      <c r="E5" s="476" t="s">
        <v>398</v>
      </c>
      <c r="F5" s="476" t="s">
        <v>407</v>
      </c>
      <c r="G5" s="476" t="s">
        <v>418</v>
      </c>
      <c r="H5" s="476" t="s">
        <v>432</v>
      </c>
      <c r="I5" s="476" t="s">
        <v>450</v>
      </c>
      <c r="J5" s="476" t="s">
        <v>464</v>
      </c>
      <c r="K5" s="476" t="s">
        <v>476</v>
      </c>
      <c r="L5" s="476" t="s">
        <v>494</v>
      </c>
      <c r="M5" s="476" t="s">
        <v>501</v>
      </c>
      <c r="N5" s="476" t="s">
        <v>510</v>
      </c>
    </row>
    <row r="6" spans="1:14" ht="45" x14ac:dyDescent="0.25">
      <c r="A6" s="476" t="s">
        <v>410</v>
      </c>
      <c r="B6" s="476" t="s">
        <v>377</v>
      </c>
      <c r="C6" s="476" t="s">
        <v>384</v>
      </c>
      <c r="D6" s="476" t="s">
        <v>392</v>
      </c>
      <c r="E6" s="476" t="s">
        <v>399</v>
      </c>
      <c r="F6" s="476" t="s">
        <v>408</v>
      </c>
      <c r="G6" s="476" t="s">
        <v>419</v>
      </c>
      <c r="H6" s="476" t="s">
        <v>433</v>
      </c>
      <c r="I6" s="476" t="s">
        <v>451</v>
      </c>
      <c r="J6" s="476" t="s">
        <v>465</v>
      </c>
      <c r="K6" s="476" t="s">
        <v>477</v>
      </c>
      <c r="L6" s="476" t="s">
        <v>495</v>
      </c>
      <c r="M6" s="476" t="s">
        <v>502</v>
      </c>
      <c r="N6" s="476" t="s">
        <v>511</v>
      </c>
    </row>
    <row r="7" spans="1:14" ht="60" x14ac:dyDescent="0.25">
      <c r="A7" s="476" t="s">
        <v>414</v>
      </c>
      <c r="B7" s="476" t="s">
        <v>378</v>
      </c>
      <c r="C7" s="476" t="s">
        <v>385</v>
      </c>
      <c r="D7" s="476" t="s">
        <v>393</v>
      </c>
      <c r="E7" s="476" t="s">
        <v>400</v>
      </c>
      <c r="F7" s="476" t="s">
        <v>409</v>
      </c>
      <c r="G7" s="476" t="s">
        <v>420</v>
      </c>
      <c r="H7" s="476" t="s">
        <v>434</v>
      </c>
      <c r="I7" s="476" t="s">
        <v>452</v>
      </c>
      <c r="J7" s="476" t="s">
        <v>466</v>
      </c>
      <c r="K7" s="476" t="s">
        <v>478</v>
      </c>
      <c r="L7" s="476" t="s">
        <v>496</v>
      </c>
      <c r="M7" s="476" t="s">
        <v>503</v>
      </c>
      <c r="N7" s="476" t="s">
        <v>512</v>
      </c>
    </row>
    <row r="8" spans="1:14" ht="45" x14ac:dyDescent="0.25">
      <c r="A8" s="476" t="s">
        <v>426</v>
      </c>
      <c r="C8" s="476" t="s">
        <v>386</v>
      </c>
      <c r="E8" s="476" t="s">
        <v>401</v>
      </c>
      <c r="F8" s="476"/>
      <c r="G8" s="476" t="s">
        <v>421</v>
      </c>
      <c r="H8" s="476" t="s">
        <v>435</v>
      </c>
      <c r="I8" s="476" t="s">
        <v>453</v>
      </c>
      <c r="J8" s="476" t="s">
        <v>467</v>
      </c>
      <c r="K8" s="476" t="s">
        <v>479</v>
      </c>
      <c r="L8" s="476" t="s">
        <v>497</v>
      </c>
      <c r="M8" s="476" t="s">
        <v>504</v>
      </c>
      <c r="N8" s="476" t="s">
        <v>513</v>
      </c>
    </row>
    <row r="9" spans="1:14" ht="45" x14ac:dyDescent="0.25">
      <c r="A9" s="476" t="s">
        <v>427</v>
      </c>
      <c r="G9" s="476" t="s">
        <v>422</v>
      </c>
      <c r="H9" s="476" t="s">
        <v>436</v>
      </c>
      <c r="I9" s="476" t="s">
        <v>454</v>
      </c>
      <c r="J9" s="476" t="s">
        <v>468</v>
      </c>
      <c r="K9" s="476" t="s">
        <v>480</v>
      </c>
      <c r="M9" s="476" t="s">
        <v>505</v>
      </c>
      <c r="N9" s="476" t="s">
        <v>514</v>
      </c>
    </row>
    <row r="10" spans="1:14" ht="45" x14ac:dyDescent="0.25">
      <c r="A10" s="476" t="s">
        <v>471</v>
      </c>
      <c r="G10" s="476" t="s">
        <v>423</v>
      </c>
      <c r="H10" s="476" t="s">
        <v>437</v>
      </c>
      <c r="I10" s="476" t="s">
        <v>455</v>
      </c>
      <c r="J10" s="476" t="s">
        <v>469</v>
      </c>
      <c r="K10" s="476" t="s">
        <v>481</v>
      </c>
      <c r="N10" s="476" t="s">
        <v>515</v>
      </c>
    </row>
    <row r="11" spans="1:14" ht="45" x14ac:dyDescent="0.25">
      <c r="A11" s="476" t="s">
        <v>472</v>
      </c>
      <c r="G11" s="476" t="s">
        <v>424</v>
      </c>
      <c r="H11" s="476" t="s">
        <v>438</v>
      </c>
      <c r="I11" s="476" t="s">
        <v>456</v>
      </c>
      <c r="J11" s="476" t="s">
        <v>470</v>
      </c>
      <c r="K11" s="476" t="s">
        <v>482</v>
      </c>
    </row>
    <row r="12" spans="1:14" ht="60" x14ac:dyDescent="0.25">
      <c r="A12" s="476" t="s">
        <v>428</v>
      </c>
      <c r="G12" s="476" t="s">
        <v>425</v>
      </c>
      <c r="H12" s="476" t="s">
        <v>439</v>
      </c>
      <c r="I12" s="476" t="s">
        <v>457</v>
      </c>
      <c r="K12" s="476" t="s">
        <v>483</v>
      </c>
    </row>
    <row r="13" spans="1:14" ht="30" x14ac:dyDescent="0.25">
      <c r="A13" s="476" t="s">
        <v>370</v>
      </c>
      <c r="H13" s="476" t="s">
        <v>440</v>
      </c>
      <c r="I13" s="476" t="s">
        <v>458</v>
      </c>
      <c r="K13" s="476" t="s">
        <v>484</v>
      </c>
    </row>
    <row r="14" spans="1:14" ht="45" x14ac:dyDescent="0.25">
      <c r="H14" s="476" t="s">
        <v>441</v>
      </c>
      <c r="I14" s="476" t="s">
        <v>459</v>
      </c>
      <c r="K14" s="476" t="s">
        <v>485</v>
      </c>
    </row>
    <row r="15" spans="1:14" ht="30" x14ac:dyDescent="0.25">
      <c r="H15" s="476" t="s">
        <v>442</v>
      </c>
      <c r="K15" s="476" t="s">
        <v>486</v>
      </c>
    </row>
    <row r="16" spans="1:14" ht="45" x14ac:dyDescent="0.25">
      <c r="H16" s="476" t="s">
        <v>443</v>
      </c>
      <c r="K16" s="476" t="s">
        <v>487</v>
      </c>
    </row>
    <row r="17" spans="8:11" ht="30" x14ac:dyDescent="0.25">
      <c r="H17" s="476" t="s">
        <v>444</v>
      </c>
      <c r="K17" s="476" t="s">
        <v>488</v>
      </c>
    </row>
    <row r="18" spans="8:11" ht="60" x14ac:dyDescent="0.25">
      <c r="H18" s="476" t="s">
        <v>445</v>
      </c>
      <c r="K18" s="476" t="s">
        <v>489</v>
      </c>
    </row>
    <row r="19" spans="8:11" ht="30" x14ac:dyDescent="0.25">
      <c r="H19" s="476" t="s">
        <v>446</v>
      </c>
      <c r="K19" s="476" t="s">
        <v>490</v>
      </c>
    </row>
  </sheetData>
  <sheetProtection password="C8E5" sheet="1" objects="1" scenarios="1"/>
  <dataValidations count="1">
    <dataValidation type="list" allowBlank="1" showInputMessage="1" showErrorMessage="1" sqref="C8">
      <formula1>$C$2:$C$8</formula1>
    </dataValidation>
  </dataValidations>
  <pageMargins left="0.7" right="0.7" top="0.75" bottom="0.75" header="0.3" footer="0.3"/>
  <pageSetup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56"/>
  <sheetViews>
    <sheetView topLeftCell="J1" workbookViewId="0">
      <selection activeCell="C24" sqref="C24"/>
    </sheetView>
  </sheetViews>
  <sheetFormatPr defaultRowHeight="15" x14ac:dyDescent="0.25"/>
  <cols>
    <col min="1" max="1" width="20.28515625" customWidth="1"/>
    <col min="2" max="2" width="17.28515625" customWidth="1"/>
    <col min="3" max="3" width="23.42578125" bestFit="1" customWidth="1"/>
    <col min="4" max="4" width="25.140625" customWidth="1"/>
    <col min="5" max="5" width="19.85546875" customWidth="1"/>
    <col min="6" max="6" width="54.140625" customWidth="1"/>
    <col min="7" max="7" width="37.7109375" customWidth="1"/>
    <col min="8" max="9" width="45.7109375" customWidth="1"/>
    <col min="10" max="10" width="38.42578125" customWidth="1"/>
    <col min="11" max="11" width="15.5703125" customWidth="1"/>
    <col min="12" max="12" width="43.5703125" customWidth="1"/>
    <col min="13" max="13" width="63" customWidth="1"/>
    <col min="14" max="14" width="87.7109375" customWidth="1"/>
    <col min="15" max="15" width="35.85546875" customWidth="1"/>
    <col min="16" max="16" width="27.140625" customWidth="1"/>
    <col min="17" max="17" width="34.5703125" bestFit="1" customWidth="1"/>
    <col min="18" max="18" width="22.85546875" customWidth="1"/>
    <col min="19" max="19" width="53.85546875" bestFit="1" customWidth="1"/>
    <col min="20" max="20" width="31.85546875" bestFit="1" customWidth="1"/>
    <col min="21" max="21" width="46.42578125" bestFit="1" customWidth="1"/>
    <col min="22" max="22" width="80.42578125" customWidth="1"/>
    <col min="23" max="23" width="41.42578125" bestFit="1" customWidth="1"/>
    <col min="24" max="24" width="46.140625" customWidth="1"/>
    <col min="25" max="25" width="43.7109375" customWidth="1"/>
    <col min="26" max="26" width="41.140625" customWidth="1"/>
    <col min="27" max="27" width="22.140625" customWidth="1"/>
  </cols>
  <sheetData>
    <row r="1" spans="1:27" x14ac:dyDescent="0.25">
      <c r="A1" s="485" t="s">
        <v>543</v>
      </c>
      <c r="B1" s="486" t="s">
        <v>559</v>
      </c>
      <c r="C1" s="486" t="s">
        <v>573</v>
      </c>
      <c r="D1" s="539" t="s">
        <v>1158</v>
      </c>
      <c r="E1" s="539" t="s">
        <v>1176</v>
      </c>
      <c r="F1" s="541" t="s">
        <v>1199</v>
      </c>
      <c r="G1" s="541" t="s">
        <v>1200</v>
      </c>
      <c r="H1" s="541" t="s">
        <v>1216</v>
      </c>
      <c r="I1" s="543" t="s">
        <v>1218</v>
      </c>
      <c r="J1" s="541" t="s">
        <v>625</v>
      </c>
      <c r="K1" s="486" t="s">
        <v>1227</v>
      </c>
      <c r="L1" s="541" t="s">
        <v>1236</v>
      </c>
      <c r="M1" s="541" t="s">
        <v>1267</v>
      </c>
      <c r="N1" s="541" t="s">
        <v>1324</v>
      </c>
      <c r="O1" s="541" t="s">
        <v>1201</v>
      </c>
      <c r="P1" s="544" t="s">
        <v>1202</v>
      </c>
      <c r="Q1" s="541" t="s">
        <v>1340</v>
      </c>
      <c r="R1" s="541" t="s">
        <v>1203</v>
      </c>
      <c r="S1" s="541" t="s">
        <v>1347</v>
      </c>
      <c r="T1" s="541" t="s">
        <v>1376</v>
      </c>
      <c r="U1" s="541" t="s">
        <v>668</v>
      </c>
      <c r="V1" s="541" t="s">
        <v>674</v>
      </c>
      <c r="W1" s="541" t="s">
        <v>1404</v>
      </c>
      <c r="X1" s="543" t="s">
        <v>1411</v>
      </c>
      <c r="Y1" s="541" t="s">
        <v>1416</v>
      </c>
      <c r="Z1" s="541" t="s">
        <v>1417</v>
      </c>
      <c r="AA1" s="544" t="s">
        <v>1418</v>
      </c>
    </row>
    <row r="2" spans="1:27" ht="18.75" customHeight="1" x14ac:dyDescent="0.25">
      <c r="A2" t="s">
        <v>544</v>
      </c>
      <c r="B2" t="s">
        <v>560</v>
      </c>
      <c r="C2" t="s">
        <v>574</v>
      </c>
      <c r="D2" t="s">
        <v>1159</v>
      </c>
      <c r="E2" t="s">
        <v>1177</v>
      </c>
      <c r="F2" s="542" t="s">
        <v>1186</v>
      </c>
      <c r="G2" s="542" t="s">
        <v>1217</v>
      </c>
      <c r="H2" s="542" t="s">
        <v>1204</v>
      </c>
      <c r="I2" s="542" t="s">
        <v>1219</v>
      </c>
      <c r="J2" s="542" t="s">
        <v>1222</v>
      </c>
      <c r="K2" t="s">
        <v>1226</v>
      </c>
      <c r="L2" s="542" t="s">
        <v>1228</v>
      </c>
      <c r="M2" s="542" t="s">
        <v>1237</v>
      </c>
      <c r="N2" s="542" t="s">
        <v>1269</v>
      </c>
      <c r="O2" s="542" t="s">
        <v>1330</v>
      </c>
      <c r="P2" s="545" t="s">
        <v>1202</v>
      </c>
      <c r="Q2" s="542" t="s">
        <v>1333</v>
      </c>
      <c r="R2" s="542" t="s">
        <v>1342</v>
      </c>
      <c r="S2" s="542" t="s">
        <v>1348</v>
      </c>
      <c r="T2" s="542" t="s">
        <v>1367</v>
      </c>
      <c r="U2" s="542" t="s">
        <v>1377</v>
      </c>
      <c r="V2" s="542" t="s">
        <v>1390</v>
      </c>
      <c r="W2" s="542" t="s">
        <v>1405</v>
      </c>
      <c r="X2" s="542" t="s">
        <v>1412</v>
      </c>
      <c r="Y2" s="542" t="s">
        <v>1419</v>
      </c>
      <c r="Z2" s="542" t="s">
        <v>1423</v>
      </c>
      <c r="AA2" t="s">
        <v>1172</v>
      </c>
    </row>
    <row r="3" spans="1:27" x14ac:dyDescent="0.25">
      <c r="A3" t="s">
        <v>545</v>
      </c>
      <c r="B3" t="s">
        <v>561</v>
      </c>
      <c r="C3" t="s">
        <v>575</v>
      </c>
      <c r="D3" t="s">
        <v>1160</v>
      </c>
      <c r="E3" t="s">
        <v>1178</v>
      </c>
      <c r="F3" s="542" t="s">
        <v>1187</v>
      </c>
      <c r="G3" s="542" t="s">
        <v>1218</v>
      </c>
      <c r="H3" s="542" t="s">
        <v>1205</v>
      </c>
      <c r="I3" s="542" t="s">
        <v>1220</v>
      </c>
      <c r="J3" s="542" t="s">
        <v>1223</v>
      </c>
      <c r="L3" s="542" t="s">
        <v>1229</v>
      </c>
      <c r="M3" s="542" t="s">
        <v>1238</v>
      </c>
      <c r="N3" s="542" t="s">
        <v>1270</v>
      </c>
      <c r="O3" s="542" t="s">
        <v>1331</v>
      </c>
      <c r="Q3" s="542" t="s">
        <v>815</v>
      </c>
      <c r="R3" s="542" t="s">
        <v>1343</v>
      </c>
      <c r="S3" s="542" t="s">
        <v>1349</v>
      </c>
      <c r="T3" s="542" t="s">
        <v>1368</v>
      </c>
      <c r="U3" s="542" t="s">
        <v>1378</v>
      </c>
      <c r="V3" s="542" t="s">
        <v>1391</v>
      </c>
      <c r="W3" s="542" t="s">
        <v>1406</v>
      </c>
      <c r="X3" s="542" t="s">
        <v>1413</v>
      </c>
      <c r="Y3" s="542" t="s">
        <v>1420</v>
      </c>
      <c r="Z3" s="542" t="s">
        <v>1424</v>
      </c>
    </row>
    <row r="4" spans="1:27" x14ac:dyDescent="0.25">
      <c r="A4" t="s">
        <v>546</v>
      </c>
      <c r="B4" t="s">
        <v>562</v>
      </c>
      <c r="C4" t="s">
        <v>576</v>
      </c>
      <c r="D4" t="s">
        <v>1161</v>
      </c>
      <c r="E4" t="s">
        <v>1179</v>
      </c>
      <c r="F4" s="542" t="s">
        <v>1188</v>
      </c>
      <c r="G4" s="542" t="s">
        <v>625</v>
      </c>
      <c r="H4" s="542" t="s">
        <v>1206</v>
      </c>
      <c r="I4" s="542" t="s">
        <v>1221</v>
      </c>
      <c r="J4" s="542" t="s">
        <v>1224</v>
      </c>
      <c r="L4" s="542" t="s">
        <v>1230</v>
      </c>
      <c r="M4" s="542" t="s">
        <v>1239</v>
      </c>
      <c r="N4" s="542" t="s">
        <v>1271</v>
      </c>
      <c r="O4" s="542" t="s">
        <v>1325</v>
      </c>
      <c r="Q4" s="542" t="s">
        <v>1334</v>
      </c>
      <c r="R4" s="542" t="s">
        <v>1344</v>
      </c>
      <c r="S4" s="542" t="s">
        <v>1350</v>
      </c>
      <c r="T4" s="542" t="s">
        <v>1369</v>
      </c>
      <c r="U4" s="542" t="s">
        <v>1379</v>
      </c>
      <c r="V4" s="542" t="s">
        <v>1392</v>
      </c>
      <c r="W4" s="542" t="s">
        <v>1407</v>
      </c>
      <c r="X4" s="542" t="s">
        <v>1414</v>
      </c>
      <c r="Y4" s="542" t="s">
        <v>1421</v>
      </c>
      <c r="Z4" s="542" t="s">
        <v>1425</v>
      </c>
    </row>
    <row r="5" spans="1:27" ht="15" customHeight="1" x14ac:dyDescent="0.25">
      <c r="A5" t="s">
        <v>547</v>
      </c>
      <c r="B5" t="s">
        <v>563</v>
      </c>
      <c r="D5" t="s">
        <v>1162</v>
      </c>
      <c r="E5" t="s">
        <v>1180</v>
      </c>
      <c r="F5" s="542" t="s">
        <v>1189</v>
      </c>
      <c r="G5" s="542" t="s">
        <v>1227</v>
      </c>
      <c r="H5" s="542" t="s">
        <v>1207</v>
      </c>
      <c r="J5" s="542" t="s">
        <v>1225</v>
      </c>
      <c r="L5" s="542" t="s">
        <v>1231</v>
      </c>
      <c r="M5" s="542" t="s">
        <v>1240</v>
      </c>
      <c r="N5" s="542" t="s">
        <v>1272</v>
      </c>
      <c r="O5" s="542" t="s">
        <v>1326</v>
      </c>
      <c r="Q5" s="542" t="s">
        <v>1335</v>
      </c>
      <c r="R5" s="542" t="s">
        <v>1345</v>
      </c>
      <c r="S5" s="542" t="s">
        <v>1351</v>
      </c>
      <c r="T5" s="542" t="s">
        <v>1370</v>
      </c>
      <c r="U5" s="542" t="s">
        <v>1380</v>
      </c>
      <c r="V5" s="542" t="s">
        <v>1393</v>
      </c>
      <c r="W5" s="542" t="s">
        <v>1408</v>
      </c>
      <c r="X5" s="542" t="s">
        <v>1415</v>
      </c>
      <c r="Y5" s="542" t="s">
        <v>1422</v>
      </c>
      <c r="Z5" s="542" t="s">
        <v>1426</v>
      </c>
    </row>
    <row r="6" spans="1:27" x14ac:dyDescent="0.25">
      <c r="A6" t="s">
        <v>548</v>
      </c>
      <c r="B6" t="s">
        <v>564</v>
      </c>
      <c r="D6" t="s">
        <v>1163</v>
      </c>
      <c r="E6" t="s">
        <v>1181</v>
      </c>
      <c r="F6" s="542" t="s">
        <v>1190</v>
      </c>
      <c r="G6" s="542" t="s">
        <v>1236</v>
      </c>
      <c r="H6" s="542" t="s">
        <v>1208</v>
      </c>
      <c r="L6" s="542" t="s">
        <v>1232</v>
      </c>
      <c r="M6" s="542" t="s">
        <v>1241</v>
      </c>
      <c r="N6" s="542" t="s">
        <v>1273</v>
      </c>
      <c r="O6" s="542" t="s">
        <v>1327</v>
      </c>
      <c r="Q6" s="542" t="s">
        <v>1336</v>
      </c>
      <c r="R6" s="542" t="s">
        <v>1346</v>
      </c>
      <c r="S6" s="542" t="s">
        <v>1352</v>
      </c>
      <c r="T6" s="542" t="s">
        <v>1371</v>
      </c>
      <c r="U6" s="542" t="s">
        <v>1381</v>
      </c>
      <c r="V6" s="542" t="s">
        <v>1394</v>
      </c>
      <c r="W6" s="542" t="s">
        <v>1409</v>
      </c>
      <c r="Z6" s="542" t="s">
        <v>1427</v>
      </c>
    </row>
    <row r="7" spans="1:27" ht="15" customHeight="1" x14ac:dyDescent="0.25">
      <c r="A7" t="s">
        <v>549</v>
      </c>
      <c r="B7" t="s">
        <v>565</v>
      </c>
      <c r="E7" t="s">
        <v>1182</v>
      </c>
      <c r="F7" s="542" t="s">
        <v>1191</v>
      </c>
      <c r="G7" s="542" t="s">
        <v>1267</v>
      </c>
      <c r="H7" s="542" t="s">
        <v>1209</v>
      </c>
      <c r="L7" s="542" t="s">
        <v>1233</v>
      </c>
      <c r="M7" s="542" t="s">
        <v>1242</v>
      </c>
      <c r="N7" s="542" t="s">
        <v>1274</v>
      </c>
      <c r="O7" s="542" t="s">
        <v>1328</v>
      </c>
      <c r="Q7" s="542" t="s">
        <v>1337</v>
      </c>
      <c r="S7" s="542" t="s">
        <v>1353</v>
      </c>
      <c r="T7" s="542" t="s">
        <v>1372</v>
      </c>
      <c r="U7" s="542" t="s">
        <v>1382</v>
      </c>
      <c r="V7" s="542" t="s">
        <v>1395</v>
      </c>
      <c r="W7" s="542" t="s">
        <v>1410</v>
      </c>
    </row>
    <row r="8" spans="1:27" x14ac:dyDescent="0.25">
      <c r="A8" t="s">
        <v>550</v>
      </c>
      <c r="B8" t="s">
        <v>566</v>
      </c>
      <c r="E8" t="s">
        <v>1183</v>
      </c>
      <c r="F8" s="542" t="s">
        <v>1192</v>
      </c>
      <c r="G8" s="542" t="s">
        <v>1268</v>
      </c>
      <c r="H8" s="542" t="s">
        <v>1210</v>
      </c>
      <c r="L8" s="542" t="s">
        <v>1234</v>
      </c>
      <c r="M8" s="542" t="s">
        <v>1243</v>
      </c>
      <c r="N8" s="542" t="s">
        <v>1275</v>
      </c>
      <c r="O8" s="542" t="s">
        <v>1329</v>
      </c>
      <c r="Q8" s="542" t="s">
        <v>1338</v>
      </c>
      <c r="S8" s="542" t="s">
        <v>1354</v>
      </c>
      <c r="T8" s="542" t="s">
        <v>1373</v>
      </c>
      <c r="U8" s="542" t="s">
        <v>1383</v>
      </c>
      <c r="V8" s="542" t="s">
        <v>1396</v>
      </c>
    </row>
    <row r="9" spans="1:27" x14ac:dyDescent="0.25">
      <c r="A9" t="s">
        <v>551</v>
      </c>
      <c r="B9" t="s">
        <v>567</v>
      </c>
      <c r="E9" t="s">
        <v>1184</v>
      </c>
      <c r="F9" s="542" t="s">
        <v>1193</v>
      </c>
      <c r="G9" s="542" t="s">
        <v>1201</v>
      </c>
      <c r="H9" s="542" t="s">
        <v>1211</v>
      </c>
      <c r="L9" s="542" t="s">
        <v>1235</v>
      </c>
      <c r="M9" s="542" t="s">
        <v>1244</v>
      </c>
      <c r="N9" s="542" t="s">
        <v>1276</v>
      </c>
      <c r="Q9" s="542" t="s">
        <v>1339</v>
      </c>
      <c r="S9" s="542" t="s">
        <v>1355</v>
      </c>
      <c r="T9" s="542" t="s">
        <v>1374</v>
      </c>
      <c r="U9" s="542" t="s">
        <v>1384</v>
      </c>
      <c r="V9" s="542" t="s">
        <v>1397</v>
      </c>
    </row>
    <row r="10" spans="1:27" x14ac:dyDescent="0.25">
      <c r="A10" t="s">
        <v>552</v>
      </c>
      <c r="B10" t="s">
        <v>568</v>
      </c>
      <c r="E10" t="s">
        <v>558</v>
      </c>
      <c r="F10" s="542" t="s">
        <v>1194</v>
      </c>
      <c r="G10" s="542" t="s">
        <v>1202</v>
      </c>
      <c r="H10" s="542" t="s">
        <v>1212</v>
      </c>
      <c r="M10" s="542" t="s">
        <v>1245</v>
      </c>
      <c r="N10" s="542" t="s">
        <v>1277</v>
      </c>
      <c r="S10" s="542" t="s">
        <v>1356</v>
      </c>
      <c r="T10" s="542" t="s">
        <v>1375</v>
      </c>
      <c r="U10" s="542" t="s">
        <v>1385</v>
      </c>
      <c r="V10" s="542" t="s">
        <v>1398</v>
      </c>
    </row>
    <row r="11" spans="1:27" x14ac:dyDescent="0.25">
      <c r="A11" t="s">
        <v>553</v>
      </c>
      <c r="B11" t="s">
        <v>569</v>
      </c>
      <c r="E11" t="s">
        <v>969</v>
      </c>
      <c r="F11" s="542" t="s">
        <v>1195</v>
      </c>
      <c r="G11" s="542" t="s">
        <v>1341</v>
      </c>
      <c r="H11" s="542" t="s">
        <v>1213</v>
      </c>
      <c r="M11" s="542" t="s">
        <v>1246</v>
      </c>
      <c r="N11" s="542" t="s">
        <v>1278</v>
      </c>
      <c r="S11" s="542" t="s">
        <v>1357</v>
      </c>
      <c r="U11" s="542" t="s">
        <v>1386</v>
      </c>
      <c r="V11" s="542" t="s">
        <v>1399</v>
      </c>
    </row>
    <row r="12" spans="1:27" x14ac:dyDescent="0.25">
      <c r="A12" t="s">
        <v>554</v>
      </c>
      <c r="B12" t="s">
        <v>570</v>
      </c>
      <c r="F12" s="542" t="s">
        <v>1196</v>
      </c>
      <c r="G12" s="542" t="s">
        <v>1203</v>
      </c>
      <c r="H12" s="542" t="s">
        <v>1214</v>
      </c>
      <c r="M12" s="542" t="s">
        <v>1247</v>
      </c>
      <c r="N12" s="542" t="s">
        <v>1279</v>
      </c>
      <c r="S12" s="542" t="s">
        <v>1358</v>
      </c>
      <c r="U12" s="542" t="s">
        <v>1387</v>
      </c>
      <c r="V12" s="542" t="s">
        <v>1400</v>
      </c>
    </row>
    <row r="13" spans="1:27" x14ac:dyDescent="0.25">
      <c r="A13" t="s">
        <v>555</v>
      </c>
      <c r="B13" t="s">
        <v>571</v>
      </c>
      <c r="F13" s="542" t="s">
        <v>1197</v>
      </c>
      <c r="G13" s="542" t="s">
        <v>1347</v>
      </c>
      <c r="H13" s="542" t="s">
        <v>1215</v>
      </c>
      <c r="M13" s="542" t="s">
        <v>1248</v>
      </c>
      <c r="N13" s="542" t="s">
        <v>1280</v>
      </c>
      <c r="S13" s="542" t="s">
        <v>1359</v>
      </c>
      <c r="U13" s="542" t="s">
        <v>1388</v>
      </c>
      <c r="V13" s="542" t="s">
        <v>1401</v>
      </c>
    </row>
    <row r="14" spans="1:27" x14ac:dyDescent="0.25">
      <c r="A14" t="s">
        <v>556</v>
      </c>
      <c r="F14" s="542" t="s">
        <v>1198</v>
      </c>
      <c r="G14" s="542" t="s">
        <v>1366</v>
      </c>
      <c r="M14" s="542" t="s">
        <v>1249</v>
      </c>
      <c r="N14" s="542" t="s">
        <v>1281</v>
      </c>
      <c r="S14" s="542" t="s">
        <v>1360</v>
      </c>
      <c r="U14" s="542" t="s">
        <v>1389</v>
      </c>
      <c r="V14" s="542" t="s">
        <v>1402</v>
      </c>
    </row>
    <row r="15" spans="1:27" x14ac:dyDescent="0.25">
      <c r="A15" t="s">
        <v>557</v>
      </c>
      <c r="F15" s="542" t="s">
        <v>973</v>
      </c>
      <c r="G15" s="542" t="s">
        <v>668</v>
      </c>
      <c r="M15" s="542" t="s">
        <v>1250</v>
      </c>
      <c r="N15" s="542" t="s">
        <v>1282</v>
      </c>
      <c r="S15" s="542" t="s">
        <v>1361</v>
      </c>
      <c r="V15" s="542" t="s">
        <v>1403</v>
      </c>
    </row>
    <row r="16" spans="1:27" x14ac:dyDescent="0.25">
      <c r="A16" t="s">
        <v>558</v>
      </c>
      <c r="G16" s="542" t="s">
        <v>674</v>
      </c>
      <c r="M16" s="542" t="s">
        <v>1251</v>
      </c>
      <c r="N16" s="542" t="s">
        <v>1283</v>
      </c>
      <c r="S16" s="542" t="s">
        <v>1362</v>
      </c>
    </row>
    <row r="17" spans="7:19" x14ac:dyDescent="0.25">
      <c r="G17" s="542" t="s">
        <v>1404</v>
      </c>
      <c r="M17" s="542" t="s">
        <v>1252</v>
      </c>
      <c r="N17" s="542" t="s">
        <v>1284</v>
      </c>
      <c r="S17" s="542" t="s">
        <v>1363</v>
      </c>
    </row>
    <row r="18" spans="7:19" x14ac:dyDescent="0.25">
      <c r="G18" s="542" t="s">
        <v>1411</v>
      </c>
      <c r="M18" s="542" t="s">
        <v>1253</v>
      </c>
      <c r="N18" s="542" t="s">
        <v>1285</v>
      </c>
      <c r="S18" s="542" t="s">
        <v>1364</v>
      </c>
    </row>
    <row r="19" spans="7:19" x14ac:dyDescent="0.25">
      <c r="G19" s="542" t="s">
        <v>1416</v>
      </c>
      <c r="M19" s="542" t="s">
        <v>1254</v>
      </c>
      <c r="N19" s="542" t="s">
        <v>1286</v>
      </c>
      <c r="S19" s="542" t="s">
        <v>1365</v>
      </c>
    </row>
    <row r="20" spans="7:19" x14ac:dyDescent="0.25">
      <c r="G20" s="542" t="s">
        <v>1417</v>
      </c>
      <c r="M20" s="542" t="s">
        <v>1255</v>
      </c>
      <c r="N20" s="542" t="s">
        <v>1287</v>
      </c>
    </row>
    <row r="21" spans="7:19" x14ac:dyDescent="0.25">
      <c r="G21" s="542" t="s">
        <v>1418</v>
      </c>
      <c r="M21" s="542" t="s">
        <v>1256</v>
      </c>
      <c r="N21" s="542" t="s">
        <v>1288</v>
      </c>
    </row>
    <row r="22" spans="7:19" x14ac:dyDescent="0.25">
      <c r="M22" s="542" t="s">
        <v>1257</v>
      </c>
      <c r="N22" s="542" t="s">
        <v>1289</v>
      </c>
    </row>
    <row r="23" spans="7:19" x14ac:dyDescent="0.25">
      <c r="M23" s="542" t="s">
        <v>1258</v>
      </c>
      <c r="N23" s="542" t="s">
        <v>1290</v>
      </c>
    </row>
    <row r="24" spans="7:19" x14ac:dyDescent="0.25">
      <c r="M24" s="542" t="s">
        <v>1259</v>
      </c>
      <c r="N24" s="542" t="s">
        <v>1291</v>
      </c>
    </row>
    <row r="25" spans="7:19" x14ac:dyDescent="0.25">
      <c r="M25" s="542" t="s">
        <v>1260</v>
      </c>
      <c r="N25" s="542" t="s">
        <v>1292</v>
      </c>
    </row>
    <row r="26" spans="7:19" x14ac:dyDescent="0.25">
      <c r="M26" s="542" t="s">
        <v>1261</v>
      </c>
      <c r="N26" s="542" t="s">
        <v>1293</v>
      </c>
    </row>
    <row r="27" spans="7:19" x14ac:dyDescent="0.25">
      <c r="M27" s="542" t="s">
        <v>1262</v>
      </c>
      <c r="N27" s="542" t="s">
        <v>1294</v>
      </c>
    </row>
    <row r="28" spans="7:19" x14ac:dyDescent="0.25">
      <c r="M28" s="542" t="s">
        <v>1263</v>
      </c>
      <c r="N28" s="542" t="s">
        <v>1295</v>
      </c>
    </row>
    <row r="29" spans="7:19" x14ac:dyDescent="0.25">
      <c r="M29" s="542" t="s">
        <v>1264</v>
      </c>
      <c r="N29" s="542" t="s">
        <v>1296</v>
      </c>
    </row>
    <row r="30" spans="7:19" x14ac:dyDescent="0.25">
      <c r="M30" s="542" t="s">
        <v>1265</v>
      </c>
      <c r="N30" s="542" t="s">
        <v>1297</v>
      </c>
    </row>
    <row r="31" spans="7:19" x14ac:dyDescent="0.25">
      <c r="M31" s="542" t="s">
        <v>1266</v>
      </c>
      <c r="N31" s="542" t="s">
        <v>1298</v>
      </c>
    </row>
    <row r="32" spans="7:19" x14ac:dyDescent="0.25">
      <c r="N32" s="542" t="s">
        <v>1299</v>
      </c>
    </row>
    <row r="33" spans="14:14" x14ac:dyDescent="0.25">
      <c r="N33" s="542" t="s">
        <v>1300</v>
      </c>
    </row>
    <row r="34" spans="14:14" x14ac:dyDescent="0.25">
      <c r="N34" s="542" t="s">
        <v>1301</v>
      </c>
    </row>
    <row r="35" spans="14:14" x14ac:dyDescent="0.25">
      <c r="N35" s="542" t="s">
        <v>1302</v>
      </c>
    </row>
    <row r="36" spans="14:14" x14ac:dyDescent="0.25">
      <c r="N36" s="542" t="s">
        <v>1303</v>
      </c>
    </row>
    <row r="37" spans="14:14" x14ac:dyDescent="0.25">
      <c r="N37" s="542" t="s">
        <v>1304</v>
      </c>
    </row>
    <row r="38" spans="14:14" x14ac:dyDescent="0.25">
      <c r="N38" s="542" t="s">
        <v>1305</v>
      </c>
    </row>
    <row r="39" spans="14:14" x14ac:dyDescent="0.25">
      <c r="N39" s="542" t="s">
        <v>1306</v>
      </c>
    </row>
    <row r="40" spans="14:14" x14ac:dyDescent="0.25">
      <c r="N40" s="542" t="s">
        <v>1307</v>
      </c>
    </row>
    <row r="41" spans="14:14" x14ac:dyDescent="0.25">
      <c r="N41" s="542" t="s">
        <v>1308</v>
      </c>
    </row>
    <row r="42" spans="14:14" x14ac:dyDescent="0.25">
      <c r="N42" s="542" t="s">
        <v>1309</v>
      </c>
    </row>
    <row r="43" spans="14:14" x14ac:dyDescent="0.25">
      <c r="N43" s="542" t="s">
        <v>1310</v>
      </c>
    </row>
    <row r="44" spans="14:14" x14ac:dyDescent="0.25">
      <c r="N44" s="542" t="s">
        <v>1311</v>
      </c>
    </row>
    <row r="45" spans="14:14" x14ac:dyDescent="0.25">
      <c r="N45" s="542" t="s">
        <v>1312</v>
      </c>
    </row>
    <row r="46" spans="14:14" x14ac:dyDescent="0.25">
      <c r="N46" s="542" t="s">
        <v>1313</v>
      </c>
    </row>
    <row r="47" spans="14:14" x14ac:dyDescent="0.25">
      <c r="N47" s="542" t="s">
        <v>1314</v>
      </c>
    </row>
    <row r="48" spans="14:14" x14ac:dyDescent="0.25">
      <c r="N48" s="542" t="s">
        <v>1315</v>
      </c>
    </row>
    <row r="49" spans="14:14" ht="16.5" customHeight="1" x14ac:dyDescent="0.25">
      <c r="N49" s="542" t="s">
        <v>1316</v>
      </c>
    </row>
    <row r="50" spans="14:14" x14ac:dyDescent="0.25">
      <c r="N50" s="542" t="s">
        <v>1317</v>
      </c>
    </row>
    <row r="51" spans="14:14" x14ac:dyDescent="0.25">
      <c r="N51" s="542" t="s">
        <v>1318</v>
      </c>
    </row>
    <row r="52" spans="14:14" x14ac:dyDescent="0.25">
      <c r="N52" s="542" t="s">
        <v>1319</v>
      </c>
    </row>
    <row r="53" spans="14:14" x14ac:dyDescent="0.25">
      <c r="N53" s="542" t="s">
        <v>1320</v>
      </c>
    </row>
    <row r="54" spans="14:14" x14ac:dyDescent="0.25">
      <c r="N54" s="542" t="s">
        <v>1321</v>
      </c>
    </row>
    <row r="55" spans="14:14" x14ac:dyDescent="0.25">
      <c r="N55" s="542" t="s">
        <v>1322</v>
      </c>
    </row>
    <row r="56" spans="14:14" x14ac:dyDescent="0.25">
      <c r="N56" s="542" t="s">
        <v>1323</v>
      </c>
    </row>
  </sheetData>
  <sheetProtection password="C8E5" sheet="1" objects="1" scenarios="1"/>
  <pageMargins left="0.7" right="0.7" top="0.75" bottom="0.75" header="0.3" footer="0.3"/>
  <pageSetup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enableFormatConditionsCalculation="0">
    <tabColor indexed="47"/>
  </sheetPr>
  <dimension ref="A1:AG58"/>
  <sheetViews>
    <sheetView view="pageBreakPreview" topLeftCell="A16" zoomScale="75" zoomScaleNormal="100" zoomScaleSheetLayoutView="100" workbookViewId="0">
      <selection activeCell="E58" sqref="E58:K58"/>
    </sheetView>
  </sheetViews>
  <sheetFormatPr defaultColWidth="8" defaultRowHeight="11.25" x14ac:dyDescent="0.2"/>
  <cols>
    <col min="1" max="1" width="53.140625" style="71" customWidth="1"/>
    <col min="2" max="2" width="6.28515625" style="67" customWidth="1"/>
    <col min="3" max="3" width="6" style="67" customWidth="1"/>
    <col min="4" max="4" width="5.5703125" style="67" customWidth="1"/>
    <col min="5" max="5" width="10.85546875" style="67" customWidth="1"/>
    <col min="6" max="6" width="12.140625" style="67" customWidth="1"/>
    <col min="7" max="7" width="12" style="67" customWidth="1"/>
    <col min="8" max="9" width="8" style="67" customWidth="1"/>
    <col min="10" max="10" width="4.28515625" style="67" customWidth="1"/>
    <col min="11" max="11" width="3.5703125" style="67" customWidth="1"/>
    <col min="12" max="12" width="5" style="67" customWidth="1"/>
    <col min="13" max="13" width="12.140625" style="67" customWidth="1"/>
    <col min="14" max="14" width="11.5703125" style="67" customWidth="1"/>
    <col min="15" max="15" width="8" style="67" customWidth="1"/>
    <col min="16" max="16" width="9.42578125" style="67" customWidth="1"/>
    <col min="17" max="17" width="4.140625" style="67" customWidth="1"/>
    <col min="18" max="18" width="7.85546875" style="67" customWidth="1"/>
    <col min="19" max="19" width="11.5703125" style="67" customWidth="1"/>
    <col min="20" max="16384" width="8" style="67"/>
  </cols>
  <sheetData>
    <row r="1" spans="1:18" ht="11.25" customHeight="1" x14ac:dyDescent="0.2">
      <c r="A1" s="1059" t="s">
        <v>161</v>
      </c>
      <c r="C1" s="1060"/>
    </row>
    <row r="2" spans="1:18" ht="11.25" customHeight="1" x14ac:dyDescent="0.2">
      <c r="A2" s="1059"/>
      <c r="C2" s="1061"/>
    </row>
    <row r="3" spans="1:18" ht="11.25" customHeight="1" x14ac:dyDescent="0.2">
      <c r="A3" s="1059"/>
    </row>
    <row r="4" spans="1:18" ht="81.75" customHeight="1" x14ac:dyDescent="0.2">
      <c r="A4" s="1059"/>
      <c r="C4" s="69"/>
      <c r="D4" s="940" t="s">
        <v>139</v>
      </c>
      <c r="E4" s="940"/>
      <c r="F4" s="940"/>
      <c r="G4" s="940"/>
      <c r="H4" s="940"/>
      <c r="I4" s="940"/>
      <c r="J4" s="940"/>
      <c r="K4" s="940"/>
      <c r="L4" s="940"/>
      <c r="M4" s="940"/>
      <c r="N4" s="940"/>
      <c r="O4" s="940"/>
      <c r="P4" s="940"/>
      <c r="Q4" s="940"/>
    </row>
    <row r="5" spans="1:18" ht="33.75" customHeight="1" x14ac:dyDescent="0.2">
      <c r="A5" s="1059"/>
      <c r="D5" s="1062">
        <f ca="1">TODAY()</f>
        <v>42573</v>
      </c>
      <c r="E5" s="1063"/>
      <c r="F5" s="1063"/>
      <c r="G5" s="1063"/>
      <c r="H5" s="1063"/>
      <c r="I5" s="1063"/>
      <c r="J5" s="1063"/>
      <c r="K5" s="1063"/>
      <c r="L5" s="1063"/>
      <c r="M5" s="1063"/>
      <c r="N5" s="1063"/>
      <c r="O5" s="1063"/>
      <c r="P5" s="1063"/>
      <c r="Q5" s="1063"/>
      <c r="R5" s="70"/>
    </row>
    <row r="6" spans="1:18" ht="19.5" customHeight="1" x14ac:dyDescent="0.2">
      <c r="C6" s="72"/>
      <c r="D6" s="72"/>
      <c r="E6" s="73"/>
      <c r="F6" s="73"/>
      <c r="G6" s="74"/>
      <c r="H6" s="74"/>
      <c r="I6" s="74"/>
      <c r="J6" s="74"/>
      <c r="K6" s="74"/>
      <c r="L6" s="75"/>
      <c r="M6" s="75"/>
      <c r="N6" s="75"/>
      <c r="O6" s="76"/>
      <c r="P6" s="76"/>
      <c r="Q6" s="68"/>
    </row>
    <row r="7" spans="1:18" ht="19.5" customHeight="1" x14ac:dyDescent="0.2">
      <c r="C7" s="72"/>
      <c r="D7" s="72"/>
      <c r="E7" s="73"/>
      <c r="F7" s="73"/>
      <c r="G7" s="74"/>
      <c r="H7" s="74"/>
      <c r="I7" s="74"/>
      <c r="J7" s="74"/>
      <c r="K7" s="74"/>
      <c r="L7" s="75"/>
      <c r="M7" s="75"/>
      <c r="N7" s="75"/>
      <c r="O7" s="76"/>
      <c r="P7" s="76"/>
      <c r="Q7" s="68"/>
    </row>
    <row r="8" spans="1:18" ht="12.75" x14ac:dyDescent="0.2">
      <c r="B8" s="71"/>
      <c r="C8" s="75"/>
      <c r="D8" s="77"/>
      <c r="E8" s="1066"/>
      <c r="F8" s="1066"/>
      <c r="G8" s="75"/>
      <c r="H8" s="75"/>
      <c r="I8" s="75"/>
      <c r="J8" s="75"/>
      <c r="K8" s="75"/>
      <c r="L8" s="75"/>
      <c r="M8" s="75"/>
      <c r="N8" s="75"/>
      <c r="O8" s="75"/>
      <c r="P8" s="75"/>
    </row>
    <row r="9" spans="1:18" ht="14.25" customHeight="1" x14ac:dyDescent="0.2">
      <c r="B9" s="71"/>
      <c r="C9" s="75"/>
      <c r="D9" s="1064" t="s">
        <v>187</v>
      </c>
      <c r="E9" s="1064"/>
      <c r="F9" s="1064"/>
      <c r="G9" s="1064"/>
      <c r="H9" s="1064"/>
      <c r="I9" s="1064"/>
      <c r="J9" s="1064"/>
      <c r="K9" s="1064"/>
      <c r="L9" s="1064"/>
      <c r="M9" s="78"/>
      <c r="N9" s="78"/>
      <c r="O9" s="78"/>
    </row>
    <row r="10" spans="1:18" ht="14.25" customHeight="1" x14ac:dyDescent="0.2">
      <c r="B10" s="71"/>
      <c r="C10" s="75"/>
      <c r="D10" s="1064" t="s">
        <v>188</v>
      </c>
      <c r="E10" s="1064"/>
      <c r="F10" s="1064"/>
      <c r="G10" s="1064"/>
      <c r="H10" s="1064"/>
      <c r="I10" s="1064"/>
      <c r="J10" s="1064"/>
      <c r="K10" s="1064"/>
      <c r="L10" s="1064"/>
      <c r="M10" s="78"/>
      <c r="N10" s="78"/>
      <c r="O10" s="78"/>
    </row>
    <row r="11" spans="1:18" ht="14.25" customHeight="1" x14ac:dyDescent="0.2">
      <c r="B11" s="71"/>
      <c r="C11" s="75"/>
      <c r="D11" s="1064" t="s">
        <v>189</v>
      </c>
      <c r="E11" s="1064"/>
      <c r="F11" s="1064"/>
      <c r="G11" s="1064"/>
      <c r="H11" s="1064"/>
      <c r="I11" s="1064"/>
      <c r="J11" s="1064"/>
      <c r="K11" s="1064"/>
      <c r="L11" s="1064"/>
      <c r="M11" s="78"/>
      <c r="N11" s="78"/>
      <c r="O11" s="78"/>
    </row>
    <row r="12" spans="1:18" ht="12.75" x14ac:dyDescent="0.2">
      <c r="B12" s="71"/>
      <c r="D12" s="1065" t="s">
        <v>147</v>
      </c>
      <c r="E12" s="1065"/>
      <c r="F12" s="1065"/>
      <c r="G12" s="1065"/>
      <c r="H12" s="1065"/>
      <c r="I12" s="1065"/>
      <c r="J12" s="1065"/>
      <c r="K12" s="1065"/>
      <c r="L12" s="78"/>
      <c r="M12" s="78"/>
      <c r="N12" s="78"/>
      <c r="O12" s="78"/>
    </row>
    <row r="13" spans="1:18" ht="12.75" x14ac:dyDescent="0.2">
      <c r="D13" s="1065" t="s">
        <v>190</v>
      </c>
      <c r="E13" s="1065"/>
      <c r="F13" s="1065"/>
      <c r="G13" s="1065"/>
      <c r="H13" s="1065"/>
      <c r="I13" s="1065"/>
      <c r="J13" s="1065"/>
      <c r="K13" s="1065"/>
      <c r="L13" s="78"/>
      <c r="M13" s="78"/>
      <c r="N13" s="78"/>
      <c r="O13" s="78"/>
    </row>
    <row r="14" spans="1:18" ht="12.75" x14ac:dyDescent="0.2">
      <c r="D14" s="1065" t="s">
        <v>191</v>
      </c>
      <c r="E14" s="1065"/>
      <c r="F14" s="1065"/>
      <c r="G14" s="1065"/>
      <c r="H14" s="1065"/>
      <c r="I14" s="1065"/>
      <c r="J14" s="1065"/>
      <c r="K14" s="1065"/>
      <c r="L14" s="78"/>
      <c r="M14" s="78"/>
      <c r="N14" s="78"/>
      <c r="O14" s="78"/>
    </row>
    <row r="15" spans="1:18" ht="12.75" x14ac:dyDescent="0.2">
      <c r="D15" s="79" t="s">
        <v>19</v>
      </c>
      <c r="E15" s="79"/>
      <c r="F15" s="79"/>
      <c r="G15" s="79"/>
      <c r="H15" s="79"/>
      <c r="I15" s="79"/>
      <c r="J15" s="78"/>
      <c r="K15" s="78"/>
      <c r="L15" s="78"/>
      <c r="M15" s="78"/>
      <c r="N15" s="78"/>
      <c r="O15" s="78"/>
    </row>
    <row r="16" spans="1:18" ht="15" x14ac:dyDescent="0.25">
      <c r="D16" s="179" t="s">
        <v>20</v>
      </c>
      <c r="E16" s="79"/>
      <c r="F16" s="79"/>
      <c r="G16" s="79"/>
      <c r="H16" s="79"/>
      <c r="I16" s="79"/>
      <c r="J16" s="78"/>
      <c r="K16" s="78"/>
      <c r="L16" s="78"/>
      <c r="M16" s="78"/>
      <c r="N16" s="78"/>
      <c r="O16" s="78"/>
    </row>
    <row r="17" spans="1:33" ht="12.75" x14ac:dyDescent="0.2">
      <c r="D17" s="79"/>
      <c r="E17" s="79"/>
      <c r="F17" s="79"/>
      <c r="G17" s="79"/>
      <c r="H17" s="79"/>
      <c r="I17" s="79"/>
      <c r="J17" s="78"/>
      <c r="K17" s="78"/>
      <c r="L17" s="78"/>
      <c r="M17" s="78"/>
      <c r="N17" s="78"/>
      <c r="O17" s="78"/>
    </row>
    <row r="18" spans="1:33" ht="13.5" thickBot="1" x14ac:dyDescent="0.25">
      <c r="D18" s="78"/>
      <c r="E18" s="78"/>
      <c r="F18" s="78"/>
      <c r="G18" s="78"/>
      <c r="H18" s="78"/>
      <c r="I18" s="78"/>
      <c r="J18" s="78"/>
      <c r="K18" s="78"/>
      <c r="L18" s="78"/>
      <c r="M18" s="78"/>
      <c r="N18" s="78"/>
      <c r="O18" s="78"/>
    </row>
    <row r="19" spans="1:33" ht="16.5" thickBot="1" x14ac:dyDescent="0.3">
      <c r="A19" s="80" t="s">
        <v>172</v>
      </c>
      <c r="B19" s="81"/>
      <c r="C19" s="82"/>
      <c r="D19" s="83" t="s">
        <v>140</v>
      </c>
      <c r="E19" s="84" t="str">
        <f>IF('2. Application'!F2="", "", '2. Application'!F2)</f>
        <v/>
      </c>
      <c r="F19" s="85" t="s">
        <v>167</v>
      </c>
      <c r="G19" s="107"/>
      <c r="H19" s="79"/>
      <c r="I19" s="79"/>
      <c r="J19" s="79"/>
      <c r="K19" s="79"/>
      <c r="L19" s="79"/>
      <c r="M19" s="79"/>
      <c r="N19" s="79"/>
      <c r="O19" s="79"/>
      <c r="P19" s="79"/>
    </row>
    <row r="20" spans="1:33" ht="16.5" thickBot="1" x14ac:dyDescent="0.3">
      <c r="A20" s="80" t="s">
        <v>180</v>
      </c>
      <c r="B20" s="81"/>
      <c r="C20" s="82"/>
      <c r="D20" s="83"/>
      <c r="E20" s="86" t="s">
        <v>169</v>
      </c>
      <c r="F20" s="86"/>
      <c r="G20" s="107"/>
      <c r="H20" s="1050"/>
      <c r="I20" s="1050"/>
      <c r="J20" s="86"/>
      <c r="K20" s="86"/>
      <c r="L20" s="86"/>
      <c r="M20" s="86"/>
      <c r="N20" s="79"/>
      <c r="O20" s="79"/>
      <c r="P20" s="79"/>
    </row>
    <row r="21" spans="1:33" ht="16.5" thickBot="1" x14ac:dyDescent="0.3">
      <c r="A21" s="80" t="s">
        <v>181</v>
      </c>
      <c r="B21" s="81"/>
      <c r="C21" s="82"/>
      <c r="D21" s="83"/>
      <c r="E21" s="86" t="s">
        <v>168</v>
      </c>
      <c r="F21" s="86"/>
      <c r="G21" s="107"/>
      <c r="H21" s="1050"/>
      <c r="I21" s="1050"/>
      <c r="J21" s="86"/>
      <c r="K21" s="86"/>
      <c r="L21" s="86"/>
      <c r="M21" s="86"/>
      <c r="N21" s="79"/>
      <c r="O21" s="79"/>
      <c r="P21" s="79"/>
    </row>
    <row r="22" spans="1:33" ht="15" customHeight="1" thickBot="1" x14ac:dyDescent="0.3">
      <c r="A22" s="80" t="s">
        <v>186</v>
      </c>
      <c r="B22" s="81"/>
      <c r="C22" s="82"/>
      <c r="D22" s="83"/>
      <c r="E22" s="86" t="s">
        <v>170</v>
      </c>
      <c r="F22" s="107"/>
      <c r="G22" s="86" t="s">
        <v>276</v>
      </c>
      <c r="H22" s="86"/>
      <c r="I22" s="86"/>
      <c r="J22" s="86"/>
      <c r="K22" s="86"/>
      <c r="L22" s="86"/>
      <c r="M22" s="86"/>
      <c r="N22" s="86"/>
      <c r="O22" s="86"/>
      <c r="P22" s="86"/>
    </row>
    <row r="23" spans="1:33" ht="15" customHeight="1" x14ac:dyDescent="0.2">
      <c r="C23" s="82"/>
      <c r="D23" s="83"/>
      <c r="E23" s="110" t="s">
        <v>192</v>
      </c>
      <c r="F23" s="110"/>
      <c r="G23" s="109"/>
      <c r="H23" s="109"/>
      <c r="I23" s="86"/>
      <c r="J23" s="86"/>
      <c r="K23" s="86"/>
      <c r="L23" s="86"/>
      <c r="M23" s="86"/>
      <c r="N23" s="86"/>
      <c r="O23" s="86"/>
      <c r="P23" s="86"/>
    </row>
    <row r="24" spans="1:33" ht="12.75" x14ac:dyDescent="0.2">
      <c r="E24" s="1071">
        <f>'2. Application'!F1</f>
        <v>0</v>
      </c>
      <c r="F24" s="1071"/>
      <c r="G24" s="88" t="str">
        <f>IF('2. Application'!C1="","",'2. Application'!C1)</f>
        <v xml:space="preserve"> </v>
      </c>
      <c r="H24" s="88"/>
      <c r="I24" s="88"/>
      <c r="J24" s="88"/>
      <c r="K24" s="88"/>
      <c r="L24" s="88"/>
      <c r="M24" s="88"/>
      <c r="N24" s="79"/>
      <c r="O24" s="79"/>
      <c r="P24" s="79"/>
    </row>
    <row r="25" spans="1:33" ht="12.75" customHeight="1" x14ac:dyDescent="0.2">
      <c r="E25" s="1050" t="str">
        <f>'2. Application'!C1</f>
        <v xml:space="preserve"> </v>
      </c>
      <c r="F25" s="1050"/>
      <c r="G25" s="89">
        <f>'2. Application'!F1</f>
        <v>0</v>
      </c>
      <c r="H25" s="89"/>
      <c r="I25" s="89"/>
      <c r="J25" s="89"/>
      <c r="K25" s="89"/>
      <c r="L25" s="89"/>
      <c r="M25" s="89"/>
      <c r="N25" s="89"/>
      <c r="O25" s="89"/>
      <c r="P25" s="89"/>
      <c r="Q25" s="89"/>
      <c r="R25" s="89"/>
    </row>
    <row r="26" spans="1:33" ht="12.75" x14ac:dyDescent="0.2">
      <c r="A26" s="90"/>
      <c r="B26" s="75"/>
      <c r="D26" s="78"/>
      <c r="E26" s="91"/>
      <c r="G26" s="92"/>
      <c r="H26" s="92"/>
      <c r="I26" s="92"/>
      <c r="J26" s="92"/>
      <c r="K26" s="92"/>
      <c r="L26" s="92"/>
      <c r="M26" s="92"/>
      <c r="N26" s="89"/>
      <c r="O26" s="89"/>
      <c r="P26" s="89"/>
      <c r="Q26" s="89"/>
      <c r="R26" s="89"/>
    </row>
    <row r="27" spans="1:33" ht="12" customHeight="1" x14ac:dyDescent="0.2">
      <c r="A27" s="90"/>
      <c r="B27" s="75"/>
      <c r="D27" s="78"/>
      <c r="E27" s="78"/>
      <c r="F27" s="78"/>
      <c r="G27" s="92"/>
      <c r="H27" s="92"/>
      <c r="I27" s="92"/>
      <c r="J27" s="92"/>
      <c r="K27" s="92"/>
      <c r="L27" s="92"/>
      <c r="M27" s="92"/>
      <c r="N27" s="78"/>
      <c r="O27" s="78"/>
    </row>
    <row r="28" spans="1:33" ht="12.75" x14ac:dyDescent="0.2">
      <c r="A28" s="93"/>
      <c r="B28" s="75"/>
      <c r="D28" s="94" t="s">
        <v>150</v>
      </c>
      <c r="E28" s="1070" t="s">
        <v>193</v>
      </c>
      <c r="F28" s="1070"/>
      <c r="G28" s="1070"/>
      <c r="H28" s="1070"/>
      <c r="I28" s="1070"/>
      <c r="J28" s="1070"/>
      <c r="K28" s="1070"/>
      <c r="L28" s="1070"/>
      <c r="M28" s="1070"/>
      <c r="N28" s="78"/>
      <c r="O28" s="78"/>
    </row>
    <row r="29" spans="1:33" ht="16.5" thickBot="1" x14ac:dyDescent="0.3">
      <c r="A29" s="90"/>
      <c r="B29" s="75"/>
      <c r="D29" s="78"/>
      <c r="E29" s="78"/>
      <c r="F29" s="78"/>
      <c r="G29" s="78"/>
      <c r="H29" s="78"/>
      <c r="I29" s="78"/>
      <c r="J29" s="78"/>
      <c r="K29" s="78"/>
      <c r="L29" s="78"/>
      <c r="M29" s="78"/>
      <c r="N29" s="78"/>
      <c r="O29" s="78"/>
      <c r="S29" s="95" t="s">
        <v>185</v>
      </c>
    </row>
    <row r="30" spans="1:33" ht="71.25" customHeight="1" thickBot="1" x14ac:dyDescent="0.3">
      <c r="A30" s="1056" t="s">
        <v>182</v>
      </c>
      <c r="B30" s="80"/>
      <c r="D30" s="1067" t="s">
        <v>194</v>
      </c>
      <c r="E30" s="1067"/>
      <c r="F30" s="1067"/>
      <c r="G30" s="1067"/>
      <c r="H30" s="1067"/>
      <c r="I30" s="1067"/>
      <c r="J30" s="1067"/>
      <c r="K30" s="1067"/>
      <c r="L30" s="1067"/>
      <c r="M30" s="1067"/>
      <c r="N30" s="1067"/>
      <c r="O30" s="1067"/>
      <c r="P30" s="1067"/>
      <c r="Q30" s="1067"/>
      <c r="R30" s="1067"/>
      <c r="S30" s="1068" t="s">
        <v>195</v>
      </c>
      <c r="T30" s="1068"/>
      <c r="U30" s="1068"/>
      <c r="V30" s="1068"/>
      <c r="W30" s="1068"/>
      <c r="X30" s="1068"/>
      <c r="Y30" s="1068"/>
      <c r="Z30" s="1068"/>
      <c r="AA30" s="1068"/>
      <c r="AB30" s="1068"/>
      <c r="AC30" s="1068"/>
      <c r="AD30" s="1068"/>
      <c r="AE30" s="1068"/>
      <c r="AF30" s="1068"/>
      <c r="AG30" s="1069"/>
    </row>
    <row r="31" spans="1:33" ht="73.5" customHeight="1" thickBot="1" x14ac:dyDescent="0.3">
      <c r="A31" s="1057"/>
      <c r="B31" s="80"/>
      <c r="D31" s="1067" t="s">
        <v>44</v>
      </c>
      <c r="E31" s="1067"/>
      <c r="F31" s="1067"/>
      <c r="G31" s="1067"/>
      <c r="H31" s="1067"/>
      <c r="I31" s="1067"/>
      <c r="J31" s="1067"/>
      <c r="K31" s="1067"/>
      <c r="L31" s="1067"/>
      <c r="M31" s="1067"/>
      <c r="N31" s="1067"/>
      <c r="O31" s="1067"/>
      <c r="P31" s="1067"/>
      <c r="Q31" s="1067"/>
      <c r="R31" s="1067"/>
      <c r="S31" s="1068" t="s">
        <v>196</v>
      </c>
      <c r="T31" s="1068"/>
      <c r="U31" s="1068"/>
      <c r="V31" s="1068"/>
      <c r="W31" s="1068"/>
      <c r="X31" s="1068"/>
      <c r="Y31" s="1068"/>
      <c r="Z31" s="1068"/>
      <c r="AA31" s="1068"/>
      <c r="AB31" s="1068"/>
      <c r="AC31" s="1068"/>
      <c r="AD31" s="1068"/>
      <c r="AE31" s="1068"/>
      <c r="AF31" s="1068"/>
      <c r="AG31" s="1069"/>
    </row>
    <row r="32" spans="1:33" ht="66" customHeight="1" thickBot="1" x14ac:dyDescent="0.3">
      <c r="A32" s="1058"/>
      <c r="B32" s="80"/>
      <c r="D32" s="1067" t="s">
        <v>197</v>
      </c>
      <c r="E32" s="1067"/>
      <c r="F32" s="1067"/>
      <c r="G32" s="1067"/>
      <c r="H32" s="1067"/>
      <c r="I32" s="1067"/>
      <c r="J32" s="1067"/>
      <c r="K32" s="1067"/>
      <c r="L32" s="1067"/>
      <c r="M32" s="1067"/>
      <c r="N32" s="1067"/>
      <c r="O32" s="1067"/>
      <c r="P32" s="1067"/>
      <c r="Q32" s="1067"/>
      <c r="R32" s="1067"/>
      <c r="S32" s="1068" t="s">
        <v>197</v>
      </c>
      <c r="T32" s="1068"/>
      <c r="U32" s="1068"/>
      <c r="V32" s="1068"/>
      <c r="W32" s="1068"/>
      <c r="X32" s="1068"/>
      <c r="Y32" s="1068"/>
      <c r="Z32" s="1068"/>
      <c r="AA32" s="1068"/>
      <c r="AB32" s="1068"/>
      <c r="AC32" s="1068"/>
      <c r="AD32" s="1068"/>
      <c r="AE32" s="1068"/>
      <c r="AF32" s="1068"/>
      <c r="AG32" s="1069"/>
    </row>
    <row r="33" spans="1:15" ht="12.75" x14ac:dyDescent="0.2">
      <c r="D33" s="78"/>
      <c r="E33" s="78"/>
      <c r="F33" s="78"/>
      <c r="G33" s="78"/>
      <c r="H33" s="78"/>
      <c r="I33" s="78"/>
      <c r="J33" s="78"/>
      <c r="K33" s="78"/>
      <c r="L33" s="78"/>
      <c r="M33" s="78"/>
      <c r="N33" s="78"/>
      <c r="O33" s="78"/>
    </row>
    <row r="34" spans="1:15" ht="13.5" thickBot="1" x14ac:dyDescent="0.25">
      <c r="D34" s="78"/>
      <c r="E34" s="78"/>
      <c r="F34" s="78"/>
      <c r="G34" s="78"/>
      <c r="H34" s="78"/>
      <c r="I34" s="78"/>
      <c r="J34" s="78"/>
      <c r="K34" s="78"/>
      <c r="L34" s="78"/>
      <c r="M34" s="78"/>
      <c r="N34" s="78"/>
      <c r="O34" s="78"/>
    </row>
    <row r="35" spans="1:15" ht="13.5" thickBot="1" x14ac:dyDescent="0.25">
      <c r="A35" s="80" t="s">
        <v>199</v>
      </c>
      <c r="B35" s="96"/>
      <c r="D35" s="108" t="s">
        <v>200</v>
      </c>
      <c r="E35" s="78"/>
      <c r="F35" s="78"/>
      <c r="G35" s="78"/>
      <c r="H35" s="78"/>
      <c r="I35" s="78"/>
      <c r="J35" s="78"/>
      <c r="K35" s="78"/>
      <c r="L35" s="78"/>
      <c r="M35" s="78"/>
      <c r="N35" s="78"/>
      <c r="O35" s="78"/>
    </row>
    <row r="36" spans="1:15" ht="12.75" x14ac:dyDescent="0.2">
      <c r="D36" s="78"/>
      <c r="E36" s="78"/>
      <c r="F36" s="78"/>
      <c r="G36" s="78"/>
      <c r="H36" s="78"/>
      <c r="I36" s="78"/>
      <c r="J36" s="78"/>
      <c r="K36" s="78"/>
      <c r="L36" s="78"/>
      <c r="M36" s="78"/>
      <c r="N36" s="78"/>
      <c r="O36" s="78"/>
    </row>
    <row r="37" spans="1:15" ht="13.5" thickBot="1" x14ac:dyDescent="0.25">
      <c r="D37" s="78" t="s">
        <v>142</v>
      </c>
      <c r="E37" s="78"/>
      <c r="F37" s="78"/>
      <c r="G37" s="78"/>
      <c r="H37" s="78"/>
      <c r="I37" s="78"/>
      <c r="J37" s="78"/>
      <c r="K37" s="78"/>
      <c r="L37" s="78"/>
      <c r="M37" s="78"/>
      <c r="N37" s="78"/>
      <c r="O37" s="78"/>
    </row>
    <row r="38" spans="1:15" ht="12.75" x14ac:dyDescent="0.2">
      <c r="A38" s="1052" t="s">
        <v>143</v>
      </c>
      <c r="B38" s="97"/>
      <c r="D38" s="78"/>
      <c r="E38" s="78"/>
      <c r="F38" s="78"/>
      <c r="G38" s="78"/>
      <c r="H38" s="78"/>
      <c r="I38" s="78"/>
      <c r="J38" s="78"/>
      <c r="K38" s="78"/>
      <c r="L38" s="78"/>
      <c r="M38" s="78"/>
      <c r="N38" s="78"/>
      <c r="O38" s="78"/>
    </row>
    <row r="39" spans="1:15" ht="12.75" x14ac:dyDescent="0.2">
      <c r="A39" s="1053"/>
      <c r="B39" s="98"/>
      <c r="D39" s="78"/>
      <c r="E39" s="78"/>
      <c r="F39" s="78"/>
      <c r="G39" s="78"/>
      <c r="H39" s="78"/>
      <c r="I39" s="78"/>
      <c r="J39" s="78"/>
      <c r="K39" s="78"/>
      <c r="L39" s="78"/>
      <c r="M39" s="78"/>
      <c r="N39" s="78"/>
      <c r="O39" s="78"/>
    </row>
    <row r="40" spans="1:15" ht="12.75" x14ac:dyDescent="0.2">
      <c r="A40" s="1053"/>
      <c r="B40" s="98"/>
      <c r="D40" s="78"/>
      <c r="E40" s="78"/>
      <c r="F40" s="78"/>
      <c r="G40" s="78"/>
      <c r="H40" s="78"/>
      <c r="I40" s="78"/>
      <c r="J40" s="78"/>
      <c r="K40" s="78"/>
      <c r="L40" s="78"/>
      <c r="M40" s="78"/>
      <c r="N40" s="78"/>
      <c r="O40" s="78"/>
    </row>
    <row r="41" spans="1:15" ht="13.5" thickBot="1" x14ac:dyDescent="0.25">
      <c r="A41" s="1054"/>
      <c r="B41" s="99"/>
      <c r="D41" s="78"/>
      <c r="E41" s="78"/>
      <c r="F41" s="78"/>
      <c r="G41" s="78"/>
      <c r="H41" s="78"/>
      <c r="I41" s="78"/>
      <c r="J41" s="78"/>
      <c r="K41" s="78"/>
      <c r="L41" s="78"/>
      <c r="M41" s="78"/>
      <c r="N41" s="78"/>
      <c r="O41" s="78"/>
    </row>
    <row r="42" spans="1:15" ht="13.5" thickBot="1" x14ac:dyDescent="0.25">
      <c r="A42" s="80" t="s">
        <v>144</v>
      </c>
      <c r="B42" s="96"/>
      <c r="D42" s="1049" t="s">
        <v>154</v>
      </c>
      <c r="E42" s="1049"/>
      <c r="F42" s="1049"/>
      <c r="G42" s="1049"/>
      <c r="H42" s="1049"/>
      <c r="I42" s="1049"/>
      <c r="J42" s="1049"/>
      <c r="K42" s="1049"/>
      <c r="L42" s="78"/>
      <c r="M42" s="78"/>
      <c r="N42" s="78"/>
      <c r="O42" s="78"/>
    </row>
    <row r="43" spans="1:15" ht="13.5" thickBot="1" x14ac:dyDescent="0.25">
      <c r="A43" s="80" t="s">
        <v>145</v>
      </c>
      <c r="B43" s="96"/>
      <c r="D43" s="1049" t="s">
        <v>155</v>
      </c>
      <c r="E43" s="1049"/>
      <c r="F43" s="1049"/>
      <c r="G43" s="1049"/>
      <c r="H43" s="1049"/>
      <c r="I43" s="1049"/>
      <c r="J43" s="1049"/>
      <c r="K43" s="1049"/>
      <c r="L43" s="78"/>
      <c r="M43" s="78"/>
      <c r="N43" s="78"/>
      <c r="O43" s="78"/>
    </row>
    <row r="44" spans="1:15" ht="13.5" thickBot="1" x14ac:dyDescent="0.25">
      <c r="A44" s="80" t="s">
        <v>148</v>
      </c>
      <c r="B44" s="96"/>
      <c r="D44" s="1049" t="s">
        <v>152</v>
      </c>
      <c r="E44" s="1049"/>
      <c r="F44" s="1049"/>
      <c r="G44" s="1049"/>
      <c r="H44" s="1049"/>
      <c r="I44" s="1049"/>
      <c r="J44" s="1049"/>
      <c r="K44" s="1049"/>
      <c r="L44" s="78"/>
      <c r="M44" s="78"/>
      <c r="N44" s="78"/>
      <c r="O44" s="78"/>
    </row>
    <row r="45" spans="1:15" ht="13.5" thickBot="1" x14ac:dyDescent="0.25">
      <c r="A45" s="100" t="s">
        <v>149</v>
      </c>
      <c r="D45" s="1049" t="s">
        <v>153</v>
      </c>
      <c r="E45" s="1049"/>
      <c r="F45" s="1049"/>
      <c r="G45" s="1049"/>
      <c r="H45" s="1049"/>
      <c r="I45" s="1049"/>
      <c r="J45" s="1049"/>
      <c r="K45" s="1049"/>
      <c r="L45" s="78"/>
      <c r="M45" s="78"/>
      <c r="N45" s="78"/>
      <c r="O45" s="78"/>
    </row>
    <row r="46" spans="1:15" ht="12.75" x14ac:dyDescent="0.2">
      <c r="A46" s="101"/>
      <c r="B46" s="97"/>
      <c r="E46" s="78"/>
      <c r="F46" s="78"/>
      <c r="G46" s="78"/>
      <c r="H46" s="78"/>
      <c r="I46" s="78"/>
      <c r="J46" s="78"/>
      <c r="K46" s="78"/>
      <c r="L46" s="78"/>
      <c r="M46" s="78"/>
      <c r="N46" s="78"/>
      <c r="O46" s="78"/>
    </row>
    <row r="47" spans="1:15" ht="13.5" thickBot="1" x14ac:dyDescent="0.25">
      <c r="A47" s="102"/>
      <c r="B47" s="98"/>
      <c r="F47" s="78"/>
      <c r="G47" s="78"/>
      <c r="H47" s="78"/>
      <c r="I47" s="78"/>
      <c r="J47" s="78"/>
      <c r="K47" s="78"/>
      <c r="L47" s="78"/>
      <c r="M47" s="78"/>
      <c r="N47" s="78"/>
      <c r="O47" s="78"/>
    </row>
    <row r="48" spans="1:15" ht="13.5" thickBot="1" x14ac:dyDescent="0.25">
      <c r="A48" s="80" t="s">
        <v>157</v>
      </c>
      <c r="B48" s="96"/>
      <c r="D48" s="84" t="s">
        <v>179</v>
      </c>
      <c r="E48" s="108" t="s">
        <v>275</v>
      </c>
      <c r="F48" s="78"/>
      <c r="G48" s="78"/>
      <c r="H48" s="78"/>
      <c r="I48" s="78"/>
      <c r="J48" s="78"/>
      <c r="K48" s="78"/>
      <c r="L48" s="78"/>
      <c r="M48" s="84" t="s">
        <v>198</v>
      </c>
      <c r="N48" s="108"/>
      <c r="O48" s="78"/>
    </row>
    <row r="49" spans="1:15" ht="12.75" x14ac:dyDescent="0.2">
      <c r="A49" s="100"/>
      <c r="D49" s="78"/>
      <c r="E49" s="108" t="s">
        <v>272</v>
      </c>
      <c r="F49" s="103"/>
      <c r="G49" s="79"/>
      <c r="H49" s="78"/>
      <c r="I49" s="78"/>
      <c r="J49" s="78"/>
      <c r="K49" s="78"/>
      <c r="L49" s="78"/>
      <c r="M49" s="78"/>
      <c r="N49" s="108"/>
      <c r="O49" s="78"/>
    </row>
    <row r="50" spans="1:15" ht="12.75" x14ac:dyDescent="0.2">
      <c r="A50" s="1055"/>
      <c r="B50" s="104"/>
      <c r="D50" s="105"/>
      <c r="E50" s="62"/>
      <c r="F50" s="103"/>
      <c r="H50" s="106"/>
      <c r="I50" s="106"/>
      <c r="J50" s="106"/>
      <c r="K50" s="106"/>
      <c r="L50" s="78"/>
      <c r="M50" s="78"/>
      <c r="N50" s="108"/>
      <c r="O50" s="78"/>
    </row>
    <row r="51" spans="1:15" ht="12.75" x14ac:dyDescent="0.2">
      <c r="A51" s="1055"/>
      <c r="B51" s="104"/>
      <c r="D51" s="78"/>
      <c r="E51" s="106"/>
      <c r="F51" s="106"/>
      <c r="G51" s="106"/>
      <c r="H51" s="106"/>
      <c r="I51" s="106"/>
      <c r="J51" s="106"/>
      <c r="K51" s="106"/>
      <c r="L51" s="78"/>
      <c r="M51" s="78"/>
      <c r="N51" s="78"/>
      <c r="O51" s="78"/>
    </row>
    <row r="52" spans="1:15" ht="12.75" x14ac:dyDescent="0.2">
      <c r="A52" s="1055"/>
      <c r="B52" s="104"/>
      <c r="D52" s="78"/>
      <c r="E52" s="1051"/>
      <c r="F52" s="1051"/>
      <c r="G52" s="1051"/>
      <c r="H52" s="1051"/>
      <c r="I52" s="1051"/>
      <c r="J52" s="1051"/>
      <c r="K52" s="1051"/>
      <c r="L52" s="78"/>
      <c r="M52" s="78"/>
      <c r="N52" s="78"/>
      <c r="O52" s="78"/>
    </row>
    <row r="53" spans="1:15" ht="12.75" x14ac:dyDescent="0.2">
      <c r="A53" s="1055"/>
      <c r="B53" s="104"/>
      <c r="E53" s="1051"/>
      <c r="F53" s="1051"/>
      <c r="G53" s="1051"/>
      <c r="H53" s="1051"/>
      <c r="I53" s="1051"/>
      <c r="J53" s="1051"/>
      <c r="K53" s="1051"/>
    </row>
    <row r="54" spans="1:15" ht="12.75" x14ac:dyDescent="0.2">
      <c r="A54" s="90"/>
      <c r="B54" s="75"/>
      <c r="E54" s="1051"/>
      <c r="F54" s="1051"/>
      <c r="G54" s="1051"/>
      <c r="H54" s="1051"/>
      <c r="I54" s="1051"/>
      <c r="J54" s="1051"/>
      <c r="K54" s="1051"/>
    </row>
    <row r="55" spans="1:15" ht="12.75" x14ac:dyDescent="0.2">
      <c r="E55" s="1051"/>
      <c r="F55" s="1051"/>
      <c r="G55" s="1051"/>
      <c r="H55" s="1051"/>
      <c r="I55" s="1051"/>
      <c r="J55" s="1051"/>
      <c r="K55" s="1051"/>
    </row>
    <row r="56" spans="1:15" ht="12.75" x14ac:dyDescent="0.2">
      <c r="E56" s="1051"/>
      <c r="F56" s="1051"/>
      <c r="G56" s="1051"/>
      <c r="H56" s="1051"/>
      <c r="I56" s="1051"/>
      <c r="J56" s="1051"/>
      <c r="K56" s="1051"/>
    </row>
    <row r="57" spans="1:15" ht="12.75" x14ac:dyDescent="0.2">
      <c r="E57" s="1051"/>
      <c r="F57" s="1051"/>
      <c r="G57" s="1051"/>
      <c r="H57" s="1051"/>
      <c r="I57" s="1051"/>
      <c r="J57" s="1051"/>
      <c r="K57" s="1051"/>
    </row>
    <row r="58" spans="1:15" ht="12.75" x14ac:dyDescent="0.2">
      <c r="E58" s="1051"/>
      <c r="F58" s="1051"/>
      <c r="G58" s="1051"/>
      <c r="H58" s="1051"/>
      <c r="I58" s="1051"/>
      <c r="J58" s="1051"/>
      <c r="K58" s="1051"/>
    </row>
  </sheetData>
  <mergeCells count="36">
    <mergeCell ref="D32:R32"/>
    <mergeCell ref="S32:AG32"/>
    <mergeCell ref="D30:R30"/>
    <mergeCell ref="D31:R31"/>
    <mergeCell ref="D14:K14"/>
    <mergeCell ref="E28:M28"/>
    <mergeCell ref="E24:F24"/>
    <mergeCell ref="S30:AG30"/>
    <mergeCell ref="S31:AG31"/>
    <mergeCell ref="E25:F25"/>
    <mergeCell ref="D10:L10"/>
    <mergeCell ref="D12:K12"/>
    <mergeCell ref="E8:F8"/>
    <mergeCell ref="D11:L11"/>
    <mergeCell ref="D13:K13"/>
    <mergeCell ref="A1:A5"/>
    <mergeCell ref="C1:C2"/>
    <mergeCell ref="D4:Q4"/>
    <mergeCell ref="D5:Q5"/>
    <mergeCell ref="D9:L9"/>
    <mergeCell ref="D43:K43"/>
    <mergeCell ref="H20:I20"/>
    <mergeCell ref="H21:I21"/>
    <mergeCell ref="E58:K58"/>
    <mergeCell ref="A38:A41"/>
    <mergeCell ref="E55:K55"/>
    <mergeCell ref="E56:K56"/>
    <mergeCell ref="E57:K57"/>
    <mergeCell ref="A50:A53"/>
    <mergeCell ref="D42:K42"/>
    <mergeCell ref="D44:K44"/>
    <mergeCell ref="E54:K54"/>
    <mergeCell ref="E52:K52"/>
    <mergeCell ref="E53:K53"/>
    <mergeCell ref="D45:K45"/>
    <mergeCell ref="A30:A32"/>
  </mergeCells>
  <phoneticPr fontId="16" type="noConversion"/>
  <hyperlinks>
    <hyperlink ref="D16" r:id="rId1"/>
  </hyperlinks>
  <pageMargins left="0.5" right="0.5" top="0.5" bottom="1" header="0.5" footer="0.5"/>
  <pageSetup scale="74" orientation="portrait" r:id="rId2"/>
  <headerFooter alignWithMargins="0">
    <oddFooter>&amp;C&amp;P</oddFooter>
  </headerFooter>
  <rowBreaks count="1" manualBreakCount="1">
    <brk id="51" min="2" max="17" man="1"/>
  </rowBreaks>
  <drawing r:id="rId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enableFormatConditionsCalculation="0">
    <tabColor indexed="47"/>
  </sheetPr>
  <dimension ref="A1:AG107"/>
  <sheetViews>
    <sheetView view="pageBreakPreview" topLeftCell="A16" zoomScale="75" zoomScaleNormal="100" zoomScaleSheetLayoutView="75" workbookViewId="0">
      <selection activeCell="C1" sqref="C1:C2"/>
    </sheetView>
  </sheetViews>
  <sheetFormatPr defaultColWidth="8" defaultRowHeight="11.25" x14ac:dyDescent="0.2"/>
  <cols>
    <col min="1" max="1" width="53.140625" style="71" customWidth="1"/>
    <col min="2" max="2" width="13.85546875" style="67" customWidth="1"/>
    <col min="3" max="3" width="10" style="67" customWidth="1"/>
    <col min="4" max="4" width="4.42578125" style="67" customWidth="1"/>
    <col min="5" max="5" width="6.28515625" style="67" customWidth="1"/>
    <col min="6" max="6" width="7.85546875" style="67" customWidth="1"/>
    <col min="7" max="7" width="9.85546875" style="67" customWidth="1"/>
    <col min="8" max="9" width="8" style="67" customWidth="1"/>
    <col min="10" max="10" width="4.28515625" style="67" customWidth="1"/>
    <col min="11" max="11" width="3.5703125" style="67" customWidth="1"/>
    <col min="12" max="12" width="5" style="67" customWidth="1"/>
    <col min="13" max="13" width="13.5703125" style="67" customWidth="1"/>
    <col min="14" max="14" width="12" style="118" customWidth="1"/>
    <col min="15" max="15" width="8" style="67" customWidth="1"/>
    <col min="16" max="16" width="9.42578125" style="67" customWidth="1"/>
    <col min="17" max="17" width="4.140625" style="67" customWidth="1"/>
    <col min="18" max="18" width="7.85546875" style="67" customWidth="1"/>
    <col min="19" max="19" width="11.5703125" style="67" customWidth="1"/>
    <col min="20" max="16384" width="8" style="67"/>
  </cols>
  <sheetData>
    <row r="1" spans="1:18" ht="11.25" customHeight="1" x14ac:dyDescent="0.2">
      <c r="A1" s="1059" t="s">
        <v>5</v>
      </c>
      <c r="C1" s="1060"/>
    </row>
    <row r="2" spans="1:18" ht="11.25" customHeight="1" x14ac:dyDescent="0.2">
      <c r="A2" s="1059"/>
      <c r="C2" s="1084"/>
    </row>
    <row r="3" spans="1:18" ht="11.25" customHeight="1" x14ac:dyDescent="0.2">
      <c r="A3" s="1059"/>
    </row>
    <row r="4" spans="1:18" ht="87.75" customHeight="1" x14ac:dyDescent="0.2">
      <c r="A4" s="1059"/>
      <c r="C4" s="69"/>
      <c r="D4" s="1085" t="s">
        <v>45</v>
      </c>
      <c r="E4" s="1085"/>
      <c r="F4" s="1085"/>
      <c r="G4" s="1085"/>
      <c r="H4" s="1085"/>
      <c r="I4" s="1085"/>
      <c r="J4" s="1085"/>
      <c r="K4" s="1085"/>
      <c r="L4" s="1085"/>
      <c r="M4" s="1085"/>
      <c r="N4" s="1085"/>
      <c r="O4" s="1085"/>
      <c r="P4" s="1085"/>
      <c r="Q4" s="1085"/>
    </row>
    <row r="5" spans="1:18" ht="10.5" customHeight="1" thickBot="1" x14ac:dyDescent="0.25">
      <c r="A5" s="1059"/>
      <c r="C5" s="69"/>
      <c r="D5" s="152"/>
      <c r="E5" s="152"/>
      <c r="F5" s="152"/>
      <c r="G5" s="152"/>
      <c r="H5" s="152"/>
      <c r="I5" s="152"/>
      <c r="J5" s="152"/>
      <c r="K5" s="152"/>
      <c r="L5" s="152"/>
      <c r="M5" s="152"/>
      <c r="N5" s="152"/>
      <c r="O5" s="152"/>
      <c r="P5" s="152"/>
      <c r="Q5" s="152"/>
    </row>
    <row r="6" spans="1:18" s="88" customFormat="1" ht="19.5" customHeight="1" thickBot="1" x14ac:dyDescent="0.25">
      <c r="A6" s="140" t="s">
        <v>3</v>
      </c>
      <c r="B6" s="80"/>
      <c r="D6" s="1090" t="s">
        <v>133</v>
      </c>
      <c r="E6" s="1090"/>
      <c r="F6" s="1088"/>
      <c r="G6" s="1088"/>
      <c r="H6" s="1088"/>
      <c r="I6" s="1088"/>
      <c r="J6" s="1088"/>
      <c r="K6" s="1088"/>
      <c r="L6" s="1088"/>
      <c r="M6" s="1088"/>
      <c r="N6" s="135"/>
      <c r="O6" s="136"/>
      <c r="P6" s="136"/>
      <c r="Q6" s="136"/>
      <c r="R6" s="137"/>
    </row>
    <row r="7" spans="1:18" ht="19.5" customHeight="1" thickBot="1" x14ac:dyDescent="0.25">
      <c r="A7" s="140" t="s">
        <v>6</v>
      </c>
      <c r="B7" s="80"/>
      <c r="C7" s="72"/>
      <c r="D7" s="1091" t="s">
        <v>100</v>
      </c>
      <c r="E7" s="1091"/>
      <c r="F7" s="1091"/>
      <c r="G7" s="1077"/>
      <c r="H7" s="1077"/>
      <c r="I7" s="1077"/>
      <c r="J7" s="1077"/>
      <c r="K7" s="1077"/>
      <c r="L7" s="1077"/>
      <c r="M7" s="1077"/>
      <c r="N7" s="69"/>
      <c r="O7" s="76"/>
      <c r="P7" s="76"/>
      <c r="Q7" s="68"/>
    </row>
    <row r="8" spans="1:18" ht="19.5" customHeight="1" thickBot="1" x14ac:dyDescent="0.25">
      <c r="A8" s="140" t="s">
        <v>4</v>
      </c>
      <c r="B8" s="80"/>
      <c r="C8" s="72"/>
      <c r="D8" s="1091" t="s">
        <v>46</v>
      </c>
      <c r="E8" s="1091"/>
      <c r="F8" s="1089"/>
      <c r="G8" s="1089"/>
      <c r="H8" s="1089"/>
      <c r="I8" s="1089"/>
      <c r="J8" s="1089"/>
      <c r="K8" s="1089"/>
      <c r="L8" s="1089"/>
      <c r="M8" s="1089"/>
      <c r="N8" s="69"/>
      <c r="O8" s="76"/>
      <c r="P8" s="76"/>
      <c r="Q8" s="68"/>
    </row>
    <row r="9" spans="1:18" ht="12.75" customHeight="1" x14ac:dyDescent="0.2">
      <c r="B9" s="71"/>
      <c r="C9" s="75"/>
      <c r="D9" s="77"/>
      <c r="E9" s="1066"/>
      <c r="F9" s="1066"/>
      <c r="G9" s="75"/>
      <c r="H9" s="75"/>
      <c r="I9" s="75"/>
      <c r="J9" s="75"/>
      <c r="K9" s="75"/>
      <c r="L9" s="75"/>
      <c r="M9" s="75"/>
      <c r="N9" s="69"/>
      <c r="O9" s="75"/>
      <c r="P9" s="75"/>
    </row>
    <row r="10" spans="1:18" ht="25.5" customHeight="1" x14ac:dyDescent="0.2">
      <c r="D10" s="1087" t="s">
        <v>49</v>
      </c>
      <c r="E10" s="1087"/>
      <c r="F10" s="1087"/>
      <c r="G10" s="1087"/>
      <c r="H10" s="1087"/>
      <c r="I10" s="1087"/>
      <c r="J10" s="1087"/>
      <c r="K10" s="1087"/>
      <c r="L10" s="1087"/>
      <c r="M10" s="1087"/>
      <c r="N10" s="1087"/>
      <c r="O10" s="1087"/>
      <c r="P10" s="1087"/>
    </row>
    <row r="11" spans="1:18" ht="12.75" x14ac:dyDescent="0.2">
      <c r="D11" s="78"/>
      <c r="E11" s="78"/>
      <c r="F11" s="78"/>
      <c r="G11" s="78"/>
      <c r="H11" s="78"/>
      <c r="I11" s="78"/>
      <c r="J11" s="78"/>
      <c r="K11" s="78"/>
      <c r="L11" s="78"/>
      <c r="M11" s="78"/>
      <c r="N11" s="82"/>
      <c r="O11" s="78"/>
    </row>
    <row r="12" spans="1:18" ht="28.5" customHeight="1" x14ac:dyDescent="0.2">
      <c r="A12" s="93"/>
      <c r="B12" s="93"/>
      <c r="C12" s="82"/>
      <c r="D12" s="1092" t="s">
        <v>48</v>
      </c>
      <c r="E12" s="1092"/>
      <c r="F12" s="1092"/>
      <c r="G12" s="1092"/>
      <c r="H12" s="1092"/>
      <c r="I12" s="1092"/>
      <c r="J12" s="1092"/>
      <c r="K12" s="1092"/>
      <c r="L12" s="1092"/>
      <c r="M12" s="1092"/>
      <c r="N12" s="1092"/>
      <c r="O12" s="1092"/>
      <c r="P12" s="1092"/>
    </row>
    <row r="13" spans="1:18" ht="16.5" thickBot="1" x14ac:dyDescent="0.3">
      <c r="A13" s="141"/>
      <c r="B13" s="142"/>
      <c r="C13" s="82"/>
      <c r="D13" s="83"/>
      <c r="E13" s="86"/>
      <c r="F13" s="86"/>
      <c r="G13" s="153"/>
      <c r="H13" s="1050"/>
      <c r="I13" s="1050"/>
      <c r="J13" s="86"/>
      <c r="K13" s="86"/>
      <c r="L13" s="86"/>
      <c r="M13" s="86"/>
      <c r="N13" s="82"/>
      <c r="O13" s="79"/>
      <c r="P13" s="79"/>
    </row>
    <row r="14" spans="1:18" ht="16.5" thickBot="1" x14ac:dyDescent="0.3">
      <c r="A14" s="149" t="s">
        <v>26</v>
      </c>
      <c r="B14" s="80"/>
      <c r="C14" s="82"/>
      <c r="D14" s="111" t="s">
        <v>47</v>
      </c>
      <c r="E14" s="109" t="s">
        <v>50</v>
      </c>
      <c r="F14" s="109"/>
      <c r="G14" s="154"/>
      <c r="H14" s="109"/>
      <c r="I14" s="86"/>
      <c r="J14" s="86"/>
      <c r="K14" s="86"/>
      <c r="L14" s="86"/>
      <c r="M14" s="86"/>
      <c r="N14" s="82"/>
      <c r="O14" s="79"/>
      <c r="P14" s="79"/>
    </row>
    <row r="15" spans="1:18" ht="15" customHeight="1" x14ac:dyDescent="0.25">
      <c r="A15" s="143"/>
      <c r="B15" s="144"/>
      <c r="C15" s="82"/>
      <c r="D15" s="83"/>
      <c r="E15" s="86"/>
      <c r="F15" s="153"/>
      <c r="G15" s="86"/>
      <c r="H15" s="86"/>
      <c r="I15" s="86"/>
      <c r="J15" s="86"/>
      <c r="K15" s="86"/>
      <c r="L15" s="86"/>
      <c r="M15" s="86"/>
      <c r="N15" s="87"/>
      <c r="O15" s="86"/>
      <c r="P15" s="86"/>
    </row>
    <row r="16" spans="1:18" ht="15" customHeight="1" thickBot="1" x14ac:dyDescent="0.25">
      <c r="A16" s="90"/>
      <c r="B16" s="75"/>
      <c r="C16" s="82"/>
      <c r="D16" s="83"/>
      <c r="E16" s="93" t="s">
        <v>51</v>
      </c>
      <c r="F16" s="113" t="s">
        <v>52</v>
      </c>
      <c r="G16" s="79"/>
      <c r="H16" s="79"/>
      <c r="I16" s="79"/>
      <c r="J16" s="86"/>
      <c r="K16" s="86"/>
      <c r="L16" s="86"/>
      <c r="M16" s="86"/>
      <c r="N16" s="160"/>
      <c r="O16" s="86"/>
      <c r="P16" s="86"/>
    </row>
    <row r="17" spans="1:33" ht="13.5" thickBot="1" x14ac:dyDescent="0.25">
      <c r="E17" s="100" t="s">
        <v>53</v>
      </c>
      <c r="F17" s="1065" t="s">
        <v>54</v>
      </c>
      <c r="G17" s="1065"/>
      <c r="H17" s="1065"/>
      <c r="I17" s="88"/>
      <c r="J17" s="88"/>
      <c r="K17" s="88"/>
      <c r="L17" s="88"/>
      <c r="M17" s="88"/>
      <c r="N17" s="161"/>
      <c r="O17" s="79"/>
      <c r="P17" s="79"/>
    </row>
    <row r="18" spans="1:33" ht="12.75" customHeight="1" thickBot="1" x14ac:dyDescent="0.25">
      <c r="E18" s="100" t="s">
        <v>118</v>
      </c>
      <c r="F18" s="1080" t="s">
        <v>57</v>
      </c>
      <c r="G18" s="1080"/>
      <c r="H18" s="1080"/>
      <c r="I18" s="1080"/>
      <c r="J18" s="1080"/>
      <c r="K18" s="1080"/>
      <c r="L18" s="1080"/>
      <c r="M18" s="1080"/>
      <c r="N18" s="162">
        <v>0</v>
      </c>
      <c r="O18" s="89"/>
      <c r="P18" s="89"/>
      <c r="Q18" s="89"/>
      <c r="R18" s="89"/>
    </row>
    <row r="19" spans="1:33" ht="13.5" thickBot="1" x14ac:dyDescent="0.25">
      <c r="A19" s="90"/>
      <c r="B19" s="75"/>
      <c r="D19" s="78"/>
      <c r="E19" s="112"/>
      <c r="F19" s="1080" t="s">
        <v>56</v>
      </c>
      <c r="G19" s="1080"/>
      <c r="H19" s="1080"/>
      <c r="I19" s="1080"/>
      <c r="J19" s="1080"/>
      <c r="K19" s="1080"/>
      <c r="L19" s="1080"/>
      <c r="M19" s="1080"/>
      <c r="N19" s="162">
        <v>0</v>
      </c>
      <c r="O19" s="89"/>
      <c r="P19" s="89"/>
      <c r="Q19" s="89"/>
      <c r="R19" s="89"/>
    </row>
    <row r="20" spans="1:33" ht="12.75" customHeight="1" thickBot="1" x14ac:dyDescent="0.25">
      <c r="A20" s="90"/>
      <c r="B20" s="75"/>
      <c r="D20" s="78"/>
      <c r="E20" s="100" t="s">
        <v>55</v>
      </c>
      <c r="F20" s="78" t="s">
        <v>58</v>
      </c>
      <c r="G20" s="92"/>
      <c r="H20" s="92"/>
      <c r="I20" s="92"/>
      <c r="J20" s="92"/>
      <c r="K20" s="92"/>
      <c r="L20" s="92"/>
      <c r="M20" s="92"/>
      <c r="N20" s="161"/>
      <c r="O20" s="78"/>
    </row>
    <row r="21" spans="1:33" ht="13.5" thickBot="1" x14ac:dyDescent="0.25">
      <c r="A21" s="93"/>
      <c r="B21" s="75"/>
      <c r="D21" s="94"/>
      <c r="E21" s="112" t="s">
        <v>59</v>
      </c>
      <c r="F21" s="94" t="s">
        <v>60</v>
      </c>
      <c r="G21" s="94"/>
      <c r="H21" s="94"/>
      <c r="I21" s="94"/>
      <c r="J21" s="94"/>
      <c r="K21" s="94"/>
      <c r="L21" s="94"/>
      <c r="M21" s="94"/>
      <c r="N21" s="161"/>
      <c r="O21" s="78"/>
    </row>
    <row r="22" spans="1:33" ht="15.75" customHeight="1" x14ac:dyDescent="0.25">
      <c r="A22" s="145"/>
      <c r="B22" s="75"/>
      <c r="D22" s="78"/>
      <c r="E22" s="112" t="s">
        <v>61</v>
      </c>
      <c r="F22" s="1082" t="s">
        <v>62</v>
      </c>
      <c r="G22" s="1083"/>
      <c r="H22" s="1083"/>
      <c r="I22" s="1083"/>
      <c r="J22" s="1083"/>
      <c r="K22" s="1083"/>
      <c r="L22" s="1083"/>
      <c r="M22" s="1083"/>
      <c r="N22" s="82"/>
      <c r="O22" s="78"/>
      <c r="S22" s="95"/>
    </row>
    <row r="23" spans="1:33" ht="17.25" customHeight="1" thickBot="1" x14ac:dyDescent="0.3">
      <c r="A23" s="146"/>
      <c r="B23" s="142"/>
      <c r="D23" s="155"/>
      <c r="E23" s="155"/>
      <c r="F23" s="155"/>
      <c r="G23" s="155"/>
      <c r="H23" s="155"/>
      <c r="I23" s="155"/>
      <c r="J23" s="155"/>
      <c r="K23" s="155"/>
      <c r="L23" s="155"/>
      <c r="M23" s="155"/>
      <c r="N23" s="156"/>
      <c r="O23" s="155"/>
      <c r="P23" s="155"/>
      <c r="Q23" s="155"/>
      <c r="R23" s="155"/>
      <c r="S23" s="1068"/>
      <c r="T23" s="1068"/>
      <c r="U23" s="1068"/>
      <c r="V23" s="1068"/>
      <c r="W23" s="1068"/>
      <c r="X23" s="1068"/>
      <c r="Y23" s="1068"/>
      <c r="Z23" s="1068"/>
      <c r="AA23" s="1068"/>
      <c r="AB23" s="1068"/>
      <c r="AC23" s="1068"/>
      <c r="AD23" s="1068"/>
      <c r="AE23" s="1068"/>
      <c r="AF23" s="1068"/>
      <c r="AG23" s="1069"/>
    </row>
    <row r="24" spans="1:33" ht="16.5" customHeight="1" thickBot="1" x14ac:dyDescent="0.3">
      <c r="A24" s="149" t="s">
        <v>25</v>
      </c>
      <c r="B24" s="80"/>
      <c r="D24" s="111" t="s">
        <v>63</v>
      </c>
      <c r="E24" s="1086" t="s">
        <v>201</v>
      </c>
      <c r="F24" s="1086"/>
      <c r="G24" s="1086"/>
      <c r="H24" s="1086"/>
      <c r="I24" s="1086"/>
      <c r="J24" s="1086"/>
      <c r="K24" s="1086"/>
      <c r="L24" s="1086"/>
      <c r="M24" s="1086"/>
      <c r="N24" s="1086"/>
      <c r="O24" s="155"/>
      <c r="P24" s="155"/>
      <c r="Q24" s="155"/>
      <c r="R24" s="155"/>
      <c r="S24" s="1068"/>
      <c r="T24" s="1068"/>
      <c r="U24" s="1068"/>
      <c r="V24" s="1068"/>
      <c r="W24" s="1068"/>
      <c r="X24" s="1068"/>
      <c r="Y24" s="1068"/>
      <c r="Z24" s="1068"/>
      <c r="AA24" s="1068"/>
      <c r="AB24" s="1068"/>
      <c r="AC24" s="1068"/>
      <c r="AD24" s="1068"/>
      <c r="AE24" s="1068"/>
      <c r="AF24" s="1068"/>
      <c r="AG24" s="1069"/>
    </row>
    <row r="25" spans="1:33" ht="15" customHeight="1" x14ac:dyDescent="0.25">
      <c r="A25" s="147"/>
      <c r="B25" s="144"/>
      <c r="D25" s="155"/>
      <c r="E25" s="155"/>
      <c r="F25" s="155"/>
      <c r="G25" s="155"/>
      <c r="H25" s="155"/>
      <c r="I25" s="155"/>
      <c r="J25" s="155"/>
      <c r="K25" s="155"/>
      <c r="L25" s="155"/>
      <c r="M25" s="155"/>
      <c r="N25" s="156"/>
      <c r="O25" s="155"/>
      <c r="P25" s="155"/>
      <c r="Q25" s="155"/>
      <c r="R25" s="155"/>
      <c r="S25" s="1068"/>
      <c r="T25" s="1068"/>
      <c r="U25" s="1068"/>
      <c r="V25" s="1068"/>
      <c r="W25" s="1068"/>
      <c r="X25" s="1068"/>
      <c r="Y25" s="1068"/>
      <c r="Z25" s="1068"/>
      <c r="AA25" s="1068"/>
      <c r="AB25" s="1068"/>
      <c r="AC25" s="1068"/>
      <c r="AD25" s="1068"/>
      <c r="AE25" s="1068"/>
      <c r="AF25" s="1068"/>
      <c r="AG25" s="1069"/>
    </row>
    <row r="26" spans="1:33" ht="12.75" x14ac:dyDescent="0.2">
      <c r="A26" s="90"/>
      <c r="B26" s="75"/>
      <c r="D26" s="78"/>
      <c r="E26" s="78" t="s">
        <v>202</v>
      </c>
      <c r="F26" s="78"/>
      <c r="G26" s="78"/>
      <c r="H26" s="78"/>
      <c r="I26" s="78"/>
      <c r="J26" s="78"/>
      <c r="K26" s="78"/>
      <c r="L26" s="78"/>
      <c r="M26" s="78"/>
      <c r="N26" s="82"/>
      <c r="O26" s="78"/>
    </row>
    <row r="27" spans="1:33" ht="12.75" x14ac:dyDescent="0.2">
      <c r="D27" s="78"/>
      <c r="E27" s="78"/>
      <c r="F27" s="78"/>
      <c r="G27" s="78"/>
      <c r="H27" s="78"/>
      <c r="I27" s="78"/>
      <c r="J27" s="78"/>
      <c r="K27" s="78"/>
      <c r="L27" s="78"/>
      <c r="M27" s="78"/>
      <c r="N27" s="82"/>
      <c r="O27" s="78"/>
    </row>
    <row r="28" spans="1:33" ht="12.75" x14ac:dyDescent="0.2">
      <c r="A28" s="93" t="s">
        <v>118</v>
      </c>
      <c r="B28" s="75"/>
      <c r="D28" s="78"/>
      <c r="E28" s="105" t="s">
        <v>203</v>
      </c>
      <c r="F28" s="163"/>
      <c r="G28" s="105" t="s">
        <v>204</v>
      </c>
      <c r="H28" s="164"/>
      <c r="I28" s="78"/>
      <c r="J28" s="78"/>
      <c r="K28" s="78"/>
      <c r="L28" s="78"/>
      <c r="M28" s="78"/>
      <c r="N28" s="82"/>
      <c r="O28" s="78"/>
    </row>
    <row r="29" spans="1:33" ht="12.75" x14ac:dyDescent="0.2">
      <c r="D29" s="78"/>
      <c r="E29" s="78"/>
      <c r="F29" s="78"/>
      <c r="G29" s="78"/>
      <c r="H29" s="78"/>
      <c r="I29" s="78"/>
      <c r="J29" s="78"/>
      <c r="K29" s="78"/>
      <c r="L29" s="78"/>
      <c r="M29" s="78"/>
      <c r="N29" s="82"/>
      <c r="O29" s="78"/>
    </row>
    <row r="30" spans="1:33" ht="12.75" x14ac:dyDescent="0.2">
      <c r="D30" s="78"/>
      <c r="E30" s="115" t="s">
        <v>205</v>
      </c>
      <c r="F30" s="115"/>
      <c r="G30" s="115"/>
      <c r="H30" s="115"/>
      <c r="I30" s="115"/>
      <c r="J30" s="115"/>
      <c r="K30" s="115"/>
      <c r="L30" s="115"/>
      <c r="M30" s="115"/>
      <c r="N30" s="121"/>
      <c r="O30" s="115"/>
    </row>
    <row r="31" spans="1:33" ht="10.5" customHeight="1" thickBot="1" x14ac:dyDescent="0.25">
      <c r="A31" s="146"/>
      <c r="B31" s="148"/>
      <c r="D31" s="78"/>
      <c r="E31" s="78"/>
      <c r="F31" s="78"/>
      <c r="G31" s="78"/>
      <c r="H31" s="78"/>
      <c r="I31" s="78"/>
      <c r="J31" s="78"/>
      <c r="K31" s="78"/>
      <c r="L31" s="78"/>
      <c r="M31" s="78"/>
      <c r="N31" s="82"/>
      <c r="O31" s="78"/>
    </row>
    <row r="32" spans="1:33" ht="17.25" customHeight="1" thickBot="1" x14ac:dyDescent="0.25">
      <c r="A32" s="146" t="s">
        <v>24</v>
      </c>
      <c r="B32" s="146"/>
      <c r="D32" s="130" t="s">
        <v>206</v>
      </c>
      <c r="E32" s="84" t="s">
        <v>220</v>
      </c>
      <c r="F32" s="78"/>
      <c r="G32" s="78"/>
      <c r="H32" s="78"/>
      <c r="I32" s="78"/>
      <c r="J32" s="78"/>
      <c r="K32" s="78"/>
      <c r="L32" s="78"/>
      <c r="M32" s="78"/>
      <c r="N32" s="82"/>
      <c r="O32" s="78"/>
    </row>
    <row r="33" spans="1:15" ht="12.75" x14ac:dyDescent="0.2">
      <c r="A33" s="147"/>
      <c r="B33" s="98"/>
      <c r="D33" s="78"/>
      <c r="E33" s="78"/>
      <c r="F33" s="78"/>
      <c r="G33" s="78"/>
      <c r="H33" s="78"/>
      <c r="I33" s="78"/>
      <c r="J33" s="78"/>
      <c r="K33" s="78"/>
      <c r="L33" s="78"/>
      <c r="M33" s="78"/>
      <c r="N33" s="82"/>
      <c r="O33" s="78"/>
    </row>
    <row r="34" spans="1:15" ht="12.75" x14ac:dyDescent="0.2">
      <c r="A34" s="147"/>
      <c r="B34" s="98"/>
      <c r="D34" s="78"/>
      <c r="E34" s="157" t="s">
        <v>207</v>
      </c>
      <c r="F34" s="78"/>
      <c r="G34" s="78"/>
      <c r="H34" s="78"/>
      <c r="I34" s="78"/>
      <c r="J34" s="78"/>
      <c r="K34" s="78"/>
      <c r="L34" s="78"/>
      <c r="M34" s="78"/>
      <c r="N34" s="82"/>
      <c r="O34" s="78"/>
    </row>
    <row r="35" spans="1:15" ht="12.75" x14ac:dyDescent="0.2">
      <c r="A35" s="151" t="s">
        <v>118</v>
      </c>
      <c r="B35" s="75"/>
      <c r="D35" s="79"/>
      <c r="E35" s="79"/>
      <c r="F35" s="79"/>
      <c r="G35" s="79"/>
      <c r="H35" s="79"/>
      <c r="I35" s="79"/>
      <c r="J35" s="79"/>
      <c r="K35" s="79"/>
      <c r="L35" s="78"/>
      <c r="M35" s="78"/>
      <c r="N35" s="82"/>
      <c r="O35" s="78"/>
    </row>
    <row r="36" spans="1:15" ht="13.5" thickBot="1" x14ac:dyDescent="0.25">
      <c r="A36" s="151" t="s">
        <v>118</v>
      </c>
      <c r="B36" s="75"/>
      <c r="D36" s="79"/>
      <c r="E36" s="100" t="s">
        <v>208</v>
      </c>
      <c r="F36" s="157" t="s">
        <v>209</v>
      </c>
      <c r="G36" s="79"/>
      <c r="H36" s="79"/>
      <c r="I36" s="79"/>
      <c r="J36" s="79"/>
      <c r="K36" s="79"/>
      <c r="L36" s="78"/>
      <c r="M36" s="78"/>
      <c r="N36" s="160" t="s">
        <v>210</v>
      </c>
      <c r="O36" s="78"/>
    </row>
    <row r="37" spans="1:15" ht="18" customHeight="1" thickBot="1" x14ac:dyDescent="0.25">
      <c r="A37" s="151" t="s">
        <v>118</v>
      </c>
      <c r="B37" s="75"/>
      <c r="D37" s="79"/>
      <c r="E37" s="100" t="s">
        <v>211</v>
      </c>
      <c r="F37" s="1092" t="s">
        <v>213</v>
      </c>
      <c r="G37" s="1092"/>
      <c r="H37" s="1092"/>
      <c r="I37" s="1092"/>
      <c r="J37" s="1092"/>
      <c r="K37" s="1092"/>
      <c r="L37" s="1092"/>
      <c r="M37" s="1092"/>
      <c r="N37" s="161"/>
      <c r="O37" s="78"/>
    </row>
    <row r="38" spans="1:15" ht="15.75" customHeight="1" x14ac:dyDescent="0.2">
      <c r="A38" s="151" t="s">
        <v>118</v>
      </c>
      <c r="B38" s="75"/>
      <c r="D38" s="79"/>
      <c r="E38" s="100"/>
      <c r="F38" s="1065" t="s">
        <v>212</v>
      </c>
      <c r="G38" s="1065"/>
      <c r="H38" s="1065"/>
      <c r="I38" s="1065"/>
      <c r="J38" s="1065"/>
      <c r="K38" s="1065"/>
      <c r="L38" s="1065"/>
      <c r="M38" s="1065"/>
      <c r="N38" s="82"/>
      <c r="O38" s="78"/>
    </row>
    <row r="39" spans="1:15" ht="13.5" thickBot="1" x14ac:dyDescent="0.25">
      <c r="A39" s="102"/>
      <c r="B39" s="98"/>
      <c r="E39" s="100" t="s">
        <v>214</v>
      </c>
      <c r="F39" s="78" t="s">
        <v>215</v>
      </c>
      <c r="G39" s="78"/>
      <c r="H39" s="78"/>
      <c r="I39" s="78"/>
      <c r="J39" s="78"/>
      <c r="K39" s="78"/>
      <c r="L39" s="78"/>
      <c r="M39" s="78"/>
      <c r="N39" s="165"/>
      <c r="O39" s="78"/>
    </row>
    <row r="40" spans="1:15" ht="15.75" customHeight="1" x14ac:dyDescent="0.2">
      <c r="A40" s="102"/>
      <c r="B40" s="98"/>
      <c r="F40" s="79" t="s">
        <v>31</v>
      </c>
      <c r="G40" s="79"/>
      <c r="H40" s="79"/>
      <c r="I40" s="1076"/>
      <c r="J40" s="1076"/>
      <c r="K40" s="1076"/>
      <c r="L40" s="1076"/>
      <c r="M40" s="113" t="s">
        <v>32</v>
      </c>
      <c r="N40" s="82"/>
      <c r="O40" s="78"/>
    </row>
    <row r="41" spans="1:15" ht="12.75" x14ac:dyDescent="0.2">
      <c r="A41" s="145"/>
      <c r="B41" s="75"/>
      <c r="D41" s="84"/>
      <c r="E41" s="116"/>
      <c r="F41" s="78"/>
      <c r="G41" s="78"/>
      <c r="H41" s="78"/>
      <c r="I41" s="78"/>
      <c r="J41" s="1096" t="s">
        <v>216</v>
      </c>
      <c r="K41" s="1096"/>
      <c r="L41" s="78"/>
      <c r="M41" s="84"/>
      <c r="N41" s="82"/>
      <c r="O41" s="78"/>
    </row>
    <row r="42" spans="1:15" ht="12.75" x14ac:dyDescent="0.2">
      <c r="A42" s="100"/>
      <c r="D42" s="78"/>
      <c r="E42" s="78"/>
      <c r="F42" s="157" t="s">
        <v>217</v>
      </c>
      <c r="G42" s="79"/>
      <c r="H42" s="78"/>
      <c r="I42" s="78"/>
      <c r="J42" s="78"/>
      <c r="K42" s="78"/>
      <c r="L42" s="78"/>
      <c r="M42" s="78"/>
      <c r="N42" s="82"/>
      <c r="O42" s="78"/>
    </row>
    <row r="43" spans="1:15" ht="12.75" x14ac:dyDescent="0.2">
      <c r="A43" s="150"/>
      <c r="B43" s="104"/>
      <c r="D43" s="105"/>
      <c r="E43" s="106"/>
      <c r="F43" s="103"/>
      <c r="H43" s="106"/>
      <c r="I43" s="106"/>
      <c r="J43" s="106"/>
      <c r="K43" s="106"/>
      <c r="L43" s="78"/>
      <c r="M43" s="78"/>
      <c r="N43" s="82"/>
      <c r="O43" s="78"/>
    </row>
    <row r="44" spans="1:15" ht="12.75" x14ac:dyDescent="0.2">
      <c r="A44" s="150"/>
      <c r="B44" s="104"/>
      <c r="D44" s="78"/>
      <c r="E44" s="106"/>
      <c r="F44" s="106"/>
      <c r="G44" s="106"/>
      <c r="H44" s="106"/>
      <c r="I44" s="106"/>
      <c r="J44" s="106"/>
      <c r="K44" s="106"/>
      <c r="L44" s="78"/>
      <c r="M44" s="78"/>
      <c r="N44" s="82"/>
      <c r="O44" s="78"/>
    </row>
    <row r="45" spans="1:15" ht="13.5" customHeight="1" thickBot="1" x14ac:dyDescent="0.25">
      <c r="A45" s="146"/>
      <c r="B45" s="148"/>
      <c r="D45" s="78"/>
      <c r="E45" s="106"/>
      <c r="F45" s="106"/>
      <c r="G45" s="106"/>
      <c r="H45" s="106"/>
      <c r="I45" s="106"/>
      <c r="J45" s="106"/>
      <c r="K45" s="106"/>
      <c r="L45" s="78"/>
      <c r="M45" s="78"/>
      <c r="N45" s="82"/>
      <c r="O45" s="78"/>
    </row>
    <row r="46" spans="1:15" ht="15" customHeight="1" thickBot="1" x14ac:dyDescent="0.25">
      <c r="A46" s="146" t="s">
        <v>27</v>
      </c>
      <c r="B46" s="146"/>
      <c r="D46" s="130" t="s">
        <v>218</v>
      </c>
      <c r="E46" s="158" t="s">
        <v>219</v>
      </c>
      <c r="F46" s="106"/>
      <c r="G46" s="106"/>
      <c r="H46" s="106"/>
      <c r="I46" s="106"/>
      <c r="J46" s="106"/>
      <c r="K46" s="106"/>
    </row>
    <row r="47" spans="1:15" ht="12.75" x14ac:dyDescent="0.2">
      <c r="A47" s="90"/>
      <c r="B47" s="75"/>
      <c r="E47" s="106"/>
      <c r="F47" s="106"/>
      <c r="G47" s="106"/>
      <c r="H47" s="106"/>
      <c r="I47" s="106"/>
      <c r="J47" s="106"/>
      <c r="K47" s="106"/>
    </row>
    <row r="48" spans="1:15" ht="54.75" customHeight="1" thickBot="1" x14ac:dyDescent="0.25">
      <c r="E48" s="1092" t="s">
        <v>29</v>
      </c>
      <c r="F48" s="1094"/>
      <c r="G48" s="1094"/>
      <c r="H48" s="1094"/>
      <c r="I48" s="1094"/>
      <c r="J48" s="1094"/>
      <c r="K48" s="1094"/>
      <c r="L48" s="1094"/>
      <c r="M48" s="1094"/>
      <c r="N48" s="166" t="s">
        <v>210</v>
      </c>
    </row>
    <row r="49" spans="1:18" ht="16.5" customHeight="1" thickBot="1" x14ac:dyDescent="0.25">
      <c r="A49" s="146"/>
      <c r="B49" s="148"/>
      <c r="E49" s="106"/>
      <c r="F49" s="106"/>
      <c r="G49" s="106"/>
      <c r="H49" s="106"/>
      <c r="I49" s="106"/>
      <c r="J49" s="106"/>
      <c r="K49" s="106"/>
    </row>
    <row r="50" spans="1:18" ht="28.5" customHeight="1" thickBot="1" x14ac:dyDescent="0.25">
      <c r="A50" s="146" t="s">
        <v>28</v>
      </c>
      <c r="B50" s="146"/>
      <c r="D50" s="130" t="s">
        <v>221</v>
      </c>
      <c r="E50" s="1095" t="s">
        <v>222</v>
      </c>
      <c r="F50" s="1095"/>
      <c r="G50" s="1095"/>
      <c r="H50" s="1095"/>
      <c r="I50" s="1095"/>
      <c r="J50" s="1095"/>
      <c r="K50" s="1095"/>
      <c r="L50" s="1095"/>
      <c r="M50" s="1095"/>
      <c r="N50" s="1095"/>
      <c r="O50" s="1095"/>
      <c r="P50" s="1095"/>
      <c r="Q50" s="1095"/>
      <c r="R50" s="1095"/>
    </row>
    <row r="51" spans="1:18" ht="12.75" x14ac:dyDescent="0.2">
      <c r="E51" s="106"/>
      <c r="F51" s="106"/>
      <c r="G51" s="106"/>
      <c r="H51" s="106"/>
      <c r="I51" s="106"/>
      <c r="J51" s="106"/>
      <c r="K51" s="106"/>
    </row>
    <row r="52" spans="1:18" ht="12.75" x14ac:dyDescent="0.2">
      <c r="E52" s="78" t="s">
        <v>223</v>
      </c>
      <c r="F52" s="78"/>
      <c r="G52" s="78"/>
      <c r="H52" s="78"/>
      <c r="I52" s="78"/>
    </row>
    <row r="54" spans="1:18" ht="18.75" customHeight="1" thickBot="1" x14ac:dyDescent="0.25">
      <c r="D54" s="119"/>
      <c r="E54" s="100" t="s">
        <v>208</v>
      </c>
      <c r="F54" s="157" t="s">
        <v>224</v>
      </c>
      <c r="N54" s="166" t="s">
        <v>210</v>
      </c>
    </row>
    <row r="55" spans="1:18" ht="27.75" customHeight="1" thickBot="1" x14ac:dyDescent="0.25">
      <c r="D55" s="119"/>
      <c r="E55" s="112" t="s">
        <v>211</v>
      </c>
      <c r="F55" s="1092" t="s">
        <v>225</v>
      </c>
      <c r="G55" s="1092"/>
      <c r="H55" s="1092"/>
      <c r="I55" s="1092"/>
      <c r="J55" s="1092"/>
      <c r="K55" s="1092"/>
      <c r="L55" s="1092"/>
      <c r="M55" s="1092"/>
      <c r="N55" s="167"/>
    </row>
    <row r="56" spans="1:18" ht="12.75" x14ac:dyDescent="0.2">
      <c r="D56" s="119"/>
      <c r="E56" s="100"/>
    </row>
    <row r="57" spans="1:18" ht="12.75" x14ac:dyDescent="0.2">
      <c r="D57" s="119"/>
      <c r="E57" s="100"/>
      <c r="F57" s="157" t="s">
        <v>226</v>
      </c>
    </row>
    <row r="58" spans="1:18" ht="12.75" x14ac:dyDescent="0.2">
      <c r="D58" s="119"/>
      <c r="E58" s="100"/>
    </row>
    <row r="59" spans="1:18" ht="13.5" thickBot="1" x14ac:dyDescent="0.25">
      <c r="E59" s="125" t="s">
        <v>47</v>
      </c>
      <c r="F59" s="157" t="s">
        <v>227</v>
      </c>
      <c r="N59" s="168"/>
    </row>
    <row r="60" spans="1:18" ht="12.75" x14ac:dyDescent="0.2">
      <c r="E60" s="122"/>
      <c r="F60" s="157"/>
      <c r="N60" s="69"/>
    </row>
    <row r="61" spans="1:18" ht="13.5" thickBot="1" x14ac:dyDescent="0.25">
      <c r="F61" s="100" t="s">
        <v>208</v>
      </c>
      <c r="G61" s="157" t="s">
        <v>228</v>
      </c>
      <c r="N61" s="168"/>
    </row>
    <row r="62" spans="1:18" ht="13.5" thickBot="1" x14ac:dyDescent="0.25">
      <c r="F62" s="100" t="s">
        <v>211</v>
      </c>
      <c r="G62" s="116" t="s">
        <v>229</v>
      </c>
      <c r="N62" s="167"/>
    </row>
    <row r="64" spans="1:18" ht="13.5" thickBot="1" x14ac:dyDescent="0.25">
      <c r="E64" s="125" t="s">
        <v>63</v>
      </c>
      <c r="F64" s="157" t="s">
        <v>230</v>
      </c>
      <c r="N64" s="168"/>
    </row>
    <row r="66" spans="1:18" ht="13.5" thickBot="1" x14ac:dyDescent="0.25">
      <c r="F66" s="100" t="s">
        <v>208</v>
      </c>
      <c r="G66" s="157" t="s">
        <v>231</v>
      </c>
      <c r="N66" s="168"/>
    </row>
    <row r="67" spans="1:18" ht="13.5" thickBot="1" x14ac:dyDescent="0.25">
      <c r="F67" s="100" t="s">
        <v>211</v>
      </c>
      <c r="G67" s="78" t="s">
        <v>232</v>
      </c>
      <c r="N67" s="167"/>
    </row>
    <row r="68" spans="1:18" ht="13.5" thickBot="1" x14ac:dyDescent="0.25">
      <c r="F68" s="100" t="s">
        <v>55</v>
      </c>
      <c r="G68" s="78" t="s">
        <v>233</v>
      </c>
      <c r="N68" s="167"/>
    </row>
    <row r="69" spans="1:18" x14ac:dyDescent="0.2">
      <c r="F69" s="124"/>
    </row>
    <row r="71" spans="1:18" x14ac:dyDescent="0.2">
      <c r="C71" s="126"/>
      <c r="D71" s="126"/>
      <c r="E71" s="126"/>
      <c r="F71" s="126"/>
      <c r="G71" s="126"/>
      <c r="H71" s="126"/>
      <c r="I71" s="126"/>
      <c r="J71" s="126"/>
      <c r="K71" s="126"/>
      <c r="L71" s="126"/>
      <c r="M71" s="126"/>
      <c r="N71" s="127"/>
      <c r="O71" s="126"/>
      <c r="P71" s="126"/>
      <c r="Q71" s="126"/>
      <c r="R71" s="126"/>
    </row>
    <row r="72" spans="1:18" ht="20.25" customHeight="1" x14ac:dyDescent="0.2">
      <c r="D72" s="1050" t="s">
        <v>234</v>
      </c>
      <c r="E72" s="1050"/>
      <c r="F72" s="1050"/>
      <c r="G72" s="1050"/>
      <c r="H72" s="1050"/>
      <c r="I72" s="1050"/>
      <c r="J72" s="1050"/>
      <c r="K72" s="1050"/>
      <c r="L72" s="1050"/>
      <c r="M72" s="1050"/>
      <c r="N72" s="1050"/>
      <c r="O72" s="1050"/>
      <c r="P72" s="1050"/>
    </row>
    <row r="73" spans="1:18" x14ac:dyDescent="0.2">
      <c r="A73" s="1072" t="s">
        <v>30</v>
      </c>
      <c r="B73" s="1073"/>
    </row>
    <row r="74" spans="1:18" ht="12.75" x14ac:dyDescent="0.2">
      <c r="A74" s="1073"/>
      <c r="B74" s="1073"/>
      <c r="F74" s="115" t="s">
        <v>235</v>
      </c>
      <c r="G74" s="128"/>
      <c r="H74" s="128"/>
      <c r="I74" s="128"/>
      <c r="J74" s="128"/>
      <c r="K74" s="128"/>
      <c r="L74" s="128"/>
      <c r="M74" s="128"/>
      <c r="N74" s="129"/>
      <c r="O74" s="128"/>
    </row>
    <row r="75" spans="1:18" ht="12.75" x14ac:dyDescent="0.2">
      <c r="A75" s="1073"/>
      <c r="B75" s="1073"/>
      <c r="F75" s="132"/>
      <c r="G75" s="133"/>
      <c r="H75" s="133"/>
      <c r="I75" s="133"/>
      <c r="J75" s="133"/>
      <c r="K75" s="133"/>
      <c r="L75" s="133"/>
      <c r="M75" s="133"/>
      <c r="N75" s="134"/>
      <c r="O75" s="133"/>
    </row>
    <row r="76" spans="1:18" ht="15.75" x14ac:dyDescent="0.25">
      <c r="A76" s="1073"/>
      <c r="B76" s="1073"/>
      <c r="F76" s="1093" t="s">
        <v>0</v>
      </c>
      <c r="G76" s="1093"/>
      <c r="H76" s="1093"/>
      <c r="I76" s="1093"/>
      <c r="J76" s="1093"/>
      <c r="K76" s="1093"/>
      <c r="L76" s="1093"/>
      <c r="M76" s="1093"/>
      <c r="N76" s="1093"/>
      <c r="O76" s="1093"/>
    </row>
    <row r="77" spans="1:18" x14ac:dyDescent="0.2">
      <c r="A77" s="1073"/>
      <c r="B77" s="1073"/>
    </row>
    <row r="78" spans="1:18" ht="13.5" thickBot="1" x14ac:dyDescent="0.25">
      <c r="A78" s="1073"/>
      <c r="B78" s="1073"/>
      <c r="D78" s="117"/>
      <c r="E78" s="125" t="s">
        <v>47</v>
      </c>
      <c r="F78" s="78" t="s">
        <v>236</v>
      </c>
      <c r="N78" s="123"/>
    </row>
    <row r="79" spans="1:18" ht="12.75" x14ac:dyDescent="0.2">
      <c r="A79" s="1073"/>
      <c r="B79" s="1073"/>
      <c r="F79" s="78" t="s">
        <v>237</v>
      </c>
      <c r="H79" s="116"/>
    </row>
    <row r="80" spans="1:18" x14ac:dyDescent="0.2">
      <c r="A80" s="1073"/>
      <c r="B80" s="1073"/>
    </row>
    <row r="81" spans="1:14" ht="13.5" thickBot="1" x14ac:dyDescent="0.25">
      <c r="A81" s="1073"/>
      <c r="B81" s="1073"/>
      <c r="D81" s="83"/>
      <c r="E81" s="125" t="s">
        <v>63</v>
      </c>
      <c r="F81" s="78" t="s">
        <v>238</v>
      </c>
      <c r="N81" s="123"/>
    </row>
    <row r="82" spans="1:14" ht="12.75" x14ac:dyDescent="0.2">
      <c r="A82" s="1073"/>
      <c r="B82" s="1073"/>
      <c r="F82" s="78" t="s">
        <v>239</v>
      </c>
    </row>
    <row r="83" spans="1:14" ht="12.75" x14ac:dyDescent="0.2">
      <c r="A83" s="1073"/>
      <c r="B83" s="1073"/>
      <c r="F83" s="78" t="s">
        <v>240</v>
      </c>
    </row>
    <row r="84" spans="1:14" x14ac:dyDescent="0.2">
      <c r="A84" s="1073"/>
      <c r="B84" s="1073"/>
    </row>
    <row r="85" spans="1:14" ht="13.5" thickBot="1" x14ac:dyDescent="0.25">
      <c r="A85" s="1073"/>
      <c r="B85" s="1073"/>
      <c r="E85" s="125" t="s">
        <v>206</v>
      </c>
      <c r="F85" s="78" t="s">
        <v>241</v>
      </c>
      <c r="N85" s="123"/>
    </row>
    <row r="86" spans="1:14" ht="12.75" x14ac:dyDescent="0.2">
      <c r="A86" s="1073"/>
      <c r="B86" s="1073"/>
      <c r="F86" s="78" t="s">
        <v>242</v>
      </c>
    </row>
    <row r="87" spans="1:14" ht="12.75" x14ac:dyDescent="0.2">
      <c r="A87" s="1073"/>
      <c r="B87" s="1073"/>
      <c r="F87" s="78" t="s">
        <v>243</v>
      </c>
    </row>
    <row r="88" spans="1:14" ht="12.75" x14ac:dyDescent="0.2">
      <c r="A88" s="1073"/>
      <c r="B88" s="1073"/>
      <c r="F88" s="78" t="s">
        <v>244</v>
      </c>
    </row>
    <row r="89" spans="1:14" x14ac:dyDescent="0.2">
      <c r="A89" s="1073"/>
      <c r="B89" s="1073"/>
    </row>
    <row r="90" spans="1:14" ht="13.5" thickBot="1" x14ac:dyDescent="0.25">
      <c r="A90" s="1073"/>
      <c r="B90" s="1073"/>
      <c r="E90" s="131" t="s">
        <v>218</v>
      </c>
      <c r="F90" s="157" t="s">
        <v>245</v>
      </c>
      <c r="N90" s="123"/>
    </row>
    <row r="91" spans="1:14" ht="12.75" x14ac:dyDescent="0.2">
      <c r="A91" s="1073"/>
      <c r="B91" s="1073"/>
      <c r="F91" s="157" t="s">
        <v>246</v>
      </c>
    </row>
    <row r="92" spans="1:14" x14ac:dyDescent="0.2">
      <c r="A92" s="1073"/>
      <c r="B92" s="1073"/>
    </row>
    <row r="93" spans="1:14" ht="12.75" x14ac:dyDescent="0.2">
      <c r="A93" s="1073"/>
      <c r="B93" s="1073"/>
      <c r="E93" s="125" t="s">
        <v>221</v>
      </c>
      <c r="F93" s="159" t="s">
        <v>247</v>
      </c>
      <c r="G93" s="128"/>
      <c r="H93" s="128"/>
      <c r="I93" s="128"/>
      <c r="J93" s="128"/>
      <c r="K93" s="128"/>
      <c r="L93" s="128"/>
      <c r="M93" s="128"/>
      <c r="N93" s="69"/>
    </row>
    <row r="94" spans="1:14" ht="15.75" thickBot="1" x14ac:dyDescent="0.3">
      <c r="A94" s="1073"/>
      <c r="B94" s="1073"/>
      <c r="F94" s="115" t="s">
        <v>248</v>
      </c>
      <c r="G94" s="128"/>
      <c r="H94" s="128"/>
      <c r="I94" s="128"/>
      <c r="J94" s="128"/>
      <c r="K94" s="128"/>
      <c r="L94" s="128"/>
      <c r="M94" s="128"/>
      <c r="N94" s="123"/>
    </row>
    <row r="95" spans="1:14" x14ac:dyDescent="0.2">
      <c r="A95" s="1073"/>
      <c r="B95" s="1073"/>
    </row>
    <row r="96" spans="1:14" x14ac:dyDescent="0.2">
      <c r="A96" s="1073"/>
      <c r="B96" s="1073"/>
    </row>
    <row r="97" spans="1:16" ht="13.5" thickBot="1" x14ac:dyDescent="0.25">
      <c r="A97" s="1073"/>
      <c r="B97" s="1073"/>
      <c r="I97" s="1079" t="s">
        <v>43</v>
      </c>
      <c r="J97" s="1079"/>
      <c r="K97" s="1079"/>
      <c r="L97" s="1074"/>
      <c r="M97" s="1074"/>
      <c r="N97" s="1074"/>
      <c r="O97" s="1074"/>
      <c r="P97" s="1074"/>
    </row>
    <row r="98" spans="1:16" x14ac:dyDescent="0.2">
      <c r="A98" s="1073"/>
      <c r="B98" s="1073"/>
    </row>
    <row r="99" spans="1:16" ht="13.5" thickBot="1" x14ac:dyDescent="0.25">
      <c r="A99" s="1073"/>
      <c r="B99" s="1073"/>
      <c r="I99" s="1079" t="s">
        <v>42</v>
      </c>
      <c r="J99" s="1079"/>
      <c r="K99" s="1079"/>
      <c r="L99" s="1074"/>
      <c r="M99" s="1074"/>
      <c r="N99" s="1074"/>
      <c r="O99" s="1074"/>
      <c r="P99" s="1074"/>
    </row>
    <row r="100" spans="1:16" ht="12.75" x14ac:dyDescent="0.2">
      <c r="A100" s="1073"/>
      <c r="B100" s="1073"/>
      <c r="I100" s="157"/>
    </row>
    <row r="101" spans="1:16" ht="13.5" thickBot="1" x14ac:dyDescent="0.25">
      <c r="A101" s="1073"/>
      <c r="B101" s="1073"/>
      <c r="I101" s="1079" t="s">
        <v>41</v>
      </c>
      <c r="J101" s="1079"/>
      <c r="K101" s="1079"/>
      <c r="L101" s="1074"/>
      <c r="M101" s="1074"/>
      <c r="N101" s="1074"/>
      <c r="O101" s="1074"/>
      <c r="P101" s="1074"/>
    </row>
    <row r="102" spans="1:16" x14ac:dyDescent="0.2">
      <c r="A102" s="1073"/>
      <c r="B102" s="1073"/>
      <c r="M102" s="1081" t="s">
        <v>1</v>
      </c>
      <c r="N102" s="1081"/>
      <c r="O102" s="1081"/>
    </row>
    <row r="103" spans="1:16" x14ac:dyDescent="0.2">
      <c r="A103" s="1073"/>
      <c r="B103" s="1073"/>
    </row>
    <row r="104" spans="1:16" ht="13.5" thickBot="1" x14ac:dyDescent="0.25">
      <c r="A104" s="1073"/>
      <c r="B104" s="1073"/>
      <c r="I104" s="1078" t="s">
        <v>40</v>
      </c>
      <c r="J104" s="1078"/>
      <c r="K104" s="1078"/>
      <c r="L104" s="120"/>
      <c r="M104" s="120"/>
      <c r="N104" s="123"/>
      <c r="O104" s="120"/>
      <c r="P104" s="120"/>
    </row>
    <row r="105" spans="1:16" x14ac:dyDescent="0.2">
      <c r="A105" s="1073"/>
      <c r="B105" s="1073"/>
    </row>
    <row r="106" spans="1:16" ht="13.5" thickBot="1" x14ac:dyDescent="0.25">
      <c r="A106" s="1073"/>
      <c r="B106" s="1073"/>
      <c r="I106" s="1078" t="s">
        <v>2</v>
      </c>
      <c r="J106" s="1078"/>
      <c r="K106" s="1078"/>
      <c r="L106" s="1075"/>
      <c r="M106" s="1075"/>
      <c r="N106" s="1075"/>
      <c r="O106" s="1075"/>
      <c r="P106" s="1075"/>
    </row>
    <row r="107" spans="1:16" x14ac:dyDescent="0.2">
      <c r="A107" s="1073"/>
      <c r="B107" s="1073"/>
    </row>
  </sheetData>
  <mergeCells count="41">
    <mergeCell ref="H13:I13"/>
    <mergeCell ref="F76:O76"/>
    <mergeCell ref="E48:M48"/>
    <mergeCell ref="E50:R50"/>
    <mergeCell ref="F55:M55"/>
    <mergeCell ref="D72:P72"/>
    <mergeCell ref="F37:M37"/>
    <mergeCell ref="F38:M38"/>
    <mergeCell ref="J41:K41"/>
    <mergeCell ref="S24:AG24"/>
    <mergeCell ref="S25:AG25"/>
    <mergeCell ref="F22:M22"/>
    <mergeCell ref="C1:C2"/>
    <mergeCell ref="D4:Q4"/>
    <mergeCell ref="E9:F9"/>
    <mergeCell ref="E24:N24"/>
    <mergeCell ref="D10:P10"/>
    <mergeCell ref="F6:M6"/>
    <mergeCell ref="S23:AG23"/>
    <mergeCell ref="F8:M8"/>
    <mergeCell ref="D6:E6"/>
    <mergeCell ref="D7:F7"/>
    <mergeCell ref="D8:E8"/>
    <mergeCell ref="D12:P12"/>
    <mergeCell ref="F17:H17"/>
    <mergeCell ref="A1:A5"/>
    <mergeCell ref="A73:B107"/>
    <mergeCell ref="L97:P97"/>
    <mergeCell ref="L99:P99"/>
    <mergeCell ref="L101:P101"/>
    <mergeCell ref="L106:P106"/>
    <mergeCell ref="I40:L40"/>
    <mergeCell ref="G7:M7"/>
    <mergeCell ref="I104:K104"/>
    <mergeCell ref="I106:K106"/>
    <mergeCell ref="I97:K97"/>
    <mergeCell ref="F18:M18"/>
    <mergeCell ref="F19:M19"/>
    <mergeCell ref="M102:O102"/>
    <mergeCell ref="I99:K99"/>
    <mergeCell ref="I101:K101"/>
  </mergeCells>
  <phoneticPr fontId="16" type="noConversion"/>
  <pageMargins left="0.5" right="0.5" top="0.5" bottom="1" header="0.5" footer="0.5"/>
  <pageSetup scale="72" orientation="portrait" r:id="rId1"/>
  <headerFooter alignWithMargins="0">
    <oddFooter xml:space="preserve">&amp;CPage &amp;P of &amp;N
</oddFooter>
  </headerFooter>
  <rowBreaks count="2" manualBreakCount="2">
    <brk id="49" min="2" max="17" man="1"/>
    <brk id="107" min="2" max="17" man="1"/>
  </rowBreaks>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enableFormatConditionsCalculation="0">
    <tabColor indexed="47"/>
  </sheetPr>
  <dimension ref="A1:AG58"/>
  <sheetViews>
    <sheetView view="pageBreakPreview" topLeftCell="A7" zoomScale="75" zoomScaleNormal="100" zoomScaleSheetLayoutView="100" workbookViewId="0">
      <selection activeCell="G22" sqref="G22"/>
    </sheetView>
  </sheetViews>
  <sheetFormatPr defaultColWidth="8" defaultRowHeight="11.25" x14ac:dyDescent="0.2"/>
  <cols>
    <col min="1" max="1" width="53.140625" style="71" customWidth="1"/>
    <col min="2" max="2" width="6.28515625" style="67" customWidth="1"/>
    <col min="3" max="3" width="6" style="67" customWidth="1"/>
    <col min="4" max="4" width="5.5703125" style="67" customWidth="1"/>
    <col min="5" max="5" width="10.85546875" style="67" customWidth="1"/>
    <col min="6" max="6" width="12.140625" style="67" customWidth="1"/>
    <col min="7" max="7" width="9.140625" style="67" customWidth="1"/>
    <col min="8" max="9" width="8" style="67" customWidth="1"/>
    <col min="10" max="10" width="4.28515625" style="67" customWidth="1"/>
    <col min="11" max="11" width="3.5703125" style="67" customWidth="1"/>
    <col min="12" max="12" width="5" style="67" customWidth="1"/>
    <col min="13" max="13" width="12.140625" style="67" customWidth="1"/>
    <col min="14" max="14" width="11.5703125" style="67" customWidth="1"/>
    <col min="15" max="15" width="8" style="67" customWidth="1"/>
    <col min="16" max="16" width="9.42578125" style="67" customWidth="1"/>
    <col min="17" max="17" width="4.140625" style="67" customWidth="1"/>
    <col min="18" max="18" width="7.85546875" style="67" customWidth="1"/>
    <col min="19" max="19" width="11.5703125" style="67" customWidth="1"/>
    <col min="20" max="16384" width="8" style="67"/>
  </cols>
  <sheetData>
    <row r="1" spans="1:18" ht="11.25" customHeight="1" x14ac:dyDescent="0.2">
      <c r="A1" s="1059" t="s">
        <v>33</v>
      </c>
      <c r="C1" s="1060"/>
    </row>
    <row r="2" spans="1:18" ht="11.25" customHeight="1" x14ac:dyDescent="0.2">
      <c r="A2" s="1059"/>
      <c r="C2" s="1061"/>
    </row>
    <row r="3" spans="1:18" ht="11.25" customHeight="1" x14ac:dyDescent="0.2">
      <c r="A3" s="1059"/>
    </row>
    <row r="4" spans="1:18" ht="81.75" customHeight="1" x14ac:dyDescent="0.2">
      <c r="A4" s="1059"/>
      <c r="C4" s="69"/>
      <c r="D4" s="940" t="s">
        <v>139</v>
      </c>
      <c r="E4" s="940"/>
      <c r="F4" s="940"/>
      <c r="G4" s="940"/>
      <c r="H4" s="940"/>
      <c r="I4" s="940"/>
      <c r="J4" s="940"/>
      <c r="K4" s="940"/>
      <c r="L4" s="940"/>
      <c r="M4" s="940"/>
      <c r="N4" s="940"/>
      <c r="O4" s="940"/>
      <c r="P4" s="940"/>
      <c r="Q4" s="940"/>
    </row>
    <row r="5" spans="1:18" ht="33.75" customHeight="1" x14ac:dyDescent="0.2">
      <c r="A5" s="1059"/>
      <c r="D5" s="1062">
        <f ca="1">TODAY()</f>
        <v>42573</v>
      </c>
      <c r="E5" s="1063"/>
      <c r="F5" s="1063"/>
      <c r="G5" s="1063"/>
      <c r="H5" s="1063"/>
      <c r="I5" s="1063"/>
      <c r="J5" s="1063"/>
      <c r="K5" s="1063"/>
      <c r="L5" s="1063"/>
      <c r="M5" s="1063"/>
      <c r="N5" s="1063"/>
      <c r="O5" s="1063"/>
      <c r="P5" s="1063"/>
      <c r="Q5" s="1063"/>
      <c r="R5" s="70"/>
    </row>
    <row r="6" spans="1:18" ht="19.5" customHeight="1" x14ac:dyDescent="0.2">
      <c r="C6" s="72"/>
      <c r="D6" s="72"/>
      <c r="E6" s="73"/>
      <c r="F6" s="73"/>
      <c r="G6" s="74"/>
      <c r="H6" s="74"/>
      <c r="I6" s="74"/>
      <c r="J6" s="74"/>
      <c r="K6" s="74"/>
      <c r="L6" s="75"/>
      <c r="M6" s="75"/>
      <c r="N6" s="75"/>
      <c r="O6" s="76"/>
      <c r="P6" s="76"/>
      <c r="Q6" s="68"/>
    </row>
    <row r="7" spans="1:18" ht="19.5" customHeight="1" x14ac:dyDescent="0.2">
      <c r="C7" s="72"/>
      <c r="D7" s="72"/>
      <c r="E7" s="73"/>
      <c r="F7" s="73"/>
      <c r="G7" s="74"/>
      <c r="H7" s="74"/>
      <c r="I7" s="74"/>
      <c r="J7" s="74"/>
      <c r="K7" s="74"/>
      <c r="L7" s="75"/>
      <c r="M7" s="75"/>
      <c r="N7" s="75"/>
      <c r="O7" s="76"/>
      <c r="P7" s="76"/>
      <c r="Q7" s="68"/>
    </row>
    <row r="8" spans="1:18" ht="12.75" x14ac:dyDescent="0.2">
      <c r="B8" s="71"/>
      <c r="C8" s="75"/>
      <c r="D8" s="77"/>
      <c r="E8" s="1066"/>
      <c r="F8" s="1066"/>
      <c r="G8" s="75"/>
      <c r="H8" s="75"/>
      <c r="I8" s="75"/>
      <c r="J8" s="75"/>
      <c r="K8" s="75"/>
      <c r="L8" s="75"/>
      <c r="M8" s="75"/>
      <c r="N8" s="75"/>
      <c r="O8" s="75"/>
      <c r="P8" s="75"/>
    </row>
    <row r="9" spans="1:18" ht="14.25" customHeight="1" x14ac:dyDescent="0.2">
      <c r="B9" s="71"/>
      <c r="C9" s="75"/>
      <c r="D9" s="1064" t="s">
        <v>162</v>
      </c>
      <c r="E9" s="1064"/>
      <c r="F9" s="1064"/>
      <c r="G9" s="1064"/>
      <c r="H9" s="1064"/>
      <c r="I9" s="1064"/>
      <c r="J9" s="1064"/>
      <c r="K9" s="1064"/>
      <c r="L9" s="1064"/>
      <c r="M9" s="78"/>
      <c r="N9" s="78"/>
      <c r="O9" s="78"/>
    </row>
    <row r="10" spans="1:18" ht="14.25" customHeight="1" x14ac:dyDescent="0.2">
      <c r="B10" s="71"/>
      <c r="C10" s="75"/>
      <c r="D10" s="1064" t="s">
        <v>163</v>
      </c>
      <c r="E10" s="1064"/>
      <c r="F10" s="1064"/>
      <c r="G10" s="1064"/>
      <c r="H10" s="1064"/>
      <c r="I10" s="1064"/>
      <c r="J10" s="1064"/>
      <c r="K10" s="1064"/>
      <c r="L10" s="1064"/>
      <c r="M10" s="78"/>
      <c r="N10" s="78"/>
      <c r="O10" s="78"/>
    </row>
    <row r="11" spans="1:18" ht="14.25" customHeight="1" x14ac:dyDescent="0.2">
      <c r="B11" s="71"/>
      <c r="C11" s="75"/>
      <c r="D11" s="1064" t="s">
        <v>164</v>
      </c>
      <c r="E11" s="1064"/>
      <c r="F11" s="1064"/>
      <c r="G11" s="1064"/>
      <c r="H11" s="1064"/>
      <c r="I11" s="1064"/>
      <c r="J11" s="1064"/>
      <c r="K11" s="1064"/>
      <c r="L11" s="1064"/>
      <c r="M11" s="78"/>
      <c r="N11" s="78"/>
      <c r="O11" s="78"/>
    </row>
    <row r="12" spans="1:18" ht="12.75" x14ac:dyDescent="0.2">
      <c r="B12" s="71"/>
      <c r="D12" s="1065" t="s">
        <v>147</v>
      </c>
      <c r="E12" s="1065"/>
      <c r="F12" s="1065"/>
      <c r="G12" s="1065"/>
      <c r="H12" s="1065"/>
      <c r="I12" s="1065"/>
      <c r="J12" s="1065"/>
      <c r="K12" s="1065"/>
      <c r="L12" s="78"/>
      <c r="M12" s="78"/>
      <c r="N12" s="78"/>
      <c r="O12" s="78"/>
    </row>
    <row r="13" spans="1:18" ht="12.75" x14ac:dyDescent="0.2">
      <c r="D13" s="1065" t="s">
        <v>165</v>
      </c>
      <c r="E13" s="1065"/>
      <c r="F13" s="1065"/>
      <c r="G13" s="1065"/>
      <c r="H13" s="1065"/>
      <c r="I13" s="1065"/>
      <c r="J13" s="1065"/>
      <c r="K13" s="1065"/>
      <c r="L13" s="78"/>
      <c r="M13" s="78"/>
      <c r="N13" s="78"/>
      <c r="O13" s="78"/>
    </row>
    <row r="14" spans="1:18" ht="12.75" x14ac:dyDescent="0.2">
      <c r="D14" s="1065" t="s">
        <v>191</v>
      </c>
      <c r="E14" s="1065"/>
      <c r="F14" s="1065"/>
      <c r="G14" s="1065"/>
      <c r="H14" s="1065"/>
      <c r="I14" s="1065"/>
      <c r="J14" s="1065"/>
      <c r="K14" s="1065"/>
      <c r="L14" s="78"/>
      <c r="M14" s="78"/>
      <c r="N14" s="78"/>
      <c r="O14" s="78"/>
    </row>
    <row r="15" spans="1:18" ht="12.75" x14ac:dyDescent="0.2">
      <c r="D15" s="178" t="s">
        <v>17</v>
      </c>
      <c r="E15" s="79"/>
      <c r="F15" s="79"/>
      <c r="G15" s="79"/>
      <c r="H15" s="79"/>
      <c r="I15" s="79"/>
      <c r="J15" s="78"/>
      <c r="K15" s="78"/>
      <c r="L15" s="78"/>
      <c r="M15" s="78"/>
      <c r="N15" s="78"/>
      <c r="O15" s="78"/>
    </row>
    <row r="16" spans="1:18" ht="15" x14ac:dyDescent="0.25">
      <c r="D16" s="177" t="s">
        <v>18</v>
      </c>
      <c r="E16" s="79"/>
      <c r="F16" s="79"/>
      <c r="G16" s="79"/>
      <c r="H16" s="79"/>
      <c r="I16" s="79"/>
      <c r="J16" s="78"/>
      <c r="K16" s="78"/>
      <c r="L16" s="78"/>
      <c r="M16" s="78"/>
      <c r="N16" s="78"/>
      <c r="O16" s="78"/>
    </row>
    <row r="17" spans="1:33" ht="12.75" x14ac:dyDescent="0.2">
      <c r="D17" s="178"/>
      <c r="E17" s="79"/>
      <c r="F17" s="79"/>
      <c r="G17" s="79"/>
      <c r="H17" s="79"/>
      <c r="I17" s="79"/>
      <c r="J17" s="78"/>
      <c r="K17" s="78"/>
      <c r="L17" s="78"/>
      <c r="M17" s="78"/>
      <c r="N17" s="78"/>
      <c r="O17" s="78"/>
    </row>
    <row r="18" spans="1:33" ht="13.5" thickBot="1" x14ac:dyDescent="0.25">
      <c r="D18" s="78"/>
      <c r="E18" s="78"/>
      <c r="F18" s="78"/>
      <c r="G18" s="78"/>
      <c r="H18" s="78"/>
      <c r="I18" s="78"/>
      <c r="J18" s="78"/>
      <c r="K18" s="78"/>
      <c r="L18" s="78"/>
      <c r="M18" s="78"/>
      <c r="N18" s="78"/>
      <c r="O18" s="78"/>
    </row>
    <row r="19" spans="1:33" ht="16.5" thickBot="1" x14ac:dyDescent="0.3">
      <c r="A19" s="80" t="s">
        <v>172</v>
      </c>
      <c r="B19" s="81"/>
      <c r="C19" s="82"/>
      <c r="D19" s="83" t="s">
        <v>140</v>
      </c>
      <c r="E19" s="84" t="str">
        <f>IF('2. Application'!F2="", "", '2. Application'!F2)</f>
        <v/>
      </c>
      <c r="F19" s="85" t="s">
        <v>167</v>
      </c>
      <c r="G19" s="107"/>
      <c r="H19" s="79"/>
      <c r="I19" s="79"/>
      <c r="J19" s="79"/>
      <c r="K19" s="79"/>
      <c r="L19" s="79"/>
      <c r="M19" s="79"/>
      <c r="N19" s="79"/>
      <c r="O19" s="79"/>
      <c r="P19" s="79"/>
    </row>
    <row r="20" spans="1:33" ht="16.5" thickBot="1" x14ac:dyDescent="0.3">
      <c r="A20" s="80" t="s">
        <v>180</v>
      </c>
      <c r="B20" s="81"/>
      <c r="C20" s="82"/>
      <c r="D20" s="83"/>
      <c r="E20" s="86" t="s">
        <v>169</v>
      </c>
      <c r="F20" s="86"/>
      <c r="G20" s="107"/>
      <c r="H20" s="1050"/>
      <c r="I20" s="1050"/>
      <c r="J20" s="86"/>
      <c r="K20" s="86"/>
      <c r="L20" s="86"/>
      <c r="M20" s="86"/>
      <c r="N20" s="79"/>
      <c r="O20" s="79"/>
      <c r="P20" s="79"/>
    </row>
    <row r="21" spans="1:33" ht="16.5" thickBot="1" x14ac:dyDescent="0.3">
      <c r="A21" s="80" t="s">
        <v>181</v>
      </c>
      <c r="B21" s="81"/>
      <c r="C21" s="82"/>
      <c r="D21" s="83"/>
      <c r="E21" s="86" t="s">
        <v>168</v>
      </c>
      <c r="F21" s="86"/>
      <c r="G21" s="107"/>
      <c r="H21" s="1050"/>
      <c r="I21" s="1050"/>
      <c r="J21" s="86"/>
      <c r="K21" s="86"/>
      <c r="L21" s="86"/>
      <c r="M21" s="86"/>
      <c r="N21" s="79"/>
      <c r="O21" s="79"/>
      <c r="P21" s="79"/>
    </row>
    <row r="22" spans="1:33" ht="15" customHeight="1" thickBot="1" x14ac:dyDescent="0.3">
      <c r="A22" s="80" t="s">
        <v>186</v>
      </c>
      <c r="B22" s="81"/>
      <c r="C22" s="82"/>
      <c r="D22" s="83"/>
      <c r="E22" s="86" t="s">
        <v>170</v>
      </c>
      <c r="F22" s="107"/>
      <c r="G22" s="86" t="s">
        <v>276</v>
      </c>
      <c r="H22" s="86"/>
      <c r="I22" s="86"/>
      <c r="J22" s="86"/>
      <c r="K22" s="86"/>
      <c r="L22" s="86"/>
      <c r="M22" s="86"/>
      <c r="N22" s="86"/>
      <c r="O22" s="86"/>
      <c r="P22" s="86"/>
    </row>
    <row r="23" spans="1:33" ht="15" customHeight="1" x14ac:dyDescent="0.2">
      <c r="C23" s="82"/>
      <c r="D23" s="83"/>
      <c r="E23" s="110" t="s">
        <v>171</v>
      </c>
      <c r="F23" s="110"/>
      <c r="G23" s="86"/>
      <c r="H23" s="86"/>
      <c r="I23" s="86"/>
      <c r="J23" s="86"/>
      <c r="K23" s="86"/>
      <c r="L23" s="86"/>
      <c r="M23" s="86"/>
      <c r="N23" s="86"/>
      <c r="O23" s="86"/>
      <c r="P23" s="86"/>
    </row>
    <row r="24" spans="1:33" ht="12.75" x14ac:dyDescent="0.2">
      <c r="E24" s="1071">
        <f>'2. Application'!F1</f>
        <v>0</v>
      </c>
      <c r="F24" s="1071"/>
      <c r="G24" s="88" t="str">
        <f>IF('2. Application'!C1="","",'2. Application'!C1)</f>
        <v xml:space="preserve"> </v>
      </c>
      <c r="H24" s="88"/>
      <c r="I24" s="88"/>
      <c r="J24" s="88"/>
      <c r="K24" s="88"/>
      <c r="L24" s="88"/>
      <c r="M24" s="88"/>
      <c r="N24" s="79"/>
      <c r="O24" s="79"/>
      <c r="P24" s="79"/>
    </row>
    <row r="25" spans="1:33" ht="12.75" customHeight="1" x14ac:dyDescent="0.2">
      <c r="E25" s="1050" t="str">
        <f>'2. Application'!C1</f>
        <v xml:space="preserve"> </v>
      </c>
      <c r="F25" s="1050"/>
      <c r="G25" s="89">
        <f>'2. Application'!F1</f>
        <v>0</v>
      </c>
      <c r="H25" s="89"/>
      <c r="I25" s="89"/>
      <c r="J25" s="89"/>
      <c r="K25" s="89"/>
      <c r="L25" s="89"/>
      <c r="M25" s="89"/>
      <c r="N25" s="89"/>
      <c r="O25" s="89"/>
      <c r="P25" s="89"/>
      <c r="Q25" s="89"/>
      <c r="R25" s="89"/>
    </row>
    <row r="26" spans="1:33" ht="12.75" x14ac:dyDescent="0.2">
      <c r="A26" s="90"/>
      <c r="B26" s="75"/>
      <c r="D26" s="78"/>
      <c r="E26" s="91"/>
      <c r="G26" s="92"/>
      <c r="H26" s="92"/>
      <c r="I26" s="92"/>
      <c r="J26" s="92"/>
      <c r="K26" s="92"/>
      <c r="L26" s="92"/>
      <c r="M26" s="92"/>
      <c r="N26" s="89"/>
      <c r="O26" s="89"/>
      <c r="P26" s="89"/>
      <c r="Q26" s="89"/>
      <c r="R26" s="89"/>
    </row>
    <row r="27" spans="1:33" ht="12" customHeight="1" x14ac:dyDescent="0.2">
      <c r="A27" s="90"/>
      <c r="B27" s="75"/>
      <c r="D27" s="78"/>
      <c r="E27" s="78"/>
      <c r="F27" s="78"/>
      <c r="G27" s="92"/>
      <c r="H27" s="92"/>
      <c r="I27" s="92"/>
      <c r="J27" s="92"/>
      <c r="K27" s="92"/>
      <c r="L27" s="92"/>
      <c r="M27" s="92"/>
      <c r="N27" s="78"/>
      <c r="O27" s="78"/>
    </row>
    <row r="28" spans="1:33" ht="12.75" x14ac:dyDescent="0.2">
      <c r="A28" s="93"/>
      <c r="B28" s="75"/>
      <c r="D28" s="94" t="s">
        <v>150</v>
      </c>
      <c r="E28" s="1070" t="s">
        <v>166</v>
      </c>
      <c r="F28" s="1070"/>
      <c r="G28" s="1070"/>
      <c r="H28" s="1070"/>
      <c r="I28" s="1070"/>
      <c r="J28" s="1070"/>
      <c r="K28" s="1070"/>
      <c r="L28" s="1070"/>
      <c r="M28" s="1070"/>
      <c r="N28" s="78"/>
      <c r="O28" s="78"/>
    </row>
    <row r="29" spans="1:33" ht="16.5" thickBot="1" x14ac:dyDescent="0.3">
      <c r="A29" s="90"/>
      <c r="B29" s="75"/>
      <c r="D29" s="78"/>
      <c r="E29" s="78"/>
      <c r="F29" s="78"/>
      <c r="G29" s="78"/>
      <c r="H29" s="78"/>
      <c r="I29" s="78"/>
      <c r="J29" s="78"/>
      <c r="K29" s="78"/>
      <c r="L29" s="78"/>
      <c r="M29" s="78"/>
      <c r="N29" s="78"/>
      <c r="O29" s="78"/>
      <c r="S29" s="95" t="s">
        <v>185</v>
      </c>
    </row>
    <row r="30" spans="1:33" ht="71.25" customHeight="1" thickBot="1" x14ac:dyDescent="0.3">
      <c r="A30" s="1056" t="s">
        <v>182</v>
      </c>
      <c r="B30" s="80"/>
      <c r="D30" s="1067" t="s">
        <v>178</v>
      </c>
      <c r="E30" s="1067"/>
      <c r="F30" s="1067"/>
      <c r="G30" s="1067"/>
      <c r="H30" s="1067"/>
      <c r="I30" s="1067"/>
      <c r="J30" s="1067"/>
      <c r="K30" s="1067"/>
      <c r="L30" s="1067"/>
      <c r="M30" s="1067"/>
      <c r="N30" s="1067"/>
      <c r="O30" s="1067"/>
      <c r="P30" s="1067"/>
      <c r="Q30" s="1067"/>
      <c r="R30" s="1067"/>
      <c r="S30" s="1068" t="s">
        <v>174</v>
      </c>
      <c r="T30" s="1068"/>
      <c r="U30" s="1068"/>
      <c r="V30" s="1068"/>
      <c r="W30" s="1068"/>
      <c r="X30" s="1068"/>
      <c r="Y30" s="1068"/>
      <c r="Z30" s="1068"/>
      <c r="AA30" s="1068"/>
      <c r="AB30" s="1068"/>
      <c r="AC30" s="1068"/>
      <c r="AD30" s="1068"/>
      <c r="AE30" s="1068"/>
      <c r="AF30" s="1068"/>
      <c r="AG30" s="1069"/>
    </row>
    <row r="31" spans="1:33" ht="73.5" customHeight="1" thickBot="1" x14ac:dyDescent="0.3">
      <c r="A31" s="1057"/>
      <c r="B31" s="80"/>
      <c r="D31" s="1067" t="s">
        <v>175</v>
      </c>
      <c r="E31" s="1067"/>
      <c r="F31" s="1067"/>
      <c r="G31" s="1067"/>
      <c r="H31" s="1067"/>
      <c r="I31" s="1067"/>
      <c r="J31" s="1067"/>
      <c r="K31" s="1067"/>
      <c r="L31" s="1067"/>
      <c r="M31" s="1067"/>
      <c r="N31" s="1067"/>
      <c r="O31" s="1067"/>
      <c r="P31" s="1067"/>
      <c r="Q31" s="1067"/>
      <c r="R31" s="1067"/>
      <c r="S31" s="1068" t="s">
        <v>173</v>
      </c>
      <c r="T31" s="1068"/>
      <c r="U31" s="1068"/>
      <c r="V31" s="1068"/>
      <c r="W31" s="1068"/>
      <c r="X31" s="1068"/>
      <c r="Y31" s="1068"/>
      <c r="Z31" s="1068"/>
      <c r="AA31" s="1068"/>
      <c r="AB31" s="1068"/>
      <c r="AC31" s="1068"/>
      <c r="AD31" s="1068"/>
      <c r="AE31" s="1068"/>
      <c r="AF31" s="1068"/>
      <c r="AG31" s="1069"/>
    </row>
    <row r="32" spans="1:33" ht="66" customHeight="1" thickBot="1" x14ac:dyDescent="0.3">
      <c r="A32" s="1058"/>
      <c r="B32" s="80"/>
      <c r="D32" s="1067" t="s">
        <v>177</v>
      </c>
      <c r="E32" s="1067"/>
      <c r="F32" s="1067"/>
      <c r="G32" s="1067"/>
      <c r="H32" s="1067"/>
      <c r="I32" s="1067"/>
      <c r="J32" s="1067"/>
      <c r="K32" s="1067"/>
      <c r="L32" s="1067"/>
      <c r="M32" s="1067"/>
      <c r="N32" s="1067"/>
      <c r="O32" s="1067"/>
      <c r="P32" s="1067"/>
      <c r="Q32" s="1067"/>
      <c r="R32" s="1067"/>
      <c r="S32" s="1068" t="s">
        <v>176</v>
      </c>
      <c r="T32" s="1068"/>
      <c r="U32" s="1068"/>
      <c r="V32" s="1068"/>
      <c r="W32" s="1068"/>
      <c r="X32" s="1068"/>
      <c r="Y32" s="1068"/>
      <c r="Z32" s="1068"/>
      <c r="AA32" s="1068"/>
      <c r="AB32" s="1068"/>
      <c r="AC32" s="1068"/>
      <c r="AD32" s="1068"/>
      <c r="AE32" s="1068"/>
      <c r="AF32" s="1068"/>
      <c r="AG32" s="1069"/>
    </row>
    <row r="33" spans="1:15" ht="12.75" x14ac:dyDescent="0.2">
      <c r="D33" s="78"/>
      <c r="E33" s="78"/>
      <c r="F33" s="78"/>
      <c r="G33" s="78"/>
      <c r="H33" s="78"/>
      <c r="I33" s="78"/>
      <c r="J33" s="78"/>
      <c r="K33" s="78"/>
      <c r="L33" s="78"/>
      <c r="M33" s="78"/>
      <c r="N33" s="78"/>
      <c r="O33" s="78"/>
    </row>
    <row r="34" spans="1:15" ht="13.5" thickBot="1" x14ac:dyDescent="0.25">
      <c r="D34" s="78"/>
      <c r="E34" s="78"/>
      <c r="F34" s="78"/>
      <c r="G34" s="78"/>
      <c r="H34" s="78"/>
      <c r="I34" s="78"/>
      <c r="J34" s="78"/>
      <c r="K34" s="78"/>
      <c r="L34" s="78"/>
      <c r="M34" s="78"/>
      <c r="N34" s="78"/>
      <c r="O34" s="78"/>
    </row>
    <row r="35" spans="1:15" ht="13.5" thickBot="1" x14ac:dyDescent="0.25">
      <c r="A35" s="80" t="s">
        <v>199</v>
      </c>
      <c r="B35" s="96"/>
      <c r="D35" s="108" t="s">
        <v>200</v>
      </c>
      <c r="E35" s="78"/>
      <c r="F35" s="78"/>
      <c r="G35" s="78"/>
      <c r="H35" s="78"/>
      <c r="I35" s="78"/>
      <c r="J35" s="78"/>
      <c r="K35" s="78"/>
      <c r="L35" s="78"/>
      <c r="M35" s="78"/>
      <c r="N35" s="78"/>
      <c r="O35" s="78"/>
    </row>
    <row r="36" spans="1:15" ht="12.75" x14ac:dyDescent="0.2">
      <c r="D36" s="78"/>
      <c r="E36" s="78"/>
      <c r="F36" s="78"/>
      <c r="G36" s="78"/>
      <c r="H36" s="78"/>
      <c r="I36" s="78"/>
      <c r="J36" s="78"/>
      <c r="K36" s="78"/>
      <c r="L36" s="78"/>
      <c r="M36" s="78"/>
      <c r="N36" s="78"/>
      <c r="O36" s="78"/>
    </row>
    <row r="37" spans="1:15" ht="13.5" thickBot="1" x14ac:dyDescent="0.25">
      <c r="D37" s="78" t="s">
        <v>142</v>
      </c>
      <c r="E37" s="78"/>
      <c r="F37" s="78"/>
      <c r="G37" s="78"/>
      <c r="H37" s="78"/>
      <c r="I37" s="78"/>
      <c r="J37" s="78"/>
      <c r="K37" s="78"/>
      <c r="L37" s="78"/>
      <c r="M37" s="78"/>
      <c r="N37" s="78"/>
      <c r="O37" s="78"/>
    </row>
    <row r="38" spans="1:15" ht="12.75" x14ac:dyDescent="0.2">
      <c r="A38" s="1052" t="s">
        <v>143</v>
      </c>
      <c r="B38" s="97"/>
      <c r="D38" s="78"/>
      <c r="E38" s="78"/>
      <c r="F38" s="78"/>
      <c r="G38" s="78"/>
      <c r="H38" s="78"/>
      <c r="I38" s="78"/>
      <c r="J38" s="78"/>
      <c r="K38" s="78"/>
      <c r="L38" s="78"/>
      <c r="M38" s="78"/>
      <c r="N38" s="78"/>
      <c r="O38" s="78"/>
    </row>
    <row r="39" spans="1:15" ht="12.75" x14ac:dyDescent="0.2">
      <c r="A39" s="1053"/>
      <c r="B39" s="98"/>
      <c r="D39" s="78"/>
      <c r="E39" s="78"/>
      <c r="F39" s="78"/>
      <c r="G39" s="78"/>
      <c r="H39" s="78"/>
      <c r="I39" s="78"/>
      <c r="J39" s="78"/>
      <c r="K39" s="78"/>
      <c r="L39" s="78"/>
      <c r="M39" s="78"/>
      <c r="N39" s="78"/>
      <c r="O39" s="78"/>
    </row>
    <row r="40" spans="1:15" ht="12.75" x14ac:dyDescent="0.2">
      <c r="A40" s="1053"/>
      <c r="B40" s="98"/>
      <c r="D40" s="78"/>
      <c r="E40" s="78"/>
      <c r="F40" s="78"/>
      <c r="G40" s="78"/>
      <c r="H40" s="78"/>
      <c r="I40" s="78"/>
      <c r="J40" s="78"/>
      <c r="K40" s="78"/>
      <c r="L40" s="78"/>
      <c r="M40" s="78"/>
      <c r="N40" s="78"/>
      <c r="O40" s="78"/>
    </row>
    <row r="41" spans="1:15" ht="13.5" thickBot="1" x14ac:dyDescent="0.25">
      <c r="A41" s="1054"/>
      <c r="B41" s="99"/>
      <c r="D41" s="78"/>
      <c r="E41" s="78"/>
      <c r="F41" s="78"/>
      <c r="G41" s="78"/>
      <c r="H41" s="78"/>
      <c r="I41" s="78"/>
      <c r="J41" s="78"/>
      <c r="K41" s="78"/>
      <c r="L41" s="78"/>
      <c r="M41" s="78"/>
      <c r="N41" s="78"/>
      <c r="O41" s="78"/>
    </row>
    <row r="42" spans="1:15" ht="13.5" thickBot="1" x14ac:dyDescent="0.25">
      <c r="A42" s="80" t="s">
        <v>144</v>
      </c>
      <c r="B42" s="96"/>
      <c r="D42" s="1049" t="s">
        <v>154</v>
      </c>
      <c r="E42" s="1049"/>
      <c r="F42" s="1049"/>
      <c r="G42" s="1049"/>
      <c r="H42" s="1049"/>
      <c r="I42" s="1049"/>
      <c r="J42" s="1049"/>
      <c r="K42" s="1049"/>
      <c r="L42" s="78"/>
      <c r="M42" s="78"/>
      <c r="N42" s="78"/>
      <c r="O42" s="78"/>
    </row>
    <row r="43" spans="1:15" ht="13.5" thickBot="1" x14ac:dyDescent="0.25">
      <c r="A43" s="80" t="s">
        <v>145</v>
      </c>
      <c r="B43" s="96"/>
      <c r="D43" s="1049" t="s">
        <v>155</v>
      </c>
      <c r="E43" s="1049"/>
      <c r="F43" s="1049"/>
      <c r="G43" s="1049"/>
      <c r="H43" s="1049"/>
      <c r="I43" s="1049"/>
      <c r="J43" s="1049"/>
      <c r="K43" s="1049"/>
      <c r="L43" s="78"/>
      <c r="M43" s="78"/>
      <c r="N43" s="78"/>
      <c r="O43" s="78"/>
    </row>
    <row r="44" spans="1:15" ht="13.5" thickBot="1" x14ac:dyDescent="0.25">
      <c r="A44" s="80" t="s">
        <v>148</v>
      </c>
      <c r="B44" s="96"/>
      <c r="D44" s="1049" t="s">
        <v>152</v>
      </c>
      <c r="E44" s="1049"/>
      <c r="F44" s="1049"/>
      <c r="G44" s="1049"/>
      <c r="H44" s="1049"/>
      <c r="I44" s="1049"/>
      <c r="J44" s="1049"/>
      <c r="K44" s="1049"/>
      <c r="L44" s="78"/>
      <c r="M44" s="78"/>
      <c r="N44" s="78"/>
      <c r="O44" s="78"/>
    </row>
    <row r="45" spans="1:15" ht="13.5" thickBot="1" x14ac:dyDescent="0.25">
      <c r="A45" s="100" t="s">
        <v>149</v>
      </c>
      <c r="D45" s="1049" t="s">
        <v>153</v>
      </c>
      <c r="E45" s="1049"/>
      <c r="F45" s="1049"/>
      <c r="G45" s="1049"/>
      <c r="H45" s="1049"/>
      <c r="I45" s="1049"/>
      <c r="J45" s="1049"/>
      <c r="K45" s="1049"/>
      <c r="L45" s="78"/>
      <c r="M45" s="78"/>
      <c r="N45" s="78"/>
      <c r="O45" s="78"/>
    </row>
    <row r="46" spans="1:15" ht="12.75" x14ac:dyDescent="0.2">
      <c r="A46" s="101"/>
      <c r="B46" s="97"/>
      <c r="E46" s="78"/>
      <c r="F46" s="78"/>
      <c r="G46" s="78"/>
      <c r="H46" s="78"/>
      <c r="I46" s="78"/>
      <c r="J46" s="78"/>
      <c r="K46" s="78"/>
      <c r="L46" s="78"/>
      <c r="M46" s="78"/>
      <c r="N46" s="78"/>
      <c r="O46" s="78"/>
    </row>
    <row r="47" spans="1:15" ht="13.5" thickBot="1" x14ac:dyDescent="0.25">
      <c r="A47" s="102"/>
      <c r="B47" s="98"/>
      <c r="F47" s="78"/>
      <c r="G47" s="78"/>
      <c r="H47" s="78"/>
      <c r="I47" s="78"/>
      <c r="J47" s="78"/>
      <c r="K47" s="78"/>
      <c r="L47" s="78"/>
      <c r="M47" s="78"/>
      <c r="N47" s="78"/>
      <c r="O47" s="78"/>
    </row>
    <row r="48" spans="1:15" ht="13.5" thickBot="1" x14ac:dyDescent="0.25">
      <c r="A48" s="80" t="s">
        <v>157</v>
      </c>
      <c r="B48" s="96"/>
      <c r="D48" s="84" t="s">
        <v>179</v>
      </c>
      <c r="E48" s="78" t="s">
        <v>275</v>
      </c>
      <c r="F48" s="78"/>
      <c r="G48" s="78"/>
      <c r="H48" s="78"/>
      <c r="I48" s="78"/>
      <c r="J48" s="78"/>
      <c r="K48" s="78"/>
      <c r="L48" s="78"/>
      <c r="M48" s="84" t="s">
        <v>183</v>
      </c>
      <c r="N48" s="108" t="s">
        <v>184</v>
      </c>
      <c r="O48" s="78"/>
    </row>
    <row r="49" spans="1:15" ht="12.75" x14ac:dyDescent="0.2">
      <c r="A49" s="100"/>
      <c r="D49" s="78"/>
      <c r="E49" s="108" t="s">
        <v>273</v>
      </c>
      <c r="F49" s="103"/>
      <c r="G49" s="79"/>
      <c r="H49" s="78"/>
      <c r="I49" s="78"/>
      <c r="J49" s="78"/>
      <c r="K49" s="78"/>
      <c r="L49" s="78"/>
      <c r="M49" s="78"/>
      <c r="N49" s="108"/>
      <c r="O49" s="78"/>
    </row>
    <row r="50" spans="1:15" ht="12.75" x14ac:dyDescent="0.2">
      <c r="A50" s="1055"/>
      <c r="B50" s="104"/>
      <c r="D50" s="105"/>
      <c r="E50" s="62"/>
      <c r="F50" s="103"/>
      <c r="H50" s="106"/>
      <c r="I50" s="106"/>
      <c r="J50" s="106"/>
      <c r="K50" s="106"/>
      <c r="L50" s="78"/>
      <c r="M50" s="78"/>
      <c r="N50" s="108"/>
      <c r="O50" s="78"/>
    </row>
    <row r="51" spans="1:15" ht="12.75" x14ac:dyDescent="0.2">
      <c r="A51" s="1055"/>
      <c r="B51" s="104"/>
      <c r="D51" s="78"/>
      <c r="E51" s="106"/>
      <c r="F51" s="106"/>
      <c r="G51" s="106"/>
      <c r="H51" s="106"/>
      <c r="I51" s="106"/>
      <c r="J51" s="106"/>
      <c r="K51" s="106"/>
      <c r="L51" s="78"/>
      <c r="M51" s="78"/>
      <c r="N51" s="78"/>
      <c r="O51" s="78"/>
    </row>
    <row r="52" spans="1:15" ht="12.75" x14ac:dyDescent="0.2">
      <c r="A52" s="1055"/>
      <c r="B52" s="104"/>
      <c r="D52" s="78"/>
      <c r="E52" s="1051"/>
      <c r="F52" s="1051"/>
      <c r="G52" s="1051"/>
      <c r="H52" s="1051"/>
      <c r="I52" s="1051"/>
      <c r="J52" s="1051"/>
      <c r="K52" s="1051"/>
      <c r="L52" s="78"/>
      <c r="M52" s="78"/>
      <c r="N52" s="78"/>
      <c r="O52" s="78"/>
    </row>
    <row r="53" spans="1:15" ht="12.75" x14ac:dyDescent="0.2">
      <c r="A53" s="1055"/>
      <c r="B53" s="104"/>
      <c r="E53" s="1051"/>
      <c r="F53" s="1051"/>
      <c r="G53" s="1051"/>
      <c r="H53" s="1051"/>
      <c r="I53" s="1051"/>
      <c r="J53" s="1051"/>
      <c r="K53" s="1051"/>
    </row>
    <row r="54" spans="1:15" ht="12.75" x14ac:dyDescent="0.2">
      <c r="A54" s="90"/>
      <c r="B54" s="75"/>
      <c r="E54" s="1051"/>
      <c r="F54" s="1051"/>
      <c r="G54" s="1051"/>
      <c r="H54" s="1051"/>
      <c r="I54" s="1051"/>
      <c r="J54" s="1051"/>
      <c r="K54" s="1051"/>
    </row>
    <row r="55" spans="1:15" ht="12.75" x14ac:dyDescent="0.2">
      <c r="E55" s="1051"/>
      <c r="F55" s="1051"/>
      <c r="G55" s="1051"/>
      <c r="H55" s="1051"/>
      <c r="I55" s="1051"/>
      <c r="J55" s="1051"/>
      <c r="K55" s="1051"/>
    </row>
    <row r="56" spans="1:15" ht="12.75" x14ac:dyDescent="0.2">
      <c r="E56" s="1051"/>
      <c r="F56" s="1051"/>
      <c r="G56" s="1051"/>
      <c r="H56" s="1051"/>
      <c r="I56" s="1051"/>
      <c r="J56" s="1051"/>
      <c r="K56" s="1051"/>
    </row>
    <row r="57" spans="1:15" ht="12.75" x14ac:dyDescent="0.2">
      <c r="E57" s="1051"/>
      <c r="F57" s="1051"/>
      <c r="G57" s="1051"/>
      <c r="H57" s="1051"/>
      <c r="I57" s="1051"/>
      <c r="J57" s="1051"/>
      <c r="K57" s="1051"/>
    </row>
    <row r="58" spans="1:15" ht="12.75" x14ac:dyDescent="0.2">
      <c r="E58" s="1051"/>
      <c r="F58" s="1051"/>
      <c r="G58" s="1051"/>
      <c r="H58" s="1051"/>
      <c r="I58" s="1051"/>
      <c r="J58" s="1051"/>
      <c r="K58" s="1051"/>
    </row>
  </sheetData>
  <mergeCells count="36">
    <mergeCell ref="D43:K43"/>
    <mergeCell ref="H20:I20"/>
    <mergeCell ref="H21:I21"/>
    <mergeCell ref="E58:K58"/>
    <mergeCell ref="A38:A41"/>
    <mergeCell ref="E55:K55"/>
    <mergeCell ref="E56:K56"/>
    <mergeCell ref="E57:K57"/>
    <mergeCell ref="A50:A53"/>
    <mergeCell ref="D42:K42"/>
    <mergeCell ref="D44:K44"/>
    <mergeCell ref="E54:K54"/>
    <mergeCell ref="E52:K52"/>
    <mergeCell ref="E53:K53"/>
    <mergeCell ref="D45:K45"/>
    <mergeCell ref="A30:A32"/>
    <mergeCell ref="A1:A5"/>
    <mergeCell ref="C1:C2"/>
    <mergeCell ref="D4:Q4"/>
    <mergeCell ref="D5:Q5"/>
    <mergeCell ref="D9:L9"/>
    <mergeCell ref="D10:L10"/>
    <mergeCell ref="D12:K12"/>
    <mergeCell ref="E8:F8"/>
    <mergeCell ref="D11:L11"/>
    <mergeCell ref="D13:K13"/>
    <mergeCell ref="D32:R32"/>
    <mergeCell ref="S32:AG32"/>
    <mergeCell ref="D30:R30"/>
    <mergeCell ref="D31:R31"/>
    <mergeCell ref="D14:K14"/>
    <mergeCell ref="E28:M28"/>
    <mergeCell ref="E24:F24"/>
    <mergeCell ref="S30:AG30"/>
    <mergeCell ref="S31:AG31"/>
    <mergeCell ref="E25:F25"/>
  </mergeCells>
  <phoneticPr fontId="16" type="noConversion"/>
  <hyperlinks>
    <hyperlink ref="D16" r:id="rId1" tooltip="blocked::Msaleque@azdot.gov" display="C:\Documents and Settings\sjoshua\Local Settings\Temporary Internet Files\Content.Outlook\Msaleque@azdot.gov"/>
  </hyperlinks>
  <pageMargins left="0.5" right="0.5" top="0.5" bottom="1" header="0.5" footer="0.5"/>
  <pageSetup scale="74" orientation="portrait" r:id="rId2"/>
  <headerFooter alignWithMargins="0">
    <oddFooter>&amp;C&amp;P</oddFooter>
  </headerFooter>
  <rowBreaks count="1" manualBreakCount="1">
    <brk id="51" min="2" max="17" man="1"/>
  </rowBreaks>
  <drawing r:id="rId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enableFormatConditionsCalculation="0">
    <tabColor indexed="47"/>
  </sheetPr>
  <dimension ref="A1:AG56"/>
  <sheetViews>
    <sheetView view="pageBreakPreview" topLeftCell="A10" zoomScale="75" zoomScaleNormal="100" zoomScaleSheetLayoutView="100" workbookViewId="0">
      <selection activeCell="G17" sqref="G17"/>
    </sheetView>
  </sheetViews>
  <sheetFormatPr defaultColWidth="8" defaultRowHeight="11.25" x14ac:dyDescent="0.2"/>
  <cols>
    <col min="1" max="1" width="53.140625" style="71" customWidth="1"/>
    <col min="2" max="2" width="6.28515625" style="67" customWidth="1"/>
    <col min="3" max="3" width="6" style="67" customWidth="1"/>
    <col min="4" max="4" width="5.5703125" style="67" customWidth="1"/>
    <col min="5" max="5" width="10.85546875" style="67" customWidth="1"/>
    <col min="6" max="6" width="12.140625" style="67" customWidth="1"/>
    <col min="7" max="7" width="9.140625" style="67" customWidth="1"/>
    <col min="8" max="9" width="8" style="67" customWidth="1"/>
    <col min="10" max="10" width="4.28515625" style="67" customWidth="1"/>
    <col min="11" max="11" width="3.5703125" style="67" customWidth="1"/>
    <col min="12" max="12" width="5" style="67" customWidth="1"/>
    <col min="13" max="13" width="12.140625" style="67" customWidth="1"/>
    <col min="14" max="14" width="11.5703125" style="67" customWidth="1"/>
    <col min="15" max="15" width="8" style="67" customWidth="1"/>
    <col min="16" max="16" width="9.42578125" style="67" customWidth="1"/>
    <col min="17" max="17" width="4.140625" style="67" customWidth="1"/>
    <col min="18" max="18" width="7.85546875" style="67" customWidth="1"/>
    <col min="19" max="19" width="11.5703125" style="67" customWidth="1"/>
    <col min="20" max="16384" width="8" style="67"/>
  </cols>
  <sheetData>
    <row r="1" spans="1:18" ht="11.25" customHeight="1" x14ac:dyDescent="0.2">
      <c r="A1" s="1059" t="s">
        <v>33</v>
      </c>
      <c r="C1" s="1060"/>
    </row>
    <row r="2" spans="1:18" ht="11.25" customHeight="1" x14ac:dyDescent="0.2">
      <c r="A2" s="1059"/>
      <c r="C2" s="1061"/>
    </row>
    <row r="3" spans="1:18" ht="11.25" customHeight="1" x14ac:dyDescent="0.2">
      <c r="A3" s="1059"/>
    </row>
    <row r="4" spans="1:18" ht="81.75" customHeight="1" x14ac:dyDescent="0.2">
      <c r="A4" s="1059"/>
      <c r="C4" s="69"/>
      <c r="D4" s="940" t="s">
        <v>139</v>
      </c>
      <c r="E4" s="940"/>
      <c r="F4" s="940"/>
      <c r="G4" s="940"/>
      <c r="H4" s="940"/>
      <c r="I4" s="940"/>
      <c r="J4" s="940"/>
      <c r="K4" s="940"/>
      <c r="L4" s="940"/>
      <c r="M4" s="940"/>
      <c r="N4" s="940"/>
      <c r="O4" s="940"/>
      <c r="P4" s="940"/>
      <c r="Q4" s="940"/>
    </row>
    <row r="5" spans="1:18" ht="33.75" customHeight="1" x14ac:dyDescent="0.2">
      <c r="A5" s="1059"/>
      <c r="D5" s="1062">
        <f ca="1">TODAY()</f>
        <v>42573</v>
      </c>
      <c r="E5" s="1063"/>
      <c r="F5" s="1063"/>
      <c r="G5" s="1063"/>
      <c r="H5" s="1063"/>
      <c r="I5" s="1063"/>
      <c r="J5" s="1063"/>
      <c r="K5" s="1063"/>
      <c r="L5" s="1063"/>
      <c r="M5" s="1063"/>
      <c r="N5" s="1063"/>
      <c r="O5" s="1063"/>
      <c r="P5" s="1063"/>
      <c r="Q5" s="1063"/>
      <c r="R5" s="70"/>
    </row>
    <row r="6" spans="1:18" ht="19.5" customHeight="1" x14ac:dyDescent="0.2">
      <c r="C6" s="72"/>
      <c r="D6" s="72"/>
      <c r="E6" s="73"/>
      <c r="F6" s="73"/>
      <c r="G6" s="74"/>
      <c r="H6" s="74"/>
      <c r="I6" s="74"/>
      <c r="J6" s="74"/>
      <c r="K6" s="74"/>
      <c r="L6" s="75"/>
      <c r="M6" s="75"/>
      <c r="N6" s="75"/>
      <c r="O6" s="76"/>
      <c r="P6" s="76"/>
      <c r="Q6" s="68"/>
    </row>
    <row r="7" spans="1:18" ht="19.5" customHeight="1" x14ac:dyDescent="0.2">
      <c r="C7" s="72"/>
      <c r="D7" s="72"/>
      <c r="E7" s="73"/>
      <c r="F7" s="73"/>
      <c r="G7" s="74"/>
      <c r="H7" s="74"/>
      <c r="I7" s="74"/>
      <c r="J7" s="74"/>
      <c r="K7" s="74"/>
      <c r="L7" s="75"/>
      <c r="M7" s="75"/>
      <c r="N7" s="75"/>
      <c r="O7" s="76"/>
      <c r="P7" s="76"/>
      <c r="Q7" s="68"/>
    </row>
    <row r="8" spans="1:18" ht="12.75" x14ac:dyDescent="0.2">
      <c r="B8" s="71"/>
      <c r="C8" s="75"/>
      <c r="D8" s="77"/>
      <c r="E8" s="1066"/>
      <c r="F8" s="1066"/>
      <c r="G8" s="75"/>
      <c r="H8" s="75"/>
      <c r="I8" s="75"/>
      <c r="J8" s="75"/>
      <c r="K8" s="75"/>
      <c r="L8" s="75"/>
      <c r="M8" s="75"/>
      <c r="N8" s="75"/>
      <c r="O8" s="75"/>
      <c r="P8" s="75"/>
    </row>
    <row r="9" spans="1:18" ht="14.25" customHeight="1" x14ac:dyDescent="0.2">
      <c r="B9" s="71"/>
      <c r="C9" s="75"/>
      <c r="D9" s="1064" t="s">
        <v>7</v>
      </c>
      <c r="E9" s="1064"/>
      <c r="F9" s="1064"/>
      <c r="G9" s="1064"/>
      <c r="H9" s="1064"/>
      <c r="I9" s="1064"/>
      <c r="J9" s="1064"/>
      <c r="K9" s="1064"/>
      <c r="L9" s="1064"/>
      <c r="M9" s="78"/>
      <c r="N9" s="78"/>
      <c r="O9" s="78"/>
    </row>
    <row r="10" spans="1:18" ht="14.25" customHeight="1" x14ac:dyDescent="0.2">
      <c r="B10" s="71"/>
      <c r="C10" s="75"/>
      <c r="D10" s="1064" t="s">
        <v>9</v>
      </c>
      <c r="E10" s="1064"/>
      <c r="F10" s="1064"/>
      <c r="G10" s="1064"/>
      <c r="H10" s="1064"/>
      <c r="I10" s="1064"/>
      <c r="J10" s="1064"/>
      <c r="K10" s="1064"/>
      <c r="L10" s="1064"/>
      <c r="M10" s="78"/>
      <c r="N10" s="78"/>
      <c r="O10" s="78"/>
    </row>
    <row r="11" spans="1:18" ht="14.25" customHeight="1" x14ac:dyDescent="0.2">
      <c r="B11" s="71"/>
      <c r="C11" s="75"/>
      <c r="D11" s="1065" t="s">
        <v>147</v>
      </c>
      <c r="E11" s="1065"/>
      <c r="F11" s="1065"/>
      <c r="G11" s="1065"/>
      <c r="H11" s="1065"/>
      <c r="I11" s="1065"/>
      <c r="J11" s="1065"/>
      <c r="K11" s="1065"/>
      <c r="L11" s="139"/>
      <c r="M11" s="78"/>
      <c r="N11" s="78"/>
      <c r="O11" s="78"/>
    </row>
    <row r="12" spans="1:18" ht="12.75" x14ac:dyDescent="0.2">
      <c r="B12" s="71"/>
      <c r="D12" s="1065" t="s">
        <v>8</v>
      </c>
      <c r="E12" s="1065"/>
      <c r="F12" s="1065"/>
      <c r="G12" s="1065"/>
      <c r="H12" s="1065"/>
      <c r="I12" s="1065"/>
      <c r="J12" s="1065"/>
      <c r="K12" s="1065"/>
      <c r="L12" s="78"/>
      <c r="M12" s="78"/>
      <c r="N12" s="78"/>
      <c r="O12" s="78"/>
    </row>
    <row r="13" spans="1:18" ht="12.75" x14ac:dyDescent="0.2">
      <c r="D13" s="1065" t="s">
        <v>191</v>
      </c>
      <c r="E13" s="1065"/>
      <c r="F13" s="1065"/>
      <c r="G13" s="1065"/>
      <c r="H13" s="1065"/>
      <c r="I13" s="1065"/>
      <c r="J13" s="1065"/>
      <c r="K13" s="1065"/>
      <c r="L13" s="78"/>
      <c r="M13" s="78"/>
      <c r="N13" s="78"/>
      <c r="O13" s="78"/>
    </row>
    <row r="14" spans="1:18" ht="12.75" x14ac:dyDescent="0.2">
      <c r="D14" s="116" t="s">
        <v>10</v>
      </c>
      <c r="L14" s="78"/>
      <c r="M14" s="78"/>
      <c r="N14" s="78"/>
      <c r="O14" s="78"/>
    </row>
    <row r="15" spans="1:18" ht="15" x14ac:dyDescent="0.25">
      <c r="D15" s="177" t="s">
        <v>11</v>
      </c>
      <c r="E15" s="79"/>
      <c r="F15" s="79"/>
      <c r="G15" s="79"/>
      <c r="H15" s="79"/>
      <c r="I15" s="79"/>
      <c r="J15" s="78"/>
      <c r="K15" s="78"/>
      <c r="L15" s="78"/>
      <c r="M15" s="78"/>
      <c r="N15" s="78"/>
      <c r="O15" s="78"/>
    </row>
    <row r="16" spans="1:18" ht="13.5" thickBot="1" x14ac:dyDescent="0.25">
      <c r="D16" s="78"/>
      <c r="E16" s="78"/>
      <c r="F16" s="78"/>
      <c r="G16" s="78"/>
      <c r="H16" s="78"/>
      <c r="I16" s="78"/>
      <c r="J16" s="78"/>
      <c r="K16" s="78"/>
      <c r="L16" s="78"/>
      <c r="M16" s="78"/>
      <c r="N16" s="78"/>
      <c r="O16" s="78"/>
    </row>
    <row r="17" spans="1:33" ht="16.5" thickBot="1" x14ac:dyDescent="0.3">
      <c r="A17" s="80" t="s">
        <v>186</v>
      </c>
      <c r="B17" s="81"/>
      <c r="C17" s="82"/>
      <c r="D17" s="83" t="s">
        <v>140</v>
      </c>
      <c r="E17" s="86" t="s">
        <v>170</v>
      </c>
      <c r="F17" s="107"/>
      <c r="G17" s="86" t="s">
        <v>276</v>
      </c>
      <c r="H17" s="86"/>
      <c r="I17" s="86"/>
      <c r="J17" s="86"/>
      <c r="K17" s="86"/>
      <c r="L17" s="86"/>
      <c r="M17" s="86"/>
      <c r="N17" s="86"/>
      <c r="O17" s="86"/>
      <c r="P17" s="86"/>
    </row>
    <row r="18" spans="1:33" ht="13.5" thickBot="1" x14ac:dyDescent="0.25">
      <c r="A18" s="80" t="s">
        <v>181</v>
      </c>
      <c r="B18" s="81"/>
      <c r="C18" s="82"/>
      <c r="D18" s="83"/>
      <c r="E18" s="86" t="s">
        <v>168</v>
      </c>
      <c r="G18" s="195"/>
      <c r="H18" s="1050"/>
      <c r="I18" s="1050"/>
      <c r="J18" s="86"/>
      <c r="K18" s="86"/>
      <c r="L18" s="86"/>
      <c r="M18" s="86"/>
      <c r="N18" s="79"/>
      <c r="O18" s="79"/>
      <c r="P18" s="79"/>
    </row>
    <row r="19" spans="1:33" ht="13.5" thickBot="1" x14ac:dyDescent="0.25">
      <c r="A19" s="80" t="s">
        <v>180</v>
      </c>
      <c r="B19" s="81"/>
      <c r="C19" s="82"/>
      <c r="D19" s="83"/>
      <c r="E19" s="86" t="s">
        <v>169</v>
      </c>
      <c r="F19" s="86"/>
      <c r="G19" s="196"/>
      <c r="H19" s="1050"/>
      <c r="I19" s="1050"/>
      <c r="J19" s="86"/>
      <c r="K19" s="86"/>
      <c r="L19" s="86"/>
      <c r="M19" s="86"/>
      <c r="N19" s="79"/>
      <c r="O19" s="79"/>
      <c r="P19" s="79"/>
    </row>
    <row r="20" spans="1:33" ht="15" customHeight="1" thickBot="1" x14ac:dyDescent="0.25">
      <c r="A20" s="80" t="s">
        <v>172</v>
      </c>
      <c r="B20" s="81"/>
      <c r="C20" s="82"/>
      <c r="D20" s="83"/>
      <c r="E20" s="84" t="str">
        <f>IF('2. Application'!F2="", "", '2. Application'!F2)</f>
        <v/>
      </c>
      <c r="F20" s="86" t="s">
        <v>167</v>
      </c>
      <c r="G20" s="196"/>
    </row>
    <row r="21" spans="1:33" ht="15" customHeight="1" x14ac:dyDescent="0.2">
      <c r="C21" s="82"/>
      <c r="D21" s="83"/>
      <c r="E21" s="110" t="s">
        <v>12</v>
      </c>
      <c r="F21" s="110"/>
      <c r="G21" s="86"/>
      <c r="H21" s="86"/>
      <c r="I21" s="86"/>
      <c r="J21" s="86"/>
      <c r="K21" s="86"/>
      <c r="L21" s="86"/>
      <c r="M21" s="86"/>
      <c r="N21" s="86"/>
      <c r="O21" s="86"/>
      <c r="P21" s="86"/>
    </row>
    <row r="22" spans="1:33" ht="12.75" x14ac:dyDescent="0.2">
      <c r="E22" s="1071">
        <f>'2. Application'!F1</f>
        <v>0</v>
      </c>
      <c r="F22" s="1071"/>
      <c r="G22" s="88" t="str">
        <f>IF('2. Application'!C1="","",'2. Application'!C1)</f>
        <v xml:space="preserve"> </v>
      </c>
      <c r="H22" s="88"/>
      <c r="I22" s="88"/>
      <c r="J22" s="88"/>
      <c r="K22" s="88"/>
      <c r="L22" s="88"/>
      <c r="P22" s="79"/>
    </row>
    <row r="23" spans="1:33" ht="12.75" customHeight="1" x14ac:dyDescent="0.2">
      <c r="E23" s="1050" t="str">
        <f>'2. Application'!C1</f>
        <v xml:space="preserve"> </v>
      </c>
      <c r="F23" s="1050"/>
      <c r="G23" s="89">
        <f>'2. Application'!F1</f>
        <v>0</v>
      </c>
      <c r="H23" s="89"/>
      <c r="I23" s="89"/>
      <c r="J23" s="89"/>
      <c r="K23" s="89"/>
      <c r="L23" s="89"/>
      <c r="P23" s="89"/>
      <c r="Q23" s="89"/>
      <c r="R23" s="89"/>
    </row>
    <row r="24" spans="1:33" ht="12.75" x14ac:dyDescent="0.2">
      <c r="A24" s="90"/>
      <c r="B24" s="75"/>
      <c r="D24" s="78"/>
      <c r="E24" s="91"/>
      <c r="G24" s="92"/>
      <c r="H24" s="92"/>
      <c r="I24" s="92"/>
      <c r="J24" s="92"/>
      <c r="K24" s="92"/>
      <c r="L24" s="92"/>
      <c r="P24" s="89"/>
      <c r="Q24" s="89"/>
      <c r="R24" s="89"/>
    </row>
    <row r="25" spans="1:33" ht="12" customHeight="1" x14ac:dyDescent="0.2">
      <c r="A25" s="90"/>
      <c r="B25" s="75"/>
      <c r="D25" s="78"/>
      <c r="E25" s="78"/>
      <c r="F25" s="78"/>
      <c r="G25" s="92"/>
      <c r="H25" s="92"/>
      <c r="I25" s="92"/>
      <c r="J25" s="92"/>
      <c r="K25" s="92"/>
      <c r="L25" s="92"/>
      <c r="M25" s="92"/>
      <c r="N25" s="78"/>
      <c r="O25" s="78"/>
    </row>
    <row r="26" spans="1:33" ht="12.75" x14ac:dyDescent="0.2">
      <c r="A26" s="93"/>
      <c r="B26" s="75"/>
      <c r="D26" s="94" t="s">
        <v>150</v>
      </c>
      <c r="E26" s="1070" t="s">
        <v>13</v>
      </c>
      <c r="F26" s="1070"/>
      <c r="G26" s="1070"/>
      <c r="H26" s="1070"/>
      <c r="I26" s="1070"/>
      <c r="J26" s="1070"/>
      <c r="K26" s="1070"/>
      <c r="L26" s="1070"/>
      <c r="M26" s="1070"/>
      <c r="N26" s="78"/>
      <c r="O26" s="78"/>
    </row>
    <row r="27" spans="1:33" ht="16.5" thickBot="1" x14ac:dyDescent="0.3">
      <c r="A27" s="90"/>
      <c r="B27" s="75"/>
      <c r="D27" s="78"/>
      <c r="E27" s="78"/>
      <c r="F27" s="78"/>
      <c r="G27" s="78"/>
      <c r="H27" s="78"/>
      <c r="I27" s="78"/>
      <c r="J27" s="78"/>
      <c r="K27" s="78"/>
      <c r="L27" s="78"/>
      <c r="M27" s="78"/>
      <c r="N27" s="78"/>
      <c r="O27" s="78"/>
      <c r="S27" s="95" t="s">
        <v>185</v>
      </c>
    </row>
    <row r="28" spans="1:33" ht="54.75" customHeight="1" thickBot="1" x14ac:dyDescent="0.25">
      <c r="A28" s="1056" t="s">
        <v>182</v>
      </c>
      <c r="B28" s="80"/>
      <c r="D28" s="1067" t="s">
        <v>16</v>
      </c>
      <c r="E28" s="1067"/>
      <c r="F28" s="1067"/>
      <c r="G28" s="1067"/>
      <c r="H28" s="1067"/>
      <c r="I28" s="1067"/>
      <c r="J28" s="1067"/>
      <c r="K28" s="1067"/>
      <c r="L28" s="1067"/>
      <c r="M28" s="1067"/>
      <c r="N28" s="1067"/>
      <c r="O28" s="1067"/>
      <c r="P28" s="1067"/>
      <c r="Q28" s="1067"/>
      <c r="R28" s="1067"/>
      <c r="S28" s="1067" t="s">
        <v>22</v>
      </c>
      <c r="T28" s="1067"/>
      <c r="U28" s="1067"/>
      <c r="V28" s="1067"/>
      <c r="W28" s="1067"/>
      <c r="X28" s="1067"/>
      <c r="Y28" s="1067"/>
      <c r="Z28" s="1067"/>
      <c r="AA28" s="1067"/>
      <c r="AB28" s="1067"/>
      <c r="AC28" s="1067"/>
      <c r="AD28" s="1067"/>
      <c r="AE28" s="1067"/>
      <c r="AF28" s="1067"/>
      <c r="AG28" s="1067"/>
    </row>
    <row r="29" spans="1:33" ht="73.5" customHeight="1" thickBot="1" x14ac:dyDescent="0.25">
      <c r="A29" s="1057"/>
      <c r="B29" s="80"/>
      <c r="D29" s="1097" t="s">
        <v>23</v>
      </c>
      <c r="E29" s="1097"/>
      <c r="F29" s="1097"/>
      <c r="G29" s="1097"/>
      <c r="H29" s="1097"/>
      <c r="I29" s="1097"/>
      <c r="J29" s="1097"/>
      <c r="K29" s="1097"/>
      <c r="L29" s="1097"/>
      <c r="M29" s="1097"/>
      <c r="N29" s="1097"/>
      <c r="O29" s="1097"/>
      <c r="P29" s="1097"/>
      <c r="Q29" s="1097"/>
      <c r="R29" s="1097"/>
      <c r="S29" s="1067" t="s">
        <v>15</v>
      </c>
      <c r="T29" s="1067"/>
      <c r="U29" s="1067"/>
      <c r="V29" s="1067"/>
      <c r="W29" s="1067"/>
      <c r="X29" s="1067"/>
      <c r="Y29" s="1067"/>
      <c r="Z29" s="1067"/>
      <c r="AA29" s="1067"/>
      <c r="AB29" s="1067"/>
      <c r="AC29" s="1067"/>
      <c r="AD29" s="1067"/>
      <c r="AE29" s="1067"/>
      <c r="AF29" s="1067"/>
      <c r="AG29" s="1067"/>
    </row>
    <row r="30" spans="1:33" ht="66" customHeight="1" thickBot="1" x14ac:dyDescent="0.25">
      <c r="A30" s="1058"/>
      <c r="B30" s="80"/>
      <c r="D30" s="1067" t="s">
        <v>14</v>
      </c>
      <c r="E30" s="1067"/>
      <c r="F30" s="1067"/>
      <c r="G30" s="1067"/>
      <c r="H30" s="1067"/>
      <c r="I30" s="1067"/>
      <c r="J30" s="1067"/>
      <c r="K30" s="1067"/>
      <c r="L30" s="1067"/>
      <c r="M30" s="1067"/>
      <c r="N30" s="1067"/>
      <c r="O30" s="1067"/>
      <c r="P30" s="1067"/>
      <c r="Q30" s="1067"/>
      <c r="R30" s="1067"/>
      <c r="S30" s="1067" t="s">
        <v>14</v>
      </c>
      <c r="T30" s="1067"/>
      <c r="U30" s="1067"/>
      <c r="V30" s="1067"/>
      <c r="W30" s="1067"/>
      <c r="X30" s="1067"/>
      <c r="Y30" s="1067"/>
      <c r="Z30" s="1067"/>
      <c r="AA30" s="1067"/>
      <c r="AB30" s="1067"/>
      <c r="AC30" s="1067"/>
      <c r="AD30" s="1067"/>
      <c r="AE30" s="1067"/>
      <c r="AF30" s="1067"/>
      <c r="AG30" s="1067"/>
    </row>
    <row r="31" spans="1:33" ht="12.75" x14ac:dyDescent="0.2">
      <c r="D31" s="78"/>
      <c r="E31" s="78"/>
      <c r="F31" s="78"/>
      <c r="G31" s="78"/>
      <c r="H31" s="78"/>
      <c r="I31" s="78"/>
      <c r="J31" s="78"/>
      <c r="K31" s="78"/>
      <c r="L31" s="78"/>
      <c r="M31" s="78"/>
      <c r="N31" s="78"/>
      <c r="O31" s="78"/>
    </row>
    <row r="32" spans="1:33" ht="13.5" thickBot="1" x14ac:dyDescent="0.25">
      <c r="D32" s="78"/>
      <c r="E32" s="78"/>
      <c r="F32" s="78"/>
      <c r="G32" s="78"/>
      <c r="H32" s="78"/>
      <c r="I32" s="78"/>
      <c r="J32" s="78"/>
      <c r="K32" s="78"/>
      <c r="L32" s="78"/>
      <c r="M32" s="78"/>
      <c r="N32" s="78"/>
      <c r="O32" s="78"/>
    </row>
    <row r="33" spans="1:15" ht="13.5" thickBot="1" x14ac:dyDescent="0.25">
      <c r="A33" s="80" t="s">
        <v>199</v>
      </c>
      <c r="B33" s="96"/>
      <c r="D33" s="108" t="s">
        <v>200</v>
      </c>
      <c r="E33" s="78"/>
      <c r="F33" s="78"/>
      <c r="G33" s="78"/>
      <c r="H33" s="78"/>
      <c r="I33" s="78"/>
      <c r="J33" s="78"/>
      <c r="K33" s="78"/>
      <c r="L33" s="78"/>
      <c r="M33" s="78"/>
      <c r="N33" s="78"/>
      <c r="O33" s="78"/>
    </row>
    <row r="34" spans="1:15" ht="12.75" x14ac:dyDescent="0.2">
      <c r="D34" s="78"/>
      <c r="E34" s="78"/>
      <c r="F34" s="78"/>
      <c r="G34" s="78"/>
      <c r="H34" s="78"/>
      <c r="I34" s="78"/>
      <c r="J34" s="78"/>
      <c r="K34" s="78"/>
      <c r="L34" s="78"/>
      <c r="M34" s="78"/>
      <c r="N34" s="78"/>
      <c r="O34" s="78"/>
    </row>
    <row r="35" spans="1:15" ht="13.5" thickBot="1" x14ac:dyDescent="0.25">
      <c r="D35" s="78" t="s">
        <v>142</v>
      </c>
      <c r="E35" s="78"/>
      <c r="F35" s="78"/>
      <c r="G35" s="78"/>
      <c r="H35" s="78"/>
      <c r="I35" s="78"/>
      <c r="J35" s="78"/>
      <c r="K35" s="78"/>
      <c r="L35" s="78"/>
      <c r="M35" s="78"/>
      <c r="N35" s="78"/>
      <c r="O35" s="78"/>
    </row>
    <row r="36" spans="1:15" ht="12.75" x14ac:dyDescent="0.2">
      <c r="A36" s="1052" t="s">
        <v>143</v>
      </c>
      <c r="B36" s="97"/>
      <c r="D36" s="78"/>
      <c r="E36" s="78"/>
      <c r="F36" s="78"/>
      <c r="G36" s="78"/>
      <c r="H36" s="78"/>
      <c r="I36" s="78"/>
      <c r="J36" s="78"/>
      <c r="K36" s="78"/>
      <c r="L36" s="78"/>
      <c r="M36" s="78"/>
      <c r="N36" s="78"/>
      <c r="O36" s="78"/>
    </row>
    <row r="37" spans="1:15" ht="12.75" x14ac:dyDescent="0.2">
      <c r="A37" s="1053"/>
      <c r="B37" s="98"/>
      <c r="D37" s="78"/>
      <c r="E37" s="78"/>
      <c r="F37" s="78"/>
      <c r="G37" s="78"/>
      <c r="H37" s="78"/>
      <c r="I37" s="78"/>
      <c r="J37" s="78"/>
      <c r="K37" s="78"/>
      <c r="L37" s="78"/>
      <c r="M37" s="78"/>
      <c r="N37" s="78"/>
      <c r="O37" s="78"/>
    </row>
    <row r="38" spans="1:15" ht="12.75" x14ac:dyDescent="0.2">
      <c r="A38" s="1053"/>
      <c r="B38" s="98"/>
      <c r="D38" s="78"/>
      <c r="E38" s="78"/>
      <c r="F38" s="78"/>
      <c r="G38" s="78"/>
      <c r="H38" s="78"/>
      <c r="I38" s="78"/>
      <c r="J38" s="78"/>
      <c r="K38" s="78"/>
      <c r="L38" s="78"/>
      <c r="M38" s="78"/>
      <c r="N38" s="78"/>
      <c r="O38" s="78"/>
    </row>
    <row r="39" spans="1:15" ht="13.5" thickBot="1" x14ac:dyDescent="0.25">
      <c r="A39" s="1054"/>
      <c r="B39" s="99"/>
      <c r="D39" s="78"/>
      <c r="E39" s="78"/>
      <c r="F39" s="78"/>
      <c r="G39" s="78"/>
      <c r="H39" s="78"/>
      <c r="I39" s="78"/>
      <c r="J39" s="78"/>
      <c r="K39" s="78"/>
      <c r="L39" s="78"/>
      <c r="M39" s="78"/>
      <c r="N39" s="78"/>
      <c r="O39" s="78"/>
    </row>
    <row r="40" spans="1:15" ht="13.5" thickBot="1" x14ac:dyDescent="0.25">
      <c r="A40" s="80" t="s">
        <v>144</v>
      </c>
      <c r="B40" s="96"/>
      <c r="D40" s="1049" t="s">
        <v>154</v>
      </c>
      <c r="E40" s="1049"/>
      <c r="F40" s="1049"/>
      <c r="G40" s="1049"/>
      <c r="H40" s="1049"/>
      <c r="I40" s="1049"/>
      <c r="J40" s="1049"/>
      <c r="K40" s="1049"/>
      <c r="L40" s="78"/>
      <c r="M40" s="78"/>
      <c r="N40" s="78"/>
      <c r="O40" s="78"/>
    </row>
    <row r="41" spans="1:15" ht="13.5" thickBot="1" x14ac:dyDescent="0.25">
      <c r="A41" s="80" t="s">
        <v>145</v>
      </c>
      <c r="B41" s="96"/>
      <c r="D41" s="1049" t="s">
        <v>155</v>
      </c>
      <c r="E41" s="1049"/>
      <c r="F41" s="1049"/>
      <c r="G41" s="1049"/>
      <c r="H41" s="1049"/>
      <c r="I41" s="1049"/>
      <c r="J41" s="1049"/>
      <c r="K41" s="1049"/>
      <c r="L41" s="78"/>
      <c r="M41" s="78"/>
      <c r="N41" s="78"/>
      <c r="O41" s="78"/>
    </row>
    <row r="42" spans="1:15" ht="13.5" thickBot="1" x14ac:dyDescent="0.25">
      <c r="A42" s="80" t="s">
        <v>148</v>
      </c>
      <c r="B42" s="96"/>
      <c r="D42" s="1049" t="s">
        <v>152</v>
      </c>
      <c r="E42" s="1049"/>
      <c r="F42" s="1049"/>
      <c r="G42" s="1049"/>
      <c r="H42" s="1049"/>
      <c r="I42" s="1049"/>
      <c r="J42" s="1049"/>
      <c r="K42" s="1049"/>
      <c r="L42" s="78"/>
      <c r="M42" s="78"/>
      <c r="N42" s="78"/>
      <c r="O42" s="78"/>
    </row>
    <row r="43" spans="1:15" ht="13.5" thickBot="1" x14ac:dyDescent="0.25">
      <c r="A43" s="100" t="s">
        <v>149</v>
      </c>
      <c r="D43" s="1049" t="s">
        <v>153</v>
      </c>
      <c r="E43" s="1049"/>
      <c r="F43" s="1049"/>
      <c r="G43" s="1049"/>
      <c r="H43" s="1049"/>
      <c r="I43" s="1049"/>
      <c r="J43" s="1049"/>
      <c r="K43" s="1049"/>
      <c r="L43" s="78"/>
      <c r="M43" s="78"/>
      <c r="N43" s="78"/>
      <c r="O43" s="78"/>
    </row>
    <row r="44" spans="1:15" ht="12.75" x14ac:dyDescent="0.2">
      <c r="A44" s="101"/>
      <c r="B44" s="97"/>
      <c r="E44" s="78"/>
      <c r="F44" s="78"/>
      <c r="G44" s="78"/>
      <c r="H44" s="78"/>
      <c r="I44" s="78"/>
      <c r="J44" s="78"/>
      <c r="K44" s="78"/>
      <c r="L44" s="78"/>
      <c r="M44" s="78"/>
      <c r="N44" s="78"/>
      <c r="O44" s="78"/>
    </row>
    <row r="45" spans="1:15" ht="13.5" thickBot="1" x14ac:dyDescent="0.25">
      <c r="A45" s="102"/>
      <c r="B45" s="98"/>
      <c r="F45" s="78"/>
      <c r="G45" s="78"/>
      <c r="H45" s="78"/>
      <c r="I45" s="78"/>
      <c r="J45" s="78"/>
      <c r="K45" s="78"/>
      <c r="L45" s="78"/>
      <c r="M45" s="78"/>
      <c r="N45" s="78"/>
      <c r="O45" s="78"/>
    </row>
    <row r="46" spans="1:15" ht="13.5" thickBot="1" x14ac:dyDescent="0.25">
      <c r="A46" s="80" t="s">
        <v>157</v>
      </c>
      <c r="B46" s="96"/>
      <c r="D46" s="84" t="s">
        <v>179</v>
      </c>
      <c r="E46" s="78" t="s">
        <v>274</v>
      </c>
      <c r="F46" s="78"/>
      <c r="G46" s="78"/>
      <c r="H46" s="78"/>
      <c r="I46" s="78"/>
      <c r="J46" s="78"/>
      <c r="K46" s="78"/>
      <c r="L46" s="78"/>
      <c r="M46" s="84" t="s">
        <v>183</v>
      </c>
      <c r="N46" s="108" t="s">
        <v>184</v>
      </c>
      <c r="O46" s="78"/>
    </row>
    <row r="47" spans="1:15" ht="12.75" x14ac:dyDescent="0.2">
      <c r="A47" s="100"/>
      <c r="D47" s="78"/>
      <c r="E47" s="108" t="s">
        <v>272</v>
      </c>
      <c r="F47" s="103"/>
      <c r="G47" s="79"/>
      <c r="H47" s="78"/>
      <c r="I47" s="78"/>
      <c r="J47" s="78"/>
      <c r="K47" s="78"/>
      <c r="L47" s="78"/>
      <c r="M47" s="78"/>
      <c r="N47" s="108"/>
      <c r="O47" s="78"/>
    </row>
    <row r="48" spans="1:15" ht="12.75" x14ac:dyDescent="0.2">
      <c r="A48" s="1055"/>
      <c r="B48" s="104"/>
      <c r="D48" s="105"/>
      <c r="E48" s="62"/>
      <c r="F48" s="103"/>
      <c r="H48" s="106"/>
      <c r="I48" s="106"/>
      <c r="J48" s="106"/>
      <c r="K48" s="106"/>
      <c r="L48" s="78"/>
      <c r="M48" s="78"/>
      <c r="N48" s="108"/>
      <c r="O48" s="78"/>
    </row>
    <row r="49" spans="1:15" ht="12.75" x14ac:dyDescent="0.2">
      <c r="A49" s="1055"/>
      <c r="B49" s="104"/>
      <c r="D49" s="78"/>
      <c r="E49" s="106"/>
      <c r="F49" s="106"/>
      <c r="G49" s="106"/>
      <c r="H49" s="106"/>
      <c r="I49" s="106"/>
      <c r="J49" s="106"/>
      <c r="K49" s="106"/>
      <c r="L49" s="78"/>
      <c r="M49" s="78"/>
      <c r="N49" s="78"/>
      <c r="O49" s="78"/>
    </row>
    <row r="50" spans="1:15" ht="12.75" x14ac:dyDescent="0.2">
      <c r="A50" s="1055"/>
      <c r="B50" s="104"/>
      <c r="D50" s="78"/>
      <c r="E50" s="1051"/>
      <c r="F50" s="1051"/>
      <c r="G50" s="1051"/>
      <c r="H50" s="1051"/>
      <c r="I50" s="1051"/>
      <c r="J50" s="1051"/>
      <c r="K50" s="1051"/>
      <c r="L50" s="78"/>
      <c r="M50" s="78"/>
      <c r="N50" s="78"/>
      <c r="O50" s="78"/>
    </row>
    <row r="51" spans="1:15" ht="12.75" x14ac:dyDescent="0.2">
      <c r="A51" s="1055"/>
      <c r="B51" s="104"/>
      <c r="E51" s="1051"/>
      <c r="F51" s="1051"/>
      <c r="G51" s="1051"/>
      <c r="H51" s="1051"/>
      <c r="I51" s="1051"/>
      <c r="J51" s="1051"/>
      <c r="K51" s="1051"/>
    </row>
    <row r="52" spans="1:15" ht="12.75" x14ac:dyDescent="0.2">
      <c r="A52" s="90"/>
      <c r="B52" s="75"/>
      <c r="E52" s="1051"/>
      <c r="F52" s="1051"/>
      <c r="G52" s="1051"/>
      <c r="H52" s="1051"/>
      <c r="I52" s="1051"/>
      <c r="J52" s="1051"/>
      <c r="K52" s="1051"/>
    </row>
    <row r="53" spans="1:15" ht="12.75" x14ac:dyDescent="0.2">
      <c r="E53" s="1051"/>
      <c r="F53" s="1051"/>
      <c r="G53" s="1051"/>
      <c r="H53" s="1051"/>
      <c r="I53" s="1051"/>
      <c r="J53" s="1051"/>
      <c r="K53" s="1051"/>
    </row>
    <row r="54" spans="1:15" ht="12.75" x14ac:dyDescent="0.2">
      <c r="E54" s="1051"/>
      <c r="F54" s="1051"/>
      <c r="G54" s="1051"/>
      <c r="H54" s="1051"/>
      <c r="I54" s="1051"/>
      <c r="J54" s="1051"/>
      <c r="K54" s="1051"/>
    </row>
    <row r="55" spans="1:15" ht="12.75" x14ac:dyDescent="0.2">
      <c r="E55" s="1051"/>
      <c r="F55" s="1051"/>
      <c r="G55" s="1051"/>
      <c r="H55" s="1051"/>
      <c r="I55" s="1051"/>
      <c r="J55" s="1051"/>
      <c r="K55" s="1051"/>
    </row>
    <row r="56" spans="1:15" ht="12.75" x14ac:dyDescent="0.2">
      <c r="E56" s="1051"/>
      <c r="F56" s="1051"/>
      <c r="G56" s="1051"/>
      <c r="H56" s="1051"/>
      <c r="I56" s="1051"/>
      <c r="J56" s="1051"/>
      <c r="K56" s="1051"/>
    </row>
  </sheetData>
  <sheetProtection formatCells="0" formatColumns="0" formatRows="0"/>
  <mergeCells count="35">
    <mergeCell ref="S30:AG30"/>
    <mergeCell ref="D29:R29"/>
    <mergeCell ref="D30:R30"/>
    <mergeCell ref="D28:R28"/>
    <mergeCell ref="E26:M26"/>
    <mergeCell ref="E22:F22"/>
    <mergeCell ref="S28:AG28"/>
    <mergeCell ref="S29:AG29"/>
    <mergeCell ref="E23:F23"/>
    <mergeCell ref="D10:L10"/>
    <mergeCell ref="D11:K11"/>
    <mergeCell ref="E8:F8"/>
    <mergeCell ref="D12:K12"/>
    <mergeCell ref="D13:K13"/>
    <mergeCell ref="A1:A5"/>
    <mergeCell ref="C1:C2"/>
    <mergeCell ref="D4:Q4"/>
    <mergeCell ref="D5:Q5"/>
    <mergeCell ref="D9:L9"/>
    <mergeCell ref="D41:K41"/>
    <mergeCell ref="H18:I18"/>
    <mergeCell ref="H19:I19"/>
    <mergeCell ref="E56:K56"/>
    <mergeCell ref="A36:A39"/>
    <mergeCell ref="E53:K53"/>
    <mergeCell ref="E54:K54"/>
    <mergeCell ref="E55:K55"/>
    <mergeCell ref="A48:A51"/>
    <mergeCell ref="D40:K40"/>
    <mergeCell ref="D42:K42"/>
    <mergeCell ref="E52:K52"/>
    <mergeCell ref="E50:K50"/>
    <mergeCell ref="E51:K51"/>
    <mergeCell ref="D43:K43"/>
    <mergeCell ref="A28:A30"/>
  </mergeCells>
  <phoneticPr fontId="16" type="noConversion"/>
  <hyperlinks>
    <hyperlink ref="D15" r:id="rId1" tooltip="blocked::PHunter@azdot.gov" display="C:\Documents and Settings\sjoshua\Local Settings\Temporary Internet Files\Content.Outlook\PHunter@azdot.gov"/>
  </hyperlinks>
  <pageMargins left="0.5" right="0.5" top="0.5" bottom="1" header="0.5" footer="0.5"/>
  <pageSetup scale="74" orientation="portrait" r:id="rId2"/>
  <headerFooter alignWithMargins="0">
    <oddFooter>&amp;C&amp;P</oddFooter>
  </headerFooter>
  <rowBreaks count="1" manualBreakCount="1">
    <brk id="49" min="2" max="17" man="1"/>
  </rowBreaks>
  <drawing r:id="rId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39997558519241921"/>
  </sheetPr>
  <dimension ref="A1:AI29"/>
  <sheetViews>
    <sheetView topLeftCell="I4" workbookViewId="0">
      <selection activeCell="E12" sqref="E12"/>
    </sheetView>
  </sheetViews>
  <sheetFormatPr defaultRowHeight="15" x14ac:dyDescent="0.25"/>
  <cols>
    <col min="1" max="1" width="8.5703125" customWidth="1"/>
    <col min="2" max="2" width="15.85546875" customWidth="1"/>
    <col min="3" max="3" width="6" customWidth="1"/>
    <col min="6" max="6" width="13.85546875" customWidth="1"/>
    <col min="7" max="7" width="11.42578125" customWidth="1"/>
    <col min="8" max="8" width="13" customWidth="1"/>
    <col min="9" max="9" width="13.140625" customWidth="1"/>
    <col min="10" max="10" width="14.42578125" customWidth="1"/>
    <col min="11" max="11" width="9.85546875" customWidth="1"/>
    <col min="12" max="12" width="10.140625" customWidth="1"/>
    <col min="13" max="13" width="10.42578125" customWidth="1"/>
    <col min="14" max="14" width="10.7109375" customWidth="1"/>
    <col min="15" max="15" width="12.28515625" customWidth="1"/>
    <col min="17" max="17" width="9.5703125" customWidth="1"/>
    <col min="18" max="18" width="10.7109375" customWidth="1"/>
  </cols>
  <sheetData>
    <row r="1" spans="1:35" ht="15.75" customHeight="1" x14ac:dyDescent="0.3">
      <c r="A1" s="488"/>
      <c r="B1" s="487"/>
      <c r="C1" s="487"/>
      <c r="D1" s="1098" t="s">
        <v>1548</v>
      </c>
      <c r="E1" s="1098"/>
      <c r="F1" s="1098"/>
      <c r="G1" s="1098"/>
      <c r="H1" s="1098"/>
      <c r="I1" s="1098"/>
      <c r="J1" s="1098"/>
      <c r="K1" s="1098"/>
      <c r="L1" s="1098"/>
      <c r="M1" s="1098"/>
      <c r="N1" s="1098"/>
      <c r="O1" s="1098"/>
      <c r="P1" s="1098"/>
      <c r="Q1" s="1098"/>
      <c r="R1" s="1098"/>
    </row>
    <row r="2" spans="1:35" ht="15.75" x14ac:dyDescent="0.25">
      <c r="A2" s="488" t="s">
        <v>598</v>
      </c>
      <c r="B2" s="311"/>
      <c r="C2" s="311"/>
      <c r="D2" s="311"/>
      <c r="E2" s="487"/>
      <c r="F2" s="487"/>
      <c r="G2" s="487"/>
      <c r="H2" s="487"/>
      <c r="I2" s="487"/>
      <c r="J2" s="487"/>
      <c r="K2" s="487"/>
      <c r="L2" s="487"/>
      <c r="M2" s="487"/>
      <c r="N2" s="487"/>
      <c r="O2" s="487"/>
      <c r="P2" s="487"/>
      <c r="Q2" s="487"/>
      <c r="R2" s="487"/>
    </row>
    <row r="3" spans="1:35" x14ac:dyDescent="0.25">
      <c r="A3" s="1099" t="s">
        <v>1531</v>
      </c>
      <c r="B3" s="1099"/>
      <c r="C3" s="311"/>
      <c r="D3" s="311"/>
      <c r="E3" s="487"/>
      <c r="F3" s="487"/>
      <c r="G3" s="487"/>
      <c r="H3" s="487"/>
      <c r="I3" s="487"/>
      <c r="J3" s="487"/>
      <c r="K3" s="487"/>
      <c r="L3" s="487"/>
      <c r="M3" s="487"/>
      <c r="N3" s="487"/>
      <c r="O3" s="487"/>
      <c r="P3" s="487"/>
      <c r="Q3" s="487"/>
      <c r="R3" s="487"/>
    </row>
    <row r="4" spans="1:35" ht="30" x14ac:dyDescent="0.25">
      <c r="A4" s="487"/>
      <c r="B4" s="487"/>
      <c r="C4" s="487"/>
      <c r="D4" s="1101" t="s">
        <v>1532</v>
      </c>
      <c r="E4" s="1102"/>
      <c r="F4" s="1102"/>
      <c r="G4" s="1102"/>
      <c r="H4" s="1103"/>
      <c r="I4" s="540" t="s">
        <v>599</v>
      </c>
      <c r="J4" s="618" t="s">
        <v>575</v>
      </c>
      <c r="K4" s="487"/>
      <c r="L4" s="487"/>
      <c r="M4" s="487"/>
      <c r="N4" s="540" t="s">
        <v>576</v>
      </c>
      <c r="O4" s="487"/>
      <c r="P4" s="487"/>
      <c r="Q4" s="487"/>
      <c r="R4" s="487"/>
    </row>
    <row r="5" spans="1:35" ht="37.5" x14ac:dyDescent="0.25">
      <c r="A5" s="489"/>
      <c r="B5" s="490"/>
      <c r="C5" s="490"/>
      <c r="D5" s="491" t="s">
        <v>1168</v>
      </c>
      <c r="E5" s="491" t="s">
        <v>1555</v>
      </c>
      <c r="F5" s="491" t="s">
        <v>1173</v>
      </c>
      <c r="G5" s="491" t="s">
        <v>1169</v>
      </c>
      <c r="H5" s="491" t="s">
        <v>1170</v>
      </c>
      <c r="I5" s="492" t="s">
        <v>1171</v>
      </c>
      <c r="J5" s="492" t="s">
        <v>575</v>
      </c>
      <c r="K5" s="492" t="s">
        <v>1556</v>
      </c>
      <c r="L5" s="492" t="s">
        <v>1557</v>
      </c>
      <c r="M5" s="492" t="s">
        <v>600</v>
      </c>
      <c r="N5" s="492" t="s">
        <v>601</v>
      </c>
      <c r="O5" s="492" t="s">
        <v>602</v>
      </c>
      <c r="P5" s="492" t="s">
        <v>1172</v>
      </c>
      <c r="Q5" s="492" t="s">
        <v>603</v>
      </c>
      <c r="R5" s="492" t="s">
        <v>604</v>
      </c>
      <c r="S5" s="493"/>
      <c r="T5" s="493"/>
      <c r="U5" s="493"/>
      <c r="V5" s="493"/>
      <c r="W5" s="493"/>
      <c r="X5" s="493"/>
      <c r="Y5" s="493"/>
      <c r="Z5" s="493"/>
      <c r="AA5" s="493"/>
      <c r="AB5" s="493"/>
      <c r="AC5" s="493"/>
      <c r="AD5" s="493"/>
      <c r="AE5" s="493"/>
      <c r="AF5" s="493"/>
      <c r="AG5" s="493"/>
      <c r="AH5" s="493"/>
      <c r="AI5" s="493"/>
    </row>
    <row r="6" spans="1:35" ht="51" x14ac:dyDescent="0.25">
      <c r="A6" s="489"/>
      <c r="B6" s="490"/>
      <c r="C6" s="490"/>
      <c r="D6" s="494" t="s">
        <v>812</v>
      </c>
      <c r="E6" s="494"/>
      <c r="F6" s="494"/>
      <c r="G6" s="494" t="s">
        <v>605</v>
      </c>
      <c r="H6" s="494" t="s">
        <v>1502</v>
      </c>
      <c r="I6" s="494" t="s">
        <v>1502</v>
      </c>
      <c r="J6" s="494" t="s">
        <v>1503</v>
      </c>
      <c r="K6" s="494"/>
      <c r="L6" s="494" t="s">
        <v>606</v>
      </c>
      <c r="M6" s="494" t="s">
        <v>1504</v>
      </c>
      <c r="N6" s="494" t="s">
        <v>1513</v>
      </c>
      <c r="O6" s="494" t="s">
        <v>1521</v>
      </c>
      <c r="P6" s="494" t="s">
        <v>1522</v>
      </c>
      <c r="Q6" s="494" t="s">
        <v>1502</v>
      </c>
      <c r="R6" s="494" t="s">
        <v>605</v>
      </c>
      <c r="S6" s="493"/>
      <c r="T6" s="493"/>
      <c r="U6" s="493"/>
      <c r="V6" s="493"/>
      <c r="W6" s="493"/>
      <c r="X6" s="493"/>
      <c r="Y6" s="493"/>
      <c r="Z6" s="493"/>
      <c r="AA6" s="493"/>
      <c r="AB6" s="493"/>
      <c r="AC6" s="493"/>
      <c r="AD6" s="493"/>
      <c r="AE6" s="493"/>
      <c r="AF6" s="493"/>
      <c r="AG6" s="493"/>
      <c r="AH6" s="493"/>
      <c r="AI6" s="493"/>
    </row>
    <row r="7" spans="1:35" ht="25.5" x14ac:dyDescent="0.25">
      <c r="A7" s="489"/>
      <c r="B7" s="490"/>
      <c r="C7" s="490"/>
      <c r="D7" s="494" t="s">
        <v>1497</v>
      </c>
      <c r="E7" s="494"/>
      <c r="F7" s="494"/>
      <c r="G7" s="494" t="s">
        <v>1500</v>
      </c>
      <c r="H7" s="494"/>
      <c r="I7" s="494" t="s">
        <v>606</v>
      </c>
      <c r="J7" s="494" t="s">
        <v>1501</v>
      </c>
      <c r="K7" s="494"/>
      <c r="L7" s="494" t="s">
        <v>1512</v>
      </c>
      <c r="M7" s="494" t="s">
        <v>1497</v>
      </c>
      <c r="N7" s="494" t="s">
        <v>1514</v>
      </c>
      <c r="O7" s="494" t="s">
        <v>1520</v>
      </c>
      <c r="P7" s="494" t="s">
        <v>1523</v>
      </c>
      <c r="Q7" s="494"/>
      <c r="R7" s="494" t="s">
        <v>1525</v>
      </c>
      <c r="S7" s="493"/>
      <c r="T7" s="493"/>
      <c r="U7" s="493"/>
      <c r="V7" s="493"/>
      <c r="W7" s="493"/>
      <c r="X7" s="493"/>
      <c r="Y7" s="493"/>
      <c r="Z7" s="493"/>
      <c r="AA7" s="493"/>
      <c r="AB7" s="493"/>
      <c r="AC7" s="493"/>
      <c r="AD7" s="493"/>
      <c r="AE7" s="493"/>
      <c r="AF7" s="493"/>
      <c r="AG7" s="493"/>
      <c r="AH7" s="493"/>
      <c r="AI7" s="493"/>
    </row>
    <row r="8" spans="1:35" ht="51" x14ac:dyDescent="0.25">
      <c r="A8" s="489"/>
      <c r="B8" s="490"/>
      <c r="C8" s="490"/>
      <c r="D8" s="494" t="s">
        <v>1498</v>
      </c>
      <c r="E8" s="494"/>
      <c r="F8" s="494"/>
      <c r="G8" s="494" t="s">
        <v>607</v>
      </c>
      <c r="H8" s="494"/>
      <c r="I8" s="494" t="s">
        <v>1505</v>
      </c>
      <c r="J8" s="494" t="s">
        <v>1506</v>
      </c>
      <c r="K8" s="494"/>
      <c r="L8" s="494"/>
      <c r="M8" s="494" t="s">
        <v>1533</v>
      </c>
      <c r="N8" s="494" t="s">
        <v>1515</v>
      </c>
      <c r="O8" s="494" t="s">
        <v>1519</v>
      </c>
      <c r="P8" s="494" t="s">
        <v>1524</v>
      </c>
      <c r="Q8" s="494"/>
      <c r="R8" s="494" t="s">
        <v>1526</v>
      </c>
      <c r="S8" s="493"/>
      <c r="T8" s="493"/>
      <c r="U8" s="493"/>
      <c r="V8" s="493"/>
      <c r="W8" s="493"/>
      <c r="X8" s="493"/>
      <c r="Y8" s="493"/>
      <c r="Z8" s="493"/>
      <c r="AA8" s="493"/>
      <c r="AB8" s="493"/>
      <c r="AC8" s="493"/>
      <c r="AD8" s="493"/>
      <c r="AE8" s="493"/>
      <c r="AF8" s="493"/>
      <c r="AG8" s="493"/>
      <c r="AH8" s="493"/>
      <c r="AI8" s="493"/>
    </row>
    <row r="9" spans="1:35" ht="38.25" x14ac:dyDescent="0.25">
      <c r="A9" s="489"/>
      <c r="B9" s="490"/>
      <c r="C9" s="490"/>
      <c r="D9" s="494" t="s">
        <v>1499</v>
      </c>
      <c r="E9" s="494"/>
      <c r="F9" s="494"/>
      <c r="G9" s="494" t="s">
        <v>514</v>
      </c>
      <c r="H9" s="494"/>
      <c r="I9" s="494" t="s">
        <v>607</v>
      </c>
      <c r="J9" s="494" t="s">
        <v>1511</v>
      </c>
      <c r="K9" s="494"/>
      <c r="L9" s="494"/>
      <c r="M9" s="494" t="s">
        <v>1534</v>
      </c>
      <c r="N9" s="494" t="s">
        <v>1516</v>
      </c>
      <c r="O9" s="494" t="s">
        <v>605</v>
      </c>
      <c r="P9" s="494"/>
      <c r="Q9" s="494"/>
      <c r="R9" s="494" t="s">
        <v>1527</v>
      </c>
      <c r="S9" s="493"/>
      <c r="T9" s="493"/>
      <c r="U9" s="493"/>
      <c r="V9" s="493"/>
      <c r="W9" s="493"/>
      <c r="X9" s="493"/>
      <c r="Y9" s="493"/>
      <c r="Z9" s="493"/>
      <c r="AA9" s="493"/>
      <c r="AB9" s="493"/>
      <c r="AC9" s="493"/>
      <c r="AD9" s="493"/>
      <c r="AE9" s="493"/>
      <c r="AF9" s="493"/>
      <c r="AG9" s="493"/>
      <c r="AH9" s="493"/>
      <c r="AI9" s="493"/>
    </row>
    <row r="10" spans="1:35" ht="25.5" x14ac:dyDescent="0.25">
      <c r="A10" s="489"/>
      <c r="B10" s="490"/>
      <c r="C10" s="490"/>
      <c r="D10" s="494"/>
      <c r="E10" s="494"/>
      <c r="F10" s="494"/>
      <c r="G10" s="494" t="s">
        <v>1501</v>
      </c>
      <c r="H10" s="494"/>
      <c r="I10" s="494" t="s">
        <v>812</v>
      </c>
      <c r="J10" s="494" t="s">
        <v>514</v>
      </c>
      <c r="K10" s="494"/>
      <c r="L10" s="494"/>
      <c r="M10" s="494" t="s">
        <v>1535</v>
      </c>
      <c r="N10" s="494" t="s">
        <v>1517</v>
      </c>
      <c r="O10" s="494" t="s">
        <v>607</v>
      </c>
      <c r="P10" s="494"/>
      <c r="Q10" s="494"/>
      <c r="R10" s="494" t="s">
        <v>1528</v>
      </c>
      <c r="S10" s="493"/>
      <c r="T10" s="493"/>
      <c r="U10" s="493"/>
      <c r="V10" s="493"/>
      <c r="W10" s="493"/>
      <c r="X10" s="493"/>
      <c r="Y10" s="493"/>
      <c r="Z10" s="493"/>
      <c r="AA10" s="493"/>
      <c r="AB10" s="493"/>
      <c r="AC10" s="493"/>
      <c r="AD10" s="493"/>
      <c r="AE10" s="493"/>
      <c r="AF10" s="493"/>
      <c r="AG10" s="493"/>
      <c r="AH10" s="493"/>
      <c r="AI10" s="493"/>
    </row>
    <row r="11" spans="1:35" ht="25.5" x14ac:dyDescent="0.25">
      <c r="A11" s="489"/>
      <c r="B11" s="490"/>
      <c r="C11" s="490"/>
      <c r="D11" s="494"/>
      <c r="E11" s="494"/>
      <c r="F11" s="494"/>
      <c r="G11" s="494"/>
      <c r="H11" s="494"/>
      <c r="I11" s="494" t="s">
        <v>1507</v>
      </c>
      <c r="J11" s="494" t="s">
        <v>1510</v>
      </c>
      <c r="K11" s="494"/>
      <c r="L11" s="494"/>
      <c r="M11" s="494" t="s">
        <v>1536</v>
      </c>
      <c r="N11" s="494" t="s">
        <v>1549</v>
      </c>
      <c r="O11" s="494" t="s">
        <v>1518</v>
      </c>
      <c r="P11" s="494"/>
      <c r="Q11" s="494"/>
      <c r="R11" s="494" t="s">
        <v>1386</v>
      </c>
      <c r="S11" s="493"/>
      <c r="T11" s="493"/>
      <c r="U11" s="493"/>
      <c r="V11" s="493"/>
      <c r="W11" s="493"/>
      <c r="X11" s="493"/>
      <c r="Y11" s="493"/>
      <c r="Z11" s="493"/>
      <c r="AA11" s="493"/>
      <c r="AB11" s="493"/>
      <c r="AC11" s="493"/>
      <c r="AD11" s="493"/>
      <c r="AE11" s="493"/>
      <c r="AF11" s="493"/>
      <c r="AG11" s="493"/>
      <c r="AH11" s="493"/>
      <c r="AI11" s="493"/>
    </row>
    <row r="12" spans="1:35" ht="38.25" x14ac:dyDescent="0.25">
      <c r="A12" s="489"/>
      <c r="B12" s="490"/>
      <c r="C12" s="490"/>
      <c r="D12" s="494"/>
      <c r="E12" s="494"/>
      <c r="F12" s="494"/>
      <c r="G12" s="494"/>
      <c r="H12" s="494"/>
      <c r="I12" s="494" t="s">
        <v>1508</v>
      </c>
      <c r="J12" s="494" t="s">
        <v>1509</v>
      </c>
      <c r="K12" s="494"/>
      <c r="L12" s="494"/>
      <c r="M12" s="494" t="s">
        <v>1537</v>
      </c>
      <c r="N12" s="494" t="s">
        <v>1201</v>
      </c>
      <c r="O12" s="494" t="s">
        <v>608</v>
      </c>
      <c r="P12" s="494"/>
      <c r="Q12" s="494"/>
      <c r="R12" s="494" t="s">
        <v>1529</v>
      </c>
      <c r="S12" s="493"/>
      <c r="T12" s="493"/>
      <c r="U12" s="493"/>
      <c r="V12" s="493"/>
      <c r="W12" s="493"/>
      <c r="X12" s="493"/>
      <c r="Y12" s="493"/>
      <c r="Z12" s="493"/>
      <c r="AA12" s="493"/>
      <c r="AB12" s="493"/>
      <c r="AC12" s="493"/>
      <c r="AD12" s="493"/>
      <c r="AE12" s="493"/>
      <c r="AF12" s="493"/>
      <c r="AG12" s="493"/>
      <c r="AH12" s="493"/>
      <c r="AI12" s="493"/>
    </row>
    <row r="13" spans="1:35" x14ac:dyDescent="0.25">
      <c r="A13" s="489"/>
      <c r="B13" s="490"/>
      <c r="C13" s="490"/>
      <c r="D13" s="494"/>
      <c r="E13" s="494"/>
      <c r="F13" s="494"/>
      <c r="G13" s="494"/>
      <c r="H13" s="494"/>
      <c r="I13" s="494" t="s">
        <v>609</v>
      </c>
      <c r="J13" s="494"/>
      <c r="K13" s="494"/>
      <c r="L13" s="494"/>
      <c r="M13" s="494"/>
      <c r="N13" s="494" t="s">
        <v>812</v>
      </c>
      <c r="O13" s="494"/>
      <c r="P13" s="494"/>
      <c r="Q13" s="494"/>
      <c r="R13" s="494"/>
      <c r="S13" s="493"/>
      <c r="T13" s="493"/>
      <c r="U13" s="493"/>
      <c r="V13" s="493"/>
      <c r="W13" s="493"/>
      <c r="X13" s="493"/>
      <c r="Y13" s="493"/>
      <c r="Z13" s="493"/>
      <c r="AA13" s="493"/>
      <c r="AB13" s="493"/>
      <c r="AC13" s="493"/>
      <c r="AD13" s="493"/>
      <c r="AE13" s="493"/>
      <c r="AF13" s="493"/>
      <c r="AG13" s="493"/>
      <c r="AH13" s="493"/>
      <c r="AI13" s="493"/>
    </row>
    <row r="14" spans="1:35" ht="26.25" thickBot="1" x14ac:dyDescent="0.3">
      <c r="A14" s="1104" t="s">
        <v>1545</v>
      </c>
      <c r="B14" s="1104"/>
      <c r="C14" s="1105"/>
      <c r="D14" s="625"/>
      <c r="E14" s="625"/>
      <c r="F14" s="625"/>
      <c r="G14" s="625"/>
      <c r="H14" s="625"/>
      <c r="I14" s="625"/>
      <c r="J14" s="625"/>
      <c r="K14" s="625"/>
      <c r="L14" s="625"/>
      <c r="M14" s="625"/>
      <c r="N14" s="625" t="s">
        <v>1497</v>
      </c>
      <c r="O14" s="625"/>
      <c r="P14" s="625"/>
      <c r="Q14" s="625"/>
      <c r="R14" s="625"/>
      <c r="S14" s="493"/>
      <c r="T14" s="493"/>
      <c r="U14" s="493"/>
      <c r="V14" s="493"/>
      <c r="W14" s="493"/>
      <c r="X14" s="493"/>
      <c r="Y14" s="493"/>
      <c r="Z14" s="493"/>
      <c r="AA14" s="493"/>
      <c r="AB14" s="493"/>
      <c r="AC14" s="493"/>
      <c r="AD14" s="493"/>
      <c r="AE14" s="493"/>
      <c r="AF14" s="493"/>
      <c r="AG14" s="493"/>
      <c r="AH14" s="493"/>
      <c r="AI14" s="493"/>
    </row>
    <row r="15" spans="1:35" ht="21" x14ac:dyDescent="0.25">
      <c r="A15" s="1104"/>
      <c r="B15" s="1104"/>
      <c r="C15" s="1105"/>
      <c r="D15" s="624"/>
      <c r="E15" s="624" t="s">
        <v>1167</v>
      </c>
      <c r="F15" s="624"/>
      <c r="G15" s="624"/>
      <c r="H15" s="624"/>
      <c r="I15" s="624"/>
      <c r="J15" s="624"/>
      <c r="K15" s="624"/>
      <c r="L15" s="624"/>
      <c r="M15" s="624"/>
      <c r="N15" s="624"/>
      <c r="O15" s="624"/>
      <c r="P15" s="624"/>
      <c r="Q15" s="624"/>
      <c r="R15" s="624"/>
      <c r="S15" s="493"/>
      <c r="T15" s="493"/>
      <c r="U15" s="493"/>
      <c r="V15" s="493"/>
      <c r="W15" s="493"/>
      <c r="X15" s="493"/>
      <c r="Y15" s="493"/>
      <c r="Z15" s="493"/>
      <c r="AA15" s="493"/>
      <c r="AB15" s="493"/>
      <c r="AC15" s="493"/>
      <c r="AD15" s="493"/>
      <c r="AE15" s="493"/>
      <c r="AF15" s="493"/>
      <c r="AG15" s="493"/>
      <c r="AH15" s="493"/>
      <c r="AI15" s="493"/>
    </row>
    <row r="16" spans="1:35" ht="15.75" thickBot="1" x14ac:dyDescent="0.3">
      <c r="A16" s="495"/>
      <c r="B16" s="496"/>
      <c r="C16" s="497"/>
      <c r="D16" s="630">
        <f>IF(D15="x",D19,0)</f>
        <v>0</v>
      </c>
      <c r="E16" s="630">
        <f t="shared" ref="E16:R16" si="0">IF(E15="x",E19,0)</f>
        <v>14</v>
      </c>
      <c r="F16" s="630">
        <f t="shared" si="0"/>
        <v>0</v>
      </c>
      <c r="G16" s="630">
        <f t="shared" si="0"/>
        <v>0</v>
      </c>
      <c r="H16" s="630">
        <f t="shared" si="0"/>
        <v>0</v>
      </c>
      <c r="I16" s="630">
        <f t="shared" si="0"/>
        <v>0</v>
      </c>
      <c r="J16" s="630">
        <f t="shared" si="0"/>
        <v>0</v>
      </c>
      <c r="K16" s="630">
        <f t="shared" si="0"/>
        <v>0</v>
      </c>
      <c r="L16" s="630">
        <f t="shared" si="0"/>
        <v>0</v>
      </c>
      <c r="M16" s="630">
        <f t="shared" si="0"/>
        <v>0</v>
      </c>
      <c r="N16" s="630">
        <f t="shared" si="0"/>
        <v>0</v>
      </c>
      <c r="O16" s="630">
        <f t="shared" si="0"/>
        <v>0</v>
      </c>
      <c r="P16" s="630">
        <f t="shared" si="0"/>
        <v>0</v>
      </c>
      <c r="Q16" s="630">
        <f t="shared" si="0"/>
        <v>0</v>
      </c>
      <c r="R16" s="630">
        <f t="shared" si="0"/>
        <v>0</v>
      </c>
      <c r="S16" s="498"/>
      <c r="T16" s="498"/>
      <c r="U16" s="498"/>
      <c r="V16" s="498"/>
      <c r="W16" s="498"/>
      <c r="X16" s="498"/>
      <c r="Y16" s="498"/>
      <c r="Z16" s="498"/>
      <c r="AA16" s="498"/>
      <c r="AB16" s="498"/>
      <c r="AC16" s="498"/>
      <c r="AD16" s="498"/>
      <c r="AE16" s="498"/>
      <c r="AF16" s="498"/>
      <c r="AG16" s="498"/>
      <c r="AH16" s="498"/>
      <c r="AI16" s="498"/>
    </row>
    <row r="17" spans="1:18" ht="15.75" thickTop="1" x14ac:dyDescent="0.25">
      <c r="A17" s="487"/>
      <c r="B17" s="487"/>
      <c r="C17" s="487"/>
      <c r="D17" s="629"/>
      <c r="E17" s="629"/>
      <c r="F17" s="629"/>
      <c r="G17" s="629"/>
      <c r="H17" s="629"/>
      <c r="I17" s="629"/>
      <c r="J17" s="629"/>
      <c r="K17" s="629"/>
      <c r="L17" s="629"/>
      <c r="M17" s="629"/>
      <c r="N17" s="629"/>
      <c r="O17" s="629"/>
      <c r="P17" s="629"/>
      <c r="Q17" s="629"/>
      <c r="R17" s="629"/>
    </row>
    <row r="18" spans="1:18" x14ac:dyDescent="0.25">
      <c r="A18" s="487"/>
      <c r="B18" s="487" t="s">
        <v>1539</v>
      </c>
      <c r="C18" s="487"/>
      <c r="D18" s="623">
        <v>73</v>
      </c>
      <c r="E18" s="623">
        <v>55</v>
      </c>
      <c r="F18" s="623">
        <v>75</v>
      </c>
      <c r="G18" s="623">
        <v>30</v>
      </c>
      <c r="H18" s="623">
        <v>37</v>
      </c>
      <c r="I18" s="623">
        <v>85</v>
      </c>
      <c r="J18" s="623">
        <v>67</v>
      </c>
      <c r="K18" s="623">
        <v>68</v>
      </c>
      <c r="L18" s="623">
        <v>33</v>
      </c>
      <c r="M18" s="623">
        <v>12</v>
      </c>
      <c r="N18" s="623">
        <v>25</v>
      </c>
      <c r="O18" s="623">
        <v>10</v>
      </c>
      <c r="P18" s="623">
        <v>6</v>
      </c>
      <c r="Q18" s="623">
        <v>25</v>
      </c>
      <c r="R18" s="623">
        <v>4</v>
      </c>
    </row>
    <row r="19" spans="1:18" x14ac:dyDescent="0.25">
      <c r="A19" s="499"/>
      <c r="B19" s="628" t="s">
        <v>1166</v>
      </c>
      <c r="C19" s="622">
        <f>SUM(B16:R16)</f>
        <v>14</v>
      </c>
      <c r="D19" s="623">
        <f t="shared" ref="D19:R19" si="1">ROUND(D18/4,0)</f>
        <v>18</v>
      </c>
      <c r="E19" s="623">
        <f t="shared" si="1"/>
        <v>14</v>
      </c>
      <c r="F19" s="623">
        <f t="shared" si="1"/>
        <v>19</v>
      </c>
      <c r="G19" s="623">
        <f t="shared" si="1"/>
        <v>8</v>
      </c>
      <c r="H19" s="623">
        <f t="shared" si="1"/>
        <v>9</v>
      </c>
      <c r="I19" s="623">
        <f t="shared" si="1"/>
        <v>21</v>
      </c>
      <c r="J19" s="623">
        <f t="shared" si="1"/>
        <v>17</v>
      </c>
      <c r="K19" s="623">
        <f t="shared" si="1"/>
        <v>17</v>
      </c>
      <c r="L19" s="623">
        <f t="shared" si="1"/>
        <v>8</v>
      </c>
      <c r="M19" s="623">
        <f t="shared" si="1"/>
        <v>3</v>
      </c>
      <c r="N19" s="623">
        <f t="shared" si="1"/>
        <v>6</v>
      </c>
      <c r="O19" s="623">
        <f t="shared" si="1"/>
        <v>3</v>
      </c>
      <c r="P19" s="623">
        <f t="shared" si="1"/>
        <v>2</v>
      </c>
      <c r="Q19" s="623">
        <f t="shared" si="1"/>
        <v>6</v>
      </c>
      <c r="R19" s="623">
        <f t="shared" si="1"/>
        <v>1</v>
      </c>
    </row>
    <row r="20" spans="1:18" x14ac:dyDescent="0.25">
      <c r="A20" s="620"/>
      <c r="B20" s="619" t="s">
        <v>1165</v>
      </c>
      <c r="C20" s="626">
        <f>'10. BC Ratio Tabulation'!E19</f>
        <v>3.2</v>
      </c>
      <c r="D20" s="500"/>
      <c r="E20" s="500"/>
      <c r="F20" s="500"/>
      <c r="G20" s="500"/>
      <c r="H20" s="500"/>
      <c r="I20" s="500"/>
      <c r="J20" s="500"/>
      <c r="K20" s="500"/>
      <c r="L20" s="500"/>
      <c r="M20" s="500"/>
      <c r="N20" s="500"/>
      <c r="O20" s="500"/>
      <c r="P20" s="500"/>
      <c r="Q20" s="500"/>
      <c r="R20" s="500"/>
    </row>
    <row r="21" spans="1:18" x14ac:dyDescent="0.25">
      <c r="A21" s="620"/>
      <c r="B21" s="619" t="s">
        <v>1530</v>
      </c>
      <c r="C21" s="627">
        <f>SUM(C19:C20)</f>
        <v>17.2</v>
      </c>
      <c r="D21" s="500"/>
      <c r="E21" s="500"/>
      <c r="F21" s="500"/>
      <c r="G21" s="500"/>
      <c r="H21" s="500"/>
      <c r="I21" s="500"/>
      <c r="J21" s="500"/>
      <c r="K21" s="500"/>
      <c r="L21" s="500"/>
      <c r="M21" s="500"/>
      <c r="N21" s="500"/>
      <c r="O21" s="500"/>
      <c r="P21" s="500"/>
      <c r="Q21" s="500"/>
      <c r="R21" s="500"/>
    </row>
    <row r="22" spans="1:18" x14ac:dyDescent="0.25">
      <c r="A22" s="500"/>
      <c r="B22" s="500"/>
      <c r="C22" s="500"/>
      <c r="D22" s="500"/>
      <c r="E22" s="500"/>
      <c r="F22" s="500"/>
      <c r="G22" s="500"/>
      <c r="H22" s="500"/>
      <c r="I22" s="500"/>
      <c r="J22" s="500"/>
      <c r="K22" s="500"/>
      <c r="L22" s="500"/>
      <c r="M22" s="500"/>
      <c r="N22" s="500"/>
      <c r="O22" s="500"/>
      <c r="P22" s="500"/>
      <c r="Q22" s="500"/>
      <c r="R22" s="500"/>
    </row>
    <row r="23" spans="1:18" x14ac:dyDescent="0.25">
      <c r="A23" s="610"/>
      <c r="B23" s="610"/>
      <c r="C23" s="610"/>
      <c r="D23" s="1100" t="s">
        <v>1635</v>
      </c>
      <c r="E23" s="1100"/>
      <c r="F23" s="1100"/>
      <c r="G23" s="1100"/>
      <c r="H23" s="1100"/>
      <c r="I23" s="1100"/>
      <c r="J23" s="1100"/>
      <c r="K23" s="1100"/>
      <c r="L23" s="1100"/>
      <c r="M23" s="1100"/>
      <c r="N23" s="1100"/>
      <c r="O23" s="1100"/>
      <c r="P23" s="1100"/>
      <c r="Q23" s="1100"/>
      <c r="R23" s="1100"/>
    </row>
    <row r="24" spans="1:18" x14ac:dyDescent="0.25">
      <c r="A24" s="500"/>
      <c r="B24" s="500"/>
      <c r="C24" s="500"/>
      <c r="D24" s="500"/>
      <c r="E24" s="621"/>
      <c r="F24" s="500"/>
      <c r="G24" s="500"/>
      <c r="H24" s="500"/>
      <c r="I24" s="500"/>
      <c r="J24" s="500"/>
      <c r="K24" s="500"/>
      <c r="L24" s="500"/>
      <c r="M24" s="500"/>
      <c r="N24" s="500"/>
      <c r="O24" s="500"/>
      <c r="P24" s="500"/>
      <c r="Q24" s="500"/>
      <c r="R24" s="500"/>
    </row>
    <row r="25" spans="1:18" x14ac:dyDescent="0.25">
      <c r="A25" s="500"/>
      <c r="B25" s="500"/>
      <c r="C25" s="500"/>
      <c r="D25" s="500"/>
      <c r="E25" s="500"/>
      <c r="F25" s="1100" t="s">
        <v>1538</v>
      </c>
      <c r="G25" s="1100"/>
      <c r="H25" s="1100"/>
      <c r="I25" s="1100"/>
      <c r="J25" s="1100"/>
      <c r="K25" s="1100"/>
      <c r="L25" s="1100"/>
      <c r="M25" s="500"/>
      <c r="N25" s="500"/>
      <c r="O25" s="500"/>
      <c r="P25" s="500"/>
      <c r="Q25" s="500"/>
      <c r="R25" s="500"/>
    </row>
    <row r="26" spans="1:18" x14ac:dyDescent="0.25">
      <c r="A26" s="500"/>
      <c r="B26" s="500"/>
      <c r="C26" s="500"/>
      <c r="D26" s="500"/>
      <c r="E26" s="500"/>
      <c r="F26" s="500"/>
      <c r="G26" s="500"/>
      <c r="H26" s="500"/>
      <c r="I26" s="500"/>
      <c r="J26" s="500"/>
      <c r="K26" s="500"/>
      <c r="L26" s="500"/>
      <c r="M26" s="500"/>
      <c r="N26" s="500"/>
      <c r="O26" s="500"/>
      <c r="P26" s="500"/>
      <c r="Q26" s="500"/>
      <c r="R26" s="500"/>
    </row>
    <row r="27" spans="1:18" x14ac:dyDescent="0.25">
      <c r="A27" s="500"/>
      <c r="B27" s="500"/>
      <c r="C27" s="500"/>
      <c r="D27" s="500"/>
      <c r="E27" s="500"/>
      <c r="F27" s="500"/>
      <c r="G27" s="500"/>
      <c r="H27" s="500"/>
      <c r="I27" s="500"/>
      <c r="J27" s="500"/>
      <c r="K27" s="500"/>
      <c r="L27" s="500"/>
      <c r="M27" s="500"/>
      <c r="N27" s="500"/>
      <c r="O27" s="500"/>
      <c r="P27" s="500"/>
      <c r="Q27" s="500"/>
      <c r="R27" s="500"/>
    </row>
    <row r="28" spans="1:18" x14ac:dyDescent="0.25">
      <c r="A28" s="500"/>
      <c r="B28" s="500"/>
      <c r="C28" s="500"/>
      <c r="D28" s="500"/>
      <c r="E28" s="500"/>
      <c r="F28" s="500"/>
      <c r="G28" s="500"/>
      <c r="H28" s="500"/>
      <c r="I28" s="500"/>
      <c r="J28" s="500"/>
      <c r="K28" s="500"/>
      <c r="L28" s="500"/>
      <c r="M28" s="500"/>
      <c r="N28" s="500"/>
      <c r="O28" s="500"/>
      <c r="P28" s="500"/>
      <c r="Q28" s="500"/>
      <c r="R28" s="500"/>
    </row>
    <row r="29" spans="1:18" x14ac:dyDescent="0.25">
      <c r="A29" s="500"/>
      <c r="B29" s="500"/>
      <c r="C29" s="500"/>
      <c r="D29" s="500"/>
      <c r="E29" s="500"/>
      <c r="F29" s="500"/>
      <c r="G29" s="500"/>
      <c r="H29" s="500"/>
      <c r="I29" s="500"/>
      <c r="J29" s="500"/>
      <c r="K29" s="500"/>
      <c r="L29" s="500"/>
      <c r="M29" s="500"/>
      <c r="N29" s="500"/>
      <c r="O29" s="500"/>
      <c r="P29" s="500"/>
      <c r="Q29" s="500"/>
      <c r="R29" s="500"/>
    </row>
  </sheetData>
  <mergeCells count="6">
    <mergeCell ref="D1:R1"/>
    <mergeCell ref="A3:B3"/>
    <mergeCell ref="D23:R23"/>
    <mergeCell ref="F25:L25"/>
    <mergeCell ref="D4:H4"/>
    <mergeCell ref="A14:C15"/>
  </mergeCells>
  <pageMargins left="0.7" right="0.7" top="0.75" bottom="0.75" header="0.3" footer="0.3"/>
  <pageSetup paperSize="159" orientation="landscape"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249977111117893"/>
  </sheetPr>
  <dimension ref="A3:B111"/>
  <sheetViews>
    <sheetView topLeftCell="A55" workbookViewId="0">
      <selection activeCell="A61" sqref="A61:XFD61"/>
    </sheetView>
  </sheetViews>
  <sheetFormatPr defaultRowHeight="15" x14ac:dyDescent="0.25"/>
  <cols>
    <col min="1" max="1" width="172.7109375" bestFit="1" customWidth="1"/>
    <col min="2" max="2" width="24.28515625" bestFit="1" customWidth="1"/>
  </cols>
  <sheetData>
    <row r="3" spans="1:2" x14ac:dyDescent="0.25">
      <c r="A3" s="504" t="s">
        <v>610</v>
      </c>
      <c r="B3" t="s">
        <v>611</v>
      </c>
    </row>
    <row r="4" spans="1:2" x14ac:dyDescent="0.25">
      <c r="A4" s="501" t="s">
        <v>612</v>
      </c>
      <c r="B4" s="502">
        <v>9</v>
      </c>
    </row>
    <row r="5" spans="1:2" x14ac:dyDescent="0.25">
      <c r="A5" s="503" t="s">
        <v>613</v>
      </c>
      <c r="B5" s="502">
        <v>3</v>
      </c>
    </row>
    <row r="6" spans="1:2" x14ac:dyDescent="0.25">
      <c r="A6" s="503" t="s">
        <v>614</v>
      </c>
      <c r="B6" s="502">
        <v>1</v>
      </c>
    </row>
    <row r="7" spans="1:2" x14ac:dyDescent="0.25">
      <c r="A7" s="503" t="s">
        <v>615</v>
      </c>
      <c r="B7" s="502">
        <v>3</v>
      </c>
    </row>
    <row r="8" spans="1:2" x14ac:dyDescent="0.25">
      <c r="A8" s="503" t="s">
        <v>616</v>
      </c>
      <c r="B8" s="502">
        <v>1</v>
      </c>
    </row>
    <row r="9" spans="1:2" x14ac:dyDescent="0.25">
      <c r="A9" s="503" t="s">
        <v>617</v>
      </c>
      <c r="B9" s="502">
        <v>1</v>
      </c>
    </row>
    <row r="10" spans="1:2" x14ac:dyDescent="0.25">
      <c r="A10" s="501" t="s">
        <v>618</v>
      </c>
      <c r="B10" s="502">
        <v>7</v>
      </c>
    </row>
    <row r="11" spans="1:2" x14ac:dyDescent="0.25">
      <c r="A11" s="503" t="s">
        <v>619</v>
      </c>
      <c r="B11" s="502">
        <v>1</v>
      </c>
    </row>
    <row r="12" spans="1:2" x14ac:dyDescent="0.25">
      <c r="A12" s="503" t="s">
        <v>620</v>
      </c>
      <c r="B12" s="502">
        <v>2</v>
      </c>
    </row>
    <row r="13" spans="1:2" x14ac:dyDescent="0.25">
      <c r="A13" s="503" t="s">
        <v>621</v>
      </c>
      <c r="B13" s="502">
        <v>1</v>
      </c>
    </row>
    <row r="14" spans="1:2" x14ac:dyDescent="0.25">
      <c r="A14" s="503" t="s">
        <v>622</v>
      </c>
      <c r="B14" s="502">
        <v>1</v>
      </c>
    </row>
    <row r="15" spans="1:2" x14ac:dyDescent="0.25">
      <c r="A15" s="503" t="s">
        <v>623</v>
      </c>
      <c r="B15" s="502">
        <v>1</v>
      </c>
    </row>
    <row r="16" spans="1:2" x14ac:dyDescent="0.25">
      <c r="A16" s="503" t="s">
        <v>624</v>
      </c>
      <c r="B16" s="502">
        <v>1</v>
      </c>
    </row>
    <row r="17" spans="1:2" x14ac:dyDescent="0.25">
      <c r="A17" s="501" t="s">
        <v>625</v>
      </c>
      <c r="B17" s="502">
        <v>1</v>
      </c>
    </row>
    <row r="18" spans="1:2" x14ac:dyDescent="0.25">
      <c r="A18" s="503" t="s">
        <v>626</v>
      </c>
      <c r="B18" s="502">
        <v>1</v>
      </c>
    </row>
    <row r="19" spans="1:2" x14ac:dyDescent="0.25">
      <c r="A19" s="501" t="s">
        <v>606</v>
      </c>
      <c r="B19" s="502">
        <v>24</v>
      </c>
    </row>
    <row r="20" spans="1:2" x14ac:dyDescent="0.25">
      <c r="A20" s="503" t="s">
        <v>627</v>
      </c>
      <c r="B20" s="502">
        <v>5</v>
      </c>
    </row>
    <row r="21" spans="1:2" x14ac:dyDescent="0.25">
      <c r="A21" s="503" t="s">
        <v>628</v>
      </c>
      <c r="B21" s="502">
        <v>1</v>
      </c>
    </row>
    <row r="22" spans="1:2" x14ac:dyDescent="0.25">
      <c r="A22" s="503" t="s">
        <v>629</v>
      </c>
      <c r="B22" s="502">
        <v>6</v>
      </c>
    </row>
    <row r="23" spans="1:2" x14ac:dyDescent="0.25">
      <c r="A23" s="503" t="s">
        <v>630</v>
      </c>
      <c r="B23" s="502">
        <v>4</v>
      </c>
    </row>
    <row r="24" spans="1:2" x14ac:dyDescent="0.25">
      <c r="A24" s="503" t="s">
        <v>631</v>
      </c>
      <c r="B24" s="502">
        <v>7</v>
      </c>
    </row>
    <row r="25" spans="1:2" x14ac:dyDescent="0.25">
      <c r="A25" s="503" t="s">
        <v>632</v>
      </c>
      <c r="B25" s="502">
        <v>1</v>
      </c>
    </row>
    <row r="26" spans="1:2" x14ac:dyDescent="0.25">
      <c r="A26" s="501" t="s">
        <v>633</v>
      </c>
      <c r="B26" s="502">
        <v>4</v>
      </c>
    </row>
    <row r="27" spans="1:2" x14ac:dyDescent="0.25">
      <c r="A27" s="503" t="s">
        <v>634</v>
      </c>
      <c r="B27" s="502">
        <v>1</v>
      </c>
    </row>
    <row r="28" spans="1:2" x14ac:dyDescent="0.25">
      <c r="A28" s="503" t="s">
        <v>635</v>
      </c>
      <c r="B28" s="502">
        <v>2</v>
      </c>
    </row>
    <row r="29" spans="1:2" x14ac:dyDescent="0.25">
      <c r="A29" s="503" t="s">
        <v>636</v>
      </c>
      <c r="B29" s="502">
        <v>1</v>
      </c>
    </row>
    <row r="30" spans="1:2" x14ac:dyDescent="0.25">
      <c r="A30" s="501" t="s">
        <v>637</v>
      </c>
      <c r="B30" s="502">
        <v>33</v>
      </c>
    </row>
    <row r="31" spans="1:2" x14ac:dyDescent="0.25">
      <c r="A31" s="503" t="s">
        <v>638</v>
      </c>
      <c r="B31" s="502">
        <v>1</v>
      </c>
    </row>
    <row r="32" spans="1:2" x14ac:dyDescent="0.25">
      <c r="A32" s="503" t="s">
        <v>639</v>
      </c>
      <c r="B32" s="502">
        <v>1</v>
      </c>
    </row>
    <row r="33" spans="1:2" x14ac:dyDescent="0.25">
      <c r="A33" s="503" t="s">
        <v>640</v>
      </c>
      <c r="B33" s="502">
        <v>1</v>
      </c>
    </row>
    <row r="34" spans="1:2" x14ac:dyDescent="0.25">
      <c r="A34" s="503" t="s">
        <v>641</v>
      </c>
      <c r="B34" s="502">
        <v>2</v>
      </c>
    </row>
    <row r="35" spans="1:2" x14ac:dyDescent="0.25">
      <c r="A35" s="503" t="s">
        <v>642</v>
      </c>
      <c r="B35" s="502">
        <v>1</v>
      </c>
    </row>
    <row r="36" spans="1:2" x14ac:dyDescent="0.25">
      <c r="A36" s="503" t="s">
        <v>643</v>
      </c>
      <c r="B36" s="502">
        <v>2</v>
      </c>
    </row>
    <row r="37" spans="1:2" x14ac:dyDescent="0.25">
      <c r="A37" s="503" t="s">
        <v>644</v>
      </c>
      <c r="B37" s="502">
        <v>1</v>
      </c>
    </row>
    <row r="38" spans="1:2" x14ac:dyDescent="0.25">
      <c r="A38" s="503" t="s">
        <v>645</v>
      </c>
      <c r="B38" s="502">
        <v>9</v>
      </c>
    </row>
    <row r="39" spans="1:2" x14ac:dyDescent="0.25">
      <c r="A39" s="503" t="s">
        <v>646</v>
      </c>
      <c r="B39" s="502">
        <v>1</v>
      </c>
    </row>
    <row r="40" spans="1:2" x14ac:dyDescent="0.25">
      <c r="A40" s="503" t="s">
        <v>647</v>
      </c>
      <c r="B40" s="502">
        <v>1</v>
      </c>
    </row>
    <row r="41" spans="1:2" x14ac:dyDescent="0.25">
      <c r="A41" s="503" t="s">
        <v>648</v>
      </c>
      <c r="B41" s="502">
        <v>1</v>
      </c>
    </row>
    <row r="42" spans="1:2" x14ac:dyDescent="0.25">
      <c r="A42" s="503" t="s">
        <v>649</v>
      </c>
      <c r="B42" s="502">
        <v>1</v>
      </c>
    </row>
    <row r="43" spans="1:2" x14ac:dyDescent="0.25">
      <c r="A43" s="503" t="s">
        <v>650</v>
      </c>
      <c r="B43" s="502">
        <v>4</v>
      </c>
    </row>
    <row r="44" spans="1:2" x14ac:dyDescent="0.25">
      <c r="A44" s="503" t="s">
        <v>651</v>
      </c>
      <c r="B44" s="502">
        <v>5</v>
      </c>
    </row>
    <row r="45" spans="1:2" x14ac:dyDescent="0.25">
      <c r="A45" s="503" t="s">
        <v>652</v>
      </c>
      <c r="B45" s="502">
        <v>2</v>
      </c>
    </row>
    <row r="46" spans="1:2" x14ac:dyDescent="0.25">
      <c r="A46" s="501" t="s">
        <v>653</v>
      </c>
      <c r="B46" s="502">
        <v>14</v>
      </c>
    </row>
    <row r="47" spans="1:2" x14ac:dyDescent="0.25">
      <c r="A47" s="503" t="s">
        <v>654</v>
      </c>
      <c r="B47" s="502">
        <v>1</v>
      </c>
    </row>
    <row r="48" spans="1:2" x14ac:dyDescent="0.25">
      <c r="A48" s="503" t="s">
        <v>655</v>
      </c>
      <c r="B48" s="502">
        <v>1</v>
      </c>
    </row>
    <row r="49" spans="1:2" x14ac:dyDescent="0.25">
      <c r="A49" s="503" t="s">
        <v>656</v>
      </c>
      <c r="B49" s="502">
        <v>1</v>
      </c>
    </row>
    <row r="50" spans="1:2" x14ac:dyDescent="0.25">
      <c r="A50" s="503" t="s">
        <v>657</v>
      </c>
      <c r="B50" s="502">
        <v>1</v>
      </c>
    </row>
    <row r="51" spans="1:2" x14ac:dyDescent="0.25">
      <c r="A51" s="503" t="s">
        <v>658</v>
      </c>
      <c r="B51" s="502">
        <v>1</v>
      </c>
    </row>
    <row r="52" spans="1:2" x14ac:dyDescent="0.25">
      <c r="A52" s="503" t="s">
        <v>659</v>
      </c>
      <c r="B52" s="502">
        <v>1</v>
      </c>
    </row>
    <row r="53" spans="1:2" x14ac:dyDescent="0.25">
      <c r="A53" s="503" t="s">
        <v>660</v>
      </c>
      <c r="B53" s="502">
        <v>2</v>
      </c>
    </row>
    <row r="54" spans="1:2" x14ac:dyDescent="0.25">
      <c r="A54" s="503" t="s">
        <v>661</v>
      </c>
      <c r="B54" s="502">
        <v>1</v>
      </c>
    </row>
    <row r="55" spans="1:2" x14ac:dyDescent="0.25">
      <c r="A55" s="503" t="s">
        <v>662</v>
      </c>
      <c r="B55" s="502">
        <v>2</v>
      </c>
    </row>
    <row r="56" spans="1:2" x14ac:dyDescent="0.25">
      <c r="A56" s="503" t="s">
        <v>663</v>
      </c>
      <c r="B56" s="502">
        <v>1</v>
      </c>
    </row>
    <row r="57" spans="1:2" x14ac:dyDescent="0.25">
      <c r="A57" s="503" t="s">
        <v>664</v>
      </c>
      <c r="B57" s="502">
        <v>1</v>
      </c>
    </row>
    <row r="58" spans="1:2" x14ac:dyDescent="0.25">
      <c r="A58" s="503" t="s">
        <v>665</v>
      </c>
      <c r="B58" s="502">
        <v>1</v>
      </c>
    </row>
    <row r="59" spans="1:2" x14ac:dyDescent="0.25">
      <c r="A59" s="501" t="s">
        <v>666</v>
      </c>
      <c r="B59" s="502">
        <v>3</v>
      </c>
    </row>
    <row r="60" spans="1:2" x14ac:dyDescent="0.25">
      <c r="A60" s="503" t="s">
        <v>667</v>
      </c>
      <c r="B60" s="502">
        <v>3</v>
      </c>
    </row>
    <row r="61" spans="1:2" x14ac:dyDescent="0.25">
      <c r="A61" s="501" t="s">
        <v>668</v>
      </c>
      <c r="B61" s="502">
        <v>6</v>
      </c>
    </row>
    <row r="62" spans="1:2" x14ac:dyDescent="0.25">
      <c r="A62" s="503" t="s">
        <v>669</v>
      </c>
      <c r="B62" s="502">
        <v>1</v>
      </c>
    </row>
    <row r="63" spans="1:2" x14ac:dyDescent="0.25">
      <c r="A63" s="503" t="s">
        <v>670</v>
      </c>
      <c r="B63" s="502">
        <v>1</v>
      </c>
    </row>
    <row r="64" spans="1:2" x14ac:dyDescent="0.25">
      <c r="A64" s="503" t="s">
        <v>671</v>
      </c>
      <c r="B64" s="502">
        <v>1</v>
      </c>
    </row>
    <row r="65" spans="1:2" x14ac:dyDescent="0.25">
      <c r="A65" s="503" t="s">
        <v>672</v>
      </c>
      <c r="B65" s="502">
        <v>1</v>
      </c>
    </row>
    <row r="66" spans="1:2" x14ac:dyDescent="0.25">
      <c r="A66" s="503" t="s">
        <v>673</v>
      </c>
      <c r="B66" s="502">
        <v>2</v>
      </c>
    </row>
    <row r="67" spans="1:2" x14ac:dyDescent="0.25">
      <c r="A67" s="501" t="s">
        <v>674</v>
      </c>
      <c r="B67" s="502">
        <v>44</v>
      </c>
    </row>
    <row r="68" spans="1:2" x14ac:dyDescent="0.25">
      <c r="A68" s="503" t="s">
        <v>675</v>
      </c>
      <c r="B68" s="502">
        <v>1</v>
      </c>
    </row>
    <row r="69" spans="1:2" x14ac:dyDescent="0.25">
      <c r="A69" s="503" t="s">
        <v>676</v>
      </c>
      <c r="B69" s="502">
        <v>2</v>
      </c>
    </row>
    <row r="70" spans="1:2" x14ac:dyDescent="0.25">
      <c r="A70" s="503" t="s">
        <v>677</v>
      </c>
      <c r="B70" s="502">
        <v>2</v>
      </c>
    </row>
    <row r="71" spans="1:2" x14ac:dyDescent="0.25">
      <c r="A71" s="503" t="s">
        <v>678</v>
      </c>
      <c r="B71" s="502">
        <v>2</v>
      </c>
    </row>
    <row r="72" spans="1:2" x14ac:dyDescent="0.25">
      <c r="A72" s="503" t="s">
        <v>679</v>
      </c>
      <c r="B72" s="502">
        <v>1</v>
      </c>
    </row>
    <row r="73" spans="1:2" x14ac:dyDescent="0.25">
      <c r="A73" s="503" t="s">
        <v>680</v>
      </c>
      <c r="B73" s="502">
        <v>1</v>
      </c>
    </row>
    <row r="74" spans="1:2" x14ac:dyDescent="0.25">
      <c r="A74" s="503" t="s">
        <v>681</v>
      </c>
      <c r="B74" s="502">
        <v>10</v>
      </c>
    </row>
    <row r="75" spans="1:2" x14ac:dyDescent="0.25">
      <c r="A75" s="503" t="s">
        <v>682</v>
      </c>
      <c r="B75" s="502">
        <v>3</v>
      </c>
    </row>
    <row r="76" spans="1:2" x14ac:dyDescent="0.25">
      <c r="A76" s="503" t="s">
        <v>683</v>
      </c>
      <c r="B76" s="502">
        <v>4</v>
      </c>
    </row>
    <row r="77" spans="1:2" x14ac:dyDescent="0.25">
      <c r="A77" s="503" t="s">
        <v>684</v>
      </c>
      <c r="B77" s="502">
        <v>2</v>
      </c>
    </row>
    <row r="78" spans="1:2" x14ac:dyDescent="0.25">
      <c r="A78" s="503" t="s">
        <v>685</v>
      </c>
      <c r="B78" s="502">
        <v>2</v>
      </c>
    </row>
    <row r="79" spans="1:2" x14ac:dyDescent="0.25">
      <c r="A79" s="503" t="s">
        <v>686</v>
      </c>
      <c r="B79" s="502">
        <v>2</v>
      </c>
    </row>
    <row r="80" spans="1:2" x14ac:dyDescent="0.25">
      <c r="A80" s="503" t="s">
        <v>687</v>
      </c>
      <c r="B80" s="502">
        <v>1</v>
      </c>
    </row>
    <row r="81" spans="1:2" x14ac:dyDescent="0.25">
      <c r="A81" s="503" t="s">
        <v>688</v>
      </c>
      <c r="B81" s="502">
        <v>4</v>
      </c>
    </row>
    <row r="82" spans="1:2" x14ac:dyDescent="0.25">
      <c r="A82" s="503" t="s">
        <v>689</v>
      </c>
      <c r="B82" s="502">
        <v>4</v>
      </c>
    </row>
    <row r="83" spans="1:2" x14ac:dyDescent="0.25">
      <c r="A83" s="503" t="s">
        <v>690</v>
      </c>
      <c r="B83" s="502">
        <v>1</v>
      </c>
    </row>
    <row r="84" spans="1:2" x14ac:dyDescent="0.25">
      <c r="A84" s="503" t="s">
        <v>691</v>
      </c>
      <c r="B84" s="502">
        <v>1</v>
      </c>
    </row>
    <row r="85" spans="1:2" x14ac:dyDescent="0.25">
      <c r="A85" s="503" t="s">
        <v>692</v>
      </c>
      <c r="B85" s="502">
        <v>1</v>
      </c>
    </row>
    <row r="86" spans="1:2" x14ac:dyDescent="0.25">
      <c r="A86" s="501" t="s">
        <v>693</v>
      </c>
      <c r="B86" s="502">
        <v>35</v>
      </c>
    </row>
    <row r="87" spans="1:2" x14ac:dyDescent="0.25">
      <c r="A87" s="503" t="s">
        <v>694</v>
      </c>
      <c r="B87" s="502">
        <v>20</v>
      </c>
    </row>
    <row r="88" spans="1:2" x14ac:dyDescent="0.25">
      <c r="A88" s="503" t="s">
        <v>695</v>
      </c>
      <c r="B88" s="502">
        <v>1</v>
      </c>
    </row>
    <row r="89" spans="1:2" x14ac:dyDescent="0.25">
      <c r="A89" s="503" t="s">
        <v>696</v>
      </c>
      <c r="B89" s="502">
        <v>1</v>
      </c>
    </row>
    <row r="90" spans="1:2" x14ac:dyDescent="0.25">
      <c r="A90" s="503" t="s">
        <v>697</v>
      </c>
      <c r="B90" s="502">
        <v>1</v>
      </c>
    </row>
    <row r="91" spans="1:2" x14ac:dyDescent="0.25">
      <c r="A91" s="503" t="s">
        <v>698</v>
      </c>
      <c r="B91" s="502">
        <v>12</v>
      </c>
    </row>
    <row r="92" spans="1:2" x14ac:dyDescent="0.25">
      <c r="A92" s="501" t="s">
        <v>699</v>
      </c>
      <c r="B92" s="502">
        <v>4</v>
      </c>
    </row>
    <row r="93" spans="1:2" x14ac:dyDescent="0.25">
      <c r="A93" s="503" t="s">
        <v>700</v>
      </c>
      <c r="B93" s="502">
        <v>1</v>
      </c>
    </row>
    <row r="94" spans="1:2" x14ac:dyDescent="0.25">
      <c r="A94" s="503" t="s">
        <v>701</v>
      </c>
      <c r="B94" s="502">
        <v>1</v>
      </c>
    </row>
    <row r="95" spans="1:2" x14ac:dyDescent="0.25">
      <c r="A95" s="503" t="s">
        <v>702</v>
      </c>
      <c r="B95" s="502">
        <v>1</v>
      </c>
    </row>
    <row r="96" spans="1:2" x14ac:dyDescent="0.25">
      <c r="A96" s="503" t="s">
        <v>703</v>
      </c>
      <c r="B96" s="502">
        <v>1</v>
      </c>
    </row>
    <row r="97" spans="1:2" x14ac:dyDescent="0.25">
      <c r="A97" s="501" t="s">
        <v>704</v>
      </c>
      <c r="B97" s="502">
        <v>15</v>
      </c>
    </row>
    <row r="98" spans="1:2" x14ac:dyDescent="0.25">
      <c r="A98" s="503" t="s">
        <v>705</v>
      </c>
      <c r="B98" s="502">
        <v>2</v>
      </c>
    </row>
    <row r="99" spans="1:2" x14ac:dyDescent="0.25">
      <c r="A99" s="503" t="s">
        <v>706</v>
      </c>
      <c r="B99" s="502">
        <v>2</v>
      </c>
    </row>
    <row r="100" spans="1:2" x14ac:dyDescent="0.25">
      <c r="A100" s="503" t="s">
        <v>707</v>
      </c>
      <c r="B100" s="502">
        <v>2</v>
      </c>
    </row>
    <row r="101" spans="1:2" x14ac:dyDescent="0.25">
      <c r="A101" s="503" t="s">
        <v>708</v>
      </c>
      <c r="B101" s="502">
        <v>2</v>
      </c>
    </row>
    <row r="102" spans="1:2" x14ac:dyDescent="0.25">
      <c r="A102" s="503" t="s">
        <v>709</v>
      </c>
      <c r="B102" s="502">
        <v>1</v>
      </c>
    </row>
    <row r="103" spans="1:2" x14ac:dyDescent="0.25">
      <c r="A103" s="503" t="s">
        <v>710</v>
      </c>
      <c r="B103" s="502">
        <v>2</v>
      </c>
    </row>
    <row r="104" spans="1:2" x14ac:dyDescent="0.25">
      <c r="A104" s="503" t="s">
        <v>711</v>
      </c>
      <c r="B104" s="502">
        <v>1</v>
      </c>
    </row>
    <row r="105" spans="1:2" x14ac:dyDescent="0.25">
      <c r="A105" s="503" t="s">
        <v>712</v>
      </c>
      <c r="B105" s="502">
        <v>2</v>
      </c>
    </row>
    <row r="106" spans="1:2" x14ac:dyDescent="0.25">
      <c r="A106" s="503" t="s">
        <v>713</v>
      </c>
      <c r="B106" s="502">
        <v>1</v>
      </c>
    </row>
    <row r="107" spans="1:2" x14ac:dyDescent="0.25">
      <c r="A107" s="501" t="s">
        <v>714</v>
      </c>
      <c r="B107" s="502">
        <v>7</v>
      </c>
    </row>
    <row r="108" spans="1:2" x14ac:dyDescent="0.25">
      <c r="A108" s="503" t="s">
        <v>715</v>
      </c>
      <c r="B108" s="502">
        <v>2</v>
      </c>
    </row>
    <row r="109" spans="1:2" x14ac:dyDescent="0.25">
      <c r="A109" s="503" t="s">
        <v>716</v>
      </c>
      <c r="B109" s="502">
        <v>4</v>
      </c>
    </row>
    <row r="110" spans="1:2" x14ac:dyDescent="0.25">
      <c r="A110" s="503" t="s">
        <v>717</v>
      </c>
      <c r="B110" s="502">
        <v>1</v>
      </c>
    </row>
    <row r="111" spans="1:2" x14ac:dyDescent="0.25">
      <c r="A111" s="501" t="s">
        <v>718</v>
      </c>
      <c r="B111" s="502">
        <v>206</v>
      </c>
    </row>
  </sheetData>
  <pageMargins left="0.7" right="0.7" top="0.75" bottom="0.75" header="0.3" footer="0.3"/>
  <pageSetup orientation="portrait"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M76"/>
  <sheetViews>
    <sheetView workbookViewId="0">
      <selection activeCell="A13" sqref="A13"/>
    </sheetView>
  </sheetViews>
  <sheetFormatPr defaultRowHeight="15" x14ac:dyDescent="0.25"/>
  <cols>
    <col min="1" max="1" width="57.140625" customWidth="1"/>
    <col min="2" max="2" width="28.28515625" customWidth="1"/>
    <col min="3" max="3" width="21.7109375" customWidth="1"/>
    <col min="4" max="4" width="19.7109375" customWidth="1"/>
    <col min="5" max="5" width="13.85546875" customWidth="1"/>
    <col min="6" max="6" width="35" customWidth="1"/>
    <col min="7" max="7" width="12.5703125" customWidth="1"/>
    <col min="8" max="8" width="12.28515625" customWidth="1"/>
    <col min="9" max="9" width="9.7109375" customWidth="1"/>
    <col min="13" max="13" width="27.28515625" customWidth="1"/>
  </cols>
  <sheetData>
    <row r="1" spans="1:13" ht="15.75" x14ac:dyDescent="0.25">
      <c r="A1" s="1108" t="s">
        <v>719</v>
      </c>
      <c r="B1" s="1109"/>
      <c r="G1" s="505"/>
      <c r="H1" s="505"/>
    </row>
    <row r="2" spans="1:13" x14ac:dyDescent="0.25">
      <c r="A2" s="506" t="s">
        <v>720</v>
      </c>
      <c r="B2" s="507" t="s">
        <v>721</v>
      </c>
      <c r="C2" s="1110"/>
      <c r="D2" s="1110"/>
      <c r="E2" s="1110"/>
      <c r="F2" s="1110"/>
      <c r="G2" s="1110"/>
      <c r="H2" s="1110"/>
      <c r="I2" s="1110"/>
      <c r="J2" s="1110"/>
      <c r="K2" s="1110"/>
      <c r="L2" s="1110"/>
      <c r="M2" s="1110"/>
    </row>
    <row r="3" spans="1:13" ht="75" x14ac:dyDescent="0.25">
      <c r="A3" s="1106" t="s">
        <v>722</v>
      </c>
      <c r="B3" s="1111"/>
      <c r="C3" s="508" t="s">
        <v>723</v>
      </c>
      <c r="D3" s="509" t="s">
        <v>724</v>
      </c>
      <c r="E3" s="509" t="s">
        <v>725</v>
      </c>
      <c r="F3" s="509" t="s">
        <v>726</v>
      </c>
      <c r="G3" s="510" t="s">
        <v>727</v>
      </c>
      <c r="H3" s="510" t="s">
        <v>728</v>
      </c>
      <c r="I3" s="511" t="s">
        <v>729</v>
      </c>
      <c r="J3" s="509" t="s">
        <v>730</v>
      </c>
      <c r="K3" s="509" t="s">
        <v>731</v>
      </c>
      <c r="L3" s="509" t="s">
        <v>732</v>
      </c>
      <c r="M3" s="512" t="s">
        <v>733</v>
      </c>
    </row>
    <row r="4" spans="1:13" ht="30" x14ac:dyDescent="0.25">
      <c r="A4" s="513">
        <v>1.1000000000000001</v>
      </c>
      <c r="B4" s="513" t="s">
        <v>734</v>
      </c>
      <c r="C4" s="514" t="s">
        <v>735</v>
      </c>
      <c r="D4" s="515" t="s">
        <v>736</v>
      </c>
      <c r="E4" s="515">
        <v>5</v>
      </c>
      <c r="F4" s="516" t="s">
        <v>737</v>
      </c>
      <c r="G4" s="517" t="s">
        <v>210</v>
      </c>
      <c r="H4" s="517">
        <v>0.13</v>
      </c>
      <c r="I4" s="518" t="s">
        <v>738</v>
      </c>
      <c r="J4" s="515" t="s">
        <v>739</v>
      </c>
      <c r="K4" s="515" t="s">
        <v>740</v>
      </c>
      <c r="L4" s="515" t="s">
        <v>741</v>
      </c>
      <c r="M4" s="516"/>
    </row>
    <row r="5" spans="1:13" ht="30" x14ac:dyDescent="0.25">
      <c r="A5" s="513">
        <v>2.1</v>
      </c>
      <c r="B5" s="513" t="s">
        <v>734</v>
      </c>
      <c r="C5" s="519" t="s">
        <v>742</v>
      </c>
      <c r="D5" s="520" t="s">
        <v>743</v>
      </c>
      <c r="E5" s="520">
        <v>5</v>
      </c>
      <c r="F5" s="513" t="s">
        <v>744</v>
      </c>
      <c r="G5" s="517" t="s">
        <v>745</v>
      </c>
      <c r="H5" s="517">
        <v>0.15</v>
      </c>
      <c r="I5" s="518" t="s">
        <v>738</v>
      </c>
      <c r="J5" s="520" t="s">
        <v>739</v>
      </c>
      <c r="K5" s="520" t="s">
        <v>741</v>
      </c>
      <c r="L5" s="520" t="s">
        <v>746</v>
      </c>
      <c r="M5" s="513"/>
    </row>
    <row r="6" spans="1:13" ht="30" x14ac:dyDescent="0.25">
      <c r="A6" s="513">
        <v>2.2000000000000002</v>
      </c>
      <c r="B6" s="513" t="s">
        <v>734</v>
      </c>
      <c r="C6" s="519" t="s">
        <v>747</v>
      </c>
      <c r="D6" s="520" t="s">
        <v>743</v>
      </c>
      <c r="E6" s="520">
        <v>4</v>
      </c>
      <c r="F6" s="513" t="s">
        <v>748</v>
      </c>
      <c r="G6" s="517"/>
      <c r="H6" s="517"/>
      <c r="I6" s="521"/>
      <c r="J6" s="520" t="s">
        <v>749</v>
      </c>
      <c r="K6" s="520" t="s">
        <v>740</v>
      </c>
      <c r="L6" s="520" t="s">
        <v>746</v>
      </c>
      <c r="M6" s="513"/>
    </row>
    <row r="7" spans="1:13" ht="30" x14ac:dyDescent="0.25">
      <c r="A7" s="513">
        <v>2.2999999999999998</v>
      </c>
      <c r="B7" s="513" t="s">
        <v>734</v>
      </c>
      <c r="C7" s="519" t="s">
        <v>750</v>
      </c>
      <c r="D7" s="520" t="s">
        <v>743</v>
      </c>
      <c r="E7" s="520">
        <v>4</v>
      </c>
      <c r="F7" s="513" t="s">
        <v>751</v>
      </c>
      <c r="G7" s="517"/>
      <c r="H7" s="517"/>
      <c r="I7" s="521"/>
      <c r="J7" s="520" t="s">
        <v>749</v>
      </c>
      <c r="K7" s="520" t="s">
        <v>740</v>
      </c>
      <c r="L7" s="520" t="s">
        <v>746</v>
      </c>
      <c r="M7" s="513" t="s">
        <v>752</v>
      </c>
    </row>
    <row r="8" spans="1:13" ht="30" x14ac:dyDescent="0.25">
      <c r="A8" s="513">
        <v>2.4</v>
      </c>
      <c r="B8" s="513" t="s">
        <v>734</v>
      </c>
      <c r="C8" s="519" t="s">
        <v>753</v>
      </c>
      <c r="D8" s="520" t="s">
        <v>743</v>
      </c>
      <c r="E8" s="520">
        <v>4</v>
      </c>
      <c r="F8" s="513" t="s">
        <v>754</v>
      </c>
      <c r="G8" s="517"/>
      <c r="H8" s="517"/>
      <c r="I8" s="521"/>
      <c r="J8" s="520" t="s">
        <v>749</v>
      </c>
      <c r="K8" s="520" t="s">
        <v>755</v>
      </c>
      <c r="L8" s="520" t="s">
        <v>746</v>
      </c>
      <c r="M8" s="513"/>
    </row>
    <row r="9" spans="1:13" ht="45" x14ac:dyDescent="0.25">
      <c r="A9" s="513">
        <v>3.1</v>
      </c>
      <c r="B9" s="513" t="s">
        <v>734</v>
      </c>
      <c r="C9" s="519" t="s">
        <v>756</v>
      </c>
      <c r="D9" s="520" t="s">
        <v>757</v>
      </c>
      <c r="E9" s="520">
        <v>4</v>
      </c>
      <c r="F9" s="513" t="s">
        <v>758</v>
      </c>
      <c r="G9" s="517"/>
      <c r="H9" s="517"/>
      <c r="I9" s="521"/>
      <c r="J9" s="520" t="s">
        <v>739</v>
      </c>
      <c r="K9" s="520" t="s">
        <v>759</v>
      </c>
      <c r="L9" s="520" t="s">
        <v>741</v>
      </c>
      <c r="M9" s="513"/>
    </row>
    <row r="10" spans="1:13" ht="45" x14ac:dyDescent="0.25">
      <c r="A10" s="513">
        <v>3.2</v>
      </c>
      <c r="B10" s="513" t="s">
        <v>734</v>
      </c>
      <c r="C10" s="519" t="s">
        <v>760</v>
      </c>
      <c r="D10" s="520" t="s">
        <v>757</v>
      </c>
      <c r="E10" s="520">
        <v>4</v>
      </c>
      <c r="F10" s="513" t="s">
        <v>761</v>
      </c>
      <c r="G10" s="517">
        <v>0.1</v>
      </c>
      <c r="H10" s="517" t="s">
        <v>210</v>
      </c>
      <c r="I10" s="518" t="s">
        <v>738</v>
      </c>
      <c r="J10" s="520" t="s">
        <v>322</v>
      </c>
      <c r="K10" s="520" t="s">
        <v>741</v>
      </c>
      <c r="L10" s="520" t="s">
        <v>746</v>
      </c>
      <c r="M10" s="513" t="s">
        <v>762</v>
      </c>
    </row>
    <row r="11" spans="1:13" ht="60" x14ac:dyDescent="0.25">
      <c r="A11" s="513">
        <v>4.0999999999999996</v>
      </c>
      <c r="B11" s="513" t="s">
        <v>734</v>
      </c>
      <c r="C11" s="519" t="s">
        <v>763</v>
      </c>
      <c r="D11" s="520" t="s">
        <v>764</v>
      </c>
      <c r="E11" s="520">
        <v>5</v>
      </c>
      <c r="F11" s="513" t="s">
        <v>765</v>
      </c>
      <c r="G11" s="517" t="s">
        <v>766</v>
      </c>
      <c r="H11" s="517" t="s">
        <v>210</v>
      </c>
      <c r="I11" s="518" t="s">
        <v>738</v>
      </c>
      <c r="J11" s="520" t="s">
        <v>767</v>
      </c>
      <c r="K11" s="520" t="s">
        <v>740</v>
      </c>
      <c r="L11" s="520" t="s">
        <v>767</v>
      </c>
      <c r="M11" s="513"/>
    </row>
    <row r="12" spans="1:13" ht="60" x14ac:dyDescent="0.25">
      <c r="A12" s="513">
        <v>4.2</v>
      </c>
      <c r="B12" s="513" t="s">
        <v>734</v>
      </c>
      <c r="C12" s="519" t="s">
        <v>768</v>
      </c>
      <c r="D12" s="520" t="s">
        <v>764</v>
      </c>
      <c r="E12" s="520">
        <v>5</v>
      </c>
      <c r="F12" s="513" t="s">
        <v>769</v>
      </c>
      <c r="G12" s="517" t="s">
        <v>210</v>
      </c>
      <c r="H12" s="517" t="s">
        <v>210</v>
      </c>
      <c r="I12" s="518" t="s">
        <v>738</v>
      </c>
      <c r="J12" s="520" t="s">
        <v>749</v>
      </c>
      <c r="K12" s="520" t="s">
        <v>741</v>
      </c>
      <c r="L12" s="520" t="s">
        <v>741</v>
      </c>
      <c r="M12" s="513" t="s">
        <v>770</v>
      </c>
    </row>
    <row r="13" spans="1:13" ht="60" x14ac:dyDescent="0.25">
      <c r="A13" s="513">
        <v>4.3</v>
      </c>
      <c r="B13" s="513" t="s">
        <v>734</v>
      </c>
      <c r="C13" s="519" t="s">
        <v>771</v>
      </c>
      <c r="D13" s="520" t="s">
        <v>764</v>
      </c>
      <c r="E13" s="520">
        <v>4</v>
      </c>
      <c r="F13" s="513" t="s">
        <v>772</v>
      </c>
      <c r="G13" s="517"/>
      <c r="H13" s="517"/>
      <c r="I13" s="521"/>
      <c r="J13" s="520" t="s">
        <v>767</v>
      </c>
      <c r="K13" s="520" t="s">
        <v>741</v>
      </c>
      <c r="L13" s="520" t="s">
        <v>741</v>
      </c>
      <c r="M13" s="513" t="s">
        <v>770</v>
      </c>
    </row>
    <row r="14" spans="1:13" ht="60" x14ac:dyDescent="0.25">
      <c r="A14" s="513">
        <v>4.4000000000000004</v>
      </c>
      <c r="B14" s="513" t="s">
        <v>734</v>
      </c>
      <c r="C14" s="519" t="s">
        <v>773</v>
      </c>
      <c r="D14" s="520" t="s">
        <v>764</v>
      </c>
      <c r="E14" s="520">
        <v>4</v>
      </c>
      <c r="F14" s="513" t="s">
        <v>774</v>
      </c>
      <c r="G14" s="517" t="s">
        <v>210</v>
      </c>
      <c r="H14" s="517" t="s">
        <v>210</v>
      </c>
      <c r="I14" s="518" t="s">
        <v>738</v>
      </c>
      <c r="J14" s="520" t="s">
        <v>739</v>
      </c>
      <c r="K14" s="520" t="s">
        <v>755</v>
      </c>
      <c r="L14" s="520" t="s">
        <v>767</v>
      </c>
      <c r="M14" s="513" t="s">
        <v>770</v>
      </c>
    </row>
    <row r="15" spans="1:13" ht="60" x14ac:dyDescent="0.25">
      <c r="A15" s="513">
        <v>4.5</v>
      </c>
      <c r="B15" s="513" t="s">
        <v>734</v>
      </c>
      <c r="C15" s="519" t="s">
        <v>775</v>
      </c>
      <c r="D15" s="520" t="s">
        <v>764</v>
      </c>
      <c r="E15" s="520">
        <v>4</v>
      </c>
      <c r="F15" s="513" t="s">
        <v>776</v>
      </c>
      <c r="G15" s="517" t="s">
        <v>210</v>
      </c>
      <c r="H15" s="517" t="s">
        <v>210</v>
      </c>
      <c r="I15" s="518" t="s">
        <v>738</v>
      </c>
      <c r="J15" s="520" t="s">
        <v>322</v>
      </c>
      <c r="K15" s="520" t="s">
        <v>759</v>
      </c>
      <c r="L15" s="520" t="s">
        <v>746</v>
      </c>
      <c r="M15" s="513"/>
    </row>
    <row r="16" spans="1:13" ht="60" x14ac:dyDescent="0.25">
      <c r="A16" s="513">
        <v>5.0999999999999996</v>
      </c>
      <c r="B16" s="513" t="s">
        <v>734</v>
      </c>
      <c r="C16" s="519" t="s">
        <v>777</v>
      </c>
      <c r="D16" s="520" t="s">
        <v>778</v>
      </c>
      <c r="E16" s="520">
        <v>5</v>
      </c>
      <c r="F16" s="513" t="s">
        <v>779</v>
      </c>
      <c r="G16" s="517">
        <v>0.11</v>
      </c>
      <c r="H16" s="517" t="s">
        <v>210</v>
      </c>
      <c r="I16" s="518" t="s">
        <v>738</v>
      </c>
      <c r="J16" s="520" t="s">
        <v>749</v>
      </c>
      <c r="K16" s="520" t="s">
        <v>741</v>
      </c>
      <c r="L16" s="520" t="s">
        <v>746</v>
      </c>
      <c r="M16" s="513"/>
    </row>
    <row r="17" spans="1:13" ht="45" x14ac:dyDescent="0.25">
      <c r="A17" s="513">
        <v>6.1</v>
      </c>
      <c r="B17" s="513" t="s">
        <v>734</v>
      </c>
      <c r="C17" s="519" t="s">
        <v>780</v>
      </c>
      <c r="D17" s="520" t="s">
        <v>781</v>
      </c>
      <c r="E17" s="520">
        <v>5</v>
      </c>
      <c r="F17" s="513" t="s">
        <v>782</v>
      </c>
      <c r="G17" s="517">
        <v>0.21</v>
      </c>
      <c r="H17" s="517" t="s">
        <v>210</v>
      </c>
      <c r="I17" s="518" t="s">
        <v>738</v>
      </c>
      <c r="J17" s="520" t="s">
        <v>749</v>
      </c>
      <c r="K17" s="520" t="s">
        <v>740</v>
      </c>
      <c r="L17" s="520" t="s">
        <v>759</v>
      </c>
      <c r="M17" s="513"/>
    </row>
    <row r="18" spans="1:13" ht="75" x14ac:dyDescent="0.25">
      <c r="A18" s="1106" t="s">
        <v>783</v>
      </c>
      <c r="B18" s="1107"/>
      <c r="C18" s="508" t="s">
        <v>723</v>
      </c>
      <c r="D18" s="509" t="s">
        <v>724</v>
      </c>
      <c r="E18" s="509" t="s">
        <v>725</v>
      </c>
      <c r="F18" s="509" t="s">
        <v>726</v>
      </c>
      <c r="G18" s="510" t="s">
        <v>727</v>
      </c>
      <c r="H18" s="510" t="s">
        <v>728</v>
      </c>
      <c r="I18" s="511" t="s">
        <v>729</v>
      </c>
      <c r="J18" s="509" t="s">
        <v>730</v>
      </c>
      <c r="K18" s="509" t="s">
        <v>731</v>
      </c>
      <c r="L18" s="509" t="s">
        <v>732</v>
      </c>
      <c r="M18" s="512" t="s">
        <v>733</v>
      </c>
    </row>
    <row r="19" spans="1:13" ht="30" x14ac:dyDescent="0.25">
      <c r="A19" s="513">
        <v>1.1000000000000001</v>
      </c>
      <c r="B19" s="513" t="s">
        <v>734</v>
      </c>
      <c r="C19" s="519" t="s">
        <v>784</v>
      </c>
      <c r="D19" s="520" t="s">
        <v>785</v>
      </c>
      <c r="E19" s="520">
        <v>5</v>
      </c>
      <c r="F19" s="513" t="s">
        <v>786</v>
      </c>
      <c r="G19" s="522"/>
      <c r="H19" s="522"/>
      <c r="I19" s="523"/>
      <c r="J19" s="520" t="s">
        <v>322</v>
      </c>
      <c r="K19" s="520" t="s">
        <v>741</v>
      </c>
      <c r="L19" s="520" t="s">
        <v>746</v>
      </c>
      <c r="M19" s="513"/>
    </row>
    <row r="20" spans="1:13" ht="30" x14ac:dyDescent="0.25">
      <c r="A20" s="513">
        <v>1.2</v>
      </c>
      <c r="B20" s="513" t="s">
        <v>734</v>
      </c>
      <c r="C20" s="519" t="s">
        <v>787</v>
      </c>
      <c r="D20" s="520" t="s">
        <v>785</v>
      </c>
      <c r="E20" s="520">
        <v>4</v>
      </c>
      <c r="F20" s="513" t="s">
        <v>788</v>
      </c>
      <c r="G20" s="522"/>
      <c r="H20" s="522"/>
      <c r="I20" s="524"/>
      <c r="J20" s="520" t="s">
        <v>322</v>
      </c>
      <c r="K20" s="520" t="s">
        <v>759</v>
      </c>
      <c r="L20" s="520" t="s">
        <v>746</v>
      </c>
      <c r="M20" s="513"/>
    </row>
    <row r="21" spans="1:13" ht="75" x14ac:dyDescent="0.25">
      <c r="A21" s="513">
        <v>1.3</v>
      </c>
      <c r="B21" s="513" t="s">
        <v>734</v>
      </c>
      <c r="C21" s="519" t="s">
        <v>789</v>
      </c>
      <c r="D21" s="520" t="s">
        <v>785</v>
      </c>
      <c r="E21" s="520">
        <v>4</v>
      </c>
      <c r="F21" s="513" t="s">
        <v>790</v>
      </c>
      <c r="G21" s="522"/>
      <c r="H21" s="522"/>
      <c r="I21" s="524"/>
      <c r="J21" s="520" t="s">
        <v>322</v>
      </c>
      <c r="K21" s="520" t="s">
        <v>759</v>
      </c>
      <c r="L21" s="520" t="s">
        <v>746</v>
      </c>
      <c r="M21" s="513" t="s">
        <v>791</v>
      </c>
    </row>
    <row r="22" spans="1:13" ht="45" x14ac:dyDescent="0.25">
      <c r="A22" s="513">
        <v>2.1</v>
      </c>
      <c r="B22" s="513" t="s">
        <v>734</v>
      </c>
      <c r="C22" s="519" t="s">
        <v>792</v>
      </c>
      <c r="D22" s="520" t="s">
        <v>793</v>
      </c>
      <c r="E22" s="520">
        <v>5</v>
      </c>
      <c r="F22" s="513" t="s">
        <v>794</v>
      </c>
      <c r="G22" s="522"/>
      <c r="H22" s="522"/>
      <c r="I22" s="524"/>
      <c r="J22" s="520" t="s">
        <v>739</v>
      </c>
      <c r="K22" s="520" t="s">
        <v>741</v>
      </c>
      <c r="L22" s="520" t="s">
        <v>741</v>
      </c>
      <c r="M22" s="513" t="s">
        <v>795</v>
      </c>
    </row>
    <row r="23" spans="1:13" ht="30" x14ac:dyDescent="0.25">
      <c r="A23" s="513">
        <v>2.2000000000000002</v>
      </c>
      <c r="B23" s="513" t="s">
        <v>734</v>
      </c>
      <c r="C23" s="519" t="s">
        <v>796</v>
      </c>
      <c r="D23" s="520" t="s">
        <v>793</v>
      </c>
      <c r="E23" s="520">
        <v>4</v>
      </c>
      <c r="F23" s="513" t="s">
        <v>797</v>
      </c>
      <c r="G23" s="522"/>
      <c r="H23" s="522"/>
      <c r="I23" s="524"/>
      <c r="J23" s="520" t="s">
        <v>739</v>
      </c>
      <c r="K23" s="520" t="s">
        <v>755</v>
      </c>
      <c r="L23" s="520" t="s">
        <v>741</v>
      </c>
      <c r="M23" s="513"/>
    </row>
    <row r="24" spans="1:13" ht="30" x14ac:dyDescent="0.25">
      <c r="A24" s="513">
        <v>3.1</v>
      </c>
      <c r="B24" s="513" t="s">
        <v>734</v>
      </c>
      <c r="C24" s="519" t="s">
        <v>798</v>
      </c>
      <c r="D24" s="520" t="s">
        <v>799</v>
      </c>
      <c r="E24" s="520">
        <v>5</v>
      </c>
      <c r="F24" s="513" t="s">
        <v>800</v>
      </c>
      <c r="G24" s="522"/>
      <c r="H24" s="522"/>
      <c r="I24" s="524"/>
      <c r="J24" s="520" t="s">
        <v>767</v>
      </c>
      <c r="K24" s="520" t="s">
        <v>741</v>
      </c>
      <c r="L24" s="520" t="s">
        <v>741</v>
      </c>
      <c r="M24" s="513"/>
    </row>
    <row r="25" spans="1:13" ht="30" x14ac:dyDescent="0.25">
      <c r="A25" s="513">
        <v>3.2</v>
      </c>
      <c r="B25" s="513" t="s">
        <v>734</v>
      </c>
      <c r="C25" s="519" t="s">
        <v>801</v>
      </c>
      <c r="D25" s="520" t="s">
        <v>799</v>
      </c>
      <c r="E25" s="520">
        <v>4</v>
      </c>
      <c r="F25" s="513" t="s">
        <v>802</v>
      </c>
      <c r="G25" s="522"/>
      <c r="H25" s="522"/>
      <c r="I25" s="524"/>
      <c r="J25" s="520" t="s">
        <v>755</v>
      </c>
      <c r="K25" s="520" t="s">
        <v>755</v>
      </c>
      <c r="L25" s="520" t="s">
        <v>755</v>
      </c>
      <c r="M25" s="513"/>
    </row>
    <row r="26" spans="1:13" ht="45" x14ac:dyDescent="0.25">
      <c r="A26" s="513">
        <v>4.0999999999999996</v>
      </c>
      <c r="B26" s="513" t="s">
        <v>734</v>
      </c>
      <c r="C26" s="519" t="s">
        <v>803</v>
      </c>
      <c r="D26" s="520" t="s">
        <v>804</v>
      </c>
      <c r="E26" s="520">
        <v>5</v>
      </c>
      <c r="F26" s="513" t="s">
        <v>805</v>
      </c>
      <c r="G26" s="522" t="s">
        <v>210</v>
      </c>
      <c r="H26" s="522" t="s">
        <v>210</v>
      </c>
      <c r="I26" s="523" t="s">
        <v>738</v>
      </c>
      <c r="J26" s="520" t="s">
        <v>322</v>
      </c>
      <c r="K26" s="520" t="s">
        <v>740</v>
      </c>
      <c r="L26" s="520" t="s">
        <v>746</v>
      </c>
      <c r="M26" s="513"/>
    </row>
    <row r="27" spans="1:13" ht="60" x14ac:dyDescent="0.25">
      <c r="A27" s="513">
        <v>5.0999999999999996</v>
      </c>
      <c r="B27" s="513" t="s">
        <v>734</v>
      </c>
      <c r="C27" s="519" t="s">
        <v>806</v>
      </c>
      <c r="D27" s="520" t="s">
        <v>807</v>
      </c>
      <c r="E27" s="520">
        <v>5</v>
      </c>
      <c r="F27" s="513" t="s">
        <v>808</v>
      </c>
      <c r="G27" s="522"/>
      <c r="H27" s="525"/>
      <c r="I27" s="513"/>
      <c r="J27" s="520" t="s">
        <v>739</v>
      </c>
      <c r="K27" s="520" t="s">
        <v>741</v>
      </c>
      <c r="L27" s="520" t="s">
        <v>741</v>
      </c>
      <c r="M27" s="513" t="s">
        <v>795</v>
      </c>
    </row>
    <row r="28" spans="1:13" ht="75" x14ac:dyDescent="0.25">
      <c r="A28" s="1106" t="s">
        <v>809</v>
      </c>
      <c r="B28" s="1107"/>
      <c r="C28" s="508" t="s">
        <v>723</v>
      </c>
      <c r="D28" s="509" t="s">
        <v>724</v>
      </c>
      <c r="E28" s="509" t="s">
        <v>725</v>
      </c>
      <c r="F28" s="509" t="s">
        <v>726</v>
      </c>
      <c r="G28" s="510" t="s">
        <v>727</v>
      </c>
      <c r="H28" s="510" t="s">
        <v>728</v>
      </c>
      <c r="I28" s="511" t="s">
        <v>729</v>
      </c>
      <c r="J28" s="509" t="s">
        <v>730</v>
      </c>
      <c r="K28" s="509" t="s">
        <v>731</v>
      </c>
      <c r="L28" s="509" t="s">
        <v>732</v>
      </c>
      <c r="M28" s="512" t="s">
        <v>733</v>
      </c>
    </row>
    <row r="29" spans="1:13" ht="45" x14ac:dyDescent="0.25">
      <c r="A29" s="513">
        <v>1.1000000000000001</v>
      </c>
      <c r="B29" s="513" t="s">
        <v>734</v>
      </c>
      <c r="C29" s="519" t="s">
        <v>810</v>
      </c>
      <c r="D29" s="520" t="s">
        <v>811</v>
      </c>
      <c r="E29" s="520">
        <v>5</v>
      </c>
      <c r="F29" s="513" t="s">
        <v>812</v>
      </c>
      <c r="G29" s="526" t="s">
        <v>210</v>
      </c>
      <c r="H29" s="526" t="s">
        <v>210</v>
      </c>
      <c r="I29" s="527" t="s">
        <v>738</v>
      </c>
      <c r="J29" s="520" t="s">
        <v>322</v>
      </c>
      <c r="K29" s="520" t="s">
        <v>740</v>
      </c>
      <c r="L29" s="520" t="s">
        <v>746</v>
      </c>
      <c r="M29" s="513" t="s">
        <v>813</v>
      </c>
    </row>
    <row r="30" spans="1:13" ht="30" x14ac:dyDescent="0.25">
      <c r="A30" s="513">
        <v>2.1</v>
      </c>
      <c r="B30" s="513" t="s">
        <v>734</v>
      </c>
      <c r="C30" s="519" t="s">
        <v>814</v>
      </c>
      <c r="D30" s="520" t="s">
        <v>815</v>
      </c>
      <c r="E30" s="520">
        <v>5</v>
      </c>
      <c r="F30" s="513" t="s">
        <v>816</v>
      </c>
      <c r="G30" s="526" t="s">
        <v>210</v>
      </c>
      <c r="H30" s="526" t="s">
        <v>210</v>
      </c>
      <c r="I30" s="527" t="s">
        <v>738</v>
      </c>
      <c r="J30" s="520" t="s">
        <v>739</v>
      </c>
      <c r="K30" s="520" t="s">
        <v>741</v>
      </c>
      <c r="L30" s="520" t="s">
        <v>741</v>
      </c>
      <c r="M30" s="513" t="s">
        <v>817</v>
      </c>
    </row>
    <row r="31" spans="1:13" ht="75" x14ac:dyDescent="0.25">
      <c r="A31" s="1106" t="s">
        <v>818</v>
      </c>
      <c r="B31" s="1107"/>
      <c r="C31" s="508" t="s">
        <v>723</v>
      </c>
      <c r="D31" s="509" t="s">
        <v>724</v>
      </c>
      <c r="E31" s="509" t="s">
        <v>725</v>
      </c>
      <c r="F31" s="509" t="s">
        <v>726</v>
      </c>
      <c r="G31" s="510" t="s">
        <v>727</v>
      </c>
      <c r="H31" s="510" t="s">
        <v>728</v>
      </c>
      <c r="I31" s="511" t="s">
        <v>729</v>
      </c>
      <c r="J31" s="509" t="s">
        <v>730</v>
      </c>
      <c r="K31" s="509" t="s">
        <v>731</v>
      </c>
      <c r="L31" s="509" t="s">
        <v>732</v>
      </c>
      <c r="M31" s="512" t="s">
        <v>733</v>
      </c>
    </row>
    <row r="32" spans="1:13" ht="45" x14ac:dyDescent="0.25">
      <c r="A32" s="513">
        <v>1.1000000000000001</v>
      </c>
      <c r="B32" s="513" t="s">
        <v>734</v>
      </c>
      <c r="C32" s="519" t="s">
        <v>819</v>
      </c>
      <c r="D32" s="520" t="s">
        <v>820</v>
      </c>
      <c r="E32" s="520">
        <v>5</v>
      </c>
      <c r="F32" s="513" t="s">
        <v>821</v>
      </c>
      <c r="G32" s="526" t="s">
        <v>210</v>
      </c>
      <c r="H32" s="526" t="s">
        <v>210</v>
      </c>
      <c r="I32" s="527" t="s">
        <v>738</v>
      </c>
      <c r="J32" s="520" t="s">
        <v>322</v>
      </c>
      <c r="K32" s="520" t="s">
        <v>740</v>
      </c>
      <c r="L32" s="520" t="s">
        <v>741</v>
      </c>
      <c r="M32" s="513" t="s">
        <v>822</v>
      </c>
    </row>
    <row r="33" spans="1:13" ht="30" x14ac:dyDescent="0.25">
      <c r="A33" s="513">
        <v>1.3</v>
      </c>
      <c r="B33" s="513" t="s">
        <v>734</v>
      </c>
      <c r="C33" s="519" t="s">
        <v>823</v>
      </c>
      <c r="D33" s="520" t="s">
        <v>820</v>
      </c>
      <c r="E33" s="520">
        <v>4</v>
      </c>
      <c r="F33" s="513" t="s">
        <v>824</v>
      </c>
      <c r="G33" s="526" t="s">
        <v>210</v>
      </c>
      <c r="H33" s="526" t="s">
        <v>210</v>
      </c>
      <c r="I33" s="527" t="s">
        <v>738</v>
      </c>
      <c r="J33" s="520" t="s">
        <v>739</v>
      </c>
      <c r="K33" s="520" t="s">
        <v>759</v>
      </c>
      <c r="L33" s="520" t="s">
        <v>741</v>
      </c>
      <c r="M33" s="513"/>
    </row>
    <row r="34" spans="1:13" ht="75" x14ac:dyDescent="0.25">
      <c r="A34" s="1106" t="s">
        <v>825</v>
      </c>
      <c r="B34" s="1107"/>
      <c r="C34" s="508" t="s">
        <v>723</v>
      </c>
      <c r="D34" s="509" t="s">
        <v>724</v>
      </c>
      <c r="E34" s="509" t="s">
        <v>725</v>
      </c>
      <c r="F34" s="509" t="s">
        <v>726</v>
      </c>
      <c r="G34" s="510" t="s">
        <v>727</v>
      </c>
      <c r="H34" s="510" t="s">
        <v>728</v>
      </c>
      <c r="I34" s="511" t="s">
        <v>729</v>
      </c>
      <c r="J34" s="509" t="s">
        <v>730</v>
      </c>
      <c r="K34" s="509" t="s">
        <v>731</v>
      </c>
      <c r="L34" s="509" t="s">
        <v>732</v>
      </c>
      <c r="M34" s="512" t="s">
        <v>733</v>
      </c>
    </row>
    <row r="35" spans="1:13" ht="30" x14ac:dyDescent="0.25">
      <c r="A35" s="513">
        <v>1.1000000000000001</v>
      </c>
      <c r="B35" s="513" t="s">
        <v>734</v>
      </c>
      <c r="C35" s="519" t="s">
        <v>826</v>
      </c>
      <c r="D35" s="520" t="s">
        <v>827</v>
      </c>
      <c r="E35" s="520">
        <v>5</v>
      </c>
      <c r="F35" s="513" t="s">
        <v>828</v>
      </c>
      <c r="G35" s="522">
        <v>0.26</v>
      </c>
      <c r="H35" s="522">
        <v>0.35</v>
      </c>
      <c r="I35" s="523" t="s">
        <v>738</v>
      </c>
      <c r="J35" s="520" t="s">
        <v>322</v>
      </c>
      <c r="K35" s="520" t="s">
        <v>741</v>
      </c>
      <c r="L35" s="520" t="s">
        <v>746</v>
      </c>
      <c r="M35" s="513"/>
    </row>
    <row r="36" spans="1:13" ht="75" x14ac:dyDescent="0.25">
      <c r="A36" s="1106" t="s">
        <v>829</v>
      </c>
      <c r="B36" s="1107"/>
      <c r="C36" s="508" t="s">
        <v>723</v>
      </c>
      <c r="D36" s="509" t="s">
        <v>724</v>
      </c>
      <c r="E36" s="509" t="s">
        <v>725</v>
      </c>
      <c r="F36" s="509" t="s">
        <v>726</v>
      </c>
      <c r="G36" s="510" t="s">
        <v>727</v>
      </c>
      <c r="H36" s="510" t="s">
        <v>728</v>
      </c>
      <c r="I36" s="511" t="s">
        <v>729</v>
      </c>
      <c r="J36" s="509" t="s">
        <v>730</v>
      </c>
      <c r="K36" s="509" t="s">
        <v>731</v>
      </c>
      <c r="L36" s="509" t="s">
        <v>732</v>
      </c>
      <c r="M36" s="512" t="s">
        <v>733</v>
      </c>
    </row>
    <row r="37" spans="1:13" ht="30" x14ac:dyDescent="0.25">
      <c r="A37" s="513">
        <v>1.1000000000000001</v>
      </c>
      <c r="B37" s="513" t="s">
        <v>734</v>
      </c>
      <c r="C37" s="519" t="s">
        <v>830</v>
      </c>
      <c r="D37" s="520" t="s">
        <v>831</v>
      </c>
      <c r="E37" s="520">
        <v>5</v>
      </c>
      <c r="F37" s="513" t="s">
        <v>832</v>
      </c>
      <c r="G37" s="522" t="s">
        <v>833</v>
      </c>
      <c r="H37" s="522" t="s">
        <v>210</v>
      </c>
      <c r="I37" s="523" t="s">
        <v>738</v>
      </c>
      <c r="J37" s="520" t="s">
        <v>322</v>
      </c>
      <c r="K37" s="520" t="s">
        <v>740</v>
      </c>
      <c r="L37" s="520" t="s">
        <v>741</v>
      </c>
      <c r="M37" s="513"/>
    </row>
    <row r="38" spans="1:13" ht="30" x14ac:dyDescent="0.25">
      <c r="A38" s="513">
        <v>1.2</v>
      </c>
      <c r="B38" s="513" t="s">
        <v>734</v>
      </c>
      <c r="C38" s="519" t="s">
        <v>834</v>
      </c>
      <c r="D38" s="520" t="s">
        <v>831</v>
      </c>
      <c r="E38" s="520">
        <v>5</v>
      </c>
      <c r="F38" s="513" t="s">
        <v>835</v>
      </c>
      <c r="G38" s="522" t="s">
        <v>836</v>
      </c>
      <c r="H38" s="522" t="s">
        <v>210</v>
      </c>
      <c r="I38" s="523" t="s">
        <v>738</v>
      </c>
      <c r="J38" s="520" t="s">
        <v>322</v>
      </c>
      <c r="K38" s="520" t="s">
        <v>740</v>
      </c>
      <c r="L38" s="520" t="s">
        <v>741</v>
      </c>
      <c r="M38" s="513"/>
    </row>
    <row r="39" spans="1:13" ht="30" x14ac:dyDescent="0.25">
      <c r="A39" s="513">
        <v>1.3</v>
      </c>
      <c r="B39" s="513" t="s">
        <v>734</v>
      </c>
      <c r="C39" s="519" t="s">
        <v>837</v>
      </c>
      <c r="D39" s="520" t="s">
        <v>831</v>
      </c>
      <c r="E39" s="520">
        <v>5</v>
      </c>
      <c r="F39" s="513" t="s">
        <v>838</v>
      </c>
      <c r="G39" s="522" t="s">
        <v>839</v>
      </c>
      <c r="H39" s="522" t="s">
        <v>210</v>
      </c>
      <c r="I39" s="523" t="s">
        <v>738</v>
      </c>
      <c r="J39" s="520" t="s">
        <v>322</v>
      </c>
      <c r="K39" s="520" t="s">
        <v>740</v>
      </c>
      <c r="L39" s="520" t="s">
        <v>741</v>
      </c>
      <c r="M39" s="513"/>
    </row>
    <row r="40" spans="1:13" ht="30" x14ac:dyDescent="0.25">
      <c r="A40" s="513">
        <v>1.4</v>
      </c>
      <c r="B40" s="513" t="s">
        <v>734</v>
      </c>
      <c r="C40" s="519" t="s">
        <v>840</v>
      </c>
      <c r="D40" s="520" t="s">
        <v>831</v>
      </c>
      <c r="E40" s="520">
        <v>5</v>
      </c>
      <c r="F40" s="513" t="s">
        <v>841</v>
      </c>
      <c r="G40" s="522" t="s">
        <v>842</v>
      </c>
      <c r="H40" s="522" t="s">
        <v>210</v>
      </c>
      <c r="I40" s="523" t="s">
        <v>738</v>
      </c>
      <c r="J40" s="520" t="s">
        <v>322</v>
      </c>
      <c r="K40" s="520" t="s">
        <v>740</v>
      </c>
      <c r="L40" s="520" t="s">
        <v>741</v>
      </c>
      <c r="M40" s="513"/>
    </row>
    <row r="41" spans="1:13" ht="75" x14ac:dyDescent="0.25">
      <c r="A41" s="1106" t="s">
        <v>843</v>
      </c>
      <c r="B41" s="1107"/>
      <c r="C41" s="508" t="s">
        <v>723</v>
      </c>
      <c r="D41" s="509" t="s">
        <v>724</v>
      </c>
      <c r="E41" s="509" t="s">
        <v>725</v>
      </c>
      <c r="F41" s="509" t="s">
        <v>726</v>
      </c>
      <c r="G41" s="510" t="s">
        <v>727</v>
      </c>
      <c r="H41" s="510" t="s">
        <v>728</v>
      </c>
      <c r="I41" s="511" t="s">
        <v>729</v>
      </c>
      <c r="J41" s="509" t="s">
        <v>730</v>
      </c>
      <c r="K41" s="509" t="s">
        <v>731</v>
      </c>
      <c r="L41" s="509" t="s">
        <v>732</v>
      </c>
      <c r="M41" s="512" t="s">
        <v>733</v>
      </c>
    </row>
    <row r="42" spans="1:13" ht="30" x14ac:dyDescent="0.25">
      <c r="A42" s="513">
        <v>2.1</v>
      </c>
      <c r="B42" s="513" t="s">
        <v>734</v>
      </c>
      <c r="C42" s="519" t="s">
        <v>844</v>
      </c>
      <c r="D42" s="520" t="s">
        <v>845</v>
      </c>
      <c r="E42" s="520">
        <v>4</v>
      </c>
      <c r="F42" s="513" t="s">
        <v>846</v>
      </c>
      <c r="G42" s="525"/>
      <c r="H42" s="525"/>
      <c r="I42" s="513"/>
      <c r="J42" s="520" t="s">
        <v>749</v>
      </c>
      <c r="K42" s="520" t="s">
        <v>740</v>
      </c>
      <c r="L42" s="520" t="s">
        <v>741</v>
      </c>
      <c r="M42" s="513"/>
    </row>
    <row r="43" spans="1:13" ht="30" x14ac:dyDescent="0.25">
      <c r="A43" s="513">
        <v>2.2000000000000002</v>
      </c>
      <c r="B43" s="513" t="s">
        <v>734</v>
      </c>
      <c r="C43" s="519" t="s">
        <v>847</v>
      </c>
      <c r="D43" s="520" t="s">
        <v>845</v>
      </c>
      <c r="E43" s="520">
        <v>4</v>
      </c>
      <c r="F43" s="513" t="s">
        <v>848</v>
      </c>
      <c r="G43" s="525"/>
      <c r="H43" s="525"/>
      <c r="I43" s="513"/>
      <c r="J43" s="520" t="s">
        <v>749</v>
      </c>
      <c r="K43" s="520" t="s">
        <v>759</v>
      </c>
      <c r="L43" s="520" t="s">
        <v>741</v>
      </c>
      <c r="M43" s="513"/>
    </row>
    <row r="44" spans="1:13" ht="30" x14ac:dyDescent="0.25">
      <c r="A44" s="513">
        <v>2.2999999999999998</v>
      </c>
      <c r="B44" s="513" t="s">
        <v>734</v>
      </c>
      <c r="C44" s="519" t="s">
        <v>849</v>
      </c>
      <c r="D44" s="520" t="s">
        <v>845</v>
      </c>
      <c r="E44" s="520">
        <v>4</v>
      </c>
      <c r="F44" s="513" t="s">
        <v>850</v>
      </c>
      <c r="G44" s="525"/>
      <c r="H44" s="525"/>
      <c r="I44" s="513"/>
      <c r="J44" s="520" t="s">
        <v>322</v>
      </c>
      <c r="K44" s="520" t="s">
        <v>755</v>
      </c>
      <c r="L44" s="520" t="s">
        <v>746</v>
      </c>
      <c r="M44" s="513"/>
    </row>
    <row r="45" spans="1:13" ht="75" x14ac:dyDescent="0.25">
      <c r="A45" s="1106" t="s">
        <v>851</v>
      </c>
      <c r="B45" s="1107"/>
      <c r="C45" s="508" t="s">
        <v>723</v>
      </c>
      <c r="D45" s="509" t="s">
        <v>724</v>
      </c>
      <c r="E45" s="509" t="s">
        <v>725</v>
      </c>
      <c r="F45" s="509" t="s">
        <v>726</v>
      </c>
      <c r="G45" s="510" t="s">
        <v>727</v>
      </c>
      <c r="H45" s="510" t="s">
        <v>728</v>
      </c>
      <c r="I45" s="511" t="s">
        <v>729</v>
      </c>
      <c r="J45" s="509" t="s">
        <v>730</v>
      </c>
      <c r="K45" s="509" t="s">
        <v>731</v>
      </c>
      <c r="L45" s="509" t="s">
        <v>732</v>
      </c>
      <c r="M45" s="512" t="s">
        <v>733</v>
      </c>
    </row>
    <row r="46" spans="1:13" ht="30" x14ac:dyDescent="0.25">
      <c r="A46" s="513">
        <v>4.0999999999999996</v>
      </c>
      <c r="B46" s="513" t="s">
        <v>734</v>
      </c>
      <c r="C46" s="519" t="s">
        <v>852</v>
      </c>
      <c r="D46" s="520" t="s">
        <v>853</v>
      </c>
      <c r="E46" s="520">
        <v>4</v>
      </c>
      <c r="F46" s="513" t="s">
        <v>854</v>
      </c>
      <c r="G46" s="522"/>
      <c r="H46" s="522"/>
      <c r="I46" s="524"/>
      <c r="J46" s="520" t="s">
        <v>739</v>
      </c>
      <c r="K46" s="520" t="s">
        <v>759</v>
      </c>
      <c r="L46" s="520" t="s">
        <v>741</v>
      </c>
      <c r="M46" s="513"/>
    </row>
    <row r="47" spans="1:13" ht="75" x14ac:dyDescent="0.25">
      <c r="A47" s="1106" t="s">
        <v>855</v>
      </c>
      <c r="B47" s="1107"/>
      <c r="C47" s="508" t="s">
        <v>723</v>
      </c>
      <c r="D47" s="509" t="s">
        <v>724</v>
      </c>
      <c r="E47" s="509" t="s">
        <v>725</v>
      </c>
      <c r="F47" s="509" t="s">
        <v>726</v>
      </c>
      <c r="G47" s="510" t="s">
        <v>727</v>
      </c>
      <c r="H47" s="510" t="s">
        <v>728</v>
      </c>
      <c r="I47" s="511" t="s">
        <v>729</v>
      </c>
      <c r="J47" s="509" t="s">
        <v>730</v>
      </c>
      <c r="K47" s="509" t="s">
        <v>731</v>
      </c>
      <c r="L47" s="509" t="s">
        <v>732</v>
      </c>
      <c r="M47" s="512" t="s">
        <v>733</v>
      </c>
    </row>
    <row r="48" spans="1:13" ht="30" x14ac:dyDescent="0.25">
      <c r="A48" s="513">
        <v>1.1000000000000001</v>
      </c>
      <c r="B48" s="513" t="s">
        <v>734</v>
      </c>
      <c r="C48" s="519" t="s">
        <v>856</v>
      </c>
      <c r="D48" s="520" t="s">
        <v>857</v>
      </c>
      <c r="E48" s="520">
        <v>5</v>
      </c>
      <c r="F48" s="513" t="s">
        <v>858</v>
      </c>
      <c r="G48" s="522">
        <v>0.88</v>
      </c>
      <c r="H48" s="522"/>
      <c r="I48" s="523" t="s">
        <v>738</v>
      </c>
      <c r="J48" s="520" t="s">
        <v>749</v>
      </c>
      <c r="K48" s="513" t="s">
        <v>741</v>
      </c>
      <c r="L48" s="520" t="s">
        <v>746</v>
      </c>
      <c r="M48" s="513"/>
    </row>
    <row r="49" spans="1:8" ht="26.25" x14ac:dyDescent="0.4">
      <c r="A49" s="528" t="s">
        <v>859</v>
      </c>
    </row>
    <row r="50" spans="1:8" ht="18.75" x14ac:dyDescent="0.3">
      <c r="A50" s="529" t="s">
        <v>860</v>
      </c>
      <c r="F50" s="694" t="s">
        <v>1650</v>
      </c>
      <c r="G50" t="s">
        <v>1649</v>
      </c>
    </row>
    <row r="51" spans="1:8" x14ac:dyDescent="0.25">
      <c r="A51" t="s">
        <v>861</v>
      </c>
    </row>
    <row r="52" spans="1:8" x14ac:dyDescent="0.25">
      <c r="A52" t="s">
        <v>862</v>
      </c>
    </row>
    <row r="53" spans="1:8" x14ac:dyDescent="0.25">
      <c r="A53" t="s">
        <v>863</v>
      </c>
    </row>
    <row r="54" spans="1:8" x14ac:dyDescent="0.25">
      <c r="A54" t="s">
        <v>864</v>
      </c>
    </row>
    <row r="55" spans="1:8" x14ac:dyDescent="0.25">
      <c r="A55" t="s">
        <v>865</v>
      </c>
    </row>
    <row r="56" spans="1:8" x14ac:dyDescent="0.25">
      <c r="A56" t="s">
        <v>866</v>
      </c>
    </row>
    <row r="57" spans="1:8" ht="15.75" x14ac:dyDescent="0.25">
      <c r="G57" s="505"/>
      <c r="H57" s="505"/>
    </row>
    <row r="58" spans="1:8" ht="18.75" x14ac:dyDescent="0.3">
      <c r="A58" s="529" t="s">
        <v>867</v>
      </c>
    </row>
    <row r="59" spans="1:8" x14ac:dyDescent="0.25">
      <c r="A59" t="s">
        <v>868</v>
      </c>
    </row>
    <row r="60" spans="1:8" x14ac:dyDescent="0.25">
      <c r="A60" t="s">
        <v>869</v>
      </c>
    </row>
    <row r="61" spans="1:8" x14ac:dyDescent="0.25">
      <c r="A61" t="s">
        <v>870</v>
      </c>
    </row>
    <row r="62" spans="1:8" x14ac:dyDescent="0.25">
      <c r="A62" t="s">
        <v>871</v>
      </c>
    </row>
    <row r="63" spans="1:8" ht="15.75" x14ac:dyDescent="0.25">
      <c r="G63" s="505"/>
      <c r="H63" s="505"/>
    </row>
    <row r="64" spans="1:8" ht="18.75" x14ac:dyDescent="0.3">
      <c r="A64" s="529" t="s">
        <v>872</v>
      </c>
    </row>
    <row r="65" spans="1:8" x14ac:dyDescent="0.25">
      <c r="A65" t="s">
        <v>873</v>
      </c>
    </row>
    <row r="66" spans="1:8" x14ac:dyDescent="0.25">
      <c r="A66" t="s">
        <v>874</v>
      </c>
    </row>
    <row r="67" spans="1:8" x14ac:dyDescent="0.25">
      <c r="A67" t="s">
        <v>875</v>
      </c>
    </row>
    <row r="68" spans="1:8" x14ac:dyDescent="0.25">
      <c r="A68" t="s">
        <v>876</v>
      </c>
    </row>
    <row r="69" spans="1:8" ht="15.75" x14ac:dyDescent="0.25">
      <c r="G69" s="505"/>
      <c r="H69" s="505"/>
    </row>
    <row r="70" spans="1:8" ht="18.75" x14ac:dyDescent="0.3">
      <c r="A70" s="529" t="s">
        <v>877</v>
      </c>
    </row>
    <row r="71" spans="1:8" x14ac:dyDescent="0.25">
      <c r="A71" t="s">
        <v>878</v>
      </c>
    </row>
    <row r="72" spans="1:8" x14ac:dyDescent="0.25">
      <c r="A72" t="s">
        <v>879</v>
      </c>
    </row>
    <row r="73" spans="1:8" x14ac:dyDescent="0.25">
      <c r="A73" t="s">
        <v>880</v>
      </c>
    </row>
    <row r="74" spans="1:8" x14ac:dyDescent="0.25">
      <c r="A74" t="s">
        <v>881</v>
      </c>
    </row>
    <row r="75" spans="1:8" ht="15.75" x14ac:dyDescent="0.25">
      <c r="G75" s="505"/>
      <c r="H75" s="505"/>
    </row>
    <row r="76" spans="1:8" ht="15.75" x14ac:dyDescent="0.25">
      <c r="G76" s="505"/>
      <c r="H76" s="505"/>
    </row>
  </sheetData>
  <mergeCells count="11">
    <mergeCell ref="A34:B34"/>
    <mergeCell ref="A36:B36"/>
    <mergeCell ref="A41:B41"/>
    <mergeCell ref="A45:B45"/>
    <mergeCell ref="A47:B47"/>
    <mergeCell ref="A31:B31"/>
    <mergeCell ref="A1:B1"/>
    <mergeCell ref="C2:M2"/>
    <mergeCell ref="A3:B3"/>
    <mergeCell ref="A18:B18"/>
    <mergeCell ref="A28:B28"/>
  </mergeCells>
  <hyperlinks>
    <hyperlink ref="C4" r:id="rId1"/>
    <hyperlink ref="C5" r:id="rId2"/>
    <hyperlink ref="C6" r:id="rId3"/>
    <hyperlink ref="C7" r:id="rId4"/>
    <hyperlink ref="C8" r:id="rId5"/>
    <hyperlink ref="C9" r:id="rId6"/>
    <hyperlink ref="C10" r:id="rId7"/>
    <hyperlink ref="C11" r:id="rId8"/>
    <hyperlink ref="C12" r:id="rId9"/>
    <hyperlink ref="C13" r:id="rId10"/>
    <hyperlink ref="C14" r:id="rId11"/>
    <hyperlink ref="C15" r:id="rId12"/>
    <hyperlink ref="C16" r:id="rId13"/>
    <hyperlink ref="C17" r:id="rId14"/>
    <hyperlink ref="C19" r:id="rId15"/>
    <hyperlink ref="C20" r:id="rId16"/>
    <hyperlink ref="C21" r:id="rId17"/>
    <hyperlink ref="C22" r:id="rId18"/>
    <hyperlink ref="C23" r:id="rId19"/>
    <hyperlink ref="C24" r:id="rId20"/>
    <hyperlink ref="C25" r:id="rId21"/>
    <hyperlink ref="C26" r:id="rId22"/>
    <hyperlink ref="C27" r:id="rId23"/>
    <hyperlink ref="C29" r:id="rId24"/>
    <hyperlink ref="C30" r:id="rId25"/>
    <hyperlink ref="C32" r:id="rId26"/>
    <hyperlink ref="C33" r:id="rId27"/>
    <hyperlink ref="C35" r:id="rId28"/>
    <hyperlink ref="C37" r:id="rId29"/>
    <hyperlink ref="C38:C40" r:id="rId30" display="Countermeasures That Work - NHTSA - Pg 200"/>
    <hyperlink ref="C38" r:id="rId31"/>
    <hyperlink ref="C39" r:id="rId32"/>
    <hyperlink ref="C40" r:id="rId33"/>
    <hyperlink ref="C42" r:id="rId34"/>
    <hyperlink ref="C43:C44" r:id="rId35" display="Countermeasures That Work - NHTSA - Pg 200"/>
    <hyperlink ref="C43" r:id="rId36"/>
    <hyperlink ref="C44" r:id="rId37"/>
    <hyperlink ref="C46" r:id="rId38"/>
    <hyperlink ref="C48" r:id="rId39"/>
    <hyperlink ref="I4" r:id="rId40"/>
    <hyperlink ref="I5" r:id="rId41"/>
    <hyperlink ref="I10" r:id="rId42"/>
    <hyperlink ref="I11" r:id="rId43"/>
    <hyperlink ref="I16" r:id="rId44"/>
    <hyperlink ref="I17" r:id="rId45"/>
    <hyperlink ref="I12" r:id="rId46"/>
    <hyperlink ref="I14" r:id="rId47"/>
    <hyperlink ref="I15" r:id="rId48"/>
    <hyperlink ref="I26" r:id="rId49"/>
    <hyperlink ref="I29" r:id="rId50"/>
    <hyperlink ref="I30" r:id="rId51"/>
    <hyperlink ref="I32" r:id="rId52"/>
    <hyperlink ref="I33" r:id="rId53"/>
    <hyperlink ref="I35" r:id="rId54"/>
    <hyperlink ref="I37" r:id="rId55"/>
    <hyperlink ref="I38:I40" r:id="rId56" display="NCHRP 500"/>
    <hyperlink ref="I48" r:id="rId57"/>
  </hyperlinks>
  <pageMargins left="0.7" right="0.7" top="0.75" bottom="0.75" header="0.3" footer="0.3"/>
  <pageSetup orientation="portrait" r:id="rId58"/>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AV208"/>
  <sheetViews>
    <sheetView workbookViewId="0">
      <pane ySplit="2" topLeftCell="A129" activePane="bottomLeft" state="frozen"/>
      <selection pane="bottomLeft" activeCell="B2" sqref="B2"/>
    </sheetView>
  </sheetViews>
  <sheetFormatPr defaultColWidth="16.42578125" defaultRowHeight="15" x14ac:dyDescent="0.25"/>
  <cols>
    <col min="1" max="1" width="9.28515625" customWidth="1"/>
    <col min="2" max="2" width="38.5703125" customWidth="1"/>
    <col min="21" max="21" width="21.7109375" customWidth="1"/>
  </cols>
  <sheetData>
    <row r="1" spans="1:48" ht="15.75" x14ac:dyDescent="0.25">
      <c r="A1" s="530" t="s">
        <v>882</v>
      </c>
    </row>
    <row r="2" spans="1:48" ht="60" x14ac:dyDescent="0.25">
      <c r="A2" s="531" t="s">
        <v>883</v>
      </c>
      <c r="B2" s="531" t="s">
        <v>721</v>
      </c>
      <c r="C2" s="531" t="s">
        <v>723</v>
      </c>
      <c r="D2" s="531" t="s">
        <v>724</v>
      </c>
      <c r="E2" s="531" t="s">
        <v>884</v>
      </c>
      <c r="F2" s="531" t="s">
        <v>726</v>
      </c>
      <c r="G2" s="531" t="s">
        <v>885</v>
      </c>
      <c r="H2" s="531" t="s">
        <v>886</v>
      </c>
      <c r="I2" s="531" t="s">
        <v>887</v>
      </c>
      <c r="J2" s="531" t="s">
        <v>888</v>
      </c>
      <c r="K2" s="531" t="s">
        <v>889</v>
      </c>
      <c r="L2" s="531" t="s">
        <v>890</v>
      </c>
      <c r="M2" s="531" t="s">
        <v>891</v>
      </c>
      <c r="N2" s="531" t="s">
        <v>892</v>
      </c>
      <c r="O2" s="531" t="s">
        <v>893</v>
      </c>
      <c r="P2" s="531" t="s">
        <v>894</v>
      </c>
      <c r="Q2" s="531" t="s">
        <v>895</v>
      </c>
      <c r="R2" s="531" t="s">
        <v>896</v>
      </c>
      <c r="S2" s="531" t="s">
        <v>897</v>
      </c>
      <c r="T2" s="531" t="s">
        <v>898</v>
      </c>
      <c r="U2" s="531" t="s">
        <v>899</v>
      </c>
      <c r="V2" s="531" t="s">
        <v>900</v>
      </c>
      <c r="W2" s="531" t="s">
        <v>901</v>
      </c>
      <c r="X2" s="531" t="s">
        <v>902</v>
      </c>
      <c r="Y2" s="531" t="s">
        <v>903</v>
      </c>
      <c r="Z2" s="531" t="s">
        <v>904</v>
      </c>
      <c r="AA2" s="531" t="s">
        <v>905</v>
      </c>
      <c r="AB2" s="531" t="s">
        <v>906</v>
      </c>
      <c r="AC2" s="531" t="s">
        <v>907</v>
      </c>
      <c r="AD2" s="531" t="s">
        <v>908</v>
      </c>
      <c r="AE2" s="531" t="s">
        <v>909</v>
      </c>
      <c r="AF2" s="531" t="s">
        <v>910</v>
      </c>
      <c r="AG2" s="531" t="s">
        <v>911</v>
      </c>
      <c r="AH2" s="531" t="s">
        <v>912</v>
      </c>
      <c r="AI2" s="531" t="s">
        <v>913</v>
      </c>
      <c r="AJ2" s="531" t="s">
        <v>914</v>
      </c>
      <c r="AK2" s="531" t="s">
        <v>915</v>
      </c>
      <c r="AL2" s="531" t="s">
        <v>916</v>
      </c>
      <c r="AM2" s="531" t="s">
        <v>917</v>
      </c>
      <c r="AN2" s="531" t="s">
        <v>918</v>
      </c>
      <c r="AO2" s="531" t="s">
        <v>919</v>
      </c>
      <c r="AP2" s="531" t="s">
        <v>920</v>
      </c>
      <c r="AQ2" s="531" t="s">
        <v>921</v>
      </c>
      <c r="AR2" s="531" t="s">
        <v>922</v>
      </c>
      <c r="AS2" s="531" t="s">
        <v>923</v>
      </c>
      <c r="AT2" s="531" t="s">
        <v>924</v>
      </c>
      <c r="AU2" s="531" t="s">
        <v>925</v>
      </c>
      <c r="AV2" s="531" t="s">
        <v>926</v>
      </c>
    </row>
    <row r="3" spans="1:48" ht="30" x14ac:dyDescent="0.25">
      <c r="A3" s="513">
        <v>144</v>
      </c>
      <c r="B3" s="513" t="s">
        <v>927</v>
      </c>
      <c r="C3" s="519" t="s">
        <v>928</v>
      </c>
      <c r="D3" s="513" t="s">
        <v>704</v>
      </c>
      <c r="E3" s="513"/>
      <c r="F3" s="513" t="s">
        <v>705</v>
      </c>
      <c r="G3" s="513">
        <v>32</v>
      </c>
      <c r="H3" s="513">
        <v>0.68</v>
      </c>
      <c r="I3" s="513" t="s">
        <v>929</v>
      </c>
      <c r="J3" s="513" t="s">
        <v>72</v>
      </c>
      <c r="K3" s="513" t="s">
        <v>929</v>
      </c>
      <c r="L3" s="513" t="s">
        <v>929</v>
      </c>
      <c r="M3" s="513">
        <v>2004</v>
      </c>
      <c r="N3" s="513">
        <v>4</v>
      </c>
      <c r="O3" s="513"/>
      <c r="P3" s="513">
        <v>9</v>
      </c>
      <c r="Q3" s="513"/>
      <c r="R3" s="513">
        <v>0.09</v>
      </c>
      <c r="S3" s="513"/>
      <c r="T3" s="513" t="s">
        <v>930</v>
      </c>
      <c r="U3" s="513" t="s">
        <v>931</v>
      </c>
      <c r="V3" s="513"/>
      <c r="W3" s="513"/>
      <c r="X3" s="513"/>
      <c r="Y3" s="513"/>
      <c r="Z3" s="513"/>
      <c r="AA3" s="513"/>
      <c r="AB3" s="513"/>
      <c r="AC3" s="513"/>
      <c r="AD3" s="513"/>
      <c r="AE3" s="513"/>
      <c r="AF3" s="513"/>
      <c r="AG3" s="513" t="s">
        <v>930</v>
      </c>
      <c r="AH3" s="513"/>
      <c r="AI3" s="513" t="s">
        <v>929</v>
      </c>
      <c r="AJ3" s="513" t="s">
        <v>929</v>
      </c>
      <c r="AK3" s="513"/>
      <c r="AL3" s="513"/>
      <c r="AM3" s="513"/>
      <c r="AN3" s="513"/>
      <c r="AO3" s="513"/>
      <c r="AP3" s="513"/>
      <c r="AQ3" s="513"/>
      <c r="AR3" s="513"/>
      <c r="AS3" s="513"/>
      <c r="AT3" s="513"/>
      <c r="AU3" s="513"/>
      <c r="AV3" s="513"/>
    </row>
    <row r="4" spans="1:48" ht="45" x14ac:dyDescent="0.25">
      <c r="A4" s="513">
        <v>145</v>
      </c>
      <c r="B4" s="513" t="s">
        <v>927</v>
      </c>
      <c r="C4" s="519" t="s">
        <v>928</v>
      </c>
      <c r="D4" s="513" t="s">
        <v>704</v>
      </c>
      <c r="E4" s="513"/>
      <c r="F4" s="513" t="s">
        <v>705</v>
      </c>
      <c r="G4" s="513">
        <v>15</v>
      </c>
      <c r="H4" s="513">
        <v>0.85</v>
      </c>
      <c r="I4" s="513" t="s">
        <v>929</v>
      </c>
      <c r="J4" s="513" t="s">
        <v>932</v>
      </c>
      <c r="K4" s="513" t="s">
        <v>929</v>
      </c>
      <c r="L4" s="513" t="s">
        <v>929</v>
      </c>
      <c r="M4" s="513">
        <v>2004</v>
      </c>
      <c r="N4" s="513">
        <v>5</v>
      </c>
      <c r="O4" s="513"/>
      <c r="P4" s="513">
        <v>5</v>
      </c>
      <c r="Q4" s="513"/>
      <c r="R4" s="513">
        <v>0.05</v>
      </c>
      <c r="S4" s="513"/>
      <c r="T4" s="513" t="s">
        <v>930</v>
      </c>
      <c r="U4" s="513" t="s">
        <v>931</v>
      </c>
      <c r="V4" s="513"/>
      <c r="W4" s="513"/>
      <c r="X4" s="513"/>
      <c r="Y4" s="513"/>
      <c r="Z4" s="513"/>
      <c r="AA4" s="513"/>
      <c r="AB4" s="513"/>
      <c r="AC4" s="513"/>
      <c r="AD4" s="513"/>
      <c r="AE4" s="513"/>
      <c r="AF4" s="513"/>
      <c r="AG4" s="513" t="s">
        <v>930</v>
      </c>
      <c r="AH4" s="513"/>
      <c r="AI4" s="513" t="s">
        <v>929</v>
      </c>
      <c r="AJ4" s="513" t="s">
        <v>929</v>
      </c>
      <c r="AK4" s="513"/>
      <c r="AL4" s="513"/>
      <c r="AM4" s="513"/>
      <c r="AN4" s="513"/>
      <c r="AO4" s="513"/>
      <c r="AP4" s="513"/>
      <c r="AQ4" s="513"/>
      <c r="AR4" s="513"/>
      <c r="AS4" s="513"/>
      <c r="AT4" s="513"/>
      <c r="AU4" s="513"/>
      <c r="AV4" s="513"/>
    </row>
    <row r="5" spans="1:48" ht="30" x14ac:dyDescent="0.25">
      <c r="A5" s="513">
        <v>147</v>
      </c>
      <c r="B5" s="513" t="s">
        <v>927</v>
      </c>
      <c r="C5" s="519" t="s">
        <v>928</v>
      </c>
      <c r="D5" s="513" t="s">
        <v>704</v>
      </c>
      <c r="E5" s="513"/>
      <c r="F5" s="513" t="s">
        <v>706</v>
      </c>
      <c r="G5" s="513">
        <v>44</v>
      </c>
      <c r="H5" s="513">
        <v>0.56000000000000005</v>
      </c>
      <c r="I5" s="513" t="s">
        <v>929</v>
      </c>
      <c r="J5" s="513" t="s">
        <v>72</v>
      </c>
      <c r="K5" s="513" t="s">
        <v>929</v>
      </c>
      <c r="L5" s="513" t="s">
        <v>929</v>
      </c>
      <c r="M5" s="513">
        <v>2004</v>
      </c>
      <c r="N5" s="513">
        <v>4</v>
      </c>
      <c r="O5" s="513"/>
      <c r="P5" s="513">
        <v>14</v>
      </c>
      <c r="Q5" s="513"/>
      <c r="R5" s="513">
        <v>0.14000000000000001</v>
      </c>
      <c r="S5" s="513"/>
      <c r="T5" s="513" t="s">
        <v>930</v>
      </c>
      <c r="U5" s="513" t="s">
        <v>931</v>
      </c>
      <c r="V5" s="513"/>
      <c r="W5" s="513"/>
      <c r="X5" s="513"/>
      <c r="Y5" s="513"/>
      <c r="Z5" s="513"/>
      <c r="AA5" s="513"/>
      <c r="AB5" s="513"/>
      <c r="AC5" s="513"/>
      <c r="AD5" s="513"/>
      <c r="AE5" s="513"/>
      <c r="AF5" s="513"/>
      <c r="AG5" s="513" t="s">
        <v>930</v>
      </c>
      <c r="AH5" s="513"/>
      <c r="AI5" s="513" t="s">
        <v>929</v>
      </c>
      <c r="AJ5" s="513" t="s">
        <v>929</v>
      </c>
      <c r="AK5" s="513"/>
      <c r="AL5" s="513"/>
      <c r="AM5" s="513"/>
      <c r="AN5" s="513"/>
      <c r="AO5" s="513"/>
      <c r="AP5" s="513"/>
      <c r="AQ5" s="513"/>
      <c r="AR5" s="513"/>
      <c r="AS5" s="513"/>
      <c r="AT5" s="513"/>
      <c r="AU5" s="513"/>
      <c r="AV5" s="513"/>
    </row>
    <row r="6" spans="1:48" ht="45" x14ac:dyDescent="0.25">
      <c r="A6" s="513">
        <v>148</v>
      </c>
      <c r="B6" s="513" t="s">
        <v>927</v>
      </c>
      <c r="C6" s="519" t="s">
        <v>928</v>
      </c>
      <c r="D6" s="513" t="s">
        <v>704</v>
      </c>
      <c r="E6" s="513"/>
      <c r="F6" s="513" t="s">
        <v>706</v>
      </c>
      <c r="G6" s="513">
        <v>22</v>
      </c>
      <c r="H6" s="513">
        <v>0.78</v>
      </c>
      <c r="I6" s="513" t="s">
        <v>929</v>
      </c>
      <c r="J6" s="513" t="s">
        <v>932</v>
      </c>
      <c r="K6" s="513" t="s">
        <v>929</v>
      </c>
      <c r="L6" s="513" t="s">
        <v>929</v>
      </c>
      <c r="M6" s="513">
        <v>2004</v>
      </c>
      <c r="N6" s="513">
        <v>4</v>
      </c>
      <c r="O6" s="513"/>
      <c r="P6" s="513">
        <v>8</v>
      </c>
      <c r="Q6" s="513"/>
      <c r="R6" s="513">
        <v>0.08</v>
      </c>
      <c r="S6" s="513"/>
      <c r="T6" s="513" t="s">
        <v>930</v>
      </c>
      <c r="U6" s="513" t="s">
        <v>931</v>
      </c>
      <c r="V6" s="513"/>
      <c r="W6" s="513"/>
      <c r="X6" s="513"/>
      <c r="Y6" s="513"/>
      <c r="Z6" s="513"/>
      <c r="AA6" s="513"/>
      <c r="AB6" s="513"/>
      <c r="AC6" s="513"/>
      <c r="AD6" s="513"/>
      <c r="AE6" s="513"/>
      <c r="AF6" s="513"/>
      <c r="AG6" s="513" t="s">
        <v>930</v>
      </c>
      <c r="AH6" s="513"/>
      <c r="AI6" s="513" t="s">
        <v>929</v>
      </c>
      <c r="AJ6" s="513" t="s">
        <v>929</v>
      </c>
      <c r="AK6" s="513"/>
      <c r="AL6" s="513"/>
      <c r="AM6" s="513"/>
      <c r="AN6" s="513"/>
      <c r="AO6" s="513"/>
      <c r="AP6" s="513"/>
      <c r="AQ6" s="513"/>
      <c r="AR6" s="513"/>
      <c r="AS6" s="513"/>
      <c r="AT6" s="513"/>
      <c r="AU6" s="513"/>
      <c r="AV6" s="513"/>
    </row>
    <row r="7" spans="1:48" ht="30" x14ac:dyDescent="0.25">
      <c r="A7" s="513">
        <v>150</v>
      </c>
      <c r="B7" s="513" t="s">
        <v>927</v>
      </c>
      <c r="C7" s="519" t="s">
        <v>928</v>
      </c>
      <c r="D7" s="513" t="s">
        <v>704</v>
      </c>
      <c r="E7" s="513"/>
      <c r="F7" s="513" t="s">
        <v>707</v>
      </c>
      <c r="G7" s="513">
        <v>-19</v>
      </c>
      <c r="H7" s="513">
        <v>1.19</v>
      </c>
      <c r="I7" s="513" t="s">
        <v>929</v>
      </c>
      <c r="J7" s="513" t="s">
        <v>72</v>
      </c>
      <c r="K7" s="513" t="s">
        <v>929</v>
      </c>
      <c r="L7" s="513" t="s">
        <v>929</v>
      </c>
      <c r="M7" s="513">
        <v>2004</v>
      </c>
      <c r="N7" s="513">
        <v>5</v>
      </c>
      <c r="O7" s="513"/>
      <c r="P7" s="513">
        <v>4</v>
      </c>
      <c r="Q7" s="513"/>
      <c r="R7" s="513">
        <v>0.04</v>
      </c>
      <c r="S7" s="513"/>
      <c r="T7" s="513" t="s">
        <v>930</v>
      </c>
      <c r="U7" s="513" t="s">
        <v>931</v>
      </c>
      <c r="V7" s="513"/>
      <c r="W7" s="513"/>
      <c r="X7" s="513"/>
      <c r="Y7" s="513"/>
      <c r="Z7" s="513"/>
      <c r="AA7" s="513"/>
      <c r="AB7" s="513"/>
      <c r="AC7" s="513"/>
      <c r="AD7" s="513"/>
      <c r="AE7" s="513"/>
      <c r="AF7" s="513"/>
      <c r="AG7" s="513" t="s">
        <v>930</v>
      </c>
      <c r="AH7" s="513"/>
      <c r="AI7" s="513" t="s">
        <v>929</v>
      </c>
      <c r="AJ7" s="513" t="s">
        <v>929</v>
      </c>
      <c r="AK7" s="513"/>
      <c r="AL7" s="513"/>
      <c r="AM7" s="513"/>
      <c r="AN7" s="513"/>
      <c r="AO7" s="513"/>
      <c r="AP7" s="513"/>
      <c r="AQ7" s="513"/>
      <c r="AR7" s="513"/>
      <c r="AS7" s="513"/>
      <c r="AT7" s="513"/>
      <c r="AU7" s="513"/>
      <c r="AV7" s="513"/>
    </row>
    <row r="8" spans="1:48" ht="45" x14ac:dyDescent="0.25">
      <c r="A8" s="513">
        <v>151</v>
      </c>
      <c r="B8" s="513" t="s">
        <v>927</v>
      </c>
      <c r="C8" s="519" t="s">
        <v>928</v>
      </c>
      <c r="D8" s="513" t="s">
        <v>704</v>
      </c>
      <c r="E8" s="513"/>
      <c r="F8" s="513" t="s">
        <v>707</v>
      </c>
      <c r="G8" s="513">
        <v>-8</v>
      </c>
      <c r="H8" s="513">
        <v>1.08</v>
      </c>
      <c r="I8" s="513" t="s">
        <v>929</v>
      </c>
      <c r="J8" s="513" t="s">
        <v>932</v>
      </c>
      <c r="K8" s="513" t="s">
        <v>929</v>
      </c>
      <c r="L8" s="513" t="s">
        <v>929</v>
      </c>
      <c r="M8" s="513">
        <v>2004</v>
      </c>
      <c r="N8" s="513">
        <v>5</v>
      </c>
      <c r="O8" s="513"/>
      <c r="P8" s="513">
        <v>3</v>
      </c>
      <c r="Q8" s="513"/>
      <c r="R8" s="513">
        <v>0.03</v>
      </c>
      <c r="S8" s="513"/>
      <c r="T8" s="513" t="s">
        <v>930</v>
      </c>
      <c r="U8" s="513" t="s">
        <v>931</v>
      </c>
      <c r="V8" s="513"/>
      <c r="W8" s="513"/>
      <c r="X8" s="513"/>
      <c r="Y8" s="513"/>
      <c r="Z8" s="513"/>
      <c r="AA8" s="513"/>
      <c r="AB8" s="513"/>
      <c r="AC8" s="513"/>
      <c r="AD8" s="513"/>
      <c r="AE8" s="513"/>
      <c r="AF8" s="513"/>
      <c r="AG8" s="513" t="s">
        <v>930</v>
      </c>
      <c r="AH8" s="513"/>
      <c r="AI8" s="513" t="s">
        <v>929</v>
      </c>
      <c r="AJ8" s="513" t="s">
        <v>929</v>
      </c>
      <c r="AK8" s="513"/>
      <c r="AL8" s="513"/>
      <c r="AM8" s="513"/>
      <c r="AN8" s="513"/>
      <c r="AO8" s="513"/>
      <c r="AP8" s="513"/>
      <c r="AQ8" s="513"/>
      <c r="AR8" s="513"/>
      <c r="AS8" s="513"/>
      <c r="AT8" s="513"/>
      <c r="AU8" s="513"/>
      <c r="AV8" s="513"/>
    </row>
    <row r="9" spans="1:48" ht="30" x14ac:dyDescent="0.25">
      <c r="A9" s="513">
        <v>141</v>
      </c>
      <c r="B9" s="513" t="s">
        <v>927</v>
      </c>
      <c r="C9" s="519" t="s">
        <v>928</v>
      </c>
      <c r="D9" s="513" t="s">
        <v>704</v>
      </c>
      <c r="E9" s="513"/>
      <c r="F9" s="513" t="s">
        <v>708</v>
      </c>
      <c r="G9" s="513">
        <v>17</v>
      </c>
      <c r="H9" s="513">
        <v>0.83</v>
      </c>
      <c r="I9" s="513" t="s">
        <v>929</v>
      </c>
      <c r="J9" s="513" t="s">
        <v>72</v>
      </c>
      <c r="K9" s="513" t="s">
        <v>929</v>
      </c>
      <c r="L9" s="513" t="s">
        <v>929</v>
      </c>
      <c r="M9" s="513">
        <v>2004</v>
      </c>
      <c r="N9" s="513">
        <v>5</v>
      </c>
      <c r="O9" s="513"/>
      <c r="P9" s="513">
        <v>5</v>
      </c>
      <c r="Q9" s="513"/>
      <c r="R9" s="513">
        <v>0.05</v>
      </c>
      <c r="S9" s="513"/>
      <c r="T9" s="513" t="s">
        <v>930</v>
      </c>
      <c r="U9" s="513" t="s">
        <v>931</v>
      </c>
      <c r="V9" s="513"/>
      <c r="W9" s="513"/>
      <c r="X9" s="513"/>
      <c r="Y9" s="513"/>
      <c r="Z9" s="513"/>
      <c r="AA9" s="513"/>
      <c r="AB9" s="513"/>
      <c r="AC9" s="513"/>
      <c r="AD9" s="513"/>
      <c r="AE9" s="513"/>
      <c r="AF9" s="513"/>
      <c r="AG9" s="513" t="s">
        <v>930</v>
      </c>
      <c r="AH9" s="513"/>
      <c r="AI9" s="513" t="s">
        <v>929</v>
      </c>
      <c r="AJ9" s="513" t="s">
        <v>929</v>
      </c>
      <c r="AK9" s="513"/>
      <c r="AL9" s="513"/>
      <c r="AM9" s="513"/>
      <c r="AN9" s="513"/>
      <c r="AO9" s="513"/>
      <c r="AP9" s="513"/>
      <c r="AQ9" s="513"/>
      <c r="AR9" s="513"/>
      <c r="AS9" s="513"/>
      <c r="AT9" s="513"/>
      <c r="AU9" s="513"/>
      <c r="AV9" s="513"/>
    </row>
    <row r="10" spans="1:48" ht="45" x14ac:dyDescent="0.25">
      <c r="A10" s="513">
        <v>142</v>
      </c>
      <c r="B10" s="513" t="s">
        <v>927</v>
      </c>
      <c r="C10" s="519" t="s">
        <v>928</v>
      </c>
      <c r="D10" s="513" t="s">
        <v>704</v>
      </c>
      <c r="E10" s="513"/>
      <c r="F10" s="513" t="s">
        <v>708</v>
      </c>
      <c r="G10" s="513">
        <v>7</v>
      </c>
      <c r="H10" s="513">
        <v>0.93</v>
      </c>
      <c r="I10" s="513" t="s">
        <v>929</v>
      </c>
      <c r="J10" s="513" t="s">
        <v>932</v>
      </c>
      <c r="K10" s="513" t="s">
        <v>929</v>
      </c>
      <c r="L10" s="513" t="s">
        <v>929</v>
      </c>
      <c r="M10" s="513">
        <v>2004</v>
      </c>
      <c r="N10" s="513">
        <v>5</v>
      </c>
      <c r="O10" s="513"/>
      <c r="P10" s="513">
        <v>3</v>
      </c>
      <c r="Q10" s="513"/>
      <c r="R10" s="513">
        <v>0.03</v>
      </c>
      <c r="S10" s="513"/>
      <c r="T10" s="513" t="s">
        <v>930</v>
      </c>
      <c r="U10" s="513" t="s">
        <v>931</v>
      </c>
      <c r="V10" s="513"/>
      <c r="W10" s="513"/>
      <c r="X10" s="513"/>
      <c r="Y10" s="513"/>
      <c r="Z10" s="513"/>
      <c r="AA10" s="513"/>
      <c r="AB10" s="513"/>
      <c r="AC10" s="513"/>
      <c r="AD10" s="513"/>
      <c r="AE10" s="513"/>
      <c r="AF10" s="513"/>
      <c r="AG10" s="513" t="s">
        <v>930</v>
      </c>
      <c r="AH10" s="513"/>
      <c r="AI10" s="513" t="s">
        <v>929</v>
      </c>
      <c r="AJ10" s="513" t="s">
        <v>929</v>
      </c>
      <c r="AK10" s="513"/>
      <c r="AL10" s="513"/>
      <c r="AM10" s="513"/>
      <c r="AN10" s="513"/>
      <c r="AO10" s="513"/>
      <c r="AP10" s="513"/>
      <c r="AQ10" s="513"/>
      <c r="AR10" s="513"/>
      <c r="AS10" s="513"/>
      <c r="AT10" s="513"/>
      <c r="AU10" s="513"/>
      <c r="AV10" s="513"/>
    </row>
    <row r="11" spans="1:48" ht="60" x14ac:dyDescent="0.25">
      <c r="A11" s="513">
        <v>528</v>
      </c>
      <c r="B11" s="513" t="s">
        <v>933</v>
      </c>
      <c r="C11" s="519" t="s">
        <v>928</v>
      </c>
      <c r="D11" s="513" t="s">
        <v>714</v>
      </c>
      <c r="E11" s="513"/>
      <c r="F11" s="513" t="s">
        <v>715</v>
      </c>
      <c r="G11" s="513">
        <v>-17</v>
      </c>
      <c r="H11" s="513">
        <v>1.17</v>
      </c>
      <c r="I11" s="513" t="s">
        <v>929</v>
      </c>
      <c r="J11" s="513" t="s">
        <v>932</v>
      </c>
      <c r="K11" s="513" t="s">
        <v>934</v>
      </c>
      <c r="L11" s="513" t="s">
        <v>935</v>
      </c>
      <c r="M11" s="513">
        <v>2008</v>
      </c>
      <c r="N11" s="513">
        <v>4</v>
      </c>
      <c r="O11" s="513"/>
      <c r="P11" s="513">
        <v>5</v>
      </c>
      <c r="Q11" s="513">
        <v>4</v>
      </c>
      <c r="R11" s="513">
        <v>0.05</v>
      </c>
      <c r="S11" s="513">
        <v>0.04</v>
      </c>
      <c r="T11" s="513" t="s">
        <v>930</v>
      </c>
      <c r="U11" s="513" t="s">
        <v>936</v>
      </c>
      <c r="V11" s="513"/>
      <c r="W11" s="513"/>
      <c r="X11" s="513"/>
      <c r="Y11" s="513"/>
      <c r="Z11" s="513"/>
      <c r="AA11" s="513"/>
      <c r="AB11" s="513"/>
      <c r="AC11" s="513"/>
      <c r="AD11" s="513"/>
      <c r="AE11" s="513"/>
      <c r="AF11" s="513"/>
      <c r="AG11" s="513" t="s">
        <v>930</v>
      </c>
      <c r="AH11" s="513"/>
      <c r="AI11" s="513" t="s">
        <v>929</v>
      </c>
      <c r="AJ11" s="513" t="s">
        <v>929</v>
      </c>
      <c r="AK11" s="513"/>
      <c r="AL11" s="513"/>
      <c r="AM11" s="513"/>
      <c r="AN11" s="513"/>
      <c r="AO11" s="513"/>
      <c r="AP11" s="513"/>
      <c r="AQ11" s="513"/>
      <c r="AR11" s="513"/>
      <c r="AS11" s="513"/>
      <c r="AT11" s="513"/>
      <c r="AU11" s="513"/>
      <c r="AV11" s="513"/>
    </row>
    <row r="12" spans="1:48" ht="60" x14ac:dyDescent="0.25">
      <c r="A12" s="513">
        <v>524</v>
      </c>
      <c r="B12" s="513" t="s">
        <v>933</v>
      </c>
      <c r="C12" s="519" t="s">
        <v>928</v>
      </c>
      <c r="D12" s="513" t="s">
        <v>714</v>
      </c>
      <c r="E12" s="513"/>
      <c r="F12" s="513" t="s">
        <v>715</v>
      </c>
      <c r="G12" s="513">
        <v>-19</v>
      </c>
      <c r="H12" s="513">
        <v>1.19</v>
      </c>
      <c r="I12" s="513" t="s">
        <v>929</v>
      </c>
      <c r="J12" s="513" t="s">
        <v>932</v>
      </c>
      <c r="K12" s="513" t="s">
        <v>934</v>
      </c>
      <c r="L12" s="513" t="s">
        <v>935</v>
      </c>
      <c r="M12" s="513">
        <v>2008</v>
      </c>
      <c r="N12" s="513">
        <v>4</v>
      </c>
      <c r="O12" s="513"/>
      <c r="P12" s="513">
        <v>7</v>
      </c>
      <c r="Q12" s="513">
        <v>6</v>
      </c>
      <c r="R12" s="513">
        <v>7.0000000000000007E-2</v>
      </c>
      <c r="S12" s="513">
        <v>0.06</v>
      </c>
      <c r="T12" s="513" t="s">
        <v>930</v>
      </c>
      <c r="U12" s="513" t="s">
        <v>936</v>
      </c>
      <c r="V12" s="513"/>
      <c r="W12" s="513"/>
      <c r="X12" s="513"/>
      <c r="Y12" s="513"/>
      <c r="Z12" s="513"/>
      <c r="AA12" s="513"/>
      <c r="AB12" s="513"/>
      <c r="AC12" s="513"/>
      <c r="AD12" s="513"/>
      <c r="AE12" s="513"/>
      <c r="AF12" s="513"/>
      <c r="AG12" s="513" t="s">
        <v>930</v>
      </c>
      <c r="AH12" s="513" t="s">
        <v>937</v>
      </c>
      <c r="AI12" s="513"/>
      <c r="AJ12" s="513"/>
      <c r="AK12" s="513"/>
      <c r="AL12" s="513"/>
      <c r="AM12" s="513"/>
      <c r="AN12" s="513"/>
      <c r="AO12" s="513"/>
      <c r="AP12" s="513"/>
      <c r="AQ12" s="513"/>
      <c r="AR12" s="513"/>
      <c r="AS12" s="513"/>
      <c r="AT12" s="513"/>
      <c r="AU12" s="513"/>
      <c r="AV12" s="513"/>
    </row>
    <row r="13" spans="1:48" ht="75" x14ac:dyDescent="0.25">
      <c r="A13" s="513">
        <v>503</v>
      </c>
      <c r="B13" s="513" t="s">
        <v>933</v>
      </c>
      <c r="C13" s="519" t="s">
        <v>928</v>
      </c>
      <c r="D13" s="513" t="s">
        <v>714</v>
      </c>
      <c r="E13" s="513"/>
      <c r="F13" s="513" t="s">
        <v>716</v>
      </c>
      <c r="G13" s="513">
        <v>-42</v>
      </c>
      <c r="H13" s="513">
        <v>1.42</v>
      </c>
      <c r="I13" s="513" t="s">
        <v>938</v>
      </c>
      <c r="J13" s="513" t="s">
        <v>932</v>
      </c>
      <c r="K13" s="513" t="s">
        <v>934</v>
      </c>
      <c r="L13" s="513" t="s">
        <v>935</v>
      </c>
      <c r="M13" s="513">
        <v>2008</v>
      </c>
      <c r="N13" s="513">
        <v>4</v>
      </c>
      <c r="O13" s="513"/>
      <c r="P13" s="513">
        <v>10</v>
      </c>
      <c r="Q13" s="513">
        <v>9</v>
      </c>
      <c r="R13" s="513">
        <v>0.1</v>
      </c>
      <c r="S13" s="513">
        <v>0.09</v>
      </c>
      <c r="T13" s="513" t="s">
        <v>930</v>
      </c>
      <c r="U13" s="513" t="s">
        <v>936</v>
      </c>
      <c r="V13" s="513"/>
      <c r="W13" s="513"/>
      <c r="X13" s="513"/>
      <c r="Y13" s="513"/>
      <c r="Z13" s="513"/>
      <c r="AA13" s="513"/>
      <c r="AB13" s="513"/>
      <c r="AC13" s="513"/>
      <c r="AD13" s="513"/>
      <c r="AE13" s="513"/>
      <c r="AF13" s="513"/>
      <c r="AG13" s="513" t="s">
        <v>930</v>
      </c>
      <c r="AH13" s="513"/>
      <c r="AI13" s="513" t="s">
        <v>929</v>
      </c>
      <c r="AJ13" s="513" t="s">
        <v>929</v>
      </c>
      <c r="AK13" s="513"/>
      <c r="AL13" s="513"/>
      <c r="AM13" s="513"/>
      <c r="AN13" s="513"/>
      <c r="AO13" s="513"/>
      <c r="AP13" s="513"/>
      <c r="AQ13" s="513"/>
      <c r="AR13" s="513"/>
      <c r="AS13" s="513"/>
      <c r="AT13" s="513"/>
      <c r="AU13" s="513"/>
      <c r="AV13" s="513"/>
    </row>
    <row r="14" spans="1:48" ht="75" x14ac:dyDescent="0.25">
      <c r="A14" s="513">
        <v>504</v>
      </c>
      <c r="B14" s="513" t="s">
        <v>933</v>
      </c>
      <c r="C14" s="519" t="s">
        <v>928</v>
      </c>
      <c r="D14" s="513" t="s">
        <v>714</v>
      </c>
      <c r="E14" s="513"/>
      <c r="F14" s="513" t="s">
        <v>716</v>
      </c>
      <c r="G14" s="513">
        <v>-46</v>
      </c>
      <c r="H14" s="513">
        <v>1.46</v>
      </c>
      <c r="I14" s="513" t="s">
        <v>929</v>
      </c>
      <c r="J14" s="513" t="s">
        <v>932</v>
      </c>
      <c r="K14" s="513" t="s">
        <v>934</v>
      </c>
      <c r="L14" s="513" t="s">
        <v>935</v>
      </c>
      <c r="M14" s="513">
        <v>2008</v>
      </c>
      <c r="N14" s="513">
        <v>4</v>
      </c>
      <c r="O14" s="513"/>
      <c r="P14" s="513">
        <v>13</v>
      </c>
      <c r="Q14" s="513">
        <v>11</v>
      </c>
      <c r="R14" s="513">
        <v>0.13</v>
      </c>
      <c r="S14" s="513">
        <v>0.11</v>
      </c>
      <c r="T14" s="513" t="s">
        <v>930</v>
      </c>
      <c r="U14" s="513" t="s">
        <v>936</v>
      </c>
      <c r="V14" s="513"/>
      <c r="W14" s="513"/>
      <c r="X14" s="513"/>
      <c r="Y14" s="513"/>
      <c r="Z14" s="513"/>
      <c r="AA14" s="513"/>
      <c r="AB14" s="513"/>
      <c r="AC14" s="513"/>
      <c r="AD14" s="513"/>
      <c r="AE14" s="513"/>
      <c r="AF14" s="513"/>
      <c r="AG14" s="513" t="s">
        <v>930</v>
      </c>
      <c r="AH14" s="513"/>
      <c r="AI14" s="513" t="s">
        <v>929</v>
      </c>
      <c r="AJ14" s="513" t="s">
        <v>929</v>
      </c>
      <c r="AK14" s="513"/>
      <c r="AL14" s="513"/>
      <c r="AM14" s="513"/>
      <c r="AN14" s="513"/>
      <c r="AO14" s="513"/>
      <c r="AP14" s="513"/>
      <c r="AQ14" s="513"/>
      <c r="AR14" s="513"/>
      <c r="AS14" s="513"/>
      <c r="AT14" s="513"/>
      <c r="AU14" s="513"/>
      <c r="AV14" s="513"/>
    </row>
    <row r="15" spans="1:48" ht="75" x14ac:dyDescent="0.25">
      <c r="A15" s="513">
        <v>501</v>
      </c>
      <c r="B15" s="513" t="s">
        <v>933</v>
      </c>
      <c r="C15" s="519" t="s">
        <v>928</v>
      </c>
      <c r="D15" s="513" t="s">
        <v>714</v>
      </c>
      <c r="E15" s="513"/>
      <c r="F15" s="513" t="s">
        <v>716</v>
      </c>
      <c r="G15" s="513">
        <v>-49</v>
      </c>
      <c r="H15" s="513">
        <v>1.49</v>
      </c>
      <c r="I15" s="513" t="s">
        <v>938</v>
      </c>
      <c r="J15" s="513" t="s">
        <v>932</v>
      </c>
      <c r="K15" s="513" t="s">
        <v>934</v>
      </c>
      <c r="L15" s="513" t="s">
        <v>935</v>
      </c>
      <c r="M15" s="513">
        <v>2008</v>
      </c>
      <c r="N15" s="513">
        <v>4</v>
      </c>
      <c r="O15" s="513"/>
      <c r="P15" s="513">
        <v>14</v>
      </c>
      <c r="Q15" s="513">
        <v>12</v>
      </c>
      <c r="R15" s="513">
        <v>0.14000000000000001</v>
      </c>
      <c r="S15" s="513">
        <v>0.12</v>
      </c>
      <c r="T15" s="513" t="s">
        <v>930</v>
      </c>
      <c r="U15" s="513" t="s">
        <v>936</v>
      </c>
      <c r="V15" s="513"/>
      <c r="W15" s="513"/>
      <c r="X15" s="513"/>
      <c r="Y15" s="513"/>
      <c r="Z15" s="513"/>
      <c r="AA15" s="513"/>
      <c r="AB15" s="513"/>
      <c r="AC15" s="513"/>
      <c r="AD15" s="513"/>
      <c r="AE15" s="513"/>
      <c r="AF15" s="513"/>
      <c r="AG15" s="513" t="s">
        <v>930</v>
      </c>
      <c r="AH15" s="513" t="s">
        <v>937</v>
      </c>
      <c r="AI15" s="513">
        <v>100000</v>
      </c>
      <c r="AJ15" s="513" t="s">
        <v>935</v>
      </c>
      <c r="AK15" s="513"/>
      <c r="AL15" s="513"/>
      <c r="AM15" s="513"/>
      <c r="AN15" s="513"/>
      <c r="AO15" s="513"/>
      <c r="AP15" s="513"/>
      <c r="AQ15" s="513"/>
      <c r="AR15" s="513"/>
      <c r="AS15" s="513"/>
      <c r="AT15" s="513"/>
      <c r="AU15" s="513"/>
      <c r="AV15" s="513"/>
    </row>
    <row r="16" spans="1:48" ht="75" x14ac:dyDescent="0.25">
      <c r="A16" s="513">
        <v>498</v>
      </c>
      <c r="B16" s="513" t="s">
        <v>933</v>
      </c>
      <c r="C16" s="519" t="s">
        <v>928</v>
      </c>
      <c r="D16" s="513" t="s">
        <v>714</v>
      </c>
      <c r="E16" s="513"/>
      <c r="F16" s="513" t="s">
        <v>716</v>
      </c>
      <c r="G16" s="513">
        <v>-60</v>
      </c>
      <c r="H16" s="513">
        <v>1.6</v>
      </c>
      <c r="I16" s="513" t="s">
        <v>929</v>
      </c>
      <c r="J16" s="513" t="s">
        <v>932</v>
      </c>
      <c r="K16" s="513" t="s">
        <v>934</v>
      </c>
      <c r="L16" s="513" t="s">
        <v>935</v>
      </c>
      <c r="M16" s="513">
        <v>2008</v>
      </c>
      <c r="N16" s="513">
        <v>4</v>
      </c>
      <c r="O16" s="513"/>
      <c r="P16" s="513">
        <v>18</v>
      </c>
      <c r="Q16" s="513">
        <v>15</v>
      </c>
      <c r="R16" s="513">
        <v>0.18</v>
      </c>
      <c r="S16" s="513">
        <v>0.15</v>
      </c>
      <c r="T16" s="513" t="s">
        <v>930</v>
      </c>
      <c r="U16" s="513" t="s">
        <v>936</v>
      </c>
      <c r="V16" s="513"/>
      <c r="W16" s="513"/>
      <c r="X16" s="513"/>
      <c r="Y16" s="513"/>
      <c r="Z16" s="513"/>
      <c r="AA16" s="513"/>
      <c r="AB16" s="513"/>
      <c r="AC16" s="513"/>
      <c r="AD16" s="513"/>
      <c r="AE16" s="513"/>
      <c r="AF16" s="513"/>
      <c r="AG16" s="513" t="s">
        <v>930</v>
      </c>
      <c r="AH16" s="513" t="s">
        <v>937</v>
      </c>
      <c r="AI16" s="513"/>
      <c r="AJ16" s="513"/>
      <c r="AK16" s="513"/>
      <c r="AL16" s="513"/>
      <c r="AM16" s="513"/>
      <c r="AN16" s="513"/>
      <c r="AO16" s="513"/>
      <c r="AP16" s="513"/>
      <c r="AQ16" s="513"/>
      <c r="AR16" s="513"/>
      <c r="AS16" s="513"/>
      <c r="AT16" s="513"/>
      <c r="AU16" s="513"/>
      <c r="AV16" s="513"/>
    </row>
    <row r="17" spans="1:48" ht="60" x14ac:dyDescent="0.25">
      <c r="A17" s="513">
        <v>2450</v>
      </c>
      <c r="B17" s="513" t="s">
        <v>939</v>
      </c>
      <c r="C17" s="519" t="s">
        <v>928</v>
      </c>
      <c r="D17" s="513" t="s">
        <v>699</v>
      </c>
      <c r="E17" s="513"/>
      <c r="F17" s="513" t="s">
        <v>700</v>
      </c>
      <c r="G17" s="513">
        <v>1</v>
      </c>
      <c r="H17" s="513">
        <v>0.99</v>
      </c>
      <c r="I17" s="513" t="s">
        <v>929</v>
      </c>
      <c r="J17" s="513" t="s">
        <v>940</v>
      </c>
      <c r="K17" s="513" t="s">
        <v>941</v>
      </c>
      <c r="L17" s="513" t="s">
        <v>929</v>
      </c>
      <c r="M17" s="513">
        <v>2010</v>
      </c>
      <c r="N17" s="513">
        <v>4</v>
      </c>
      <c r="O17" s="513" t="s">
        <v>942</v>
      </c>
      <c r="P17" s="513"/>
      <c r="Q17" s="513">
        <v>3.1</v>
      </c>
      <c r="R17" s="513"/>
      <c r="S17" s="513">
        <v>3.1E-2</v>
      </c>
      <c r="T17" s="513" t="s">
        <v>930</v>
      </c>
      <c r="U17" s="513" t="s">
        <v>936</v>
      </c>
      <c r="V17" s="513" t="s">
        <v>943</v>
      </c>
      <c r="W17" s="513"/>
      <c r="X17" s="513"/>
      <c r="Y17" s="513" t="s">
        <v>944</v>
      </c>
      <c r="Z17" s="513"/>
      <c r="AA17" s="513">
        <v>3122</v>
      </c>
      <c r="AB17" s="513"/>
      <c r="AC17" s="513"/>
      <c r="AD17" s="513"/>
      <c r="AE17" s="513">
        <v>1994</v>
      </c>
      <c r="AF17" s="513">
        <v>2006</v>
      </c>
      <c r="AG17" s="513" t="s">
        <v>945</v>
      </c>
      <c r="AH17" s="513"/>
      <c r="AI17" s="513"/>
      <c r="AJ17" s="513"/>
      <c r="AK17" s="513"/>
      <c r="AL17" s="513"/>
      <c r="AM17" s="513"/>
      <c r="AN17" s="513"/>
      <c r="AO17" s="513"/>
      <c r="AP17" s="513" t="s">
        <v>946</v>
      </c>
      <c r="AQ17" s="513" t="s">
        <v>947</v>
      </c>
      <c r="AR17" s="513" t="s">
        <v>948</v>
      </c>
      <c r="AS17" s="513"/>
      <c r="AT17" s="513" t="s">
        <v>929</v>
      </c>
      <c r="AU17" s="513"/>
      <c r="AV17" s="513"/>
    </row>
    <row r="18" spans="1:48" ht="60" x14ac:dyDescent="0.25">
      <c r="A18" s="513">
        <v>41</v>
      </c>
      <c r="B18" s="513" t="s">
        <v>949</v>
      </c>
      <c r="C18" s="519" t="s">
        <v>928</v>
      </c>
      <c r="D18" s="513" t="s">
        <v>668</v>
      </c>
      <c r="E18" s="513" t="s">
        <v>950</v>
      </c>
      <c r="F18" s="513" t="s">
        <v>669</v>
      </c>
      <c r="G18" s="513">
        <v>32</v>
      </c>
      <c r="H18" s="513">
        <v>0.68</v>
      </c>
      <c r="I18" s="513" t="s">
        <v>951</v>
      </c>
      <c r="J18" s="513" t="s">
        <v>932</v>
      </c>
      <c r="K18" s="513" t="s">
        <v>935</v>
      </c>
      <c r="L18" s="513" t="s">
        <v>935</v>
      </c>
      <c r="M18" s="513">
        <v>2004</v>
      </c>
      <c r="N18" s="513">
        <v>4</v>
      </c>
      <c r="O18" s="513"/>
      <c r="P18" s="513">
        <v>10</v>
      </c>
      <c r="Q18" s="513">
        <v>6</v>
      </c>
      <c r="R18" s="513">
        <v>0.1</v>
      </c>
      <c r="S18" s="513">
        <v>0.06</v>
      </c>
      <c r="T18" s="513" t="s">
        <v>952</v>
      </c>
      <c r="U18" s="513" t="s">
        <v>931</v>
      </c>
      <c r="V18" s="513"/>
      <c r="W18" s="513"/>
      <c r="X18" s="513"/>
      <c r="Y18" s="513"/>
      <c r="Z18" s="513"/>
      <c r="AA18" s="513"/>
      <c r="AB18" s="513"/>
      <c r="AC18" s="513"/>
      <c r="AD18" s="513"/>
      <c r="AE18" s="513"/>
      <c r="AF18" s="513"/>
      <c r="AG18" s="513" t="s">
        <v>930</v>
      </c>
      <c r="AH18" s="513"/>
      <c r="AI18" s="513" t="s">
        <v>935</v>
      </c>
      <c r="AJ18" s="513" t="s">
        <v>935</v>
      </c>
      <c r="AK18" s="513"/>
      <c r="AL18" s="513"/>
      <c r="AM18" s="513"/>
      <c r="AN18" s="513"/>
      <c r="AO18" s="513"/>
      <c r="AP18" s="513"/>
      <c r="AQ18" s="513"/>
      <c r="AR18" s="513"/>
      <c r="AS18" s="513"/>
      <c r="AT18" s="513"/>
      <c r="AU18" s="513"/>
      <c r="AV18" s="513"/>
    </row>
    <row r="19" spans="1:48" ht="135" x14ac:dyDescent="0.25">
      <c r="A19" s="513">
        <v>4578</v>
      </c>
      <c r="B19" s="513" t="s">
        <v>953</v>
      </c>
      <c r="C19" s="519" t="s">
        <v>928</v>
      </c>
      <c r="D19" s="513" t="s">
        <v>653</v>
      </c>
      <c r="E19" s="513"/>
      <c r="F19" s="513" t="s">
        <v>654</v>
      </c>
      <c r="G19" s="513">
        <v>16</v>
      </c>
      <c r="H19" s="513">
        <v>0.84</v>
      </c>
      <c r="I19" s="513" t="s">
        <v>954</v>
      </c>
      <c r="J19" s="513" t="s">
        <v>940</v>
      </c>
      <c r="K19" s="513" t="s">
        <v>935</v>
      </c>
      <c r="L19" s="513" t="s">
        <v>955</v>
      </c>
      <c r="M19" s="513">
        <v>2010</v>
      </c>
      <c r="N19" s="513">
        <v>5</v>
      </c>
      <c r="O19" s="513" t="s">
        <v>956</v>
      </c>
      <c r="P19" s="513"/>
      <c r="Q19" s="513">
        <v>2</v>
      </c>
      <c r="R19" s="513"/>
      <c r="S19" s="513">
        <v>0.02</v>
      </c>
      <c r="T19" s="513" t="s">
        <v>945</v>
      </c>
      <c r="U19" s="513" t="s">
        <v>936</v>
      </c>
      <c r="V19" s="513"/>
      <c r="W19" s="513"/>
      <c r="X19" s="513"/>
      <c r="Y19" s="513"/>
      <c r="Z19" s="513"/>
      <c r="AA19" s="513"/>
      <c r="AB19" s="513"/>
      <c r="AC19" s="513"/>
      <c r="AD19" s="513"/>
      <c r="AE19" s="513"/>
      <c r="AF19" s="513"/>
      <c r="AG19" s="513" t="s">
        <v>945</v>
      </c>
      <c r="AH19" s="513" t="s">
        <v>937</v>
      </c>
      <c r="AI19" s="513"/>
      <c r="AJ19" s="513"/>
      <c r="AK19" s="513">
        <v>3000</v>
      </c>
      <c r="AL19" s="513">
        <v>77000</v>
      </c>
      <c r="AM19" s="513">
        <v>1</v>
      </c>
      <c r="AN19" s="513">
        <v>45500</v>
      </c>
      <c r="AO19" s="513"/>
      <c r="AP19" s="513" t="s">
        <v>946</v>
      </c>
      <c r="AQ19" s="513" t="s">
        <v>957</v>
      </c>
      <c r="AR19" s="513" t="s">
        <v>948</v>
      </c>
      <c r="AS19" s="513"/>
      <c r="AT19" s="513"/>
      <c r="AU19" s="513"/>
      <c r="AV19" s="513"/>
    </row>
    <row r="20" spans="1:48" ht="75" x14ac:dyDescent="0.25">
      <c r="A20" s="513">
        <v>4269</v>
      </c>
      <c r="B20" s="513" t="s">
        <v>958</v>
      </c>
      <c r="C20" s="519" t="s">
        <v>928</v>
      </c>
      <c r="D20" s="513" t="s">
        <v>653</v>
      </c>
      <c r="E20" s="513"/>
      <c r="F20" s="513" t="s">
        <v>655</v>
      </c>
      <c r="G20" s="513">
        <v>3.8</v>
      </c>
      <c r="H20" s="513">
        <v>0.96199999999999997</v>
      </c>
      <c r="I20" s="513" t="s">
        <v>929</v>
      </c>
      <c r="J20" s="513" t="s">
        <v>940</v>
      </c>
      <c r="K20" s="513" t="s">
        <v>935</v>
      </c>
      <c r="L20" s="513" t="s">
        <v>955</v>
      </c>
      <c r="M20" s="513">
        <v>2011</v>
      </c>
      <c r="N20" s="513">
        <v>4</v>
      </c>
      <c r="O20" s="513" t="s">
        <v>959</v>
      </c>
      <c r="P20" s="513"/>
      <c r="Q20" s="513">
        <v>3.5</v>
      </c>
      <c r="R20" s="513"/>
      <c r="S20" s="513">
        <v>3.5000000000000003E-2</v>
      </c>
      <c r="T20" s="513" t="s">
        <v>930</v>
      </c>
      <c r="U20" s="513" t="s">
        <v>936</v>
      </c>
      <c r="V20" s="513" t="s">
        <v>960</v>
      </c>
      <c r="W20" s="513"/>
      <c r="X20" s="513"/>
      <c r="Y20" s="513" t="s">
        <v>961</v>
      </c>
      <c r="Z20" s="513">
        <v>71</v>
      </c>
      <c r="AA20" s="513">
        <v>71</v>
      </c>
      <c r="AB20" s="513"/>
      <c r="AC20" s="513"/>
      <c r="AD20" s="513"/>
      <c r="AE20" s="513">
        <v>1997</v>
      </c>
      <c r="AF20" s="513">
        <v>2007</v>
      </c>
      <c r="AG20" s="513" t="s">
        <v>945</v>
      </c>
      <c r="AH20" s="513" t="s">
        <v>937</v>
      </c>
      <c r="AI20" s="513"/>
      <c r="AJ20" s="513"/>
      <c r="AK20" s="513">
        <v>4857</v>
      </c>
      <c r="AL20" s="513">
        <v>74990</v>
      </c>
      <c r="AM20" s="513">
        <v>1466</v>
      </c>
      <c r="AN20" s="513">
        <v>42723</v>
      </c>
      <c r="AO20" s="513"/>
      <c r="AP20" s="513" t="s">
        <v>946</v>
      </c>
      <c r="AQ20" s="513" t="s">
        <v>957</v>
      </c>
      <c r="AR20" s="513" t="s">
        <v>948</v>
      </c>
      <c r="AS20" s="513"/>
      <c r="AT20" s="513" t="s">
        <v>935</v>
      </c>
      <c r="AU20" s="513"/>
      <c r="AV20" s="532">
        <v>41229</v>
      </c>
    </row>
    <row r="21" spans="1:48" ht="105" x14ac:dyDescent="0.25">
      <c r="A21" s="513">
        <v>4169</v>
      </c>
      <c r="B21" s="513" t="s">
        <v>958</v>
      </c>
      <c r="C21" s="519" t="s">
        <v>928</v>
      </c>
      <c r="D21" s="513" t="s">
        <v>653</v>
      </c>
      <c r="E21" s="513"/>
      <c r="F21" s="513" t="s">
        <v>656</v>
      </c>
      <c r="G21" s="513">
        <v>8.6</v>
      </c>
      <c r="H21" s="513">
        <v>0.91400000000000003</v>
      </c>
      <c r="I21" s="513" t="s">
        <v>929</v>
      </c>
      <c r="J21" s="513" t="s">
        <v>940</v>
      </c>
      <c r="K21" s="513" t="s">
        <v>941</v>
      </c>
      <c r="L21" s="513" t="s">
        <v>955</v>
      </c>
      <c r="M21" s="513">
        <v>2011</v>
      </c>
      <c r="N21" s="513">
        <v>4</v>
      </c>
      <c r="O21" s="513" t="s">
        <v>962</v>
      </c>
      <c r="P21" s="513"/>
      <c r="Q21" s="513">
        <v>5.5</v>
      </c>
      <c r="R21" s="513"/>
      <c r="S21" s="513">
        <v>5.5E-2</v>
      </c>
      <c r="T21" s="513" t="s">
        <v>930</v>
      </c>
      <c r="U21" s="513" t="s">
        <v>936</v>
      </c>
      <c r="V21" s="513" t="s">
        <v>960</v>
      </c>
      <c r="W21" s="513" t="s">
        <v>963</v>
      </c>
      <c r="X21" s="513"/>
      <c r="Y21" s="513" t="s">
        <v>944</v>
      </c>
      <c r="Z21" s="513">
        <v>600</v>
      </c>
      <c r="AA21" s="513">
        <v>695</v>
      </c>
      <c r="AB21" s="513"/>
      <c r="AC21" s="513"/>
      <c r="AD21" s="513"/>
      <c r="AE21" s="513"/>
      <c r="AF21" s="513"/>
      <c r="AG21" s="513" t="s">
        <v>945</v>
      </c>
      <c r="AH21" s="513" t="s">
        <v>937</v>
      </c>
      <c r="AI21" s="513"/>
      <c r="AJ21" s="513"/>
      <c r="AK21" s="513">
        <v>4857</v>
      </c>
      <c r="AL21" s="513">
        <v>74990</v>
      </c>
      <c r="AM21" s="513">
        <v>1466</v>
      </c>
      <c r="AN21" s="513">
        <v>42723</v>
      </c>
      <c r="AO21" s="513"/>
      <c r="AP21" s="513" t="s">
        <v>946</v>
      </c>
      <c r="AQ21" s="513" t="s">
        <v>957</v>
      </c>
      <c r="AR21" s="513" t="s">
        <v>948</v>
      </c>
      <c r="AS21" s="513"/>
      <c r="AT21" s="513" t="s">
        <v>935</v>
      </c>
      <c r="AU21" s="513"/>
      <c r="AV21" s="532">
        <v>41153</v>
      </c>
    </row>
    <row r="22" spans="1:48" ht="90" x14ac:dyDescent="0.25">
      <c r="A22" s="513">
        <v>4165</v>
      </c>
      <c r="B22" s="513" t="s">
        <v>958</v>
      </c>
      <c r="C22" s="519" t="s">
        <v>928</v>
      </c>
      <c r="D22" s="513" t="s">
        <v>653</v>
      </c>
      <c r="E22" s="513"/>
      <c r="F22" s="513" t="s">
        <v>657</v>
      </c>
      <c r="G22" s="513">
        <v>0.5</v>
      </c>
      <c r="H22" s="513">
        <v>0.995</v>
      </c>
      <c r="I22" s="513" t="s">
        <v>929</v>
      </c>
      <c r="J22" s="513" t="s">
        <v>940</v>
      </c>
      <c r="K22" s="513" t="s">
        <v>941</v>
      </c>
      <c r="L22" s="513" t="s">
        <v>955</v>
      </c>
      <c r="M22" s="513">
        <v>2011</v>
      </c>
      <c r="N22" s="513">
        <v>4</v>
      </c>
      <c r="O22" s="513" t="s">
        <v>964</v>
      </c>
      <c r="P22" s="513"/>
      <c r="Q22" s="513">
        <v>4.3</v>
      </c>
      <c r="R22" s="513"/>
      <c r="S22" s="513">
        <v>4.2999999999999997E-2</v>
      </c>
      <c r="T22" s="513" t="s">
        <v>930</v>
      </c>
      <c r="U22" s="513" t="s">
        <v>936</v>
      </c>
      <c r="V22" s="513" t="s">
        <v>960</v>
      </c>
      <c r="W22" s="513" t="s">
        <v>963</v>
      </c>
      <c r="X22" s="513"/>
      <c r="Y22" s="513" t="s">
        <v>944</v>
      </c>
      <c r="Z22" s="513">
        <v>1760</v>
      </c>
      <c r="AA22" s="513">
        <v>1063</v>
      </c>
      <c r="AB22" s="513"/>
      <c r="AC22" s="513"/>
      <c r="AD22" s="513"/>
      <c r="AE22" s="513"/>
      <c r="AF22" s="513"/>
      <c r="AG22" s="513" t="s">
        <v>945</v>
      </c>
      <c r="AH22" s="513" t="s">
        <v>937</v>
      </c>
      <c r="AI22" s="513"/>
      <c r="AJ22" s="513"/>
      <c r="AK22" s="513">
        <v>4857</v>
      </c>
      <c r="AL22" s="513">
        <v>74990</v>
      </c>
      <c r="AM22" s="513">
        <v>1466</v>
      </c>
      <c r="AN22" s="513">
        <v>42723</v>
      </c>
      <c r="AO22" s="513"/>
      <c r="AP22" s="513" t="s">
        <v>946</v>
      </c>
      <c r="AQ22" s="513" t="s">
        <v>957</v>
      </c>
      <c r="AR22" s="513" t="s">
        <v>948</v>
      </c>
      <c r="AS22" s="513"/>
      <c r="AT22" s="513" t="s">
        <v>935</v>
      </c>
      <c r="AU22" s="513"/>
      <c r="AV22" s="532">
        <v>41153</v>
      </c>
    </row>
    <row r="23" spans="1:48" ht="90" x14ac:dyDescent="0.25">
      <c r="A23" s="513">
        <v>5228</v>
      </c>
      <c r="B23" s="513" t="s">
        <v>965</v>
      </c>
      <c r="C23" s="519" t="s">
        <v>928</v>
      </c>
      <c r="D23" s="513" t="s">
        <v>637</v>
      </c>
      <c r="E23" s="513" t="s">
        <v>966</v>
      </c>
      <c r="F23" s="513" t="s">
        <v>638</v>
      </c>
      <c r="G23" s="513">
        <v>52.73</v>
      </c>
      <c r="H23" s="513">
        <v>0.47299999999999998</v>
      </c>
      <c r="I23" s="513" t="s">
        <v>929</v>
      </c>
      <c r="J23" s="513" t="s">
        <v>940</v>
      </c>
      <c r="K23" s="513" t="s">
        <v>935</v>
      </c>
      <c r="L23" s="513" t="s">
        <v>929</v>
      </c>
      <c r="M23" s="513">
        <v>2013</v>
      </c>
      <c r="N23" s="513">
        <v>4</v>
      </c>
      <c r="O23" s="513" t="s">
        <v>967</v>
      </c>
      <c r="P23" s="513"/>
      <c r="Q23" s="513">
        <v>11.3</v>
      </c>
      <c r="R23" s="513"/>
      <c r="S23" s="513">
        <v>0.113</v>
      </c>
      <c r="T23" s="513" t="s">
        <v>930</v>
      </c>
      <c r="U23" s="513" t="s">
        <v>936</v>
      </c>
      <c r="V23" s="513" t="s">
        <v>968</v>
      </c>
      <c r="W23" s="513" t="s">
        <v>969</v>
      </c>
      <c r="X23" s="513"/>
      <c r="Y23" s="513" t="s">
        <v>944</v>
      </c>
      <c r="Z23" s="513">
        <v>55</v>
      </c>
      <c r="AA23" s="513">
        <v>26</v>
      </c>
      <c r="AB23" s="513"/>
      <c r="AC23" s="513"/>
      <c r="AD23" s="513"/>
      <c r="AE23" s="513">
        <v>1994</v>
      </c>
      <c r="AF23" s="513">
        <v>2010</v>
      </c>
      <c r="AG23" s="513" t="s">
        <v>945</v>
      </c>
      <c r="AH23" s="513" t="s">
        <v>937</v>
      </c>
      <c r="AI23" s="513"/>
      <c r="AJ23" s="513"/>
      <c r="AK23" s="513" t="s">
        <v>970</v>
      </c>
      <c r="AL23" s="513" t="s">
        <v>971</v>
      </c>
      <c r="AM23" s="513"/>
      <c r="AN23" s="513"/>
      <c r="AO23" s="513" t="s">
        <v>972</v>
      </c>
      <c r="AP23" s="513" t="s">
        <v>946</v>
      </c>
      <c r="AQ23" s="513" t="s">
        <v>947</v>
      </c>
      <c r="AR23" s="513" t="s">
        <v>973</v>
      </c>
      <c r="AS23" s="513"/>
      <c r="AT23" s="513" t="s">
        <v>929</v>
      </c>
      <c r="AU23" s="513" t="s">
        <v>929</v>
      </c>
      <c r="AV23" s="532">
        <v>41487</v>
      </c>
    </row>
    <row r="24" spans="1:48" ht="90" x14ac:dyDescent="0.25">
      <c r="A24" s="513">
        <v>4927</v>
      </c>
      <c r="B24" s="513" t="s">
        <v>965</v>
      </c>
      <c r="C24" s="519" t="s">
        <v>928</v>
      </c>
      <c r="D24" s="513" t="s">
        <v>637</v>
      </c>
      <c r="E24" s="513" t="s">
        <v>966</v>
      </c>
      <c r="F24" s="513" t="s">
        <v>639</v>
      </c>
      <c r="G24" s="513">
        <v>63.28</v>
      </c>
      <c r="H24" s="513">
        <v>0.36699999999999999</v>
      </c>
      <c r="I24" s="513" t="s">
        <v>929</v>
      </c>
      <c r="J24" s="513" t="s">
        <v>940</v>
      </c>
      <c r="K24" s="513" t="s">
        <v>935</v>
      </c>
      <c r="L24" s="513" t="s">
        <v>929</v>
      </c>
      <c r="M24" s="513">
        <v>2013</v>
      </c>
      <c r="N24" s="513">
        <v>4</v>
      </c>
      <c r="O24" s="513" t="s">
        <v>967</v>
      </c>
      <c r="P24" s="513"/>
      <c r="Q24" s="513">
        <v>12.8</v>
      </c>
      <c r="R24" s="513"/>
      <c r="S24" s="513">
        <v>0.128</v>
      </c>
      <c r="T24" s="513" t="s">
        <v>930</v>
      </c>
      <c r="U24" s="513" t="s">
        <v>936</v>
      </c>
      <c r="V24" s="513" t="s">
        <v>968</v>
      </c>
      <c r="W24" s="513" t="s">
        <v>969</v>
      </c>
      <c r="X24" s="513"/>
      <c r="Y24" s="513" t="s">
        <v>944</v>
      </c>
      <c r="Z24" s="513">
        <v>46</v>
      </c>
      <c r="AA24" s="513">
        <v>23</v>
      </c>
      <c r="AB24" s="513"/>
      <c r="AC24" s="513"/>
      <c r="AD24" s="513"/>
      <c r="AE24" s="513">
        <v>1994</v>
      </c>
      <c r="AF24" s="513">
        <v>2010</v>
      </c>
      <c r="AG24" s="513" t="s">
        <v>945</v>
      </c>
      <c r="AH24" s="513" t="s">
        <v>937</v>
      </c>
      <c r="AI24" s="513"/>
      <c r="AJ24" s="513"/>
      <c r="AK24" s="513" t="s">
        <v>974</v>
      </c>
      <c r="AL24" s="513" t="s">
        <v>975</v>
      </c>
      <c r="AM24" s="513"/>
      <c r="AN24" s="513"/>
      <c r="AO24" s="513">
        <v>4</v>
      </c>
      <c r="AP24" s="513" t="s">
        <v>946</v>
      </c>
      <c r="AQ24" s="513" t="s">
        <v>947</v>
      </c>
      <c r="AR24" s="513" t="s">
        <v>973</v>
      </c>
      <c r="AS24" s="513"/>
      <c r="AT24" s="513" t="s">
        <v>929</v>
      </c>
      <c r="AU24" s="513" t="s">
        <v>929</v>
      </c>
      <c r="AV24" s="532">
        <v>41487</v>
      </c>
    </row>
    <row r="25" spans="1:48" ht="75" x14ac:dyDescent="0.25">
      <c r="A25" s="513">
        <v>4195</v>
      </c>
      <c r="B25" s="513" t="s">
        <v>976</v>
      </c>
      <c r="C25" s="519" t="s">
        <v>928</v>
      </c>
      <c r="D25" s="513" t="s">
        <v>637</v>
      </c>
      <c r="E25" s="513" t="s">
        <v>966</v>
      </c>
      <c r="F25" s="513" t="s">
        <v>640</v>
      </c>
      <c r="G25" s="513">
        <v>71</v>
      </c>
      <c r="H25" s="513">
        <v>0.28999999999999998</v>
      </c>
      <c r="I25" s="513" t="s">
        <v>929</v>
      </c>
      <c r="J25" s="513" t="s">
        <v>932</v>
      </c>
      <c r="K25" s="513" t="s">
        <v>941</v>
      </c>
      <c r="L25" s="513" t="s">
        <v>977</v>
      </c>
      <c r="M25" s="513">
        <v>2012</v>
      </c>
      <c r="N25" s="513">
        <v>4</v>
      </c>
      <c r="O25" s="513" t="s">
        <v>978</v>
      </c>
      <c r="P25" s="513"/>
      <c r="Q25" s="513">
        <v>7</v>
      </c>
      <c r="R25" s="513"/>
      <c r="S25" s="513">
        <v>7.0000000000000007E-2</v>
      </c>
      <c r="T25" s="513" t="s">
        <v>930</v>
      </c>
      <c r="U25" s="513" t="s">
        <v>936</v>
      </c>
      <c r="V25" s="513" t="s">
        <v>979</v>
      </c>
      <c r="W25" s="513"/>
      <c r="X25" s="513"/>
      <c r="Y25" s="513" t="s">
        <v>961</v>
      </c>
      <c r="Z25" s="513">
        <v>16</v>
      </c>
      <c r="AA25" s="513">
        <v>16</v>
      </c>
      <c r="AB25" s="513"/>
      <c r="AC25" s="513"/>
      <c r="AD25" s="513"/>
      <c r="AE25" s="513">
        <v>2000</v>
      </c>
      <c r="AF25" s="513">
        <v>2009</v>
      </c>
      <c r="AG25" s="513" t="s">
        <v>945</v>
      </c>
      <c r="AH25" s="513" t="s">
        <v>937</v>
      </c>
      <c r="AI25" s="513"/>
      <c r="AJ25" s="513"/>
      <c r="AK25" s="513">
        <v>5300</v>
      </c>
      <c r="AL25" s="513">
        <v>52500</v>
      </c>
      <c r="AM25" s="513"/>
      <c r="AN25" s="513"/>
      <c r="AO25" s="513">
        <v>2</v>
      </c>
      <c r="AP25" s="513" t="s">
        <v>946</v>
      </c>
      <c r="AQ25" s="513" t="s">
        <v>947</v>
      </c>
      <c r="AR25" s="513" t="s">
        <v>980</v>
      </c>
      <c r="AS25" s="513" t="s">
        <v>981</v>
      </c>
      <c r="AT25" s="513" t="s">
        <v>929</v>
      </c>
      <c r="AU25" s="513"/>
      <c r="AV25" s="532">
        <v>41065</v>
      </c>
    </row>
    <row r="26" spans="1:48" ht="75" x14ac:dyDescent="0.25">
      <c r="A26" s="513">
        <v>210</v>
      </c>
      <c r="B26" s="513" t="s">
        <v>982</v>
      </c>
      <c r="C26" s="519" t="s">
        <v>928</v>
      </c>
      <c r="D26" s="513" t="s">
        <v>637</v>
      </c>
      <c r="E26" s="513" t="s">
        <v>966</v>
      </c>
      <c r="F26" s="513" t="s">
        <v>641</v>
      </c>
      <c r="G26" s="513">
        <v>88</v>
      </c>
      <c r="H26" s="513">
        <v>0.12</v>
      </c>
      <c r="I26" s="513" t="s">
        <v>929</v>
      </c>
      <c r="J26" s="513" t="s">
        <v>932</v>
      </c>
      <c r="K26" s="513" t="s">
        <v>935</v>
      </c>
      <c r="L26" s="513" t="s">
        <v>955</v>
      </c>
      <c r="M26" s="513">
        <v>2001</v>
      </c>
      <c r="N26" s="513">
        <v>4</v>
      </c>
      <c r="O26" s="513"/>
      <c r="P26" s="513">
        <v>14</v>
      </c>
      <c r="Q26" s="513">
        <v>8</v>
      </c>
      <c r="R26" s="513">
        <v>0.14000000000000001</v>
      </c>
      <c r="S26" s="513">
        <v>0.08</v>
      </c>
      <c r="T26" s="513" t="s">
        <v>930</v>
      </c>
      <c r="U26" s="513" t="s">
        <v>936</v>
      </c>
      <c r="V26" s="513"/>
      <c r="W26" s="513"/>
      <c r="X26" s="513"/>
      <c r="Y26" s="513"/>
      <c r="Z26" s="513"/>
      <c r="AA26" s="513"/>
      <c r="AB26" s="513"/>
      <c r="AC26" s="513"/>
      <c r="AD26" s="513"/>
      <c r="AE26" s="513"/>
      <c r="AF26" s="513"/>
      <c r="AG26" s="513" t="s">
        <v>945</v>
      </c>
      <c r="AH26" s="513" t="s">
        <v>937</v>
      </c>
      <c r="AI26" s="513"/>
      <c r="AJ26" s="513"/>
      <c r="AK26" s="513"/>
      <c r="AL26" s="513"/>
      <c r="AM26" s="513"/>
      <c r="AN26" s="513"/>
      <c r="AO26" s="513"/>
      <c r="AP26" s="513" t="s">
        <v>946</v>
      </c>
      <c r="AQ26" s="513" t="s">
        <v>935</v>
      </c>
      <c r="AR26" s="513" t="s">
        <v>983</v>
      </c>
      <c r="AS26" s="513"/>
      <c r="AT26" s="513"/>
      <c r="AU26" s="513"/>
      <c r="AV26" s="513"/>
    </row>
    <row r="27" spans="1:48" ht="75" x14ac:dyDescent="0.25">
      <c r="A27" s="513">
        <v>211</v>
      </c>
      <c r="B27" s="513" t="s">
        <v>982</v>
      </c>
      <c r="C27" s="519" t="s">
        <v>928</v>
      </c>
      <c r="D27" s="513" t="s">
        <v>637</v>
      </c>
      <c r="E27" s="513" t="s">
        <v>966</v>
      </c>
      <c r="F27" s="513" t="s">
        <v>641</v>
      </c>
      <c r="G27" s="513">
        <v>82</v>
      </c>
      <c r="H27" s="513">
        <v>0.18</v>
      </c>
      <c r="I27" s="513" t="s">
        <v>929</v>
      </c>
      <c r="J27" s="513" t="s">
        <v>932</v>
      </c>
      <c r="K27" s="513" t="s">
        <v>935</v>
      </c>
      <c r="L27" s="513" t="s">
        <v>984</v>
      </c>
      <c r="M27" s="513">
        <v>2001</v>
      </c>
      <c r="N27" s="513">
        <v>4</v>
      </c>
      <c r="O27" s="513"/>
      <c r="P27" s="513">
        <v>16</v>
      </c>
      <c r="Q27" s="513">
        <v>9</v>
      </c>
      <c r="R27" s="513">
        <v>0.16</v>
      </c>
      <c r="S27" s="513">
        <v>0.09</v>
      </c>
      <c r="T27" s="513" t="s">
        <v>930</v>
      </c>
      <c r="U27" s="513" t="s">
        <v>936</v>
      </c>
      <c r="V27" s="513"/>
      <c r="W27" s="513"/>
      <c r="X27" s="513"/>
      <c r="Y27" s="513"/>
      <c r="Z27" s="513"/>
      <c r="AA27" s="513"/>
      <c r="AB27" s="513"/>
      <c r="AC27" s="513"/>
      <c r="AD27" s="513"/>
      <c r="AE27" s="513"/>
      <c r="AF27" s="513"/>
      <c r="AG27" s="513" t="s">
        <v>945</v>
      </c>
      <c r="AH27" s="513" t="s">
        <v>937</v>
      </c>
      <c r="AI27" s="513"/>
      <c r="AJ27" s="513"/>
      <c r="AK27" s="513"/>
      <c r="AL27" s="513"/>
      <c r="AM27" s="513"/>
      <c r="AN27" s="513"/>
      <c r="AO27" s="513"/>
      <c r="AP27" s="513" t="s">
        <v>946</v>
      </c>
      <c r="AQ27" s="513" t="s">
        <v>935</v>
      </c>
      <c r="AR27" s="513" t="s">
        <v>983</v>
      </c>
      <c r="AS27" s="513"/>
      <c r="AT27" s="513"/>
      <c r="AU27" s="513"/>
      <c r="AV27" s="513"/>
    </row>
    <row r="28" spans="1:48" ht="90" x14ac:dyDescent="0.25">
      <c r="A28" s="513">
        <v>4931</v>
      </c>
      <c r="B28" s="513" t="s">
        <v>965</v>
      </c>
      <c r="C28" s="519" t="s">
        <v>928</v>
      </c>
      <c r="D28" s="513" t="s">
        <v>637</v>
      </c>
      <c r="E28" s="513" t="s">
        <v>966</v>
      </c>
      <c r="F28" s="513" t="s">
        <v>642</v>
      </c>
      <c r="G28" s="513">
        <v>35.03</v>
      </c>
      <c r="H28" s="513">
        <v>0.65</v>
      </c>
      <c r="I28" s="513" t="s">
        <v>929</v>
      </c>
      <c r="J28" s="513" t="s">
        <v>940</v>
      </c>
      <c r="K28" s="513" t="s">
        <v>935</v>
      </c>
      <c r="L28" s="513" t="s">
        <v>929</v>
      </c>
      <c r="M28" s="513">
        <v>2013</v>
      </c>
      <c r="N28" s="513">
        <v>4</v>
      </c>
      <c r="O28" s="513" t="s">
        <v>985</v>
      </c>
      <c r="P28" s="513"/>
      <c r="Q28" s="513">
        <v>10.4</v>
      </c>
      <c r="R28" s="513"/>
      <c r="S28" s="513">
        <v>0.104</v>
      </c>
      <c r="T28" s="513" t="s">
        <v>930</v>
      </c>
      <c r="U28" s="513" t="s">
        <v>936</v>
      </c>
      <c r="V28" s="513" t="s">
        <v>968</v>
      </c>
      <c r="W28" s="513" t="s">
        <v>969</v>
      </c>
      <c r="X28" s="513"/>
      <c r="Y28" s="513" t="s">
        <v>944</v>
      </c>
      <c r="Z28" s="513">
        <v>48</v>
      </c>
      <c r="AA28" s="513">
        <v>18</v>
      </c>
      <c r="AB28" s="513"/>
      <c r="AC28" s="513"/>
      <c r="AD28" s="513"/>
      <c r="AE28" s="513">
        <v>1994</v>
      </c>
      <c r="AF28" s="513">
        <v>2010</v>
      </c>
      <c r="AG28" s="513" t="s">
        <v>945</v>
      </c>
      <c r="AH28" s="513" t="s">
        <v>937</v>
      </c>
      <c r="AI28" s="513"/>
      <c r="AJ28" s="513"/>
      <c r="AK28" s="513" t="s">
        <v>970</v>
      </c>
      <c r="AL28" s="513" t="s">
        <v>971</v>
      </c>
      <c r="AM28" s="513"/>
      <c r="AN28" s="513"/>
      <c r="AO28" s="513" t="s">
        <v>972</v>
      </c>
      <c r="AP28" s="513" t="s">
        <v>946</v>
      </c>
      <c r="AQ28" s="513" t="s">
        <v>947</v>
      </c>
      <c r="AR28" s="513" t="s">
        <v>983</v>
      </c>
      <c r="AS28" s="513"/>
      <c r="AT28" s="513" t="s">
        <v>929</v>
      </c>
      <c r="AU28" s="513" t="s">
        <v>929</v>
      </c>
      <c r="AV28" s="532">
        <v>41487</v>
      </c>
    </row>
    <row r="29" spans="1:48" ht="60" x14ac:dyDescent="0.25">
      <c r="A29" s="513">
        <v>5452</v>
      </c>
      <c r="B29" s="513" t="s">
        <v>986</v>
      </c>
      <c r="C29" s="519" t="s">
        <v>928</v>
      </c>
      <c r="D29" s="513" t="s">
        <v>612</v>
      </c>
      <c r="E29" s="513"/>
      <c r="F29" s="513" t="s">
        <v>613</v>
      </c>
      <c r="G29" s="513">
        <v>24</v>
      </c>
      <c r="H29" s="513">
        <v>0.76</v>
      </c>
      <c r="I29" s="513" t="s">
        <v>929</v>
      </c>
      <c r="J29" s="513" t="s">
        <v>987</v>
      </c>
      <c r="K29" s="513" t="s">
        <v>988</v>
      </c>
      <c r="L29" s="513" t="s">
        <v>977</v>
      </c>
      <c r="M29" s="513">
        <v>2013</v>
      </c>
      <c r="N29" s="513">
        <v>4</v>
      </c>
      <c r="O29" s="513" t="s">
        <v>989</v>
      </c>
      <c r="P29" s="513"/>
      <c r="Q29" s="513">
        <v>5.48</v>
      </c>
      <c r="R29" s="513"/>
      <c r="S29" s="513">
        <v>5.4800000000000001E-2</v>
      </c>
      <c r="T29" s="513" t="s">
        <v>930</v>
      </c>
      <c r="U29" s="513" t="s">
        <v>936</v>
      </c>
      <c r="V29" s="513" t="s">
        <v>990</v>
      </c>
      <c r="W29" s="513" t="s">
        <v>991</v>
      </c>
      <c r="X29" s="513"/>
      <c r="Y29" s="513" t="s">
        <v>944</v>
      </c>
      <c r="Z29" s="513"/>
      <c r="AA29" s="513">
        <v>56</v>
      </c>
      <c r="AB29" s="513"/>
      <c r="AC29" s="513"/>
      <c r="AD29" s="513"/>
      <c r="AE29" s="513">
        <v>2003</v>
      </c>
      <c r="AF29" s="513">
        <v>2010</v>
      </c>
      <c r="AG29" s="513" t="s">
        <v>930</v>
      </c>
      <c r="AH29" s="513" t="s">
        <v>937</v>
      </c>
      <c r="AI29" s="513">
        <v>27000</v>
      </c>
      <c r="AJ29" s="513">
        <v>96000</v>
      </c>
      <c r="AK29" s="513"/>
      <c r="AL29" s="513"/>
      <c r="AM29" s="513"/>
      <c r="AN29" s="513"/>
      <c r="AO29" s="513" t="s">
        <v>992</v>
      </c>
      <c r="AP29" s="513"/>
      <c r="AQ29" s="513"/>
      <c r="AR29" s="513"/>
      <c r="AS29" s="513" t="s">
        <v>993</v>
      </c>
      <c r="AT29" s="513" t="s">
        <v>935</v>
      </c>
      <c r="AU29" s="513" t="s">
        <v>994</v>
      </c>
      <c r="AV29" s="532">
        <v>41694</v>
      </c>
    </row>
    <row r="30" spans="1:48" ht="60" x14ac:dyDescent="0.25">
      <c r="A30" s="513">
        <v>5453</v>
      </c>
      <c r="B30" s="513" t="s">
        <v>986</v>
      </c>
      <c r="C30" s="519" t="s">
        <v>928</v>
      </c>
      <c r="D30" s="513" t="s">
        <v>612</v>
      </c>
      <c r="E30" s="513"/>
      <c r="F30" s="513" t="s">
        <v>613</v>
      </c>
      <c r="G30" s="513">
        <v>23</v>
      </c>
      <c r="H30" s="513">
        <v>0.77</v>
      </c>
      <c r="I30" s="513" t="s">
        <v>929</v>
      </c>
      <c r="J30" s="513" t="s">
        <v>940</v>
      </c>
      <c r="K30" s="513" t="s">
        <v>988</v>
      </c>
      <c r="L30" s="513" t="s">
        <v>977</v>
      </c>
      <c r="M30" s="513">
        <v>2013</v>
      </c>
      <c r="N30" s="513">
        <v>4</v>
      </c>
      <c r="O30" s="513" t="s">
        <v>989</v>
      </c>
      <c r="P30" s="513"/>
      <c r="Q30" s="513">
        <v>6.32</v>
      </c>
      <c r="R30" s="513"/>
      <c r="S30" s="513">
        <v>6.3200000000000006E-2</v>
      </c>
      <c r="T30" s="513" t="s">
        <v>930</v>
      </c>
      <c r="U30" s="513" t="s">
        <v>936</v>
      </c>
      <c r="V30" s="513" t="s">
        <v>990</v>
      </c>
      <c r="W30" s="513" t="s">
        <v>991</v>
      </c>
      <c r="X30" s="513"/>
      <c r="Y30" s="513" t="s">
        <v>944</v>
      </c>
      <c r="Z30" s="513"/>
      <c r="AA30" s="513">
        <v>121</v>
      </c>
      <c r="AB30" s="513"/>
      <c r="AC30" s="513"/>
      <c r="AD30" s="513"/>
      <c r="AE30" s="513">
        <v>2003</v>
      </c>
      <c r="AF30" s="513">
        <v>2010</v>
      </c>
      <c r="AG30" s="513" t="s">
        <v>930</v>
      </c>
      <c r="AH30" s="513" t="s">
        <v>937</v>
      </c>
      <c r="AI30" s="513">
        <v>27000</v>
      </c>
      <c r="AJ30" s="513">
        <v>96000</v>
      </c>
      <c r="AK30" s="513"/>
      <c r="AL30" s="513"/>
      <c r="AM30" s="513"/>
      <c r="AN30" s="513"/>
      <c r="AO30" s="513" t="s">
        <v>992</v>
      </c>
      <c r="AP30" s="513"/>
      <c r="AQ30" s="513"/>
      <c r="AR30" s="513"/>
      <c r="AS30" s="513" t="s">
        <v>993</v>
      </c>
      <c r="AT30" s="513" t="s">
        <v>935</v>
      </c>
      <c r="AU30" s="513" t="s">
        <v>994</v>
      </c>
      <c r="AV30" s="532">
        <v>41694</v>
      </c>
    </row>
    <row r="31" spans="1:48" ht="60" x14ac:dyDescent="0.25">
      <c r="A31" s="513">
        <v>5454</v>
      </c>
      <c r="B31" s="513" t="s">
        <v>986</v>
      </c>
      <c r="C31" s="519" t="s">
        <v>928</v>
      </c>
      <c r="D31" s="513" t="s">
        <v>612</v>
      </c>
      <c r="E31" s="513"/>
      <c r="F31" s="513" t="s">
        <v>613</v>
      </c>
      <c r="G31" s="513">
        <v>18</v>
      </c>
      <c r="H31" s="513">
        <v>0.82</v>
      </c>
      <c r="I31" s="513" t="s">
        <v>929</v>
      </c>
      <c r="J31" s="513" t="s">
        <v>995</v>
      </c>
      <c r="K31" s="513" t="s">
        <v>988</v>
      </c>
      <c r="L31" s="513" t="s">
        <v>977</v>
      </c>
      <c r="M31" s="513">
        <v>2013</v>
      </c>
      <c r="N31" s="513">
        <v>4</v>
      </c>
      <c r="O31" s="513" t="s">
        <v>989</v>
      </c>
      <c r="P31" s="513"/>
      <c r="Q31" s="513">
        <v>6.32</v>
      </c>
      <c r="R31" s="513"/>
      <c r="S31" s="513">
        <v>6.3200000000000006E-2</v>
      </c>
      <c r="T31" s="513" t="s">
        <v>930</v>
      </c>
      <c r="U31" s="513" t="s">
        <v>936</v>
      </c>
      <c r="V31" s="513" t="s">
        <v>990</v>
      </c>
      <c r="W31" s="513" t="s">
        <v>991</v>
      </c>
      <c r="X31" s="513"/>
      <c r="Y31" s="513" t="s">
        <v>944</v>
      </c>
      <c r="Z31" s="513"/>
      <c r="AA31" s="513">
        <v>54</v>
      </c>
      <c r="AB31" s="513"/>
      <c r="AC31" s="513"/>
      <c r="AD31" s="513"/>
      <c r="AE31" s="513">
        <v>2003</v>
      </c>
      <c r="AF31" s="513">
        <v>2010</v>
      </c>
      <c r="AG31" s="513" t="s">
        <v>930</v>
      </c>
      <c r="AH31" s="513" t="s">
        <v>937</v>
      </c>
      <c r="AI31" s="513">
        <v>27000</v>
      </c>
      <c r="AJ31" s="513">
        <v>96000</v>
      </c>
      <c r="AK31" s="513"/>
      <c r="AL31" s="513"/>
      <c r="AM31" s="513"/>
      <c r="AN31" s="513"/>
      <c r="AO31" s="513" t="s">
        <v>992</v>
      </c>
      <c r="AP31" s="513"/>
      <c r="AQ31" s="513"/>
      <c r="AR31" s="513"/>
      <c r="AS31" s="513" t="s">
        <v>993</v>
      </c>
      <c r="AT31" s="513" t="s">
        <v>935</v>
      </c>
      <c r="AU31" s="513" t="s">
        <v>994</v>
      </c>
      <c r="AV31" s="532">
        <v>41694</v>
      </c>
    </row>
    <row r="32" spans="1:48" ht="75" x14ac:dyDescent="0.25">
      <c r="A32" s="513">
        <v>4700</v>
      </c>
      <c r="B32" s="513" t="s">
        <v>996</v>
      </c>
      <c r="C32" s="519" t="s">
        <v>928</v>
      </c>
      <c r="D32" s="513" t="s">
        <v>637</v>
      </c>
      <c r="E32" s="513"/>
      <c r="F32" s="513" t="s">
        <v>643</v>
      </c>
      <c r="G32" s="513">
        <v>89</v>
      </c>
      <c r="H32" s="513">
        <v>0.11</v>
      </c>
      <c r="I32" s="513" t="s">
        <v>929</v>
      </c>
      <c r="J32" s="513" t="s">
        <v>932</v>
      </c>
      <c r="K32" s="513" t="s">
        <v>935</v>
      </c>
      <c r="L32" s="513" t="s">
        <v>984</v>
      </c>
      <c r="M32" s="513">
        <v>2012</v>
      </c>
      <c r="N32" s="513">
        <v>4</v>
      </c>
      <c r="O32" s="513" t="s">
        <v>997</v>
      </c>
      <c r="P32" s="513"/>
      <c r="Q32" s="513"/>
      <c r="R32" s="513"/>
      <c r="S32" s="513"/>
      <c r="T32" s="513" t="s">
        <v>930</v>
      </c>
      <c r="U32" s="513" t="s">
        <v>936</v>
      </c>
      <c r="V32" s="513" t="s">
        <v>998</v>
      </c>
      <c r="W32" s="513"/>
      <c r="X32" s="513"/>
      <c r="Y32" s="513" t="s">
        <v>999</v>
      </c>
      <c r="Z32" s="513">
        <v>83</v>
      </c>
      <c r="AA32" s="513">
        <v>83</v>
      </c>
      <c r="AB32" s="513"/>
      <c r="AC32" s="513"/>
      <c r="AD32" s="513"/>
      <c r="AE32" s="513"/>
      <c r="AF32" s="513"/>
      <c r="AG32" s="513" t="s">
        <v>945</v>
      </c>
      <c r="AH32" s="513" t="s">
        <v>937</v>
      </c>
      <c r="AI32" s="513"/>
      <c r="AJ32" s="513"/>
      <c r="AK32" s="513"/>
      <c r="AL32" s="513"/>
      <c r="AM32" s="513"/>
      <c r="AN32" s="513"/>
      <c r="AO32" s="513">
        <v>1</v>
      </c>
      <c r="AP32" s="513" t="s">
        <v>946</v>
      </c>
      <c r="AQ32" s="513" t="s">
        <v>957</v>
      </c>
      <c r="AR32" s="513" t="s">
        <v>980</v>
      </c>
      <c r="AS32" s="513" t="s">
        <v>1000</v>
      </c>
      <c r="AT32" s="513"/>
      <c r="AU32" s="513"/>
      <c r="AV32" s="532">
        <v>41325</v>
      </c>
    </row>
    <row r="33" spans="1:48" ht="75" x14ac:dyDescent="0.25">
      <c r="A33" s="513">
        <v>4698</v>
      </c>
      <c r="B33" s="513" t="s">
        <v>996</v>
      </c>
      <c r="C33" s="519" t="s">
        <v>928</v>
      </c>
      <c r="D33" s="513" t="s">
        <v>637</v>
      </c>
      <c r="E33" s="513"/>
      <c r="F33" s="513" t="s">
        <v>643</v>
      </c>
      <c r="G33" s="513">
        <v>88</v>
      </c>
      <c r="H33" s="513">
        <v>0.12</v>
      </c>
      <c r="I33" s="513" t="s">
        <v>929</v>
      </c>
      <c r="J33" s="513" t="s">
        <v>932</v>
      </c>
      <c r="K33" s="513" t="s">
        <v>935</v>
      </c>
      <c r="L33" s="513" t="s">
        <v>984</v>
      </c>
      <c r="M33" s="513">
        <v>2012</v>
      </c>
      <c r="N33" s="513">
        <v>4</v>
      </c>
      <c r="O33" s="513" t="s">
        <v>997</v>
      </c>
      <c r="P33" s="513"/>
      <c r="Q33" s="513"/>
      <c r="R33" s="513"/>
      <c r="S33" s="513"/>
      <c r="T33" s="513" t="s">
        <v>930</v>
      </c>
      <c r="U33" s="513" t="s">
        <v>936</v>
      </c>
      <c r="V33" s="513" t="s">
        <v>998</v>
      </c>
      <c r="W33" s="513"/>
      <c r="X33" s="513"/>
      <c r="Y33" s="513" t="s">
        <v>999</v>
      </c>
      <c r="Z33" s="513"/>
      <c r="AA33" s="513"/>
      <c r="AB33" s="513"/>
      <c r="AC33" s="513"/>
      <c r="AD33" s="513"/>
      <c r="AE33" s="513"/>
      <c r="AF33" s="513"/>
      <c r="AG33" s="513" t="s">
        <v>945</v>
      </c>
      <c r="AH33" s="513" t="s">
        <v>937</v>
      </c>
      <c r="AI33" s="513"/>
      <c r="AJ33" s="513"/>
      <c r="AK33" s="513"/>
      <c r="AL33" s="513"/>
      <c r="AM33" s="513"/>
      <c r="AN33" s="513"/>
      <c r="AO33" s="533">
        <v>41641</v>
      </c>
      <c r="AP33" s="513" t="s">
        <v>946</v>
      </c>
      <c r="AQ33" s="513" t="s">
        <v>957</v>
      </c>
      <c r="AR33" s="513" t="s">
        <v>980</v>
      </c>
      <c r="AS33" s="513" t="s">
        <v>1000</v>
      </c>
      <c r="AT33" s="513"/>
      <c r="AU33" s="513"/>
      <c r="AV33" s="532">
        <v>41304</v>
      </c>
    </row>
    <row r="34" spans="1:48" ht="60" x14ac:dyDescent="0.25">
      <c r="A34" s="513">
        <v>4696</v>
      </c>
      <c r="B34" s="513" t="s">
        <v>996</v>
      </c>
      <c r="C34" s="519" t="s">
        <v>928</v>
      </c>
      <c r="D34" s="513" t="s">
        <v>637</v>
      </c>
      <c r="E34" s="513" t="s">
        <v>966</v>
      </c>
      <c r="F34" s="513" t="s">
        <v>644</v>
      </c>
      <c r="G34" s="513">
        <v>87</v>
      </c>
      <c r="H34" s="513">
        <v>0.13</v>
      </c>
      <c r="I34" s="513" t="s">
        <v>929</v>
      </c>
      <c r="J34" s="513" t="s">
        <v>932</v>
      </c>
      <c r="K34" s="513" t="s">
        <v>935</v>
      </c>
      <c r="L34" s="513" t="s">
        <v>984</v>
      </c>
      <c r="M34" s="513">
        <v>2012</v>
      </c>
      <c r="N34" s="513">
        <v>4</v>
      </c>
      <c r="O34" s="513" t="s">
        <v>1001</v>
      </c>
      <c r="P34" s="513"/>
      <c r="Q34" s="513"/>
      <c r="R34" s="513"/>
      <c r="S34" s="513"/>
      <c r="T34" s="513" t="s">
        <v>930</v>
      </c>
      <c r="U34" s="513" t="s">
        <v>936</v>
      </c>
      <c r="V34" s="513" t="s">
        <v>998</v>
      </c>
      <c r="W34" s="513"/>
      <c r="X34" s="513"/>
      <c r="Y34" s="513" t="s">
        <v>999</v>
      </c>
      <c r="Z34" s="513">
        <v>98</v>
      </c>
      <c r="AA34" s="513">
        <v>98</v>
      </c>
      <c r="AB34" s="513"/>
      <c r="AC34" s="513"/>
      <c r="AD34" s="513"/>
      <c r="AE34" s="513"/>
      <c r="AF34" s="513"/>
      <c r="AG34" s="513" t="s">
        <v>945</v>
      </c>
      <c r="AH34" s="513" t="s">
        <v>937</v>
      </c>
      <c r="AI34" s="513"/>
      <c r="AJ34" s="513"/>
      <c r="AK34" s="513"/>
      <c r="AL34" s="513"/>
      <c r="AM34" s="513"/>
      <c r="AN34" s="513"/>
      <c r="AO34" s="533">
        <v>41641</v>
      </c>
      <c r="AP34" s="513" t="s">
        <v>946</v>
      </c>
      <c r="AQ34" s="513" t="s">
        <v>947</v>
      </c>
      <c r="AR34" s="513" t="s">
        <v>980</v>
      </c>
      <c r="AS34" s="513" t="s">
        <v>1000</v>
      </c>
      <c r="AT34" s="513"/>
      <c r="AU34" s="513"/>
      <c r="AV34" s="532">
        <v>41304</v>
      </c>
    </row>
    <row r="35" spans="1:48" ht="60" x14ac:dyDescent="0.25">
      <c r="A35" s="513">
        <v>3128</v>
      </c>
      <c r="B35" s="513" t="s">
        <v>1002</v>
      </c>
      <c r="C35" s="519" t="s">
        <v>928</v>
      </c>
      <c r="D35" s="513" t="s">
        <v>653</v>
      </c>
      <c r="E35" s="513" t="s">
        <v>1003</v>
      </c>
      <c r="F35" s="513" t="s">
        <v>658</v>
      </c>
      <c r="G35" s="513">
        <v>77</v>
      </c>
      <c r="H35" s="513">
        <v>0.23</v>
      </c>
      <c r="I35" s="513" t="s">
        <v>929</v>
      </c>
      <c r="J35" s="513" t="s">
        <v>940</v>
      </c>
      <c r="K35" s="513" t="s">
        <v>929</v>
      </c>
      <c r="L35" s="513" t="s">
        <v>929</v>
      </c>
      <c r="M35" s="513">
        <v>2010</v>
      </c>
      <c r="N35" s="513">
        <v>4</v>
      </c>
      <c r="O35" s="513" t="s">
        <v>1004</v>
      </c>
      <c r="P35" s="513"/>
      <c r="Q35" s="513">
        <v>2.5</v>
      </c>
      <c r="R35" s="513"/>
      <c r="S35" s="513">
        <v>2.5000000000000001E-2</v>
      </c>
      <c r="T35" s="513" t="s">
        <v>930</v>
      </c>
      <c r="U35" s="513" t="s">
        <v>936</v>
      </c>
      <c r="V35" s="513" t="s">
        <v>1005</v>
      </c>
      <c r="W35" s="513"/>
      <c r="X35" s="513"/>
      <c r="Y35" s="513" t="s">
        <v>999</v>
      </c>
      <c r="Z35" s="513"/>
      <c r="AA35" s="513"/>
      <c r="AB35" s="513"/>
      <c r="AC35" s="513"/>
      <c r="AD35" s="513"/>
      <c r="AE35" s="513">
        <v>1990</v>
      </c>
      <c r="AF35" s="513">
        <v>2009</v>
      </c>
      <c r="AG35" s="513" t="s">
        <v>945</v>
      </c>
      <c r="AH35" s="513"/>
      <c r="AI35" s="513"/>
      <c r="AJ35" s="513"/>
      <c r="AK35" s="513">
        <v>680</v>
      </c>
      <c r="AL35" s="513">
        <v>15400</v>
      </c>
      <c r="AM35" s="513">
        <v>680</v>
      </c>
      <c r="AN35" s="513">
        <v>15400</v>
      </c>
      <c r="AO35" s="513">
        <v>1</v>
      </c>
      <c r="AP35" s="513"/>
      <c r="AQ35" s="513" t="s">
        <v>957</v>
      </c>
      <c r="AR35" s="513" t="s">
        <v>983</v>
      </c>
      <c r="AS35" s="513" t="s">
        <v>1006</v>
      </c>
      <c r="AT35" s="513" t="s">
        <v>935</v>
      </c>
      <c r="AU35" s="513" t="s">
        <v>929</v>
      </c>
      <c r="AV35" s="532">
        <v>40739</v>
      </c>
    </row>
    <row r="36" spans="1:48" ht="75" x14ac:dyDescent="0.25">
      <c r="A36" s="513">
        <v>4259</v>
      </c>
      <c r="B36" s="513" t="s">
        <v>958</v>
      </c>
      <c r="C36" s="519" t="s">
        <v>928</v>
      </c>
      <c r="D36" s="513" t="s">
        <v>637</v>
      </c>
      <c r="E36" s="513" t="s">
        <v>966</v>
      </c>
      <c r="F36" s="513" t="s">
        <v>645</v>
      </c>
      <c r="G36" s="513">
        <v>74.099999999999994</v>
      </c>
      <c r="H36" s="513">
        <v>0.25900000000000001</v>
      </c>
      <c r="I36" s="513" t="s">
        <v>929</v>
      </c>
      <c r="J36" s="513" t="s">
        <v>940</v>
      </c>
      <c r="K36" s="513" t="s">
        <v>935</v>
      </c>
      <c r="L36" s="513" t="s">
        <v>1007</v>
      </c>
      <c r="M36" s="513">
        <v>2011</v>
      </c>
      <c r="N36" s="513">
        <v>4</v>
      </c>
      <c r="O36" s="513" t="s">
        <v>978</v>
      </c>
      <c r="P36" s="513"/>
      <c r="Q36" s="513">
        <v>6.6</v>
      </c>
      <c r="R36" s="513"/>
      <c r="S36" s="513">
        <v>6.6000000000000003E-2</v>
      </c>
      <c r="T36" s="513" t="s">
        <v>930</v>
      </c>
      <c r="U36" s="513" t="s">
        <v>936</v>
      </c>
      <c r="V36" s="513" t="s">
        <v>979</v>
      </c>
      <c r="W36" s="513"/>
      <c r="X36" s="513"/>
      <c r="Y36" s="513" t="s">
        <v>961</v>
      </c>
      <c r="Z36" s="513">
        <v>15</v>
      </c>
      <c r="AA36" s="513">
        <v>15</v>
      </c>
      <c r="AB36" s="513"/>
      <c r="AC36" s="513"/>
      <c r="AD36" s="513"/>
      <c r="AE36" s="513">
        <v>1999</v>
      </c>
      <c r="AF36" s="513">
        <v>2009</v>
      </c>
      <c r="AG36" s="513" t="s">
        <v>945</v>
      </c>
      <c r="AH36" s="513" t="s">
        <v>937</v>
      </c>
      <c r="AI36" s="513"/>
      <c r="AJ36" s="513"/>
      <c r="AK36" s="513">
        <v>5322</v>
      </c>
      <c r="AL36" s="513">
        <v>43123</v>
      </c>
      <c r="AM36" s="513"/>
      <c r="AN36" s="513"/>
      <c r="AO36" s="533">
        <v>41641</v>
      </c>
      <c r="AP36" s="513" t="s">
        <v>946</v>
      </c>
      <c r="AQ36" s="513" t="s">
        <v>947</v>
      </c>
      <c r="AR36" s="513" t="s">
        <v>980</v>
      </c>
      <c r="AS36" s="513"/>
      <c r="AT36" s="513" t="s">
        <v>935</v>
      </c>
      <c r="AU36" s="513"/>
      <c r="AV36" s="532">
        <v>41229</v>
      </c>
    </row>
    <row r="37" spans="1:48" ht="75" x14ac:dyDescent="0.25">
      <c r="A37" s="513">
        <v>4255</v>
      </c>
      <c r="B37" s="513" t="s">
        <v>958</v>
      </c>
      <c r="C37" s="519" t="s">
        <v>928</v>
      </c>
      <c r="D37" s="513" t="s">
        <v>637</v>
      </c>
      <c r="E37" s="513" t="s">
        <v>966</v>
      </c>
      <c r="F37" s="513" t="s">
        <v>645</v>
      </c>
      <c r="G37" s="513">
        <v>71.2</v>
      </c>
      <c r="H37" s="513">
        <v>0.28799999999999998</v>
      </c>
      <c r="I37" s="513" t="s">
        <v>929</v>
      </c>
      <c r="J37" s="513" t="s">
        <v>940</v>
      </c>
      <c r="K37" s="513" t="s">
        <v>935</v>
      </c>
      <c r="L37" s="513" t="s">
        <v>977</v>
      </c>
      <c r="M37" s="513">
        <v>2011</v>
      </c>
      <c r="N37" s="513">
        <v>4</v>
      </c>
      <c r="O37" s="513" t="s">
        <v>978</v>
      </c>
      <c r="P37" s="513"/>
      <c r="Q37" s="513">
        <v>6.5</v>
      </c>
      <c r="R37" s="513"/>
      <c r="S37" s="513">
        <v>6.5000000000000002E-2</v>
      </c>
      <c r="T37" s="513" t="s">
        <v>930</v>
      </c>
      <c r="U37" s="513" t="s">
        <v>936</v>
      </c>
      <c r="V37" s="513" t="s">
        <v>979</v>
      </c>
      <c r="W37" s="513"/>
      <c r="X37" s="513"/>
      <c r="Y37" s="513" t="s">
        <v>961</v>
      </c>
      <c r="Z37" s="513">
        <v>16</v>
      </c>
      <c r="AA37" s="513">
        <v>16</v>
      </c>
      <c r="AB37" s="513"/>
      <c r="AC37" s="513"/>
      <c r="AD37" s="513"/>
      <c r="AE37" s="513">
        <v>1999</v>
      </c>
      <c r="AF37" s="513">
        <v>2009</v>
      </c>
      <c r="AG37" s="513" t="s">
        <v>945</v>
      </c>
      <c r="AH37" s="513" t="s">
        <v>937</v>
      </c>
      <c r="AI37" s="513"/>
      <c r="AJ37" s="513"/>
      <c r="AK37" s="513">
        <v>5322</v>
      </c>
      <c r="AL37" s="513">
        <v>43123</v>
      </c>
      <c r="AM37" s="513"/>
      <c r="AN37" s="513"/>
      <c r="AO37" s="513">
        <v>2</v>
      </c>
      <c r="AP37" s="513" t="s">
        <v>946</v>
      </c>
      <c r="AQ37" s="513" t="s">
        <v>947</v>
      </c>
      <c r="AR37" s="513" t="s">
        <v>980</v>
      </c>
      <c r="AS37" s="513"/>
      <c r="AT37" s="513" t="s">
        <v>935</v>
      </c>
      <c r="AU37" s="513"/>
      <c r="AV37" s="532">
        <v>41229</v>
      </c>
    </row>
    <row r="38" spans="1:48" ht="75" x14ac:dyDescent="0.25">
      <c r="A38" s="513">
        <v>4253</v>
      </c>
      <c r="B38" s="513" t="s">
        <v>958</v>
      </c>
      <c r="C38" s="519" t="s">
        <v>928</v>
      </c>
      <c r="D38" s="513" t="s">
        <v>637</v>
      </c>
      <c r="E38" s="513" t="s">
        <v>966</v>
      </c>
      <c r="F38" s="513" t="s">
        <v>645</v>
      </c>
      <c r="G38" s="513">
        <v>65.8</v>
      </c>
      <c r="H38" s="513">
        <v>0.34200000000000003</v>
      </c>
      <c r="I38" s="513" t="s">
        <v>929</v>
      </c>
      <c r="J38" s="513" t="s">
        <v>940</v>
      </c>
      <c r="K38" s="513" t="s">
        <v>935</v>
      </c>
      <c r="L38" s="513" t="s">
        <v>977</v>
      </c>
      <c r="M38" s="513">
        <v>2011</v>
      </c>
      <c r="N38" s="513">
        <v>4</v>
      </c>
      <c r="O38" s="513" t="s">
        <v>978</v>
      </c>
      <c r="P38" s="513"/>
      <c r="Q38" s="513">
        <v>5.8</v>
      </c>
      <c r="R38" s="513"/>
      <c r="S38" s="513">
        <v>5.8000000000000003E-2</v>
      </c>
      <c r="T38" s="513" t="s">
        <v>930</v>
      </c>
      <c r="U38" s="513" t="s">
        <v>936</v>
      </c>
      <c r="V38" s="513" t="s">
        <v>979</v>
      </c>
      <c r="W38" s="513"/>
      <c r="X38" s="513"/>
      <c r="Y38" s="513" t="s">
        <v>961</v>
      </c>
      <c r="Z38" s="513">
        <v>28</v>
      </c>
      <c r="AA38" s="513">
        <v>28</v>
      </c>
      <c r="AB38" s="513"/>
      <c r="AC38" s="513"/>
      <c r="AD38" s="513"/>
      <c r="AE38" s="513">
        <v>1999</v>
      </c>
      <c r="AF38" s="513">
        <v>2009</v>
      </c>
      <c r="AG38" s="513" t="s">
        <v>945</v>
      </c>
      <c r="AH38" s="513" t="s">
        <v>937</v>
      </c>
      <c r="AI38" s="513"/>
      <c r="AJ38" s="513"/>
      <c r="AK38" s="513">
        <v>5322</v>
      </c>
      <c r="AL38" s="513">
        <v>43123</v>
      </c>
      <c r="AM38" s="513"/>
      <c r="AN38" s="513"/>
      <c r="AO38" s="533">
        <v>41641</v>
      </c>
      <c r="AP38" s="513" t="s">
        <v>946</v>
      </c>
      <c r="AQ38" s="513" t="s">
        <v>947</v>
      </c>
      <c r="AR38" s="513" t="s">
        <v>980</v>
      </c>
      <c r="AS38" s="513"/>
      <c r="AT38" s="513" t="s">
        <v>935</v>
      </c>
      <c r="AU38" s="513"/>
      <c r="AV38" s="532">
        <v>41229</v>
      </c>
    </row>
    <row r="39" spans="1:48" ht="75" x14ac:dyDescent="0.25">
      <c r="A39" s="513">
        <v>4261</v>
      </c>
      <c r="B39" s="513" t="s">
        <v>958</v>
      </c>
      <c r="C39" s="519" t="s">
        <v>928</v>
      </c>
      <c r="D39" s="513" t="s">
        <v>637</v>
      </c>
      <c r="E39" s="513" t="s">
        <v>966</v>
      </c>
      <c r="F39" s="513" t="s">
        <v>645</v>
      </c>
      <c r="G39" s="513">
        <v>55.5</v>
      </c>
      <c r="H39" s="513">
        <v>0.44500000000000001</v>
      </c>
      <c r="I39" s="513" t="s">
        <v>929</v>
      </c>
      <c r="J39" s="513" t="s">
        <v>940</v>
      </c>
      <c r="K39" s="513" t="s">
        <v>935</v>
      </c>
      <c r="L39" s="513" t="s">
        <v>955</v>
      </c>
      <c r="M39" s="513">
        <v>2011</v>
      </c>
      <c r="N39" s="513">
        <v>4</v>
      </c>
      <c r="O39" s="513" t="s">
        <v>978</v>
      </c>
      <c r="P39" s="513"/>
      <c r="Q39" s="513">
        <v>10</v>
      </c>
      <c r="R39" s="513"/>
      <c r="S39" s="513">
        <v>0.1</v>
      </c>
      <c r="T39" s="513" t="s">
        <v>930</v>
      </c>
      <c r="U39" s="513" t="s">
        <v>936</v>
      </c>
      <c r="V39" s="513" t="s">
        <v>979</v>
      </c>
      <c r="W39" s="513"/>
      <c r="X39" s="513"/>
      <c r="Y39" s="513" t="s">
        <v>961</v>
      </c>
      <c r="Z39" s="513">
        <v>13</v>
      </c>
      <c r="AA39" s="513">
        <v>13</v>
      </c>
      <c r="AB39" s="513"/>
      <c r="AC39" s="513"/>
      <c r="AD39" s="513"/>
      <c r="AE39" s="513">
        <v>1999</v>
      </c>
      <c r="AF39" s="513">
        <v>2009</v>
      </c>
      <c r="AG39" s="513" t="s">
        <v>945</v>
      </c>
      <c r="AH39" s="513" t="s">
        <v>937</v>
      </c>
      <c r="AI39" s="513"/>
      <c r="AJ39" s="513"/>
      <c r="AK39" s="513">
        <v>5322</v>
      </c>
      <c r="AL39" s="513">
        <v>43123</v>
      </c>
      <c r="AM39" s="513"/>
      <c r="AN39" s="513"/>
      <c r="AO39" s="533">
        <v>41641</v>
      </c>
      <c r="AP39" s="513" t="s">
        <v>946</v>
      </c>
      <c r="AQ39" s="513" t="s">
        <v>947</v>
      </c>
      <c r="AR39" s="513" t="s">
        <v>980</v>
      </c>
      <c r="AS39" s="513"/>
      <c r="AT39" s="513" t="s">
        <v>935</v>
      </c>
      <c r="AU39" s="513"/>
      <c r="AV39" s="532">
        <v>41229</v>
      </c>
    </row>
    <row r="40" spans="1:48" ht="75" x14ac:dyDescent="0.25">
      <c r="A40" s="513">
        <v>4187</v>
      </c>
      <c r="B40" s="513" t="s">
        <v>976</v>
      </c>
      <c r="C40" s="519" t="s">
        <v>928</v>
      </c>
      <c r="D40" s="513" t="s">
        <v>637</v>
      </c>
      <c r="E40" s="513" t="s">
        <v>966</v>
      </c>
      <c r="F40" s="513" t="s">
        <v>645</v>
      </c>
      <c r="G40" s="513">
        <v>74</v>
      </c>
      <c r="H40" s="513">
        <v>0.26</v>
      </c>
      <c r="I40" s="513" t="s">
        <v>929</v>
      </c>
      <c r="J40" s="513" t="s">
        <v>932</v>
      </c>
      <c r="K40" s="513" t="s">
        <v>941</v>
      </c>
      <c r="L40" s="513" t="s">
        <v>1007</v>
      </c>
      <c r="M40" s="513">
        <v>2012</v>
      </c>
      <c r="N40" s="513">
        <v>4</v>
      </c>
      <c r="O40" s="513" t="s">
        <v>978</v>
      </c>
      <c r="P40" s="513"/>
      <c r="Q40" s="513">
        <v>7</v>
      </c>
      <c r="R40" s="513"/>
      <c r="S40" s="513">
        <v>7.0000000000000007E-2</v>
      </c>
      <c r="T40" s="513" t="s">
        <v>930</v>
      </c>
      <c r="U40" s="513" t="s">
        <v>936</v>
      </c>
      <c r="V40" s="513" t="s">
        <v>979</v>
      </c>
      <c r="W40" s="513"/>
      <c r="X40" s="513"/>
      <c r="Y40" s="513" t="s">
        <v>961</v>
      </c>
      <c r="Z40" s="513">
        <v>15</v>
      </c>
      <c r="AA40" s="513">
        <v>15</v>
      </c>
      <c r="AB40" s="513"/>
      <c r="AC40" s="513"/>
      <c r="AD40" s="513"/>
      <c r="AE40" s="513">
        <v>2000</v>
      </c>
      <c r="AF40" s="513">
        <v>2009</v>
      </c>
      <c r="AG40" s="513" t="s">
        <v>945</v>
      </c>
      <c r="AH40" s="513" t="s">
        <v>937</v>
      </c>
      <c r="AI40" s="513"/>
      <c r="AJ40" s="513"/>
      <c r="AK40" s="513">
        <v>5300</v>
      </c>
      <c r="AL40" s="513">
        <v>52500</v>
      </c>
      <c r="AM40" s="513"/>
      <c r="AN40" s="513"/>
      <c r="AO40" s="533">
        <v>41641</v>
      </c>
      <c r="AP40" s="513" t="s">
        <v>946</v>
      </c>
      <c r="AQ40" s="513" t="s">
        <v>947</v>
      </c>
      <c r="AR40" s="513" t="s">
        <v>980</v>
      </c>
      <c r="AS40" s="513" t="s">
        <v>981</v>
      </c>
      <c r="AT40" s="513" t="s">
        <v>929</v>
      </c>
      <c r="AU40" s="513"/>
      <c r="AV40" s="532">
        <v>41065</v>
      </c>
    </row>
    <row r="41" spans="1:48" ht="75" x14ac:dyDescent="0.25">
      <c r="A41" s="513">
        <v>4185</v>
      </c>
      <c r="B41" s="513" t="s">
        <v>976</v>
      </c>
      <c r="C41" s="519" t="s">
        <v>928</v>
      </c>
      <c r="D41" s="513" t="s">
        <v>637</v>
      </c>
      <c r="E41" s="513" t="s">
        <v>966</v>
      </c>
      <c r="F41" s="513" t="s">
        <v>645</v>
      </c>
      <c r="G41" s="513">
        <v>66</v>
      </c>
      <c r="H41" s="513">
        <v>0.34</v>
      </c>
      <c r="I41" s="513" t="s">
        <v>929</v>
      </c>
      <c r="J41" s="513" t="s">
        <v>932</v>
      </c>
      <c r="K41" s="513" t="s">
        <v>941</v>
      </c>
      <c r="L41" s="513" t="s">
        <v>977</v>
      </c>
      <c r="M41" s="513">
        <v>2012</v>
      </c>
      <c r="N41" s="513">
        <v>4</v>
      </c>
      <c r="O41" s="513" t="s">
        <v>978</v>
      </c>
      <c r="P41" s="513"/>
      <c r="Q41" s="513">
        <v>6</v>
      </c>
      <c r="R41" s="513"/>
      <c r="S41" s="513">
        <v>0.06</v>
      </c>
      <c r="T41" s="513" t="s">
        <v>930</v>
      </c>
      <c r="U41" s="513" t="s">
        <v>936</v>
      </c>
      <c r="V41" s="513" t="s">
        <v>979</v>
      </c>
      <c r="W41" s="513"/>
      <c r="X41" s="513"/>
      <c r="Y41" s="513" t="s">
        <v>961</v>
      </c>
      <c r="Z41" s="513">
        <v>28</v>
      </c>
      <c r="AA41" s="513">
        <v>28</v>
      </c>
      <c r="AB41" s="513"/>
      <c r="AC41" s="513"/>
      <c r="AD41" s="513"/>
      <c r="AE41" s="513">
        <v>2000</v>
      </c>
      <c r="AF41" s="513">
        <v>2009</v>
      </c>
      <c r="AG41" s="513" t="s">
        <v>945</v>
      </c>
      <c r="AH41" s="513" t="s">
        <v>1008</v>
      </c>
      <c r="AI41" s="513"/>
      <c r="AJ41" s="513"/>
      <c r="AK41" s="513">
        <v>5300</v>
      </c>
      <c r="AL41" s="513">
        <v>52500</v>
      </c>
      <c r="AM41" s="513"/>
      <c r="AN41" s="513"/>
      <c r="AO41" s="533">
        <v>41641</v>
      </c>
      <c r="AP41" s="513" t="s">
        <v>946</v>
      </c>
      <c r="AQ41" s="513" t="s">
        <v>947</v>
      </c>
      <c r="AR41" s="513" t="s">
        <v>980</v>
      </c>
      <c r="AS41" s="513" t="s">
        <v>981</v>
      </c>
      <c r="AT41" s="513" t="s">
        <v>929</v>
      </c>
      <c r="AU41" s="513"/>
      <c r="AV41" s="532">
        <v>41065</v>
      </c>
    </row>
    <row r="42" spans="1:48" ht="75" x14ac:dyDescent="0.25">
      <c r="A42" s="513">
        <v>4193</v>
      </c>
      <c r="B42" s="513" t="s">
        <v>976</v>
      </c>
      <c r="C42" s="519" t="s">
        <v>928</v>
      </c>
      <c r="D42" s="513" t="s">
        <v>637</v>
      </c>
      <c r="E42" s="513" t="s">
        <v>966</v>
      </c>
      <c r="F42" s="513" t="s">
        <v>645</v>
      </c>
      <c r="G42" s="513">
        <v>66</v>
      </c>
      <c r="H42" s="513">
        <v>0.34</v>
      </c>
      <c r="I42" s="513" t="s">
        <v>929</v>
      </c>
      <c r="J42" s="513" t="s">
        <v>932</v>
      </c>
      <c r="K42" s="513" t="s">
        <v>941</v>
      </c>
      <c r="L42" s="513" t="s">
        <v>977</v>
      </c>
      <c r="M42" s="513">
        <v>2012</v>
      </c>
      <c r="N42" s="513">
        <v>4</v>
      </c>
      <c r="O42" s="513" t="s">
        <v>1009</v>
      </c>
      <c r="P42" s="513"/>
      <c r="Q42" s="513">
        <v>6</v>
      </c>
      <c r="R42" s="513"/>
      <c r="S42" s="513">
        <v>0.06</v>
      </c>
      <c r="T42" s="513" t="s">
        <v>930</v>
      </c>
      <c r="U42" s="513" t="s">
        <v>936</v>
      </c>
      <c r="V42" s="513" t="s">
        <v>979</v>
      </c>
      <c r="W42" s="513"/>
      <c r="X42" s="513"/>
      <c r="Y42" s="513" t="s">
        <v>961</v>
      </c>
      <c r="Z42" s="513">
        <v>22</v>
      </c>
      <c r="AA42" s="513">
        <v>22</v>
      </c>
      <c r="AB42" s="513"/>
      <c r="AC42" s="513"/>
      <c r="AD42" s="513"/>
      <c r="AE42" s="513">
        <v>2000</v>
      </c>
      <c r="AF42" s="513">
        <v>2009</v>
      </c>
      <c r="AG42" s="513" t="s">
        <v>945</v>
      </c>
      <c r="AH42" s="513" t="s">
        <v>937</v>
      </c>
      <c r="AI42" s="513"/>
      <c r="AJ42" s="513"/>
      <c r="AK42" s="513">
        <v>5300</v>
      </c>
      <c r="AL42" s="513">
        <v>52500</v>
      </c>
      <c r="AM42" s="513"/>
      <c r="AN42" s="513"/>
      <c r="AO42" s="533">
        <v>41641</v>
      </c>
      <c r="AP42" s="513" t="s">
        <v>946</v>
      </c>
      <c r="AQ42" s="513" t="s">
        <v>957</v>
      </c>
      <c r="AR42" s="513" t="s">
        <v>980</v>
      </c>
      <c r="AS42" s="513" t="s">
        <v>981</v>
      </c>
      <c r="AT42" s="513" t="s">
        <v>929</v>
      </c>
      <c r="AU42" s="513"/>
      <c r="AV42" s="532">
        <v>41065</v>
      </c>
    </row>
    <row r="43" spans="1:48" ht="75" x14ac:dyDescent="0.25">
      <c r="A43" s="513">
        <v>4189</v>
      </c>
      <c r="B43" s="513" t="s">
        <v>976</v>
      </c>
      <c r="C43" s="519" t="s">
        <v>928</v>
      </c>
      <c r="D43" s="513" t="s">
        <v>637</v>
      </c>
      <c r="E43" s="513" t="s">
        <v>966</v>
      </c>
      <c r="F43" s="513" t="s">
        <v>645</v>
      </c>
      <c r="G43" s="513">
        <v>55</v>
      </c>
      <c r="H43" s="513">
        <v>0.45</v>
      </c>
      <c r="I43" s="513" t="s">
        <v>929</v>
      </c>
      <c r="J43" s="513" t="s">
        <v>932</v>
      </c>
      <c r="K43" s="513" t="s">
        <v>941</v>
      </c>
      <c r="L43" s="513" t="s">
        <v>955</v>
      </c>
      <c r="M43" s="513">
        <v>2012</v>
      </c>
      <c r="N43" s="513">
        <v>4</v>
      </c>
      <c r="O43" s="513" t="s">
        <v>978</v>
      </c>
      <c r="P43" s="513"/>
      <c r="Q43" s="513">
        <v>10</v>
      </c>
      <c r="R43" s="513"/>
      <c r="S43" s="513">
        <v>0.1</v>
      </c>
      <c r="T43" s="513" t="s">
        <v>930</v>
      </c>
      <c r="U43" s="513" t="s">
        <v>936</v>
      </c>
      <c r="V43" s="513" t="s">
        <v>979</v>
      </c>
      <c r="W43" s="513"/>
      <c r="X43" s="513"/>
      <c r="Y43" s="513" t="s">
        <v>961</v>
      </c>
      <c r="Z43" s="513">
        <v>13</v>
      </c>
      <c r="AA43" s="513">
        <v>13</v>
      </c>
      <c r="AB43" s="513"/>
      <c r="AC43" s="513"/>
      <c r="AD43" s="513"/>
      <c r="AE43" s="513">
        <v>2000</v>
      </c>
      <c r="AF43" s="513">
        <v>2009</v>
      </c>
      <c r="AG43" s="513" t="s">
        <v>945</v>
      </c>
      <c r="AH43" s="513" t="s">
        <v>1008</v>
      </c>
      <c r="AI43" s="513"/>
      <c r="AJ43" s="513"/>
      <c r="AK43" s="513">
        <v>5300</v>
      </c>
      <c r="AL43" s="513">
        <v>52500</v>
      </c>
      <c r="AM43" s="513"/>
      <c r="AN43" s="513"/>
      <c r="AO43" s="533">
        <v>41641</v>
      </c>
      <c r="AP43" s="513" t="s">
        <v>946</v>
      </c>
      <c r="AQ43" s="513" t="s">
        <v>947</v>
      </c>
      <c r="AR43" s="513" t="s">
        <v>980</v>
      </c>
      <c r="AS43" s="513" t="s">
        <v>981</v>
      </c>
      <c r="AT43" s="513" t="s">
        <v>929</v>
      </c>
      <c r="AU43" s="513"/>
      <c r="AV43" s="532">
        <v>41065</v>
      </c>
    </row>
    <row r="44" spans="1:48" ht="75" x14ac:dyDescent="0.25">
      <c r="A44" s="513">
        <v>214</v>
      </c>
      <c r="B44" s="513" t="s">
        <v>1010</v>
      </c>
      <c r="C44" s="519" t="s">
        <v>928</v>
      </c>
      <c r="D44" s="513" t="s">
        <v>637</v>
      </c>
      <c r="E44" s="513" t="s">
        <v>966</v>
      </c>
      <c r="F44" s="513" t="s">
        <v>645</v>
      </c>
      <c r="G44" s="513">
        <v>32</v>
      </c>
      <c r="H44" s="513">
        <v>0.68</v>
      </c>
      <c r="I44" s="513" t="s">
        <v>929</v>
      </c>
      <c r="J44" s="513" t="s">
        <v>932</v>
      </c>
      <c r="K44" s="513" t="s">
        <v>935</v>
      </c>
      <c r="L44" s="513" t="s">
        <v>935</v>
      </c>
      <c r="M44" s="513">
        <v>2007</v>
      </c>
      <c r="N44" s="513">
        <v>4</v>
      </c>
      <c r="O44" s="513"/>
      <c r="P44" s="513">
        <v>14</v>
      </c>
      <c r="Q44" s="513">
        <v>6</v>
      </c>
      <c r="R44" s="513">
        <v>0.14000000000000001</v>
      </c>
      <c r="S44" s="513">
        <v>0.06</v>
      </c>
      <c r="T44" s="513" t="s">
        <v>930</v>
      </c>
      <c r="U44" s="513" t="s">
        <v>936</v>
      </c>
      <c r="V44" s="513"/>
      <c r="W44" s="513"/>
      <c r="X44" s="513"/>
      <c r="Y44" s="513"/>
      <c r="Z44" s="513"/>
      <c r="AA44" s="513"/>
      <c r="AB44" s="513"/>
      <c r="AC44" s="513"/>
      <c r="AD44" s="513"/>
      <c r="AE44" s="513"/>
      <c r="AF44" s="513"/>
      <c r="AG44" s="513" t="s">
        <v>945</v>
      </c>
      <c r="AH44" s="513" t="s">
        <v>935</v>
      </c>
      <c r="AI44" s="513"/>
      <c r="AJ44" s="513"/>
      <c r="AK44" s="513" t="s">
        <v>935</v>
      </c>
      <c r="AL44" s="513" t="s">
        <v>935</v>
      </c>
      <c r="AM44" s="513"/>
      <c r="AN44" s="513"/>
      <c r="AO44" s="513"/>
      <c r="AP44" s="513" t="s">
        <v>946</v>
      </c>
      <c r="AQ44" s="513" t="s">
        <v>935</v>
      </c>
      <c r="AR44" s="513" t="s">
        <v>948</v>
      </c>
      <c r="AS44" s="513"/>
      <c r="AT44" s="513"/>
      <c r="AU44" s="513"/>
      <c r="AV44" s="513"/>
    </row>
    <row r="45" spans="1:48" ht="60" x14ac:dyDescent="0.25">
      <c r="A45" s="513">
        <v>213</v>
      </c>
      <c r="B45" s="513" t="s">
        <v>1010</v>
      </c>
      <c r="C45" s="519" t="s">
        <v>928</v>
      </c>
      <c r="D45" s="513" t="s">
        <v>637</v>
      </c>
      <c r="E45" s="513" t="s">
        <v>966</v>
      </c>
      <c r="F45" s="513" t="s">
        <v>646</v>
      </c>
      <c r="G45" s="513">
        <v>39</v>
      </c>
      <c r="H45" s="513">
        <v>0.61</v>
      </c>
      <c r="I45" s="513" t="s">
        <v>929</v>
      </c>
      <c r="J45" s="513" t="s">
        <v>932</v>
      </c>
      <c r="K45" s="513" t="s">
        <v>935</v>
      </c>
      <c r="L45" s="513" t="s">
        <v>935</v>
      </c>
      <c r="M45" s="513">
        <v>2007</v>
      </c>
      <c r="N45" s="513">
        <v>4</v>
      </c>
      <c r="O45" s="513"/>
      <c r="P45" s="513">
        <v>8</v>
      </c>
      <c r="Q45" s="513">
        <v>4</v>
      </c>
      <c r="R45" s="513">
        <v>0.08</v>
      </c>
      <c r="S45" s="513">
        <v>0.04</v>
      </c>
      <c r="T45" s="513" t="s">
        <v>930</v>
      </c>
      <c r="U45" s="513" t="s">
        <v>936</v>
      </c>
      <c r="V45" s="513"/>
      <c r="W45" s="513"/>
      <c r="X45" s="513"/>
      <c r="Y45" s="513"/>
      <c r="Z45" s="513"/>
      <c r="AA45" s="513"/>
      <c r="AB45" s="513"/>
      <c r="AC45" s="513"/>
      <c r="AD45" s="513"/>
      <c r="AE45" s="513"/>
      <c r="AF45" s="513"/>
      <c r="AG45" s="513" t="s">
        <v>945</v>
      </c>
      <c r="AH45" s="513" t="s">
        <v>935</v>
      </c>
      <c r="AI45" s="513"/>
      <c r="AJ45" s="513"/>
      <c r="AK45" s="513" t="s">
        <v>935</v>
      </c>
      <c r="AL45" s="513" t="s">
        <v>935</v>
      </c>
      <c r="AM45" s="513"/>
      <c r="AN45" s="513"/>
      <c r="AO45" s="513"/>
      <c r="AP45" s="513" t="s">
        <v>946</v>
      </c>
      <c r="AQ45" s="513" t="s">
        <v>935</v>
      </c>
      <c r="AR45" s="513" t="s">
        <v>935</v>
      </c>
      <c r="AS45" s="513"/>
      <c r="AT45" s="513"/>
      <c r="AU45" s="513"/>
      <c r="AV45" s="513"/>
    </row>
    <row r="46" spans="1:48" ht="90" x14ac:dyDescent="0.25">
      <c r="A46" s="513">
        <v>5639</v>
      </c>
      <c r="B46" s="513" t="s">
        <v>1011</v>
      </c>
      <c r="C46" s="519" t="s">
        <v>928</v>
      </c>
      <c r="D46" s="513" t="s">
        <v>674</v>
      </c>
      <c r="E46" s="513"/>
      <c r="F46" s="513" t="s">
        <v>675</v>
      </c>
      <c r="G46" s="513">
        <v>46</v>
      </c>
      <c r="H46" s="513">
        <v>0.54</v>
      </c>
      <c r="I46" s="513" t="s">
        <v>929</v>
      </c>
      <c r="J46" s="513" t="s">
        <v>987</v>
      </c>
      <c r="K46" s="513" t="s">
        <v>988</v>
      </c>
      <c r="L46" s="513" t="s">
        <v>929</v>
      </c>
      <c r="M46" s="513">
        <v>2014</v>
      </c>
      <c r="N46" s="513">
        <v>4</v>
      </c>
      <c r="O46" s="513" t="s">
        <v>1012</v>
      </c>
      <c r="P46" s="513"/>
      <c r="Q46" s="513">
        <v>7</v>
      </c>
      <c r="R46" s="513"/>
      <c r="S46" s="513">
        <v>7.0000000000000007E-2</v>
      </c>
      <c r="T46" s="513" t="s">
        <v>930</v>
      </c>
      <c r="U46" s="513" t="s">
        <v>936</v>
      </c>
      <c r="V46" s="513" t="s">
        <v>990</v>
      </c>
      <c r="W46" s="513"/>
      <c r="X46" s="513"/>
      <c r="Y46" s="513"/>
      <c r="Z46" s="513">
        <v>30</v>
      </c>
      <c r="AA46" s="513">
        <v>30</v>
      </c>
      <c r="AB46" s="513"/>
      <c r="AC46" s="513"/>
      <c r="AD46" s="513"/>
      <c r="AE46" s="513">
        <v>2002</v>
      </c>
      <c r="AF46" s="513">
        <v>2012</v>
      </c>
      <c r="AG46" s="513" t="s">
        <v>930</v>
      </c>
      <c r="AH46" s="513"/>
      <c r="AI46" s="513"/>
      <c r="AJ46" s="513"/>
      <c r="AK46" s="513"/>
      <c r="AL46" s="513"/>
      <c r="AM46" s="513"/>
      <c r="AN46" s="513"/>
      <c r="AO46" s="513"/>
      <c r="AP46" s="513"/>
      <c r="AQ46" s="513"/>
      <c r="AR46" s="513"/>
      <c r="AS46" s="513"/>
      <c r="AT46" s="513" t="s">
        <v>929</v>
      </c>
      <c r="AU46" s="513"/>
      <c r="AV46" s="532">
        <v>41832</v>
      </c>
    </row>
    <row r="47" spans="1:48" ht="90" x14ac:dyDescent="0.25">
      <c r="A47" s="513">
        <v>3131</v>
      </c>
      <c r="B47" s="513" t="s">
        <v>1002</v>
      </c>
      <c r="C47" s="519" t="s">
        <v>928</v>
      </c>
      <c r="D47" s="513" t="s">
        <v>653</v>
      </c>
      <c r="E47" s="513" t="s">
        <v>1003</v>
      </c>
      <c r="F47" s="513" t="s">
        <v>659</v>
      </c>
      <c r="G47" s="513">
        <v>72.400000000000006</v>
      </c>
      <c r="H47" s="513">
        <v>0.27600000000000002</v>
      </c>
      <c r="I47" s="513" t="s">
        <v>929</v>
      </c>
      <c r="J47" s="513" t="s">
        <v>940</v>
      </c>
      <c r="K47" s="513" t="s">
        <v>929</v>
      </c>
      <c r="L47" s="513" t="s">
        <v>929</v>
      </c>
      <c r="M47" s="513">
        <v>2010</v>
      </c>
      <c r="N47" s="513">
        <v>4</v>
      </c>
      <c r="O47" s="513" t="s">
        <v>1013</v>
      </c>
      <c r="P47" s="513"/>
      <c r="Q47" s="513">
        <v>3.7</v>
      </c>
      <c r="R47" s="513"/>
      <c r="S47" s="513">
        <v>3.6999999999999998E-2</v>
      </c>
      <c r="T47" s="513" t="s">
        <v>930</v>
      </c>
      <c r="U47" s="513" t="s">
        <v>936</v>
      </c>
      <c r="V47" s="513" t="s">
        <v>1005</v>
      </c>
      <c r="W47" s="513"/>
      <c r="X47" s="513"/>
      <c r="Y47" s="513" t="s">
        <v>999</v>
      </c>
      <c r="Z47" s="513"/>
      <c r="AA47" s="513"/>
      <c r="AB47" s="513"/>
      <c r="AC47" s="513"/>
      <c r="AD47" s="513"/>
      <c r="AE47" s="513">
        <v>1990</v>
      </c>
      <c r="AF47" s="513">
        <v>2009</v>
      </c>
      <c r="AG47" s="513" t="s">
        <v>945</v>
      </c>
      <c r="AH47" s="513"/>
      <c r="AI47" s="513"/>
      <c r="AJ47" s="513"/>
      <c r="AK47" s="513">
        <v>680</v>
      </c>
      <c r="AL47" s="513">
        <v>15100</v>
      </c>
      <c r="AM47" s="513">
        <v>680</v>
      </c>
      <c r="AN47" s="513">
        <v>15100</v>
      </c>
      <c r="AO47" s="513">
        <v>1</v>
      </c>
      <c r="AP47" s="513"/>
      <c r="AQ47" s="513" t="s">
        <v>957</v>
      </c>
      <c r="AR47" s="513" t="s">
        <v>983</v>
      </c>
      <c r="AS47" s="513" t="s">
        <v>1006</v>
      </c>
      <c r="AT47" s="513" t="s">
        <v>935</v>
      </c>
      <c r="AU47" s="513" t="s">
        <v>1014</v>
      </c>
      <c r="AV47" s="532">
        <v>40739</v>
      </c>
    </row>
    <row r="48" spans="1:48" ht="60" x14ac:dyDescent="0.25">
      <c r="A48" s="513">
        <v>215</v>
      </c>
      <c r="B48" s="513" t="s">
        <v>1010</v>
      </c>
      <c r="C48" s="519" t="s">
        <v>928</v>
      </c>
      <c r="D48" s="513" t="s">
        <v>637</v>
      </c>
      <c r="E48" s="513" t="s">
        <v>966</v>
      </c>
      <c r="F48" s="513" t="s">
        <v>647</v>
      </c>
      <c r="G48" s="513">
        <v>44</v>
      </c>
      <c r="H48" s="513">
        <v>0.56000000000000005</v>
      </c>
      <c r="I48" s="513" t="s">
        <v>929</v>
      </c>
      <c r="J48" s="513" t="s">
        <v>932</v>
      </c>
      <c r="K48" s="513" t="s">
        <v>935</v>
      </c>
      <c r="L48" s="513" t="s">
        <v>935</v>
      </c>
      <c r="M48" s="513">
        <v>2007</v>
      </c>
      <c r="N48" s="513">
        <v>4</v>
      </c>
      <c r="O48" s="513"/>
      <c r="P48" s="513">
        <v>10</v>
      </c>
      <c r="Q48" s="513">
        <v>5</v>
      </c>
      <c r="R48" s="513">
        <v>0.1</v>
      </c>
      <c r="S48" s="513">
        <v>0.05</v>
      </c>
      <c r="T48" s="513" t="s">
        <v>930</v>
      </c>
      <c r="U48" s="513" t="s">
        <v>936</v>
      </c>
      <c r="V48" s="513"/>
      <c r="W48" s="513"/>
      <c r="X48" s="513"/>
      <c r="Y48" s="513"/>
      <c r="Z48" s="513"/>
      <c r="AA48" s="513"/>
      <c r="AB48" s="513"/>
      <c r="AC48" s="513"/>
      <c r="AD48" s="513"/>
      <c r="AE48" s="513"/>
      <c r="AF48" s="513"/>
      <c r="AG48" s="513" t="s">
        <v>945</v>
      </c>
      <c r="AH48" s="513" t="s">
        <v>935</v>
      </c>
      <c r="AI48" s="513"/>
      <c r="AJ48" s="513"/>
      <c r="AK48" s="513" t="s">
        <v>935</v>
      </c>
      <c r="AL48" s="513" t="s">
        <v>935</v>
      </c>
      <c r="AM48" s="513"/>
      <c r="AN48" s="513"/>
      <c r="AO48" s="513"/>
      <c r="AP48" s="513" t="s">
        <v>946</v>
      </c>
      <c r="AQ48" s="513" t="s">
        <v>935</v>
      </c>
      <c r="AR48" s="513" t="s">
        <v>948</v>
      </c>
      <c r="AS48" s="513"/>
      <c r="AT48" s="513"/>
      <c r="AU48" s="513"/>
      <c r="AV48" s="513"/>
    </row>
    <row r="49" spans="1:48" ht="105" x14ac:dyDescent="0.25">
      <c r="A49" s="513">
        <v>4675</v>
      </c>
      <c r="B49" s="513" t="s">
        <v>1015</v>
      </c>
      <c r="C49" s="519" t="s">
        <v>928</v>
      </c>
      <c r="D49" s="513" t="s">
        <v>612</v>
      </c>
      <c r="E49" s="513"/>
      <c r="F49" s="513" t="s">
        <v>614</v>
      </c>
      <c r="G49" s="513"/>
      <c r="H49" s="513"/>
      <c r="I49" s="513" t="s">
        <v>935</v>
      </c>
      <c r="J49" s="513" t="s">
        <v>940</v>
      </c>
      <c r="K49" s="513" t="s">
        <v>1016</v>
      </c>
      <c r="L49" s="513" t="s">
        <v>935</v>
      </c>
      <c r="M49" s="513">
        <v>2012</v>
      </c>
      <c r="N49" s="513">
        <v>4</v>
      </c>
      <c r="O49" s="513" t="s">
        <v>1017</v>
      </c>
      <c r="P49" s="513"/>
      <c r="Q49" s="513"/>
      <c r="R49" s="513"/>
      <c r="S49" s="513"/>
      <c r="T49" s="513" t="s">
        <v>930</v>
      </c>
      <c r="U49" s="513" t="s">
        <v>1018</v>
      </c>
      <c r="V49" s="513" t="s">
        <v>1019</v>
      </c>
      <c r="W49" s="513"/>
      <c r="X49" s="513">
        <v>1212</v>
      </c>
      <c r="Y49" s="513" t="s">
        <v>999</v>
      </c>
      <c r="Z49" s="513"/>
      <c r="AA49" s="513"/>
      <c r="AB49" s="513"/>
      <c r="AC49" s="513"/>
      <c r="AD49" s="513"/>
      <c r="AE49" s="513">
        <v>2006</v>
      </c>
      <c r="AF49" s="513">
        <v>2008</v>
      </c>
      <c r="AG49" s="513" t="s">
        <v>930</v>
      </c>
      <c r="AH49" s="513" t="s">
        <v>1008</v>
      </c>
      <c r="AI49" s="534">
        <v>5134</v>
      </c>
      <c r="AJ49" s="534">
        <v>153500</v>
      </c>
      <c r="AK49" s="513"/>
      <c r="AL49" s="513"/>
      <c r="AM49" s="513"/>
      <c r="AN49" s="513"/>
      <c r="AO49" s="513" t="s">
        <v>1020</v>
      </c>
      <c r="AP49" s="513"/>
      <c r="AQ49" s="513"/>
      <c r="AR49" s="513"/>
      <c r="AS49" s="513" t="s">
        <v>1020</v>
      </c>
      <c r="AT49" s="513" t="s">
        <v>935</v>
      </c>
      <c r="AU49" s="513" t="s">
        <v>994</v>
      </c>
      <c r="AV49" s="532">
        <v>41303</v>
      </c>
    </row>
    <row r="50" spans="1:48" ht="105" x14ac:dyDescent="0.25">
      <c r="A50" s="513">
        <v>2930</v>
      </c>
      <c r="B50" s="513" t="s">
        <v>1021</v>
      </c>
      <c r="C50" s="519" t="s">
        <v>928</v>
      </c>
      <c r="D50" s="513" t="s">
        <v>704</v>
      </c>
      <c r="E50" s="513"/>
      <c r="F50" s="513" t="s">
        <v>709</v>
      </c>
      <c r="G50" s="513">
        <v>-3.6</v>
      </c>
      <c r="H50" s="513">
        <v>1.0358000000000001</v>
      </c>
      <c r="I50" s="513" t="s">
        <v>929</v>
      </c>
      <c r="J50" s="513" t="s">
        <v>987</v>
      </c>
      <c r="K50" s="513" t="s">
        <v>934</v>
      </c>
      <c r="L50" s="513" t="s">
        <v>935</v>
      </c>
      <c r="M50" s="513">
        <v>2010</v>
      </c>
      <c r="N50" s="513">
        <v>4</v>
      </c>
      <c r="O50" s="513" t="s">
        <v>1022</v>
      </c>
      <c r="P50" s="513"/>
      <c r="Q50" s="513">
        <v>17.170000000000002</v>
      </c>
      <c r="R50" s="513"/>
      <c r="S50" s="513">
        <v>0.17169999999999999</v>
      </c>
      <c r="T50" s="513" t="s">
        <v>930</v>
      </c>
      <c r="U50" s="513" t="s">
        <v>936</v>
      </c>
      <c r="V50" s="513" t="s">
        <v>1023</v>
      </c>
      <c r="W50" s="513"/>
      <c r="X50" s="513"/>
      <c r="Y50" s="513" t="s">
        <v>999</v>
      </c>
      <c r="Z50" s="513">
        <v>150</v>
      </c>
      <c r="AA50" s="513">
        <v>246</v>
      </c>
      <c r="AB50" s="513"/>
      <c r="AC50" s="513"/>
      <c r="AD50" s="513"/>
      <c r="AE50" s="513">
        <v>1994</v>
      </c>
      <c r="AF50" s="513">
        <v>2006</v>
      </c>
      <c r="AG50" s="513" t="s">
        <v>930</v>
      </c>
      <c r="AH50" s="513" t="s">
        <v>937</v>
      </c>
      <c r="AI50" s="513">
        <v>3100</v>
      </c>
      <c r="AJ50" s="513">
        <v>50300</v>
      </c>
      <c r="AK50" s="513"/>
      <c r="AL50" s="513"/>
      <c r="AM50" s="513"/>
      <c r="AN50" s="513"/>
      <c r="AO50" s="513"/>
      <c r="AP50" s="513"/>
      <c r="AQ50" s="513"/>
      <c r="AR50" s="513"/>
      <c r="AS50" s="513" t="s">
        <v>1024</v>
      </c>
      <c r="AT50" s="513" t="s">
        <v>929</v>
      </c>
      <c r="AU50" s="513" t="s">
        <v>994</v>
      </c>
      <c r="AV50" s="532">
        <v>40623</v>
      </c>
    </row>
    <row r="51" spans="1:48" ht="45" x14ac:dyDescent="0.25">
      <c r="A51" s="513">
        <v>26</v>
      </c>
      <c r="B51" s="513" t="s">
        <v>949</v>
      </c>
      <c r="C51" s="519" t="s">
        <v>928</v>
      </c>
      <c r="D51" s="513" t="s">
        <v>668</v>
      </c>
      <c r="E51" s="513" t="s">
        <v>1025</v>
      </c>
      <c r="F51" s="513" t="s">
        <v>670</v>
      </c>
      <c r="G51" s="513">
        <v>42</v>
      </c>
      <c r="H51" s="513">
        <v>0.57999999999999996</v>
      </c>
      <c r="I51" s="513" t="s">
        <v>929</v>
      </c>
      <c r="J51" s="513" t="s">
        <v>932</v>
      </c>
      <c r="K51" s="513" t="s">
        <v>935</v>
      </c>
      <c r="L51" s="513" t="s">
        <v>984</v>
      </c>
      <c r="M51" s="513">
        <v>2004</v>
      </c>
      <c r="N51" s="513">
        <v>5</v>
      </c>
      <c r="O51" s="513"/>
      <c r="P51" s="513">
        <v>4</v>
      </c>
      <c r="Q51" s="513">
        <v>2</v>
      </c>
      <c r="R51" s="513">
        <v>0.04</v>
      </c>
      <c r="S51" s="513">
        <v>0.02</v>
      </c>
      <c r="T51" s="513" t="s">
        <v>930</v>
      </c>
      <c r="U51" s="513" t="s">
        <v>931</v>
      </c>
      <c r="V51" s="513"/>
      <c r="W51" s="513"/>
      <c r="X51" s="513"/>
      <c r="Y51" s="513"/>
      <c r="Z51" s="513"/>
      <c r="AA51" s="513"/>
      <c r="AB51" s="513"/>
      <c r="AC51" s="513"/>
      <c r="AD51" s="513"/>
      <c r="AE51" s="513"/>
      <c r="AF51" s="513"/>
      <c r="AG51" s="513" t="s">
        <v>930</v>
      </c>
      <c r="AH51" s="513"/>
      <c r="AI51" s="513" t="s">
        <v>935</v>
      </c>
      <c r="AJ51" s="513" t="s">
        <v>935</v>
      </c>
      <c r="AK51" s="513"/>
      <c r="AL51" s="513"/>
      <c r="AM51" s="513"/>
      <c r="AN51" s="513"/>
      <c r="AO51" s="513">
        <v>2</v>
      </c>
      <c r="AP51" s="513"/>
      <c r="AQ51" s="513"/>
      <c r="AR51" s="513"/>
      <c r="AS51" s="513"/>
      <c r="AT51" s="513"/>
      <c r="AU51" s="513"/>
      <c r="AV51" s="513"/>
    </row>
    <row r="52" spans="1:48" ht="45" x14ac:dyDescent="0.25">
      <c r="A52" s="513">
        <v>29</v>
      </c>
      <c r="B52" s="513" t="s">
        <v>949</v>
      </c>
      <c r="C52" s="519" t="s">
        <v>928</v>
      </c>
      <c r="D52" s="513" t="s">
        <v>668</v>
      </c>
      <c r="E52" s="513" t="s">
        <v>1025</v>
      </c>
      <c r="F52" s="513" t="s">
        <v>671</v>
      </c>
      <c r="G52" s="513">
        <v>22</v>
      </c>
      <c r="H52" s="513">
        <v>0.78</v>
      </c>
      <c r="I52" s="513" t="s">
        <v>929</v>
      </c>
      <c r="J52" s="513" t="s">
        <v>932</v>
      </c>
      <c r="K52" s="513" t="s">
        <v>935</v>
      </c>
      <c r="L52" s="513" t="s">
        <v>984</v>
      </c>
      <c r="M52" s="513">
        <v>2004</v>
      </c>
      <c r="N52" s="513">
        <v>5</v>
      </c>
      <c r="O52" s="513"/>
      <c r="P52" s="513">
        <v>4</v>
      </c>
      <c r="Q52" s="513">
        <v>2</v>
      </c>
      <c r="R52" s="513">
        <v>0.04</v>
      </c>
      <c r="S52" s="513">
        <v>0.02</v>
      </c>
      <c r="T52" s="513" t="s">
        <v>930</v>
      </c>
      <c r="U52" s="513" t="s">
        <v>931</v>
      </c>
      <c r="V52" s="513"/>
      <c r="W52" s="513"/>
      <c r="X52" s="513"/>
      <c r="Y52" s="513"/>
      <c r="Z52" s="513"/>
      <c r="AA52" s="513"/>
      <c r="AB52" s="513"/>
      <c r="AC52" s="513"/>
      <c r="AD52" s="513"/>
      <c r="AE52" s="513"/>
      <c r="AF52" s="513"/>
      <c r="AG52" s="513" t="s">
        <v>930</v>
      </c>
      <c r="AH52" s="513"/>
      <c r="AI52" s="513" t="s">
        <v>935</v>
      </c>
      <c r="AJ52" s="513" t="s">
        <v>935</v>
      </c>
      <c r="AK52" s="513"/>
      <c r="AL52" s="513"/>
      <c r="AM52" s="513"/>
      <c r="AN52" s="513"/>
      <c r="AO52" s="513">
        <v>2</v>
      </c>
      <c r="AP52" s="513"/>
      <c r="AQ52" s="513"/>
      <c r="AR52" s="513"/>
      <c r="AS52" s="513"/>
      <c r="AT52" s="513"/>
      <c r="AU52" s="513"/>
      <c r="AV52" s="513"/>
    </row>
    <row r="53" spans="1:48" ht="45" x14ac:dyDescent="0.25">
      <c r="A53" s="513">
        <v>2361</v>
      </c>
      <c r="B53" s="513" t="s">
        <v>1026</v>
      </c>
      <c r="C53" s="519" t="s">
        <v>928</v>
      </c>
      <c r="D53" s="513" t="s">
        <v>633</v>
      </c>
      <c r="E53" s="513"/>
      <c r="F53" s="513" t="s">
        <v>634</v>
      </c>
      <c r="G53" s="513">
        <v>8.6999999999999993</v>
      </c>
      <c r="H53" s="513">
        <v>0.91300000000000003</v>
      </c>
      <c r="I53" s="513" t="s">
        <v>929</v>
      </c>
      <c r="J53" s="513" t="s">
        <v>932</v>
      </c>
      <c r="K53" s="513" t="s">
        <v>934</v>
      </c>
      <c r="L53" s="513" t="s">
        <v>1007</v>
      </c>
      <c r="M53" s="513">
        <v>2008</v>
      </c>
      <c r="N53" s="513">
        <v>4</v>
      </c>
      <c r="O53" s="513" t="s">
        <v>1027</v>
      </c>
      <c r="P53" s="513">
        <v>4.2</v>
      </c>
      <c r="Q53" s="513">
        <v>4.2</v>
      </c>
      <c r="R53" s="513">
        <v>4.2000000000000003E-2</v>
      </c>
      <c r="S53" s="513">
        <v>4.2000000000000003E-2</v>
      </c>
      <c r="T53" s="513" t="s">
        <v>930</v>
      </c>
      <c r="U53" s="513" t="s">
        <v>936</v>
      </c>
      <c r="V53" s="513" t="s">
        <v>1028</v>
      </c>
      <c r="W53" s="513" t="s">
        <v>1029</v>
      </c>
      <c r="X53" s="513"/>
      <c r="Y53" s="513" t="s">
        <v>944</v>
      </c>
      <c r="Z53" s="513"/>
      <c r="AA53" s="513">
        <v>838</v>
      </c>
      <c r="AB53" s="513"/>
      <c r="AC53" s="513"/>
      <c r="AD53" s="513"/>
      <c r="AE53" s="513">
        <v>1995</v>
      </c>
      <c r="AF53" s="513">
        <v>2005</v>
      </c>
      <c r="AG53" s="513" t="s">
        <v>945</v>
      </c>
      <c r="AH53" s="513" t="s">
        <v>937</v>
      </c>
      <c r="AI53" s="513"/>
      <c r="AJ53" s="513"/>
      <c r="AK53" s="513"/>
      <c r="AL53" s="513"/>
      <c r="AM53" s="513"/>
      <c r="AN53" s="513"/>
      <c r="AO53" s="513"/>
      <c r="AP53" s="513" t="s">
        <v>1030</v>
      </c>
      <c r="AQ53" s="513"/>
      <c r="AR53" s="513" t="s">
        <v>1031</v>
      </c>
      <c r="AS53" s="513"/>
      <c r="AT53" s="513" t="s">
        <v>1032</v>
      </c>
      <c r="AU53" s="513"/>
      <c r="AV53" s="513"/>
    </row>
    <row r="54" spans="1:48" ht="45" x14ac:dyDescent="0.25">
      <c r="A54" s="513">
        <v>578</v>
      </c>
      <c r="B54" s="513" t="s">
        <v>949</v>
      </c>
      <c r="C54" s="519" t="s">
        <v>928</v>
      </c>
      <c r="D54" s="513" t="s">
        <v>633</v>
      </c>
      <c r="E54" s="513"/>
      <c r="F54" s="513" t="s">
        <v>635</v>
      </c>
      <c r="G54" s="513">
        <v>32</v>
      </c>
      <c r="H54" s="513">
        <v>0.69</v>
      </c>
      <c r="I54" s="513" t="s">
        <v>929</v>
      </c>
      <c r="J54" s="513" t="s">
        <v>932</v>
      </c>
      <c r="K54" s="513" t="s">
        <v>929</v>
      </c>
      <c r="L54" s="513" t="s">
        <v>955</v>
      </c>
      <c r="M54" s="513">
        <v>2004</v>
      </c>
      <c r="N54" s="513">
        <v>4</v>
      </c>
      <c r="O54" s="513"/>
      <c r="P54" s="513">
        <v>7</v>
      </c>
      <c r="Q54" s="513"/>
      <c r="R54" s="513">
        <v>7.0000000000000007E-2</v>
      </c>
      <c r="S54" s="513"/>
      <c r="T54" s="513" t="s">
        <v>930</v>
      </c>
      <c r="U54" s="513" t="s">
        <v>931</v>
      </c>
      <c r="V54" s="513"/>
      <c r="W54" s="513"/>
      <c r="X54" s="513"/>
      <c r="Y54" s="513"/>
      <c r="Z54" s="513"/>
      <c r="AA54" s="513"/>
      <c r="AB54" s="513"/>
      <c r="AC54" s="513"/>
      <c r="AD54" s="513"/>
      <c r="AE54" s="513"/>
      <c r="AF54" s="513"/>
      <c r="AG54" s="513" t="s">
        <v>930</v>
      </c>
      <c r="AH54" s="513"/>
      <c r="AI54" s="513" t="s">
        <v>935</v>
      </c>
      <c r="AJ54" s="513" t="s">
        <v>935</v>
      </c>
      <c r="AK54" s="513"/>
      <c r="AL54" s="513"/>
      <c r="AM54" s="513"/>
      <c r="AN54" s="513"/>
      <c r="AO54" s="513"/>
      <c r="AP54" s="513"/>
      <c r="AQ54" s="513"/>
      <c r="AR54" s="513"/>
      <c r="AS54" s="513"/>
      <c r="AT54" s="513"/>
      <c r="AU54" s="513"/>
      <c r="AV54" s="513"/>
    </row>
    <row r="55" spans="1:48" ht="45" x14ac:dyDescent="0.25">
      <c r="A55" s="513">
        <v>581</v>
      </c>
      <c r="B55" s="513" t="s">
        <v>949</v>
      </c>
      <c r="C55" s="519" t="s">
        <v>928</v>
      </c>
      <c r="D55" s="513" t="s">
        <v>633</v>
      </c>
      <c r="E55" s="513"/>
      <c r="F55" s="513" t="s">
        <v>635</v>
      </c>
      <c r="G55" s="513">
        <v>27</v>
      </c>
      <c r="H55" s="513">
        <v>0.73</v>
      </c>
      <c r="I55" s="513" t="s">
        <v>929</v>
      </c>
      <c r="J55" s="513" t="s">
        <v>932</v>
      </c>
      <c r="K55" s="513" t="s">
        <v>934</v>
      </c>
      <c r="L55" s="513" t="s">
        <v>929</v>
      </c>
      <c r="M55" s="513">
        <v>2004</v>
      </c>
      <c r="N55" s="513">
        <v>4</v>
      </c>
      <c r="O55" s="513"/>
      <c r="P55" s="513">
        <v>12</v>
      </c>
      <c r="Q55" s="513"/>
      <c r="R55" s="513">
        <v>0.12</v>
      </c>
      <c r="S55" s="513"/>
      <c r="T55" s="513" t="s">
        <v>930</v>
      </c>
      <c r="U55" s="513" t="s">
        <v>931</v>
      </c>
      <c r="V55" s="513"/>
      <c r="W55" s="513"/>
      <c r="X55" s="513"/>
      <c r="Y55" s="513"/>
      <c r="Z55" s="513"/>
      <c r="AA55" s="513"/>
      <c r="AB55" s="513"/>
      <c r="AC55" s="513"/>
      <c r="AD55" s="513"/>
      <c r="AE55" s="513"/>
      <c r="AF55" s="513"/>
      <c r="AG55" s="513" t="s">
        <v>930</v>
      </c>
      <c r="AH55" s="513"/>
      <c r="AI55" s="513" t="s">
        <v>935</v>
      </c>
      <c r="AJ55" s="513" t="s">
        <v>935</v>
      </c>
      <c r="AK55" s="513"/>
      <c r="AL55" s="513"/>
      <c r="AM55" s="513"/>
      <c r="AN55" s="513"/>
      <c r="AO55" s="513"/>
      <c r="AP55" s="513"/>
      <c r="AQ55" s="513"/>
      <c r="AR55" s="513"/>
      <c r="AS55" s="513"/>
      <c r="AT55" s="513"/>
      <c r="AU55" s="513"/>
      <c r="AV55" s="513"/>
    </row>
    <row r="56" spans="1:48" ht="75" x14ac:dyDescent="0.25">
      <c r="A56" s="513">
        <v>4583</v>
      </c>
      <c r="B56" s="513" t="s">
        <v>953</v>
      </c>
      <c r="C56" s="519" t="s">
        <v>928</v>
      </c>
      <c r="D56" s="513" t="s">
        <v>618</v>
      </c>
      <c r="E56" s="513"/>
      <c r="F56" s="513" t="s">
        <v>619</v>
      </c>
      <c r="G56" s="513">
        <v>17</v>
      </c>
      <c r="H56" s="513">
        <v>0.83</v>
      </c>
      <c r="I56" s="513" t="s">
        <v>929</v>
      </c>
      <c r="J56" s="513" t="s">
        <v>940</v>
      </c>
      <c r="K56" s="513" t="s">
        <v>929</v>
      </c>
      <c r="L56" s="513" t="s">
        <v>929</v>
      </c>
      <c r="M56" s="513">
        <v>2010</v>
      </c>
      <c r="N56" s="513">
        <v>5</v>
      </c>
      <c r="O56" s="513" t="s">
        <v>1033</v>
      </c>
      <c r="P56" s="513"/>
      <c r="Q56" s="513">
        <v>1</v>
      </c>
      <c r="R56" s="513"/>
      <c r="S56" s="513">
        <v>0.01</v>
      </c>
      <c r="T56" s="513" t="s">
        <v>945</v>
      </c>
      <c r="U56" s="513" t="s">
        <v>936</v>
      </c>
      <c r="V56" s="513"/>
      <c r="W56" s="513"/>
      <c r="X56" s="513"/>
      <c r="Y56" s="513"/>
      <c r="Z56" s="513"/>
      <c r="AA56" s="513"/>
      <c r="AB56" s="513"/>
      <c r="AC56" s="513"/>
      <c r="AD56" s="513"/>
      <c r="AE56" s="513"/>
      <c r="AF56" s="513"/>
      <c r="AG56" s="513" t="s">
        <v>930</v>
      </c>
      <c r="AH56" s="513" t="s">
        <v>937</v>
      </c>
      <c r="AI56" s="513"/>
      <c r="AJ56" s="513"/>
      <c r="AK56" s="513"/>
      <c r="AL56" s="513"/>
      <c r="AM56" s="513"/>
      <c r="AN56" s="513"/>
      <c r="AO56" s="513"/>
      <c r="AP56" s="513"/>
      <c r="AQ56" s="513"/>
      <c r="AR56" s="513"/>
      <c r="AS56" s="513"/>
      <c r="AT56" s="513"/>
      <c r="AU56" s="513"/>
      <c r="AV56" s="513"/>
    </row>
    <row r="57" spans="1:48" ht="45" x14ac:dyDescent="0.25">
      <c r="A57" s="513">
        <v>2965</v>
      </c>
      <c r="B57" s="513" t="s">
        <v>1034</v>
      </c>
      <c r="C57" s="519" t="s">
        <v>928</v>
      </c>
      <c r="D57" s="513" t="s">
        <v>618</v>
      </c>
      <c r="E57" s="513"/>
      <c r="F57" s="513" t="s">
        <v>620</v>
      </c>
      <c r="G57" s="513">
        <v>-20</v>
      </c>
      <c r="H57" s="513">
        <v>1.2</v>
      </c>
      <c r="I57" s="513" t="s">
        <v>929</v>
      </c>
      <c r="J57" s="513" t="s">
        <v>987</v>
      </c>
      <c r="K57" s="513" t="s">
        <v>941</v>
      </c>
      <c r="L57" s="513" t="s">
        <v>984</v>
      </c>
      <c r="M57" s="513">
        <v>2010</v>
      </c>
      <c r="N57" s="513">
        <v>4</v>
      </c>
      <c r="O57" s="513"/>
      <c r="P57" s="513"/>
      <c r="Q57" s="513">
        <v>28.5</v>
      </c>
      <c r="R57" s="513"/>
      <c r="S57" s="513">
        <v>0.28999999999999998</v>
      </c>
      <c r="T57" s="513" t="s">
        <v>930</v>
      </c>
      <c r="U57" s="513" t="s">
        <v>936</v>
      </c>
      <c r="V57" s="513" t="s">
        <v>1023</v>
      </c>
      <c r="W57" s="513" t="s">
        <v>1035</v>
      </c>
      <c r="X57" s="513"/>
      <c r="Y57" s="513" t="s">
        <v>944</v>
      </c>
      <c r="Z57" s="513">
        <v>69</v>
      </c>
      <c r="AA57" s="513">
        <v>39</v>
      </c>
      <c r="AB57" s="513"/>
      <c r="AC57" s="513"/>
      <c r="AD57" s="513"/>
      <c r="AE57" s="513">
        <v>1999</v>
      </c>
      <c r="AF57" s="513">
        <v>2003</v>
      </c>
      <c r="AG57" s="513" t="s">
        <v>930</v>
      </c>
      <c r="AH57" s="513"/>
      <c r="AI57" s="513"/>
      <c r="AJ57" s="513"/>
      <c r="AK57" s="513"/>
      <c r="AL57" s="513"/>
      <c r="AM57" s="513"/>
      <c r="AN57" s="513"/>
      <c r="AO57" s="513"/>
      <c r="AP57" s="513"/>
      <c r="AQ57" s="513"/>
      <c r="AR57" s="513"/>
      <c r="AS57" s="513"/>
      <c r="AT57" s="513" t="s">
        <v>929</v>
      </c>
      <c r="AU57" s="513"/>
      <c r="AV57" s="532">
        <v>40224</v>
      </c>
    </row>
    <row r="58" spans="1:48" ht="45" x14ac:dyDescent="0.25">
      <c r="A58" s="513">
        <v>2964</v>
      </c>
      <c r="B58" s="513" t="s">
        <v>1034</v>
      </c>
      <c r="C58" s="519" t="s">
        <v>928</v>
      </c>
      <c r="D58" s="513" t="s">
        <v>618</v>
      </c>
      <c r="E58" s="513"/>
      <c r="F58" s="513" t="s">
        <v>620</v>
      </c>
      <c r="G58" s="513">
        <v>-9</v>
      </c>
      <c r="H58" s="513">
        <v>1.0900000000000001</v>
      </c>
      <c r="I58" s="513" t="s">
        <v>929</v>
      </c>
      <c r="J58" s="513" t="s">
        <v>940</v>
      </c>
      <c r="K58" s="513" t="s">
        <v>941</v>
      </c>
      <c r="L58" s="513" t="s">
        <v>984</v>
      </c>
      <c r="M58" s="513">
        <v>2010</v>
      </c>
      <c r="N58" s="513">
        <v>4</v>
      </c>
      <c r="O58" s="513"/>
      <c r="P58" s="513"/>
      <c r="Q58" s="513">
        <v>13.9</v>
      </c>
      <c r="R58" s="513"/>
      <c r="S58" s="513">
        <v>0.14000000000000001</v>
      </c>
      <c r="T58" s="513" t="s">
        <v>930</v>
      </c>
      <c r="U58" s="513" t="s">
        <v>936</v>
      </c>
      <c r="V58" s="513" t="s">
        <v>1023</v>
      </c>
      <c r="W58" s="513" t="s">
        <v>1035</v>
      </c>
      <c r="X58" s="513"/>
      <c r="Y58" s="513" t="s">
        <v>944</v>
      </c>
      <c r="Z58" s="513">
        <v>145</v>
      </c>
      <c r="AA58" s="513">
        <v>129</v>
      </c>
      <c r="AB58" s="513"/>
      <c r="AC58" s="513"/>
      <c r="AD58" s="513"/>
      <c r="AE58" s="513">
        <v>1999</v>
      </c>
      <c r="AF58" s="513">
        <v>2003</v>
      </c>
      <c r="AG58" s="513" t="s">
        <v>930</v>
      </c>
      <c r="AH58" s="513"/>
      <c r="AI58" s="513"/>
      <c r="AJ58" s="513"/>
      <c r="AK58" s="513"/>
      <c r="AL58" s="513"/>
      <c r="AM58" s="513"/>
      <c r="AN58" s="513"/>
      <c r="AO58" s="513"/>
      <c r="AP58" s="513"/>
      <c r="AQ58" s="513"/>
      <c r="AR58" s="513"/>
      <c r="AS58" s="513"/>
      <c r="AT58" s="513" t="s">
        <v>929</v>
      </c>
      <c r="AU58" s="513"/>
      <c r="AV58" s="532">
        <v>40224</v>
      </c>
    </row>
    <row r="59" spans="1:48" ht="60" x14ac:dyDescent="0.25">
      <c r="A59" s="513">
        <v>1928</v>
      </c>
      <c r="B59" s="513" t="s">
        <v>1036</v>
      </c>
      <c r="C59" s="519" t="s">
        <v>928</v>
      </c>
      <c r="D59" s="513" t="s">
        <v>674</v>
      </c>
      <c r="E59" s="513" t="s">
        <v>1037</v>
      </c>
      <c r="F59" s="513" t="s">
        <v>676</v>
      </c>
      <c r="G59" s="513">
        <v>1</v>
      </c>
      <c r="H59" s="513">
        <v>0.99</v>
      </c>
      <c r="I59" s="513" t="s">
        <v>1038</v>
      </c>
      <c r="J59" s="513" t="s">
        <v>940</v>
      </c>
      <c r="K59" s="513" t="s">
        <v>1016</v>
      </c>
      <c r="L59" s="513"/>
      <c r="M59" s="513">
        <v>2009</v>
      </c>
      <c r="N59" s="513">
        <v>4</v>
      </c>
      <c r="O59" s="513" t="s">
        <v>1039</v>
      </c>
      <c r="P59" s="513"/>
      <c r="Q59" s="513">
        <v>5.0999999999999996</v>
      </c>
      <c r="R59" s="513"/>
      <c r="S59" s="513">
        <v>5.0999999999999997E-2</v>
      </c>
      <c r="T59" s="513" t="s">
        <v>930</v>
      </c>
      <c r="U59" s="513" t="s">
        <v>936</v>
      </c>
      <c r="V59" s="513" t="s">
        <v>1040</v>
      </c>
      <c r="W59" s="513"/>
      <c r="X59" s="513"/>
      <c r="Y59" s="513" t="s">
        <v>961</v>
      </c>
      <c r="Z59" s="513">
        <v>22</v>
      </c>
      <c r="AA59" s="513">
        <v>22</v>
      </c>
      <c r="AB59" s="513"/>
      <c r="AC59" s="513"/>
      <c r="AD59" s="513"/>
      <c r="AE59" s="513">
        <v>2000</v>
      </c>
      <c r="AF59" s="513">
        <v>2005</v>
      </c>
      <c r="AG59" s="513" t="s">
        <v>930</v>
      </c>
      <c r="AH59" s="513"/>
      <c r="AI59" s="513">
        <v>17049</v>
      </c>
      <c r="AJ59" s="513">
        <v>74079</v>
      </c>
      <c r="AK59" s="513"/>
      <c r="AL59" s="513"/>
      <c r="AM59" s="513"/>
      <c r="AN59" s="513"/>
      <c r="AO59" s="513">
        <v>2</v>
      </c>
      <c r="AP59" s="513"/>
      <c r="AQ59" s="513"/>
      <c r="AR59" s="513"/>
      <c r="AS59" s="513"/>
      <c r="AT59" s="513" t="s">
        <v>929</v>
      </c>
      <c r="AU59" s="513"/>
      <c r="AV59" s="532">
        <v>40135</v>
      </c>
    </row>
    <row r="60" spans="1:48" ht="60" x14ac:dyDescent="0.25">
      <c r="A60" s="513">
        <v>1926</v>
      </c>
      <c r="B60" s="513" t="s">
        <v>1036</v>
      </c>
      <c r="C60" s="519" t="s">
        <v>928</v>
      </c>
      <c r="D60" s="513" t="s">
        <v>674</v>
      </c>
      <c r="E60" s="513" t="s">
        <v>1037</v>
      </c>
      <c r="F60" s="513" t="s">
        <v>676</v>
      </c>
      <c r="G60" s="513">
        <v>-10</v>
      </c>
      <c r="H60" s="513">
        <v>1.1000000000000001</v>
      </c>
      <c r="I60" s="513" t="s">
        <v>929</v>
      </c>
      <c r="J60" s="513" t="s">
        <v>940</v>
      </c>
      <c r="K60" s="513" t="s">
        <v>1016</v>
      </c>
      <c r="L60" s="513"/>
      <c r="M60" s="513">
        <v>2009</v>
      </c>
      <c r="N60" s="513">
        <v>4</v>
      </c>
      <c r="O60" s="513" t="s">
        <v>1039</v>
      </c>
      <c r="P60" s="513"/>
      <c r="Q60" s="513">
        <v>3.1</v>
      </c>
      <c r="R60" s="513"/>
      <c r="S60" s="513">
        <v>3.1E-2</v>
      </c>
      <c r="T60" s="513" t="s">
        <v>930</v>
      </c>
      <c r="U60" s="513" t="s">
        <v>936</v>
      </c>
      <c r="V60" s="513" t="s">
        <v>1040</v>
      </c>
      <c r="W60" s="513"/>
      <c r="X60" s="513"/>
      <c r="Y60" s="513" t="s">
        <v>961</v>
      </c>
      <c r="Z60" s="513">
        <v>22</v>
      </c>
      <c r="AA60" s="513">
        <v>22</v>
      </c>
      <c r="AB60" s="513"/>
      <c r="AC60" s="513"/>
      <c r="AD60" s="513"/>
      <c r="AE60" s="513">
        <v>2000</v>
      </c>
      <c r="AF60" s="513">
        <v>2005</v>
      </c>
      <c r="AG60" s="513" t="s">
        <v>930</v>
      </c>
      <c r="AH60" s="513"/>
      <c r="AI60" s="513">
        <v>17049</v>
      </c>
      <c r="AJ60" s="513">
        <v>74079</v>
      </c>
      <c r="AK60" s="513"/>
      <c r="AL60" s="513"/>
      <c r="AM60" s="513"/>
      <c r="AN60" s="513"/>
      <c r="AO60" s="513">
        <v>2</v>
      </c>
      <c r="AP60" s="513"/>
      <c r="AQ60" s="513"/>
      <c r="AR60" s="513"/>
      <c r="AS60" s="513"/>
      <c r="AT60" s="513" t="s">
        <v>929</v>
      </c>
      <c r="AU60" s="513"/>
      <c r="AV60" s="532">
        <v>40135</v>
      </c>
    </row>
    <row r="61" spans="1:48" ht="60" x14ac:dyDescent="0.25">
      <c r="A61" s="513">
        <v>1931</v>
      </c>
      <c r="B61" s="513" t="s">
        <v>1036</v>
      </c>
      <c r="C61" s="519" t="s">
        <v>928</v>
      </c>
      <c r="D61" s="513" t="s">
        <v>674</v>
      </c>
      <c r="E61" s="513" t="s">
        <v>1037</v>
      </c>
      <c r="F61" s="513" t="s">
        <v>677</v>
      </c>
      <c r="G61" s="513">
        <v>40</v>
      </c>
      <c r="H61" s="513">
        <v>0.6</v>
      </c>
      <c r="I61" s="513" t="s">
        <v>1038</v>
      </c>
      <c r="J61" s="513" t="s">
        <v>940</v>
      </c>
      <c r="K61" s="513" t="s">
        <v>1016</v>
      </c>
      <c r="L61" s="513"/>
      <c r="M61" s="513">
        <v>2009</v>
      </c>
      <c r="N61" s="513">
        <v>4</v>
      </c>
      <c r="O61" s="513" t="s">
        <v>1039</v>
      </c>
      <c r="P61" s="513"/>
      <c r="Q61" s="513">
        <v>8.1999999999999993</v>
      </c>
      <c r="R61" s="513"/>
      <c r="S61" s="513">
        <v>8.2000000000000003E-2</v>
      </c>
      <c r="T61" s="513" t="s">
        <v>930</v>
      </c>
      <c r="U61" s="513" t="s">
        <v>936</v>
      </c>
      <c r="V61" s="513" t="s">
        <v>1040</v>
      </c>
      <c r="W61" s="513"/>
      <c r="X61" s="513"/>
      <c r="Y61" s="513" t="s">
        <v>961</v>
      </c>
      <c r="Z61" s="513">
        <v>11</v>
      </c>
      <c r="AA61" s="513">
        <v>11</v>
      </c>
      <c r="AB61" s="513"/>
      <c r="AC61" s="513"/>
      <c r="AD61" s="513"/>
      <c r="AE61" s="513">
        <v>2000</v>
      </c>
      <c r="AF61" s="513">
        <v>2005</v>
      </c>
      <c r="AG61" s="513" t="s">
        <v>930</v>
      </c>
      <c r="AH61" s="513"/>
      <c r="AI61" s="513">
        <v>17049</v>
      </c>
      <c r="AJ61" s="513">
        <v>74079</v>
      </c>
      <c r="AK61" s="513"/>
      <c r="AL61" s="513"/>
      <c r="AM61" s="513"/>
      <c r="AN61" s="513"/>
      <c r="AO61" s="513">
        <v>2</v>
      </c>
      <c r="AP61" s="513"/>
      <c r="AQ61" s="513"/>
      <c r="AR61" s="513"/>
      <c r="AS61" s="513"/>
      <c r="AT61" s="513" t="s">
        <v>929</v>
      </c>
      <c r="AU61" s="513"/>
      <c r="AV61" s="532">
        <v>40135</v>
      </c>
    </row>
    <row r="62" spans="1:48" ht="60" x14ac:dyDescent="0.25">
      <c r="A62" s="513">
        <v>1929</v>
      </c>
      <c r="B62" s="513" t="s">
        <v>1036</v>
      </c>
      <c r="C62" s="519" t="s">
        <v>928</v>
      </c>
      <c r="D62" s="513" t="s">
        <v>674</v>
      </c>
      <c r="E62" s="513" t="s">
        <v>1037</v>
      </c>
      <c r="F62" s="513" t="s">
        <v>677</v>
      </c>
      <c r="G62" s="513">
        <v>32</v>
      </c>
      <c r="H62" s="513">
        <v>0.68</v>
      </c>
      <c r="I62" s="513" t="s">
        <v>929</v>
      </c>
      <c r="J62" s="513" t="s">
        <v>940</v>
      </c>
      <c r="K62" s="513" t="s">
        <v>934</v>
      </c>
      <c r="L62" s="513"/>
      <c r="M62" s="513">
        <v>2009</v>
      </c>
      <c r="N62" s="513">
        <v>4</v>
      </c>
      <c r="O62" s="513" t="s">
        <v>1039</v>
      </c>
      <c r="P62" s="513"/>
      <c r="Q62" s="513">
        <v>4.5999999999999996</v>
      </c>
      <c r="R62" s="513">
        <v>4.5999999999999999E-2</v>
      </c>
      <c r="S62" s="513"/>
      <c r="T62" s="513" t="s">
        <v>930</v>
      </c>
      <c r="U62" s="513" t="s">
        <v>936</v>
      </c>
      <c r="V62" s="513" t="s">
        <v>1040</v>
      </c>
      <c r="W62" s="513"/>
      <c r="X62" s="513"/>
      <c r="Y62" s="513" t="s">
        <v>961</v>
      </c>
      <c r="Z62" s="513">
        <v>11</v>
      </c>
      <c r="AA62" s="513">
        <v>11</v>
      </c>
      <c r="AB62" s="513"/>
      <c r="AC62" s="513"/>
      <c r="AD62" s="513"/>
      <c r="AE62" s="513">
        <v>2000</v>
      </c>
      <c r="AF62" s="513">
        <v>2005</v>
      </c>
      <c r="AG62" s="513" t="s">
        <v>930</v>
      </c>
      <c r="AH62" s="513"/>
      <c r="AI62" s="513">
        <v>17049</v>
      </c>
      <c r="AJ62" s="513">
        <v>74079</v>
      </c>
      <c r="AK62" s="513"/>
      <c r="AL62" s="513"/>
      <c r="AM62" s="513"/>
      <c r="AN62" s="513"/>
      <c r="AO62" s="513">
        <v>2</v>
      </c>
      <c r="AP62" s="513"/>
      <c r="AQ62" s="513"/>
      <c r="AR62" s="513"/>
      <c r="AS62" s="513"/>
      <c r="AT62" s="513" t="s">
        <v>929</v>
      </c>
      <c r="AU62" s="513"/>
      <c r="AV62" s="532">
        <v>40135</v>
      </c>
    </row>
    <row r="63" spans="1:48" ht="75" x14ac:dyDescent="0.25">
      <c r="A63" s="513">
        <v>1934</v>
      </c>
      <c r="B63" s="513" t="s">
        <v>1036</v>
      </c>
      <c r="C63" s="519" t="s">
        <v>928</v>
      </c>
      <c r="D63" s="513" t="s">
        <v>674</v>
      </c>
      <c r="E63" s="513" t="s">
        <v>1037</v>
      </c>
      <c r="F63" s="513" t="s">
        <v>678</v>
      </c>
      <c r="G63" s="513">
        <v>-14</v>
      </c>
      <c r="H63" s="513">
        <v>1.1399999999999999</v>
      </c>
      <c r="I63" s="513" t="s">
        <v>1038</v>
      </c>
      <c r="J63" s="513" t="s">
        <v>940</v>
      </c>
      <c r="K63" s="513" t="s">
        <v>1016</v>
      </c>
      <c r="L63" s="513"/>
      <c r="M63" s="513">
        <v>2009</v>
      </c>
      <c r="N63" s="513">
        <v>4</v>
      </c>
      <c r="O63" s="513" t="s">
        <v>1039</v>
      </c>
      <c r="P63" s="513"/>
      <c r="Q63" s="513">
        <v>6.6</v>
      </c>
      <c r="R63" s="513"/>
      <c r="S63" s="513">
        <v>6.6000000000000003E-2</v>
      </c>
      <c r="T63" s="513" t="s">
        <v>930</v>
      </c>
      <c r="U63" s="513" t="s">
        <v>936</v>
      </c>
      <c r="V63" s="513" t="s">
        <v>1040</v>
      </c>
      <c r="W63" s="513"/>
      <c r="X63" s="513"/>
      <c r="Y63" s="513" t="s">
        <v>961</v>
      </c>
      <c r="Z63" s="513">
        <v>11</v>
      </c>
      <c r="AA63" s="513">
        <v>11</v>
      </c>
      <c r="AB63" s="513"/>
      <c r="AC63" s="513"/>
      <c r="AD63" s="513"/>
      <c r="AE63" s="513">
        <v>2000</v>
      </c>
      <c r="AF63" s="513">
        <v>2005</v>
      </c>
      <c r="AG63" s="513" t="s">
        <v>930</v>
      </c>
      <c r="AH63" s="513"/>
      <c r="AI63" s="513">
        <v>17049</v>
      </c>
      <c r="AJ63" s="513">
        <v>74079</v>
      </c>
      <c r="AK63" s="513"/>
      <c r="AL63" s="513"/>
      <c r="AM63" s="513"/>
      <c r="AN63" s="513"/>
      <c r="AO63" s="513">
        <v>2</v>
      </c>
      <c r="AP63" s="513"/>
      <c r="AQ63" s="513"/>
      <c r="AR63" s="513"/>
      <c r="AS63" s="513"/>
      <c r="AT63" s="513" t="s">
        <v>929</v>
      </c>
      <c r="AU63" s="513"/>
      <c r="AV63" s="532">
        <v>40135</v>
      </c>
    </row>
    <row r="64" spans="1:48" ht="75" x14ac:dyDescent="0.25">
      <c r="A64" s="513">
        <v>1932</v>
      </c>
      <c r="B64" s="513" t="s">
        <v>1036</v>
      </c>
      <c r="C64" s="519" t="s">
        <v>928</v>
      </c>
      <c r="D64" s="513" t="s">
        <v>674</v>
      </c>
      <c r="E64" s="513" t="s">
        <v>1037</v>
      </c>
      <c r="F64" s="513" t="s">
        <v>678</v>
      </c>
      <c r="G64" s="513">
        <v>-23</v>
      </c>
      <c r="H64" s="513">
        <v>1.23</v>
      </c>
      <c r="I64" s="513" t="s">
        <v>929</v>
      </c>
      <c r="J64" s="513" t="s">
        <v>940</v>
      </c>
      <c r="K64" s="513" t="s">
        <v>1016</v>
      </c>
      <c r="L64" s="513"/>
      <c r="M64" s="513">
        <v>2009</v>
      </c>
      <c r="N64" s="513">
        <v>4</v>
      </c>
      <c r="O64" s="513" t="s">
        <v>1039</v>
      </c>
      <c r="P64" s="513"/>
      <c r="Q64" s="513">
        <v>3.6</v>
      </c>
      <c r="R64" s="513">
        <v>3.5999999999999997E-2</v>
      </c>
      <c r="S64" s="513"/>
      <c r="T64" s="513" t="s">
        <v>930</v>
      </c>
      <c r="U64" s="513" t="s">
        <v>936</v>
      </c>
      <c r="V64" s="513" t="s">
        <v>1040</v>
      </c>
      <c r="W64" s="513"/>
      <c r="X64" s="513"/>
      <c r="Y64" s="513" t="s">
        <v>961</v>
      </c>
      <c r="Z64" s="513">
        <v>11</v>
      </c>
      <c r="AA64" s="513">
        <v>11</v>
      </c>
      <c r="AB64" s="513"/>
      <c r="AC64" s="513"/>
      <c r="AD64" s="513"/>
      <c r="AE64" s="513">
        <v>2000</v>
      </c>
      <c r="AF64" s="513">
        <v>2005</v>
      </c>
      <c r="AG64" s="513" t="s">
        <v>930</v>
      </c>
      <c r="AH64" s="513"/>
      <c r="AI64" s="513">
        <v>17049</v>
      </c>
      <c r="AJ64" s="513">
        <v>74079</v>
      </c>
      <c r="AK64" s="513"/>
      <c r="AL64" s="513"/>
      <c r="AM64" s="513"/>
      <c r="AN64" s="513"/>
      <c r="AO64" s="513">
        <v>2</v>
      </c>
      <c r="AP64" s="513"/>
      <c r="AQ64" s="513"/>
      <c r="AR64" s="513"/>
      <c r="AS64" s="513"/>
      <c r="AT64" s="513" t="s">
        <v>929</v>
      </c>
      <c r="AU64" s="513"/>
      <c r="AV64" s="532">
        <v>40135</v>
      </c>
    </row>
    <row r="65" spans="1:48" ht="75" x14ac:dyDescent="0.25">
      <c r="A65" s="513">
        <v>1936</v>
      </c>
      <c r="B65" s="513" t="s">
        <v>1036</v>
      </c>
      <c r="C65" s="519" t="s">
        <v>928</v>
      </c>
      <c r="D65" s="513" t="s">
        <v>674</v>
      </c>
      <c r="E65" s="513" t="s">
        <v>1037</v>
      </c>
      <c r="F65" s="513" t="s">
        <v>679</v>
      </c>
      <c r="G65" s="513">
        <v>-4</v>
      </c>
      <c r="H65" s="513">
        <v>1.04</v>
      </c>
      <c r="I65" s="513" t="s">
        <v>1038</v>
      </c>
      <c r="J65" s="513" t="s">
        <v>940</v>
      </c>
      <c r="K65" s="513" t="s">
        <v>1016</v>
      </c>
      <c r="L65" s="513"/>
      <c r="M65" s="513">
        <v>2009</v>
      </c>
      <c r="N65" s="513">
        <v>4</v>
      </c>
      <c r="O65" s="513" t="s">
        <v>1039</v>
      </c>
      <c r="P65" s="513"/>
      <c r="Q65" s="513">
        <v>7.1</v>
      </c>
      <c r="R65" s="513"/>
      <c r="S65" s="513">
        <v>7.0999999999999994E-2</v>
      </c>
      <c r="T65" s="513" t="s">
        <v>930</v>
      </c>
      <c r="U65" s="513" t="s">
        <v>936</v>
      </c>
      <c r="V65" s="513" t="s">
        <v>1040</v>
      </c>
      <c r="W65" s="513"/>
      <c r="X65" s="513"/>
      <c r="Y65" s="513" t="s">
        <v>961</v>
      </c>
      <c r="Z65" s="513">
        <v>22</v>
      </c>
      <c r="AA65" s="513">
        <v>22</v>
      </c>
      <c r="AB65" s="513"/>
      <c r="AC65" s="513"/>
      <c r="AD65" s="513"/>
      <c r="AE65" s="513">
        <v>2000</v>
      </c>
      <c r="AF65" s="513">
        <v>2005</v>
      </c>
      <c r="AG65" s="513" t="s">
        <v>930</v>
      </c>
      <c r="AH65" s="513"/>
      <c r="AI65" s="513">
        <v>17049</v>
      </c>
      <c r="AJ65" s="513">
        <v>74079</v>
      </c>
      <c r="AK65" s="513"/>
      <c r="AL65" s="513"/>
      <c r="AM65" s="513"/>
      <c r="AN65" s="513"/>
      <c r="AO65" s="513">
        <v>2</v>
      </c>
      <c r="AP65" s="513"/>
      <c r="AQ65" s="513"/>
      <c r="AR65" s="513"/>
      <c r="AS65" s="513"/>
      <c r="AT65" s="513" t="s">
        <v>929</v>
      </c>
      <c r="AU65" s="513"/>
      <c r="AV65" s="532">
        <v>40135</v>
      </c>
    </row>
    <row r="66" spans="1:48" ht="210" x14ac:dyDescent="0.25">
      <c r="A66" s="513">
        <v>4111</v>
      </c>
      <c r="B66" s="513" t="s">
        <v>1041</v>
      </c>
      <c r="C66" s="519" t="s">
        <v>928</v>
      </c>
      <c r="D66" s="513" t="s">
        <v>653</v>
      </c>
      <c r="E66" s="513"/>
      <c r="F66" s="513" t="s">
        <v>660</v>
      </c>
      <c r="G66" s="513">
        <v>9.8000000000000007</v>
      </c>
      <c r="H66" s="513">
        <v>0.90200000000000002</v>
      </c>
      <c r="I66" s="513" t="s">
        <v>938</v>
      </c>
      <c r="J66" s="513" t="s">
        <v>940</v>
      </c>
      <c r="K66" s="513" t="s">
        <v>941</v>
      </c>
      <c r="L66" s="513" t="s">
        <v>955</v>
      </c>
      <c r="M66" s="513">
        <v>2012</v>
      </c>
      <c r="N66" s="513">
        <v>4</v>
      </c>
      <c r="O66" s="513" t="s">
        <v>1042</v>
      </c>
      <c r="P66" s="513"/>
      <c r="Q66" s="513">
        <v>5.6</v>
      </c>
      <c r="R66" s="513"/>
      <c r="S66" s="513">
        <v>5.6000000000000001E-2</v>
      </c>
      <c r="T66" s="513" t="s">
        <v>930</v>
      </c>
      <c r="U66" s="513" t="s">
        <v>936</v>
      </c>
      <c r="V66" s="513" t="s">
        <v>1023</v>
      </c>
      <c r="W66" s="513" t="s">
        <v>1043</v>
      </c>
      <c r="X66" s="513"/>
      <c r="Y66" s="513" t="s">
        <v>944</v>
      </c>
      <c r="Z66" s="513">
        <v>1223</v>
      </c>
      <c r="AA66" s="513">
        <v>646</v>
      </c>
      <c r="AB66" s="513"/>
      <c r="AC66" s="513"/>
      <c r="AD66" s="513"/>
      <c r="AE66" s="513">
        <v>1999</v>
      </c>
      <c r="AF66" s="513">
        <v>2004</v>
      </c>
      <c r="AG66" s="513" t="s">
        <v>945</v>
      </c>
      <c r="AH66" s="513" t="s">
        <v>1008</v>
      </c>
      <c r="AI66" s="513"/>
      <c r="AJ66" s="513"/>
      <c r="AK66" s="513">
        <v>4637</v>
      </c>
      <c r="AL66" s="513">
        <v>51743</v>
      </c>
      <c r="AM66" s="513">
        <v>134</v>
      </c>
      <c r="AN66" s="513">
        <v>48906</v>
      </c>
      <c r="AO66" s="533">
        <v>41702</v>
      </c>
      <c r="AP66" s="513" t="s">
        <v>946</v>
      </c>
      <c r="AQ66" s="513" t="s">
        <v>957</v>
      </c>
      <c r="AR66" s="513" t="s">
        <v>948</v>
      </c>
      <c r="AS66" s="513" t="s">
        <v>1044</v>
      </c>
      <c r="AT66" s="513" t="s">
        <v>1045</v>
      </c>
      <c r="AU66" s="513"/>
      <c r="AV66" s="532">
        <v>41153</v>
      </c>
    </row>
    <row r="67" spans="1:48" ht="210" x14ac:dyDescent="0.25">
      <c r="A67" s="513">
        <v>4110</v>
      </c>
      <c r="B67" s="513" t="s">
        <v>1041</v>
      </c>
      <c r="C67" s="519" t="s">
        <v>928</v>
      </c>
      <c r="D67" s="513" t="s">
        <v>653</v>
      </c>
      <c r="E67" s="513"/>
      <c r="F67" s="513" t="s">
        <v>660</v>
      </c>
      <c r="G67" s="513">
        <v>-0.4</v>
      </c>
      <c r="H67" s="513">
        <v>1.004</v>
      </c>
      <c r="I67" s="513" t="s">
        <v>1046</v>
      </c>
      <c r="J67" s="513" t="s">
        <v>940</v>
      </c>
      <c r="K67" s="513" t="s">
        <v>941</v>
      </c>
      <c r="L67" s="513" t="s">
        <v>955</v>
      </c>
      <c r="M67" s="513">
        <v>2012</v>
      </c>
      <c r="N67" s="513">
        <v>4</v>
      </c>
      <c r="O67" s="513" t="s">
        <v>1042</v>
      </c>
      <c r="P67" s="513"/>
      <c r="Q67" s="513">
        <v>3.9</v>
      </c>
      <c r="R67" s="513"/>
      <c r="S67" s="513">
        <v>3.9E-2</v>
      </c>
      <c r="T67" s="513" t="s">
        <v>930</v>
      </c>
      <c r="U67" s="513" t="s">
        <v>936</v>
      </c>
      <c r="V67" s="513" t="s">
        <v>1023</v>
      </c>
      <c r="W67" s="513" t="s">
        <v>1043</v>
      </c>
      <c r="X67" s="513"/>
      <c r="Y67" s="513" t="s">
        <v>944</v>
      </c>
      <c r="Z67" s="513">
        <v>3288</v>
      </c>
      <c r="AA67" s="513">
        <v>1653</v>
      </c>
      <c r="AB67" s="513"/>
      <c r="AC67" s="513"/>
      <c r="AD67" s="513"/>
      <c r="AE67" s="513">
        <v>1999</v>
      </c>
      <c r="AF67" s="513">
        <v>2004</v>
      </c>
      <c r="AG67" s="513" t="s">
        <v>945</v>
      </c>
      <c r="AH67" s="513" t="s">
        <v>1008</v>
      </c>
      <c r="AI67" s="513"/>
      <c r="AJ67" s="513"/>
      <c r="AK67" s="513">
        <v>4637</v>
      </c>
      <c r="AL67" s="513">
        <v>51743</v>
      </c>
      <c r="AM67" s="513">
        <v>134</v>
      </c>
      <c r="AN67" s="513">
        <v>48906</v>
      </c>
      <c r="AO67" s="533">
        <v>41702</v>
      </c>
      <c r="AP67" s="513" t="s">
        <v>946</v>
      </c>
      <c r="AQ67" s="513" t="s">
        <v>957</v>
      </c>
      <c r="AR67" s="513" t="s">
        <v>948</v>
      </c>
      <c r="AS67" s="513" t="s">
        <v>1044</v>
      </c>
      <c r="AT67" s="513" t="s">
        <v>1032</v>
      </c>
      <c r="AU67" s="513"/>
      <c r="AV67" s="532">
        <v>41153</v>
      </c>
    </row>
    <row r="68" spans="1:48" ht="210" x14ac:dyDescent="0.25">
      <c r="A68" s="513">
        <v>1431</v>
      </c>
      <c r="B68" s="513" t="s">
        <v>1047</v>
      </c>
      <c r="C68" s="519" t="s">
        <v>928</v>
      </c>
      <c r="D68" s="513" t="s">
        <v>653</v>
      </c>
      <c r="E68" s="513" t="s">
        <v>1048</v>
      </c>
      <c r="F68" s="513" t="s">
        <v>661</v>
      </c>
      <c r="G68" s="513">
        <v>3</v>
      </c>
      <c r="H68" s="513">
        <v>0.97</v>
      </c>
      <c r="I68" s="513" t="s">
        <v>929</v>
      </c>
      <c r="J68" s="513" t="s">
        <v>940</v>
      </c>
      <c r="K68" s="513" t="s">
        <v>935</v>
      </c>
      <c r="L68" s="513" t="s">
        <v>955</v>
      </c>
      <c r="M68" s="513">
        <v>2007</v>
      </c>
      <c r="N68" s="513">
        <v>4</v>
      </c>
      <c r="O68" s="513" t="s">
        <v>1049</v>
      </c>
      <c r="P68" s="513"/>
      <c r="Q68" s="513"/>
      <c r="R68" s="513"/>
      <c r="S68" s="513"/>
      <c r="T68" s="513" t="s">
        <v>930</v>
      </c>
      <c r="U68" s="513" t="s">
        <v>936</v>
      </c>
      <c r="V68" s="513" t="s">
        <v>1023</v>
      </c>
      <c r="W68" s="513" t="s">
        <v>1050</v>
      </c>
      <c r="X68" s="513"/>
      <c r="Y68" s="513" t="s">
        <v>961</v>
      </c>
      <c r="Z68" s="513">
        <v>171</v>
      </c>
      <c r="AA68" s="513">
        <v>171</v>
      </c>
      <c r="AB68" s="513"/>
      <c r="AC68" s="513"/>
      <c r="AD68" s="513"/>
      <c r="AE68" s="513">
        <v>1999</v>
      </c>
      <c r="AF68" s="513">
        <v>2004</v>
      </c>
      <c r="AG68" s="513" t="s">
        <v>945</v>
      </c>
      <c r="AH68" s="513"/>
      <c r="AI68" s="513"/>
      <c r="AJ68" s="513"/>
      <c r="AK68" s="513"/>
      <c r="AL68" s="513"/>
      <c r="AM68" s="513"/>
      <c r="AN68" s="513"/>
      <c r="AO68" s="513"/>
      <c r="AP68" s="513" t="s">
        <v>946</v>
      </c>
      <c r="AQ68" s="513" t="s">
        <v>957</v>
      </c>
      <c r="AR68" s="513" t="s">
        <v>948</v>
      </c>
      <c r="AS68" s="513" t="s">
        <v>1051</v>
      </c>
      <c r="AT68" s="513" t="s">
        <v>929</v>
      </c>
      <c r="AU68" s="513"/>
      <c r="AV68" s="532">
        <v>40388</v>
      </c>
    </row>
    <row r="69" spans="1:48" ht="60" x14ac:dyDescent="0.25">
      <c r="A69" s="513">
        <v>59</v>
      </c>
      <c r="B69" s="513" t="s">
        <v>1052</v>
      </c>
      <c r="C69" s="519" t="s">
        <v>928</v>
      </c>
      <c r="D69" s="513" t="s">
        <v>625</v>
      </c>
      <c r="E69" s="513"/>
      <c r="F69" s="513" t="s">
        <v>626</v>
      </c>
      <c r="G69" s="513">
        <v>-6</v>
      </c>
      <c r="H69" s="513">
        <v>1.06</v>
      </c>
      <c r="I69" s="513" t="s">
        <v>951</v>
      </c>
      <c r="J69" s="513" t="s">
        <v>940</v>
      </c>
      <c r="K69" s="513" t="s">
        <v>935</v>
      </c>
      <c r="L69" s="513" t="s">
        <v>1053</v>
      </c>
      <c r="M69" s="513">
        <v>2004</v>
      </c>
      <c r="N69" s="513">
        <v>5</v>
      </c>
      <c r="O69" s="513"/>
      <c r="P69" s="513">
        <v>1</v>
      </c>
      <c r="Q69" s="513">
        <v>1</v>
      </c>
      <c r="R69" s="513">
        <v>0.01</v>
      </c>
      <c r="S69" s="513">
        <v>0.01</v>
      </c>
      <c r="T69" s="513" t="s">
        <v>930</v>
      </c>
      <c r="U69" s="513" t="s">
        <v>1018</v>
      </c>
      <c r="V69" s="513"/>
      <c r="W69" s="513"/>
      <c r="X69" s="513"/>
      <c r="Y69" s="513"/>
      <c r="Z69" s="513"/>
      <c r="AA69" s="513"/>
      <c r="AB69" s="513"/>
      <c r="AC69" s="513"/>
      <c r="AD69" s="513"/>
      <c r="AE69" s="513"/>
      <c r="AF69" s="513"/>
      <c r="AG69" s="513" t="s">
        <v>930</v>
      </c>
      <c r="AH69" s="513"/>
      <c r="AI69" s="513" t="s">
        <v>935</v>
      </c>
      <c r="AJ69" s="513" t="s">
        <v>935</v>
      </c>
      <c r="AK69" s="513"/>
      <c r="AL69" s="513"/>
      <c r="AM69" s="513"/>
      <c r="AN69" s="513"/>
      <c r="AO69" s="513"/>
      <c r="AP69" s="513"/>
      <c r="AQ69" s="513"/>
      <c r="AR69" s="513"/>
      <c r="AS69" s="513"/>
      <c r="AT69" s="513"/>
      <c r="AU69" s="513"/>
      <c r="AV69" s="513"/>
    </row>
    <row r="70" spans="1:48" ht="60" x14ac:dyDescent="0.25">
      <c r="A70" s="513">
        <v>302</v>
      </c>
      <c r="B70" s="513" t="s">
        <v>1054</v>
      </c>
      <c r="C70" s="535" t="s">
        <v>928</v>
      </c>
      <c r="D70" s="513" t="s">
        <v>612</v>
      </c>
      <c r="E70" s="513" t="s">
        <v>973</v>
      </c>
      <c r="F70" s="513" t="s">
        <v>615</v>
      </c>
      <c r="G70" s="513">
        <v>4</v>
      </c>
      <c r="H70" s="513">
        <v>0.96</v>
      </c>
      <c r="I70" s="513" t="s">
        <v>1055</v>
      </c>
      <c r="J70" s="513" t="s">
        <v>1056</v>
      </c>
      <c r="K70" s="513" t="s">
        <v>941</v>
      </c>
      <c r="L70" s="513" t="s">
        <v>984</v>
      </c>
      <c r="M70" s="513">
        <v>1995</v>
      </c>
      <c r="N70" s="513">
        <v>5</v>
      </c>
      <c r="O70" s="513"/>
      <c r="P70" s="513">
        <v>2</v>
      </c>
      <c r="Q70" s="513">
        <v>1</v>
      </c>
      <c r="R70" s="513">
        <v>0.02</v>
      </c>
      <c r="S70" s="513">
        <v>0.01</v>
      </c>
      <c r="T70" s="513" t="s">
        <v>1057</v>
      </c>
      <c r="U70" s="513" t="s">
        <v>1018</v>
      </c>
      <c r="V70" s="513"/>
      <c r="W70" s="513"/>
      <c r="X70" s="513"/>
      <c r="Y70" s="513"/>
      <c r="Z70" s="513"/>
      <c r="AA70" s="513"/>
      <c r="AB70" s="513"/>
      <c r="AC70" s="513"/>
      <c r="AD70" s="513"/>
      <c r="AE70" s="513"/>
      <c r="AF70" s="513"/>
      <c r="AG70" s="513" t="s">
        <v>945</v>
      </c>
      <c r="AH70" s="513" t="s">
        <v>941</v>
      </c>
      <c r="AI70" s="513"/>
      <c r="AJ70" s="513"/>
      <c r="AK70" s="513" t="s">
        <v>941</v>
      </c>
      <c r="AL70" s="513" t="s">
        <v>941</v>
      </c>
      <c r="AM70" s="513"/>
      <c r="AN70" s="513"/>
      <c r="AO70" s="513"/>
      <c r="AP70" s="513" t="s">
        <v>946</v>
      </c>
      <c r="AQ70" s="513" t="s">
        <v>957</v>
      </c>
      <c r="AR70" s="513" t="s">
        <v>983</v>
      </c>
      <c r="AS70" s="513"/>
      <c r="AT70" s="513"/>
      <c r="AU70" s="513"/>
      <c r="AV70" s="513"/>
    </row>
    <row r="71" spans="1:48" ht="60" x14ac:dyDescent="0.25">
      <c r="A71" s="513">
        <v>304</v>
      </c>
      <c r="B71" s="513" t="s">
        <v>1054</v>
      </c>
      <c r="C71" s="519" t="s">
        <v>928</v>
      </c>
      <c r="D71" s="513" t="s">
        <v>612</v>
      </c>
      <c r="E71" s="513" t="s">
        <v>973</v>
      </c>
      <c r="F71" s="513" t="s">
        <v>615</v>
      </c>
      <c r="G71" s="513">
        <v>-3</v>
      </c>
      <c r="H71" s="513">
        <v>1.03</v>
      </c>
      <c r="I71" s="513" t="s">
        <v>1055</v>
      </c>
      <c r="J71" s="513" t="s">
        <v>1056</v>
      </c>
      <c r="K71" s="513" t="s">
        <v>941</v>
      </c>
      <c r="L71" s="513" t="s">
        <v>1053</v>
      </c>
      <c r="M71" s="513">
        <v>1995</v>
      </c>
      <c r="N71" s="513">
        <v>5</v>
      </c>
      <c r="O71" s="513"/>
      <c r="P71" s="513">
        <v>1</v>
      </c>
      <c r="Q71" s="513">
        <v>1</v>
      </c>
      <c r="R71" s="513">
        <v>0.01</v>
      </c>
      <c r="S71" s="513">
        <v>0.01</v>
      </c>
      <c r="T71" s="513" t="s">
        <v>952</v>
      </c>
      <c r="U71" s="513" t="s">
        <v>1018</v>
      </c>
      <c r="V71" s="513"/>
      <c r="W71" s="513"/>
      <c r="X71" s="513"/>
      <c r="Y71" s="513"/>
      <c r="Z71" s="513"/>
      <c r="AA71" s="513"/>
      <c r="AB71" s="513"/>
      <c r="AC71" s="513"/>
      <c r="AD71" s="513"/>
      <c r="AE71" s="513"/>
      <c r="AF71" s="513"/>
      <c r="AG71" s="513" t="s">
        <v>945</v>
      </c>
      <c r="AH71" s="513" t="s">
        <v>941</v>
      </c>
      <c r="AI71" s="513"/>
      <c r="AJ71" s="513"/>
      <c r="AK71" s="513" t="s">
        <v>941</v>
      </c>
      <c r="AL71" s="513" t="s">
        <v>941</v>
      </c>
      <c r="AM71" s="513"/>
      <c r="AN71" s="513"/>
      <c r="AO71" s="513"/>
      <c r="AP71" s="513" t="s">
        <v>946</v>
      </c>
      <c r="AQ71" s="513" t="s">
        <v>957</v>
      </c>
      <c r="AR71" s="513" t="s">
        <v>948</v>
      </c>
      <c r="AS71" s="513"/>
      <c r="AT71" s="513"/>
      <c r="AU71" s="513"/>
      <c r="AV71" s="513"/>
    </row>
    <row r="72" spans="1:48" ht="60" x14ac:dyDescent="0.25">
      <c r="A72" s="513">
        <v>303</v>
      </c>
      <c r="B72" s="513" t="s">
        <v>1054</v>
      </c>
      <c r="C72" s="519" t="s">
        <v>928</v>
      </c>
      <c r="D72" s="513" t="s">
        <v>612</v>
      </c>
      <c r="E72" s="513" t="s">
        <v>973</v>
      </c>
      <c r="F72" s="513" t="s">
        <v>615</v>
      </c>
      <c r="G72" s="513">
        <v>-5</v>
      </c>
      <c r="H72" s="513">
        <v>1.05</v>
      </c>
      <c r="I72" s="513" t="s">
        <v>1055</v>
      </c>
      <c r="J72" s="513" t="s">
        <v>1056</v>
      </c>
      <c r="K72" s="513" t="s">
        <v>941</v>
      </c>
      <c r="L72" s="513" t="s">
        <v>1053</v>
      </c>
      <c r="M72" s="513">
        <v>1995</v>
      </c>
      <c r="N72" s="513">
        <v>5</v>
      </c>
      <c r="O72" s="513"/>
      <c r="P72" s="513">
        <v>2</v>
      </c>
      <c r="Q72" s="513">
        <v>1</v>
      </c>
      <c r="R72" s="513">
        <v>0.02</v>
      </c>
      <c r="S72" s="513">
        <v>0.01</v>
      </c>
      <c r="T72" s="513" t="s">
        <v>952</v>
      </c>
      <c r="U72" s="513" t="s">
        <v>1018</v>
      </c>
      <c r="V72" s="513"/>
      <c r="W72" s="513"/>
      <c r="X72" s="513"/>
      <c r="Y72" s="513"/>
      <c r="Z72" s="513"/>
      <c r="AA72" s="513"/>
      <c r="AB72" s="513"/>
      <c r="AC72" s="513"/>
      <c r="AD72" s="513"/>
      <c r="AE72" s="513"/>
      <c r="AF72" s="513"/>
      <c r="AG72" s="513" t="s">
        <v>945</v>
      </c>
      <c r="AH72" s="513" t="s">
        <v>941</v>
      </c>
      <c r="AI72" s="513"/>
      <c r="AJ72" s="513"/>
      <c r="AK72" s="513" t="s">
        <v>941</v>
      </c>
      <c r="AL72" s="513" t="s">
        <v>941</v>
      </c>
      <c r="AM72" s="513"/>
      <c r="AN72" s="513"/>
      <c r="AO72" s="513"/>
      <c r="AP72" s="513" t="s">
        <v>946</v>
      </c>
      <c r="AQ72" s="513" t="s">
        <v>957</v>
      </c>
      <c r="AR72" s="513" t="s">
        <v>983</v>
      </c>
      <c r="AS72" s="513"/>
      <c r="AT72" s="513"/>
      <c r="AU72" s="513"/>
      <c r="AV72" s="513"/>
    </row>
    <row r="73" spans="1:48" ht="135" x14ac:dyDescent="0.25">
      <c r="A73" s="513">
        <v>4918</v>
      </c>
      <c r="B73" s="513" t="s">
        <v>1058</v>
      </c>
      <c r="C73" s="519" t="s">
        <v>928</v>
      </c>
      <c r="D73" s="513" t="s">
        <v>699</v>
      </c>
      <c r="E73" s="513"/>
      <c r="F73" s="513" t="s">
        <v>701</v>
      </c>
      <c r="G73" s="513">
        <v>27</v>
      </c>
      <c r="H73" s="513">
        <v>0.73</v>
      </c>
      <c r="I73" s="513" t="s">
        <v>929</v>
      </c>
      <c r="J73" s="513" t="s">
        <v>940</v>
      </c>
      <c r="K73" s="513" t="s">
        <v>935</v>
      </c>
      <c r="L73" s="513" t="s">
        <v>929</v>
      </c>
      <c r="M73" s="513">
        <v>2013</v>
      </c>
      <c r="N73" s="513">
        <v>4</v>
      </c>
      <c r="O73" s="513" t="s">
        <v>1059</v>
      </c>
      <c r="P73" s="513"/>
      <c r="Q73" s="513">
        <v>10.199999999999999</v>
      </c>
      <c r="R73" s="513"/>
      <c r="S73" s="513">
        <v>0.10199999999999999</v>
      </c>
      <c r="T73" s="513" t="s">
        <v>930</v>
      </c>
      <c r="U73" s="513" t="s">
        <v>936</v>
      </c>
      <c r="V73" s="513" t="s">
        <v>1005</v>
      </c>
      <c r="W73" s="513"/>
      <c r="X73" s="513"/>
      <c r="Y73" s="513" t="s">
        <v>944</v>
      </c>
      <c r="Z73" s="513"/>
      <c r="AA73" s="513">
        <v>91</v>
      </c>
      <c r="AB73" s="513"/>
      <c r="AC73" s="513"/>
      <c r="AD73" s="513"/>
      <c r="AE73" s="513">
        <v>1996</v>
      </c>
      <c r="AF73" s="513">
        <v>2010</v>
      </c>
      <c r="AG73" s="513" t="s">
        <v>945</v>
      </c>
      <c r="AH73" s="513" t="s">
        <v>937</v>
      </c>
      <c r="AI73" s="513"/>
      <c r="AJ73" s="513"/>
      <c r="AK73" s="513">
        <v>3000</v>
      </c>
      <c r="AL73" s="513">
        <v>30000</v>
      </c>
      <c r="AM73" s="513"/>
      <c r="AN73" s="513"/>
      <c r="AO73" s="513">
        <v>2</v>
      </c>
      <c r="AP73" s="513" t="s">
        <v>946</v>
      </c>
      <c r="AQ73" s="513" t="s">
        <v>957</v>
      </c>
      <c r="AR73" s="513" t="s">
        <v>983</v>
      </c>
      <c r="AS73" s="513" t="s">
        <v>1060</v>
      </c>
      <c r="AT73" s="513"/>
      <c r="AU73" s="513"/>
      <c r="AV73" s="532">
        <v>41487</v>
      </c>
    </row>
    <row r="74" spans="1:48" ht="60" x14ac:dyDescent="0.25">
      <c r="A74" s="513">
        <v>320</v>
      </c>
      <c r="B74" s="513" t="s">
        <v>1061</v>
      </c>
      <c r="C74" s="519" t="s">
        <v>928</v>
      </c>
      <c r="D74" s="513" t="s">
        <v>653</v>
      </c>
      <c r="E74" s="513" t="s">
        <v>1003</v>
      </c>
      <c r="F74" s="513" t="s">
        <v>662</v>
      </c>
      <c r="G74" s="513">
        <v>67</v>
      </c>
      <c r="H74" s="513">
        <v>0.33</v>
      </c>
      <c r="I74" s="513" t="s">
        <v>1062</v>
      </c>
      <c r="J74" s="513" t="s">
        <v>1056</v>
      </c>
      <c r="K74" s="513" t="s">
        <v>935</v>
      </c>
      <c r="L74" s="513" t="s">
        <v>955</v>
      </c>
      <c r="M74" s="513">
        <v>2003</v>
      </c>
      <c r="N74" s="513">
        <v>4</v>
      </c>
      <c r="O74" s="513"/>
      <c r="P74" s="513">
        <v>24</v>
      </c>
      <c r="Q74" s="513">
        <v>20</v>
      </c>
      <c r="R74" s="513">
        <v>0.24</v>
      </c>
      <c r="S74" s="513">
        <v>0.2</v>
      </c>
      <c r="T74" s="513" t="s">
        <v>930</v>
      </c>
      <c r="U74" s="513" t="s">
        <v>936</v>
      </c>
      <c r="V74" s="513"/>
      <c r="W74" s="513"/>
      <c r="X74" s="513"/>
      <c r="Y74" s="513"/>
      <c r="Z74" s="513"/>
      <c r="AA74" s="513"/>
      <c r="AB74" s="513"/>
      <c r="AC74" s="513"/>
      <c r="AD74" s="513"/>
      <c r="AE74" s="513"/>
      <c r="AF74" s="513"/>
      <c r="AG74" s="513" t="s">
        <v>945</v>
      </c>
      <c r="AH74" s="513" t="s">
        <v>1008</v>
      </c>
      <c r="AI74" s="513"/>
      <c r="AJ74" s="513"/>
      <c r="AK74" s="513"/>
      <c r="AL74" s="513"/>
      <c r="AM74" s="513"/>
      <c r="AN74" s="513"/>
      <c r="AO74" s="513"/>
      <c r="AP74" s="513" t="s">
        <v>946</v>
      </c>
      <c r="AQ74" s="513" t="s">
        <v>957</v>
      </c>
      <c r="AR74" s="513" t="s">
        <v>983</v>
      </c>
      <c r="AS74" s="513"/>
      <c r="AT74" s="513"/>
      <c r="AU74" s="513"/>
      <c r="AV74" s="513"/>
    </row>
    <row r="75" spans="1:48" ht="60" x14ac:dyDescent="0.25">
      <c r="A75" s="513">
        <v>5534</v>
      </c>
      <c r="B75" s="513" t="s">
        <v>1063</v>
      </c>
      <c r="C75" s="519" t="s">
        <v>928</v>
      </c>
      <c r="D75" s="513" t="s">
        <v>653</v>
      </c>
      <c r="E75" s="513" t="s">
        <v>1003</v>
      </c>
      <c r="F75" s="513" t="s">
        <v>662</v>
      </c>
      <c r="G75" s="513">
        <v>31.6</v>
      </c>
      <c r="H75" s="513">
        <v>0.68400000000000005</v>
      </c>
      <c r="I75" s="513" t="s">
        <v>929</v>
      </c>
      <c r="J75" s="513" t="s">
        <v>940</v>
      </c>
      <c r="K75" s="513" t="s">
        <v>935</v>
      </c>
      <c r="L75" s="513" t="s">
        <v>935</v>
      </c>
      <c r="M75" s="513">
        <v>2014</v>
      </c>
      <c r="N75" s="513">
        <v>4</v>
      </c>
      <c r="O75" s="513" t="s">
        <v>1064</v>
      </c>
      <c r="P75" s="513"/>
      <c r="Q75" s="513">
        <v>9.3000000000000007</v>
      </c>
      <c r="R75" s="513"/>
      <c r="S75" s="513">
        <v>9.2999999999999999E-2</v>
      </c>
      <c r="T75" s="513" t="s">
        <v>930</v>
      </c>
      <c r="U75" s="513" t="s">
        <v>936</v>
      </c>
      <c r="V75" s="513" t="s">
        <v>990</v>
      </c>
      <c r="W75" s="513"/>
      <c r="X75" s="513"/>
      <c r="Y75" s="513"/>
      <c r="Z75" s="513">
        <v>214</v>
      </c>
      <c r="AA75" s="513"/>
      <c r="AB75" s="513"/>
      <c r="AC75" s="513"/>
      <c r="AD75" s="513"/>
      <c r="AE75" s="513">
        <v>2004</v>
      </c>
      <c r="AF75" s="513">
        <v>2009</v>
      </c>
      <c r="AG75" s="513" t="s">
        <v>945</v>
      </c>
      <c r="AH75" s="513" t="s">
        <v>937</v>
      </c>
      <c r="AI75" s="513"/>
      <c r="AJ75" s="513"/>
      <c r="AK75" s="513">
        <v>35000</v>
      </c>
      <c r="AL75" s="513"/>
      <c r="AM75" s="513"/>
      <c r="AN75" s="513"/>
      <c r="AO75" s="533">
        <v>41674</v>
      </c>
      <c r="AP75" s="513" t="s">
        <v>946</v>
      </c>
      <c r="AQ75" s="513" t="s">
        <v>947</v>
      </c>
      <c r="AR75" s="513" t="s">
        <v>983</v>
      </c>
      <c r="AS75" s="513"/>
      <c r="AT75" s="513" t="s">
        <v>935</v>
      </c>
      <c r="AU75" s="513"/>
      <c r="AV75" s="532">
        <v>41836</v>
      </c>
    </row>
    <row r="76" spans="1:48" ht="45" x14ac:dyDescent="0.25">
      <c r="A76" s="513">
        <v>42</v>
      </c>
      <c r="B76" s="513" t="s">
        <v>949</v>
      </c>
      <c r="C76" s="519" t="s">
        <v>928</v>
      </c>
      <c r="D76" s="513" t="s">
        <v>668</v>
      </c>
      <c r="E76" s="513" t="s">
        <v>1065</v>
      </c>
      <c r="F76" s="513" t="s">
        <v>672</v>
      </c>
      <c r="G76" s="513">
        <v>43</v>
      </c>
      <c r="H76" s="513">
        <v>0.56999999999999995</v>
      </c>
      <c r="I76" s="513" t="s">
        <v>929</v>
      </c>
      <c r="J76" s="513" t="s">
        <v>72</v>
      </c>
      <c r="K76" s="513" t="s">
        <v>988</v>
      </c>
      <c r="L76" s="513" t="s">
        <v>984</v>
      </c>
      <c r="M76" s="513">
        <v>2004</v>
      </c>
      <c r="N76" s="513">
        <v>4</v>
      </c>
      <c r="O76" s="513"/>
      <c r="P76" s="513">
        <v>10</v>
      </c>
      <c r="Q76" s="513">
        <v>6</v>
      </c>
      <c r="R76" s="513">
        <v>0.1</v>
      </c>
      <c r="S76" s="513">
        <v>0.06</v>
      </c>
      <c r="T76" s="513" t="s">
        <v>952</v>
      </c>
      <c r="U76" s="513" t="s">
        <v>931</v>
      </c>
      <c r="V76" s="513"/>
      <c r="W76" s="513"/>
      <c r="X76" s="513"/>
      <c r="Y76" s="513"/>
      <c r="Z76" s="513"/>
      <c r="AA76" s="513"/>
      <c r="AB76" s="513"/>
      <c r="AC76" s="513"/>
      <c r="AD76" s="513"/>
      <c r="AE76" s="513"/>
      <c r="AF76" s="513"/>
      <c r="AG76" s="513" t="s">
        <v>930</v>
      </c>
      <c r="AH76" s="513"/>
      <c r="AI76" s="513">
        <v>20000</v>
      </c>
      <c r="AJ76" s="513">
        <v>60000</v>
      </c>
      <c r="AK76" s="513"/>
      <c r="AL76" s="513"/>
      <c r="AM76" s="513"/>
      <c r="AN76" s="513"/>
      <c r="AO76" s="513" t="s">
        <v>1066</v>
      </c>
      <c r="AP76" s="513"/>
      <c r="AQ76" s="513"/>
      <c r="AR76" s="513"/>
      <c r="AS76" s="513"/>
      <c r="AT76" s="513"/>
      <c r="AU76" s="513" t="s">
        <v>1067</v>
      </c>
      <c r="AV76" s="513"/>
    </row>
    <row r="77" spans="1:48" ht="75" x14ac:dyDescent="0.25">
      <c r="A77" s="513">
        <v>4142</v>
      </c>
      <c r="B77" s="513" t="s">
        <v>1068</v>
      </c>
      <c r="C77" s="519" t="s">
        <v>928</v>
      </c>
      <c r="D77" s="513" t="s">
        <v>618</v>
      </c>
      <c r="E77" s="513"/>
      <c r="F77" s="513" t="s">
        <v>621</v>
      </c>
      <c r="G77" s="513">
        <v>56</v>
      </c>
      <c r="H77" s="513">
        <v>0.44</v>
      </c>
      <c r="I77" s="513" t="s">
        <v>929</v>
      </c>
      <c r="J77" s="513" t="s">
        <v>987</v>
      </c>
      <c r="K77" s="513" t="s">
        <v>934</v>
      </c>
      <c r="L77" s="513" t="s">
        <v>935</v>
      </c>
      <c r="M77" s="513">
        <v>2012</v>
      </c>
      <c r="N77" s="513">
        <v>4</v>
      </c>
      <c r="O77" s="513" t="s">
        <v>1069</v>
      </c>
      <c r="P77" s="513"/>
      <c r="Q77" s="513">
        <v>7</v>
      </c>
      <c r="R77" s="513"/>
      <c r="S77" s="513">
        <v>7.0000000000000007E-2</v>
      </c>
      <c r="T77" s="513" t="s">
        <v>930</v>
      </c>
      <c r="U77" s="513" t="s">
        <v>936</v>
      </c>
      <c r="V77" s="513" t="s">
        <v>1023</v>
      </c>
      <c r="W77" s="513"/>
      <c r="X77" s="513"/>
      <c r="Y77" s="513" t="s">
        <v>944</v>
      </c>
      <c r="Z77" s="513">
        <v>243</v>
      </c>
      <c r="AA77" s="513">
        <v>49</v>
      </c>
      <c r="AB77" s="513"/>
      <c r="AC77" s="513"/>
      <c r="AD77" s="513"/>
      <c r="AE77" s="513">
        <v>2001</v>
      </c>
      <c r="AF77" s="513">
        <v>2009</v>
      </c>
      <c r="AG77" s="513" t="s">
        <v>930</v>
      </c>
      <c r="AH77" s="513" t="s">
        <v>937</v>
      </c>
      <c r="AI77" s="513">
        <v>23000</v>
      </c>
      <c r="AJ77" s="513">
        <v>42000</v>
      </c>
      <c r="AK77" s="513"/>
      <c r="AL77" s="513"/>
      <c r="AM77" s="513"/>
      <c r="AN77" s="513"/>
      <c r="AO77" s="513">
        <v>6</v>
      </c>
      <c r="AP77" s="513"/>
      <c r="AQ77" s="513"/>
      <c r="AR77" s="513"/>
      <c r="AS77" s="513" t="s">
        <v>1070</v>
      </c>
      <c r="AT77" s="513" t="s">
        <v>929</v>
      </c>
      <c r="AU77" s="513" t="s">
        <v>994</v>
      </c>
      <c r="AV77" s="532">
        <v>41078</v>
      </c>
    </row>
    <row r="78" spans="1:48" ht="90" x14ac:dyDescent="0.25">
      <c r="A78" s="513">
        <v>4673</v>
      </c>
      <c r="B78" s="513" t="s">
        <v>1071</v>
      </c>
      <c r="C78" s="519" t="s">
        <v>928</v>
      </c>
      <c r="D78" s="513" t="s">
        <v>618</v>
      </c>
      <c r="E78" s="513"/>
      <c r="F78" s="513" t="s">
        <v>622</v>
      </c>
      <c r="G78" s="513">
        <v>24</v>
      </c>
      <c r="H78" s="513">
        <v>0.76</v>
      </c>
      <c r="I78" s="513" t="s">
        <v>1072</v>
      </c>
      <c r="J78" s="513" t="s">
        <v>932</v>
      </c>
      <c r="K78" s="513" t="s">
        <v>935</v>
      </c>
      <c r="L78" s="513" t="s">
        <v>935</v>
      </c>
      <c r="M78" s="513">
        <v>2011</v>
      </c>
      <c r="N78" s="513">
        <v>4</v>
      </c>
      <c r="O78" s="513" t="s">
        <v>1073</v>
      </c>
      <c r="P78" s="513"/>
      <c r="Q78" s="513">
        <v>10.59</v>
      </c>
      <c r="R78" s="513"/>
      <c r="S78" s="513">
        <v>0.10589999999999999</v>
      </c>
      <c r="T78" s="513" t="s">
        <v>930</v>
      </c>
      <c r="U78" s="513" t="s">
        <v>1074</v>
      </c>
      <c r="V78" s="513" t="s">
        <v>1023</v>
      </c>
      <c r="W78" s="513" t="s">
        <v>1075</v>
      </c>
      <c r="X78" s="513"/>
      <c r="Y78" s="513" t="s">
        <v>999</v>
      </c>
      <c r="Z78" s="513">
        <v>315</v>
      </c>
      <c r="AA78" s="513">
        <v>233</v>
      </c>
      <c r="AB78" s="513"/>
      <c r="AC78" s="513"/>
      <c r="AD78" s="513"/>
      <c r="AE78" s="513">
        <v>1997</v>
      </c>
      <c r="AF78" s="513">
        <v>2008</v>
      </c>
      <c r="AG78" s="513" t="s">
        <v>945</v>
      </c>
      <c r="AH78" s="513"/>
      <c r="AI78" s="513"/>
      <c r="AJ78" s="513"/>
      <c r="AK78" s="513"/>
      <c r="AL78" s="513"/>
      <c r="AM78" s="513"/>
      <c r="AN78" s="513"/>
      <c r="AO78" s="513"/>
      <c r="AP78" s="513" t="s">
        <v>946</v>
      </c>
      <c r="AQ78" s="513" t="s">
        <v>1076</v>
      </c>
      <c r="AR78" s="513" t="s">
        <v>948</v>
      </c>
      <c r="AS78" s="513"/>
      <c r="AT78" s="513" t="s">
        <v>929</v>
      </c>
      <c r="AU78" s="513"/>
      <c r="AV78" s="532">
        <v>41311</v>
      </c>
    </row>
    <row r="79" spans="1:48" ht="60" x14ac:dyDescent="0.25">
      <c r="A79" s="513">
        <v>2420</v>
      </c>
      <c r="B79" s="513" t="s">
        <v>1077</v>
      </c>
      <c r="C79" s="519" t="s">
        <v>928</v>
      </c>
      <c r="D79" s="513" t="s">
        <v>674</v>
      </c>
      <c r="E79" s="513" t="s">
        <v>1078</v>
      </c>
      <c r="F79" s="513" t="s">
        <v>680</v>
      </c>
      <c r="G79" s="513">
        <v>18</v>
      </c>
      <c r="H79" s="513">
        <v>0.82</v>
      </c>
      <c r="I79" s="513" t="s">
        <v>929</v>
      </c>
      <c r="J79" s="513" t="s">
        <v>987</v>
      </c>
      <c r="K79" s="513" t="s">
        <v>988</v>
      </c>
      <c r="L79" s="513" t="s">
        <v>984</v>
      </c>
      <c r="M79" s="513">
        <v>2010</v>
      </c>
      <c r="N79" s="513">
        <v>4</v>
      </c>
      <c r="O79" s="513"/>
      <c r="P79" s="513"/>
      <c r="Q79" s="513"/>
      <c r="R79" s="513"/>
      <c r="S79" s="513"/>
      <c r="T79" s="513" t="s">
        <v>930</v>
      </c>
      <c r="U79" s="513" t="s">
        <v>936</v>
      </c>
      <c r="V79" s="513" t="s">
        <v>1023</v>
      </c>
      <c r="W79" s="513" t="s">
        <v>1043</v>
      </c>
      <c r="X79" s="513"/>
      <c r="Y79" s="513" t="s">
        <v>999</v>
      </c>
      <c r="Z79" s="513">
        <v>141</v>
      </c>
      <c r="AA79" s="513">
        <v>94</v>
      </c>
      <c r="AB79" s="513"/>
      <c r="AC79" s="513"/>
      <c r="AD79" s="513"/>
      <c r="AE79" s="513">
        <v>2000</v>
      </c>
      <c r="AF79" s="513">
        <v>2006</v>
      </c>
      <c r="AG79" s="513" t="s">
        <v>930</v>
      </c>
      <c r="AH79" s="513"/>
      <c r="AI79" s="513"/>
      <c r="AJ79" s="513"/>
      <c r="AK79" s="513"/>
      <c r="AL79" s="513"/>
      <c r="AM79" s="513"/>
      <c r="AN79" s="513"/>
      <c r="AO79" s="533">
        <v>41674</v>
      </c>
      <c r="AP79" s="513"/>
      <c r="AQ79" s="513"/>
      <c r="AR79" s="513"/>
      <c r="AS79" s="513"/>
      <c r="AT79" s="513" t="s">
        <v>929</v>
      </c>
      <c r="AU79" s="513" t="s">
        <v>929</v>
      </c>
      <c r="AV79" s="532">
        <v>40401</v>
      </c>
    </row>
    <row r="80" spans="1:48" ht="45" x14ac:dyDescent="0.25">
      <c r="A80" s="513">
        <v>3357</v>
      </c>
      <c r="B80" s="513" t="s">
        <v>1079</v>
      </c>
      <c r="C80" s="519" t="s">
        <v>928</v>
      </c>
      <c r="D80" s="513" t="s">
        <v>674</v>
      </c>
      <c r="E80" s="513" t="s">
        <v>1078</v>
      </c>
      <c r="F80" s="513" t="s">
        <v>681</v>
      </c>
      <c r="G80" s="513">
        <v>45</v>
      </c>
      <c r="H80" s="513">
        <v>0.55000000000000004</v>
      </c>
      <c r="I80" s="513" t="s">
        <v>1080</v>
      </c>
      <c r="J80" s="513" t="s">
        <v>940</v>
      </c>
      <c r="K80" s="513" t="s">
        <v>941</v>
      </c>
      <c r="L80" s="513" t="s">
        <v>984</v>
      </c>
      <c r="M80" s="513">
        <v>2009</v>
      </c>
      <c r="N80" s="513">
        <v>4</v>
      </c>
      <c r="O80" s="513" t="s">
        <v>1081</v>
      </c>
      <c r="P80" s="513"/>
      <c r="Q80" s="513">
        <v>6.7</v>
      </c>
      <c r="R80" s="513"/>
      <c r="S80" s="513">
        <v>6.7000000000000004E-2</v>
      </c>
      <c r="T80" s="513" t="s">
        <v>930</v>
      </c>
      <c r="U80" s="513" t="s">
        <v>936</v>
      </c>
      <c r="V80" s="513" t="s">
        <v>1082</v>
      </c>
      <c r="W80" s="513"/>
      <c r="X80" s="513"/>
      <c r="Y80" s="513" t="s">
        <v>944</v>
      </c>
      <c r="Z80" s="513">
        <v>66</v>
      </c>
      <c r="AA80" s="513">
        <v>24</v>
      </c>
      <c r="AB80" s="513"/>
      <c r="AC80" s="513"/>
      <c r="AD80" s="513"/>
      <c r="AE80" s="513">
        <v>1997</v>
      </c>
      <c r="AF80" s="513">
        <v>2006</v>
      </c>
      <c r="AG80" s="513" t="s">
        <v>930</v>
      </c>
      <c r="AH80" s="513" t="s">
        <v>1008</v>
      </c>
      <c r="AI80" s="513">
        <v>1336</v>
      </c>
      <c r="AJ80" s="513">
        <v>13240</v>
      </c>
      <c r="AK80" s="513"/>
      <c r="AL80" s="513"/>
      <c r="AM80" s="513"/>
      <c r="AN80" s="513"/>
      <c r="AO80" s="513">
        <v>2</v>
      </c>
      <c r="AP80" s="513"/>
      <c r="AQ80" s="513"/>
      <c r="AR80" s="513"/>
      <c r="AS80" s="513"/>
      <c r="AT80" s="513" t="s">
        <v>929</v>
      </c>
      <c r="AU80" s="513" t="s">
        <v>1014</v>
      </c>
      <c r="AV80" s="532">
        <v>40633</v>
      </c>
    </row>
    <row r="81" spans="1:48" ht="45" x14ac:dyDescent="0.25">
      <c r="A81" s="513">
        <v>3360</v>
      </c>
      <c r="B81" s="513" t="s">
        <v>1079</v>
      </c>
      <c r="C81" s="519" t="s">
        <v>928</v>
      </c>
      <c r="D81" s="513" t="s">
        <v>674</v>
      </c>
      <c r="E81" s="513" t="s">
        <v>1078</v>
      </c>
      <c r="F81" s="513" t="s">
        <v>681</v>
      </c>
      <c r="G81" s="513">
        <v>45</v>
      </c>
      <c r="H81" s="513">
        <v>0.55000000000000004</v>
      </c>
      <c r="I81" s="513" t="s">
        <v>1080</v>
      </c>
      <c r="J81" s="513" t="s">
        <v>940</v>
      </c>
      <c r="K81" s="513" t="s">
        <v>941</v>
      </c>
      <c r="L81" s="513" t="s">
        <v>984</v>
      </c>
      <c r="M81" s="513">
        <v>2009</v>
      </c>
      <c r="N81" s="513">
        <v>5</v>
      </c>
      <c r="O81" s="513" t="s">
        <v>1081</v>
      </c>
      <c r="P81" s="513"/>
      <c r="Q81" s="513">
        <v>6.4</v>
      </c>
      <c r="R81" s="513"/>
      <c r="S81" s="513">
        <v>6.4000000000000001E-2</v>
      </c>
      <c r="T81" s="513" t="s">
        <v>930</v>
      </c>
      <c r="U81" s="513" t="s">
        <v>936</v>
      </c>
      <c r="V81" s="513" t="s">
        <v>1083</v>
      </c>
      <c r="W81" s="513"/>
      <c r="X81" s="513"/>
      <c r="Y81" s="513" t="s">
        <v>944</v>
      </c>
      <c r="Z81" s="513">
        <v>300</v>
      </c>
      <c r="AA81" s="513">
        <v>96</v>
      </c>
      <c r="AB81" s="513"/>
      <c r="AC81" s="513"/>
      <c r="AD81" s="513"/>
      <c r="AE81" s="513">
        <v>1997</v>
      </c>
      <c r="AF81" s="513">
        <v>2006</v>
      </c>
      <c r="AG81" s="513" t="s">
        <v>930</v>
      </c>
      <c r="AH81" s="513" t="s">
        <v>1008</v>
      </c>
      <c r="AI81" s="513">
        <v>574</v>
      </c>
      <c r="AJ81" s="513">
        <v>20784</v>
      </c>
      <c r="AK81" s="513"/>
      <c r="AL81" s="513"/>
      <c r="AM81" s="513"/>
      <c r="AN81" s="513"/>
      <c r="AO81" s="513">
        <v>2</v>
      </c>
      <c r="AP81" s="513"/>
      <c r="AQ81" s="513"/>
      <c r="AR81" s="513"/>
      <c r="AS81" s="513"/>
      <c r="AT81" s="513" t="s">
        <v>929</v>
      </c>
      <c r="AU81" s="513" t="s">
        <v>1014</v>
      </c>
      <c r="AV81" s="532">
        <v>40633</v>
      </c>
    </row>
    <row r="82" spans="1:48" ht="45" x14ac:dyDescent="0.25">
      <c r="A82" s="513">
        <v>3358</v>
      </c>
      <c r="B82" s="513" t="s">
        <v>1079</v>
      </c>
      <c r="C82" s="519" t="s">
        <v>928</v>
      </c>
      <c r="D82" s="513" t="s">
        <v>674</v>
      </c>
      <c r="E82" s="513" t="s">
        <v>1078</v>
      </c>
      <c r="F82" s="513" t="s">
        <v>681</v>
      </c>
      <c r="G82" s="513">
        <v>44</v>
      </c>
      <c r="H82" s="513">
        <v>0.56000000000000005</v>
      </c>
      <c r="I82" s="513" t="s">
        <v>1080</v>
      </c>
      <c r="J82" s="513" t="s">
        <v>940</v>
      </c>
      <c r="K82" s="513" t="s">
        <v>941</v>
      </c>
      <c r="L82" s="513" t="s">
        <v>984</v>
      </c>
      <c r="M82" s="513">
        <v>2009</v>
      </c>
      <c r="N82" s="513">
        <v>4</v>
      </c>
      <c r="O82" s="513" t="s">
        <v>1081</v>
      </c>
      <c r="P82" s="513"/>
      <c r="Q82" s="513">
        <v>30.8</v>
      </c>
      <c r="R82" s="513"/>
      <c r="S82" s="513">
        <v>0.308</v>
      </c>
      <c r="T82" s="513" t="s">
        <v>930</v>
      </c>
      <c r="U82" s="513" t="s">
        <v>936</v>
      </c>
      <c r="V82" s="513" t="s">
        <v>1084</v>
      </c>
      <c r="W82" s="513"/>
      <c r="X82" s="513"/>
      <c r="Y82" s="513" t="s">
        <v>944</v>
      </c>
      <c r="Z82" s="513">
        <v>206</v>
      </c>
      <c r="AA82" s="513">
        <v>68</v>
      </c>
      <c r="AB82" s="513"/>
      <c r="AC82" s="513"/>
      <c r="AD82" s="513"/>
      <c r="AE82" s="513">
        <v>1997</v>
      </c>
      <c r="AF82" s="513">
        <v>2006</v>
      </c>
      <c r="AG82" s="513" t="s">
        <v>930</v>
      </c>
      <c r="AH82" s="513" t="s">
        <v>1008</v>
      </c>
      <c r="AI82" s="513">
        <v>574</v>
      </c>
      <c r="AJ82" s="513">
        <v>17591</v>
      </c>
      <c r="AK82" s="513"/>
      <c r="AL82" s="513"/>
      <c r="AM82" s="513"/>
      <c r="AN82" s="513"/>
      <c r="AO82" s="513">
        <v>2</v>
      </c>
      <c r="AP82" s="513"/>
      <c r="AQ82" s="513"/>
      <c r="AR82" s="513"/>
      <c r="AS82" s="513"/>
      <c r="AT82" s="513" t="s">
        <v>929</v>
      </c>
      <c r="AU82" s="513" t="s">
        <v>1014</v>
      </c>
      <c r="AV82" s="532">
        <v>40633</v>
      </c>
    </row>
    <row r="83" spans="1:48" ht="45" x14ac:dyDescent="0.25">
      <c r="A83" s="513">
        <v>5401</v>
      </c>
      <c r="B83" s="513" t="s">
        <v>1085</v>
      </c>
      <c r="C83" s="519" t="s">
        <v>928</v>
      </c>
      <c r="D83" s="513" t="s">
        <v>674</v>
      </c>
      <c r="E83" s="513" t="s">
        <v>1078</v>
      </c>
      <c r="F83" s="513" t="s">
        <v>681</v>
      </c>
      <c r="G83" s="513">
        <v>34.049999999999997</v>
      </c>
      <c r="H83" s="513">
        <v>0.66</v>
      </c>
      <c r="I83" s="513" t="s">
        <v>929</v>
      </c>
      <c r="J83" s="513" t="s">
        <v>940</v>
      </c>
      <c r="K83" s="513" t="s">
        <v>929</v>
      </c>
      <c r="L83" s="513" t="s">
        <v>984</v>
      </c>
      <c r="M83" s="513">
        <v>2012</v>
      </c>
      <c r="N83" s="513">
        <v>4</v>
      </c>
      <c r="O83" s="513" t="s">
        <v>1081</v>
      </c>
      <c r="P83" s="513"/>
      <c r="Q83" s="513">
        <v>14.14</v>
      </c>
      <c r="R83" s="513"/>
      <c r="S83" s="513">
        <v>0.14099999999999999</v>
      </c>
      <c r="T83" s="513" t="s">
        <v>930</v>
      </c>
      <c r="U83" s="513" t="s">
        <v>936</v>
      </c>
      <c r="V83" s="513" t="s">
        <v>1086</v>
      </c>
      <c r="W83" s="513"/>
      <c r="X83" s="513"/>
      <c r="Y83" s="513" t="s">
        <v>944</v>
      </c>
      <c r="Z83" s="513">
        <v>129</v>
      </c>
      <c r="AA83" s="513">
        <v>107</v>
      </c>
      <c r="AB83" s="513"/>
      <c r="AC83" s="513"/>
      <c r="AD83" s="513"/>
      <c r="AE83" s="513">
        <v>2003</v>
      </c>
      <c r="AF83" s="513">
        <v>2010</v>
      </c>
      <c r="AG83" s="513" t="s">
        <v>930</v>
      </c>
      <c r="AH83" s="513" t="s">
        <v>937</v>
      </c>
      <c r="AI83" s="513">
        <v>200</v>
      </c>
      <c r="AJ83" s="513">
        <v>8000</v>
      </c>
      <c r="AK83" s="513"/>
      <c r="AL83" s="513"/>
      <c r="AM83" s="513"/>
      <c r="AN83" s="513"/>
      <c r="AO83" s="513">
        <v>2</v>
      </c>
      <c r="AP83" s="513"/>
      <c r="AQ83" s="513"/>
      <c r="AR83" s="513"/>
      <c r="AS83" s="513"/>
      <c r="AT83" s="513" t="s">
        <v>929</v>
      </c>
      <c r="AU83" s="513" t="s">
        <v>1014</v>
      </c>
      <c r="AV83" s="532">
        <v>41648</v>
      </c>
    </row>
    <row r="84" spans="1:48" ht="45" x14ac:dyDescent="0.25">
      <c r="A84" s="513">
        <v>3347</v>
      </c>
      <c r="B84" s="513" t="s">
        <v>1079</v>
      </c>
      <c r="C84" s="519" t="s">
        <v>928</v>
      </c>
      <c r="D84" s="513" t="s">
        <v>674</v>
      </c>
      <c r="E84" s="513" t="s">
        <v>1078</v>
      </c>
      <c r="F84" s="513" t="s">
        <v>681</v>
      </c>
      <c r="G84" s="513">
        <v>22</v>
      </c>
      <c r="H84" s="513">
        <v>0.78</v>
      </c>
      <c r="I84" s="513" t="s">
        <v>929</v>
      </c>
      <c r="J84" s="513" t="s">
        <v>940</v>
      </c>
      <c r="K84" s="513" t="s">
        <v>941</v>
      </c>
      <c r="L84" s="513" t="s">
        <v>984</v>
      </c>
      <c r="M84" s="513">
        <v>2009</v>
      </c>
      <c r="N84" s="513">
        <v>4</v>
      </c>
      <c r="O84" s="513" t="s">
        <v>1081</v>
      </c>
      <c r="P84" s="513"/>
      <c r="Q84" s="513">
        <v>6.6</v>
      </c>
      <c r="R84" s="513"/>
      <c r="S84" s="513">
        <v>6.6000000000000003E-2</v>
      </c>
      <c r="T84" s="513" t="s">
        <v>930</v>
      </c>
      <c r="U84" s="513" t="s">
        <v>936</v>
      </c>
      <c r="V84" s="513" t="s">
        <v>1082</v>
      </c>
      <c r="W84" s="513"/>
      <c r="X84" s="513"/>
      <c r="Y84" s="513" t="s">
        <v>944</v>
      </c>
      <c r="Z84" s="513">
        <v>397</v>
      </c>
      <c r="AA84" s="513">
        <v>193</v>
      </c>
      <c r="AB84" s="513"/>
      <c r="AC84" s="513"/>
      <c r="AD84" s="513"/>
      <c r="AE84" s="513">
        <v>1997</v>
      </c>
      <c r="AF84" s="513">
        <v>2006</v>
      </c>
      <c r="AG84" s="513" t="s">
        <v>930</v>
      </c>
      <c r="AH84" s="513" t="s">
        <v>1008</v>
      </c>
      <c r="AI84" s="513">
        <v>1336</v>
      </c>
      <c r="AJ84" s="513">
        <v>13240</v>
      </c>
      <c r="AK84" s="513"/>
      <c r="AL84" s="513"/>
      <c r="AM84" s="513"/>
      <c r="AN84" s="513"/>
      <c r="AO84" s="513">
        <v>2</v>
      </c>
      <c r="AP84" s="513"/>
      <c r="AQ84" s="513"/>
      <c r="AR84" s="513"/>
      <c r="AS84" s="513"/>
      <c r="AT84" s="513" t="s">
        <v>929</v>
      </c>
      <c r="AU84" s="513" t="s">
        <v>1014</v>
      </c>
      <c r="AV84" s="532">
        <v>40633</v>
      </c>
    </row>
    <row r="85" spans="1:48" ht="45" x14ac:dyDescent="0.25">
      <c r="A85" s="513">
        <v>3362</v>
      </c>
      <c r="B85" s="513" t="s">
        <v>1079</v>
      </c>
      <c r="C85" s="519" t="s">
        <v>928</v>
      </c>
      <c r="D85" s="513" t="s">
        <v>674</v>
      </c>
      <c r="E85" s="513" t="s">
        <v>1078</v>
      </c>
      <c r="F85" s="513" t="s">
        <v>681</v>
      </c>
      <c r="G85" s="513">
        <v>12</v>
      </c>
      <c r="H85" s="513">
        <v>0.88</v>
      </c>
      <c r="I85" s="513" t="s">
        <v>929</v>
      </c>
      <c r="J85" s="513" t="s">
        <v>940</v>
      </c>
      <c r="K85" s="513" t="s">
        <v>941</v>
      </c>
      <c r="L85" s="513" t="s">
        <v>984</v>
      </c>
      <c r="M85" s="513">
        <v>2009</v>
      </c>
      <c r="N85" s="513">
        <v>5</v>
      </c>
      <c r="O85" s="513" t="s">
        <v>1081</v>
      </c>
      <c r="P85" s="513"/>
      <c r="Q85" s="513">
        <v>2.8</v>
      </c>
      <c r="R85" s="513"/>
      <c r="S85" s="513">
        <v>2.8000000000000001E-2</v>
      </c>
      <c r="T85" s="513" t="s">
        <v>930</v>
      </c>
      <c r="U85" s="513" t="s">
        <v>936</v>
      </c>
      <c r="V85" s="513" t="s">
        <v>1087</v>
      </c>
      <c r="W85" s="513"/>
      <c r="X85" s="513"/>
      <c r="Y85" s="513" t="s">
        <v>944</v>
      </c>
      <c r="Z85" s="513">
        <v>2615</v>
      </c>
      <c r="AA85" s="513">
        <v>1456</v>
      </c>
      <c r="AB85" s="513"/>
      <c r="AC85" s="513"/>
      <c r="AD85" s="513"/>
      <c r="AE85" s="513">
        <v>1997</v>
      </c>
      <c r="AF85" s="513">
        <v>2006</v>
      </c>
      <c r="AG85" s="513" t="s">
        <v>930</v>
      </c>
      <c r="AH85" s="513" t="s">
        <v>1008</v>
      </c>
      <c r="AI85" s="513">
        <v>574</v>
      </c>
      <c r="AJ85" s="513">
        <v>20784</v>
      </c>
      <c r="AK85" s="513"/>
      <c r="AL85" s="513"/>
      <c r="AM85" s="513"/>
      <c r="AN85" s="513"/>
      <c r="AO85" s="513">
        <v>2</v>
      </c>
      <c r="AP85" s="513"/>
      <c r="AQ85" s="513"/>
      <c r="AR85" s="513"/>
      <c r="AS85" s="513"/>
      <c r="AT85" s="513" t="s">
        <v>929</v>
      </c>
      <c r="AU85" s="513" t="s">
        <v>1014</v>
      </c>
      <c r="AV85" s="532">
        <v>40633</v>
      </c>
    </row>
    <row r="86" spans="1:48" ht="45" x14ac:dyDescent="0.25">
      <c r="A86" s="513">
        <v>3346</v>
      </c>
      <c r="B86" s="513" t="s">
        <v>1079</v>
      </c>
      <c r="C86" s="519" t="s">
        <v>928</v>
      </c>
      <c r="D86" s="513" t="s">
        <v>674</v>
      </c>
      <c r="E86" s="513" t="s">
        <v>1078</v>
      </c>
      <c r="F86" s="513" t="s">
        <v>681</v>
      </c>
      <c r="G86" s="513">
        <v>9</v>
      </c>
      <c r="H86" s="513">
        <v>0.91</v>
      </c>
      <c r="I86" s="513" t="s">
        <v>929</v>
      </c>
      <c r="J86" s="513" t="s">
        <v>940</v>
      </c>
      <c r="K86" s="513" t="s">
        <v>941</v>
      </c>
      <c r="L86" s="513" t="s">
        <v>955</v>
      </c>
      <c r="M86" s="513">
        <v>2009</v>
      </c>
      <c r="N86" s="513">
        <v>4</v>
      </c>
      <c r="O86" s="513" t="s">
        <v>1081</v>
      </c>
      <c r="P86" s="513"/>
      <c r="Q86" s="513">
        <v>9.5</v>
      </c>
      <c r="R86" s="513"/>
      <c r="S86" s="513">
        <v>9.5000000000000001E-2</v>
      </c>
      <c r="T86" s="513" t="s">
        <v>930</v>
      </c>
      <c r="U86" s="513" t="s">
        <v>936</v>
      </c>
      <c r="V86" s="513" t="s">
        <v>1084</v>
      </c>
      <c r="W86" s="513"/>
      <c r="X86" s="513"/>
      <c r="Y86" s="513" t="s">
        <v>944</v>
      </c>
      <c r="Z86" s="513">
        <v>239</v>
      </c>
      <c r="AA86" s="513">
        <v>116</v>
      </c>
      <c r="AB86" s="513"/>
      <c r="AC86" s="513"/>
      <c r="AD86" s="513"/>
      <c r="AE86" s="513">
        <v>1997</v>
      </c>
      <c r="AF86" s="513">
        <v>2006</v>
      </c>
      <c r="AG86" s="513" t="s">
        <v>930</v>
      </c>
      <c r="AH86" s="513" t="s">
        <v>1008</v>
      </c>
      <c r="AI86" s="513">
        <v>2338</v>
      </c>
      <c r="AJ86" s="513">
        <v>22076</v>
      </c>
      <c r="AK86" s="513"/>
      <c r="AL86" s="513"/>
      <c r="AM86" s="513"/>
      <c r="AN86" s="513"/>
      <c r="AO86" s="513">
        <v>2</v>
      </c>
      <c r="AP86" s="513"/>
      <c r="AQ86" s="513"/>
      <c r="AR86" s="513"/>
      <c r="AS86" s="513"/>
      <c r="AT86" s="513" t="s">
        <v>929</v>
      </c>
      <c r="AU86" s="513" t="s">
        <v>1014</v>
      </c>
      <c r="AV86" s="532">
        <v>40633</v>
      </c>
    </row>
    <row r="87" spans="1:48" ht="45" x14ac:dyDescent="0.25">
      <c r="A87" s="513">
        <v>3350</v>
      </c>
      <c r="B87" s="513" t="s">
        <v>1079</v>
      </c>
      <c r="C87" s="519" t="s">
        <v>928</v>
      </c>
      <c r="D87" s="513" t="s">
        <v>674</v>
      </c>
      <c r="E87" s="513" t="s">
        <v>1078</v>
      </c>
      <c r="F87" s="513" t="s">
        <v>681</v>
      </c>
      <c r="G87" s="513">
        <v>9</v>
      </c>
      <c r="H87" s="513">
        <v>0.91</v>
      </c>
      <c r="I87" s="513" t="s">
        <v>929</v>
      </c>
      <c r="J87" s="513" t="s">
        <v>940</v>
      </c>
      <c r="K87" s="513" t="s">
        <v>941</v>
      </c>
      <c r="L87" s="513" t="s">
        <v>984</v>
      </c>
      <c r="M87" s="513">
        <v>2009</v>
      </c>
      <c r="N87" s="513">
        <v>5</v>
      </c>
      <c r="O87" s="513" t="s">
        <v>1081</v>
      </c>
      <c r="P87" s="513"/>
      <c r="Q87" s="513">
        <v>3.5</v>
      </c>
      <c r="R87" s="513"/>
      <c r="S87" s="513">
        <v>3.5000000000000003E-2</v>
      </c>
      <c r="T87" s="513" t="s">
        <v>930</v>
      </c>
      <c r="U87" s="513" t="s">
        <v>936</v>
      </c>
      <c r="V87" s="513" t="s">
        <v>1083</v>
      </c>
      <c r="W87" s="513"/>
      <c r="X87" s="513"/>
      <c r="Y87" s="513" t="s">
        <v>944</v>
      </c>
      <c r="Z87" s="513">
        <v>1733</v>
      </c>
      <c r="AA87" s="513">
        <v>920</v>
      </c>
      <c r="AB87" s="513"/>
      <c r="AC87" s="513"/>
      <c r="AD87" s="513"/>
      <c r="AE87" s="513">
        <v>1997</v>
      </c>
      <c r="AF87" s="513">
        <v>2006</v>
      </c>
      <c r="AG87" s="513" t="s">
        <v>930</v>
      </c>
      <c r="AH87" s="513" t="s">
        <v>1008</v>
      </c>
      <c r="AI87" s="513">
        <v>574</v>
      </c>
      <c r="AJ87" s="513">
        <v>20784</v>
      </c>
      <c r="AK87" s="513"/>
      <c r="AL87" s="513"/>
      <c r="AM87" s="513"/>
      <c r="AN87" s="513"/>
      <c r="AO87" s="513">
        <v>2</v>
      </c>
      <c r="AP87" s="513"/>
      <c r="AQ87" s="513"/>
      <c r="AR87" s="513"/>
      <c r="AS87" s="513"/>
      <c r="AT87" s="513" t="s">
        <v>929</v>
      </c>
      <c r="AU87" s="513" t="s">
        <v>1014</v>
      </c>
      <c r="AV87" s="532">
        <v>40633</v>
      </c>
    </row>
    <row r="88" spans="1:48" ht="45" x14ac:dyDescent="0.25">
      <c r="A88" s="513">
        <v>3348</v>
      </c>
      <c r="B88" s="513" t="s">
        <v>1079</v>
      </c>
      <c r="C88" s="519" t="s">
        <v>928</v>
      </c>
      <c r="D88" s="513" t="s">
        <v>674</v>
      </c>
      <c r="E88" s="513" t="s">
        <v>1078</v>
      </c>
      <c r="F88" s="513" t="s">
        <v>681</v>
      </c>
      <c r="G88" s="513">
        <v>6</v>
      </c>
      <c r="H88" s="513">
        <v>0.94</v>
      </c>
      <c r="I88" s="513" t="s">
        <v>929</v>
      </c>
      <c r="J88" s="513" t="s">
        <v>940</v>
      </c>
      <c r="K88" s="513" t="s">
        <v>941</v>
      </c>
      <c r="L88" s="513" t="s">
        <v>984</v>
      </c>
      <c r="M88" s="513">
        <v>2009</v>
      </c>
      <c r="N88" s="513">
        <v>4</v>
      </c>
      <c r="O88" s="513" t="s">
        <v>1081</v>
      </c>
      <c r="P88" s="513"/>
      <c r="Q88" s="513">
        <v>4.2</v>
      </c>
      <c r="R88" s="513"/>
      <c r="S88" s="513">
        <v>4.2000000000000003E-2</v>
      </c>
      <c r="T88" s="513" t="s">
        <v>930</v>
      </c>
      <c r="U88" s="513" t="s">
        <v>936</v>
      </c>
      <c r="V88" s="513" t="s">
        <v>1084</v>
      </c>
      <c r="W88" s="513"/>
      <c r="X88" s="513"/>
      <c r="Y88" s="513" t="s">
        <v>944</v>
      </c>
      <c r="Z88" s="513">
        <v>1114</v>
      </c>
      <c r="AA88" s="513">
        <v>664</v>
      </c>
      <c r="AB88" s="513"/>
      <c r="AC88" s="513"/>
      <c r="AD88" s="513"/>
      <c r="AE88" s="513">
        <v>1997</v>
      </c>
      <c r="AF88" s="513">
        <v>2006</v>
      </c>
      <c r="AG88" s="513" t="s">
        <v>930</v>
      </c>
      <c r="AH88" s="513" t="s">
        <v>1008</v>
      </c>
      <c r="AI88" s="513">
        <v>574</v>
      </c>
      <c r="AJ88" s="513">
        <v>17591</v>
      </c>
      <c r="AK88" s="513"/>
      <c r="AL88" s="513"/>
      <c r="AM88" s="513"/>
      <c r="AN88" s="513"/>
      <c r="AO88" s="513">
        <v>2</v>
      </c>
      <c r="AP88" s="513"/>
      <c r="AQ88" s="513"/>
      <c r="AR88" s="513"/>
      <c r="AS88" s="513"/>
      <c r="AT88" s="513" t="s">
        <v>929</v>
      </c>
      <c r="AU88" s="513" t="s">
        <v>1014</v>
      </c>
      <c r="AV88" s="532">
        <v>40633</v>
      </c>
    </row>
    <row r="89" spans="1:48" ht="45" x14ac:dyDescent="0.25">
      <c r="A89" s="513">
        <v>3349</v>
      </c>
      <c r="B89" s="513" t="s">
        <v>1079</v>
      </c>
      <c r="C89" s="519" t="s">
        <v>928</v>
      </c>
      <c r="D89" s="513" t="s">
        <v>674</v>
      </c>
      <c r="E89" s="513" t="s">
        <v>1078</v>
      </c>
      <c r="F89" s="513" t="s">
        <v>681</v>
      </c>
      <c r="G89" s="513">
        <v>-4</v>
      </c>
      <c r="H89" s="513">
        <v>1.04</v>
      </c>
      <c r="I89" s="513" t="s">
        <v>929</v>
      </c>
      <c r="J89" s="513" t="s">
        <v>940</v>
      </c>
      <c r="K89" s="513" t="s">
        <v>941</v>
      </c>
      <c r="L89" s="513" t="s">
        <v>984</v>
      </c>
      <c r="M89" s="513">
        <v>2009</v>
      </c>
      <c r="N89" s="513">
        <v>4</v>
      </c>
      <c r="O89" s="513" t="s">
        <v>1081</v>
      </c>
      <c r="P89" s="513"/>
      <c r="Q89" s="513">
        <v>14.6</v>
      </c>
      <c r="R89" s="513"/>
      <c r="S89" s="513">
        <v>0.14599999999999999</v>
      </c>
      <c r="T89" s="513" t="s">
        <v>930</v>
      </c>
      <c r="U89" s="513" t="s">
        <v>936</v>
      </c>
      <c r="V89" s="513" t="s">
        <v>1088</v>
      </c>
      <c r="W89" s="513"/>
      <c r="X89" s="513"/>
      <c r="Y89" s="513" t="s">
        <v>944</v>
      </c>
      <c r="Z89" s="513">
        <v>222</v>
      </c>
      <c r="AA89" s="513">
        <v>63</v>
      </c>
      <c r="AB89" s="513"/>
      <c r="AC89" s="513"/>
      <c r="AD89" s="513"/>
      <c r="AE89" s="513">
        <v>2001</v>
      </c>
      <c r="AF89" s="513">
        <v>2006</v>
      </c>
      <c r="AG89" s="513" t="s">
        <v>930</v>
      </c>
      <c r="AH89" s="513" t="s">
        <v>1008</v>
      </c>
      <c r="AI89" s="513">
        <v>3167</v>
      </c>
      <c r="AJ89" s="513">
        <v>20784</v>
      </c>
      <c r="AK89" s="513"/>
      <c r="AL89" s="513"/>
      <c r="AM89" s="513"/>
      <c r="AN89" s="513"/>
      <c r="AO89" s="513">
        <v>2</v>
      </c>
      <c r="AP89" s="513"/>
      <c r="AQ89" s="513"/>
      <c r="AR89" s="513"/>
      <c r="AS89" s="513"/>
      <c r="AT89" s="513" t="s">
        <v>929</v>
      </c>
      <c r="AU89" s="513" t="s">
        <v>1014</v>
      </c>
      <c r="AV89" s="532">
        <v>40633</v>
      </c>
    </row>
    <row r="90" spans="1:48" ht="45" x14ac:dyDescent="0.25">
      <c r="A90" s="513">
        <v>3368</v>
      </c>
      <c r="B90" s="513" t="s">
        <v>1079</v>
      </c>
      <c r="C90" s="519" t="s">
        <v>928</v>
      </c>
      <c r="D90" s="513" t="s">
        <v>674</v>
      </c>
      <c r="E90" s="513" t="s">
        <v>1078</v>
      </c>
      <c r="F90" s="513" t="s">
        <v>682</v>
      </c>
      <c r="G90" s="513">
        <v>37</v>
      </c>
      <c r="H90" s="513">
        <v>0.63</v>
      </c>
      <c r="I90" s="513" t="s">
        <v>929</v>
      </c>
      <c r="J90" s="513" t="s">
        <v>940</v>
      </c>
      <c r="K90" s="513" t="s">
        <v>941</v>
      </c>
      <c r="L90" s="513" t="s">
        <v>984</v>
      </c>
      <c r="M90" s="513">
        <v>2009</v>
      </c>
      <c r="N90" s="513">
        <v>4</v>
      </c>
      <c r="O90" s="513" t="s">
        <v>1081</v>
      </c>
      <c r="P90" s="513"/>
      <c r="Q90" s="513">
        <v>11.6</v>
      </c>
      <c r="R90" s="513"/>
      <c r="S90" s="513">
        <v>0.11600000000000001</v>
      </c>
      <c r="T90" s="513" t="s">
        <v>930</v>
      </c>
      <c r="U90" s="513" t="s">
        <v>936</v>
      </c>
      <c r="V90" s="513" t="s">
        <v>1082</v>
      </c>
      <c r="W90" s="513"/>
      <c r="X90" s="513"/>
      <c r="Y90" s="513" t="s">
        <v>944</v>
      </c>
      <c r="Z90" s="513">
        <v>94</v>
      </c>
      <c r="AA90" s="513">
        <v>34</v>
      </c>
      <c r="AB90" s="513"/>
      <c r="AC90" s="513"/>
      <c r="AD90" s="513"/>
      <c r="AE90" s="513">
        <v>1997</v>
      </c>
      <c r="AF90" s="513">
        <v>2006</v>
      </c>
      <c r="AG90" s="513" t="s">
        <v>930</v>
      </c>
      <c r="AH90" s="513" t="s">
        <v>1008</v>
      </c>
      <c r="AI90" s="513">
        <v>1336</v>
      </c>
      <c r="AJ90" s="513">
        <v>13240</v>
      </c>
      <c r="AK90" s="513"/>
      <c r="AL90" s="513"/>
      <c r="AM90" s="513"/>
      <c r="AN90" s="513"/>
      <c r="AO90" s="513">
        <v>2</v>
      </c>
      <c r="AP90" s="513"/>
      <c r="AQ90" s="513"/>
      <c r="AR90" s="513"/>
      <c r="AS90" s="513"/>
      <c r="AT90" s="513" t="s">
        <v>929</v>
      </c>
      <c r="AU90" s="513" t="s">
        <v>1014</v>
      </c>
      <c r="AV90" s="532">
        <v>40633</v>
      </c>
    </row>
    <row r="91" spans="1:48" ht="45" x14ac:dyDescent="0.25">
      <c r="A91" s="513">
        <v>3371</v>
      </c>
      <c r="B91" s="513" t="s">
        <v>1079</v>
      </c>
      <c r="C91" s="519" t="s">
        <v>928</v>
      </c>
      <c r="D91" s="513" t="s">
        <v>674</v>
      </c>
      <c r="E91" s="513" t="s">
        <v>1078</v>
      </c>
      <c r="F91" s="513" t="s">
        <v>682</v>
      </c>
      <c r="G91" s="513">
        <v>6</v>
      </c>
      <c r="H91" s="513">
        <v>0.94</v>
      </c>
      <c r="I91" s="513" t="s">
        <v>929</v>
      </c>
      <c r="J91" s="513" t="s">
        <v>940</v>
      </c>
      <c r="K91" s="513" t="s">
        <v>941</v>
      </c>
      <c r="L91" s="513" t="s">
        <v>984</v>
      </c>
      <c r="M91" s="513">
        <v>2009</v>
      </c>
      <c r="N91" s="513">
        <v>4</v>
      </c>
      <c r="O91" s="513" t="s">
        <v>1081</v>
      </c>
      <c r="P91" s="513"/>
      <c r="Q91" s="513">
        <v>8.1</v>
      </c>
      <c r="R91" s="513"/>
      <c r="S91" s="513">
        <v>8.1000000000000003E-2</v>
      </c>
      <c r="T91" s="513" t="s">
        <v>930</v>
      </c>
      <c r="U91" s="513" t="s">
        <v>936</v>
      </c>
      <c r="V91" s="513" t="s">
        <v>1083</v>
      </c>
      <c r="W91" s="513"/>
      <c r="X91" s="513"/>
      <c r="Y91" s="513" t="s">
        <v>944</v>
      </c>
      <c r="Z91" s="513">
        <v>308</v>
      </c>
      <c r="AA91" s="513">
        <v>164</v>
      </c>
      <c r="AB91" s="513"/>
      <c r="AC91" s="513"/>
      <c r="AD91" s="513"/>
      <c r="AE91" s="513">
        <v>1997</v>
      </c>
      <c r="AF91" s="513">
        <v>2006</v>
      </c>
      <c r="AG91" s="513" t="s">
        <v>930</v>
      </c>
      <c r="AH91" s="513" t="s">
        <v>1008</v>
      </c>
      <c r="AI91" s="513">
        <v>574</v>
      </c>
      <c r="AJ91" s="513">
        <v>20784</v>
      </c>
      <c r="AK91" s="513"/>
      <c r="AL91" s="513"/>
      <c r="AM91" s="513"/>
      <c r="AN91" s="513"/>
      <c r="AO91" s="513">
        <v>2</v>
      </c>
      <c r="AP91" s="513"/>
      <c r="AQ91" s="513"/>
      <c r="AR91" s="513"/>
      <c r="AS91" s="513"/>
      <c r="AT91" s="513" t="s">
        <v>929</v>
      </c>
      <c r="AU91" s="513" t="s">
        <v>1014</v>
      </c>
      <c r="AV91" s="532">
        <v>40633</v>
      </c>
    </row>
    <row r="92" spans="1:48" ht="45" x14ac:dyDescent="0.25">
      <c r="A92" s="513">
        <v>3369</v>
      </c>
      <c r="B92" s="513" t="s">
        <v>1079</v>
      </c>
      <c r="C92" s="519" t="s">
        <v>928</v>
      </c>
      <c r="D92" s="513" t="s">
        <v>674</v>
      </c>
      <c r="E92" s="513" t="s">
        <v>1078</v>
      </c>
      <c r="F92" s="513" t="s">
        <v>682</v>
      </c>
      <c r="G92" s="513">
        <v>-10</v>
      </c>
      <c r="H92" s="513">
        <v>1.1000000000000001</v>
      </c>
      <c r="I92" s="513" t="s">
        <v>929</v>
      </c>
      <c r="J92" s="513" t="s">
        <v>940</v>
      </c>
      <c r="K92" s="513" t="s">
        <v>941</v>
      </c>
      <c r="L92" s="513" t="s">
        <v>984</v>
      </c>
      <c r="M92" s="513">
        <v>2009</v>
      </c>
      <c r="N92" s="513">
        <v>4</v>
      </c>
      <c r="O92" s="513" t="s">
        <v>1081</v>
      </c>
      <c r="P92" s="513"/>
      <c r="Q92" s="513">
        <v>11.4</v>
      </c>
      <c r="R92" s="513"/>
      <c r="S92" s="513">
        <v>0.114</v>
      </c>
      <c r="T92" s="513" t="s">
        <v>930</v>
      </c>
      <c r="U92" s="513" t="s">
        <v>936</v>
      </c>
      <c r="V92" s="513" t="s">
        <v>1084</v>
      </c>
      <c r="W92" s="513"/>
      <c r="X92" s="513"/>
      <c r="Y92" s="513" t="s">
        <v>944</v>
      </c>
      <c r="Z92" s="513">
        <v>158</v>
      </c>
      <c r="AA92" s="513">
        <v>120</v>
      </c>
      <c r="AB92" s="513"/>
      <c r="AC92" s="513"/>
      <c r="AD92" s="513"/>
      <c r="AE92" s="513">
        <v>1997</v>
      </c>
      <c r="AF92" s="513">
        <v>2006</v>
      </c>
      <c r="AG92" s="513" t="s">
        <v>930</v>
      </c>
      <c r="AH92" s="513" t="s">
        <v>1008</v>
      </c>
      <c r="AI92" s="513">
        <v>574</v>
      </c>
      <c r="AJ92" s="513">
        <v>17591</v>
      </c>
      <c r="AK92" s="513"/>
      <c r="AL92" s="513"/>
      <c r="AM92" s="513"/>
      <c r="AN92" s="513"/>
      <c r="AO92" s="513">
        <v>2</v>
      </c>
      <c r="AP92" s="513"/>
      <c r="AQ92" s="513"/>
      <c r="AR92" s="513"/>
      <c r="AS92" s="513"/>
      <c r="AT92" s="513" t="s">
        <v>929</v>
      </c>
      <c r="AU92" s="513" t="s">
        <v>1014</v>
      </c>
      <c r="AV92" s="532">
        <v>40633</v>
      </c>
    </row>
    <row r="93" spans="1:48" ht="45" x14ac:dyDescent="0.25">
      <c r="A93" s="513">
        <v>3381</v>
      </c>
      <c r="B93" s="513" t="s">
        <v>1079</v>
      </c>
      <c r="C93" s="519" t="s">
        <v>928</v>
      </c>
      <c r="D93" s="513" t="s">
        <v>674</v>
      </c>
      <c r="E93" s="513" t="s">
        <v>1078</v>
      </c>
      <c r="F93" s="513" t="s">
        <v>683</v>
      </c>
      <c r="G93" s="513">
        <v>22</v>
      </c>
      <c r="H93" s="513">
        <v>0.78</v>
      </c>
      <c r="I93" s="513" t="s">
        <v>929</v>
      </c>
      <c r="J93" s="513" t="s">
        <v>940</v>
      </c>
      <c r="K93" s="513" t="s">
        <v>941</v>
      </c>
      <c r="L93" s="513" t="s">
        <v>984</v>
      </c>
      <c r="M93" s="513">
        <v>2009</v>
      </c>
      <c r="N93" s="513">
        <v>4</v>
      </c>
      <c r="O93" s="513" t="s">
        <v>1081</v>
      </c>
      <c r="P93" s="513"/>
      <c r="Q93" s="513">
        <v>10</v>
      </c>
      <c r="R93" s="513"/>
      <c r="S93" s="513">
        <v>0.1</v>
      </c>
      <c r="T93" s="513" t="s">
        <v>930</v>
      </c>
      <c r="U93" s="513" t="s">
        <v>936</v>
      </c>
      <c r="V93" s="513" t="s">
        <v>1084</v>
      </c>
      <c r="W93" s="513"/>
      <c r="X93" s="513"/>
      <c r="Y93" s="513" t="s">
        <v>944</v>
      </c>
      <c r="Z93" s="513">
        <v>137</v>
      </c>
      <c r="AA93" s="513">
        <v>79</v>
      </c>
      <c r="AB93" s="513"/>
      <c r="AC93" s="513"/>
      <c r="AD93" s="513"/>
      <c r="AE93" s="513">
        <v>1997</v>
      </c>
      <c r="AF93" s="513">
        <v>2006</v>
      </c>
      <c r="AG93" s="513" t="s">
        <v>930</v>
      </c>
      <c r="AH93" s="513" t="s">
        <v>1008</v>
      </c>
      <c r="AI93" s="513">
        <v>574</v>
      </c>
      <c r="AJ93" s="513">
        <v>17591</v>
      </c>
      <c r="AK93" s="513"/>
      <c r="AL93" s="513"/>
      <c r="AM93" s="513"/>
      <c r="AN93" s="513"/>
      <c r="AO93" s="513">
        <v>2</v>
      </c>
      <c r="AP93" s="513"/>
      <c r="AQ93" s="513"/>
      <c r="AR93" s="513"/>
      <c r="AS93" s="513"/>
      <c r="AT93" s="513" t="s">
        <v>929</v>
      </c>
      <c r="AU93" s="513" t="s">
        <v>1014</v>
      </c>
      <c r="AV93" s="532">
        <v>40633</v>
      </c>
    </row>
    <row r="94" spans="1:48" ht="45" x14ac:dyDescent="0.25">
      <c r="A94" s="513">
        <v>3380</v>
      </c>
      <c r="B94" s="513" t="s">
        <v>1079</v>
      </c>
      <c r="C94" s="519" t="s">
        <v>928</v>
      </c>
      <c r="D94" s="513" t="s">
        <v>674</v>
      </c>
      <c r="E94" s="513" t="s">
        <v>1078</v>
      </c>
      <c r="F94" s="513" t="s">
        <v>683</v>
      </c>
      <c r="G94" s="513">
        <v>18</v>
      </c>
      <c r="H94" s="513">
        <v>0.82</v>
      </c>
      <c r="I94" s="513" t="s">
        <v>929</v>
      </c>
      <c r="J94" s="513" t="s">
        <v>940</v>
      </c>
      <c r="K94" s="513" t="s">
        <v>941</v>
      </c>
      <c r="L94" s="513" t="s">
        <v>984</v>
      </c>
      <c r="M94" s="513">
        <v>2009</v>
      </c>
      <c r="N94" s="513">
        <v>4</v>
      </c>
      <c r="O94" s="513" t="s">
        <v>1081</v>
      </c>
      <c r="P94" s="513"/>
      <c r="Q94" s="513">
        <v>7.8</v>
      </c>
      <c r="R94" s="513"/>
      <c r="S94" s="513">
        <v>7.8E-2</v>
      </c>
      <c r="T94" s="513" t="s">
        <v>930</v>
      </c>
      <c r="U94" s="513" t="s">
        <v>936</v>
      </c>
      <c r="V94" s="513" t="s">
        <v>1082</v>
      </c>
      <c r="W94" s="513"/>
      <c r="X94" s="513"/>
      <c r="Y94" s="513" t="s">
        <v>944</v>
      </c>
      <c r="Z94" s="513">
        <v>303</v>
      </c>
      <c r="AA94" s="513">
        <v>159</v>
      </c>
      <c r="AB94" s="513"/>
      <c r="AC94" s="513"/>
      <c r="AD94" s="513"/>
      <c r="AE94" s="513">
        <v>1997</v>
      </c>
      <c r="AF94" s="513">
        <v>2006</v>
      </c>
      <c r="AG94" s="513" t="s">
        <v>930</v>
      </c>
      <c r="AH94" s="513" t="s">
        <v>1008</v>
      </c>
      <c r="AI94" s="513">
        <v>1336</v>
      </c>
      <c r="AJ94" s="513">
        <v>13240</v>
      </c>
      <c r="AK94" s="513"/>
      <c r="AL94" s="513"/>
      <c r="AM94" s="513"/>
      <c r="AN94" s="513"/>
      <c r="AO94" s="513">
        <v>2</v>
      </c>
      <c r="AP94" s="513"/>
      <c r="AQ94" s="513"/>
      <c r="AR94" s="513"/>
      <c r="AS94" s="513"/>
      <c r="AT94" s="513" t="s">
        <v>929</v>
      </c>
      <c r="AU94" s="513" t="s">
        <v>1014</v>
      </c>
      <c r="AV94" s="532">
        <v>40633</v>
      </c>
    </row>
    <row r="95" spans="1:48" ht="45" x14ac:dyDescent="0.25">
      <c r="A95" s="513">
        <v>3383</v>
      </c>
      <c r="B95" s="513" t="s">
        <v>1079</v>
      </c>
      <c r="C95" s="519" t="s">
        <v>928</v>
      </c>
      <c r="D95" s="513" t="s">
        <v>674</v>
      </c>
      <c r="E95" s="513" t="s">
        <v>1078</v>
      </c>
      <c r="F95" s="513" t="s">
        <v>683</v>
      </c>
      <c r="G95" s="513">
        <v>15</v>
      </c>
      <c r="H95" s="513">
        <v>0.85</v>
      </c>
      <c r="I95" s="513" t="s">
        <v>929</v>
      </c>
      <c r="J95" s="513" t="s">
        <v>940</v>
      </c>
      <c r="K95" s="513" t="s">
        <v>941</v>
      </c>
      <c r="L95" s="513" t="s">
        <v>984</v>
      </c>
      <c r="M95" s="513">
        <v>2009</v>
      </c>
      <c r="N95" s="513">
        <v>5</v>
      </c>
      <c r="O95" s="513" t="s">
        <v>1081</v>
      </c>
      <c r="P95" s="513"/>
      <c r="Q95" s="513">
        <v>5.9</v>
      </c>
      <c r="R95" s="513"/>
      <c r="S95" s="513">
        <v>5.8999999999999997E-2</v>
      </c>
      <c r="T95" s="513" t="s">
        <v>930</v>
      </c>
      <c r="U95" s="513" t="s">
        <v>936</v>
      </c>
      <c r="V95" s="513" t="s">
        <v>1083</v>
      </c>
      <c r="W95" s="513"/>
      <c r="X95" s="513"/>
      <c r="Y95" s="513" t="s">
        <v>944</v>
      </c>
      <c r="Z95" s="513">
        <v>606</v>
      </c>
      <c r="AA95" s="513">
        <v>291</v>
      </c>
      <c r="AB95" s="513"/>
      <c r="AC95" s="513"/>
      <c r="AD95" s="513"/>
      <c r="AE95" s="513">
        <v>1997</v>
      </c>
      <c r="AF95" s="513">
        <v>2006</v>
      </c>
      <c r="AG95" s="513" t="s">
        <v>930</v>
      </c>
      <c r="AH95" s="513" t="s">
        <v>1008</v>
      </c>
      <c r="AI95" s="513">
        <v>574</v>
      </c>
      <c r="AJ95" s="513">
        <v>20784</v>
      </c>
      <c r="AK95" s="513"/>
      <c r="AL95" s="513"/>
      <c r="AM95" s="513"/>
      <c r="AN95" s="513"/>
      <c r="AO95" s="513">
        <v>2</v>
      </c>
      <c r="AP95" s="513"/>
      <c r="AQ95" s="513"/>
      <c r="AR95" s="513"/>
      <c r="AS95" s="513"/>
      <c r="AT95" s="513" t="s">
        <v>929</v>
      </c>
      <c r="AU95" s="513" t="s">
        <v>1014</v>
      </c>
      <c r="AV95" s="532">
        <v>40633</v>
      </c>
    </row>
    <row r="96" spans="1:48" ht="45" x14ac:dyDescent="0.25">
      <c r="A96" s="513">
        <v>3382</v>
      </c>
      <c r="B96" s="513" t="s">
        <v>1079</v>
      </c>
      <c r="C96" s="519" t="s">
        <v>928</v>
      </c>
      <c r="D96" s="513" t="s">
        <v>674</v>
      </c>
      <c r="E96" s="513" t="s">
        <v>1078</v>
      </c>
      <c r="F96" s="513" t="s">
        <v>683</v>
      </c>
      <c r="G96" s="513">
        <v>-10</v>
      </c>
      <c r="H96" s="513">
        <v>1.1000000000000001</v>
      </c>
      <c r="I96" s="513" t="s">
        <v>929</v>
      </c>
      <c r="J96" s="513" t="s">
        <v>940</v>
      </c>
      <c r="K96" s="513" t="s">
        <v>941</v>
      </c>
      <c r="L96" s="513" t="s">
        <v>984</v>
      </c>
      <c r="M96" s="513">
        <v>2009</v>
      </c>
      <c r="N96" s="513">
        <v>4</v>
      </c>
      <c r="O96" s="513" t="s">
        <v>1081</v>
      </c>
      <c r="P96" s="513"/>
      <c r="Q96" s="513">
        <v>17.3</v>
      </c>
      <c r="R96" s="513"/>
      <c r="S96" s="513">
        <v>0.17299999999999999</v>
      </c>
      <c r="T96" s="513" t="s">
        <v>930</v>
      </c>
      <c r="U96" s="513" t="s">
        <v>936</v>
      </c>
      <c r="V96" s="513" t="s">
        <v>1088</v>
      </c>
      <c r="W96" s="513"/>
      <c r="X96" s="513"/>
      <c r="Y96" s="513" t="s">
        <v>944</v>
      </c>
      <c r="Z96" s="513">
        <v>166</v>
      </c>
      <c r="AA96" s="513">
        <v>53</v>
      </c>
      <c r="AB96" s="513"/>
      <c r="AC96" s="513"/>
      <c r="AD96" s="513"/>
      <c r="AE96" s="513">
        <v>2001</v>
      </c>
      <c r="AF96" s="513">
        <v>2006</v>
      </c>
      <c r="AG96" s="513" t="s">
        <v>930</v>
      </c>
      <c r="AH96" s="513" t="s">
        <v>1008</v>
      </c>
      <c r="AI96" s="513">
        <v>3167</v>
      </c>
      <c r="AJ96" s="513">
        <v>20784</v>
      </c>
      <c r="AK96" s="513"/>
      <c r="AL96" s="513"/>
      <c r="AM96" s="513"/>
      <c r="AN96" s="513"/>
      <c r="AO96" s="513">
        <v>2</v>
      </c>
      <c r="AP96" s="513"/>
      <c r="AQ96" s="513"/>
      <c r="AR96" s="513"/>
      <c r="AS96" s="513"/>
      <c r="AT96" s="513" t="s">
        <v>929</v>
      </c>
      <c r="AU96" s="513" t="s">
        <v>1014</v>
      </c>
      <c r="AV96" s="532">
        <v>40633</v>
      </c>
    </row>
    <row r="97" spans="1:48" ht="45" x14ac:dyDescent="0.25">
      <c r="A97" s="513">
        <v>2438</v>
      </c>
      <c r="B97" s="513" t="s">
        <v>1089</v>
      </c>
      <c r="C97" s="519" t="s">
        <v>928</v>
      </c>
      <c r="D97" s="513" t="s">
        <v>699</v>
      </c>
      <c r="E97" s="513"/>
      <c r="F97" s="513" t="s">
        <v>702</v>
      </c>
      <c r="G97" s="513">
        <v>16</v>
      </c>
      <c r="H97" s="513">
        <v>0.84</v>
      </c>
      <c r="I97" s="513" t="s">
        <v>1090</v>
      </c>
      <c r="J97" s="513" t="s">
        <v>940</v>
      </c>
      <c r="K97" s="513" t="s">
        <v>929</v>
      </c>
      <c r="L97" s="513" t="s">
        <v>984</v>
      </c>
      <c r="M97" s="513">
        <v>2009</v>
      </c>
      <c r="N97" s="513">
        <v>4</v>
      </c>
      <c r="O97" s="513" t="s">
        <v>1091</v>
      </c>
      <c r="P97" s="513"/>
      <c r="Q97" s="513">
        <v>10.4</v>
      </c>
      <c r="R97" s="513"/>
      <c r="S97" s="513">
        <v>0.104</v>
      </c>
      <c r="T97" s="513" t="s">
        <v>930</v>
      </c>
      <c r="U97" s="513" t="s">
        <v>936</v>
      </c>
      <c r="V97" s="513" t="s">
        <v>1088</v>
      </c>
      <c r="W97" s="513"/>
      <c r="X97" s="513"/>
      <c r="Y97" s="513" t="s">
        <v>1092</v>
      </c>
      <c r="Z97" s="513">
        <v>72</v>
      </c>
      <c r="AA97" s="513">
        <v>95</v>
      </c>
      <c r="AB97" s="513"/>
      <c r="AC97" s="513"/>
      <c r="AD97" s="513"/>
      <c r="AE97" s="513">
        <v>1993</v>
      </c>
      <c r="AF97" s="513">
        <v>2007</v>
      </c>
      <c r="AG97" s="513" t="s">
        <v>930</v>
      </c>
      <c r="AH97" s="513" t="s">
        <v>937</v>
      </c>
      <c r="AI97" s="513">
        <v>261</v>
      </c>
      <c r="AJ97" s="513">
        <v>14790</v>
      </c>
      <c r="AK97" s="513"/>
      <c r="AL97" s="513"/>
      <c r="AM97" s="513"/>
      <c r="AN97" s="513"/>
      <c r="AO97" s="513">
        <v>2</v>
      </c>
      <c r="AP97" s="513"/>
      <c r="AQ97" s="513"/>
      <c r="AR97" s="513"/>
      <c r="AS97" s="513"/>
      <c r="AT97" s="513" t="s">
        <v>929</v>
      </c>
      <c r="AU97" s="513" t="s">
        <v>1014</v>
      </c>
      <c r="AV97" s="532">
        <v>40401</v>
      </c>
    </row>
    <row r="98" spans="1:48" ht="60" x14ac:dyDescent="0.25">
      <c r="A98" s="513">
        <v>4201</v>
      </c>
      <c r="B98" s="513" t="s">
        <v>958</v>
      </c>
      <c r="C98" s="519" t="s">
        <v>928</v>
      </c>
      <c r="D98" s="513" t="s">
        <v>653</v>
      </c>
      <c r="E98" s="513"/>
      <c r="F98" s="513" t="s">
        <v>663</v>
      </c>
      <c r="G98" s="513">
        <v>18</v>
      </c>
      <c r="H98" s="513">
        <v>0.82</v>
      </c>
      <c r="I98" s="513" t="s">
        <v>929</v>
      </c>
      <c r="J98" s="513" t="s">
        <v>940</v>
      </c>
      <c r="K98" s="513" t="s">
        <v>941</v>
      </c>
      <c r="L98" s="513" t="s">
        <v>929</v>
      </c>
      <c r="M98" s="513">
        <v>2011</v>
      </c>
      <c r="N98" s="513">
        <v>4</v>
      </c>
      <c r="O98" s="513" t="s">
        <v>1093</v>
      </c>
      <c r="P98" s="513"/>
      <c r="Q98" s="513">
        <v>8.3000000000000007</v>
      </c>
      <c r="R98" s="513"/>
      <c r="S98" s="513">
        <v>8.3000000000000004E-2</v>
      </c>
      <c r="T98" s="513" t="s">
        <v>930</v>
      </c>
      <c r="U98" s="513" t="s">
        <v>1018</v>
      </c>
      <c r="V98" s="513" t="s">
        <v>1094</v>
      </c>
      <c r="W98" s="513"/>
      <c r="X98" s="513">
        <v>1450</v>
      </c>
      <c r="Y98" s="513" t="s">
        <v>944</v>
      </c>
      <c r="Z98" s="513"/>
      <c r="AA98" s="513"/>
      <c r="AB98" s="513"/>
      <c r="AC98" s="513"/>
      <c r="AD98" s="513"/>
      <c r="AE98" s="513">
        <v>1994</v>
      </c>
      <c r="AF98" s="513">
        <v>2008</v>
      </c>
      <c r="AG98" s="513" t="s">
        <v>945</v>
      </c>
      <c r="AH98" s="513" t="s">
        <v>937</v>
      </c>
      <c r="AI98" s="513"/>
      <c r="AJ98" s="513"/>
      <c r="AK98" s="513">
        <v>7500</v>
      </c>
      <c r="AL98" s="513">
        <v>99000</v>
      </c>
      <c r="AM98" s="513">
        <v>40</v>
      </c>
      <c r="AN98" s="513">
        <v>20100</v>
      </c>
      <c r="AO98" s="513"/>
      <c r="AP98" s="513" t="s">
        <v>946</v>
      </c>
      <c r="AQ98" s="513" t="s">
        <v>947</v>
      </c>
      <c r="AR98" s="513" t="s">
        <v>948</v>
      </c>
      <c r="AS98" s="513"/>
      <c r="AT98" s="513" t="s">
        <v>929</v>
      </c>
      <c r="AU98" s="513"/>
      <c r="AV98" s="532">
        <v>41153</v>
      </c>
    </row>
    <row r="99" spans="1:48" ht="45" x14ac:dyDescent="0.25">
      <c r="A99" s="513">
        <v>3396</v>
      </c>
      <c r="B99" s="513" t="s">
        <v>1079</v>
      </c>
      <c r="C99" s="519" t="s">
        <v>928</v>
      </c>
      <c r="D99" s="513" t="s">
        <v>674</v>
      </c>
      <c r="E99" s="513" t="s">
        <v>1078</v>
      </c>
      <c r="F99" s="513" t="s">
        <v>684</v>
      </c>
      <c r="G99" s="513">
        <v>39</v>
      </c>
      <c r="H99" s="513">
        <v>0.61</v>
      </c>
      <c r="I99" s="513" t="s">
        <v>951</v>
      </c>
      <c r="J99" s="513" t="s">
        <v>940</v>
      </c>
      <c r="K99" s="513" t="s">
        <v>941</v>
      </c>
      <c r="L99" s="513" t="s">
        <v>984</v>
      </c>
      <c r="M99" s="513">
        <v>2009</v>
      </c>
      <c r="N99" s="513">
        <v>4</v>
      </c>
      <c r="O99" s="513"/>
      <c r="P99" s="513"/>
      <c r="Q99" s="513">
        <v>15.56</v>
      </c>
      <c r="R99" s="513"/>
      <c r="S99" s="513">
        <v>0.15559999999999999</v>
      </c>
      <c r="T99" s="513" t="s">
        <v>930</v>
      </c>
      <c r="U99" s="513" t="s">
        <v>1018</v>
      </c>
      <c r="V99" s="513" t="s">
        <v>1095</v>
      </c>
      <c r="W99" s="513"/>
      <c r="X99" s="513"/>
      <c r="Y99" s="513" t="s">
        <v>944</v>
      </c>
      <c r="Z99" s="513"/>
      <c r="AA99" s="513"/>
      <c r="AB99" s="513"/>
      <c r="AC99" s="513"/>
      <c r="AD99" s="513"/>
      <c r="AE99" s="513">
        <v>1997</v>
      </c>
      <c r="AF99" s="513">
        <v>2006</v>
      </c>
      <c r="AG99" s="513" t="s">
        <v>930</v>
      </c>
      <c r="AH99" s="513" t="s">
        <v>1008</v>
      </c>
      <c r="AI99" s="513">
        <v>180</v>
      </c>
      <c r="AJ99" s="513">
        <v>12776</v>
      </c>
      <c r="AK99" s="513"/>
      <c r="AL99" s="513"/>
      <c r="AM99" s="513"/>
      <c r="AN99" s="513"/>
      <c r="AO99" s="513">
        <v>2</v>
      </c>
      <c r="AP99" s="513"/>
      <c r="AQ99" s="513"/>
      <c r="AR99" s="513"/>
      <c r="AS99" s="513"/>
      <c r="AT99" s="513" t="s">
        <v>929</v>
      </c>
      <c r="AU99" s="513" t="s">
        <v>1014</v>
      </c>
      <c r="AV99" s="532">
        <v>40633</v>
      </c>
    </row>
    <row r="100" spans="1:48" ht="45" x14ac:dyDescent="0.25">
      <c r="A100" s="513">
        <v>3394</v>
      </c>
      <c r="B100" s="513" t="s">
        <v>1079</v>
      </c>
      <c r="C100" s="519" t="s">
        <v>928</v>
      </c>
      <c r="D100" s="513" t="s">
        <v>674</v>
      </c>
      <c r="E100" s="513" t="s">
        <v>1078</v>
      </c>
      <c r="F100" s="513" t="s">
        <v>684</v>
      </c>
      <c r="G100" s="513">
        <v>33</v>
      </c>
      <c r="H100" s="513">
        <v>0.67</v>
      </c>
      <c r="I100" s="513" t="s">
        <v>951</v>
      </c>
      <c r="J100" s="513" t="s">
        <v>940</v>
      </c>
      <c r="K100" s="513" t="s">
        <v>941</v>
      </c>
      <c r="L100" s="513" t="s">
        <v>984</v>
      </c>
      <c r="M100" s="513">
        <v>2009</v>
      </c>
      <c r="N100" s="513">
        <v>4</v>
      </c>
      <c r="O100" s="513"/>
      <c r="P100" s="513"/>
      <c r="Q100" s="513">
        <v>12.22</v>
      </c>
      <c r="R100" s="513"/>
      <c r="S100" s="513">
        <v>0.1222</v>
      </c>
      <c r="T100" s="513" t="s">
        <v>930</v>
      </c>
      <c r="U100" s="513" t="s">
        <v>1018</v>
      </c>
      <c r="V100" s="513" t="s">
        <v>1095</v>
      </c>
      <c r="W100" s="513"/>
      <c r="X100" s="513"/>
      <c r="Y100" s="513" t="s">
        <v>944</v>
      </c>
      <c r="Z100" s="513"/>
      <c r="AA100" s="513"/>
      <c r="AB100" s="513"/>
      <c r="AC100" s="513"/>
      <c r="AD100" s="513"/>
      <c r="AE100" s="513">
        <v>1997</v>
      </c>
      <c r="AF100" s="513">
        <v>2006</v>
      </c>
      <c r="AG100" s="513" t="s">
        <v>930</v>
      </c>
      <c r="AH100" s="513" t="s">
        <v>1008</v>
      </c>
      <c r="AI100" s="513">
        <v>180</v>
      </c>
      <c r="AJ100" s="513">
        <v>12776</v>
      </c>
      <c r="AK100" s="513"/>
      <c r="AL100" s="513"/>
      <c r="AM100" s="513"/>
      <c r="AN100" s="513"/>
      <c r="AO100" s="513">
        <v>2</v>
      </c>
      <c r="AP100" s="513"/>
      <c r="AQ100" s="513"/>
      <c r="AR100" s="513"/>
      <c r="AS100" s="513"/>
      <c r="AT100" s="513" t="s">
        <v>929</v>
      </c>
      <c r="AU100" s="513" t="s">
        <v>1014</v>
      </c>
      <c r="AV100" s="532">
        <v>40633</v>
      </c>
    </row>
    <row r="101" spans="1:48" ht="90" x14ac:dyDescent="0.25">
      <c r="A101" s="513">
        <v>3404</v>
      </c>
      <c r="B101" s="513" t="s">
        <v>1079</v>
      </c>
      <c r="C101" s="519" t="s">
        <v>928</v>
      </c>
      <c r="D101" s="513" t="s">
        <v>674</v>
      </c>
      <c r="E101" s="513" t="s">
        <v>1078</v>
      </c>
      <c r="F101" s="513" t="s">
        <v>685</v>
      </c>
      <c r="G101" s="513">
        <v>66</v>
      </c>
      <c r="H101" s="513">
        <v>0.34</v>
      </c>
      <c r="I101" s="513" t="s">
        <v>951</v>
      </c>
      <c r="J101" s="513" t="s">
        <v>940</v>
      </c>
      <c r="K101" s="513" t="s">
        <v>941</v>
      </c>
      <c r="L101" s="513" t="s">
        <v>984</v>
      </c>
      <c r="M101" s="513">
        <v>2009</v>
      </c>
      <c r="N101" s="513">
        <v>4</v>
      </c>
      <c r="O101" s="513" t="s">
        <v>1096</v>
      </c>
      <c r="P101" s="513"/>
      <c r="Q101" s="513">
        <v>18.55</v>
      </c>
      <c r="R101" s="513"/>
      <c r="S101" s="513">
        <v>0.1855</v>
      </c>
      <c r="T101" s="513" t="s">
        <v>930</v>
      </c>
      <c r="U101" s="513" t="s">
        <v>1018</v>
      </c>
      <c r="V101" s="513" t="s">
        <v>1095</v>
      </c>
      <c r="W101" s="513"/>
      <c r="X101" s="513"/>
      <c r="Y101" s="513" t="s">
        <v>944</v>
      </c>
      <c r="Z101" s="513"/>
      <c r="AA101" s="513"/>
      <c r="AB101" s="513"/>
      <c r="AC101" s="513"/>
      <c r="AD101" s="513"/>
      <c r="AE101" s="513">
        <v>1997</v>
      </c>
      <c r="AF101" s="513">
        <v>2006</v>
      </c>
      <c r="AG101" s="513" t="s">
        <v>930</v>
      </c>
      <c r="AH101" s="513" t="s">
        <v>1008</v>
      </c>
      <c r="AI101" s="513">
        <v>4956</v>
      </c>
      <c r="AJ101" s="513">
        <v>31692</v>
      </c>
      <c r="AK101" s="513"/>
      <c r="AL101" s="513"/>
      <c r="AM101" s="513"/>
      <c r="AN101" s="513"/>
      <c r="AO101" s="513"/>
      <c r="AP101" s="513"/>
      <c r="AQ101" s="513"/>
      <c r="AR101" s="513"/>
      <c r="AS101" s="513"/>
      <c r="AT101" s="513" t="s">
        <v>929</v>
      </c>
      <c r="AU101" s="513" t="s">
        <v>994</v>
      </c>
      <c r="AV101" s="532">
        <v>40633</v>
      </c>
    </row>
    <row r="102" spans="1:48" ht="90" x14ac:dyDescent="0.25">
      <c r="A102" s="513">
        <v>3408</v>
      </c>
      <c r="B102" s="513" t="s">
        <v>1079</v>
      </c>
      <c r="C102" s="519" t="s">
        <v>928</v>
      </c>
      <c r="D102" s="513" t="s">
        <v>674</v>
      </c>
      <c r="E102" s="513" t="s">
        <v>1078</v>
      </c>
      <c r="F102" s="513" t="s">
        <v>685</v>
      </c>
      <c r="G102" s="513">
        <v>43</v>
      </c>
      <c r="H102" s="513">
        <v>0.56999999999999995</v>
      </c>
      <c r="I102" s="513" t="s">
        <v>951</v>
      </c>
      <c r="J102" s="513" t="s">
        <v>940</v>
      </c>
      <c r="K102" s="513" t="s">
        <v>941</v>
      </c>
      <c r="L102" s="513" t="s">
        <v>984</v>
      </c>
      <c r="M102" s="513">
        <v>2009</v>
      </c>
      <c r="N102" s="513">
        <v>4</v>
      </c>
      <c r="O102" s="513" t="s">
        <v>1096</v>
      </c>
      <c r="P102" s="513"/>
      <c r="Q102" s="513">
        <v>14.52</v>
      </c>
      <c r="R102" s="513"/>
      <c r="S102" s="513">
        <v>0.1452</v>
      </c>
      <c r="T102" s="513" t="s">
        <v>930</v>
      </c>
      <c r="U102" s="513" t="s">
        <v>1018</v>
      </c>
      <c r="V102" s="513" t="s">
        <v>1095</v>
      </c>
      <c r="W102" s="513"/>
      <c r="X102" s="513"/>
      <c r="Y102" s="513" t="s">
        <v>944</v>
      </c>
      <c r="Z102" s="513"/>
      <c r="AA102" s="513"/>
      <c r="AB102" s="513"/>
      <c r="AC102" s="513"/>
      <c r="AD102" s="513"/>
      <c r="AE102" s="513">
        <v>1997</v>
      </c>
      <c r="AF102" s="513">
        <v>2006</v>
      </c>
      <c r="AG102" s="513" t="s">
        <v>930</v>
      </c>
      <c r="AH102" s="513" t="s">
        <v>1008</v>
      </c>
      <c r="AI102" s="513">
        <v>180</v>
      </c>
      <c r="AJ102" s="513">
        <v>12776</v>
      </c>
      <c r="AK102" s="513"/>
      <c r="AL102" s="513"/>
      <c r="AM102" s="513"/>
      <c r="AN102" s="513"/>
      <c r="AO102" s="513">
        <v>2</v>
      </c>
      <c r="AP102" s="513"/>
      <c r="AQ102" s="513"/>
      <c r="AR102" s="513"/>
      <c r="AS102" s="513"/>
      <c r="AT102" s="513" t="s">
        <v>929</v>
      </c>
      <c r="AU102" s="513" t="s">
        <v>1014</v>
      </c>
      <c r="AV102" s="532">
        <v>40633</v>
      </c>
    </row>
    <row r="103" spans="1:48" ht="105" x14ac:dyDescent="0.25">
      <c r="A103" s="513">
        <v>2433</v>
      </c>
      <c r="B103" s="513" t="s">
        <v>1089</v>
      </c>
      <c r="C103" s="519" t="s">
        <v>928</v>
      </c>
      <c r="D103" s="513" t="s">
        <v>699</v>
      </c>
      <c r="E103" s="513"/>
      <c r="F103" s="513" t="s">
        <v>703</v>
      </c>
      <c r="G103" s="513">
        <v>25</v>
      </c>
      <c r="H103" s="513">
        <v>0.75</v>
      </c>
      <c r="I103" s="513" t="s">
        <v>1090</v>
      </c>
      <c r="J103" s="513" t="s">
        <v>940</v>
      </c>
      <c r="K103" s="513" t="s">
        <v>929</v>
      </c>
      <c r="L103" s="513" t="s">
        <v>984</v>
      </c>
      <c r="M103" s="513">
        <v>2009</v>
      </c>
      <c r="N103" s="513">
        <v>4</v>
      </c>
      <c r="O103" s="513" t="s">
        <v>1097</v>
      </c>
      <c r="P103" s="513"/>
      <c r="Q103" s="513">
        <v>12.7</v>
      </c>
      <c r="R103" s="513"/>
      <c r="S103" s="513">
        <v>0.127</v>
      </c>
      <c r="T103" s="513" t="s">
        <v>930</v>
      </c>
      <c r="U103" s="513" t="s">
        <v>936</v>
      </c>
      <c r="V103" s="513" t="s">
        <v>1098</v>
      </c>
      <c r="W103" s="513"/>
      <c r="X103" s="513"/>
      <c r="Y103" s="513" t="s">
        <v>1092</v>
      </c>
      <c r="Z103" s="513">
        <v>46</v>
      </c>
      <c r="AA103" s="513">
        <v>22</v>
      </c>
      <c r="AB103" s="513"/>
      <c r="AC103" s="513"/>
      <c r="AD103" s="513"/>
      <c r="AE103" s="513">
        <v>1997</v>
      </c>
      <c r="AF103" s="513">
        <v>2006</v>
      </c>
      <c r="AG103" s="513" t="s">
        <v>930</v>
      </c>
      <c r="AH103" s="513" t="s">
        <v>937</v>
      </c>
      <c r="AI103" s="513">
        <v>895</v>
      </c>
      <c r="AJ103" s="513">
        <v>20479</v>
      </c>
      <c r="AK103" s="513"/>
      <c r="AL103" s="513"/>
      <c r="AM103" s="513"/>
      <c r="AN103" s="513"/>
      <c r="AO103" s="513">
        <v>2</v>
      </c>
      <c r="AP103" s="513"/>
      <c r="AQ103" s="513"/>
      <c r="AR103" s="513"/>
      <c r="AS103" s="513"/>
      <c r="AT103" s="513" t="s">
        <v>929</v>
      </c>
      <c r="AU103" s="513" t="s">
        <v>1014</v>
      </c>
      <c r="AV103" s="532">
        <v>40401</v>
      </c>
    </row>
    <row r="104" spans="1:48" ht="60" x14ac:dyDescent="0.25">
      <c r="A104" s="513">
        <v>4083</v>
      </c>
      <c r="B104" s="513" t="s">
        <v>1099</v>
      </c>
      <c r="C104" s="519" t="s">
        <v>928</v>
      </c>
      <c r="D104" s="513" t="s">
        <v>674</v>
      </c>
      <c r="E104" s="513"/>
      <c r="F104" s="513" t="s">
        <v>686</v>
      </c>
      <c r="G104" s="513">
        <v>42</v>
      </c>
      <c r="H104" s="513">
        <v>0.57999999999999996</v>
      </c>
      <c r="I104" s="513" t="s">
        <v>929</v>
      </c>
      <c r="J104" s="513" t="s">
        <v>940</v>
      </c>
      <c r="K104" s="513" t="s">
        <v>988</v>
      </c>
      <c r="L104" s="513" t="s">
        <v>984</v>
      </c>
      <c r="M104" s="513">
        <v>2012</v>
      </c>
      <c r="N104" s="513">
        <v>4</v>
      </c>
      <c r="O104" s="513" t="s">
        <v>1100</v>
      </c>
      <c r="P104" s="513"/>
      <c r="Q104" s="513">
        <v>9</v>
      </c>
      <c r="R104" s="513"/>
      <c r="S104" s="513">
        <v>0.09</v>
      </c>
      <c r="T104" s="513" t="s">
        <v>930</v>
      </c>
      <c r="U104" s="513" t="s">
        <v>936</v>
      </c>
      <c r="V104" s="513" t="s">
        <v>1101</v>
      </c>
      <c r="W104" s="513"/>
      <c r="X104" s="513"/>
      <c r="Y104" s="513" t="s">
        <v>944</v>
      </c>
      <c r="Z104" s="513">
        <v>170</v>
      </c>
      <c r="AA104" s="513">
        <v>46</v>
      </c>
      <c r="AB104" s="513"/>
      <c r="AC104" s="513"/>
      <c r="AD104" s="513"/>
      <c r="AE104" s="513">
        <v>1997</v>
      </c>
      <c r="AF104" s="513">
        <v>2009</v>
      </c>
      <c r="AG104" s="513" t="s">
        <v>930</v>
      </c>
      <c r="AH104" s="513" t="s">
        <v>937</v>
      </c>
      <c r="AI104" s="513">
        <v>1655</v>
      </c>
      <c r="AJ104" s="513">
        <v>7031</v>
      </c>
      <c r="AK104" s="513"/>
      <c r="AL104" s="513"/>
      <c r="AM104" s="513"/>
      <c r="AN104" s="513"/>
      <c r="AO104" s="513">
        <v>2</v>
      </c>
      <c r="AP104" s="513"/>
      <c r="AQ104" s="513"/>
      <c r="AR104" s="513"/>
      <c r="AS104" s="513"/>
      <c r="AT104" s="513" t="s">
        <v>929</v>
      </c>
      <c r="AU104" s="513" t="s">
        <v>1014</v>
      </c>
      <c r="AV104" s="532">
        <v>41153</v>
      </c>
    </row>
    <row r="105" spans="1:48" ht="60" x14ac:dyDescent="0.25">
      <c r="A105" s="513">
        <v>4082</v>
      </c>
      <c r="B105" s="513" t="s">
        <v>1099</v>
      </c>
      <c r="C105" s="519" t="s">
        <v>928</v>
      </c>
      <c r="D105" s="513" t="s">
        <v>674</v>
      </c>
      <c r="E105" s="513"/>
      <c r="F105" s="513" t="s">
        <v>686</v>
      </c>
      <c r="G105" s="513">
        <v>35</v>
      </c>
      <c r="H105" s="513">
        <v>0.65</v>
      </c>
      <c r="I105" s="513" t="s">
        <v>1090</v>
      </c>
      <c r="J105" s="513" t="s">
        <v>940</v>
      </c>
      <c r="K105" s="513" t="s">
        <v>988</v>
      </c>
      <c r="L105" s="513" t="s">
        <v>984</v>
      </c>
      <c r="M105" s="513">
        <v>2012</v>
      </c>
      <c r="N105" s="513">
        <v>4</v>
      </c>
      <c r="O105" s="513" t="s">
        <v>1100</v>
      </c>
      <c r="P105" s="513"/>
      <c r="Q105" s="513">
        <v>11</v>
      </c>
      <c r="R105" s="513"/>
      <c r="S105" s="513">
        <v>0.11</v>
      </c>
      <c r="T105" s="513" t="s">
        <v>930</v>
      </c>
      <c r="U105" s="513" t="s">
        <v>936</v>
      </c>
      <c r="V105" s="513" t="s">
        <v>1101</v>
      </c>
      <c r="W105" s="513"/>
      <c r="X105" s="513"/>
      <c r="Y105" s="513" t="s">
        <v>944</v>
      </c>
      <c r="Z105" s="513">
        <v>148</v>
      </c>
      <c r="AA105" s="513">
        <v>40</v>
      </c>
      <c r="AB105" s="513"/>
      <c r="AC105" s="513"/>
      <c r="AD105" s="513"/>
      <c r="AE105" s="513">
        <v>1997</v>
      </c>
      <c r="AF105" s="513">
        <v>2009</v>
      </c>
      <c r="AG105" s="513" t="s">
        <v>930</v>
      </c>
      <c r="AH105" s="513" t="s">
        <v>937</v>
      </c>
      <c r="AI105" s="513">
        <v>1655</v>
      </c>
      <c r="AJ105" s="513">
        <v>7031</v>
      </c>
      <c r="AK105" s="513"/>
      <c r="AL105" s="513"/>
      <c r="AM105" s="513"/>
      <c r="AN105" s="513"/>
      <c r="AO105" s="513">
        <v>2</v>
      </c>
      <c r="AP105" s="513"/>
      <c r="AQ105" s="513"/>
      <c r="AR105" s="513"/>
      <c r="AS105" s="513"/>
      <c r="AT105" s="513" t="s">
        <v>929</v>
      </c>
      <c r="AU105" s="513" t="s">
        <v>1014</v>
      </c>
      <c r="AV105" s="532">
        <v>41153</v>
      </c>
    </row>
    <row r="106" spans="1:48" ht="45" x14ac:dyDescent="0.25">
      <c r="A106" s="513">
        <v>3035</v>
      </c>
      <c r="B106" s="513" t="s">
        <v>1102</v>
      </c>
      <c r="C106" s="519" t="s">
        <v>928</v>
      </c>
      <c r="D106" s="513" t="s">
        <v>612</v>
      </c>
      <c r="E106" s="513"/>
      <c r="F106" s="513" t="s">
        <v>616</v>
      </c>
      <c r="G106" s="513">
        <v>44</v>
      </c>
      <c r="H106" s="513">
        <v>0.56000000000000005</v>
      </c>
      <c r="I106" s="513" t="s">
        <v>929</v>
      </c>
      <c r="J106" s="513" t="s">
        <v>987</v>
      </c>
      <c r="K106" s="513" t="s">
        <v>941</v>
      </c>
      <c r="L106" s="513"/>
      <c r="M106" s="513">
        <v>2011</v>
      </c>
      <c r="N106" s="513">
        <v>4</v>
      </c>
      <c r="O106" s="513" t="s">
        <v>1103</v>
      </c>
      <c r="P106" s="513"/>
      <c r="Q106" s="513"/>
      <c r="R106" s="513"/>
      <c r="S106" s="513"/>
      <c r="T106" s="513" t="s">
        <v>930</v>
      </c>
      <c r="U106" s="513" t="s">
        <v>936</v>
      </c>
      <c r="V106" s="513" t="s">
        <v>1104</v>
      </c>
      <c r="W106" s="513"/>
      <c r="X106" s="513"/>
      <c r="Y106" s="513" t="s">
        <v>999</v>
      </c>
      <c r="Z106" s="513">
        <v>32</v>
      </c>
      <c r="AA106" s="513">
        <v>28</v>
      </c>
      <c r="AB106" s="513"/>
      <c r="AC106" s="513"/>
      <c r="AD106" s="513"/>
      <c r="AE106" s="513">
        <v>1998</v>
      </c>
      <c r="AF106" s="513">
        <v>2008</v>
      </c>
      <c r="AG106" s="513" t="s">
        <v>930</v>
      </c>
      <c r="AH106" s="513" t="s">
        <v>1008</v>
      </c>
      <c r="AI106" s="513">
        <v>10000</v>
      </c>
      <c r="AJ106" s="513">
        <v>55000</v>
      </c>
      <c r="AK106" s="513"/>
      <c r="AL106" s="513"/>
      <c r="AM106" s="513"/>
      <c r="AN106" s="513"/>
      <c r="AO106" s="513"/>
      <c r="AP106" s="513"/>
      <c r="AQ106" s="513"/>
      <c r="AR106" s="513"/>
      <c r="AS106" s="513"/>
      <c r="AT106" s="513" t="s">
        <v>929</v>
      </c>
      <c r="AU106" s="513" t="s">
        <v>994</v>
      </c>
      <c r="AV106" s="532">
        <v>40912</v>
      </c>
    </row>
    <row r="107" spans="1:48" ht="75" x14ac:dyDescent="0.25">
      <c r="A107" s="513">
        <v>5397</v>
      </c>
      <c r="B107" s="513" t="s">
        <v>1085</v>
      </c>
      <c r="C107" s="519" t="s">
        <v>928</v>
      </c>
      <c r="D107" s="513" t="s">
        <v>674</v>
      </c>
      <c r="E107" s="513" t="s">
        <v>1078</v>
      </c>
      <c r="F107" s="513" t="s">
        <v>687</v>
      </c>
      <c r="G107" s="513">
        <v>31.11</v>
      </c>
      <c r="H107" s="513">
        <v>0.68899999999999995</v>
      </c>
      <c r="I107" s="513" t="s">
        <v>929</v>
      </c>
      <c r="J107" s="513" t="s">
        <v>940</v>
      </c>
      <c r="K107" s="513" t="s">
        <v>929</v>
      </c>
      <c r="L107" s="513" t="s">
        <v>984</v>
      </c>
      <c r="M107" s="513">
        <v>2012</v>
      </c>
      <c r="N107" s="513">
        <v>4</v>
      </c>
      <c r="O107" s="513" t="s">
        <v>1081</v>
      </c>
      <c r="P107" s="513"/>
      <c r="Q107" s="513">
        <v>15.48</v>
      </c>
      <c r="R107" s="513"/>
      <c r="S107" s="513">
        <v>0.155</v>
      </c>
      <c r="T107" s="513" t="s">
        <v>930</v>
      </c>
      <c r="U107" s="513" t="s">
        <v>936</v>
      </c>
      <c r="V107" s="513" t="s">
        <v>1086</v>
      </c>
      <c r="W107" s="513"/>
      <c r="X107" s="513"/>
      <c r="Y107" s="513" t="s">
        <v>944</v>
      </c>
      <c r="Z107" s="513">
        <v>122</v>
      </c>
      <c r="AA107" s="513">
        <v>102</v>
      </c>
      <c r="AB107" s="513"/>
      <c r="AC107" s="513"/>
      <c r="AD107" s="513"/>
      <c r="AE107" s="513">
        <v>2003</v>
      </c>
      <c r="AF107" s="513">
        <v>2010</v>
      </c>
      <c r="AG107" s="513" t="s">
        <v>930</v>
      </c>
      <c r="AH107" s="513" t="s">
        <v>937</v>
      </c>
      <c r="AI107" s="513">
        <v>200</v>
      </c>
      <c r="AJ107" s="513">
        <v>8000</v>
      </c>
      <c r="AK107" s="513"/>
      <c r="AL107" s="513"/>
      <c r="AM107" s="513"/>
      <c r="AN107" s="513"/>
      <c r="AO107" s="513">
        <v>2</v>
      </c>
      <c r="AP107" s="513"/>
      <c r="AQ107" s="513"/>
      <c r="AR107" s="513"/>
      <c r="AS107" s="513"/>
      <c r="AT107" s="513" t="s">
        <v>929</v>
      </c>
      <c r="AU107" s="513" t="s">
        <v>1014</v>
      </c>
      <c r="AV107" s="532">
        <v>41648</v>
      </c>
    </row>
    <row r="108" spans="1:48" ht="60" x14ac:dyDescent="0.25">
      <c r="A108" s="513">
        <v>3860</v>
      </c>
      <c r="B108" s="513" t="s">
        <v>1105</v>
      </c>
      <c r="C108" s="519" t="s">
        <v>928</v>
      </c>
      <c r="D108" s="513" t="s">
        <v>618</v>
      </c>
      <c r="E108" s="513"/>
      <c r="F108" s="513" t="s">
        <v>623</v>
      </c>
      <c r="G108" s="513">
        <v>24</v>
      </c>
      <c r="H108" s="513">
        <v>0.76</v>
      </c>
      <c r="I108" s="513" t="s">
        <v>929</v>
      </c>
      <c r="J108" s="513" t="s">
        <v>72</v>
      </c>
      <c r="K108" s="513" t="s">
        <v>941</v>
      </c>
      <c r="L108" s="513" t="s">
        <v>955</v>
      </c>
      <c r="M108" s="513">
        <v>2011</v>
      </c>
      <c r="N108" s="513">
        <v>4</v>
      </c>
      <c r="O108" s="513" t="s">
        <v>1106</v>
      </c>
      <c r="P108" s="513"/>
      <c r="Q108" s="513"/>
      <c r="R108" s="513"/>
      <c r="S108" s="513"/>
      <c r="T108" s="513" t="s">
        <v>930</v>
      </c>
      <c r="U108" s="513" t="s">
        <v>1018</v>
      </c>
      <c r="V108" s="513" t="s">
        <v>1107</v>
      </c>
      <c r="W108" s="513"/>
      <c r="X108" s="513">
        <v>1358</v>
      </c>
      <c r="Y108" s="513" t="s">
        <v>944</v>
      </c>
      <c r="Z108" s="513"/>
      <c r="AA108" s="513"/>
      <c r="AB108" s="513"/>
      <c r="AC108" s="513"/>
      <c r="AD108" s="513"/>
      <c r="AE108" s="513">
        <v>1992</v>
      </c>
      <c r="AF108" s="513">
        <v>2008</v>
      </c>
      <c r="AG108" s="513" t="s">
        <v>945</v>
      </c>
      <c r="AH108" s="513"/>
      <c r="AI108" s="513"/>
      <c r="AJ108" s="513"/>
      <c r="AK108" s="513"/>
      <c r="AL108" s="513"/>
      <c r="AM108" s="513"/>
      <c r="AN108" s="513"/>
      <c r="AO108" s="513"/>
      <c r="AP108" s="513" t="s">
        <v>935</v>
      </c>
      <c r="AQ108" s="513" t="s">
        <v>935</v>
      </c>
      <c r="AR108" s="513" t="s">
        <v>948</v>
      </c>
      <c r="AS108" s="513"/>
      <c r="AT108" s="513" t="s">
        <v>929</v>
      </c>
      <c r="AU108" s="513"/>
      <c r="AV108" s="532">
        <v>41064</v>
      </c>
    </row>
    <row r="109" spans="1:48" ht="60" x14ac:dyDescent="0.25">
      <c r="A109" s="513">
        <v>3861</v>
      </c>
      <c r="B109" s="513" t="s">
        <v>1105</v>
      </c>
      <c r="C109" s="519" t="s">
        <v>928</v>
      </c>
      <c r="D109" s="513" t="s">
        <v>618</v>
      </c>
      <c r="E109" s="513"/>
      <c r="F109" s="513" t="s">
        <v>624</v>
      </c>
      <c r="G109" s="513">
        <v>17</v>
      </c>
      <c r="H109" s="513">
        <v>0.83</v>
      </c>
      <c r="I109" s="513" t="s">
        <v>929</v>
      </c>
      <c r="J109" s="513" t="s">
        <v>72</v>
      </c>
      <c r="K109" s="513" t="s">
        <v>941</v>
      </c>
      <c r="L109" s="513" t="s">
        <v>955</v>
      </c>
      <c r="M109" s="513">
        <v>2011</v>
      </c>
      <c r="N109" s="513">
        <v>4</v>
      </c>
      <c r="O109" s="513" t="s">
        <v>1108</v>
      </c>
      <c r="P109" s="513"/>
      <c r="Q109" s="513"/>
      <c r="R109" s="513"/>
      <c r="S109" s="513"/>
      <c r="T109" s="513" t="s">
        <v>930</v>
      </c>
      <c r="U109" s="513" t="s">
        <v>1018</v>
      </c>
      <c r="V109" s="513" t="s">
        <v>1107</v>
      </c>
      <c r="W109" s="513"/>
      <c r="X109" s="513">
        <v>3824</v>
      </c>
      <c r="Y109" s="513" t="s">
        <v>944</v>
      </c>
      <c r="Z109" s="513"/>
      <c r="AA109" s="513"/>
      <c r="AB109" s="513"/>
      <c r="AC109" s="513"/>
      <c r="AD109" s="513"/>
      <c r="AE109" s="513">
        <v>1992</v>
      </c>
      <c r="AF109" s="513">
        <v>2008</v>
      </c>
      <c r="AG109" s="513" t="s">
        <v>945</v>
      </c>
      <c r="AH109" s="513"/>
      <c r="AI109" s="513"/>
      <c r="AJ109" s="513"/>
      <c r="AK109" s="513"/>
      <c r="AL109" s="513"/>
      <c r="AM109" s="513"/>
      <c r="AN109" s="513"/>
      <c r="AO109" s="513"/>
      <c r="AP109" s="513" t="s">
        <v>935</v>
      </c>
      <c r="AQ109" s="513" t="s">
        <v>935</v>
      </c>
      <c r="AR109" s="513" t="s">
        <v>948</v>
      </c>
      <c r="AS109" s="513"/>
      <c r="AT109" s="513" t="s">
        <v>929</v>
      </c>
      <c r="AU109" s="513"/>
      <c r="AV109" s="532">
        <v>41064</v>
      </c>
    </row>
    <row r="110" spans="1:48" ht="45" x14ac:dyDescent="0.25">
      <c r="A110" s="513">
        <v>3561</v>
      </c>
      <c r="B110" s="513" t="s">
        <v>1079</v>
      </c>
      <c r="C110" s="519" t="s">
        <v>928</v>
      </c>
      <c r="D110" s="513" t="s">
        <v>693</v>
      </c>
      <c r="E110" s="513" t="s">
        <v>1109</v>
      </c>
      <c r="F110" s="513" t="s">
        <v>694</v>
      </c>
      <c r="G110" s="513">
        <v>47</v>
      </c>
      <c r="H110" s="513">
        <v>0.53</v>
      </c>
      <c r="I110" s="513" t="s">
        <v>951</v>
      </c>
      <c r="J110" s="513" t="s">
        <v>940</v>
      </c>
      <c r="K110" s="513" t="s">
        <v>941</v>
      </c>
      <c r="L110" s="513" t="s">
        <v>984</v>
      </c>
      <c r="M110" s="513">
        <v>2009</v>
      </c>
      <c r="N110" s="513">
        <v>4</v>
      </c>
      <c r="O110" s="513"/>
      <c r="P110" s="513"/>
      <c r="Q110" s="513">
        <v>13.78</v>
      </c>
      <c r="R110" s="513"/>
      <c r="S110" s="513">
        <v>0.13780000000000001</v>
      </c>
      <c r="T110" s="513" t="s">
        <v>930</v>
      </c>
      <c r="U110" s="513" t="s">
        <v>1018</v>
      </c>
      <c r="V110" s="513" t="s">
        <v>1095</v>
      </c>
      <c r="W110" s="513"/>
      <c r="X110" s="513"/>
      <c r="Y110" s="513" t="s">
        <v>944</v>
      </c>
      <c r="Z110" s="513"/>
      <c r="AA110" s="513"/>
      <c r="AB110" s="513"/>
      <c r="AC110" s="513"/>
      <c r="AD110" s="513"/>
      <c r="AE110" s="513">
        <v>1997</v>
      </c>
      <c r="AF110" s="513">
        <v>2006</v>
      </c>
      <c r="AG110" s="513" t="s">
        <v>930</v>
      </c>
      <c r="AH110" s="513" t="s">
        <v>1008</v>
      </c>
      <c r="AI110" s="513">
        <v>180</v>
      </c>
      <c r="AJ110" s="513">
        <v>12776</v>
      </c>
      <c r="AK110" s="513"/>
      <c r="AL110" s="513"/>
      <c r="AM110" s="513"/>
      <c r="AN110" s="513"/>
      <c r="AO110" s="513">
        <v>2</v>
      </c>
      <c r="AP110" s="513"/>
      <c r="AQ110" s="513"/>
      <c r="AR110" s="513"/>
      <c r="AS110" s="513"/>
      <c r="AT110" s="513" t="s">
        <v>929</v>
      </c>
      <c r="AU110" s="513" t="s">
        <v>1014</v>
      </c>
      <c r="AV110" s="532">
        <v>40633</v>
      </c>
    </row>
    <row r="111" spans="1:48" ht="45" x14ac:dyDescent="0.25">
      <c r="A111" s="513">
        <v>3550</v>
      </c>
      <c r="B111" s="513" t="s">
        <v>1079</v>
      </c>
      <c r="C111" s="519" t="s">
        <v>928</v>
      </c>
      <c r="D111" s="513" t="s">
        <v>693</v>
      </c>
      <c r="E111" s="513" t="s">
        <v>1109</v>
      </c>
      <c r="F111" s="513" t="s">
        <v>694</v>
      </c>
      <c r="G111" s="513">
        <v>40</v>
      </c>
      <c r="H111" s="513">
        <v>0.6</v>
      </c>
      <c r="I111" s="513" t="s">
        <v>951</v>
      </c>
      <c r="J111" s="513" t="s">
        <v>940</v>
      </c>
      <c r="K111" s="513" t="s">
        <v>941</v>
      </c>
      <c r="L111" s="513" t="s">
        <v>984</v>
      </c>
      <c r="M111" s="513">
        <v>2009</v>
      </c>
      <c r="N111" s="513">
        <v>4</v>
      </c>
      <c r="O111" s="513"/>
      <c r="P111" s="513"/>
      <c r="Q111" s="513">
        <v>12.65</v>
      </c>
      <c r="R111" s="513"/>
      <c r="S111" s="513">
        <v>0.1265</v>
      </c>
      <c r="T111" s="513" t="s">
        <v>930</v>
      </c>
      <c r="U111" s="513" t="s">
        <v>1018</v>
      </c>
      <c r="V111" s="513" t="s">
        <v>1095</v>
      </c>
      <c r="W111" s="513"/>
      <c r="X111" s="513"/>
      <c r="Y111" s="513" t="s">
        <v>944</v>
      </c>
      <c r="Z111" s="513"/>
      <c r="AA111" s="513"/>
      <c r="AB111" s="513"/>
      <c r="AC111" s="513"/>
      <c r="AD111" s="513"/>
      <c r="AE111" s="513">
        <v>1997</v>
      </c>
      <c r="AF111" s="513">
        <v>2006</v>
      </c>
      <c r="AG111" s="513" t="s">
        <v>930</v>
      </c>
      <c r="AH111" s="513" t="s">
        <v>1008</v>
      </c>
      <c r="AI111" s="513">
        <v>180</v>
      </c>
      <c r="AJ111" s="513">
        <v>12776</v>
      </c>
      <c r="AK111" s="513"/>
      <c r="AL111" s="513"/>
      <c r="AM111" s="513"/>
      <c r="AN111" s="513"/>
      <c r="AO111" s="513">
        <v>2</v>
      </c>
      <c r="AP111" s="513"/>
      <c r="AQ111" s="513"/>
      <c r="AR111" s="513"/>
      <c r="AS111" s="513"/>
      <c r="AT111" s="513" t="s">
        <v>929</v>
      </c>
      <c r="AU111" s="513" t="s">
        <v>1014</v>
      </c>
      <c r="AV111" s="532">
        <v>40633</v>
      </c>
    </row>
    <row r="112" spans="1:48" ht="45" x14ac:dyDescent="0.25">
      <c r="A112" s="513">
        <v>3457</v>
      </c>
      <c r="B112" s="513" t="s">
        <v>1079</v>
      </c>
      <c r="C112" s="519" t="s">
        <v>928</v>
      </c>
      <c r="D112" s="513" t="s">
        <v>693</v>
      </c>
      <c r="E112" s="513" t="s">
        <v>1109</v>
      </c>
      <c r="F112" s="513" t="s">
        <v>694</v>
      </c>
      <c r="G112" s="513">
        <v>37</v>
      </c>
      <c r="H112" s="513">
        <v>0.63</v>
      </c>
      <c r="I112" s="513" t="s">
        <v>951</v>
      </c>
      <c r="J112" s="513" t="s">
        <v>940</v>
      </c>
      <c r="K112" s="513" t="s">
        <v>941</v>
      </c>
      <c r="L112" s="513" t="s">
        <v>984</v>
      </c>
      <c r="M112" s="513">
        <v>2009</v>
      </c>
      <c r="N112" s="513">
        <v>4</v>
      </c>
      <c r="O112" s="513"/>
      <c r="P112" s="513"/>
      <c r="Q112" s="513">
        <v>13.35</v>
      </c>
      <c r="R112" s="513"/>
      <c r="S112" s="513">
        <v>0.13350000000000001</v>
      </c>
      <c r="T112" s="513" t="s">
        <v>930</v>
      </c>
      <c r="U112" s="513" t="s">
        <v>936</v>
      </c>
      <c r="V112" s="513" t="s">
        <v>1084</v>
      </c>
      <c r="W112" s="513"/>
      <c r="X112" s="513"/>
      <c r="Y112" s="513" t="s">
        <v>944</v>
      </c>
      <c r="Z112" s="513">
        <v>64</v>
      </c>
      <c r="AA112" s="513">
        <v>24</v>
      </c>
      <c r="AB112" s="513"/>
      <c r="AC112" s="513"/>
      <c r="AD112" s="513"/>
      <c r="AE112" s="513">
        <v>1997</v>
      </c>
      <c r="AF112" s="513">
        <v>2006</v>
      </c>
      <c r="AG112" s="513" t="s">
        <v>930</v>
      </c>
      <c r="AH112" s="513" t="s">
        <v>1008</v>
      </c>
      <c r="AI112" s="513">
        <v>948</v>
      </c>
      <c r="AJ112" s="513">
        <v>9067</v>
      </c>
      <c r="AK112" s="513"/>
      <c r="AL112" s="513"/>
      <c r="AM112" s="513"/>
      <c r="AN112" s="513"/>
      <c r="AO112" s="513">
        <v>2</v>
      </c>
      <c r="AP112" s="513"/>
      <c r="AQ112" s="513"/>
      <c r="AR112" s="513"/>
      <c r="AS112" s="513"/>
      <c r="AT112" s="513" t="s">
        <v>929</v>
      </c>
      <c r="AU112" s="513" t="s">
        <v>1014</v>
      </c>
      <c r="AV112" s="532">
        <v>40633</v>
      </c>
    </row>
    <row r="113" spans="1:48" ht="45" x14ac:dyDescent="0.25">
      <c r="A113" s="513">
        <v>3502</v>
      </c>
      <c r="B113" s="513" t="s">
        <v>1079</v>
      </c>
      <c r="C113" s="519" t="s">
        <v>928</v>
      </c>
      <c r="D113" s="513" t="s">
        <v>693</v>
      </c>
      <c r="E113" s="513" t="s">
        <v>1109</v>
      </c>
      <c r="F113" s="513" t="s">
        <v>694</v>
      </c>
      <c r="G113" s="513">
        <v>37</v>
      </c>
      <c r="H113" s="513">
        <v>0.63</v>
      </c>
      <c r="I113" s="513" t="s">
        <v>951</v>
      </c>
      <c r="J113" s="513" t="s">
        <v>940</v>
      </c>
      <c r="K113" s="513" t="s">
        <v>941</v>
      </c>
      <c r="L113" s="513" t="s">
        <v>984</v>
      </c>
      <c r="M113" s="513">
        <v>2009</v>
      </c>
      <c r="N113" s="513">
        <v>4</v>
      </c>
      <c r="O113" s="513"/>
      <c r="P113" s="513"/>
      <c r="Q113" s="513">
        <v>10.31</v>
      </c>
      <c r="R113" s="513"/>
      <c r="S113" s="513">
        <v>0.1031</v>
      </c>
      <c r="T113" s="513" t="s">
        <v>930</v>
      </c>
      <c r="U113" s="513" t="s">
        <v>1018</v>
      </c>
      <c r="V113" s="513" t="s">
        <v>1095</v>
      </c>
      <c r="W113" s="513"/>
      <c r="X113" s="513"/>
      <c r="Y113" s="513" t="s">
        <v>944</v>
      </c>
      <c r="Z113" s="513"/>
      <c r="AA113" s="513"/>
      <c r="AB113" s="513"/>
      <c r="AC113" s="513"/>
      <c r="AD113" s="513"/>
      <c r="AE113" s="513">
        <v>1997</v>
      </c>
      <c r="AF113" s="513">
        <v>2006</v>
      </c>
      <c r="AG113" s="513" t="s">
        <v>930</v>
      </c>
      <c r="AH113" s="513" t="s">
        <v>1008</v>
      </c>
      <c r="AI113" s="513">
        <v>180</v>
      </c>
      <c r="AJ113" s="513">
        <v>12776</v>
      </c>
      <c r="AK113" s="513"/>
      <c r="AL113" s="513"/>
      <c r="AM113" s="513"/>
      <c r="AN113" s="513"/>
      <c r="AO113" s="513"/>
      <c r="AP113" s="513"/>
      <c r="AQ113" s="513"/>
      <c r="AR113" s="513"/>
      <c r="AS113" s="513"/>
      <c r="AT113" s="513" t="s">
        <v>929</v>
      </c>
      <c r="AU113" s="513" t="s">
        <v>994</v>
      </c>
      <c r="AV113" s="532">
        <v>40633</v>
      </c>
    </row>
    <row r="114" spans="1:48" ht="45" x14ac:dyDescent="0.25">
      <c r="A114" s="513">
        <v>3454</v>
      </c>
      <c r="B114" s="513" t="s">
        <v>1079</v>
      </c>
      <c r="C114" s="519" t="s">
        <v>928</v>
      </c>
      <c r="D114" s="513" t="s">
        <v>693</v>
      </c>
      <c r="E114" s="513" t="s">
        <v>1109</v>
      </c>
      <c r="F114" s="513" t="s">
        <v>694</v>
      </c>
      <c r="G114" s="513">
        <v>36</v>
      </c>
      <c r="H114" s="513">
        <v>0.64</v>
      </c>
      <c r="I114" s="513" t="s">
        <v>951</v>
      </c>
      <c r="J114" s="513" t="s">
        <v>940</v>
      </c>
      <c r="K114" s="513" t="s">
        <v>941</v>
      </c>
      <c r="L114" s="513" t="s">
        <v>984</v>
      </c>
      <c r="M114" s="513">
        <v>2009</v>
      </c>
      <c r="N114" s="513">
        <v>5</v>
      </c>
      <c r="O114" s="513"/>
      <c r="P114" s="513"/>
      <c r="Q114" s="513">
        <v>9.7100000000000009</v>
      </c>
      <c r="R114" s="513"/>
      <c r="S114" s="513">
        <v>9.7100000000000006E-2</v>
      </c>
      <c r="T114" s="513" t="s">
        <v>930</v>
      </c>
      <c r="U114" s="513" t="s">
        <v>936</v>
      </c>
      <c r="V114" s="513" t="s">
        <v>1095</v>
      </c>
      <c r="W114" s="513"/>
      <c r="X114" s="513"/>
      <c r="Y114" s="513" t="s">
        <v>944</v>
      </c>
      <c r="Z114" s="513">
        <v>107</v>
      </c>
      <c r="AA114" s="513">
        <v>45</v>
      </c>
      <c r="AB114" s="513"/>
      <c r="AC114" s="513"/>
      <c r="AD114" s="513"/>
      <c r="AE114" s="513">
        <v>1997</v>
      </c>
      <c r="AF114" s="513">
        <v>2006</v>
      </c>
      <c r="AG114" s="513" t="s">
        <v>930</v>
      </c>
      <c r="AH114" s="513" t="s">
        <v>1008</v>
      </c>
      <c r="AI114" s="513">
        <v>782</v>
      </c>
      <c r="AJ114" s="513">
        <v>10386</v>
      </c>
      <c r="AK114" s="513"/>
      <c r="AL114" s="513"/>
      <c r="AM114" s="513"/>
      <c r="AN114" s="513"/>
      <c r="AO114" s="513">
        <v>2</v>
      </c>
      <c r="AP114" s="513"/>
      <c r="AQ114" s="513"/>
      <c r="AR114" s="513"/>
      <c r="AS114" s="513"/>
      <c r="AT114" s="513" t="s">
        <v>929</v>
      </c>
      <c r="AU114" s="513" t="s">
        <v>1014</v>
      </c>
      <c r="AV114" s="532">
        <v>40633</v>
      </c>
    </row>
    <row r="115" spans="1:48" ht="45" x14ac:dyDescent="0.25">
      <c r="A115" s="513">
        <v>3478</v>
      </c>
      <c r="B115" s="513" t="s">
        <v>1079</v>
      </c>
      <c r="C115" s="519" t="s">
        <v>928</v>
      </c>
      <c r="D115" s="513" t="s">
        <v>693</v>
      </c>
      <c r="E115" s="513" t="s">
        <v>1109</v>
      </c>
      <c r="F115" s="513" t="s">
        <v>694</v>
      </c>
      <c r="G115" s="513">
        <v>28</v>
      </c>
      <c r="H115" s="513">
        <v>0.72</v>
      </c>
      <c r="I115" s="513" t="s">
        <v>929</v>
      </c>
      <c r="J115" s="513" t="s">
        <v>940</v>
      </c>
      <c r="K115" s="513" t="s">
        <v>941</v>
      </c>
      <c r="L115" s="513" t="s">
        <v>984</v>
      </c>
      <c r="M115" s="513">
        <v>2009</v>
      </c>
      <c r="N115" s="513">
        <v>4</v>
      </c>
      <c r="O115" s="513"/>
      <c r="P115" s="513"/>
      <c r="Q115" s="513">
        <v>8.6199999999999992</v>
      </c>
      <c r="R115" s="513"/>
      <c r="S115" s="513">
        <v>8.6199999999999999E-2</v>
      </c>
      <c r="T115" s="513" t="s">
        <v>930</v>
      </c>
      <c r="U115" s="513" t="s">
        <v>1018</v>
      </c>
      <c r="V115" s="513" t="s">
        <v>1095</v>
      </c>
      <c r="W115" s="513"/>
      <c r="X115" s="513"/>
      <c r="Y115" s="513" t="s">
        <v>944</v>
      </c>
      <c r="Z115" s="513"/>
      <c r="AA115" s="513"/>
      <c r="AB115" s="513"/>
      <c r="AC115" s="513"/>
      <c r="AD115" s="513"/>
      <c r="AE115" s="513">
        <v>1997</v>
      </c>
      <c r="AF115" s="513">
        <v>2006</v>
      </c>
      <c r="AG115" s="513" t="s">
        <v>930</v>
      </c>
      <c r="AH115" s="513" t="s">
        <v>1008</v>
      </c>
      <c r="AI115" s="513">
        <v>180</v>
      </c>
      <c r="AJ115" s="513">
        <v>12776</v>
      </c>
      <c r="AK115" s="513"/>
      <c r="AL115" s="513"/>
      <c r="AM115" s="513"/>
      <c r="AN115" s="513"/>
      <c r="AO115" s="513">
        <v>2</v>
      </c>
      <c r="AP115" s="513"/>
      <c r="AQ115" s="513"/>
      <c r="AR115" s="513"/>
      <c r="AS115" s="513"/>
      <c r="AT115" s="513" t="s">
        <v>929</v>
      </c>
      <c r="AU115" s="513" t="s">
        <v>1014</v>
      </c>
      <c r="AV115" s="532">
        <v>40633</v>
      </c>
    </row>
    <row r="116" spans="1:48" ht="45" x14ac:dyDescent="0.25">
      <c r="A116" s="513">
        <v>3433</v>
      </c>
      <c r="B116" s="513" t="s">
        <v>1079</v>
      </c>
      <c r="C116" s="519" t="s">
        <v>928</v>
      </c>
      <c r="D116" s="513" t="s">
        <v>693</v>
      </c>
      <c r="E116" s="513" t="s">
        <v>1109</v>
      </c>
      <c r="F116" s="513" t="s">
        <v>694</v>
      </c>
      <c r="G116" s="513">
        <v>18</v>
      </c>
      <c r="H116" s="513">
        <v>0.82</v>
      </c>
      <c r="I116" s="513" t="s">
        <v>929</v>
      </c>
      <c r="J116" s="513" t="s">
        <v>940</v>
      </c>
      <c r="K116" s="513" t="s">
        <v>941</v>
      </c>
      <c r="L116" s="513" t="s">
        <v>984</v>
      </c>
      <c r="M116" s="513">
        <v>2009</v>
      </c>
      <c r="N116" s="513">
        <v>4</v>
      </c>
      <c r="O116" s="513"/>
      <c r="P116" s="513"/>
      <c r="Q116" s="513">
        <v>11.59</v>
      </c>
      <c r="R116" s="513"/>
      <c r="S116" s="513">
        <v>0.1159</v>
      </c>
      <c r="T116" s="513" t="s">
        <v>930</v>
      </c>
      <c r="U116" s="513" t="s">
        <v>936</v>
      </c>
      <c r="V116" s="513" t="s">
        <v>1084</v>
      </c>
      <c r="W116" s="513"/>
      <c r="X116" s="513"/>
      <c r="Y116" s="513" t="s">
        <v>944</v>
      </c>
      <c r="Z116" s="513">
        <v>101</v>
      </c>
      <c r="AA116" s="513">
        <v>56</v>
      </c>
      <c r="AB116" s="513"/>
      <c r="AC116" s="513"/>
      <c r="AD116" s="513"/>
      <c r="AE116" s="513">
        <v>1997</v>
      </c>
      <c r="AF116" s="513">
        <v>2006</v>
      </c>
      <c r="AG116" s="513" t="s">
        <v>930</v>
      </c>
      <c r="AH116" s="513" t="s">
        <v>1008</v>
      </c>
      <c r="AI116" s="513">
        <v>948</v>
      </c>
      <c r="AJ116" s="513">
        <v>9067</v>
      </c>
      <c r="AK116" s="513"/>
      <c r="AL116" s="513"/>
      <c r="AM116" s="513"/>
      <c r="AN116" s="513"/>
      <c r="AO116" s="513">
        <v>2</v>
      </c>
      <c r="AP116" s="513"/>
      <c r="AQ116" s="513"/>
      <c r="AR116" s="513"/>
      <c r="AS116" s="513"/>
      <c r="AT116" s="513" t="s">
        <v>929</v>
      </c>
      <c r="AU116" s="513" t="s">
        <v>1014</v>
      </c>
      <c r="AV116" s="532">
        <v>40633</v>
      </c>
    </row>
    <row r="117" spans="1:48" ht="45" x14ac:dyDescent="0.25">
      <c r="A117" s="513">
        <v>3447</v>
      </c>
      <c r="B117" s="513" t="s">
        <v>1079</v>
      </c>
      <c r="C117" s="519" t="s">
        <v>928</v>
      </c>
      <c r="D117" s="513" t="s">
        <v>693</v>
      </c>
      <c r="E117" s="513" t="s">
        <v>1109</v>
      </c>
      <c r="F117" s="513" t="s">
        <v>694</v>
      </c>
      <c r="G117" s="513">
        <v>17</v>
      </c>
      <c r="H117" s="513">
        <v>0.83</v>
      </c>
      <c r="I117" s="513" t="s">
        <v>951</v>
      </c>
      <c r="J117" s="513" t="s">
        <v>940</v>
      </c>
      <c r="K117" s="513" t="s">
        <v>934</v>
      </c>
      <c r="L117" s="513" t="s">
        <v>984</v>
      </c>
      <c r="M117" s="513">
        <v>2009</v>
      </c>
      <c r="N117" s="513">
        <v>5</v>
      </c>
      <c r="O117" s="513"/>
      <c r="P117" s="513"/>
      <c r="Q117" s="513">
        <v>7.3</v>
      </c>
      <c r="R117" s="513"/>
      <c r="S117" s="513">
        <v>7.2999999999999995E-2</v>
      </c>
      <c r="T117" s="513" t="s">
        <v>930</v>
      </c>
      <c r="U117" s="513" t="s">
        <v>936</v>
      </c>
      <c r="V117" s="513" t="s">
        <v>1110</v>
      </c>
      <c r="W117" s="513"/>
      <c r="X117" s="513"/>
      <c r="Y117" s="513" t="s">
        <v>944</v>
      </c>
      <c r="Z117" s="513">
        <v>300</v>
      </c>
      <c r="AA117" s="513">
        <v>143</v>
      </c>
      <c r="AB117" s="513"/>
      <c r="AC117" s="513"/>
      <c r="AD117" s="513"/>
      <c r="AE117" s="513">
        <v>1997</v>
      </c>
      <c r="AF117" s="513">
        <v>2006</v>
      </c>
      <c r="AG117" s="513" t="s">
        <v>930</v>
      </c>
      <c r="AH117" s="513" t="s">
        <v>1008</v>
      </c>
      <c r="AI117" s="513">
        <v>6777</v>
      </c>
      <c r="AJ117" s="513">
        <v>37112</v>
      </c>
      <c r="AK117" s="513"/>
      <c r="AL117" s="513"/>
      <c r="AM117" s="513"/>
      <c r="AN117" s="513"/>
      <c r="AO117" s="513"/>
      <c r="AP117" s="513"/>
      <c r="AQ117" s="513"/>
      <c r="AR117" s="513"/>
      <c r="AS117" s="513"/>
      <c r="AT117" s="513" t="s">
        <v>929</v>
      </c>
      <c r="AU117" s="513" t="s">
        <v>994</v>
      </c>
      <c r="AV117" s="532">
        <v>40633</v>
      </c>
    </row>
    <row r="118" spans="1:48" ht="45" x14ac:dyDescent="0.25">
      <c r="A118" s="513">
        <v>3422</v>
      </c>
      <c r="B118" s="513" t="s">
        <v>1079</v>
      </c>
      <c r="C118" s="519" t="s">
        <v>928</v>
      </c>
      <c r="D118" s="513" t="s">
        <v>693</v>
      </c>
      <c r="E118" s="513" t="s">
        <v>1109</v>
      </c>
      <c r="F118" s="513" t="s">
        <v>694</v>
      </c>
      <c r="G118" s="513">
        <v>16</v>
      </c>
      <c r="H118" s="513">
        <v>0.84</v>
      </c>
      <c r="I118" s="513" t="s">
        <v>929</v>
      </c>
      <c r="J118" s="513" t="s">
        <v>940</v>
      </c>
      <c r="K118" s="513" t="s">
        <v>934</v>
      </c>
      <c r="L118" s="513" t="s">
        <v>955</v>
      </c>
      <c r="M118" s="513">
        <v>2009</v>
      </c>
      <c r="N118" s="513">
        <v>4</v>
      </c>
      <c r="O118" s="513"/>
      <c r="P118" s="513"/>
      <c r="Q118" s="513">
        <v>7.25</v>
      </c>
      <c r="R118" s="513"/>
      <c r="S118" s="513">
        <v>7.2499999999999995E-2</v>
      </c>
      <c r="T118" s="513" t="s">
        <v>930</v>
      </c>
      <c r="U118" s="513" t="s">
        <v>936</v>
      </c>
      <c r="V118" s="513" t="s">
        <v>1084</v>
      </c>
      <c r="W118" s="513"/>
      <c r="X118" s="513"/>
      <c r="Y118" s="513" t="s">
        <v>944</v>
      </c>
      <c r="Z118" s="513">
        <v>231</v>
      </c>
      <c r="AA118" s="513">
        <v>162</v>
      </c>
      <c r="AB118" s="513"/>
      <c r="AC118" s="513"/>
      <c r="AD118" s="513"/>
      <c r="AE118" s="513">
        <v>1997</v>
      </c>
      <c r="AF118" s="513">
        <v>2006</v>
      </c>
      <c r="AG118" s="513" t="s">
        <v>930</v>
      </c>
      <c r="AH118" s="513" t="s">
        <v>1008</v>
      </c>
      <c r="AI118" s="513">
        <v>11254</v>
      </c>
      <c r="AJ118" s="513">
        <v>59391</v>
      </c>
      <c r="AK118" s="513"/>
      <c r="AL118" s="513"/>
      <c r="AM118" s="513"/>
      <c r="AN118" s="513"/>
      <c r="AO118" s="513"/>
      <c r="AP118" s="513"/>
      <c r="AQ118" s="513"/>
      <c r="AR118" s="513"/>
      <c r="AS118" s="513"/>
      <c r="AT118" s="513" t="s">
        <v>929</v>
      </c>
      <c r="AU118" s="513" t="s">
        <v>994</v>
      </c>
      <c r="AV118" s="532">
        <v>40633</v>
      </c>
    </row>
    <row r="119" spans="1:48" ht="45" x14ac:dyDescent="0.25">
      <c r="A119" s="513">
        <v>3448</v>
      </c>
      <c r="B119" s="513" t="s">
        <v>1079</v>
      </c>
      <c r="C119" s="519" t="s">
        <v>928</v>
      </c>
      <c r="D119" s="513" t="s">
        <v>693</v>
      </c>
      <c r="E119" s="513" t="s">
        <v>1109</v>
      </c>
      <c r="F119" s="513" t="s">
        <v>694</v>
      </c>
      <c r="G119" s="513">
        <v>16</v>
      </c>
      <c r="H119" s="513">
        <v>0.84</v>
      </c>
      <c r="I119" s="513" t="s">
        <v>951</v>
      </c>
      <c r="J119" s="513" t="s">
        <v>940</v>
      </c>
      <c r="K119" s="513" t="s">
        <v>934</v>
      </c>
      <c r="L119" s="513" t="s">
        <v>984</v>
      </c>
      <c r="M119" s="513">
        <v>2009</v>
      </c>
      <c r="N119" s="513">
        <v>4</v>
      </c>
      <c r="O119" s="513"/>
      <c r="P119" s="513"/>
      <c r="Q119" s="513">
        <v>8.2200000000000006</v>
      </c>
      <c r="R119" s="513"/>
      <c r="S119" s="513">
        <v>8.2199999999999995E-2</v>
      </c>
      <c r="T119" s="513" t="s">
        <v>930</v>
      </c>
      <c r="U119" s="513" t="s">
        <v>936</v>
      </c>
      <c r="V119" s="513" t="s">
        <v>1111</v>
      </c>
      <c r="W119" s="513"/>
      <c r="X119" s="513"/>
      <c r="Y119" s="513" t="s">
        <v>944</v>
      </c>
      <c r="Z119" s="513">
        <v>248</v>
      </c>
      <c r="AA119" s="513">
        <v>115</v>
      </c>
      <c r="AB119" s="513"/>
      <c r="AC119" s="513"/>
      <c r="AD119" s="513"/>
      <c r="AE119" s="513">
        <v>1997</v>
      </c>
      <c r="AF119" s="513">
        <v>2006</v>
      </c>
      <c r="AG119" s="513" t="s">
        <v>930</v>
      </c>
      <c r="AH119" s="513" t="s">
        <v>1008</v>
      </c>
      <c r="AI119" s="513">
        <v>11539</v>
      </c>
      <c r="AJ119" s="513">
        <v>37112</v>
      </c>
      <c r="AK119" s="513"/>
      <c r="AL119" s="513"/>
      <c r="AM119" s="513"/>
      <c r="AN119" s="513"/>
      <c r="AO119" s="513"/>
      <c r="AP119" s="513"/>
      <c r="AQ119" s="513"/>
      <c r="AR119" s="513"/>
      <c r="AS119" s="513"/>
      <c r="AT119" s="513" t="s">
        <v>929</v>
      </c>
      <c r="AU119" s="513" t="s">
        <v>994</v>
      </c>
      <c r="AV119" s="532">
        <v>40633</v>
      </c>
    </row>
    <row r="120" spans="1:48" ht="45" x14ac:dyDescent="0.25">
      <c r="A120" s="513">
        <v>3425</v>
      </c>
      <c r="B120" s="513" t="s">
        <v>1079</v>
      </c>
      <c r="C120" s="519" t="s">
        <v>928</v>
      </c>
      <c r="D120" s="513" t="s">
        <v>693</v>
      </c>
      <c r="E120" s="513" t="s">
        <v>1109</v>
      </c>
      <c r="F120" s="513" t="s">
        <v>694</v>
      </c>
      <c r="G120" s="513">
        <v>13</v>
      </c>
      <c r="H120" s="513">
        <v>0.87</v>
      </c>
      <c r="I120" s="513" t="s">
        <v>929</v>
      </c>
      <c r="J120" s="513" t="s">
        <v>940</v>
      </c>
      <c r="K120" s="513" t="s">
        <v>934</v>
      </c>
      <c r="L120" s="513" t="s">
        <v>984</v>
      </c>
      <c r="M120" s="513">
        <v>2009</v>
      </c>
      <c r="N120" s="513">
        <v>4</v>
      </c>
      <c r="O120" s="513"/>
      <c r="P120" s="513"/>
      <c r="Q120" s="513">
        <v>14.62</v>
      </c>
      <c r="R120" s="513"/>
      <c r="S120" s="513">
        <v>0.1462</v>
      </c>
      <c r="T120" s="513" t="s">
        <v>930</v>
      </c>
      <c r="U120" s="513" t="s">
        <v>936</v>
      </c>
      <c r="V120" s="513" t="s">
        <v>1084</v>
      </c>
      <c r="W120" s="513"/>
      <c r="X120" s="513"/>
      <c r="Y120" s="513" t="s">
        <v>944</v>
      </c>
      <c r="Z120" s="513">
        <v>60</v>
      </c>
      <c r="AA120" s="513">
        <v>44</v>
      </c>
      <c r="AB120" s="513"/>
      <c r="AC120" s="513"/>
      <c r="AD120" s="513"/>
      <c r="AE120" s="513">
        <v>1997</v>
      </c>
      <c r="AF120" s="513">
        <v>2006</v>
      </c>
      <c r="AG120" s="513" t="s">
        <v>930</v>
      </c>
      <c r="AH120" s="513" t="s">
        <v>1008</v>
      </c>
      <c r="AI120" s="513">
        <v>6777</v>
      </c>
      <c r="AJ120" s="513">
        <v>24752</v>
      </c>
      <c r="AK120" s="513"/>
      <c r="AL120" s="513"/>
      <c r="AM120" s="513"/>
      <c r="AN120" s="513"/>
      <c r="AO120" s="513"/>
      <c r="AP120" s="513"/>
      <c r="AQ120" s="513"/>
      <c r="AR120" s="513"/>
      <c r="AS120" s="513"/>
      <c r="AT120" s="513" t="s">
        <v>929</v>
      </c>
      <c r="AU120" s="513" t="s">
        <v>994</v>
      </c>
      <c r="AV120" s="532">
        <v>40633</v>
      </c>
    </row>
    <row r="121" spans="1:48" ht="45" x14ac:dyDescent="0.25">
      <c r="A121" s="513">
        <v>3426</v>
      </c>
      <c r="B121" s="513" t="s">
        <v>1079</v>
      </c>
      <c r="C121" s="519" t="s">
        <v>928</v>
      </c>
      <c r="D121" s="513" t="s">
        <v>693</v>
      </c>
      <c r="E121" s="513" t="s">
        <v>1109</v>
      </c>
      <c r="F121" s="513" t="s">
        <v>694</v>
      </c>
      <c r="G121" s="513">
        <v>10</v>
      </c>
      <c r="H121" s="513">
        <v>0.9</v>
      </c>
      <c r="I121" s="513" t="s">
        <v>929</v>
      </c>
      <c r="J121" s="513" t="s">
        <v>940</v>
      </c>
      <c r="K121" s="513" t="s">
        <v>941</v>
      </c>
      <c r="L121" s="513" t="s">
        <v>984</v>
      </c>
      <c r="M121" s="513">
        <v>2009</v>
      </c>
      <c r="N121" s="513">
        <v>4</v>
      </c>
      <c r="O121" s="513"/>
      <c r="P121" s="513"/>
      <c r="Q121" s="513">
        <v>10.220000000000001</v>
      </c>
      <c r="R121" s="513"/>
      <c r="S121" s="513">
        <v>0.1022</v>
      </c>
      <c r="T121" s="513" t="s">
        <v>930</v>
      </c>
      <c r="U121" s="513" t="s">
        <v>936</v>
      </c>
      <c r="V121" s="513" t="s">
        <v>1095</v>
      </c>
      <c r="W121" s="513"/>
      <c r="X121" s="513"/>
      <c r="Y121" s="513" t="s">
        <v>944</v>
      </c>
      <c r="Z121" s="513">
        <v>157</v>
      </c>
      <c r="AA121" s="513">
        <v>84</v>
      </c>
      <c r="AB121" s="513"/>
      <c r="AC121" s="513"/>
      <c r="AD121" s="513"/>
      <c r="AE121" s="513">
        <v>1997</v>
      </c>
      <c r="AF121" s="513">
        <v>2006</v>
      </c>
      <c r="AG121" s="513" t="s">
        <v>930</v>
      </c>
      <c r="AH121" s="513" t="s">
        <v>1008</v>
      </c>
      <c r="AI121" s="513">
        <v>4959</v>
      </c>
      <c r="AJ121" s="513">
        <v>20763</v>
      </c>
      <c r="AK121" s="513"/>
      <c r="AL121" s="513"/>
      <c r="AM121" s="513"/>
      <c r="AN121" s="513"/>
      <c r="AO121" s="513"/>
      <c r="AP121" s="513"/>
      <c r="AQ121" s="513"/>
      <c r="AR121" s="513"/>
      <c r="AS121" s="513"/>
      <c r="AT121" s="513" t="s">
        <v>929</v>
      </c>
      <c r="AU121" s="513" t="s">
        <v>994</v>
      </c>
      <c r="AV121" s="532">
        <v>40633</v>
      </c>
    </row>
    <row r="122" spans="1:48" ht="45" x14ac:dyDescent="0.25">
      <c r="A122" s="513">
        <v>3430</v>
      </c>
      <c r="B122" s="513" t="s">
        <v>1079</v>
      </c>
      <c r="C122" s="519" t="s">
        <v>928</v>
      </c>
      <c r="D122" s="513" t="s">
        <v>693</v>
      </c>
      <c r="E122" s="513" t="s">
        <v>1109</v>
      </c>
      <c r="F122" s="513" t="s">
        <v>694</v>
      </c>
      <c r="G122" s="513">
        <v>8</v>
      </c>
      <c r="H122" s="513">
        <v>0.92</v>
      </c>
      <c r="I122" s="513" t="s">
        <v>929</v>
      </c>
      <c r="J122" s="513" t="s">
        <v>940</v>
      </c>
      <c r="K122" s="513" t="s">
        <v>941</v>
      </c>
      <c r="L122" s="513" t="s">
        <v>984</v>
      </c>
      <c r="M122" s="513">
        <v>2009</v>
      </c>
      <c r="N122" s="513">
        <v>4</v>
      </c>
      <c r="O122" s="513"/>
      <c r="P122" s="513"/>
      <c r="Q122" s="513">
        <v>8.0399999999999991</v>
      </c>
      <c r="R122" s="513"/>
      <c r="S122" s="513">
        <v>8.0399999999999999E-2</v>
      </c>
      <c r="T122" s="513" t="s">
        <v>930</v>
      </c>
      <c r="U122" s="513" t="s">
        <v>936</v>
      </c>
      <c r="V122" s="513" t="s">
        <v>1095</v>
      </c>
      <c r="W122" s="513"/>
      <c r="X122" s="513"/>
      <c r="Y122" s="513" t="s">
        <v>944</v>
      </c>
      <c r="Z122" s="513">
        <v>228</v>
      </c>
      <c r="AA122" s="513">
        <v>141</v>
      </c>
      <c r="AB122" s="513"/>
      <c r="AC122" s="513"/>
      <c r="AD122" s="513"/>
      <c r="AE122" s="513">
        <v>1997</v>
      </c>
      <c r="AF122" s="513">
        <v>2006</v>
      </c>
      <c r="AG122" s="513" t="s">
        <v>930</v>
      </c>
      <c r="AH122" s="513" t="s">
        <v>1008</v>
      </c>
      <c r="AI122" s="513">
        <v>782</v>
      </c>
      <c r="AJ122" s="513">
        <v>10386</v>
      </c>
      <c r="AK122" s="513"/>
      <c r="AL122" s="513"/>
      <c r="AM122" s="513"/>
      <c r="AN122" s="513"/>
      <c r="AO122" s="513">
        <v>2</v>
      </c>
      <c r="AP122" s="513"/>
      <c r="AQ122" s="513"/>
      <c r="AR122" s="513"/>
      <c r="AS122" s="513"/>
      <c r="AT122" s="513" t="s">
        <v>929</v>
      </c>
      <c r="AU122" s="513" t="s">
        <v>1014</v>
      </c>
      <c r="AV122" s="532">
        <v>40633</v>
      </c>
    </row>
    <row r="123" spans="1:48" ht="45" x14ac:dyDescent="0.25">
      <c r="A123" s="513">
        <v>3423</v>
      </c>
      <c r="B123" s="513" t="s">
        <v>1079</v>
      </c>
      <c r="C123" s="519" t="s">
        <v>928</v>
      </c>
      <c r="D123" s="513" t="s">
        <v>693</v>
      </c>
      <c r="E123" s="513" t="s">
        <v>1109</v>
      </c>
      <c r="F123" s="513" t="s">
        <v>694</v>
      </c>
      <c r="G123" s="513">
        <v>7</v>
      </c>
      <c r="H123" s="513">
        <v>0.93</v>
      </c>
      <c r="I123" s="513" t="s">
        <v>929</v>
      </c>
      <c r="J123" s="513" t="s">
        <v>940</v>
      </c>
      <c r="K123" s="513" t="s">
        <v>934</v>
      </c>
      <c r="L123" s="513" t="s">
        <v>984</v>
      </c>
      <c r="M123" s="513">
        <v>2009</v>
      </c>
      <c r="N123" s="513">
        <v>4</v>
      </c>
      <c r="O123" s="513"/>
      <c r="P123" s="513"/>
      <c r="Q123" s="513">
        <v>5.9</v>
      </c>
      <c r="R123" s="513"/>
      <c r="S123" s="513">
        <v>5.8999999999999997E-2</v>
      </c>
      <c r="T123" s="513" t="s">
        <v>930</v>
      </c>
      <c r="U123" s="513" t="s">
        <v>936</v>
      </c>
      <c r="V123" s="513" t="s">
        <v>1110</v>
      </c>
      <c r="W123" s="513"/>
      <c r="X123" s="513"/>
      <c r="Y123" s="513" t="s">
        <v>944</v>
      </c>
      <c r="Z123" s="513">
        <v>477</v>
      </c>
      <c r="AA123" s="513">
        <v>285</v>
      </c>
      <c r="AB123" s="513"/>
      <c r="AC123" s="513"/>
      <c r="AD123" s="513"/>
      <c r="AE123" s="513">
        <v>1997</v>
      </c>
      <c r="AF123" s="513">
        <v>2006</v>
      </c>
      <c r="AG123" s="513" t="s">
        <v>930</v>
      </c>
      <c r="AH123" s="513" t="s">
        <v>1008</v>
      </c>
      <c r="AI123" s="513">
        <v>6777</v>
      </c>
      <c r="AJ123" s="513">
        <v>37112</v>
      </c>
      <c r="AK123" s="513"/>
      <c r="AL123" s="513"/>
      <c r="AM123" s="513"/>
      <c r="AN123" s="513"/>
      <c r="AO123" s="513"/>
      <c r="AP123" s="513"/>
      <c r="AQ123" s="513"/>
      <c r="AR123" s="513"/>
      <c r="AS123" s="513"/>
      <c r="AT123" s="513" t="s">
        <v>929</v>
      </c>
      <c r="AU123" s="513" t="s">
        <v>994</v>
      </c>
      <c r="AV123" s="532">
        <v>40633</v>
      </c>
    </row>
    <row r="124" spans="1:48" ht="45" x14ac:dyDescent="0.25">
      <c r="A124" s="513">
        <v>3446</v>
      </c>
      <c r="B124" s="513" t="s">
        <v>1079</v>
      </c>
      <c r="C124" s="519" t="s">
        <v>928</v>
      </c>
      <c r="D124" s="513" t="s">
        <v>693</v>
      </c>
      <c r="E124" s="513" t="s">
        <v>1109</v>
      </c>
      <c r="F124" s="513" t="s">
        <v>694</v>
      </c>
      <c r="G124" s="513">
        <v>7</v>
      </c>
      <c r="H124" s="513">
        <v>0.93</v>
      </c>
      <c r="I124" s="513" t="s">
        <v>951</v>
      </c>
      <c r="J124" s="513" t="s">
        <v>940</v>
      </c>
      <c r="K124" s="513" t="s">
        <v>934</v>
      </c>
      <c r="L124" s="513" t="s">
        <v>955</v>
      </c>
      <c r="M124" s="513">
        <v>2009</v>
      </c>
      <c r="N124" s="513">
        <v>4</v>
      </c>
      <c r="O124" s="513"/>
      <c r="P124" s="513"/>
      <c r="Q124" s="513">
        <v>9.93</v>
      </c>
      <c r="R124" s="513"/>
      <c r="S124" s="513">
        <v>9.9299999999999999E-2</v>
      </c>
      <c r="T124" s="513" t="s">
        <v>930</v>
      </c>
      <c r="U124" s="513" t="s">
        <v>936</v>
      </c>
      <c r="V124" s="513" t="s">
        <v>1084</v>
      </c>
      <c r="W124" s="513"/>
      <c r="X124" s="513"/>
      <c r="Y124" s="513" t="s">
        <v>944</v>
      </c>
      <c r="Z124" s="513">
        <v>131</v>
      </c>
      <c r="AA124" s="513">
        <v>97</v>
      </c>
      <c r="AB124" s="513"/>
      <c r="AC124" s="513"/>
      <c r="AD124" s="513"/>
      <c r="AE124" s="513">
        <v>1997</v>
      </c>
      <c r="AF124" s="513">
        <v>2006</v>
      </c>
      <c r="AG124" s="513" t="s">
        <v>930</v>
      </c>
      <c r="AH124" s="513" t="s">
        <v>1008</v>
      </c>
      <c r="AI124" s="513">
        <v>11254</v>
      </c>
      <c r="AJ124" s="513">
        <v>59391</v>
      </c>
      <c r="AK124" s="513"/>
      <c r="AL124" s="513"/>
      <c r="AM124" s="513"/>
      <c r="AN124" s="513"/>
      <c r="AO124" s="513"/>
      <c r="AP124" s="513"/>
      <c r="AQ124" s="513"/>
      <c r="AR124" s="513"/>
      <c r="AS124" s="513"/>
      <c r="AT124" s="513" t="s">
        <v>929</v>
      </c>
      <c r="AU124" s="513" t="s">
        <v>994</v>
      </c>
      <c r="AV124" s="532">
        <v>40633</v>
      </c>
    </row>
    <row r="125" spans="1:48" ht="45" x14ac:dyDescent="0.25">
      <c r="A125" s="513">
        <v>3424</v>
      </c>
      <c r="B125" s="513" t="s">
        <v>1079</v>
      </c>
      <c r="C125" s="519" t="s">
        <v>928</v>
      </c>
      <c r="D125" s="513" t="s">
        <v>693</v>
      </c>
      <c r="E125" s="513" t="s">
        <v>1109</v>
      </c>
      <c r="F125" s="513" t="s">
        <v>694</v>
      </c>
      <c r="G125" s="513">
        <v>6</v>
      </c>
      <c r="H125" s="513">
        <v>0.94</v>
      </c>
      <c r="I125" s="513" t="s">
        <v>929</v>
      </c>
      <c r="J125" s="513" t="s">
        <v>940</v>
      </c>
      <c r="K125" s="513" t="s">
        <v>934</v>
      </c>
      <c r="L125" s="513" t="s">
        <v>984</v>
      </c>
      <c r="M125" s="513">
        <v>2009</v>
      </c>
      <c r="N125" s="513">
        <v>4</v>
      </c>
      <c r="O125" s="513"/>
      <c r="P125" s="513"/>
      <c r="Q125" s="513">
        <v>6.41</v>
      </c>
      <c r="R125" s="513"/>
      <c r="S125" s="513">
        <v>6.4100000000000004E-2</v>
      </c>
      <c r="T125" s="513" t="s">
        <v>930</v>
      </c>
      <c r="U125" s="513" t="s">
        <v>936</v>
      </c>
      <c r="V125" s="513" t="s">
        <v>1111</v>
      </c>
      <c r="W125" s="513"/>
      <c r="X125" s="513"/>
      <c r="Y125" s="513" t="s">
        <v>944</v>
      </c>
      <c r="Z125" s="513">
        <v>417</v>
      </c>
      <c r="AA125" s="513">
        <v>241</v>
      </c>
      <c r="AB125" s="513"/>
      <c r="AC125" s="513"/>
      <c r="AD125" s="513"/>
      <c r="AE125" s="513">
        <v>1997</v>
      </c>
      <c r="AF125" s="513">
        <v>2006</v>
      </c>
      <c r="AG125" s="513" t="s">
        <v>930</v>
      </c>
      <c r="AH125" s="513" t="s">
        <v>1008</v>
      </c>
      <c r="AI125" s="513">
        <v>11539</v>
      </c>
      <c r="AJ125" s="513">
        <v>37112</v>
      </c>
      <c r="AK125" s="513"/>
      <c r="AL125" s="513"/>
      <c r="AM125" s="513"/>
      <c r="AN125" s="513"/>
      <c r="AO125" s="513"/>
      <c r="AP125" s="513"/>
      <c r="AQ125" s="513"/>
      <c r="AR125" s="513"/>
      <c r="AS125" s="513"/>
      <c r="AT125" s="513" t="s">
        <v>929</v>
      </c>
      <c r="AU125" s="513" t="s">
        <v>994</v>
      </c>
      <c r="AV125" s="532">
        <v>40633</v>
      </c>
    </row>
    <row r="126" spans="1:48" ht="45" x14ac:dyDescent="0.25">
      <c r="A126" s="513">
        <v>3428</v>
      </c>
      <c r="B126" s="513" t="s">
        <v>1079</v>
      </c>
      <c r="C126" s="519" t="s">
        <v>928</v>
      </c>
      <c r="D126" s="513" t="s">
        <v>693</v>
      </c>
      <c r="E126" s="513" t="s">
        <v>1109</v>
      </c>
      <c r="F126" s="513" t="s">
        <v>694</v>
      </c>
      <c r="G126" s="513">
        <v>5</v>
      </c>
      <c r="H126" s="513">
        <v>0.95</v>
      </c>
      <c r="I126" s="513" t="s">
        <v>929</v>
      </c>
      <c r="J126" s="513" t="s">
        <v>940</v>
      </c>
      <c r="K126" s="513" t="s">
        <v>941</v>
      </c>
      <c r="L126" s="513" t="s">
        <v>984</v>
      </c>
      <c r="M126" s="513">
        <v>2009</v>
      </c>
      <c r="N126" s="513">
        <v>4</v>
      </c>
      <c r="O126" s="513"/>
      <c r="P126" s="513"/>
      <c r="Q126" s="513">
        <v>12.31</v>
      </c>
      <c r="R126" s="513"/>
      <c r="S126" s="513">
        <v>0.1231</v>
      </c>
      <c r="T126" s="513" t="s">
        <v>930</v>
      </c>
      <c r="U126" s="513" t="s">
        <v>936</v>
      </c>
      <c r="V126" s="513" t="s">
        <v>1111</v>
      </c>
      <c r="W126" s="513"/>
      <c r="X126" s="513"/>
      <c r="Y126" s="513" t="s">
        <v>944</v>
      </c>
      <c r="Z126" s="513">
        <v>108</v>
      </c>
      <c r="AA126" s="513">
        <v>66</v>
      </c>
      <c r="AB126" s="513"/>
      <c r="AC126" s="513"/>
      <c r="AD126" s="513"/>
      <c r="AE126" s="513">
        <v>1997</v>
      </c>
      <c r="AF126" s="513">
        <v>2006</v>
      </c>
      <c r="AG126" s="513" t="s">
        <v>930</v>
      </c>
      <c r="AH126" s="513" t="s">
        <v>1008</v>
      </c>
      <c r="AI126" s="513">
        <v>5326</v>
      </c>
      <c r="AJ126" s="513">
        <v>20763</v>
      </c>
      <c r="AK126" s="513"/>
      <c r="AL126" s="513"/>
      <c r="AM126" s="513"/>
      <c r="AN126" s="513"/>
      <c r="AO126" s="513"/>
      <c r="AP126" s="513"/>
      <c r="AQ126" s="513"/>
      <c r="AR126" s="513"/>
      <c r="AS126" s="513"/>
      <c r="AT126" s="513" t="s">
        <v>929</v>
      </c>
      <c r="AU126" s="513" t="s">
        <v>994</v>
      </c>
      <c r="AV126" s="532">
        <v>40633</v>
      </c>
    </row>
    <row r="127" spans="1:48" ht="45" x14ac:dyDescent="0.25">
      <c r="A127" s="513">
        <v>3450</v>
      </c>
      <c r="B127" s="513" t="s">
        <v>1079</v>
      </c>
      <c r="C127" s="519" t="s">
        <v>928</v>
      </c>
      <c r="D127" s="513" t="s">
        <v>693</v>
      </c>
      <c r="E127" s="513" t="s">
        <v>1109</v>
      </c>
      <c r="F127" s="513" t="s">
        <v>694</v>
      </c>
      <c r="G127" s="513">
        <v>3</v>
      </c>
      <c r="H127" s="513">
        <v>0.97</v>
      </c>
      <c r="I127" s="513" t="s">
        <v>951</v>
      </c>
      <c r="J127" s="513" t="s">
        <v>940</v>
      </c>
      <c r="K127" s="513" t="s">
        <v>941</v>
      </c>
      <c r="L127" s="513" t="s">
        <v>984</v>
      </c>
      <c r="M127" s="513">
        <v>2009</v>
      </c>
      <c r="N127" s="513">
        <v>4</v>
      </c>
      <c r="O127" s="513"/>
      <c r="P127" s="513"/>
      <c r="Q127" s="513">
        <v>13.51</v>
      </c>
      <c r="R127" s="513"/>
      <c r="S127" s="513">
        <v>0.1351</v>
      </c>
      <c r="T127" s="513" t="s">
        <v>930</v>
      </c>
      <c r="U127" s="513" t="s">
        <v>936</v>
      </c>
      <c r="V127" s="513" t="s">
        <v>1095</v>
      </c>
      <c r="W127" s="513"/>
      <c r="X127" s="513"/>
      <c r="Y127" s="513" t="s">
        <v>944</v>
      </c>
      <c r="Z127" s="513">
        <v>103</v>
      </c>
      <c r="AA127" s="513">
        <v>56</v>
      </c>
      <c r="AB127" s="513"/>
      <c r="AC127" s="513"/>
      <c r="AD127" s="513"/>
      <c r="AE127" s="513">
        <v>1997</v>
      </c>
      <c r="AF127" s="513">
        <v>2006</v>
      </c>
      <c r="AG127" s="513" t="s">
        <v>930</v>
      </c>
      <c r="AH127" s="513" t="s">
        <v>1008</v>
      </c>
      <c r="AI127" s="513">
        <v>4959</v>
      </c>
      <c r="AJ127" s="513">
        <v>20763</v>
      </c>
      <c r="AK127" s="513"/>
      <c r="AL127" s="513"/>
      <c r="AM127" s="513"/>
      <c r="AN127" s="513"/>
      <c r="AO127" s="513"/>
      <c r="AP127" s="513"/>
      <c r="AQ127" s="513"/>
      <c r="AR127" s="513"/>
      <c r="AS127" s="513"/>
      <c r="AT127" s="513" t="s">
        <v>929</v>
      </c>
      <c r="AU127" s="513" t="s">
        <v>994</v>
      </c>
      <c r="AV127" s="532">
        <v>40633</v>
      </c>
    </row>
    <row r="128" spans="1:48" ht="45" x14ac:dyDescent="0.25">
      <c r="A128" s="513">
        <v>3452</v>
      </c>
      <c r="B128" s="513" t="s">
        <v>1079</v>
      </c>
      <c r="C128" s="519" t="s">
        <v>928</v>
      </c>
      <c r="D128" s="513" t="s">
        <v>693</v>
      </c>
      <c r="E128" s="513" t="s">
        <v>1109</v>
      </c>
      <c r="F128" s="513" t="s">
        <v>694</v>
      </c>
      <c r="G128" s="513">
        <v>0</v>
      </c>
      <c r="H128" s="513">
        <v>1</v>
      </c>
      <c r="I128" s="513" t="s">
        <v>951</v>
      </c>
      <c r="J128" s="513" t="s">
        <v>940</v>
      </c>
      <c r="K128" s="513" t="s">
        <v>941</v>
      </c>
      <c r="L128" s="513" t="s">
        <v>984</v>
      </c>
      <c r="M128" s="513">
        <v>2009</v>
      </c>
      <c r="N128" s="513">
        <v>4</v>
      </c>
      <c r="O128" s="513"/>
      <c r="P128" s="513"/>
      <c r="Q128" s="513">
        <v>15.84</v>
      </c>
      <c r="R128" s="513"/>
      <c r="S128" s="513">
        <v>0.15840000000000001</v>
      </c>
      <c r="T128" s="513" t="s">
        <v>930</v>
      </c>
      <c r="U128" s="513" t="s">
        <v>936</v>
      </c>
      <c r="V128" s="513" t="s">
        <v>1111</v>
      </c>
      <c r="W128" s="513"/>
      <c r="X128" s="513"/>
      <c r="Y128" s="513" t="s">
        <v>944</v>
      </c>
      <c r="Z128" s="513">
        <v>70</v>
      </c>
      <c r="AA128" s="513">
        <v>44</v>
      </c>
      <c r="AB128" s="513"/>
      <c r="AC128" s="513"/>
      <c r="AD128" s="513"/>
      <c r="AE128" s="513">
        <v>1997</v>
      </c>
      <c r="AF128" s="513">
        <v>2006</v>
      </c>
      <c r="AG128" s="513" t="s">
        <v>930</v>
      </c>
      <c r="AH128" s="513" t="s">
        <v>1008</v>
      </c>
      <c r="AI128" s="513">
        <v>5326</v>
      </c>
      <c r="AJ128" s="513">
        <v>20763</v>
      </c>
      <c r="AK128" s="513"/>
      <c r="AL128" s="513"/>
      <c r="AM128" s="513"/>
      <c r="AN128" s="513"/>
      <c r="AO128" s="513"/>
      <c r="AP128" s="513"/>
      <c r="AQ128" s="513"/>
      <c r="AR128" s="513"/>
      <c r="AS128" s="513"/>
      <c r="AT128" s="513" t="s">
        <v>929</v>
      </c>
      <c r="AU128" s="513" t="s">
        <v>994</v>
      </c>
      <c r="AV128" s="532">
        <v>40633</v>
      </c>
    </row>
    <row r="129" spans="1:48" ht="45" x14ac:dyDescent="0.25">
      <c r="A129" s="513">
        <v>3431</v>
      </c>
      <c r="B129" s="513" t="s">
        <v>1079</v>
      </c>
      <c r="C129" s="519" t="s">
        <v>928</v>
      </c>
      <c r="D129" s="513" t="s">
        <v>693</v>
      </c>
      <c r="E129" s="513" t="s">
        <v>1109</v>
      </c>
      <c r="F129" s="513" t="s">
        <v>694</v>
      </c>
      <c r="G129" s="513">
        <v>-5</v>
      </c>
      <c r="H129" s="513">
        <v>1.05</v>
      </c>
      <c r="I129" s="513" t="s">
        <v>929</v>
      </c>
      <c r="J129" s="513" t="s">
        <v>940</v>
      </c>
      <c r="K129" s="513" t="s">
        <v>941</v>
      </c>
      <c r="L129" s="513" t="s">
        <v>984</v>
      </c>
      <c r="M129" s="513">
        <v>2009</v>
      </c>
      <c r="N129" s="513">
        <v>4</v>
      </c>
      <c r="O129" s="513"/>
      <c r="P129" s="513"/>
      <c r="Q129" s="513">
        <v>12.66</v>
      </c>
      <c r="R129" s="513"/>
      <c r="S129" s="513">
        <v>0.12659999999999999</v>
      </c>
      <c r="T129" s="513" t="s">
        <v>930</v>
      </c>
      <c r="U129" s="513" t="s">
        <v>936</v>
      </c>
      <c r="V129" s="513" t="s">
        <v>1082</v>
      </c>
      <c r="W129" s="513"/>
      <c r="X129" s="513"/>
      <c r="Y129" s="513" t="s">
        <v>944</v>
      </c>
      <c r="Z129" s="513">
        <v>100</v>
      </c>
      <c r="AA129" s="513">
        <v>70</v>
      </c>
      <c r="AB129" s="513"/>
      <c r="AC129" s="513"/>
      <c r="AD129" s="513"/>
      <c r="AE129" s="513">
        <v>1997</v>
      </c>
      <c r="AF129" s="513">
        <v>2005</v>
      </c>
      <c r="AG129" s="513" t="s">
        <v>930</v>
      </c>
      <c r="AH129" s="513" t="s">
        <v>1008</v>
      </c>
      <c r="AI129" s="513">
        <v>782</v>
      </c>
      <c r="AJ129" s="513">
        <v>10386</v>
      </c>
      <c r="AK129" s="513"/>
      <c r="AL129" s="513"/>
      <c r="AM129" s="513"/>
      <c r="AN129" s="513"/>
      <c r="AO129" s="513">
        <v>2</v>
      </c>
      <c r="AP129" s="513"/>
      <c r="AQ129" s="513"/>
      <c r="AR129" s="513"/>
      <c r="AS129" s="513"/>
      <c r="AT129" s="513" t="s">
        <v>929</v>
      </c>
      <c r="AU129" s="513" t="s">
        <v>1014</v>
      </c>
      <c r="AV129" s="532">
        <v>40633</v>
      </c>
    </row>
    <row r="130" spans="1:48" ht="75" x14ac:dyDescent="0.25">
      <c r="A130" s="513">
        <v>3627</v>
      </c>
      <c r="B130" s="513" t="s">
        <v>1079</v>
      </c>
      <c r="C130" s="519" t="s">
        <v>928</v>
      </c>
      <c r="D130" s="513" t="s">
        <v>693</v>
      </c>
      <c r="E130" s="513" t="s">
        <v>1109</v>
      </c>
      <c r="F130" s="513" t="s">
        <v>695</v>
      </c>
      <c r="G130" s="513">
        <v>54</v>
      </c>
      <c r="H130" s="513">
        <v>0.46</v>
      </c>
      <c r="I130" s="513" t="s">
        <v>951</v>
      </c>
      <c r="J130" s="513" t="s">
        <v>940</v>
      </c>
      <c r="K130" s="513" t="s">
        <v>941</v>
      </c>
      <c r="L130" s="513" t="s">
        <v>984</v>
      </c>
      <c r="M130" s="513">
        <v>2009</v>
      </c>
      <c r="N130" s="513">
        <v>4</v>
      </c>
      <c r="O130" s="513" t="s">
        <v>1096</v>
      </c>
      <c r="P130" s="513"/>
      <c r="Q130" s="513">
        <v>12.55</v>
      </c>
      <c r="R130" s="513"/>
      <c r="S130" s="513">
        <v>0.1255</v>
      </c>
      <c r="T130" s="513" t="s">
        <v>930</v>
      </c>
      <c r="U130" s="513" t="s">
        <v>1018</v>
      </c>
      <c r="V130" s="513" t="s">
        <v>1095</v>
      </c>
      <c r="W130" s="513"/>
      <c r="X130" s="513"/>
      <c r="Y130" s="513" t="s">
        <v>944</v>
      </c>
      <c r="Z130" s="513"/>
      <c r="AA130" s="513"/>
      <c r="AB130" s="513"/>
      <c r="AC130" s="513"/>
      <c r="AD130" s="513"/>
      <c r="AE130" s="513">
        <v>1997</v>
      </c>
      <c r="AF130" s="513">
        <v>2006</v>
      </c>
      <c r="AG130" s="513" t="s">
        <v>930</v>
      </c>
      <c r="AH130" s="513" t="s">
        <v>1008</v>
      </c>
      <c r="AI130" s="513">
        <v>180</v>
      </c>
      <c r="AJ130" s="513">
        <v>12776</v>
      </c>
      <c r="AK130" s="513"/>
      <c r="AL130" s="513"/>
      <c r="AM130" s="513"/>
      <c r="AN130" s="513"/>
      <c r="AO130" s="513">
        <v>2</v>
      </c>
      <c r="AP130" s="513"/>
      <c r="AQ130" s="513"/>
      <c r="AR130" s="513"/>
      <c r="AS130" s="513"/>
      <c r="AT130" s="513" t="s">
        <v>929</v>
      </c>
      <c r="AU130" s="513" t="s">
        <v>1014</v>
      </c>
      <c r="AV130" s="532">
        <v>40633</v>
      </c>
    </row>
    <row r="131" spans="1:48" ht="90" x14ac:dyDescent="0.25">
      <c r="A131" s="513">
        <v>3637</v>
      </c>
      <c r="B131" s="513" t="s">
        <v>1079</v>
      </c>
      <c r="C131" s="519" t="s">
        <v>1112</v>
      </c>
      <c r="D131" s="513" t="s">
        <v>693</v>
      </c>
      <c r="E131" s="513" t="s">
        <v>1109</v>
      </c>
      <c r="F131" s="513" t="s">
        <v>696</v>
      </c>
      <c r="G131" s="513">
        <v>33</v>
      </c>
      <c r="H131" s="513">
        <v>0.67</v>
      </c>
      <c r="I131" s="513" t="s">
        <v>951</v>
      </c>
      <c r="J131" s="513" t="s">
        <v>940</v>
      </c>
      <c r="K131" s="513" t="s">
        <v>941</v>
      </c>
      <c r="L131" s="513" t="s">
        <v>984</v>
      </c>
      <c r="M131" s="513">
        <v>2009</v>
      </c>
      <c r="N131" s="513">
        <v>4</v>
      </c>
      <c r="O131" s="513"/>
      <c r="P131" s="513"/>
      <c r="Q131" s="513">
        <v>12.3</v>
      </c>
      <c r="R131" s="513"/>
      <c r="S131" s="513">
        <v>0.123</v>
      </c>
      <c r="T131" s="513" t="s">
        <v>930</v>
      </c>
      <c r="U131" s="513" t="s">
        <v>1018</v>
      </c>
      <c r="V131" s="513" t="s">
        <v>1095</v>
      </c>
      <c r="W131" s="513"/>
      <c r="X131" s="513"/>
      <c r="Y131" s="513" t="s">
        <v>944</v>
      </c>
      <c r="Z131" s="513"/>
      <c r="AA131" s="513"/>
      <c r="AB131" s="513"/>
      <c r="AC131" s="513"/>
      <c r="AD131" s="513"/>
      <c r="AE131" s="513">
        <v>1997</v>
      </c>
      <c r="AF131" s="513">
        <v>2006</v>
      </c>
      <c r="AG131" s="513" t="s">
        <v>930</v>
      </c>
      <c r="AH131" s="513" t="s">
        <v>1008</v>
      </c>
      <c r="AI131" s="513">
        <v>180</v>
      </c>
      <c r="AJ131" s="513">
        <v>12776</v>
      </c>
      <c r="AK131" s="513"/>
      <c r="AL131" s="513"/>
      <c r="AM131" s="513"/>
      <c r="AN131" s="513"/>
      <c r="AO131" s="513">
        <v>2</v>
      </c>
      <c r="AP131" s="513"/>
      <c r="AQ131" s="513"/>
      <c r="AR131" s="513"/>
      <c r="AS131" s="513"/>
      <c r="AT131" s="513" t="s">
        <v>929</v>
      </c>
      <c r="AU131" s="513" t="s">
        <v>1014</v>
      </c>
      <c r="AV131" s="532">
        <v>40633</v>
      </c>
    </row>
    <row r="132" spans="1:48" ht="90" x14ac:dyDescent="0.25">
      <c r="A132" s="513">
        <v>3651</v>
      </c>
      <c r="B132" s="513" t="s">
        <v>1079</v>
      </c>
      <c r="C132" s="519" t="s">
        <v>1113</v>
      </c>
      <c r="D132" s="513" t="s">
        <v>693</v>
      </c>
      <c r="E132" s="513" t="s">
        <v>1109</v>
      </c>
      <c r="F132" s="513" t="s">
        <v>697</v>
      </c>
      <c r="G132" s="513">
        <v>38</v>
      </c>
      <c r="H132" s="513">
        <v>0.62</v>
      </c>
      <c r="I132" s="513" t="s">
        <v>951</v>
      </c>
      <c r="J132" s="513" t="s">
        <v>940</v>
      </c>
      <c r="K132" s="513" t="s">
        <v>941</v>
      </c>
      <c r="L132" s="513" t="s">
        <v>984</v>
      </c>
      <c r="M132" s="513">
        <v>2009</v>
      </c>
      <c r="N132" s="513">
        <v>4</v>
      </c>
      <c r="O132" s="513"/>
      <c r="P132" s="513"/>
      <c r="Q132" s="513">
        <v>14.9</v>
      </c>
      <c r="R132" s="513"/>
      <c r="S132" s="513">
        <v>0.14899999999999999</v>
      </c>
      <c r="T132" s="513" t="s">
        <v>930</v>
      </c>
      <c r="U132" s="513" t="s">
        <v>1018</v>
      </c>
      <c r="V132" s="513" t="s">
        <v>1095</v>
      </c>
      <c r="W132" s="513"/>
      <c r="X132" s="513"/>
      <c r="Y132" s="513" t="s">
        <v>944</v>
      </c>
      <c r="Z132" s="513"/>
      <c r="AA132" s="513"/>
      <c r="AB132" s="513"/>
      <c r="AC132" s="513"/>
      <c r="AD132" s="513"/>
      <c r="AE132" s="513">
        <v>1997</v>
      </c>
      <c r="AF132" s="513">
        <v>2006</v>
      </c>
      <c r="AG132" s="513" t="s">
        <v>930</v>
      </c>
      <c r="AH132" s="513" t="s">
        <v>1008</v>
      </c>
      <c r="AI132" s="513">
        <v>180</v>
      </c>
      <c r="AJ132" s="513">
        <v>12776</v>
      </c>
      <c r="AK132" s="513"/>
      <c r="AL132" s="513"/>
      <c r="AM132" s="513"/>
      <c r="AN132" s="513"/>
      <c r="AO132" s="513">
        <v>2</v>
      </c>
      <c r="AP132" s="513"/>
      <c r="AQ132" s="513"/>
      <c r="AR132" s="513"/>
      <c r="AS132" s="513"/>
      <c r="AT132" s="513" t="s">
        <v>929</v>
      </c>
      <c r="AU132" s="513" t="s">
        <v>1014</v>
      </c>
      <c r="AV132" s="532">
        <v>40633</v>
      </c>
    </row>
    <row r="133" spans="1:48" ht="45" x14ac:dyDescent="0.25">
      <c r="A133" s="513">
        <v>134</v>
      </c>
      <c r="B133" s="513" t="s">
        <v>949</v>
      </c>
      <c r="C133" s="519" t="s">
        <v>928</v>
      </c>
      <c r="D133" s="513" t="s">
        <v>704</v>
      </c>
      <c r="E133" s="513"/>
      <c r="F133" s="513" t="s">
        <v>710</v>
      </c>
      <c r="G133" s="513">
        <v>50</v>
      </c>
      <c r="H133" s="513">
        <v>0.5</v>
      </c>
      <c r="I133" s="513" t="s">
        <v>929</v>
      </c>
      <c r="J133" s="513" t="s">
        <v>932</v>
      </c>
      <c r="K133" s="513" t="s">
        <v>1114</v>
      </c>
      <c r="L133" s="513" t="s">
        <v>1053</v>
      </c>
      <c r="M133" s="513">
        <v>2004</v>
      </c>
      <c r="N133" s="513">
        <v>4</v>
      </c>
      <c r="O133" s="513"/>
      <c r="P133" s="513">
        <v>13</v>
      </c>
      <c r="Q133" s="513"/>
      <c r="R133" s="513">
        <v>0.13</v>
      </c>
      <c r="S133" s="513"/>
      <c r="T133" s="513" t="s">
        <v>930</v>
      </c>
      <c r="U133" s="513" t="s">
        <v>931</v>
      </c>
      <c r="V133" s="513"/>
      <c r="W133" s="513"/>
      <c r="X133" s="513"/>
      <c r="Y133" s="513"/>
      <c r="Z133" s="513"/>
      <c r="AA133" s="513"/>
      <c r="AB133" s="513"/>
      <c r="AC133" s="513"/>
      <c r="AD133" s="513"/>
      <c r="AE133" s="513"/>
      <c r="AF133" s="513"/>
      <c r="AG133" s="513" t="s">
        <v>930</v>
      </c>
      <c r="AH133" s="513"/>
      <c r="AI133" s="513" t="s">
        <v>935</v>
      </c>
      <c r="AJ133" s="513" t="s">
        <v>935</v>
      </c>
      <c r="AK133" s="513"/>
      <c r="AL133" s="513"/>
      <c r="AM133" s="513"/>
      <c r="AN133" s="513"/>
      <c r="AO133" s="513">
        <v>2</v>
      </c>
      <c r="AP133" s="513"/>
      <c r="AQ133" s="513"/>
      <c r="AR133" s="513"/>
      <c r="AS133" s="513"/>
      <c r="AT133" s="513"/>
      <c r="AU133" s="513"/>
      <c r="AV133" s="513"/>
    </row>
    <row r="134" spans="1:48" ht="45" x14ac:dyDescent="0.25">
      <c r="A134" s="513">
        <v>132</v>
      </c>
      <c r="B134" s="513" t="s">
        <v>949</v>
      </c>
      <c r="C134" s="519" t="s">
        <v>928</v>
      </c>
      <c r="D134" s="513" t="s">
        <v>704</v>
      </c>
      <c r="E134" s="513"/>
      <c r="F134" s="513" t="s">
        <v>710</v>
      </c>
      <c r="G134" s="513">
        <v>40</v>
      </c>
      <c r="H134" s="513">
        <v>0.6</v>
      </c>
      <c r="I134" s="513" t="s">
        <v>929</v>
      </c>
      <c r="J134" s="513" t="s">
        <v>932</v>
      </c>
      <c r="K134" s="513" t="s">
        <v>1114</v>
      </c>
      <c r="L134" s="513" t="s">
        <v>1053</v>
      </c>
      <c r="M134" s="513">
        <v>2004</v>
      </c>
      <c r="N134" s="513">
        <v>4</v>
      </c>
      <c r="O134" s="513"/>
      <c r="P134" s="513">
        <v>16</v>
      </c>
      <c r="Q134" s="513"/>
      <c r="R134" s="513">
        <v>0.16</v>
      </c>
      <c r="S134" s="513"/>
      <c r="T134" s="513" t="s">
        <v>1115</v>
      </c>
      <c r="U134" s="513" t="s">
        <v>931</v>
      </c>
      <c r="V134" s="513"/>
      <c r="W134" s="513"/>
      <c r="X134" s="513"/>
      <c r="Y134" s="513"/>
      <c r="Z134" s="513"/>
      <c r="AA134" s="513"/>
      <c r="AB134" s="513"/>
      <c r="AC134" s="513"/>
      <c r="AD134" s="513"/>
      <c r="AE134" s="513"/>
      <c r="AF134" s="513"/>
      <c r="AG134" s="513" t="s">
        <v>930</v>
      </c>
      <c r="AH134" s="513"/>
      <c r="AI134" s="513" t="s">
        <v>935</v>
      </c>
      <c r="AJ134" s="513" t="s">
        <v>935</v>
      </c>
      <c r="AK134" s="513"/>
      <c r="AL134" s="513"/>
      <c r="AM134" s="513"/>
      <c r="AN134" s="513"/>
      <c r="AO134" s="513">
        <v>2</v>
      </c>
      <c r="AP134" s="513"/>
      <c r="AQ134" s="513"/>
      <c r="AR134" s="513"/>
      <c r="AS134" s="513"/>
      <c r="AT134" s="513"/>
      <c r="AU134" s="513"/>
      <c r="AV134" s="513"/>
    </row>
    <row r="135" spans="1:48" ht="60" x14ac:dyDescent="0.25">
      <c r="A135" s="513">
        <v>139</v>
      </c>
      <c r="B135" s="513" t="s">
        <v>949</v>
      </c>
      <c r="C135" s="519" t="s">
        <v>928</v>
      </c>
      <c r="D135" s="513" t="s">
        <v>704</v>
      </c>
      <c r="E135" s="513"/>
      <c r="F135" s="513" t="s">
        <v>711</v>
      </c>
      <c r="G135" s="513">
        <v>36</v>
      </c>
      <c r="H135" s="513">
        <v>0.64</v>
      </c>
      <c r="I135" s="513" t="s">
        <v>929</v>
      </c>
      <c r="J135" s="513" t="s">
        <v>932</v>
      </c>
      <c r="K135" s="513" t="s">
        <v>1114</v>
      </c>
      <c r="L135" s="513" t="s">
        <v>1053</v>
      </c>
      <c r="M135" s="513">
        <v>2004</v>
      </c>
      <c r="N135" s="513">
        <v>4</v>
      </c>
      <c r="O135" s="513"/>
      <c r="P135" s="513">
        <v>12</v>
      </c>
      <c r="Q135" s="513"/>
      <c r="R135" s="513">
        <v>0.12</v>
      </c>
      <c r="S135" s="513"/>
      <c r="T135" s="513" t="s">
        <v>930</v>
      </c>
      <c r="U135" s="513" t="s">
        <v>931</v>
      </c>
      <c r="V135" s="513"/>
      <c r="W135" s="513"/>
      <c r="X135" s="513"/>
      <c r="Y135" s="513"/>
      <c r="Z135" s="513"/>
      <c r="AA135" s="513"/>
      <c r="AB135" s="513"/>
      <c r="AC135" s="513"/>
      <c r="AD135" s="513"/>
      <c r="AE135" s="513"/>
      <c r="AF135" s="513"/>
      <c r="AG135" s="513" t="s">
        <v>930</v>
      </c>
      <c r="AH135" s="513"/>
      <c r="AI135" s="513" t="s">
        <v>935</v>
      </c>
      <c r="AJ135" s="513" t="s">
        <v>935</v>
      </c>
      <c r="AK135" s="513"/>
      <c r="AL135" s="513"/>
      <c r="AM135" s="513"/>
      <c r="AN135" s="513"/>
      <c r="AO135" s="513">
        <v>2</v>
      </c>
      <c r="AP135" s="513"/>
      <c r="AQ135" s="513"/>
      <c r="AR135" s="513"/>
      <c r="AS135" s="513"/>
      <c r="AT135" s="513"/>
      <c r="AU135" s="513"/>
      <c r="AV135" s="513"/>
    </row>
    <row r="136" spans="1:48" ht="75" x14ac:dyDescent="0.25">
      <c r="A136" s="513">
        <v>2705</v>
      </c>
      <c r="B136" s="513" t="s">
        <v>1116</v>
      </c>
      <c r="C136" s="519" t="s">
        <v>928</v>
      </c>
      <c r="D136" s="513" t="s">
        <v>674</v>
      </c>
      <c r="E136" s="513" t="s">
        <v>1078</v>
      </c>
      <c r="F136" s="513" t="s">
        <v>688</v>
      </c>
      <c r="G136" s="513">
        <v>25.5</v>
      </c>
      <c r="H136" s="513">
        <v>0.745</v>
      </c>
      <c r="I136" s="513" t="s">
        <v>929</v>
      </c>
      <c r="J136" s="513" t="s">
        <v>987</v>
      </c>
      <c r="K136" s="513" t="s">
        <v>1117</v>
      </c>
      <c r="L136" s="513" t="s">
        <v>929</v>
      </c>
      <c r="M136" s="513">
        <v>2010</v>
      </c>
      <c r="N136" s="513">
        <v>4</v>
      </c>
      <c r="O136" s="513"/>
      <c r="P136" s="513"/>
      <c r="Q136" s="513">
        <v>12.1</v>
      </c>
      <c r="R136" s="513"/>
      <c r="S136" s="513">
        <v>0.121</v>
      </c>
      <c r="T136" s="513" t="s">
        <v>930</v>
      </c>
      <c r="U136" s="513" t="s">
        <v>936</v>
      </c>
      <c r="V136" s="513" t="s">
        <v>1118</v>
      </c>
      <c r="W136" s="513"/>
      <c r="X136" s="513"/>
      <c r="Y136" s="513" t="s">
        <v>944</v>
      </c>
      <c r="Z136" s="513">
        <v>1705</v>
      </c>
      <c r="AA136" s="513">
        <v>63</v>
      </c>
      <c r="AB136" s="513"/>
      <c r="AC136" s="513"/>
      <c r="AD136" s="513"/>
      <c r="AE136" s="513">
        <v>1987</v>
      </c>
      <c r="AF136" s="513">
        <v>2006</v>
      </c>
      <c r="AG136" s="513" t="s">
        <v>945</v>
      </c>
      <c r="AH136" s="513" t="s">
        <v>937</v>
      </c>
      <c r="AI136" s="513"/>
      <c r="AJ136" s="513"/>
      <c r="AK136" s="513"/>
      <c r="AL136" s="513"/>
      <c r="AM136" s="513"/>
      <c r="AN136" s="513"/>
      <c r="AO136" s="513"/>
      <c r="AP136" s="513" t="s">
        <v>946</v>
      </c>
      <c r="AQ136" s="513" t="s">
        <v>957</v>
      </c>
      <c r="AR136" s="513" t="s">
        <v>983</v>
      </c>
      <c r="AS136" s="513"/>
      <c r="AT136" s="513" t="s">
        <v>929</v>
      </c>
      <c r="AU136" s="513" t="s">
        <v>1014</v>
      </c>
      <c r="AV136" s="532">
        <v>40401</v>
      </c>
    </row>
    <row r="137" spans="1:48" ht="75" x14ac:dyDescent="0.25">
      <c r="A137" s="513">
        <v>2709</v>
      </c>
      <c r="B137" s="513" t="s">
        <v>1116</v>
      </c>
      <c r="C137" s="519" t="s">
        <v>928</v>
      </c>
      <c r="D137" s="513" t="s">
        <v>674</v>
      </c>
      <c r="E137" s="513" t="s">
        <v>1078</v>
      </c>
      <c r="F137" s="513" t="s">
        <v>688</v>
      </c>
      <c r="G137" s="513">
        <v>21.5</v>
      </c>
      <c r="H137" s="513">
        <v>0.78500000000000003</v>
      </c>
      <c r="I137" s="513" t="s">
        <v>929</v>
      </c>
      <c r="J137" s="513" t="s">
        <v>987</v>
      </c>
      <c r="K137" s="513" t="s">
        <v>1117</v>
      </c>
      <c r="L137" s="513" t="s">
        <v>984</v>
      </c>
      <c r="M137" s="513">
        <v>2010</v>
      </c>
      <c r="N137" s="513">
        <v>4</v>
      </c>
      <c r="O137" s="513"/>
      <c r="P137" s="513"/>
      <c r="Q137" s="513">
        <v>10.7</v>
      </c>
      <c r="R137" s="513"/>
      <c r="S137" s="513">
        <v>0.107</v>
      </c>
      <c r="T137" s="513" t="s">
        <v>930</v>
      </c>
      <c r="U137" s="513" t="s">
        <v>936</v>
      </c>
      <c r="V137" s="513" t="s">
        <v>1118</v>
      </c>
      <c r="W137" s="513"/>
      <c r="X137" s="513"/>
      <c r="Y137" s="513" t="s">
        <v>944</v>
      </c>
      <c r="Z137" s="513">
        <v>2354</v>
      </c>
      <c r="AA137" s="513">
        <v>86</v>
      </c>
      <c r="AB137" s="513"/>
      <c r="AC137" s="513"/>
      <c r="AD137" s="513"/>
      <c r="AE137" s="513">
        <v>1987</v>
      </c>
      <c r="AF137" s="513">
        <v>2006</v>
      </c>
      <c r="AG137" s="513" t="s">
        <v>945</v>
      </c>
      <c r="AH137" s="513" t="s">
        <v>937</v>
      </c>
      <c r="AI137" s="513"/>
      <c r="AJ137" s="513"/>
      <c r="AK137" s="513"/>
      <c r="AL137" s="513"/>
      <c r="AM137" s="513"/>
      <c r="AN137" s="513"/>
      <c r="AO137" s="513"/>
      <c r="AP137" s="513" t="s">
        <v>946</v>
      </c>
      <c r="AQ137" s="513" t="s">
        <v>947</v>
      </c>
      <c r="AR137" s="513" t="s">
        <v>983</v>
      </c>
      <c r="AS137" s="513"/>
      <c r="AT137" s="513" t="s">
        <v>929</v>
      </c>
      <c r="AU137" s="513" t="s">
        <v>1014</v>
      </c>
      <c r="AV137" s="532">
        <v>40401</v>
      </c>
    </row>
    <row r="138" spans="1:48" ht="75" x14ac:dyDescent="0.25">
      <c r="A138" s="513">
        <v>2704</v>
      </c>
      <c r="B138" s="513" t="s">
        <v>1116</v>
      </c>
      <c r="C138" s="519" t="s">
        <v>928</v>
      </c>
      <c r="D138" s="513" t="s">
        <v>674</v>
      </c>
      <c r="E138" s="513" t="s">
        <v>1078</v>
      </c>
      <c r="F138" s="513" t="s">
        <v>688</v>
      </c>
      <c r="G138" s="513">
        <v>8.6999999999999993</v>
      </c>
      <c r="H138" s="513">
        <v>0.91300000000000003</v>
      </c>
      <c r="I138" s="513" t="s">
        <v>929</v>
      </c>
      <c r="J138" s="513" t="s">
        <v>940</v>
      </c>
      <c r="K138" s="513" t="s">
        <v>1117</v>
      </c>
      <c r="L138" s="513" t="s">
        <v>984</v>
      </c>
      <c r="M138" s="513">
        <v>2010</v>
      </c>
      <c r="N138" s="513">
        <v>4</v>
      </c>
      <c r="O138" s="513"/>
      <c r="P138" s="513"/>
      <c r="Q138" s="513">
        <v>12.4</v>
      </c>
      <c r="R138" s="513"/>
      <c r="S138" s="513">
        <v>0.124</v>
      </c>
      <c r="T138" s="513" t="s">
        <v>930</v>
      </c>
      <c r="U138" s="513" t="s">
        <v>936</v>
      </c>
      <c r="V138" s="513" t="s">
        <v>1118</v>
      </c>
      <c r="W138" s="513"/>
      <c r="X138" s="513"/>
      <c r="Y138" s="513" t="s">
        <v>944</v>
      </c>
      <c r="Z138" s="513">
        <v>2887</v>
      </c>
      <c r="AA138" s="513">
        <v>126</v>
      </c>
      <c r="AB138" s="513"/>
      <c r="AC138" s="513"/>
      <c r="AD138" s="513"/>
      <c r="AE138" s="513">
        <v>1987</v>
      </c>
      <c r="AF138" s="513">
        <v>2006</v>
      </c>
      <c r="AG138" s="513" t="s">
        <v>945</v>
      </c>
      <c r="AH138" s="513" t="s">
        <v>937</v>
      </c>
      <c r="AI138" s="513"/>
      <c r="AJ138" s="513"/>
      <c r="AK138" s="513"/>
      <c r="AL138" s="513"/>
      <c r="AM138" s="513"/>
      <c r="AN138" s="513"/>
      <c r="AO138" s="513"/>
      <c r="AP138" s="513" t="s">
        <v>946</v>
      </c>
      <c r="AQ138" s="513" t="s">
        <v>957</v>
      </c>
      <c r="AR138" s="513" t="s">
        <v>983</v>
      </c>
      <c r="AS138" s="513"/>
      <c r="AT138" s="513" t="s">
        <v>929</v>
      </c>
      <c r="AU138" s="513" t="s">
        <v>1014</v>
      </c>
      <c r="AV138" s="532">
        <v>40401</v>
      </c>
    </row>
    <row r="139" spans="1:48" ht="75" x14ac:dyDescent="0.25">
      <c r="A139" s="513">
        <v>2708</v>
      </c>
      <c r="B139" s="513" t="s">
        <v>1116</v>
      </c>
      <c r="C139" s="519" t="s">
        <v>928</v>
      </c>
      <c r="D139" s="513" t="s">
        <v>674</v>
      </c>
      <c r="E139" s="513" t="s">
        <v>1078</v>
      </c>
      <c r="F139" s="513" t="s">
        <v>688</v>
      </c>
      <c r="G139" s="513">
        <v>1.3</v>
      </c>
      <c r="H139" s="513">
        <v>0.98699999999999999</v>
      </c>
      <c r="I139" s="513" t="s">
        <v>929</v>
      </c>
      <c r="J139" s="513" t="s">
        <v>940</v>
      </c>
      <c r="K139" s="513" t="s">
        <v>1117</v>
      </c>
      <c r="L139" s="513" t="s">
        <v>984</v>
      </c>
      <c r="M139" s="513">
        <v>2010</v>
      </c>
      <c r="N139" s="513">
        <v>4</v>
      </c>
      <c r="O139" s="513"/>
      <c r="P139" s="513"/>
      <c r="Q139" s="513">
        <v>10.9</v>
      </c>
      <c r="R139" s="513"/>
      <c r="S139" s="513">
        <v>0.109</v>
      </c>
      <c r="T139" s="513" t="s">
        <v>930</v>
      </c>
      <c r="U139" s="513" t="s">
        <v>936</v>
      </c>
      <c r="V139" s="513" t="s">
        <v>1118</v>
      </c>
      <c r="W139" s="513"/>
      <c r="X139" s="513"/>
      <c r="Y139" s="513" t="s">
        <v>944</v>
      </c>
      <c r="Z139" s="513">
        <v>4141</v>
      </c>
      <c r="AA139" s="513">
        <v>181</v>
      </c>
      <c r="AB139" s="513"/>
      <c r="AC139" s="513"/>
      <c r="AD139" s="513"/>
      <c r="AE139" s="513">
        <v>1987</v>
      </c>
      <c r="AF139" s="513">
        <v>2006</v>
      </c>
      <c r="AG139" s="513" t="s">
        <v>945</v>
      </c>
      <c r="AH139" s="513" t="s">
        <v>937</v>
      </c>
      <c r="AI139" s="513"/>
      <c r="AJ139" s="513"/>
      <c r="AK139" s="513"/>
      <c r="AL139" s="513"/>
      <c r="AM139" s="513"/>
      <c r="AN139" s="513"/>
      <c r="AO139" s="513"/>
      <c r="AP139" s="513" t="s">
        <v>946</v>
      </c>
      <c r="AQ139" s="513" t="s">
        <v>947</v>
      </c>
      <c r="AR139" s="513" t="s">
        <v>983</v>
      </c>
      <c r="AS139" s="513"/>
      <c r="AT139" s="513" t="s">
        <v>929</v>
      </c>
      <c r="AU139" s="513" t="s">
        <v>1014</v>
      </c>
      <c r="AV139" s="532">
        <v>40401</v>
      </c>
    </row>
    <row r="140" spans="1:48" ht="60" x14ac:dyDescent="0.25">
      <c r="A140" s="513">
        <v>2342</v>
      </c>
      <c r="B140" s="513" t="s">
        <v>1119</v>
      </c>
      <c r="C140" s="519" t="s">
        <v>928</v>
      </c>
      <c r="D140" s="513" t="s">
        <v>674</v>
      </c>
      <c r="E140" s="513" t="s">
        <v>1120</v>
      </c>
      <c r="F140" s="513" t="s">
        <v>689</v>
      </c>
      <c r="G140" s="513">
        <v>37.1</v>
      </c>
      <c r="H140" s="513">
        <v>0.629</v>
      </c>
      <c r="I140" s="513" t="s">
        <v>929</v>
      </c>
      <c r="J140" s="513" t="s">
        <v>940</v>
      </c>
      <c r="K140" s="513" t="s">
        <v>941</v>
      </c>
      <c r="L140" s="513" t="s">
        <v>929</v>
      </c>
      <c r="M140" s="513">
        <v>2008</v>
      </c>
      <c r="N140" s="513">
        <v>4</v>
      </c>
      <c r="O140" s="513"/>
      <c r="P140" s="513"/>
      <c r="Q140" s="513">
        <v>11</v>
      </c>
      <c r="R140" s="513"/>
      <c r="S140" s="513">
        <v>0.11</v>
      </c>
      <c r="T140" s="513" t="s">
        <v>930</v>
      </c>
      <c r="U140" s="513" t="s">
        <v>936</v>
      </c>
      <c r="V140" s="513" t="s">
        <v>1121</v>
      </c>
      <c r="W140" s="513"/>
      <c r="X140" s="513"/>
      <c r="Y140" s="513" t="s">
        <v>1092</v>
      </c>
      <c r="Z140" s="513">
        <v>139</v>
      </c>
      <c r="AA140" s="513">
        <v>139</v>
      </c>
      <c r="AB140" s="513"/>
      <c r="AC140" s="513"/>
      <c r="AD140" s="513"/>
      <c r="AE140" s="513">
        <v>1994</v>
      </c>
      <c r="AF140" s="513">
        <v>2004</v>
      </c>
      <c r="AG140" s="513" t="s">
        <v>930</v>
      </c>
      <c r="AH140" s="513" t="s">
        <v>937</v>
      </c>
      <c r="AI140" s="513">
        <v>8500</v>
      </c>
      <c r="AJ140" s="513">
        <v>22500</v>
      </c>
      <c r="AK140" s="513"/>
      <c r="AL140" s="513"/>
      <c r="AM140" s="513"/>
      <c r="AN140" s="513"/>
      <c r="AO140" s="513">
        <v>2</v>
      </c>
      <c r="AP140" s="513"/>
      <c r="AQ140" s="513"/>
      <c r="AR140" s="513"/>
      <c r="AS140" s="513"/>
      <c r="AT140" s="513" t="s">
        <v>929</v>
      </c>
      <c r="AU140" s="513" t="s">
        <v>1122</v>
      </c>
      <c r="AV140" s="532">
        <v>40288</v>
      </c>
    </row>
    <row r="141" spans="1:48" ht="60" x14ac:dyDescent="0.25">
      <c r="A141" s="513">
        <v>2343</v>
      </c>
      <c r="B141" s="513" t="s">
        <v>1119</v>
      </c>
      <c r="C141" s="519" t="s">
        <v>928</v>
      </c>
      <c r="D141" s="513" t="s">
        <v>674</v>
      </c>
      <c r="E141" s="513" t="s">
        <v>1120</v>
      </c>
      <c r="F141" s="513" t="s">
        <v>689</v>
      </c>
      <c r="G141" s="513">
        <v>27.5</v>
      </c>
      <c r="H141" s="513">
        <v>0.72499999999999998</v>
      </c>
      <c r="I141" s="513" t="s">
        <v>929</v>
      </c>
      <c r="J141" s="513" t="s">
        <v>940</v>
      </c>
      <c r="K141" s="513" t="s">
        <v>941</v>
      </c>
      <c r="L141" s="513" t="s">
        <v>929</v>
      </c>
      <c r="M141" s="513">
        <v>2008</v>
      </c>
      <c r="N141" s="513">
        <v>4</v>
      </c>
      <c r="O141" s="513"/>
      <c r="P141" s="513"/>
      <c r="Q141" s="513">
        <v>8.6999999999999993</v>
      </c>
      <c r="R141" s="513"/>
      <c r="S141" s="513">
        <v>8.6999999999999994E-2</v>
      </c>
      <c r="T141" s="513" t="s">
        <v>930</v>
      </c>
      <c r="U141" s="513" t="s">
        <v>936</v>
      </c>
      <c r="V141" s="513" t="s">
        <v>1123</v>
      </c>
      <c r="W141" s="513"/>
      <c r="X141" s="513"/>
      <c r="Y141" s="513" t="s">
        <v>1092</v>
      </c>
      <c r="Z141" s="513">
        <v>89</v>
      </c>
      <c r="AA141" s="513">
        <v>89</v>
      </c>
      <c r="AB141" s="513"/>
      <c r="AC141" s="513"/>
      <c r="AD141" s="513"/>
      <c r="AE141" s="513">
        <v>1991</v>
      </c>
      <c r="AF141" s="513">
        <v>2004</v>
      </c>
      <c r="AG141" s="513" t="s">
        <v>930</v>
      </c>
      <c r="AH141" s="513"/>
      <c r="AI141" s="513"/>
      <c r="AJ141" s="513"/>
      <c r="AK141" s="513"/>
      <c r="AL141" s="513"/>
      <c r="AM141" s="513"/>
      <c r="AN141" s="513"/>
      <c r="AO141" s="513">
        <v>2</v>
      </c>
      <c r="AP141" s="513"/>
      <c r="AQ141" s="513"/>
      <c r="AR141" s="513"/>
      <c r="AS141" s="513"/>
      <c r="AT141" s="513" t="s">
        <v>929</v>
      </c>
      <c r="AU141" s="513" t="s">
        <v>1122</v>
      </c>
      <c r="AV141" s="532">
        <v>40288</v>
      </c>
    </row>
    <row r="142" spans="1:48" ht="60" x14ac:dyDescent="0.25">
      <c r="A142" s="513">
        <v>2346</v>
      </c>
      <c r="B142" s="513" t="s">
        <v>1119</v>
      </c>
      <c r="C142" s="519" t="s">
        <v>928</v>
      </c>
      <c r="D142" s="513" t="s">
        <v>674</v>
      </c>
      <c r="E142" s="513" t="s">
        <v>1120</v>
      </c>
      <c r="F142" s="513" t="s">
        <v>689</v>
      </c>
      <c r="G142" s="513">
        <v>26.1</v>
      </c>
      <c r="H142" s="513">
        <v>0.73899999999999999</v>
      </c>
      <c r="I142" s="513" t="s">
        <v>929</v>
      </c>
      <c r="J142" s="513" t="s">
        <v>940</v>
      </c>
      <c r="K142" s="513" t="s">
        <v>941</v>
      </c>
      <c r="L142" s="513" t="s">
        <v>929</v>
      </c>
      <c r="M142" s="513">
        <v>2008</v>
      </c>
      <c r="N142" s="513">
        <v>5</v>
      </c>
      <c r="O142" s="513"/>
      <c r="P142" s="513"/>
      <c r="Q142" s="513">
        <v>6.8</v>
      </c>
      <c r="R142" s="513"/>
      <c r="S142" s="513">
        <v>6.8000000000000005E-2</v>
      </c>
      <c r="T142" s="513" t="s">
        <v>930</v>
      </c>
      <c r="U142" s="513" t="s">
        <v>936</v>
      </c>
      <c r="V142" s="513" t="s">
        <v>1124</v>
      </c>
      <c r="W142" s="513"/>
      <c r="X142" s="513"/>
      <c r="Y142" s="513" t="s">
        <v>1092</v>
      </c>
      <c r="Z142" s="513">
        <v>582</v>
      </c>
      <c r="AA142" s="513">
        <v>582</v>
      </c>
      <c r="AB142" s="513"/>
      <c r="AC142" s="513"/>
      <c r="AD142" s="513"/>
      <c r="AE142" s="513">
        <v>1990</v>
      </c>
      <c r="AF142" s="513">
        <v>2004</v>
      </c>
      <c r="AG142" s="513" t="s">
        <v>930</v>
      </c>
      <c r="AH142" s="513"/>
      <c r="AI142" s="513"/>
      <c r="AJ142" s="513"/>
      <c r="AK142" s="513"/>
      <c r="AL142" s="513"/>
      <c r="AM142" s="513"/>
      <c r="AN142" s="513"/>
      <c r="AO142" s="513">
        <v>2</v>
      </c>
      <c r="AP142" s="513"/>
      <c r="AQ142" s="513"/>
      <c r="AR142" s="513"/>
      <c r="AS142" s="513"/>
      <c r="AT142" s="513" t="s">
        <v>929</v>
      </c>
      <c r="AU142" s="513" t="s">
        <v>1122</v>
      </c>
      <c r="AV142" s="532">
        <v>40288</v>
      </c>
    </row>
    <row r="143" spans="1:48" ht="60" x14ac:dyDescent="0.25">
      <c r="A143" s="513">
        <v>2345</v>
      </c>
      <c r="B143" s="513" t="s">
        <v>1119</v>
      </c>
      <c r="C143" s="519" t="s">
        <v>928</v>
      </c>
      <c r="D143" s="513" t="s">
        <v>674</v>
      </c>
      <c r="E143" s="513" t="s">
        <v>1120</v>
      </c>
      <c r="F143" s="513" t="s">
        <v>689</v>
      </c>
      <c r="G143" s="513">
        <v>-1.9</v>
      </c>
      <c r="H143" s="513">
        <v>1.0189999999999999</v>
      </c>
      <c r="I143" s="513" t="s">
        <v>929</v>
      </c>
      <c r="J143" s="513" t="s">
        <v>940</v>
      </c>
      <c r="K143" s="513" t="s">
        <v>941</v>
      </c>
      <c r="L143" s="513" t="s">
        <v>929</v>
      </c>
      <c r="M143" s="513">
        <v>2008</v>
      </c>
      <c r="N143" s="513">
        <v>4</v>
      </c>
      <c r="O143" s="513"/>
      <c r="P143" s="513"/>
      <c r="Q143" s="513">
        <v>14.7</v>
      </c>
      <c r="R143" s="513"/>
      <c r="S143" s="513">
        <v>0.14699999999999999</v>
      </c>
      <c r="T143" s="513" t="s">
        <v>930</v>
      </c>
      <c r="U143" s="513" t="s">
        <v>936</v>
      </c>
      <c r="V143" s="513" t="s">
        <v>1005</v>
      </c>
      <c r="W143" s="513"/>
      <c r="X143" s="513"/>
      <c r="Y143" s="513" t="s">
        <v>1092</v>
      </c>
      <c r="Z143" s="513">
        <v>319</v>
      </c>
      <c r="AA143" s="513">
        <v>319</v>
      </c>
      <c r="AB143" s="513"/>
      <c r="AC143" s="513"/>
      <c r="AD143" s="513"/>
      <c r="AE143" s="513">
        <v>1990</v>
      </c>
      <c r="AF143" s="513">
        <v>2004</v>
      </c>
      <c r="AG143" s="513" t="s">
        <v>930</v>
      </c>
      <c r="AH143" s="513"/>
      <c r="AI143" s="513"/>
      <c r="AJ143" s="513"/>
      <c r="AK143" s="513"/>
      <c r="AL143" s="513"/>
      <c r="AM143" s="513"/>
      <c r="AN143" s="513"/>
      <c r="AO143" s="513">
        <v>2</v>
      </c>
      <c r="AP143" s="513"/>
      <c r="AQ143" s="513"/>
      <c r="AR143" s="513"/>
      <c r="AS143" s="513"/>
      <c r="AT143" s="513" t="s">
        <v>929</v>
      </c>
      <c r="AU143" s="513" t="s">
        <v>1122</v>
      </c>
      <c r="AV143" s="532">
        <v>40288</v>
      </c>
    </row>
    <row r="144" spans="1:48" ht="45" x14ac:dyDescent="0.25">
      <c r="A144" s="513">
        <v>4741</v>
      </c>
      <c r="B144" s="513" t="s">
        <v>1125</v>
      </c>
      <c r="C144" s="519" t="s">
        <v>928</v>
      </c>
      <c r="D144" s="513" t="s">
        <v>606</v>
      </c>
      <c r="E144" s="513" t="s">
        <v>1126</v>
      </c>
      <c r="F144" s="513" t="s">
        <v>627</v>
      </c>
      <c r="G144" s="513">
        <v>41.5</v>
      </c>
      <c r="H144" s="513">
        <v>0.58499999999999996</v>
      </c>
      <c r="I144" s="513" t="s">
        <v>1046</v>
      </c>
      <c r="J144" s="513" t="s">
        <v>940</v>
      </c>
      <c r="K144" s="513" t="s">
        <v>935</v>
      </c>
      <c r="L144" s="513" t="s">
        <v>984</v>
      </c>
      <c r="M144" s="513">
        <v>2012</v>
      </c>
      <c r="N144" s="513">
        <v>4</v>
      </c>
      <c r="O144" s="513" t="s">
        <v>1127</v>
      </c>
      <c r="P144" s="513"/>
      <c r="Q144" s="513">
        <v>6.6</v>
      </c>
      <c r="R144" s="513"/>
      <c r="S144" s="513">
        <v>6.6000000000000003E-2</v>
      </c>
      <c r="T144" s="513" t="s">
        <v>930</v>
      </c>
      <c r="U144" s="513" t="s">
        <v>936</v>
      </c>
      <c r="V144" s="513" t="s">
        <v>1086</v>
      </c>
      <c r="W144" s="513"/>
      <c r="X144" s="513"/>
      <c r="Y144" s="513" t="s">
        <v>1128</v>
      </c>
      <c r="Z144" s="513">
        <v>1178</v>
      </c>
      <c r="AA144" s="513">
        <v>1178</v>
      </c>
      <c r="AB144" s="513"/>
      <c r="AC144" s="513"/>
      <c r="AD144" s="513"/>
      <c r="AE144" s="513">
        <v>2001</v>
      </c>
      <c r="AF144" s="513">
        <v>2007</v>
      </c>
      <c r="AG144" s="513" t="s">
        <v>930</v>
      </c>
      <c r="AH144" s="513"/>
      <c r="AI144" s="513"/>
      <c r="AJ144" s="513"/>
      <c r="AK144" s="513"/>
      <c r="AL144" s="513"/>
      <c r="AM144" s="513"/>
      <c r="AN144" s="513"/>
      <c r="AO144" s="513">
        <v>2</v>
      </c>
      <c r="AP144" s="513"/>
      <c r="AQ144" s="513"/>
      <c r="AR144" s="513"/>
      <c r="AS144" s="513"/>
      <c r="AT144" s="513" t="s">
        <v>1032</v>
      </c>
      <c r="AU144" s="513"/>
      <c r="AV144" s="532">
        <v>41295</v>
      </c>
    </row>
    <row r="145" spans="1:48" ht="45" x14ac:dyDescent="0.25">
      <c r="A145" s="513">
        <v>4746</v>
      </c>
      <c r="B145" s="513" t="s">
        <v>1125</v>
      </c>
      <c r="C145" s="519" t="s">
        <v>928</v>
      </c>
      <c r="D145" s="513" t="s">
        <v>606</v>
      </c>
      <c r="E145" s="513" t="s">
        <v>1126</v>
      </c>
      <c r="F145" s="513" t="s">
        <v>627</v>
      </c>
      <c r="G145" s="513">
        <v>36.799999999999997</v>
      </c>
      <c r="H145" s="513">
        <v>0.63200000000000001</v>
      </c>
      <c r="I145" s="513" t="s">
        <v>1129</v>
      </c>
      <c r="J145" s="513" t="s">
        <v>940</v>
      </c>
      <c r="K145" s="513" t="s">
        <v>935</v>
      </c>
      <c r="L145" s="513" t="s">
        <v>984</v>
      </c>
      <c r="M145" s="513">
        <v>2012</v>
      </c>
      <c r="N145" s="513">
        <v>4</v>
      </c>
      <c r="O145" s="513" t="s">
        <v>1127</v>
      </c>
      <c r="P145" s="513"/>
      <c r="Q145" s="513">
        <v>6.1</v>
      </c>
      <c r="R145" s="513"/>
      <c r="S145" s="513">
        <v>6.0999999999999999E-2</v>
      </c>
      <c r="T145" s="513" t="s">
        <v>930</v>
      </c>
      <c r="U145" s="513" t="s">
        <v>936</v>
      </c>
      <c r="V145" s="513" t="s">
        <v>1086</v>
      </c>
      <c r="W145" s="513"/>
      <c r="X145" s="513"/>
      <c r="Y145" s="513" t="s">
        <v>1128</v>
      </c>
      <c r="Z145" s="513">
        <v>1178</v>
      </c>
      <c r="AA145" s="513">
        <v>1178</v>
      </c>
      <c r="AB145" s="513"/>
      <c r="AC145" s="513"/>
      <c r="AD145" s="513"/>
      <c r="AE145" s="513">
        <v>2001</v>
      </c>
      <c r="AF145" s="513">
        <v>2007</v>
      </c>
      <c r="AG145" s="513" t="s">
        <v>930</v>
      </c>
      <c r="AH145" s="513"/>
      <c r="AI145" s="513"/>
      <c r="AJ145" s="513"/>
      <c r="AK145" s="513"/>
      <c r="AL145" s="513"/>
      <c r="AM145" s="513"/>
      <c r="AN145" s="513"/>
      <c r="AO145" s="513">
        <v>2</v>
      </c>
      <c r="AP145" s="513"/>
      <c r="AQ145" s="513"/>
      <c r="AR145" s="513"/>
      <c r="AS145" s="513"/>
      <c r="AT145" s="513" t="s">
        <v>929</v>
      </c>
      <c r="AU145" s="513"/>
      <c r="AV145" s="532">
        <v>41295</v>
      </c>
    </row>
    <row r="146" spans="1:48" ht="45" x14ac:dyDescent="0.25">
      <c r="A146" s="513">
        <v>4737</v>
      </c>
      <c r="B146" s="513" t="s">
        <v>1125</v>
      </c>
      <c r="C146" s="519" t="s">
        <v>928</v>
      </c>
      <c r="D146" s="513" t="s">
        <v>606</v>
      </c>
      <c r="E146" s="513" t="s">
        <v>1126</v>
      </c>
      <c r="F146" s="513" t="s">
        <v>627</v>
      </c>
      <c r="G146" s="513">
        <v>36.5</v>
      </c>
      <c r="H146" s="513">
        <v>0.63500000000000001</v>
      </c>
      <c r="I146" s="513" t="s">
        <v>929</v>
      </c>
      <c r="J146" s="513" t="s">
        <v>940</v>
      </c>
      <c r="K146" s="513" t="s">
        <v>935</v>
      </c>
      <c r="L146" s="513" t="s">
        <v>984</v>
      </c>
      <c r="M146" s="513">
        <v>2012</v>
      </c>
      <c r="N146" s="513">
        <v>4</v>
      </c>
      <c r="O146" s="513" t="s">
        <v>1127</v>
      </c>
      <c r="P146" s="513"/>
      <c r="Q146" s="513">
        <v>5.2</v>
      </c>
      <c r="R146" s="513"/>
      <c r="S146" s="513">
        <v>5.1999999999999998E-2</v>
      </c>
      <c r="T146" s="513" t="s">
        <v>930</v>
      </c>
      <c r="U146" s="513" t="s">
        <v>936</v>
      </c>
      <c r="V146" s="513" t="s">
        <v>1086</v>
      </c>
      <c r="W146" s="513"/>
      <c r="X146" s="513"/>
      <c r="Y146" s="513" t="s">
        <v>1128</v>
      </c>
      <c r="Z146" s="513">
        <v>1178</v>
      </c>
      <c r="AA146" s="513">
        <v>1178</v>
      </c>
      <c r="AB146" s="513"/>
      <c r="AC146" s="513"/>
      <c r="AD146" s="513"/>
      <c r="AE146" s="513">
        <v>2001</v>
      </c>
      <c r="AF146" s="513">
        <v>2007</v>
      </c>
      <c r="AG146" s="513" t="s">
        <v>930</v>
      </c>
      <c r="AH146" s="513"/>
      <c r="AI146" s="513"/>
      <c r="AJ146" s="513"/>
      <c r="AK146" s="513"/>
      <c r="AL146" s="513"/>
      <c r="AM146" s="513"/>
      <c r="AN146" s="513"/>
      <c r="AO146" s="513">
        <v>2</v>
      </c>
      <c r="AP146" s="513"/>
      <c r="AQ146" s="513"/>
      <c r="AR146" s="513"/>
      <c r="AS146" s="513"/>
      <c r="AT146" s="513" t="s">
        <v>929</v>
      </c>
      <c r="AU146" s="513"/>
      <c r="AV146" s="532">
        <v>41295</v>
      </c>
    </row>
    <row r="147" spans="1:48" ht="45" x14ac:dyDescent="0.25">
      <c r="A147" s="513">
        <v>4748</v>
      </c>
      <c r="B147" s="513" t="s">
        <v>1125</v>
      </c>
      <c r="C147" s="519" t="s">
        <v>928</v>
      </c>
      <c r="D147" s="513" t="s">
        <v>606</v>
      </c>
      <c r="E147" s="513" t="s">
        <v>1126</v>
      </c>
      <c r="F147" s="513" t="s">
        <v>627</v>
      </c>
      <c r="G147" s="513">
        <v>18.7</v>
      </c>
      <c r="H147" s="513">
        <v>0.81299999999999994</v>
      </c>
      <c r="I147" s="513" t="s">
        <v>1130</v>
      </c>
      <c r="J147" s="513" t="s">
        <v>940</v>
      </c>
      <c r="K147" s="513" t="s">
        <v>935</v>
      </c>
      <c r="L147" s="513" t="s">
        <v>984</v>
      </c>
      <c r="M147" s="513">
        <v>2012</v>
      </c>
      <c r="N147" s="513">
        <v>4</v>
      </c>
      <c r="O147" s="513" t="s">
        <v>1127</v>
      </c>
      <c r="P147" s="513"/>
      <c r="Q147" s="513">
        <v>12.1</v>
      </c>
      <c r="R147" s="513"/>
      <c r="S147" s="513">
        <v>0.121</v>
      </c>
      <c r="T147" s="513" t="s">
        <v>930</v>
      </c>
      <c r="U147" s="513" t="s">
        <v>936</v>
      </c>
      <c r="V147" s="513" t="s">
        <v>1086</v>
      </c>
      <c r="W147" s="513"/>
      <c r="X147" s="513"/>
      <c r="Y147" s="513" t="s">
        <v>1128</v>
      </c>
      <c r="Z147" s="513">
        <v>1178</v>
      </c>
      <c r="AA147" s="513">
        <v>1178</v>
      </c>
      <c r="AB147" s="513"/>
      <c r="AC147" s="513"/>
      <c r="AD147" s="513"/>
      <c r="AE147" s="513">
        <v>2001</v>
      </c>
      <c r="AF147" s="513">
        <v>2007</v>
      </c>
      <c r="AG147" s="513" t="s">
        <v>930</v>
      </c>
      <c r="AH147" s="513"/>
      <c r="AI147" s="513"/>
      <c r="AJ147" s="513"/>
      <c r="AK147" s="513"/>
      <c r="AL147" s="513"/>
      <c r="AM147" s="513"/>
      <c r="AN147" s="513"/>
      <c r="AO147" s="513">
        <v>2</v>
      </c>
      <c r="AP147" s="513"/>
      <c r="AQ147" s="513"/>
      <c r="AR147" s="513"/>
      <c r="AS147" s="513"/>
      <c r="AT147" s="513" t="s">
        <v>1045</v>
      </c>
      <c r="AU147" s="513"/>
      <c r="AV147" s="532">
        <v>41295</v>
      </c>
    </row>
    <row r="148" spans="1:48" ht="45" x14ac:dyDescent="0.25">
      <c r="A148" s="513">
        <v>4742</v>
      </c>
      <c r="B148" s="513" t="s">
        <v>1125</v>
      </c>
      <c r="C148" s="519" t="s">
        <v>928</v>
      </c>
      <c r="D148" s="513" t="s">
        <v>606</v>
      </c>
      <c r="E148" s="513" t="s">
        <v>1126</v>
      </c>
      <c r="F148" s="513" t="s">
        <v>627</v>
      </c>
      <c r="G148" s="513">
        <v>12.7</v>
      </c>
      <c r="H148" s="513">
        <v>0.873</v>
      </c>
      <c r="I148" s="513" t="s">
        <v>938</v>
      </c>
      <c r="J148" s="513" t="s">
        <v>940</v>
      </c>
      <c r="K148" s="513" t="s">
        <v>935</v>
      </c>
      <c r="L148" s="513" t="s">
        <v>984</v>
      </c>
      <c r="M148" s="513">
        <v>2012</v>
      </c>
      <c r="N148" s="513">
        <v>4</v>
      </c>
      <c r="O148" s="513" t="s">
        <v>1127</v>
      </c>
      <c r="P148" s="513"/>
      <c r="Q148" s="513">
        <v>10.7</v>
      </c>
      <c r="R148" s="513"/>
      <c r="S148" s="513">
        <v>0.107</v>
      </c>
      <c r="T148" s="513" t="s">
        <v>930</v>
      </c>
      <c r="U148" s="513" t="s">
        <v>936</v>
      </c>
      <c r="V148" s="513" t="s">
        <v>1086</v>
      </c>
      <c r="W148" s="513"/>
      <c r="X148" s="513"/>
      <c r="Y148" s="513" t="s">
        <v>1128</v>
      </c>
      <c r="Z148" s="513">
        <v>1178</v>
      </c>
      <c r="AA148" s="513">
        <v>1178</v>
      </c>
      <c r="AB148" s="513"/>
      <c r="AC148" s="513"/>
      <c r="AD148" s="513"/>
      <c r="AE148" s="513">
        <v>2001</v>
      </c>
      <c r="AF148" s="513">
        <v>2007</v>
      </c>
      <c r="AG148" s="513" t="s">
        <v>930</v>
      </c>
      <c r="AH148" s="513"/>
      <c r="AI148" s="513"/>
      <c r="AJ148" s="513"/>
      <c r="AK148" s="513"/>
      <c r="AL148" s="513"/>
      <c r="AM148" s="513"/>
      <c r="AN148" s="513"/>
      <c r="AO148" s="513">
        <v>2</v>
      </c>
      <c r="AP148" s="513"/>
      <c r="AQ148" s="513"/>
      <c r="AR148" s="513"/>
      <c r="AS148" s="513"/>
      <c r="AT148" s="513" t="s">
        <v>1045</v>
      </c>
      <c r="AU148" s="513"/>
      <c r="AV148" s="532">
        <v>41295</v>
      </c>
    </row>
    <row r="149" spans="1:48" ht="90" x14ac:dyDescent="0.25">
      <c r="A149" s="513">
        <v>4790</v>
      </c>
      <c r="B149" s="513" t="s">
        <v>1131</v>
      </c>
      <c r="C149" s="519" t="s">
        <v>928</v>
      </c>
      <c r="D149" s="513" t="s">
        <v>606</v>
      </c>
      <c r="E149" s="513" t="s">
        <v>1126</v>
      </c>
      <c r="F149" s="513" t="s">
        <v>628</v>
      </c>
      <c r="G149" s="513">
        <v>38</v>
      </c>
      <c r="H149" s="513">
        <v>0.62</v>
      </c>
      <c r="I149" s="513" t="s">
        <v>929</v>
      </c>
      <c r="J149" s="513" t="s">
        <v>940</v>
      </c>
      <c r="K149" s="513" t="s">
        <v>935</v>
      </c>
      <c r="L149" s="513" t="s">
        <v>984</v>
      </c>
      <c r="M149" s="513">
        <v>2011</v>
      </c>
      <c r="N149" s="513">
        <v>4</v>
      </c>
      <c r="O149" s="513"/>
      <c r="P149" s="513"/>
      <c r="Q149" s="513">
        <v>9.5</v>
      </c>
      <c r="R149" s="513"/>
      <c r="S149" s="513">
        <v>9.5000000000000001E-2</v>
      </c>
      <c r="T149" s="513" t="s">
        <v>930</v>
      </c>
      <c r="U149" s="513" t="s">
        <v>936</v>
      </c>
      <c r="V149" s="513" t="s">
        <v>1111</v>
      </c>
      <c r="W149" s="513"/>
      <c r="X149" s="513"/>
      <c r="Y149" s="513" t="s">
        <v>944</v>
      </c>
      <c r="Z149" s="513">
        <v>82</v>
      </c>
      <c r="AA149" s="513">
        <v>50</v>
      </c>
      <c r="AB149" s="513"/>
      <c r="AC149" s="513"/>
      <c r="AD149" s="513"/>
      <c r="AE149" s="513">
        <v>2002</v>
      </c>
      <c r="AF149" s="513">
        <v>2009</v>
      </c>
      <c r="AG149" s="513" t="s">
        <v>930</v>
      </c>
      <c r="AH149" s="513" t="s">
        <v>1008</v>
      </c>
      <c r="AI149" s="513"/>
      <c r="AJ149" s="513"/>
      <c r="AK149" s="513"/>
      <c r="AL149" s="513"/>
      <c r="AM149" s="513"/>
      <c r="AN149" s="513"/>
      <c r="AO149" s="513">
        <v>2</v>
      </c>
      <c r="AP149" s="513"/>
      <c r="AQ149" s="513"/>
      <c r="AR149" s="513"/>
      <c r="AS149" s="513"/>
      <c r="AT149" s="513" t="s">
        <v>929</v>
      </c>
      <c r="AU149" s="513" t="s">
        <v>1014</v>
      </c>
      <c r="AV149" s="532">
        <v>41297</v>
      </c>
    </row>
    <row r="150" spans="1:48" ht="75" x14ac:dyDescent="0.25">
      <c r="A150" s="513">
        <v>4777</v>
      </c>
      <c r="B150" s="513" t="s">
        <v>1131</v>
      </c>
      <c r="C150" s="519" t="s">
        <v>928</v>
      </c>
      <c r="D150" s="513" t="s">
        <v>606</v>
      </c>
      <c r="E150" s="513" t="s">
        <v>1126</v>
      </c>
      <c r="F150" s="513" t="s">
        <v>629</v>
      </c>
      <c r="G150" s="513">
        <v>25</v>
      </c>
      <c r="H150" s="513">
        <v>0.75</v>
      </c>
      <c r="I150" s="513" t="s">
        <v>929</v>
      </c>
      <c r="J150" s="513" t="s">
        <v>987</v>
      </c>
      <c r="K150" s="513" t="s">
        <v>934</v>
      </c>
      <c r="L150" s="513" t="s">
        <v>984</v>
      </c>
      <c r="M150" s="513">
        <v>2011</v>
      </c>
      <c r="N150" s="513">
        <v>4</v>
      </c>
      <c r="O150" s="513"/>
      <c r="P150" s="513"/>
      <c r="Q150" s="513">
        <v>5.4</v>
      </c>
      <c r="R150" s="513"/>
      <c r="S150" s="513">
        <v>5.3999999999999999E-2</v>
      </c>
      <c r="T150" s="513" t="s">
        <v>930</v>
      </c>
      <c r="U150" s="513" t="s">
        <v>936</v>
      </c>
      <c r="V150" s="513" t="s">
        <v>1111</v>
      </c>
      <c r="W150" s="513"/>
      <c r="X150" s="513"/>
      <c r="Y150" s="513" t="s">
        <v>944</v>
      </c>
      <c r="Z150" s="513">
        <v>298</v>
      </c>
      <c r="AA150" s="513">
        <v>199</v>
      </c>
      <c r="AB150" s="513"/>
      <c r="AC150" s="513"/>
      <c r="AD150" s="513"/>
      <c r="AE150" s="513">
        <v>2002</v>
      </c>
      <c r="AF150" s="513">
        <v>2009</v>
      </c>
      <c r="AG150" s="513" t="s">
        <v>930</v>
      </c>
      <c r="AH150" s="513" t="s">
        <v>1008</v>
      </c>
      <c r="AI150" s="513"/>
      <c r="AJ150" s="513"/>
      <c r="AK150" s="513"/>
      <c r="AL150" s="513"/>
      <c r="AM150" s="513"/>
      <c r="AN150" s="513"/>
      <c r="AO150" s="513" t="s">
        <v>1132</v>
      </c>
      <c r="AP150" s="513"/>
      <c r="AQ150" s="513"/>
      <c r="AR150" s="513"/>
      <c r="AS150" s="513"/>
      <c r="AT150" s="513" t="s">
        <v>929</v>
      </c>
      <c r="AU150" s="513" t="s">
        <v>994</v>
      </c>
      <c r="AV150" s="532">
        <v>41297</v>
      </c>
    </row>
    <row r="151" spans="1:48" ht="75" x14ac:dyDescent="0.25">
      <c r="A151" s="513">
        <v>4780</v>
      </c>
      <c r="B151" s="513" t="s">
        <v>1131</v>
      </c>
      <c r="C151" s="519" t="s">
        <v>928</v>
      </c>
      <c r="D151" s="513" t="s">
        <v>606</v>
      </c>
      <c r="E151" s="513" t="s">
        <v>1126</v>
      </c>
      <c r="F151" s="513" t="s">
        <v>629</v>
      </c>
      <c r="G151" s="513">
        <v>24</v>
      </c>
      <c r="H151" s="513">
        <v>0.76</v>
      </c>
      <c r="I151" s="513" t="s">
        <v>929</v>
      </c>
      <c r="J151" s="513" t="s">
        <v>987</v>
      </c>
      <c r="K151" s="513" t="s">
        <v>935</v>
      </c>
      <c r="L151" s="513" t="s">
        <v>984</v>
      </c>
      <c r="M151" s="513">
        <v>2011</v>
      </c>
      <c r="N151" s="513">
        <v>4</v>
      </c>
      <c r="O151" s="513"/>
      <c r="P151" s="513"/>
      <c r="Q151" s="513">
        <v>6.5</v>
      </c>
      <c r="R151" s="513"/>
      <c r="S151" s="513">
        <v>6.5000000000000002E-2</v>
      </c>
      <c r="T151" s="513" t="s">
        <v>930</v>
      </c>
      <c r="U151" s="513" t="s">
        <v>936</v>
      </c>
      <c r="V151" s="513" t="s">
        <v>1111</v>
      </c>
      <c r="W151" s="513"/>
      <c r="X151" s="513"/>
      <c r="Y151" s="513" t="s">
        <v>944</v>
      </c>
      <c r="Z151" s="513">
        <v>198</v>
      </c>
      <c r="AA151" s="513">
        <v>140</v>
      </c>
      <c r="AB151" s="513"/>
      <c r="AC151" s="513"/>
      <c r="AD151" s="513"/>
      <c r="AE151" s="513">
        <v>2002</v>
      </c>
      <c r="AF151" s="513">
        <v>2009</v>
      </c>
      <c r="AG151" s="513" t="s">
        <v>930</v>
      </c>
      <c r="AH151" s="513" t="s">
        <v>1008</v>
      </c>
      <c r="AI151" s="513"/>
      <c r="AJ151" s="513"/>
      <c r="AK151" s="513"/>
      <c r="AL151" s="513"/>
      <c r="AM151" s="513"/>
      <c r="AN151" s="513"/>
      <c r="AO151" s="513" t="s">
        <v>1132</v>
      </c>
      <c r="AP151" s="513"/>
      <c r="AQ151" s="513"/>
      <c r="AR151" s="513"/>
      <c r="AS151" s="513"/>
      <c r="AT151" s="513" t="s">
        <v>929</v>
      </c>
      <c r="AU151" s="513" t="s">
        <v>994</v>
      </c>
      <c r="AV151" s="532">
        <v>41297</v>
      </c>
    </row>
    <row r="152" spans="1:48" ht="75" x14ac:dyDescent="0.25">
      <c r="A152" s="513">
        <v>4781</v>
      </c>
      <c r="B152" s="513" t="s">
        <v>1131</v>
      </c>
      <c r="C152" s="519" t="s">
        <v>928</v>
      </c>
      <c r="D152" s="513" t="s">
        <v>606</v>
      </c>
      <c r="E152" s="513" t="s">
        <v>1126</v>
      </c>
      <c r="F152" s="513" t="s">
        <v>629</v>
      </c>
      <c r="G152" s="513">
        <v>26</v>
      </c>
      <c r="H152" s="513">
        <v>0.74</v>
      </c>
      <c r="I152" s="513" t="s">
        <v>929</v>
      </c>
      <c r="J152" s="513" t="s">
        <v>940</v>
      </c>
      <c r="K152" s="513" t="s">
        <v>935</v>
      </c>
      <c r="L152" s="513" t="s">
        <v>984</v>
      </c>
      <c r="M152" s="513">
        <v>2011</v>
      </c>
      <c r="N152" s="513">
        <v>4</v>
      </c>
      <c r="O152" s="513"/>
      <c r="P152" s="513"/>
      <c r="Q152" s="513">
        <v>3.5</v>
      </c>
      <c r="R152" s="513"/>
      <c r="S152" s="513">
        <v>3.5000000000000003E-2</v>
      </c>
      <c r="T152" s="513" t="s">
        <v>930</v>
      </c>
      <c r="U152" s="513" t="s">
        <v>936</v>
      </c>
      <c r="V152" s="513" t="s">
        <v>1111</v>
      </c>
      <c r="W152" s="513"/>
      <c r="X152" s="513"/>
      <c r="Y152" s="513" t="s">
        <v>944</v>
      </c>
      <c r="Z152" s="513">
        <v>754</v>
      </c>
      <c r="AA152" s="513">
        <v>505</v>
      </c>
      <c r="AB152" s="513"/>
      <c r="AC152" s="513"/>
      <c r="AD152" s="513"/>
      <c r="AE152" s="513">
        <v>2002</v>
      </c>
      <c r="AF152" s="513">
        <v>2009</v>
      </c>
      <c r="AG152" s="513" t="s">
        <v>930</v>
      </c>
      <c r="AH152" s="513" t="s">
        <v>1008</v>
      </c>
      <c r="AI152" s="513"/>
      <c r="AJ152" s="513"/>
      <c r="AK152" s="513"/>
      <c r="AL152" s="513"/>
      <c r="AM152" s="513"/>
      <c r="AN152" s="513"/>
      <c r="AO152" s="513" t="s">
        <v>1132</v>
      </c>
      <c r="AP152" s="513"/>
      <c r="AQ152" s="513"/>
      <c r="AR152" s="513"/>
      <c r="AS152" s="513"/>
      <c r="AT152" s="513" t="s">
        <v>929</v>
      </c>
      <c r="AU152" s="513" t="s">
        <v>994</v>
      </c>
      <c r="AV152" s="532">
        <v>41297</v>
      </c>
    </row>
    <row r="153" spans="1:48" ht="75" x14ac:dyDescent="0.25">
      <c r="A153" s="513">
        <v>4778</v>
      </c>
      <c r="B153" s="513" t="s">
        <v>1131</v>
      </c>
      <c r="C153" s="519" t="s">
        <v>928</v>
      </c>
      <c r="D153" s="513" t="s">
        <v>606</v>
      </c>
      <c r="E153" s="513" t="s">
        <v>1126</v>
      </c>
      <c r="F153" s="513" t="s">
        <v>629</v>
      </c>
      <c r="G153" s="513">
        <v>24</v>
      </c>
      <c r="H153" s="513">
        <v>0.76</v>
      </c>
      <c r="I153" s="513" t="s">
        <v>929</v>
      </c>
      <c r="J153" s="513" t="s">
        <v>940</v>
      </c>
      <c r="K153" s="513" t="s">
        <v>934</v>
      </c>
      <c r="L153" s="513" t="s">
        <v>984</v>
      </c>
      <c r="M153" s="513">
        <v>2011</v>
      </c>
      <c r="N153" s="513">
        <v>4</v>
      </c>
      <c r="O153" s="513"/>
      <c r="P153" s="513"/>
      <c r="Q153" s="513">
        <v>3.1</v>
      </c>
      <c r="R153" s="513"/>
      <c r="S153" s="513">
        <v>3.1E-2</v>
      </c>
      <c r="T153" s="513" t="s">
        <v>930</v>
      </c>
      <c r="U153" s="513" t="s">
        <v>936</v>
      </c>
      <c r="V153" s="513" t="s">
        <v>1111</v>
      </c>
      <c r="W153" s="513"/>
      <c r="X153" s="513"/>
      <c r="Y153" s="513" t="s">
        <v>944</v>
      </c>
      <c r="Z153" s="513">
        <v>940</v>
      </c>
      <c r="AA153" s="513">
        <v>660</v>
      </c>
      <c r="AB153" s="513"/>
      <c r="AC153" s="513"/>
      <c r="AD153" s="513"/>
      <c r="AE153" s="513">
        <v>2002</v>
      </c>
      <c r="AF153" s="513">
        <v>2009</v>
      </c>
      <c r="AG153" s="513" t="s">
        <v>930</v>
      </c>
      <c r="AH153" s="513" t="s">
        <v>1008</v>
      </c>
      <c r="AI153" s="513"/>
      <c r="AJ153" s="513"/>
      <c r="AK153" s="513"/>
      <c r="AL153" s="513"/>
      <c r="AM153" s="513"/>
      <c r="AN153" s="513"/>
      <c r="AO153" s="513" t="s">
        <v>1132</v>
      </c>
      <c r="AP153" s="513"/>
      <c r="AQ153" s="513"/>
      <c r="AR153" s="513"/>
      <c r="AS153" s="513"/>
      <c r="AT153" s="513" t="s">
        <v>929</v>
      </c>
      <c r="AU153" s="513" t="s">
        <v>994</v>
      </c>
      <c r="AV153" s="532">
        <v>41297</v>
      </c>
    </row>
    <row r="154" spans="1:48" ht="75" x14ac:dyDescent="0.25">
      <c r="A154" s="513">
        <v>4782</v>
      </c>
      <c r="B154" s="513" t="s">
        <v>1131</v>
      </c>
      <c r="C154" s="519" t="s">
        <v>928</v>
      </c>
      <c r="D154" s="513" t="s">
        <v>606</v>
      </c>
      <c r="E154" s="513" t="s">
        <v>1126</v>
      </c>
      <c r="F154" s="513" t="s">
        <v>629</v>
      </c>
      <c r="G154" s="513">
        <v>14</v>
      </c>
      <c r="H154" s="513">
        <v>0.86</v>
      </c>
      <c r="I154" s="513" t="s">
        <v>929</v>
      </c>
      <c r="J154" s="513" t="s">
        <v>940</v>
      </c>
      <c r="K154" s="513" t="s">
        <v>935</v>
      </c>
      <c r="L154" s="513" t="s">
        <v>955</v>
      </c>
      <c r="M154" s="513">
        <v>2011</v>
      </c>
      <c r="N154" s="513">
        <v>4</v>
      </c>
      <c r="O154" s="513"/>
      <c r="P154" s="513"/>
      <c r="Q154" s="513">
        <v>4.8</v>
      </c>
      <c r="R154" s="513"/>
      <c r="S154" s="513">
        <v>4.8000000000000001E-2</v>
      </c>
      <c r="T154" s="513" t="s">
        <v>930</v>
      </c>
      <c r="U154" s="513" t="s">
        <v>936</v>
      </c>
      <c r="V154" s="513" t="s">
        <v>1111</v>
      </c>
      <c r="W154" s="513"/>
      <c r="X154" s="513"/>
      <c r="Y154" s="513" t="s">
        <v>944</v>
      </c>
      <c r="Z154" s="513">
        <v>476</v>
      </c>
      <c r="AA154" s="513">
        <v>400</v>
      </c>
      <c r="AB154" s="513"/>
      <c r="AC154" s="513"/>
      <c r="AD154" s="513"/>
      <c r="AE154" s="513">
        <v>2002</v>
      </c>
      <c r="AF154" s="513">
        <v>2009</v>
      </c>
      <c r="AG154" s="513" t="s">
        <v>930</v>
      </c>
      <c r="AH154" s="513" t="s">
        <v>1008</v>
      </c>
      <c r="AI154" s="513"/>
      <c r="AJ154" s="513"/>
      <c r="AK154" s="513"/>
      <c r="AL154" s="513"/>
      <c r="AM154" s="513"/>
      <c r="AN154" s="513"/>
      <c r="AO154" s="513" t="s">
        <v>1132</v>
      </c>
      <c r="AP154" s="513"/>
      <c r="AQ154" s="513"/>
      <c r="AR154" s="513"/>
      <c r="AS154" s="513"/>
      <c r="AT154" s="513" t="s">
        <v>929</v>
      </c>
      <c r="AU154" s="513" t="s">
        <v>994</v>
      </c>
      <c r="AV154" s="532">
        <v>41297</v>
      </c>
    </row>
    <row r="155" spans="1:48" ht="75" x14ac:dyDescent="0.25">
      <c r="A155" s="513">
        <v>4779</v>
      </c>
      <c r="B155" s="513" t="s">
        <v>1131</v>
      </c>
      <c r="C155" s="519" t="s">
        <v>928</v>
      </c>
      <c r="D155" s="513" t="s">
        <v>606</v>
      </c>
      <c r="E155" s="513" t="s">
        <v>1126</v>
      </c>
      <c r="F155" s="513" t="s">
        <v>629</v>
      </c>
      <c r="G155" s="513">
        <v>10</v>
      </c>
      <c r="H155" s="513">
        <v>0.9</v>
      </c>
      <c r="I155" s="513" t="s">
        <v>929</v>
      </c>
      <c r="J155" s="513" t="s">
        <v>940</v>
      </c>
      <c r="K155" s="513" t="s">
        <v>934</v>
      </c>
      <c r="L155" s="513" t="s">
        <v>955</v>
      </c>
      <c r="M155" s="513">
        <v>2011</v>
      </c>
      <c r="N155" s="513">
        <v>4</v>
      </c>
      <c r="O155" s="513"/>
      <c r="P155" s="513"/>
      <c r="Q155" s="513">
        <v>2.7</v>
      </c>
      <c r="R155" s="513"/>
      <c r="S155" s="513">
        <v>2.7E-2</v>
      </c>
      <c r="T155" s="513" t="s">
        <v>930</v>
      </c>
      <c r="U155" s="513" t="s">
        <v>936</v>
      </c>
      <c r="V155" s="513" t="s">
        <v>1111</v>
      </c>
      <c r="W155" s="513"/>
      <c r="X155" s="513"/>
      <c r="Y155" s="513" t="s">
        <v>944</v>
      </c>
      <c r="Z155" s="513">
        <v>1422</v>
      </c>
      <c r="AA155" s="513">
        <v>1343</v>
      </c>
      <c r="AB155" s="513"/>
      <c r="AC155" s="513"/>
      <c r="AD155" s="513"/>
      <c r="AE155" s="513">
        <v>2002</v>
      </c>
      <c r="AF155" s="513">
        <v>2009</v>
      </c>
      <c r="AG155" s="513" t="s">
        <v>930</v>
      </c>
      <c r="AH155" s="513" t="s">
        <v>1008</v>
      </c>
      <c r="AI155" s="513"/>
      <c r="AJ155" s="513"/>
      <c r="AK155" s="513"/>
      <c r="AL155" s="513"/>
      <c r="AM155" s="513"/>
      <c r="AN155" s="513"/>
      <c r="AO155" s="513" t="s">
        <v>1132</v>
      </c>
      <c r="AP155" s="513"/>
      <c r="AQ155" s="513"/>
      <c r="AR155" s="513"/>
      <c r="AS155" s="513"/>
      <c r="AT155" s="513" t="s">
        <v>929</v>
      </c>
      <c r="AU155" s="513" t="s">
        <v>994</v>
      </c>
      <c r="AV155" s="532">
        <v>41297</v>
      </c>
    </row>
    <row r="156" spans="1:48" ht="75" x14ac:dyDescent="0.25">
      <c r="A156" s="513">
        <v>4783</v>
      </c>
      <c r="B156" s="513" t="s">
        <v>1131</v>
      </c>
      <c r="C156" s="519" t="s">
        <v>928</v>
      </c>
      <c r="D156" s="513" t="s">
        <v>606</v>
      </c>
      <c r="E156" s="513" t="s">
        <v>1126</v>
      </c>
      <c r="F156" s="513" t="s">
        <v>630</v>
      </c>
      <c r="G156" s="513">
        <v>26</v>
      </c>
      <c r="H156" s="513">
        <v>0.74</v>
      </c>
      <c r="I156" s="513" t="s">
        <v>929</v>
      </c>
      <c r="J156" s="513" t="s">
        <v>987</v>
      </c>
      <c r="K156" s="513" t="s">
        <v>934</v>
      </c>
      <c r="L156" s="513" t="s">
        <v>984</v>
      </c>
      <c r="M156" s="513">
        <v>2011</v>
      </c>
      <c r="N156" s="513">
        <v>4</v>
      </c>
      <c r="O156" s="513"/>
      <c r="P156" s="513"/>
      <c r="Q156" s="513">
        <v>8.8000000000000007</v>
      </c>
      <c r="R156" s="513"/>
      <c r="S156" s="513">
        <v>8.7999999999999995E-2</v>
      </c>
      <c r="T156" s="513" t="s">
        <v>930</v>
      </c>
      <c r="U156" s="513" t="s">
        <v>936</v>
      </c>
      <c r="V156" s="513" t="s">
        <v>1111</v>
      </c>
      <c r="W156" s="513"/>
      <c r="X156" s="513"/>
      <c r="Y156" s="513" t="s">
        <v>944</v>
      </c>
      <c r="Z156" s="513">
        <v>115</v>
      </c>
      <c r="AA156" s="513">
        <v>72</v>
      </c>
      <c r="AB156" s="513"/>
      <c r="AC156" s="513"/>
      <c r="AD156" s="513"/>
      <c r="AE156" s="513">
        <v>2002</v>
      </c>
      <c r="AF156" s="513">
        <v>2009</v>
      </c>
      <c r="AG156" s="513" t="s">
        <v>930</v>
      </c>
      <c r="AH156" s="513" t="s">
        <v>1008</v>
      </c>
      <c r="AI156" s="513"/>
      <c r="AJ156" s="513"/>
      <c r="AK156" s="513"/>
      <c r="AL156" s="513"/>
      <c r="AM156" s="513"/>
      <c r="AN156" s="513"/>
      <c r="AO156" s="513" t="s">
        <v>1132</v>
      </c>
      <c r="AP156" s="513"/>
      <c r="AQ156" s="513"/>
      <c r="AR156" s="513"/>
      <c r="AS156" s="513"/>
      <c r="AT156" s="513" t="s">
        <v>929</v>
      </c>
      <c r="AU156" s="513" t="s">
        <v>994</v>
      </c>
      <c r="AV156" s="532">
        <v>41297</v>
      </c>
    </row>
    <row r="157" spans="1:48" ht="75" x14ac:dyDescent="0.25">
      <c r="A157" s="513">
        <v>4787</v>
      </c>
      <c r="B157" s="513" t="s">
        <v>1131</v>
      </c>
      <c r="C157" s="519" t="s">
        <v>928</v>
      </c>
      <c r="D157" s="513" t="s">
        <v>606</v>
      </c>
      <c r="E157" s="513" t="s">
        <v>1126</v>
      </c>
      <c r="F157" s="513" t="s">
        <v>630</v>
      </c>
      <c r="G157" s="513">
        <v>25</v>
      </c>
      <c r="H157" s="513">
        <v>0.75</v>
      </c>
      <c r="I157" s="513" t="s">
        <v>929</v>
      </c>
      <c r="J157" s="513" t="s">
        <v>940</v>
      </c>
      <c r="K157" s="513" t="s">
        <v>935</v>
      </c>
      <c r="L157" s="513" t="s">
        <v>984</v>
      </c>
      <c r="M157" s="513">
        <v>2011</v>
      </c>
      <c r="N157" s="513">
        <v>4</v>
      </c>
      <c r="O157" s="513"/>
      <c r="P157" s="513"/>
      <c r="Q157" s="513">
        <v>12.3</v>
      </c>
      <c r="R157" s="513"/>
      <c r="S157" s="513">
        <v>0.123</v>
      </c>
      <c r="T157" s="513" t="s">
        <v>930</v>
      </c>
      <c r="U157" s="513" t="s">
        <v>936</v>
      </c>
      <c r="V157" s="513" t="s">
        <v>1111</v>
      </c>
      <c r="W157" s="513"/>
      <c r="X157" s="513"/>
      <c r="Y157" s="513" t="s">
        <v>944</v>
      </c>
      <c r="Z157" s="513">
        <v>46</v>
      </c>
      <c r="AA157" s="513">
        <v>41</v>
      </c>
      <c r="AB157" s="513"/>
      <c r="AC157" s="513"/>
      <c r="AD157" s="513"/>
      <c r="AE157" s="513">
        <v>2002</v>
      </c>
      <c r="AF157" s="513">
        <v>2009</v>
      </c>
      <c r="AG157" s="513" t="s">
        <v>930</v>
      </c>
      <c r="AH157" s="513" t="s">
        <v>1008</v>
      </c>
      <c r="AI157" s="513"/>
      <c r="AJ157" s="513"/>
      <c r="AK157" s="513"/>
      <c r="AL157" s="513"/>
      <c r="AM157" s="513"/>
      <c r="AN157" s="513"/>
      <c r="AO157" s="513" t="s">
        <v>1132</v>
      </c>
      <c r="AP157" s="513"/>
      <c r="AQ157" s="513"/>
      <c r="AR157" s="513"/>
      <c r="AS157" s="513"/>
      <c r="AT157" s="513" t="s">
        <v>929</v>
      </c>
      <c r="AU157" s="513" t="s">
        <v>994</v>
      </c>
      <c r="AV157" s="532">
        <v>41297</v>
      </c>
    </row>
    <row r="158" spans="1:48" ht="75" x14ac:dyDescent="0.25">
      <c r="A158" s="513">
        <v>4784</v>
      </c>
      <c r="B158" s="513" t="s">
        <v>1131</v>
      </c>
      <c r="C158" s="519" t="s">
        <v>928</v>
      </c>
      <c r="D158" s="513" t="s">
        <v>606</v>
      </c>
      <c r="E158" s="513" t="s">
        <v>1126</v>
      </c>
      <c r="F158" s="513" t="s">
        <v>630</v>
      </c>
      <c r="G158" s="513">
        <v>23</v>
      </c>
      <c r="H158" s="513">
        <v>0.77</v>
      </c>
      <c r="I158" s="513" t="s">
        <v>929</v>
      </c>
      <c r="J158" s="513" t="s">
        <v>940</v>
      </c>
      <c r="K158" s="513" t="s">
        <v>934</v>
      </c>
      <c r="L158" s="513" t="s">
        <v>984</v>
      </c>
      <c r="M158" s="513">
        <v>2011</v>
      </c>
      <c r="N158" s="513">
        <v>4</v>
      </c>
      <c r="O158" s="513"/>
      <c r="P158" s="513"/>
      <c r="Q158" s="513">
        <v>5.0999999999999996</v>
      </c>
      <c r="R158" s="513"/>
      <c r="S158" s="513">
        <v>5.0999999999999997E-2</v>
      </c>
      <c r="T158" s="513" t="s">
        <v>930</v>
      </c>
      <c r="U158" s="513" t="s">
        <v>936</v>
      </c>
      <c r="V158" s="513" t="s">
        <v>1111</v>
      </c>
      <c r="W158" s="513"/>
      <c r="X158" s="513"/>
      <c r="Y158" s="513" t="s">
        <v>944</v>
      </c>
      <c r="Z158" s="513">
        <v>332</v>
      </c>
      <c r="AA158" s="513">
        <v>237</v>
      </c>
      <c r="AB158" s="513"/>
      <c r="AC158" s="513"/>
      <c r="AD158" s="513"/>
      <c r="AE158" s="513">
        <v>2002</v>
      </c>
      <c r="AF158" s="513">
        <v>2009</v>
      </c>
      <c r="AG158" s="513" t="s">
        <v>930</v>
      </c>
      <c r="AH158" s="513" t="s">
        <v>1008</v>
      </c>
      <c r="AI158" s="513"/>
      <c r="AJ158" s="513"/>
      <c r="AK158" s="513"/>
      <c r="AL158" s="513"/>
      <c r="AM158" s="513"/>
      <c r="AN158" s="513"/>
      <c r="AO158" s="513" t="s">
        <v>1132</v>
      </c>
      <c r="AP158" s="513"/>
      <c r="AQ158" s="513"/>
      <c r="AR158" s="513"/>
      <c r="AS158" s="513"/>
      <c r="AT158" s="513" t="s">
        <v>929</v>
      </c>
      <c r="AU158" s="513" t="s">
        <v>994</v>
      </c>
      <c r="AV158" s="532">
        <v>41297</v>
      </c>
    </row>
    <row r="159" spans="1:48" ht="75" x14ac:dyDescent="0.25">
      <c r="A159" s="513">
        <v>4785</v>
      </c>
      <c r="B159" s="513" t="s">
        <v>1131</v>
      </c>
      <c r="C159" s="519" t="s">
        <v>928</v>
      </c>
      <c r="D159" s="513" t="s">
        <v>606</v>
      </c>
      <c r="E159" s="513" t="s">
        <v>1126</v>
      </c>
      <c r="F159" s="513" t="s">
        <v>630</v>
      </c>
      <c r="G159" s="513">
        <v>20</v>
      </c>
      <c r="H159" s="513">
        <v>0.8</v>
      </c>
      <c r="I159" s="513" t="s">
        <v>929</v>
      </c>
      <c r="J159" s="513" t="s">
        <v>940</v>
      </c>
      <c r="K159" s="513" t="s">
        <v>934</v>
      </c>
      <c r="L159" s="513" t="s">
        <v>955</v>
      </c>
      <c r="M159" s="513">
        <v>2011</v>
      </c>
      <c r="N159" s="513">
        <v>4</v>
      </c>
      <c r="O159" s="513"/>
      <c r="P159" s="513"/>
      <c r="Q159" s="513">
        <v>4.3</v>
      </c>
      <c r="R159" s="513"/>
      <c r="S159" s="513">
        <v>4.2999999999999997E-2</v>
      </c>
      <c r="T159" s="513" t="s">
        <v>930</v>
      </c>
      <c r="U159" s="513" t="s">
        <v>936</v>
      </c>
      <c r="V159" s="513" t="s">
        <v>1111</v>
      </c>
      <c r="W159" s="513"/>
      <c r="X159" s="513"/>
      <c r="Y159" s="513" t="s">
        <v>944</v>
      </c>
      <c r="Z159" s="513">
        <v>502</v>
      </c>
      <c r="AA159" s="513">
        <v>425</v>
      </c>
      <c r="AB159" s="513"/>
      <c r="AC159" s="513"/>
      <c r="AD159" s="513"/>
      <c r="AE159" s="513">
        <v>2002</v>
      </c>
      <c r="AF159" s="513">
        <v>2009</v>
      </c>
      <c r="AG159" s="513" t="s">
        <v>930</v>
      </c>
      <c r="AH159" s="513" t="s">
        <v>1008</v>
      </c>
      <c r="AI159" s="513"/>
      <c r="AJ159" s="513"/>
      <c r="AK159" s="513"/>
      <c r="AL159" s="513"/>
      <c r="AM159" s="513"/>
      <c r="AN159" s="513"/>
      <c r="AO159" s="513" t="s">
        <v>1132</v>
      </c>
      <c r="AP159" s="513"/>
      <c r="AQ159" s="513"/>
      <c r="AR159" s="513"/>
      <c r="AS159" s="513"/>
      <c r="AT159" s="513" t="s">
        <v>929</v>
      </c>
      <c r="AU159" s="513" t="s">
        <v>994</v>
      </c>
      <c r="AV159" s="532">
        <v>41297</v>
      </c>
    </row>
    <row r="160" spans="1:48" ht="45" x14ac:dyDescent="0.25">
      <c r="A160" s="513">
        <v>4776</v>
      </c>
      <c r="B160" s="513" t="s">
        <v>1131</v>
      </c>
      <c r="C160" s="519" t="s">
        <v>928</v>
      </c>
      <c r="D160" s="513" t="s">
        <v>606</v>
      </c>
      <c r="E160" s="513" t="s">
        <v>1126</v>
      </c>
      <c r="F160" s="513" t="s">
        <v>631</v>
      </c>
      <c r="G160" s="513">
        <v>38</v>
      </c>
      <c r="H160" s="513">
        <v>0.62</v>
      </c>
      <c r="I160" s="513" t="s">
        <v>929</v>
      </c>
      <c r="J160" s="513" t="s">
        <v>987</v>
      </c>
      <c r="K160" s="513" t="s">
        <v>935</v>
      </c>
      <c r="L160" s="513" t="s">
        <v>955</v>
      </c>
      <c r="M160" s="513">
        <v>2011</v>
      </c>
      <c r="N160" s="513">
        <v>4</v>
      </c>
      <c r="O160" s="513"/>
      <c r="P160" s="513"/>
      <c r="Q160" s="513">
        <v>14.2</v>
      </c>
      <c r="R160" s="513"/>
      <c r="S160" s="513">
        <v>0.14199999999999999</v>
      </c>
      <c r="T160" s="513" t="s">
        <v>930</v>
      </c>
      <c r="U160" s="513" t="s">
        <v>936</v>
      </c>
      <c r="V160" s="513" t="s">
        <v>1111</v>
      </c>
      <c r="W160" s="513"/>
      <c r="X160" s="513"/>
      <c r="Y160" s="513" t="s">
        <v>944</v>
      </c>
      <c r="Z160" s="513">
        <v>39</v>
      </c>
      <c r="AA160" s="513">
        <v>22</v>
      </c>
      <c r="AB160" s="513"/>
      <c r="AC160" s="513"/>
      <c r="AD160" s="513"/>
      <c r="AE160" s="513">
        <v>2002</v>
      </c>
      <c r="AF160" s="513">
        <v>2009</v>
      </c>
      <c r="AG160" s="513" t="s">
        <v>930</v>
      </c>
      <c r="AH160" s="513" t="s">
        <v>1008</v>
      </c>
      <c r="AI160" s="513"/>
      <c r="AJ160" s="513"/>
      <c r="AK160" s="513"/>
      <c r="AL160" s="513"/>
      <c r="AM160" s="513"/>
      <c r="AN160" s="513"/>
      <c r="AO160" s="513">
        <v>2</v>
      </c>
      <c r="AP160" s="513"/>
      <c r="AQ160" s="513"/>
      <c r="AR160" s="513"/>
      <c r="AS160" s="513"/>
      <c r="AT160" s="513" t="s">
        <v>929</v>
      </c>
      <c r="AU160" s="513" t="s">
        <v>1014</v>
      </c>
      <c r="AV160" s="532">
        <v>41297</v>
      </c>
    </row>
    <row r="161" spans="1:48" ht="45" x14ac:dyDescent="0.25">
      <c r="A161" s="513">
        <v>4770</v>
      </c>
      <c r="B161" s="513" t="s">
        <v>1131</v>
      </c>
      <c r="C161" s="519" t="s">
        <v>928</v>
      </c>
      <c r="D161" s="513" t="s">
        <v>606</v>
      </c>
      <c r="E161" s="513" t="s">
        <v>1126</v>
      </c>
      <c r="F161" s="513" t="s">
        <v>631</v>
      </c>
      <c r="G161" s="513">
        <v>34</v>
      </c>
      <c r="H161" s="513">
        <v>0.66</v>
      </c>
      <c r="I161" s="513" t="s">
        <v>929</v>
      </c>
      <c r="J161" s="513" t="s">
        <v>987</v>
      </c>
      <c r="K161" s="513" t="s">
        <v>935</v>
      </c>
      <c r="L161" s="513" t="s">
        <v>984</v>
      </c>
      <c r="M161" s="513">
        <v>2011</v>
      </c>
      <c r="N161" s="513">
        <v>4</v>
      </c>
      <c r="O161" s="513"/>
      <c r="P161" s="513"/>
      <c r="Q161" s="513">
        <v>9.6999999999999993</v>
      </c>
      <c r="R161" s="513"/>
      <c r="S161" s="513">
        <v>9.7000000000000003E-2</v>
      </c>
      <c r="T161" s="513" t="s">
        <v>930</v>
      </c>
      <c r="U161" s="513" t="s">
        <v>936</v>
      </c>
      <c r="V161" s="513" t="s">
        <v>1111</v>
      </c>
      <c r="W161" s="513"/>
      <c r="X161" s="513"/>
      <c r="Y161" s="513" t="s">
        <v>944</v>
      </c>
      <c r="Z161" s="513">
        <v>90</v>
      </c>
      <c r="AA161" s="513">
        <v>48</v>
      </c>
      <c r="AB161" s="513"/>
      <c r="AC161" s="513"/>
      <c r="AD161" s="513"/>
      <c r="AE161" s="513">
        <v>2002</v>
      </c>
      <c r="AF161" s="513">
        <v>2009</v>
      </c>
      <c r="AG161" s="513" t="s">
        <v>930</v>
      </c>
      <c r="AH161" s="513" t="s">
        <v>1008</v>
      </c>
      <c r="AI161" s="513"/>
      <c r="AJ161" s="513"/>
      <c r="AK161" s="513"/>
      <c r="AL161" s="513"/>
      <c r="AM161" s="513"/>
      <c r="AN161" s="513"/>
      <c r="AO161" s="513" t="s">
        <v>1132</v>
      </c>
      <c r="AP161" s="513"/>
      <c r="AQ161" s="513"/>
      <c r="AR161" s="513"/>
      <c r="AS161" s="513"/>
      <c r="AT161" s="513" t="s">
        <v>929</v>
      </c>
      <c r="AU161" s="513" t="s">
        <v>994</v>
      </c>
      <c r="AV161" s="532">
        <v>41297</v>
      </c>
    </row>
    <row r="162" spans="1:48" ht="45" x14ac:dyDescent="0.25">
      <c r="A162" s="513">
        <v>4767</v>
      </c>
      <c r="B162" s="513" t="s">
        <v>1131</v>
      </c>
      <c r="C162" s="519" t="s">
        <v>928</v>
      </c>
      <c r="D162" s="513" t="s">
        <v>606</v>
      </c>
      <c r="E162" s="513" t="s">
        <v>1126</v>
      </c>
      <c r="F162" s="513" t="s">
        <v>631</v>
      </c>
      <c r="G162" s="513">
        <v>21</v>
      </c>
      <c r="H162" s="513">
        <v>0.79</v>
      </c>
      <c r="I162" s="513" t="s">
        <v>929</v>
      </c>
      <c r="J162" s="513" t="s">
        <v>987</v>
      </c>
      <c r="K162" s="513" t="s">
        <v>934</v>
      </c>
      <c r="L162" s="513" t="s">
        <v>984</v>
      </c>
      <c r="M162" s="513">
        <v>2011</v>
      </c>
      <c r="N162" s="513">
        <v>4</v>
      </c>
      <c r="O162" s="513"/>
      <c r="P162" s="513"/>
      <c r="Q162" s="513">
        <v>6</v>
      </c>
      <c r="R162" s="513"/>
      <c r="S162" s="513">
        <v>0.06</v>
      </c>
      <c r="T162" s="513" t="s">
        <v>930</v>
      </c>
      <c r="U162" s="513" t="s">
        <v>936</v>
      </c>
      <c r="V162" s="513" t="s">
        <v>1111</v>
      </c>
      <c r="W162" s="513"/>
      <c r="X162" s="513"/>
      <c r="Y162" s="513" t="s">
        <v>944</v>
      </c>
      <c r="Z162" s="513">
        <v>258</v>
      </c>
      <c r="AA162" s="513">
        <v>178</v>
      </c>
      <c r="AB162" s="513"/>
      <c r="AC162" s="513"/>
      <c r="AD162" s="513"/>
      <c r="AE162" s="513">
        <v>2002</v>
      </c>
      <c r="AF162" s="513">
        <v>2009</v>
      </c>
      <c r="AG162" s="513" t="s">
        <v>930</v>
      </c>
      <c r="AH162" s="513" t="s">
        <v>1008</v>
      </c>
      <c r="AI162" s="513"/>
      <c r="AJ162" s="513"/>
      <c r="AK162" s="513"/>
      <c r="AL162" s="513"/>
      <c r="AM162" s="513"/>
      <c r="AN162" s="513"/>
      <c r="AO162" s="513" t="s">
        <v>1132</v>
      </c>
      <c r="AP162" s="513"/>
      <c r="AQ162" s="513"/>
      <c r="AR162" s="513"/>
      <c r="AS162" s="513"/>
      <c r="AT162" s="513" t="s">
        <v>929</v>
      </c>
      <c r="AU162" s="513" t="s">
        <v>994</v>
      </c>
      <c r="AV162" s="532">
        <v>41297</v>
      </c>
    </row>
    <row r="163" spans="1:48" ht="45" x14ac:dyDescent="0.25">
      <c r="A163" s="513">
        <v>4771</v>
      </c>
      <c r="B163" s="513" t="s">
        <v>1131</v>
      </c>
      <c r="C163" s="519" t="s">
        <v>928</v>
      </c>
      <c r="D163" s="513" t="s">
        <v>606</v>
      </c>
      <c r="E163" s="513" t="s">
        <v>1126</v>
      </c>
      <c r="F163" s="513" t="s">
        <v>631</v>
      </c>
      <c r="G163" s="513">
        <v>25</v>
      </c>
      <c r="H163" s="513">
        <v>0.75</v>
      </c>
      <c r="I163" s="513" t="s">
        <v>929</v>
      </c>
      <c r="J163" s="513" t="s">
        <v>940</v>
      </c>
      <c r="K163" s="513" t="s">
        <v>935</v>
      </c>
      <c r="L163" s="513" t="s">
        <v>984</v>
      </c>
      <c r="M163" s="513">
        <v>2011</v>
      </c>
      <c r="N163" s="513">
        <v>4</v>
      </c>
      <c r="O163" s="513"/>
      <c r="P163" s="513"/>
      <c r="Q163" s="513">
        <v>5.5</v>
      </c>
      <c r="R163" s="513"/>
      <c r="S163" s="513">
        <v>5.5E-2</v>
      </c>
      <c r="T163" s="513" t="s">
        <v>930</v>
      </c>
      <c r="U163" s="513" t="s">
        <v>936</v>
      </c>
      <c r="V163" s="513" t="s">
        <v>1111</v>
      </c>
      <c r="W163" s="513"/>
      <c r="X163" s="513"/>
      <c r="Y163" s="513" t="s">
        <v>944</v>
      </c>
      <c r="Z163" s="513">
        <v>318</v>
      </c>
      <c r="AA163" s="513">
        <v>201</v>
      </c>
      <c r="AB163" s="513"/>
      <c r="AC163" s="513"/>
      <c r="AD163" s="513"/>
      <c r="AE163" s="513">
        <v>2002</v>
      </c>
      <c r="AF163" s="513">
        <v>2009</v>
      </c>
      <c r="AG163" s="513" t="s">
        <v>930</v>
      </c>
      <c r="AH163" s="513" t="s">
        <v>1008</v>
      </c>
      <c r="AI163" s="513"/>
      <c r="AJ163" s="513"/>
      <c r="AK163" s="513"/>
      <c r="AL163" s="513"/>
      <c r="AM163" s="513"/>
      <c r="AN163" s="513"/>
      <c r="AO163" s="513" t="s">
        <v>1132</v>
      </c>
      <c r="AP163" s="513"/>
      <c r="AQ163" s="513"/>
      <c r="AR163" s="513"/>
      <c r="AS163" s="513"/>
      <c r="AT163" s="513" t="s">
        <v>929</v>
      </c>
      <c r="AU163" s="513" t="s">
        <v>994</v>
      </c>
      <c r="AV163" s="532">
        <v>41297</v>
      </c>
    </row>
    <row r="164" spans="1:48" ht="45" x14ac:dyDescent="0.25">
      <c r="A164" s="513">
        <v>4768</v>
      </c>
      <c r="B164" s="513" t="s">
        <v>1131</v>
      </c>
      <c r="C164" s="519" t="s">
        <v>928</v>
      </c>
      <c r="D164" s="513" t="s">
        <v>606</v>
      </c>
      <c r="E164" s="513" t="s">
        <v>1126</v>
      </c>
      <c r="F164" s="513" t="s">
        <v>631</v>
      </c>
      <c r="G164" s="513">
        <v>9</v>
      </c>
      <c r="H164" s="513">
        <v>0.91</v>
      </c>
      <c r="I164" s="513" t="s">
        <v>929</v>
      </c>
      <c r="J164" s="513" t="s">
        <v>940</v>
      </c>
      <c r="K164" s="513" t="s">
        <v>934</v>
      </c>
      <c r="L164" s="513" t="s">
        <v>984</v>
      </c>
      <c r="M164" s="513">
        <v>2011</v>
      </c>
      <c r="N164" s="513">
        <v>4</v>
      </c>
      <c r="O164" s="513"/>
      <c r="P164" s="513"/>
      <c r="Q164" s="513">
        <v>3.7</v>
      </c>
      <c r="R164" s="513"/>
      <c r="S164" s="513">
        <v>3.6999999999999998E-2</v>
      </c>
      <c r="T164" s="513" t="s">
        <v>930</v>
      </c>
      <c r="U164" s="513" t="s">
        <v>936</v>
      </c>
      <c r="V164" s="513" t="s">
        <v>1111</v>
      </c>
      <c r="W164" s="513"/>
      <c r="X164" s="513"/>
      <c r="Y164" s="513" t="s">
        <v>944</v>
      </c>
      <c r="Z164" s="513">
        <v>749</v>
      </c>
      <c r="AA164" s="513">
        <v>656</v>
      </c>
      <c r="AB164" s="513"/>
      <c r="AC164" s="513"/>
      <c r="AD164" s="513"/>
      <c r="AE164" s="513">
        <v>2002</v>
      </c>
      <c r="AF164" s="513">
        <v>2009</v>
      </c>
      <c r="AG164" s="513" t="s">
        <v>930</v>
      </c>
      <c r="AH164" s="513" t="s">
        <v>1008</v>
      </c>
      <c r="AI164" s="513"/>
      <c r="AJ164" s="513"/>
      <c r="AK164" s="513"/>
      <c r="AL164" s="513"/>
      <c r="AM164" s="513"/>
      <c r="AN164" s="513"/>
      <c r="AO164" s="513" t="s">
        <v>1132</v>
      </c>
      <c r="AP164" s="513"/>
      <c r="AQ164" s="513"/>
      <c r="AR164" s="513"/>
      <c r="AS164" s="513"/>
      <c r="AT164" s="513" t="s">
        <v>929</v>
      </c>
      <c r="AU164" s="513" t="s">
        <v>994</v>
      </c>
      <c r="AV164" s="532">
        <v>41297</v>
      </c>
    </row>
    <row r="165" spans="1:48" ht="45" x14ac:dyDescent="0.25">
      <c r="A165" s="513">
        <v>4775</v>
      </c>
      <c r="B165" s="513" t="s">
        <v>1131</v>
      </c>
      <c r="C165" s="519" t="s">
        <v>928</v>
      </c>
      <c r="D165" s="513" t="s">
        <v>606</v>
      </c>
      <c r="E165" s="513" t="s">
        <v>1126</v>
      </c>
      <c r="F165" s="513" t="s">
        <v>631</v>
      </c>
      <c r="G165" s="513">
        <v>8</v>
      </c>
      <c r="H165" s="513">
        <v>0.92</v>
      </c>
      <c r="I165" s="513" t="s">
        <v>929</v>
      </c>
      <c r="J165" s="513" t="s">
        <v>940</v>
      </c>
      <c r="K165" s="513" t="s">
        <v>935</v>
      </c>
      <c r="L165" s="513" t="s">
        <v>955</v>
      </c>
      <c r="M165" s="513">
        <v>2011</v>
      </c>
      <c r="N165" s="513">
        <v>4</v>
      </c>
      <c r="O165" s="513"/>
      <c r="P165" s="513"/>
      <c r="Q165" s="513">
        <v>2.2000000000000002</v>
      </c>
      <c r="R165" s="513"/>
      <c r="S165" s="513">
        <v>2.1999999999999999E-2</v>
      </c>
      <c r="T165" s="513" t="s">
        <v>930</v>
      </c>
      <c r="U165" s="513" t="s">
        <v>936</v>
      </c>
      <c r="V165" s="513" t="s">
        <v>1111</v>
      </c>
      <c r="W165" s="513"/>
      <c r="X165" s="513"/>
      <c r="Y165" s="513" t="s">
        <v>944</v>
      </c>
      <c r="Z165" s="513">
        <v>2557</v>
      </c>
      <c r="AA165" s="513">
        <v>2184</v>
      </c>
      <c r="AB165" s="513"/>
      <c r="AC165" s="513"/>
      <c r="AD165" s="513"/>
      <c r="AE165" s="513">
        <v>2002</v>
      </c>
      <c r="AF165" s="513">
        <v>2009</v>
      </c>
      <c r="AG165" s="513" t="s">
        <v>930</v>
      </c>
      <c r="AH165" s="513" t="s">
        <v>1008</v>
      </c>
      <c r="AI165" s="513"/>
      <c r="AJ165" s="513"/>
      <c r="AK165" s="513"/>
      <c r="AL165" s="513"/>
      <c r="AM165" s="513"/>
      <c r="AN165" s="513"/>
      <c r="AO165" s="513" t="s">
        <v>1132</v>
      </c>
      <c r="AP165" s="513"/>
      <c r="AQ165" s="513"/>
      <c r="AR165" s="513"/>
      <c r="AS165" s="513"/>
      <c r="AT165" s="513" t="s">
        <v>929</v>
      </c>
      <c r="AU165" s="513" t="s">
        <v>1014</v>
      </c>
      <c r="AV165" s="532">
        <v>41297</v>
      </c>
    </row>
    <row r="166" spans="1:48" ht="45" x14ac:dyDescent="0.25">
      <c r="A166" s="513">
        <v>4769</v>
      </c>
      <c r="B166" s="513" t="s">
        <v>1131</v>
      </c>
      <c r="C166" s="519" t="s">
        <v>928</v>
      </c>
      <c r="D166" s="513" t="s">
        <v>606</v>
      </c>
      <c r="E166" s="513" t="s">
        <v>1126</v>
      </c>
      <c r="F166" s="513" t="s">
        <v>631</v>
      </c>
      <c r="G166" s="513">
        <v>4</v>
      </c>
      <c r="H166" s="513">
        <v>0.96</v>
      </c>
      <c r="I166" s="513" t="s">
        <v>929</v>
      </c>
      <c r="J166" s="513" t="s">
        <v>940</v>
      </c>
      <c r="K166" s="513" t="s">
        <v>934</v>
      </c>
      <c r="L166" s="513" t="s">
        <v>955</v>
      </c>
      <c r="M166" s="513">
        <v>2011</v>
      </c>
      <c r="N166" s="513">
        <v>4</v>
      </c>
      <c r="O166" s="513"/>
      <c r="P166" s="513"/>
      <c r="Q166" s="513">
        <v>1.9</v>
      </c>
      <c r="R166" s="513"/>
      <c r="S166" s="513">
        <v>1.9E-2</v>
      </c>
      <c r="T166" s="513" t="s">
        <v>930</v>
      </c>
      <c r="U166" s="513" t="s">
        <v>936</v>
      </c>
      <c r="V166" s="513" t="s">
        <v>1111</v>
      </c>
      <c r="W166" s="513"/>
      <c r="X166" s="513"/>
      <c r="Y166" s="513" t="s">
        <v>944</v>
      </c>
      <c r="Z166" s="513">
        <v>3332</v>
      </c>
      <c r="AA166" s="513">
        <v>3399</v>
      </c>
      <c r="AB166" s="513"/>
      <c r="AC166" s="513"/>
      <c r="AD166" s="513"/>
      <c r="AE166" s="513">
        <v>2002</v>
      </c>
      <c r="AF166" s="513">
        <v>2009</v>
      </c>
      <c r="AG166" s="513" t="s">
        <v>930</v>
      </c>
      <c r="AH166" s="513" t="s">
        <v>1008</v>
      </c>
      <c r="AI166" s="513"/>
      <c r="AJ166" s="513"/>
      <c r="AK166" s="513"/>
      <c r="AL166" s="513"/>
      <c r="AM166" s="513"/>
      <c r="AN166" s="513"/>
      <c r="AO166" s="513" t="s">
        <v>1132</v>
      </c>
      <c r="AP166" s="513"/>
      <c r="AQ166" s="513"/>
      <c r="AR166" s="513"/>
      <c r="AS166" s="513"/>
      <c r="AT166" s="513" t="s">
        <v>929</v>
      </c>
      <c r="AU166" s="513" t="s">
        <v>994</v>
      </c>
      <c r="AV166" s="532">
        <v>41297</v>
      </c>
    </row>
    <row r="167" spans="1:48" ht="60" x14ac:dyDescent="0.25">
      <c r="A167" s="513">
        <v>4792</v>
      </c>
      <c r="B167" s="513" t="s">
        <v>1131</v>
      </c>
      <c r="C167" s="519" t="s">
        <v>928</v>
      </c>
      <c r="D167" s="513" t="s">
        <v>606</v>
      </c>
      <c r="E167" s="513" t="s">
        <v>1126</v>
      </c>
      <c r="F167" s="513" t="s">
        <v>632</v>
      </c>
      <c r="G167" s="513">
        <v>22</v>
      </c>
      <c r="H167" s="513">
        <v>0.78</v>
      </c>
      <c r="I167" s="513" t="s">
        <v>929</v>
      </c>
      <c r="J167" s="513" t="s">
        <v>940</v>
      </c>
      <c r="K167" s="513" t="s">
        <v>934</v>
      </c>
      <c r="L167" s="513" t="s">
        <v>984</v>
      </c>
      <c r="M167" s="513">
        <v>2011</v>
      </c>
      <c r="N167" s="513">
        <v>4</v>
      </c>
      <c r="O167" s="513"/>
      <c r="P167" s="513"/>
      <c r="Q167" s="513">
        <v>8.1</v>
      </c>
      <c r="R167" s="513"/>
      <c r="S167" s="513">
        <v>8.1000000000000003E-2</v>
      </c>
      <c r="T167" s="513" t="s">
        <v>930</v>
      </c>
      <c r="U167" s="513" t="s">
        <v>936</v>
      </c>
      <c r="V167" s="513" t="s">
        <v>1111</v>
      </c>
      <c r="W167" s="513"/>
      <c r="X167" s="513"/>
      <c r="Y167" s="513" t="s">
        <v>944</v>
      </c>
      <c r="Z167" s="513">
        <v>120</v>
      </c>
      <c r="AA167" s="513">
        <v>98</v>
      </c>
      <c r="AB167" s="513"/>
      <c r="AC167" s="513"/>
      <c r="AD167" s="513"/>
      <c r="AE167" s="513">
        <v>2002</v>
      </c>
      <c r="AF167" s="513">
        <v>2009</v>
      </c>
      <c r="AG167" s="513" t="s">
        <v>930</v>
      </c>
      <c r="AH167" s="513" t="s">
        <v>1008</v>
      </c>
      <c r="AI167" s="513"/>
      <c r="AJ167" s="513"/>
      <c r="AK167" s="513"/>
      <c r="AL167" s="513"/>
      <c r="AM167" s="513"/>
      <c r="AN167" s="513"/>
      <c r="AO167" s="513" t="s">
        <v>1132</v>
      </c>
      <c r="AP167" s="513"/>
      <c r="AQ167" s="513"/>
      <c r="AR167" s="513"/>
      <c r="AS167" s="513"/>
      <c r="AT167" s="513" t="s">
        <v>929</v>
      </c>
      <c r="AU167" s="513" t="s">
        <v>994</v>
      </c>
      <c r="AV167" s="532">
        <v>41297</v>
      </c>
    </row>
    <row r="168" spans="1:48" ht="120" x14ac:dyDescent="0.25">
      <c r="A168" s="513">
        <v>4855</v>
      </c>
      <c r="B168" s="513" t="s">
        <v>1133</v>
      </c>
      <c r="C168" s="519" t="s">
        <v>928</v>
      </c>
      <c r="D168" s="513" t="s">
        <v>653</v>
      </c>
      <c r="E168" s="513" t="s">
        <v>1048</v>
      </c>
      <c r="F168" s="513" t="s">
        <v>664</v>
      </c>
      <c r="G168" s="513">
        <v>11.3</v>
      </c>
      <c r="H168" s="513">
        <v>0.88700000000000001</v>
      </c>
      <c r="I168" s="513" t="s">
        <v>929</v>
      </c>
      <c r="J168" s="513" t="s">
        <v>932</v>
      </c>
      <c r="K168" s="513" t="s">
        <v>935</v>
      </c>
      <c r="L168" s="513" t="s">
        <v>935</v>
      </c>
      <c r="M168" s="513">
        <v>2011</v>
      </c>
      <c r="N168" s="513">
        <v>4</v>
      </c>
      <c r="O168" s="513" t="s">
        <v>1134</v>
      </c>
      <c r="P168" s="513"/>
      <c r="Q168" s="513">
        <v>10.5</v>
      </c>
      <c r="R168" s="513"/>
      <c r="S168" s="513">
        <v>0.105</v>
      </c>
      <c r="T168" s="513" t="s">
        <v>930</v>
      </c>
      <c r="U168" s="513" t="s">
        <v>936</v>
      </c>
      <c r="V168" s="513" t="s">
        <v>1135</v>
      </c>
      <c r="W168" s="513"/>
      <c r="X168" s="513"/>
      <c r="Y168" s="513" t="s">
        <v>944</v>
      </c>
      <c r="Z168" s="513">
        <v>179</v>
      </c>
      <c r="AA168" s="513">
        <v>167</v>
      </c>
      <c r="AB168" s="513"/>
      <c r="AC168" s="513"/>
      <c r="AD168" s="513"/>
      <c r="AE168" s="513">
        <v>1996</v>
      </c>
      <c r="AF168" s="513">
        <v>2008</v>
      </c>
      <c r="AG168" s="513" t="s">
        <v>945</v>
      </c>
      <c r="AH168" s="513" t="s">
        <v>937</v>
      </c>
      <c r="AI168" s="513"/>
      <c r="AJ168" s="513"/>
      <c r="AK168" s="513">
        <v>2420</v>
      </c>
      <c r="AL168" s="513">
        <v>21477</v>
      </c>
      <c r="AM168" s="513">
        <v>995</v>
      </c>
      <c r="AN168" s="513">
        <v>8948</v>
      </c>
      <c r="AO168" s="513"/>
      <c r="AP168" s="513" t="s">
        <v>946</v>
      </c>
      <c r="AQ168" s="513" t="s">
        <v>957</v>
      </c>
      <c r="AR168" s="513" t="s">
        <v>948</v>
      </c>
      <c r="AS168" s="513"/>
      <c r="AT168" s="513" t="s">
        <v>929</v>
      </c>
      <c r="AU168" s="513"/>
      <c r="AV168" s="532">
        <v>41296</v>
      </c>
    </row>
    <row r="169" spans="1:48" ht="90" x14ac:dyDescent="0.25">
      <c r="A169" s="513">
        <v>4362</v>
      </c>
      <c r="B169" s="513" t="s">
        <v>1136</v>
      </c>
      <c r="C169" s="519" t="s">
        <v>928</v>
      </c>
      <c r="D169" s="513" t="s">
        <v>693</v>
      </c>
      <c r="E169" s="513"/>
      <c r="F169" s="513" t="s">
        <v>698</v>
      </c>
      <c r="G169" s="513">
        <v>23.123000000000001</v>
      </c>
      <c r="H169" s="513">
        <v>0.76900000000000002</v>
      </c>
      <c r="I169" s="513" t="s">
        <v>951</v>
      </c>
      <c r="J169" s="513" t="s">
        <v>940</v>
      </c>
      <c r="K169" s="513" t="s">
        <v>988</v>
      </c>
      <c r="L169" s="513" t="s">
        <v>984</v>
      </c>
      <c r="M169" s="513">
        <v>2011</v>
      </c>
      <c r="N169" s="513">
        <v>4</v>
      </c>
      <c r="O169" s="513" t="s">
        <v>1137</v>
      </c>
      <c r="P169" s="513"/>
      <c r="Q169" s="513">
        <v>11.053000000000001</v>
      </c>
      <c r="R169" s="513"/>
      <c r="S169" s="513">
        <v>0.111</v>
      </c>
      <c r="T169" s="513" t="s">
        <v>930</v>
      </c>
      <c r="U169" s="513" t="s">
        <v>936</v>
      </c>
      <c r="V169" s="513" t="s">
        <v>1138</v>
      </c>
      <c r="W169" s="513"/>
      <c r="X169" s="513"/>
      <c r="Y169" s="513" t="s">
        <v>1128</v>
      </c>
      <c r="Z169" s="513">
        <v>430</v>
      </c>
      <c r="AA169" s="513">
        <v>430</v>
      </c>
      <c r="AB169" s="513"/>
      <c r="AC169" s="513"/>
      <c r="AD169" s="513"/>
      <c r="AE169" s="513">
        <v>1999</v>
      </c>
      <c r="AF169" s="513">
        <v>2008</v>
      </c>
      <c r="AG169" s="513" t="s">
        <v>930</v>
      </c>
      <c r="AH169" s="513" t="s">
        <v>937</v>
      </c>
      <c r="AI169" s="513">
        <v>397</v>
      </c>
      <c r="AJ169" s="513">
        <v>18697</v>
      </c>
      <c r="AK169" s="513"/>
      <c r="AL169" s="513"/>
      <c r="AM169" s="513"/>
      <c r="AN169" s="513"/>
      <c r="AO169" s="513">
        <v>2</v>
      </c>
      <c r="AP169" s="513"/>
      <c r="AQ169" s="513"/>
      <c r="AR169" s="513"/>
      <c r="AS169" s="513"/>
      <c r="AT169" s="513" t="s">
        <v>929</v>
      </c>
      <c r="AU169" s="513"/>
      <c r="AV169" s="532">
        <v>41229</v>
      </c>
    </row>
    <row r="170" spans="1:48" ht="90" x14ac:dyDescent="0.25">
      <c r="A170" s="513">
        <v>4397</v>
      </c>
      <c r="B170" s="513" t="s">
        <v>1136</v>
      </c>
      <c r="C170" s="519" t="s">
        <v>928</v>
      </c>
      <c r="D170" s="513" t="s">
        <v>693</v>
      </c>
      <c r="E170" s="513"/>
      <c r="F170" s="513" t="s">
        <v>698</v>
      </c>
      <c r="G170" s="513">
        <v>21.596</v>
      </c>
      <c r="H170" s="513">
        <v>0.78400000000000003</v>
      </c>
      <c r="I170" s="513" t="s">
        <v>973</v>
      </c>
      <c r="J170" s="513" t="s">
        <v>940</v>
      </c>
      <c r="K170" s="513" t="s">
        <v>988</v>
      </c>
      <c r="L170" s="513" t="s">
        <v>984</v>
      </c>
      <c r="M170" s="513">
        <v>2011</v>
      </c>
      <c r="N170" s="513">
        <v>4</v>
      </c>
      <c r="O170" s="513" t="s">
        <v>1137</v>
      </c>
      <c r="P170" s="513"/>
      <c r="Q170" s="513">
        <v>11.452999999999999</v>
      </c>
      <c r="R170" s="513"/>
      <c r="S170" s="513">
        <v>0.115</v>
      </c>
      <c r="T170" s="513" t="s">
        <v>930</v>
      </c>
      <c r="U170" s="513" t="s">
        <v>936</v>
      </c>
      <c r="V170" s="513" t="s">
        <v>1138</v>
      </c>
      <c r="W170" s="513"/>
      <c r="X170" s="513"/>
      <c r="Y170" s="513" t="s">
        <v>1128</v>
      </c>
      <c r="Z170" s="513">
        <v>430</v>
      </c>
      <c r="AA170" s="513">
        <v>430</v>
      </c>
      <c r="AB170" s="513"/>
      <c r="AC170" s="513"/>
      <c r="AD170" s="513"/>
      <c r="AE170" s="513">
        <v>1999</v>
      </c>
      <c r="AF170" s="513">
        <v>2008</v>
      </c>
      <c r="AG170" s="513" t="s">
        <v>930</v>
      </c>
      <c r="AH170" s="513" t="s">
        <v>937</v>
      </c>
      <c r="AI170" s="513">
        <v>397</v>
      </c>
      <c r="AJ170" s="513">
        <v>18697</v>
      </c>
      <c r="AK170" s="513"/>
      <c r="AL170" s="513"/>
      <c r="AM170" s="513"/>
      <c r="AN170" s="513"/>
      <c r="AO170" s="513">
        <v>2</v>
      </c>
      <c r="AP170" s="513"/>
      <c r="AQ170" s="513"/>
      <c r="AR170" s="513"/>
      <c r="AS170" s="513"/>
      <c r="AT170" s="513" t="s">
        <v>929</v>
      </c>
      <c r="AU170" s="513"/>
      <c r="AV170" s="532">
        <v>41229</v>
      </c>
    </row>
    <row r="171" spans="1:48" ht="90" x14ac:dyDescent="0.25">
      <c r="A171" s="513">
        <v>4323</v>
      </c>
      <c r="B171" s="513" t="s">
        <v>1136</v>
      </c>
      <c r="C171" s="519" t="s">
        <v>928</v>
      </c>
      <c r="D171" s="513" t="s">
        <v>693</v>
      </c>
      <c r="E171" s="513"/>
      <c r="F171" s="513" t="s">
        <v>698</v>
      </c>
      <c r="G171" s="513">
        <v>16.527999999999999</v>
      </c>
      <c r="H171" s="513">
        <v>0.83499999999999996</v>
      </c>
      <c r="I171" s="513" t="s">
        <v>929</v>
      </c>
      <c r="J171" s="513" t="s">
        <v>940</v>
      </c>
      <c r="K171" s="513" t="s">
        <v>988</v>
      </c>
      <c r="L171" s="513" t="s">
        <v>984</v>
      </c>
      <c r="M171" s="513">
        <v>2011</v>
      </c>
      <c r="N171" s="513">
        <v>4</v>
      </c>
      <c r="O171" s="513" t="s">
        <v>1137</v>
      </c>
      <c r="P171" s="513"/>
      <c r="Q171" s="513">
        <v>11.919</v>
      </c>
      <c r="R171" s="513"/>
      <c r="S171" s="513">
        <v>0.11899999999999999</v>
      </c>
      <c r="T171" s="513" t="s">
        <v>930</v>
      </c>
      <c r="U171" s="513" t="s">
        <v>936</v>
      </c>
      <c r="V171" s="513" t="s">
        <v>1138</v>
      </c>
      <c r="W171" s="513"/>
      <c r="X171" s="513"/>
      <c r="Y171" s="513" t="s">
        <v>1128</v>
      </c>
      <c r="Z171" s="513">
        <v>430</v>
      </c>
      <c r="AA171" s="513">
        <v>430</v>
      </c>
      <c r="AB171" s="513"/>
      <c r="AC171" s="513"/>
      <c r="AD171" s="513"/>
      <c r="AE171" s="513">
        <v>1999</v>
      </c>
      <c r="AF171" s="513">
        <v>2008</v>
      </c>
      <c r="AG171" s="513" t="s">
        <v>930</v>
      </c>
      <c r="AH171" s="513" t="s">
        <v>937</v>
      </c>
      <c r="AI171" s="513">
        <v>397</v>
      </c>
      <c r="AJ171" s="513">
        <v>18697</v>
      </c>
      <c r="AK171" s="513"/>
      <c r="AL171" s="513"/>
      <c r="AM171" s="513"/>
      <c r="AN171" s="513"/>
      <c r="AO171" s="513">
        <v>2</v>
      </c>
      <c r="AP171" s="513"/>
      <c r="AQ171" s="513"/>
      <c r="AR171" s="513"/>
      <c r="AS171" s="513"/>
      <c r="AT171" s="513" t="s">
        <v>929</v>
      </c>
      <c r="AU171" s="513"/>
      <c r="AV171" s="532">
        <v>41229</v>
      </c>
    </row>
    <row r="172" spans="1:48" ht="90" x14ac:dyDescent="0.25">
      <c r="A172" s="513">
        <v>4314</v>
      </c>
      <c r="B172" s="513" t="s">
        <v>1136</v>
      </c>
      <c r="C172" s="519" t="s">
        <v>928</v>
      </c>
      <c r="D172" s="513" t="s">
        <v>693</v>
      </c>
      <c r="E172" s="513"/>
      <c r="F172" s="513" t="s">
        <v>698</v>
      </c>
      <c r="G172" s="513">
        <v>10.959</v>
      </c>
      <c r="H172" s="513">
        <v>0.89</v>
      </c>
      <c r="I172" s="513" t="s">
        <v>929</v>
      </c>
      <c r="J172" s="513" t="s">
        <v>940</v>
      </c>
      <c r="K172" s="513" t="s">
        <v>988</v>
      </c>
      <c r="L172" s="513" t="s">
        <v>984</v>
      </c>
      <c r="M172" s="513">
        <v>2011</v>
      </c>
      <c r="N172" s="513">
        <v>4</v>
      </c>
      <c r="O172" s="513" t="s">
        <v>1137</v>
      </c>
      <c r="P172" s="513"/>
      <c r="Q172" s="513">
        <v>13.779</v>
      </c>
      <c r="R172" s="513"/>
      <c r="S172" s="513">
        <v>0.13800000000000001</v>
      </c>
      <c r="T172" s="513" t="s">
        <v>930</v>
      </c>
      <c r="U172" s="513" t="s">
        <v>936</v>
      </c>
      <c r="V172" s="513" t="s">
        <v>1139</v>
      </c>
      <c r="W172" s="513"/>
      <c r="X172" s="513"/>
      <c r="Y172" s="513" t="s">
        <v>1128</v>
      </c>
      <c r="Z172" s="513">
        <v>282</v>
      </c>
      <c r="AA172" s="513">
        <v>282</v>
      </c>
      <c r="AB172" s="513"/>
      <c r="AC172" s="513"/>
      <c r="AD172" s="513"/>
      <c r="AE172" s="513">
        <v>1999</v>
      </c>
      <c r="AF172" s="513">
        <v>2008</v>
      </c>
      <c r="AG172" s="513" t="s">
        <v>930</v>
      </c>
      <c r="AH172" s="513" t="s">
        <v>937</v>
      </c>
      <c r="AI172" s="513">
        <v>397</v>
      </c>
      <c r="AJ172" s="513">
        <v>18697</v>
      </c>
      <c r="AK172" s="513"/>
      <c r="AL172" s="513"/>
      <c r="AM172" s="513"/>
      <c r="AN172" s="513"/>
      <c r="AO172" s="513">
        <v>2</v>
      </c>
      <c r="AP172" s="513"/>
      <c r="AQ172" s="513"/>
      <c r="AR172" s="513"/>
      <c r="AS172" s="513"/>
      <c r="AT172" s="513" t="s">
        <v>929</v>
      </c>
      <c r="AU172" s="513"/>
      <c r="AV172" s="532">
        <v>41229</v>
      </c>
    </row>
    <row r="173" spans="1:48" ht="90" x14ac:dyDescent="0.25">
      <c r="A173" s="513">
        <v>4399</v>
      </c>
      <c r="B173" s="513" t="s">
        <v>1136</v>
      </c>
      <c r="C173" s="519" t="s">
        <v>928</v>
      </c>
      <c r="D173" s="513" t="s">
        <v>693</v>
      </c>
      <c r="E173" s="513"/>
      <c r="F173" s="513" t="s">
        <v>698</v>
      </c>
      <c r="G173" s="513">
        <v>4.6760000000000002</v>
      </c>
      <c r="H173" s="513">
        <v>0.95299999999999996</v>
      </c>
      <c r="I173" s="513" t="s">
        <v>973</v>
      </c>
      <c r="J173" s="513" t="s">
        <v>940</v>
      </c>
      <c r="K173" s="513" t="s">
        <v>988</v>
      </c>
      <c r="L173" s="513" t="s">
        <v>984</v>
      </c>
      <c r="M173" s="513">
        <v>2011</v>
      </c>
      <c r="N173" s="513">
        <v>4</v>
      </c>
      <c r="O173" s="513" t="s">
        <v>1137</v>
      </c>
      <c r="P173" s="513"/>
      <c r="Q173" s="513">
        <v>9.6720000000000006</v>
      </c>
      <c r="R173" s="513"/>
      <c r="S173" s="513">
        <v>9.7000000000000003E-2</v>
      </c>
      <c r="T173" s="513" t="s">
        <v>930</v>
      </c>
      <c r="U173" s="513" t="s">
        <v>936</v>
      </c>
      <c r="V173" s="513" t="s">
        <v>1138</v>
      </c>
      <c r="W173" s="513"/>
      <c r="X173" s="513"/>
      <c r="Y173" s="513" t="s">
        <v>1128</v>
      </c>
      <c r="Z173" s="513">
        <v>1144</v>
      </c>
      <c r="AA173" s="513">
        <v>1144</v>
      </c>
      <c r="AB173" s="513"/>
      <c r="AC173" s="513"/>
      <c r="AD173" s="513"/>
      <c r="AE173" s="513">
        <v>1999</v>
      </c>
      <c r="AF173" s="513">
        <v>2008</v>
      </c>
      <c r="AG173" s="513" t="s">
        <v>930</v>
      </c>
      <c r="AH173" s="513" t="s">
        <v>937</v>
      </c>
      <c r="AI173" s="513">
        <v>310</v>
      </c>
      <c r="AJ173" s="513">
        <v>18697</v>
      </c>
      <c r="AK173" s="513"/>
      <c r="AL173" s="513"/>
      <c r="AM173" s="513"/>
      <c r="AN173" s="513"/>
      <c r="AO173" s="513">
        <v>2</v>
      </c>
      <c r="AP173" s="513"/>
      <c r="AQ173" s="513"/>
      <c r="AR173" s="513"/>
      <c r="AS173" s="513"/>
      <c r="AT173" s="513" t="s">
        <v>929</v>
      </c>
      <c r="AU173" s="513"/>
      <c r="AV173" s="532">
        <v>41229</v>
      </c>
    </row>
    <row r="174" spans="1:48" ht="90" x14ac:dyDescent="0.25">
      <c r="A174" s="513">
        <v>4326</v>
      </c>
      <c r="B174" s="513" t="s">
        <v>1136</v>
      </c>
      <c r="C174" s="519" t="s">
        <v>928</v>
      </c>
      <c r="D174" s="513" t="s">
        <v>693</v>
      </c>
      <c r="E174" s="513"/>
      <c r="F174" s="513" t="s">
        <v>698</v>
      </c>
      <c r="G174" s="513">
        <v>1.667</v>
      </c>
      <c r="H174" s="513">
        <v>0.98299999999999998</v>
      </c>
      <c r="I174" s="513" t="s">
        <v>929</v>
      </c>
      <c r="J174" s="513" t="s">
        <v>940</v>
      </c>
      <c r="K174" s="513" t="s">
        <v>988</v>
      </c>
      <c r="L174" s="513" t="s">
        <v>984</v>
      </c>
      <c r="M174" s="513">
        <v>2011</v>
      </c>
      <c r="N174" s="513">
        <v>4</v>
      </c>
      <c r="O174" s="513" t="s">
        <v>1137</v>
      </c>
      <c r="P174" s="513"/>
      <c r="Q174" s="513">
        <v>9.7799999999999994</v>
      </c>
      <c r="R174" s="513"/>
      <c r="S174" s="513">
        <v>9.8000000000000004E-2</v>
      </c>
      <c r="T174" s="513" t="s">
        <v>930</v>
      </c>
      <c r="U174" s="513" t="s">
        <v>936</v>
      </c>
      <c r="V174" s="513" t="s">
        <v>1138</v>
      </c>
      <c r="W174" s="513"/>
      <c r="X174" s="513"/>
      <c r="Y174" s="513" t="s">
        <v>1128</v>
      </c>
      <c r="Z174" s="513">
        <v>1144</v>
      </c>
      <c r="AA174" s="513">
        <v>1144</v>
      </c>
      <c r="AB174" s="513"/>
      <c r="AC174" s="513"/>
      <c r="AD174" s="513"/>
      <c r="AE174" s="513">
        <v>1999</v>
      </c>
      <c r="AF174" s="513">
        <v>2008</v>
      </c>
      <c r="AG174" s="513" t="s">
        <v>930</v>
      </c>
      <c r="AH174" s="513" t="s">
        <v>937</v>
      </c>
      <c r="AI174" s="513">
        <v>310</v>
      </c>
      <c r="AJ174" s="513">
        <v>18697</v>
      </c>
      <c r="AK174" s="513"/>
      <c r="AL174" s="513"/>
      <c r="AM174" s="513"/>
      <c r="AN174" s="513"/>
      <c r="AO174" s="513">
        <v>2</v>
      </c>
      <c r="AP174" s="513"/>
      <c r="AQ174" s="513"/>
      <c r="AR174" s="513"/>
      <c r="AS174" s="513"/>
      <c r="AT174" s="513" t="s">
        <v>929</v>
      </c>
      <c r="AU174" s="513"/>
      <c r="AV174" s="532">
        <v>41229</v>
      </c>
    </row>
    <row r="175" spans="1:48" ht="90" x14ac:dyDescent="0.25">
      <c r="A175" s="513">
        <v>4364</v>
      </c>
      <c r="B175" s="513" t="s">
        <v>1136</v>
      </c>
      <c r="C175" s="519" t="s">
        <v>928</v>
      </c>
      <c r="D175" s="513" t="s">
        <v>693</v>
      </c>
      <c r="E175" s="513"/>
      <c r="F175" s="513" t="s">
        <v>698</v>
      </c>
      <c r="G175" s="513">
        <v>-2.6219999999999999</v>
      </c>
      <c r="H175" s="513">
        <v>1.026</v>
      </c>
      <c r="I175" s="513" t="s">
        <v>951</v>
      </c>
      <c r="J175" s="513" t="s">
        <v>940</v>
      </c>
      <c r="K175" s="513" t="s">
        <v>988</v>
      </c>
      <c r="L175" s="513" t="s">
        <v>984</v>
      </c>
      <c r="M175" s="513">
        <v>2011</v>
      </c>
      <c r="N175" s="513">
        <v>4</v>
      </c>
      <c r="O175" s="513" t="s">
        <v>1137</v>
      </c>
      <c r="P175" s="513"/>
      <c r="Q175" s="513">
        <v>10.228</v>
      </c>
      <c r="R175" s="513"/>
      <c r="S175" s="513">
        <v>0.10199999999999999</v>
      </c>
      <c r="T175" s="513" t="s">
        <v>930</v>
      </c>
      <c r="U175" s="513" t="s">
        <v>936</v>
      </c>
      <c r="V175" s="513" t="s">
        <v>1138</v>
      </c>
      <c r="W175" s="513"/>
      <c r="X175" s="513"/>
      <c r="Y175" s="513" t="s">
        <v>1128</v>
      </c>
      <c r="Z175" s="513">
        <v>1144</v>
      </c>
      <c r="AA175" s="513">
        <v>1144</v>
      </c>
      <c r="AB175" s="513"/>
      <c r="AC175" s="513"/>
      <c r="AD175" s="513"/>
      <c r="AE175" s="513">
        <v>1999</v>
      </c>
      <c r="AF175" s="513">
        <v>2008</v>
      </c>
      <c r="AG175" s="513" t="s">
        <v>930</v>
      </c>
      <c r="AH175" s="513" t="s">
        <v>937</v>
      </c>
      <c r="AI175" s="513">
        <v>310</v>
      </c>
      <c r="AJ175" s="513">
        <v>18697</v>
      </c>
      <c r="AK175" s="513"/>
      <c r="AL175" s="513"/>
      <c r="AM175" s="513"/>
      <c r="AN175" s="513"/>
      <c r="AO175" s="513">
        <v>2</v>
      </c>
      <c r="AP175" s="513"/>
      <c r="AQ175" s="513"/>
      <c r="AR175" s="513"/>
      <c r="AS175" s="513"/>
      <c r="AT175" s="513" t="s">
        <v>929</v>
      </c>
      <c r="AU175" s="513"/>
      <c r="AV175" s="532">
        <v>41229</v>
      </c>
    </row>
    <row r="176" spans="1:48" ht="90" x14ac:dyDescent="0.25">
      <c r="A176" s="513">
        <v>4358</v>
      </c>
      <c r="B176" s="513" t="s">
        <v>1136</v>
      </c>
      <c r="C176" s="519" t="s">
        <v>928</v>
      </c>
      <c r="D176" s="513" t="s">
        <v>693</v>
      </c>
      <c r="E176" s="513"/>
      <c r="F176" s="513" t="s">
        <v>698</v>
      </c>
      <c r="G176" s="513">
        <v>-3.609</v>
      </c>
      <c r="H176" s="513">
        <v>1.036</v>
      </c>
      <c r="I176" s="513" t="s">
        <v>951</v>
      </c>
      <c r="J176" s="513" t="s">
        <v>940</v>
      </c>
      <c r="K176" s="513" t="s">
        <v>988</v>
      </c>
      <c r="L176" s="513" t="s">
        <v>984</v>
      </c>
      <c r="M176" s="513">
        <v>2011</v>
      </c>
      <c r="N176" s="513">
        <v>4</v>
      </c>
      <c r="O176" s="513" t="s">
        <v>1137</v>
      </c>
      <c r="P176" s="513"/>
      <c r="Q176" s="513">
        <v>11.192</v>
      </c>
      <c r="R176" s="513"/>
      <c r="S176" s="513">
        <v>0.112</v>
      </c>
      <c r="T176" s="513" t="s">
        <v>930</v>
      </c>
      <c r="U176" s="513" t="s">
        <v>936</v>
      </c>
      <c r="V176" s="513" t="s">
        <v>1139</v>
      </c>
      <c r="W176" s="513"/>
      <c r="X176" s="513"/>
      <c r="Y176" s="513" t="s">
        <v>1128</v>
      </c>
      <c r="Z176" s="513">
        <v>630</v>
      </c>
      <c r="AA176" s="513">
        <v>630</v>
      </c>
      <c r="AB176" s="513"/>
      <c r="AC176" s="513"/>
      <c r="AD176" s="513"/>
      <c r="AE176" s="513">
        <v>1999</v>
      </c>
      <c r="AF176" s="513">
        <v>2008</v>
      </c>
      <c r="AG176" s="513" t="s">
        <v>930</v>
      </c>
      <c r="AH176" s="513" t="s">
        <v>937</v>
      </c>
      <c r="AI176" s="513">
        <v>310</v>
      </c>
      <c r="AJ176" s="513">
        <v>18697</v>
      </c>
      <c r="AK176" s="513"/>
      <c r="AL176" s="513"/>
      <c r="AM176" s="513"/>
      <c r="AN176" s="513"/>
      <c r="AO176" s="513">
        <v>2</v>
      </c>
      <c r="AP176" s="513"/>
      <c r="AQ176" s="513"/>
      <c r="AR176" s="513"/>
      <c r="AS176" s="513"/>
      <c r="AT176" s="513" t="s">
        <v>929</v>
      </c>
      <c r="AU176" s="513"/>
      <c r="AV176" s="532">
        <v>41229</v>
      </c>
    </row>
    <row r="177" spans="1:48" ht="90" x14ac:dyDescent="0.25">
      <c r="A177" s="513">
        <v>4393</v>
      </c>
      <c r="B177" s="513" t="s">
        <v>1136</v>
      </c>
      <c r="C177" s="519" t="s">
        <v>928</v>
      </c>
      <c r="D177" s="513" t="s">
        <v>693</v>
      </c>
      <c r="E177" s="513"/>
      <c r="F177" s="513" t="s">
        <v>698</v>
      </c>
      <c r="G177" s="513">
        <v>-5.202</v>
      </c>
      <c r="H177" s="513">
        <v>1.052</v>
      </c>
      <c r="I177" s="513" t="s">
        <v>973</v>
      </c>
      <c r="J177" s="513" t="s">
        <v>940</v>
      </c>
      <c r="K177" s="513" t="s">
        <v>988</v>
      </c>
      <c r="L177" s="513" t="s">
        <v>984</v>
      </c>
      <c r="M177" s="513">
        <v>2011</v>
      </c>
      <c r="N177" s="513">
        <v>4</v>
      </c>
      <c r="O177" s="513" t="s">
        <v>1137</v>
      </c>
      <c r="P177" s="513"/>
      <c r="Q177" s="513">
        <v>11.444000000000001</v>
      </c>
      <c r="R177" s="513"/>
      <c r="S177" s="513">
        <v>0.114</v>
      </c>
      <c r="T177" s="513" t="s">
        <v>930</v>
      </c>
      <c r="U177" s="513" t="s">
        <v>936</v>
      </c>
      <c r="V177" s="513" t="s">
        <v>1139</v>
      </c>
      <c r="W177" s="513"/>
      <c r="X177" s="513"/>
      <c r="Y177" s="513" t="s">
        <v>1128</v>
      </c>
      <c r="Z177" s="513">
        <v>630</v>
      </c>
      <c r="AA177" s="513">
        <v>630</v>
      </c>
      <c r="AB177" s="513"/>
      <c r="AC177" s="513"/>
      <c r="AD177" s="513"/>
      <c r="AE177" s="513">
        <v>1999</v>
      </c>
      <c r="AF177" s="513">
        <v>2008</v>
      </c>
      <c r="AG177" s="513" t="s">
        <v>930</v>
      </c>
      <c r="AH177" s="513" t="s">
        <v>937</v>
      </c>
      <c r="AI177" s="513">
        <v>310</v>
      </c>
      <c r="AJ177" s="513">
        <v>18697</v>
      </c>
      <c r="AK177" s="513"/>
      <c r="AL177" s="513"/>
      <c r="AM177" s="513"/>
      <c r="AN177" s="513"/>
      <c r="AO177" s="513">
        <v>2</v>
      </c>
      <c r="AP177" s="513"/>
      <c r="AQ177" s="513"/>
      <c r="AR177" s="513"/>
      <c r="AS177" s="513"/>
      <c r="AT177" s="513" t="s">
        <v>929</v>
      </c>
      <c r="AU177" s="513"/>
      <c r="AV177" s="532">
        <v>41229</v>
      </c>
    </row>
    <row r="178" spans="1:48" ht="90" x14ac:dyDescent="0.25">
      <c r="A178" s="513">
        <v>4316</v>
      </c>
      <c r="B178" s="513" t="s">
        <v>1136</v>
      </c>
      <c r="C178" s="519" t="s">
        <v>928</v>
      </c>
      <c r="D178" s="513" t="s">
        <v>693</v>
      </c>
      <c r="E178" s="513"/>
      <c r="F178" s="513" t="s">
        <v>698</v>
      </c>
      <c r="G178" s="513">
        <v>-5.9820000000000002</v>
      </c>
      <c r="H178" s="513">
        <v>1.06</v>
      </c>
      <c r="I178" s="513" t="s">
        <v>929</v>
      </c>
      <c r="J178" s="513" t="s">
        <v>940</v>
      </c>
      <c r="K178" s="513" t="s">
        <v>988</v>
      </c>
      <c r="L178" s="513" t="s">
        <v>984</v>
      </c>
      <c r="M178" s="513">
        <v>2011</v>
      </c>
      <c r="N178" s="513">
        <v>4</v>
      </c>
      <c r="O178" s="513" t="s">
        <v>1137</v>
      </c>
      <c r="P178" s="513"/>
      <c r="Q178" s="513">
        <v>11.462</v>
      </c>
      <c r="R178" s="513"/>
      <c r="S178" s="513">
        <v>0.115</v>
      </c>
      <c r="T178" s="513" t="s">
        <v>930</v>
      </c>
      <c r="U178" s="513" t="s">
        <v>936</v>
      </c>
      <c r="V178" s="513" t="s">
        <v>1139</v>
      </c>
      <c r="W178" s="513"/>
      <c r="X178" s="513"/>
      <c r="Y178" s="513" t="s">
        <v>1128</v>
      </c>
      <c r="Z178" s="513">
        <v>630</v>
      </c>
      <c r="AA178" s="513">
        <v>630</v>
      </c>
      <c r="AB178" s="513"/>
      <c r="AC178" s="513"/>
      <c r="AD178" s="513"/>
      <c r="AE178" s="513">
        <v>1999</v>
      </c>
      <c r="AF178" s="513">
        <v>2008</v>
      </c>
      <c r="AG178" s="513" t="s">
        <v>930</v>
      </c>
      <c r="AH178" s="513" t="s">
        <v>937</v>
      </c>
      <c r="AI178" s="513">
        <v>310</v>
      </c>
      <c r="AJ178" s="513">
        <v>18697</v>
      </c>
      <c r="AK178" s="513"/>
      <c r="AL178" s="513"/>
      <c r="AM178" s="513"/>
      <c r="AN178" s="513"/>
      <c r="AO178" s="513">
        <v>2</v>
      </c>
      <c r="AP178" s="513"/>
      <c r="AQ178" s="513"/>
      <c r="AR178" s="513"/>
      <c r="AS178" s="513"/>
      <c r="AT178" s="513" t="s">
        <v>929</v>
      </c>
      <c r="AU178" s="513"/>
      <c r="AV178" s="532">
        <v>41229</v>
      </c>
    </row>
    <row r="179" spans="1:48" ht="90" x14ac:dyDescent="0.25">
      <c r="A179" s="513">
        <v>4324</v>
      </c>
      <c r="B179" s="513" t="s">
        <v>1136</v>
      </c>
      <c r="C179" s="519" t="s">
        <v>928</v>
      </c>
      <c r="D179" s="513" t="s">
        <v>693</v>
      </c>
      <c r="E179" s="513"/>
      <c r="F179" s="513" t="s">
        <v>698</v>
      </c>
      <c r="G179" s="513">
        <v>-6.3609999999999998</v>
      </c>
      <c r="H179" s="513">
        <v>1.0640000000000001</v>
      </c>
      <c r="I179" s="513" t="s">
        <v>929</v>
      </c>
      <c r="J179" s="513" t="s">
        <v>940</v>
      </c>
      <c r="K179" s="513" t="s">
        <v>988</v>
      </c>
      <c r="L179" s="513" t="s">
        <v>984</v>
      </c>
      <c r="M179" s="513">
        <v>2011</v>
      </c>
      <c r="N179" s="513">
        <v>4</v>
      </c>
      <c r="O179" s="513" t="s">
        <v>1137</v>
      </c>
      <c r="P179" s="513"/>
      <c r="Q179" s="513">
        <v>15.147</v>
      </c>
      <c r="R179" s="513"/>
      <c r="S179" s="513">
        <v>0.151</v>
      </c>
      <c r="T179" s="513" t="s">
        <v>930</v>
      </c>
      <c r="U179" s="513" t="s">
        <v>936</v>
      </c>
      <c r="V179" s="513" t="s">
        <v>1138</v>
      </c>
      <c r="W179" s="513"/>
      <c r="X179" s="513"/>
      <c r="Y179" s="513" t="s">
        <v>1128</v>
      </c>
      <c r="Z179" s="513">
        <v>714</v>
      </c>
      <c r="AA179" s="513">
        <v>714</v>
      </c>
      <c r="AB179" s="513"/>
      <c r="AC179" s="513"/>
      <c r="AD179" s="513"/>
      <c r="AE179" s="513">
        <v>1999</v>
      </c>
      <c r="AF179" s="513">
        <v>2008</v>
      </c>
      <c r="AG179" s="513" t="s">
        <v>930</v>
      </c>
      <c r="AH179" s="513" t="s">
        <v>937</v>
      </c>
      <c r="AI179" s="513">
        <v>310</v>
      </c>
      <c r="AJ179" s="513">
        <v>15000</v>
      </c>
      <c r="AK179" s="513"/>
      <c r="AL179" s="513"/>
      <c r="AM179" s="513"/>
      <c r="AN179" s="513"/>
      <c r="AO179" s="513">
        <v>2</v>
      </c>
      <c r="AP179" s="513"/>
      <c r="AQ179" s="513"/>
      <c r="AR179" s="513"/>
      <c r="AS179" s="513"/>
      <c r="AT179" s="513" t="s">
        <v>929</v>
      </c>
      <c r="AU179" s="513"/>
      <c r="AV179" s="532">
        <v>41229</v>
      </c>
    </row>
    <row r="180" spans="1:48" ht="90" x14ac:dyDescent="0.25">
      <c r="A180" s="513">
        <v>4315</v>
      </c>
      <c r="B180" s="513" t="s">
        <v>1136</v>
      </c>
      <c r="C180" s="519" t="s">
        <v>928</v>
      </c>
      <c r="D180" s="513" t="s">
        <v>693</v>
      </c>
      <c r="E180" s="513"/>
      <c r="F180" s="513" t="s">
        <v>698</v>
      </c>
      <c r="G180" s="513">
        <v>-15.555</v>
      </c>
      <c r="H180" s="513">
        <v>1.1559999999999999</v>
      </c>
      <c r="I180" s="513" t="s">
        <v>929</v>
      </c>
      <c r="J180" s="513" t="s">
        <v>940</v>
      </c>
      <c r="K180" s="513" t="s">
        <v>988</v>
      </c>
      <c r="L180" s="513" t="s">
        <v>984</v>
      </c>
      <c r="M180" s="513">
        <v>2011</v>
      </c>
      <c r="N180" s="513">
        <v>4</v>
      </c>
      <c r="O180" s="513" t="s">
        <v>1137</v>
      </c>
      <c r="P180" s="513"/>
      <c r="Q180" s="513">
        <v>17.687000000000001</v>
      </c>
      <c r="R180" s="513"/>
      <c r="S180" s="513">
        <v>0.17699999999999999</v>
      </c>
      <c r="T180" s="513" t="s">
        <v>930</v>
      </c>
      <c r="U180" s="513" t="s">
        <v>936</v>
      </c>
      <c r="V180" s="513" t="s">
        <v>1139</v>
      </c>
      <c r="W180" s="513"/>
      <c r="X180" s="513"/>
      <c r="Y180" s="513" t="s">
        <v>1128</v>
      </c>
      <c r="Z180" s="513">
        <v>348</v>
      </c>
      <c r="AA180" s="513">
        <v>348</v>
      </c>
      <c r="AB180" s="513"/>
      <c r="AC180" s="513"/>
      <c r="AD180" s="513"/>
      <c r="AE180" s="513">
        <v>1999</v>
      </c>
      <c r="AF180" s="513">
        <v>2008</v>
      </c>
      <c r="AG180" s="513" t="s">
        <v>930</v>
      </c>
      <c r="AH180" s="513" t="s">
        <v>937</v>
      </c>
      <c r="AI180" s="513">
        <v>310</v>
      </c>
      <c r="AJ180" s="513">
        <v>15000</v>
      </c>
      <c r="AK180" s="513"/>
      <c r="AL180" s="513"/>
      <c r="AM180" s="513"/>
      <c r="AN180" s="513"/>
      <c r="AO180" s="513">
        <v>2</v>
      </c>
      <c r="AP180" s="513"/>
      <c r="AQ180" s="513"/>
      <c r="AR180" s="513"/>
      <c r="AS180" s="513"/>
      <c r="AT180" s="513" t="s">
        <v>929</v>
      </c>
      <c r="AU180" s="513"/>
      <c r="AV180" s="532">
        <v>41229</v>
      </c>
    </row>
    <row r="181" spans="1:48" ht="75" x14ac:dyDescent="0.25">
      <c r="A181" s="513">
        <v>584</v>
      </c>
      <c r="B181" s="513" t="s">
        <v>1119</v>
      </c>
      <c r="C181" s="519" t="s">
        <v>928</v>
      </c>
      <c r="D181" s="513" t="s">
        <v>674</v>
      </c>
      <c r="E181" s="513" t="s">
        <v>1120</v>
      </c>
      <c r="F181" s="513" t="s">
        <v>690</v>
      </c>
      <c r="G181" s="513">
        <v>35</v>
      </c>
      <c r="H181" s="513">
        <v>0.65</v>
      </c>
      <c r="I181" s="513" t="s">
        <v>929</v>
      </c>
      <c r="J181" s="513" t="s">
        <v>932</v>
      </c>
      <c r="K181" s="513" t="s">
        <v>935</v>
      </c>
      <c r="L181" s="513" t="s">
        <v>984</v>
      </c>
      <c r="M181" s="513">
        <v>2008</v>
      </c>
      <c r="N181" s="513">
        <v>4</v>
      </c>
      <c r="O181" s="513"/>
      <c r="P181" s="513">
        <v>8</v>
      </c>
      <c r="Q181" s="513">
        <v>7</v>
      </c>
      <c r="R181" s="513">
        <v>0.08</v>
      </c>
      <c r="S181" s="513">
        <v>7.0000000000000007E-2</v>
      </c>
      <c r="T181" s="513" t="s">
        <v>930</v>
      </c>
      <c r="U181" s="513" t="s">
        <v>936</v>
      </c>
      <c r="V181" s="513"/>
      <c r="W181" s="513"/>
      <c r="X181" s="513"/>
      <c r="Y181" s="513"/>
      <c r="Z181" s="513"/>
      <c r="AA181" s="513"/>
      <c r="AB181" s="513"/>
      <c r="AC181" s="513"/>
      <c r="AD181" s="513"/>
      <c r="AE181" s="513"/>
      <c r="AF181" s="513"/>
      <c r="AG181" s="513" t="s">
        <v>930</v>
      </c>
      <c r="AH181" s="513"/>
      <c r="AI181" s="513" t="s">
        <v>935</v>
      </c>
      <c r="AJ181" s="513" t="s">
        <v>935</v>
      </c>
      <c r="AK181" s="513"/>
      <c r="AL181" s="513"/>
      <c r="AM181" s="513"/>
      <c r="AN181" s="513"/>
      <c r="AO181" s="513">
        <v>2</v>
      </c>
      <c r="AP181" s="513"/>
      <c r="AQ181" s="513"/>
      <c r="AR181" s="513"/>
      <c r="AS181" s="513"/>
      <c r="AT181" s="513"/>
      <c r="AU181" s="513"/>
      <c r="AV181" s="513"/>
    </row>
    <row r="182" spans="1:48" ht="45" x14ac:dyDescent="0.25">
      <c r="A182" s="513">
        <v>37</v>
      </c>
      <c r="B182" s="513" t="s">
        <v>949</v>
      </c>
      <c r="C182" s="519" t="s">
        <v>928</v>
      </c>
      <c r="D182" s="513" t="s">
        <v>668</v>
      </c>
      <c r="E182" s="513" t="s">
        <v>950</v>
      </c>
      <c r="F182" s="513" t="s">
        <v>673</v>
      </c>
      <c r="G182" s="513">
        <v>44</v>
      </c>
      <c r="H182" s="513">
        <v>0.56000000000000005</v>
      </c>
      <c r="I182" s="513" t="s">
        <v>951</v>
      </c>
      <c r="J182" s="513" t="s">
        <v>72</v>
      </c>
      <c r="K182" s="513" t="s">
        <v>935</v>
      </c>
      <c r="L182" s="513" t="s">
        <v>935</v>
      </c>
      <c r="M182" s="513">
        <v>2004</v>
      </c>
      <c r="N182" s="513">
        <v>4</v>
      </c>
      <c r="O182" s="513"/>
      <c r="P182" s="513">
        <v>10</v>
      </c>
      <c r="Q182" s="513">
        <v>6</v>
      </c>
      <c r="R182" s="513">
        <v>0.1</v>
      </c>
      <c r="S182" s="513">
        <v>0.06</v>
      </c>
      <c r="T182" s="513" t="s">
        <v>930</v>
      </c>
      <c r="U182" s="513" t="s">
        <v>931</v>
      </c>
      <c r="V182" s="513"/>
      <c r="W182" s="513"/>
      <c r="X182" s="513"/>
      <c r="Y182" s="513"/>
      <c r="Z182" s="513"/>
      <c r="AA182" s="513"/>
      <c r="AB182" s="513"/>
      <c r="AC182" s="513"/>
      <c r="AD182" s="513"/>
      <c r="AE182" s="513"/>
      <c r="AF182" s="513"/>
      <c r="AG182" s="513" t="s">
        <v>930</v>
      </c>
      <c r="AH182" s="513"/>
      <c r="AI182" s="513" t="s">
        <v>935</v>
      </c>
      <c r="AJ182" s="513" t="s">
        <v>935</v>
      </c>
      <c r="AK182" s="513"/>
      <c r="AL182" s="513"/>
      <c r="AM182" s="513"/>
      <c r="AN182" s="513"/>
      <c r="AO182" s="513"/>
      <c r="AP182" s="513"/>
      <c r="AQ182" s="513"/>
      <c r="AR182" s="513"/>
      <c r="AS182" s="513"/>
      <c r="AT182" s="513"/>
      <c r="AU182" s="513"/>
      <c r="AV182" s="513"/>
    </row>
    <row r="183" spans="1:48" ht="45" x14ac:dyDescent="0.25">
      <c r="A183" s="513">
        <v>38</v>
      </c>
      <c r="B183" s="513" t="s">
        <v>949</v>
      </c>
      <c r="C183" s="519" t="s">
        <v>928</v>
      </c>
      <c r="D183" s="513" t="s">
        <v>668</v>
      </c>
      <c r="E183" s="513" t="s">
        <v>950</v>
      </c>
      <c r="F183" s="513" t="s">
        <v>673</v>
      </c>
      <c r="G183" s="513">
        <v>47</v>
      </c>
      <c r="H183" s="513">
        <v>0.53</v>
      </c>
      <c r="I183" s="513" t="s">
        <v>951</v>
      </c>
      <c r="J183" s="513" t="s">
        <v>932</v>
      </c>
      <c r="K183" s="513" t="s">
        <v>935</v>
      </c>
      <c r="L183" s="513" t="s">
        <v>935</v>
      </c>
      <c r="M183" s="513">
        <v>2004</v>
      </c>
      <c r="N183" s="513">
        <v>5</v>
      </c>
      <c r="O183" s="513"/>
      <c r="P183" s="513">
        <v>5</v>
      </c>
      <c r="Q183" s="513">
        <v>3</v>
      </c>
      <c r="R183" s="513">
        <v>0.05</v>
      </c>
      <c r="S183" s="513">
        <v>0.03</v>
      </c>
      <c r="T183" s="513" t="s">
        <v>930</v>
      </c>
      <c r="U183" s="513" t="s">
        <v>931</v>
      </c>
      <c r="V183" s="513"/>
      <c r="W183" s="513"/>
      <c r="X183" s="513"/>
      <c r="Y183" s="513"/>
      <c r="Z183" s="513"/>
      <c r="AA183" s="513"/>
      <c r="AB183" s="513"/>
      <c r="AC183" s="513"/>
      <c r="AD183" s="513"/>
      <c r="AE183" s="513"/>
      <c r="AF183" s="513"/>
      <c r="AG183" s="513" t="s">
        <v>930</v>
      </c>
      <c r="AH183" s="513"/>
      <c r="AI183" s="513" t="s">
        <v>935</v>
      </c>
      <c r="AJ183" s="513" t="s">
        <v>935</v>
      </c>
      <c r="AK183" s="513"/>
      <c r="AL183" s="513"/>
      <c r="AM183" s="513"/>
      <c r="AN183" s="513"/>
      <c r="AO183" s="513"/>
      <c r="AP183" s="513"/>
      <c r="AQ183" s="513"/>
      <c r="AR183" s="513"/>
      <c r="AS183" s="513"/>
      <c r="AT183" s="513"/>
      <c r="AU183" s="513"/>
      <c r="AV183" s="513"/>
    </row>
    <row r="184" spans="1:48" ht="60" x14ac:dyDescent="0.25">
      <c r="A184" s="513">
        <v>551</v>
      </c>
      <c r="B184" s="513" t="s">
        <v>933</v>
      </c>
      <c r="C184" s="519" t="s">
        <v>928</v>
      </c>
      <c r="D184" s="513" t="s">
        <v>714</v>
      </c>
      <c r="E184" s="513"/>
      <c r="F184" s="513" t="s">
        <v>717</v>
      </c>
      <c r="G184" s="513">
        <v>-11</v>
      </c>
      <c r="H184" s="513">
        <v>1.1100000000000001</v>
      </c>
      <c r="I184" s="513" t="s">
        <v>938</v>
      </c>
      <c r="J184" s="513" t="s">
        <v>932</v>
      </c>
      <c r="K184" s="513" t="s">
        <v>934</v>
      </c>
      <c r="L184" s="513" t="s">
        <v>935</v>
      </c>
      <c r="M184" s="513">
        <v>2008</v>
      </c>
      <c r="N184" s="513">
        <v>4</v>
      </c>
      <c r="O184" s="513"/>
      <c r="P184" s="513">
        <v>5</v>
      </c>
      <c r="Q184" s="513">
        <v>4</v>
      </c>
      <c r="R184" s="513">
        <v>0.05</v>
      </c>
      <c r="S184" s="513">
        <v>0.04</v>
      </c>
      <c r="T184" s="513" t="s">
        <v>930</v>
      </c>
      <c r="U184" s="513" t="s">
        <v>936</v>
      </c>
      <c r="V184" s="513"/>
      <c r="W184" s="513"/>
      <c r="X184" s="513"/>
      <c r="Y184" s="513"/>
      <c r="Z184" s="513"/>
      <c r="AA184" s="513"/>
      <c r="AB184" s="513"/>
      <c r="AC184" s="513"/>
      <c r="AD184" s="513"/>
      <c r="AE184" s="513"/>
      <c r="AF184" s="513"/>
      <c r="AG184" s="513" t="s">
        <v>930</v>
      </c>
      <c r="AH184" s="513"/>
      <c r="AI184" s="513" t="s">
        <v>929</v>
      </c>
      <c r="AJ184" s="513" t="s">
        <v>929</v>
      </c>
      <c r="AK184" s="513"/>
      <c r="AL184" s="513"/>
      <c r="AM184" s="513"/>
      <c r="AN184" s="513"/>
      <c r="AO184" s="513"/>
      <c r="AP184" s="513"/>
      <c r="AQ184" s="513"/>
      <c r="AR184" s="513"/>
      <c r="AS184" s="513"/>
      <c r="AT184" s="513"/>
      <c r="AU184" s="513"/>
      <c r="AV184" s="513"/>
    </row>
    <row r="185" spans="1:48" ht="60" x14ac:dyDescent="0.25">
      <c r="A185" s="513">
        <v>294</v>
      </c>
      <c r="B185" s="513" t="s">
        <v>949</v>
      </c>
      <c r="C185" s="519" t="s">
        <v>928</v>
      </c>
      <c r="D185" s="513" t="s">
        <v>637</v>
      </c>
      <c r="E185" s="513" t="s">
        <v>1140</v>
      </c>
      <c r="F185" s="513" t="s">
        <v>648</v>
      </c>
      <c r="G185" s="513">
        <v>57</v>
      </c>
      <c r="H185" s="513">
        <v>0.43</v>
      </c>
      <c r="I185" s="513" t="s">
        <v>929</v>
      </c>
      <c r="J185" s="513" t="s">
        <v>932</v>
      </c>
      <c r="K185" s="513" t="s">
        <v>935</v>
      </c>
      <c r="L185" s="513" t="s">
        <v>984</v>
      </c>
      <c r="M185" s="513">
        <v>2004</v>
      </c>
      <c r="N185" s="513">
        <v>4</v>
      </c>
      <c r="O185" s="513"/>
      <c r="P185" s="513">
        <v>12</v>
      </c>
      <c r="Q185" s="513">
        <v>7</v>
      </c>
      <c r="R185" s="513">
        <v>0.12</v>
      </c>
      <c r="S185" s="513">
        <v>7.0000000000000007E-2</v>
      </c>
      <c r="T185" s="513" t="s">
        <v>930</v>
      </c>
      <c r="U185" s="513" t="s">
        <v>931</v>
      </c>
      <c r="V185" s="513"/>
      <c r="W185" s="513"/>
      <c r="X185" s="513"/>
      <c r="Y185" s="513"/>
      <c r="Z185" s="513"/>
      <c r="AA185" s="513"/>
      <c r="AB185" s="513"/>
      <c r="AC185" s="513"/>
      <c r="AD185" s="513"/>
      <c r="AE185" s="513"/>
      <c r="AF185" s="513"/>
      <c r="AG185" s="513" t="s">
        <v>945</v>
      </c>
      <c r="AH185" s="513" t="s">
        <v>1008</v>
      </c>
      <c r="AI185" s="513"/>
      <c r="AJ185" s="513"/>
      <c r="AK185" s="513"/>
      <c r="AL185" s="513"/>
      <c r="AM185" s="513"/>
      <c r="AN185" s="513"/>
      <c r="AO185" s="513"/>
      <c r="AP185" s="513" t="s">
        <v>946</v>
      </c>
      <c r="AQ185" s="513" t="s">
        <v>957</v>
      </c>
      <c r="AR185" s="513" t="s">
        <v>935</v>
      </c>
      <c r="AS185" s="513"/>
      <c r="AT185" s="513"/>
      <c r="AU185" s="513"/>
      <c r="AV185" s="513"/>
    </row>
    <row r="186" spans="1:48" ht="60" x14ac:dyDescent="0.25">
      <c r="A186" s="513">
        <v>292</v>
      </c>
      <c r="B186" s="513" t="s">
        <v>949</v>
      </c>
      <c r="C186" s="519" t="s">
        <v>928</v>
      </c>
      <c r="D186" s="513" t="s">
        <v>637</v>
      </c>
      <c r="E186" s="513" t="s">
        <v>1140</v>
      </c>
      <c r="F186" s="513" t="s">
        <v>649</v>
      </c>
      <c r="G186" s="513">
        <v>27</v>
      </c>
      <c r="H186" s="513">
        <v>0.73</v>
      </c>
      <c r="I186" s="513" t="s">
        <v>929</v>
      </c>
      <c r="J186" s="513" t="s">
        <v>940</v>
      </c>
      <c r="K186" s="513" t="s">
        <v>935</v>
      </c>
      <c r="L186" s="513" t="s">
        <v>984</v>
      </c>
      <c r="M186" s="513">
        <v>2004</v>
      </c>
      <c r="N186" s="513">
        <v>4</v>
      </c>
      <c r="O186" s="513"/>
      <c r="P186" s="513"/>
      <c r="Q186" s="513">
        <v>6</v>
      </c>
      <c r="R186" s="513"/>
      <c r="S186" s="513">
        <v>0.06</v>
      </c>
      <c r="T186" s="513" t="s">
        <v>930</v>
      </c>
      <c r="U186" s="513" t="s">
        <v>931</v>
      </c>
      <c r="V186" s="513"/>
      <c r="W186" s="513"/>
      <c r="X186" s="513"/>
      <c r="Y186" s="513"/>
      <c r="Z186" s="513"/>
      <c r="AA186" s="513"/>
      <c r="AB186" s="513"/>
      <c r="AC186" s="513"/>
      <c r="AD186" s="513"/>
      <c r="AE186" s="513"/>
      <c r="AF186" s="513"/>
      <c r="AG186" s="513" t="s">
        <v>945</v>
      </c>
      <c r="AH186" s="513" t="s">
        <v>1008</v>
      </c>
      <c r="AI186" s="513"/>
      <c r="AJ186" s="513"/>
      <c r="AK186" s="513"/>
      <c r="AL186" s="513"/>
      <c r="AM186" s="513"/>
      <c r="AN186" s="513"/>
      <c r="AO186" s="513"/>
      <c r="AP186" s="513" t="s">
        <v>946</v>
      </c>
      <c r="AQ186" s="513" t="s">
        <v>957</v>
      </c>
      <c r="AR186" s="513" t="s">
        <v>935</v>
      </c>
      <c r="AS186" s="513"/>
      <c r="AT186" s="513"/>
      <c r="AU186" s="513"/>
      <c r="AV186" s="532">
        <v>41353</v>
      </c>
    </row>
    <row r="187" spans="1:48" ht="45" x14ac:dyDescent="0.25">
      <c r="A187" s="513">
        <v>4574</v>
      </c>
      <c r="B187" s="513" t="s">
        <v>953</v>
      </c>
      <c r="C187" s="519" t="s">
        <v>928</v>
      </c>
      <c r="D187" s="513" t="s">
        <v>666</v>
      </c>
      <c r="E187" s="513"/>
      <c r="F187" s="513" t="s">
        <v>667</v>
      </c>
      <c r="G187" s="513">
        <v>22</v>
      </c>
      <c r="H187" s="513">
        <v>0.78</v>
      </c>
      <c r="I187" s="513" t="s">
        <v>929</v>
      </c>
      <c r="J187" s="513" t="s">
        <v>940</v>
      </c>
      <c r="K187" s="513" t="s">
        <v>988</v>
      </c>
      <c r="L187" s="513" t="s">
        <v>955</v>
      </c>
      <c r="M187" s="513">
        <v>2010</v>
      </c>
      <c r="N187" s="513">
        <v>5</v>
      </c>
      <c r="O187" s="513" t="s">
        <v>1141</v>
      </c>
      <c r="P187" s="513"/>
      <c r="Q187" s="513">
        <v>5</v>
      </c>
      <c r="R187" s="513"/>
      <c r="S187" s="513">
        <v>0.05</v>
      </c>
      <c r="T187" s="513" t="s">
        <v>945</v>
      </c>
      <c r="U187" s="513" t="s">
        <v>936</v>
      </c>
      <c r="V187" s="513"/>
      <c r="W187" s="513"/>
      <c r="X187" s="513"/>
      <c r="Y187" s="513"/>
      <c r="Z187" s="513"/>
      <c r="AA187" s="513"/>
      <c r="AB187" s="513"/>
      <c r="AC187" s="513"/>
      <c r="AD187" s="513"/>
      <c r="AE187" s="513"/>
      <c r="AF187" s="513"/>
      <c r="AG187" s="513" t="s">
        <v>930</v>
      </c>
      <c r="AH187" s="513" t="s">
        <v>937</v>
      </c>
      <c r="AI187" s="513">
        <v>30000</v>
      </c>
      <c r="AJ187" s="513">
        <v>40000</v>
      </c>
      <c r="AK187" s="513"/>
      <c r="AL187" s="513"/>
      <c r="AM187" s="513"/>
      <c r="AN187" s="513"/>
      <c r="AO187" s="513"/>
      <c r="AP187" s="513"/>
      <c r="AQ187" s="513"/>
      <c r="AR187" s="513"/>
      <c r="AS187" s="513"/>
      <c r="AT187" s="513"/>
      <c r="AU187" s="513"/>
      <c r="AV187" s="513"/>
    </row>
    <row r="188" spans="1:48" ht="45" x14ac:dyDescent="0.25">
      <c r="A188" s="513">
        <v>156</v>
      </c>
      <c r="B188" s="513" t="s">
        <v>1142</v>
      </c>
      <c r="C188" s="519" t="s">
        <v>928</v>
      </c>
      <c r="D188" s="513" t="s">
        <v>666</v>
      </c>
      <c r="E188" s="513"/>
      <c r="F188" s="513" t="s">
        <v>667</v>
      </c>
      <c r="G188" s="513">
        <v>35</v>
      </c>
      <c r="H188" s="513">
        <v>0.65</v>
      </c>
      <c r="I188" s="513" t="s">
        <v>929</v>
      </c>
      <c r="J188" s="513" t="s">
        <v>932</v>
      </c>
      <c r="K188" s="513" t="s">
        <v>988</v>
      </c>
      <c r="L188" s="513" t="s">
        <v>955</v>
      </c>
      <c r="M188" s="513">
        <v>1982</v>
      </c>
      <c r="N188" s="513">
        <v>4</v>
      </c>
      <c r="O188" s="513"/>
      <c r="P188" s="513">
        <v>14</v>
      </c>
      <c r="Q188" s="513">
        <v>6</v>
      </c>
      <c r="R188" s="513">
        <v>0.14000000000000001</v>
      </c>
      <c r="S188" s="513">
        <v>0.06</v>
      </c>
      <c r="T188" s="513" t="s">
        <v>930</v>
      </c>
      <c r="U188" s="513" t="s">
        <v>1074</v>
      </c>
      <c r="V188" s="513"/>
      <c r="W188" s="513"/>
      <c r="X188" s="513"/>
      <c r="Y188" s="513"/>
      <c r="Z188" s="513"/>
      <c r="AA188" s="513"/>
      <c r="AB188" s="513"/>
      <c r="AC188" s="513"/>
      <c r="AD188" s="513"/>
      <c r="AE188" s="513"/>
      <c r="AF188" s="513"/>
      <c r="AG188" s="513" t="s">
        <v>930</v>
      </c>
      <c r="AH188" s="513" t="s">
        <v>937</v>
      </c>
      <c r="AI188" s="513"/>
      <c r="AJ188" s="513"/>
      <c r="AK188" s="513"/>
      <c r="AL188" s="513"/>
      <c r="AM188" s="513"/>
      <c r="AN188" s="513"/>
      <c r="AO188" s="513"/>
      <c r="AP188" s="513"/>
      <c r="AQ188" s="513"/>
      <c r="AR188" s="513"/>
      <c r="AS188" s="513"/>
      <c r="AT188" s="513"/>
      <c r="AU188" s="513"/>
      <c r="AV188" s="513"/>
    </row>
    <row r="189" spans="1:48" ht="45" x14ac:dyDescent="0.25">
      <c r="A189" s="513">
        <v>153</v>
      </c>
      <c r="B189" s="513" t="s">
        <v>949</v>
      </c>
      <c r="C189" s="519" t="s">
        <v>928</v>
      </c>
      <c r="D189" s="513" t="s">
        <v>666</v>
      </c>
      <c r="E189" s="513"/>
      <c r="F189" s="513" t="s">
        <v>667</v>
      </c>
      <c r="G189" s="513">
        <v>20</v>
      </c>
      <c r="H189" s="513">
        <v>0.8</v>
      </c>
      <c r="I189" s="513" t="s">
        <v>929</v>
      </c>
      <c r="J189" s="513" t="s">
        <v>932</v>
      </c>
      <c r="K189" s="513" t="s">
        <v>1143</v>
      </c>
      <c r="L189" s="513" t="s">
        <v>955</v>
      </c>
      <c r="M189" s="513">
        <v>2004</v>
      </c>
      <c r="N189" s="513">
        <v>5</v>
      </c>
      <c r="O189" s="513"/>
      <c r="P189" s="513">
        <v>5</v>
      </c>
      <c r="Q189" s="513">
        <v>3</v>
      </c>
      <c r="R189" s="513">
        <v>0.05</v>
      </c>
      <c r="S189" s="513">
        <v>0.03</v>
      </c>
      <c r="T189" s="513" t="s">
        <v>930</v>
      </c>
      <c r="U189" s="513" t="s">
        <v>931</v>
      </c>
      <c r="V189" s="513"/>
      <c r="W189" s="513"/>
      <c r="X189" s="513"/>
      <c r="Y189" s="513"/>
      <c r="Z189" s="513"/>
      <c r="AA189" s="513"/>
      <c r="AB189" s="513"/>
      <c r="AC189" s="513"/>
      <c r="AD189" s="513"/>
      <c r="AE189" s="513"/>
      <c r="AF189" s="513"/>
      <c r="AG189" s="513" t="s">
        <v>930</v>
      </c>
      <c r="AH189" s="513"/>
      <c r="AI189" s="513" t="s">
        <v>935</v>
      </c>
      <c r="AJ189" s="513" t="s">
        <v>935</v>
      </c>
      <c r="AK189" s="513"/>
      <c r="AL189" s="513"/>
      <c r="AM189" s="513"/>
      <c r="AN189" s="513"/>
      <c r="AO189" s="513"/>
      <c r="AP189" s="513"/>
      <c r="AQ189" s="513"/>
      <c r="AR189" s="513"/>
      <c r="AS189" s="513"/>
      <c r="AT189" s="513"/>
      <c r="AU189" s="513"/>
      <c r="AV189" s="513"/>
    </row>
    <row r="190" spans="1:48" ht="60" x14ac:dyDescent="0.25">
      <c r="A190" s="513">
        <v>272</v>
      </c>
      <c r="B190" s="513" t="s">
        <v>1144</v>
      </c>
      <c r="C190" s="519" t="s">
        <v>928</v>
      </c>
      <c r="D190" s="513" t="s">
        <v>637</v>
      </c>
      <c r="E190" s="513" t="s">
        <v>1140</v>
      </c>
      <c r="F190" s="513" t="s">
        <v>650</v>
      </c>
      <c r="G190" s="513">
        <v>58</v>
      </c>
      <c r="H190" s="513">
        <v>0.42</v>
      </c>
      <c r="I190" s="513" t="s">
        <v>929</v>
      </c>
      <c r="J190" s="513" t="s">
        <v>1056</v>
      </c>
      <c r="K190" s="513" t="s">
        <v>941</v>
      </c>
      <c r="L190" s="513" t="s">
        <v>984</v>
      </c>
      <c r="M190" s="513">
        <v>2002</v>
      </c>
      <c r="N190" s="513">
        <v>5</v>
      </c>
      <c r="O190" s="513"/>
      <c r="P190" s="513">
        <v>4</v>
      </c>
      <c r="Q190" s="513">
        <v>3</v>
      </c>
      <c r="R190" s="513">
        <v>0.04</v>
      </c>
      <c r="S190" s="513">
        <v>0.03</v>
      </c>
      <c r="T190" s="513" t="s">
        <v>952</v>
      </c>
      <c r="U190" s="513" t="s">
        <v>936</v>
      </c>
      <c r="V190" s="513"/>
      <c r="W190" s="513"/>
      <c r="X190" s="513"/>
      <c r="Y190" s="513"/>
      <c r="Z190" s="513"/>
      <c r="AA190" s="513"/>
      <c r="AB190" s="513"/>
      <c r="AC190" s="513"/>
      <c r="AD190" s="513"/>
      <c r="AE190" s="513"/>
      <c r="AF190" s="513"/>
      <c r="AG190" s="513" t="s">
        <v>945</v>
      </c>
      <c r="AH190" s="513" t="s">
        <v>1008</v>
      </c>
      <c r="AI190" s="513"/>
      <c r="AJ190" s="513"/>
      <c r="AK190" s="513">
        <v>1500</v>
      </c>
      <c r="AL190" s="513">
        <v>32400</v>
      </c>
      <c r="AM190" s="513">
        <v>50</v>
      </c>
      <c r="AN190" s="513">
        <v>11800</v>
      </c>
      <c r="AO190" s="513"/>
      <c r="AP190" s="513" t="s">
        <v>946</v>
      </c>
      <c r="AQ190" s="513" t="s">
        <v>957</v>
      </c>
      <c r="AR190" s="513" t="s">
        <v>983</v>
      </c>
      <c r="AS190" s="513"/>
      <c r="AT190" s="513"/>
      <c r="AU190" s="513"/>
      <c r="AV190" s="513"/>
    </row>
    <row r="191" spans="1:48" ht="60" x14ac:dyDescent="0.25">
      <c r="A191" s="513">
        <v>273</v>
      </c>
      <c r="B191" s="513" t="s">
        <v>1144</v>
      </c>
      <c r="C191" s="519" t="s">
        <v>928</v>
      </c>
      <c r="D191" s="513" t="s">
        <v>637</v>
      </c>
      <c r="E191" s="513" t="s">
        <v>1140</v>
      </c>
      <c r="F191" s="513" t="s">
        <v>650</v>
      </c>
      <c r="G191" s="513">
        <v>50</v>
      </c>
      <c r="H191" s="513">
        <v>0.5</v>
      </c>
      <c r="I191" s="513" t="s">
        <v>929</v>
      </c>
      <c r="J191" s="513" t="s">
        <v>1056</v>
      </c>
      <c r="K191" s="513" t="s">
        <v>941</v>
      </c>
      <c r="L191" s="513" t="s">
        <v>955</v>
      </c>
      <c r="M191" s="513">
        <v>2002</v>
      </c>
      <c r="N191" s="513">
        <v>4</v>
      </c>
      <c r="O191" s="513"/>
      <c r="P191" s="513">
        <v>6</v>
      </c>
      <c r="Q191" s="513">
        <v>5</v>
      </c>
      <c r="R191" s="513">
        <v>0.06</v>
      </c>
      <c r="S191" s="513">
        <v>0.05</v>
      </c>
      <c r="T191" s="513" t="s">
        <v>952</v>
      </c>
      <c r="U191" s="513" t="s">
        <v>936</v>
      </c>
      <c r="V191" s="513"/>
      <c r="W191" s="513"/>
      <c r="X191" s="513"/>
      <c r="Y191" s="513"/>
      <c r="Z191" s="513"/>
      <c r="AA191" s="513"/>
      <c r="AB191" s="513"/>
      <c r="AC191" s="513"/>
      <c r="AD191" s="513"/>
      <c r="AE191" s="513"/>
      <c r="AF191" s="513"/>
      <c r="AG191" s="513" t="s">
        <v>945</v>
      </c>
      <c r="AH191" s="513" t="s">
        <v>1008</v>
      </c>
      <c r="AI191" s="513"/>
      <c r="AJ191" s="513"/>
      <c r="AK191" s="513">
        <v>1500</v>
      </c>
      <c r="AL191" s="513">
        <v>40600</v>
      </c>
      <c r="AM191" s="513">
        <v>200</v>
      </c>
      <c r="AN191" s="513">
        <v>8000</v>
      </c>
      <c r="AO191" s="513"/>
      <c r="AP191" s="513" t="s">
        <v>946</v>
      </c>
      <c r="AQ191" s="513" t="s">
        <v>957</v>
      </c>
      <c r="AR191" s="513" t="s">
        <v>983</v>
      </c>
      <c r="AS191" s="513"/>
      <c r="AT191" s="513"/>
      <c r="AU191" s="513"/>
      <c r="AV191" s="513"/>
    </row>
    <row r="192" spans="1:48" ht="60" x14ac:dyDescent="0.25">
      <c r="A192" s="513">
        <v>275</v>
      </c>
      <c r="B192" s="513" t="s">
        <v>1144</v>
      </c>
      <c r="C192" s="519" t="s">
        <v>928</v>
      </c>
      <c r="D192" s="513" t="s">
        <v>637</v>
      </c>
      <c r="E192" s="513" t="s">
        <v>1140</v>
      </c>
      <c r="F192" s="513" t="s">
        <v>650</v>
      </c>
      <c r="G192" s="513">
        <v>48</v>
      </c>
      <c r="H192" s="513">
        <v>0.52</v>
      </c>
      <c r="I192" s="513" t="s">
        <v>929</v>
      </c>
      <c r="J192" s="513" t="s">
        <v>1056</v>
      </c>
      <c r="K192" s="513" t="s">
        <v>941</v>
      </c>
      <c r="L192" s="513" t="s">
        <v>955</v>
      </c>
      <c r="M192" s="513">
        <v>2002</v>
      </c>
      <c r="N192" s="513">
        <v>4</v>
      </c>
      <c r="O192" s="513"/>
      <c r="P192" s="513">
        <v>7</v>
      </c>
      <c r="Q192" s="513">
        <v>6</v>
      </c>
      <c r="R192" s="513">
        <v>7.0000000000000007E-2</v>
      </c>
      <c r="S192" s="513">
        <v>0.06</v>
      </c>
      <c r="T192" s="513" t="s">
        <v>952</v>
      </c>
      <c r="U192" s="513" t="s">
        <v>936</v>
      </c>
      <c r="V192" s="513"/>
      <c r="W192" s="513"/>
      <c r="X192" s="513"/>
      <c r="Y192" s="513"/>
      <c r="Z192" s="513"/>
      <c r="AA192" s="513"/>
      <c r="AB192" s="513"/>
      <c r="AC192" s="513"/>
      <c r="AD192" s="513"/>
      <c r="AE192" s="513"/>
      <c r="AF192" s="513"/>
      <c r="AG192" s="513" t="s">
        <v>945</v>
      </c>
      <c r="AH192" s="513" t="s">
        <v>1008</v>
      </c>
      <c r="AI192" s="513"/>
      <c r="AJ192" s="513"/>
      <c r="AK192" s="513">
        <v>4600</v>
      </c>
      <c r="AL192" s="513">
        <v>40300</v>
      </c>
      <c r="AM192" s="513">
        <v>100</v>
      </c>
      <c r="AN192" s="513">
        <v>13700</v>
      </c>
      <c r="AO192" s="513"/>
      <c r="AP192" s="513" t="s">
        <v>946</v>
      </c>
      <c r="AQ192" s="513" t="s">
        <v>957</v>
      </c>
      <c r="AR192" s="513" t="s">
        <v>948</v>
      </c>
      <c r="AS192" s="513"/>
      <c r="AT192" s="513"/>
      <c r="AU192" s="513"/>
      <c r="AV192" s="513"/>
    </row>
    <row r="193" spans="1:48" ht="60" x14ac:dyDescent="0.25">
      <c r="A193" s="513">
        <v>274</v>
      </c>
      <c r="B193" s="513" t="s">
        <v>1144</v>
      </c>
      <c r="C193" s="519" t="s">
        <v>928</v>
      </c>
      <c r="D193" s="513" t="s">
        <v>637</v>
      </c>
      <c r="E193" s="513" t="s">
        <v>1140</v>
      </c>
      <c r="F193" s="513" t="s">
        <v>650</v>
      </c>
      <c r="G193" s="513">
        <v>17</v>
      </c>
      <c r="H193" s="513">
        <v>0.83</v>
      </c>
      <c r="I193" s="513" t="s">
        <v>929</v>
      </c>
      <c r="J193" s="513" t="s">
        <v>1056</v>
      </c>
      <c r="K193" s="513" t="s">
        <v>941</v>
      </c>
      <c r="L193" s="513" t="s">
        <v>955</v>
      </c>
      <c r="M193" s="513">
        <v>2002</v>
      </c>
      <c r="N193" s="513">
        <v>5</v>
      </c>
      <c r="O193" s="513"/>
      <c r="P193" s="513">
        <v>2</v>
      </c>
      <c r="Q193" s="513">
        <v>2</v>
      </c>
      <c r="R193" s="513">
        <v>0.02</v>
      </c>
      <c r="S193" s="513">
        <v>0.02</v>
      </c>
      <c r="T193" s="513" t="s">
        <v>952</v>
      </c>
      <c r="U193" s="513" t="s">
        <v>936</v>
      </c>
      <c r="V193" s="513"/>
      <c r="W193" s="513"/>
      <c r="X193" s="513"/>
      <c r="Y193" s="513"/>
      <c r="Z193" s="513"/>
      <c r="AA193" s="513"/>
      <c r="AB193" s="513"/>
      <c r="AC193" s="513"/>
      <c r="AD193" s="513"/>
      <c r="AE193" s="513"/>
      <c r="AF193" s="513"/>
      <c r="AG193" s="513" t="s">
        <v>945</v>
      </c>
      <c r="AH193" s="513" t="s">
        <v>1008</v>
      </c>
      <c r="AI193" s="513"/>
      <c r="AJ193" s="513"/>
      <c r="AK193" s="513">
        <v>7200</v>
      </c>
      <c r="AL193" s="513">
        <v>55100</v>
      </c>
      <c r="AM193" s="513">
        <v>550</v>
      </c>
      <c r="AN193" s="513">
        <v>2600</v>
      </c>
      <c r="AO193" s="513"/>
      <c r="AP193" s="513" t="s">
        <v>946</v>
      </c>
      <c r="AQ193" s="513" t="s">
        <v>957</v>
      </c>
      <c r="AR193" s="513" t="s">
        <v>948</v>
      </c>
      <c r="AS193" s="513"/>
      <c r="AT193" s="513"/>
      <c r="AU193" s="513"/>
      <c r="AV193" s="513"/>
    </row>
    <row r="194" spans="1:48" ht="60" x14ac:dyDescent="0.25">
      <c r="A194" s="513">
        <v>255</v>
      </c>
      <c r="B194" s="513" t="s">
        <v>1144</v>
      </c>
      <c r="C194" s="519" t="s">
        <v>928</v>
      </c>
      <c r="D194" s="513" t="s">
        <v>637</v>
      </c>
      <c r="E194" s="513" t="s">
        <v>1140</v>
      </c>
      <c r="F194" s="513" t="s">
        <v>651</v>
      </c>
      <c r="G194" s="513">
        <v>55</v>
      </c>
      <c r="H194" s="513">
        <v>0.45</v>
      </c>
      <c r="I194" s="513" t="s">
        <v>929</v>
      </c>
      <c r="J194" s="513" t="s">
        <v>1056</v>
      </c>
      <c r="K194" s="513" t="s">
        <v>941</v>
      </c>
      <c r="L194" s="513" t="s">
        <v>984</v>
      </c>
      <c r="M194" s="513">
        <v>2002</v>
      </c>
      <c r="N194" s="513">
        <v>4</v>
      </c>
      <c r="O194" s="513"/>
      <c r="P194" s="513">
        <v>10</v>
      </c>
      <c r="Q194" s="513">
        <v>8</v>
      </c>
      <c r="R194" s="513">
        <v>0.1</v>
      </c>
      <c r="S194" s="513">
        <v>0.08</v>
      </c>
      <c r="T194" s="513" t="s">
        <v>952</v>
      </c>
      <c r="U194" s="513" t="s">
        <v>936</v>
      </c>
      <c r="V194" s="513"/>
      <c r="W194" s="513"/>
      <c r="X194" s="513"/>
      <c r="Y194" s="513"/>
      <c r="Z194" s="513"/>
      <c r="AA194" s="513"/>
      <c r="AB194" s="513"/>
      <c r="AC194" s="513"/>
      <c r="AD194" s="513"/>
      <c r="AE194" s="513"/>
      <c r="AF194" s="513"/>
      <c r="AG194" s="513" t="s">
        <v>945</v>
      </c>
      <c r="AH194" s="513" t="s">
        <v>1008</v>
      </c>
      <c r="AI194" s="513"/>
      <c r="AJ194" s="513"/>
      <c r="AK194" s="513">
        <v>1600</v>
      </c>
      <c r="AL194" s="513">
        <v>32400</v>
      </c>
      <c r="AM194" s="513">
        <v>50</v>
      </c>
      <c r="AN194" s="513">
        <v>11800</v>
      </c>
      <c r="AO194" s="513"/>
      <c r="AP194" s="513" t="s">
        <v>946</v>
      </c>
      <c r="AQ194" s="513" t="s">
        <v>1145</v>
      </c>
      <c r="AR194" s="513" t="s">
        <v>983</v>
      </c>
      <c r="AS194" s="513"/>
      <c r="AT194" s="513"/>
      <c r="AU194" s="513"/>
      <c r="AV194" s="513"/>
    </row>
    <row r="195" spans="1:48" ht="60" x14ac:dyDescent="0.25">
      <c r="A195" s="513">
        <v>264</v>
      </c>
      <c r="B195" s="513" t="s">
        <v>1144</v>
      </c>
      <c r="C195" s="519" t="s">
        <v>928</v>
      </c>
      <c r="D195" s="513" t="s">
        <v>637</v>
      </c>
      <c r="E195" s="513" t="s">
        <v>1140</v>
      </c>
      <c r="F195" s="513" t="s">
        <v>651</v>
      </c>
      <c r="G195" s="513">
        <v>35</v>
      </c>
      <c r="H195" s="513">
        <v>0.65</v>
      </c>
      <c r="I195" s="513" t="s">
        <v>929</v>
      </c>
      <c r="J195" s="513" t="s">
        <v>1056</v>
      </c>
      <c r="K195" s="513" t="s">
        <v>941</v>
      </c>
      <c r="L195" s="513" t="s">
        <v>984</v>
      </c>
      <c r="M195" s="513">
        <v>2002</v>
      </c>
      <c r="N195" s="513">
        <v>5</v>
      </c>
      <c r="O195" s="513"/>
      <c r="P195" s="513">
        <v>4</v>
      </c>
      <c r="Q195" s="513">
        <v>3</v>
      </c>
      <c r="R195" s="513">
        <v>0.04</v>
      </c>
      <c r="S195" s="513">
        <v>0.03</v>
      </c>
      <c r="T195" s="513" t="s">
        <v>952</v>
      </c>
      <c r="U195" s="513" t="s">
        <v>936</v>
      </c>
      <c r="V195" s="513"/>
      <c r="W195" s="513"/>
      <c r="X195" s="513"/>
      <c r="Y195" s="513"/>
      <c r="Z195" s="513"/>
      <c r="AA195" s="513"/>
      <c r="AB195" s="513"/>
      <c r="AC195" s="513"/>
      <c r="AD195" s="513"/>
      <c r="AE195" s="513"/>
      <c r="AF195" s="513"/>
      <c r="AG195" s="513" t="s">
        <v>945</v>
      </c>
      <c r="AH195" s="513" t="s">
        <v>1008</v>
      </c>
      <c r="AI195" s="513"/>
      <c r="AJ195" s="513"/>
      <c r="AK195" s="513">
        <v>1600</v>
      </c>
      <c r="AL195" s="513">
        <v>32400</v>
      </c>
      <c r="AM195" s="513">
        <v>50</v>
      </c>
      <c r="AN195" s="513">
        <v>11800</v>
      </c>
      <c r="AO195" s="513"/>
      <c r="AP195" s="513" t="s">
        <v>946</v>
      </c>
      <c r="AQ195" s="513" t="s">
        <v>957</v>
      </c>
      <c r="AR195" s="513" t="s">
        <v>983</v>
      </c>
      <c r="AS195" s="513"/>
      <c r="AT195" s="513"/>
      <c r="AU195" s="513"/>
      <c r="AV195" s="513"/>
    </row>
    <row r="196" spans="1:48" ht="60" x14ac:dyDescent="0.25">
      <c r="A196" s="513">
        <v>265</v>
      </c>
      <c r="B196" s="513" t="s">
        <v>1144</v>
      </c>
      <c r="C196" s="519" t="s">
        <v>928</v>
      </c>
      <c r="D196" s="513" t="s">
        <v>637</v>
      </c>
      <c r="E196" s="513" t="s">
        <v>1140</v>
      </c>
      <c r="F196" s="513" t="s">
        <v>651</v>
      </c>
      <c r="G196" s="513">
        <v>29</v>
      </c>
      <c r="H196" s="513">
        <v>0.71</v>
      </c>
      <c r="I196" s="513" t="s">
        <v>929</v>
      </c>
      <c r="J196" s="513" t="s">
        <v>1056</v>
      </c>
      <c r="K196" s="513" t="s">
        <v>941</v>
      </c>
      <c r="L196" s="513" t="s">
        <v>955</v>
      </c>
      <c r="M196" s="513">
        <v>2002</v>
      </c>
      <c r="N196" s="513">
        <v>5</v>
      </c>
      <c r="O196" s="513"/>
      <c r="P196" s="513">
        <v>5</v>
      </c>
      <c r="Q196" s="513">
        <v>4</v>
      </c>
      <c r="R196" s="513">
        <v>0.05</v>
      </c>
      <c r="S196" s="513">
        <v>0.04</v>
      </c>
      <c r="T196" s="513" t="s">
        <v>952</v>
      </c>
      <c r="U196" s="513" t="s">
        <v>936</v>
      </c>
      <c r="V196" s="513"/>
      <c r="W196" s="513"/>
      <c r="X196" s="513"/>
      <c r="Y196" s="513"/>
      <c r="Z196" s="513"/>
      <c r="AA196" s="513"/>
      <c r="AB196" s="513"/>
      <c r="AC196" s="513"/>
      <c r="AD196" s="513"/>
      <c r="AE196" s="513"/>
      <c r="AF196" s="513"/>
      <c r="AG196" s="513" t="s">
        <v>945</v>
      </c>
      <c r="AH196" s="513" t="s">
        <v>1008</v>
      </c>
      <c r="AI196" s="513"/>
      <c r="AJ196" s="513"/>
      <c r="AK196" s="513">
        <v>1500</v>
      </c>
      <c r="AL196" s="513">
        <v>40600</v>
      </c>
      <c r="AM196" s="513">
        <v>200</v>
      </c>
      <c r="AN196" s="513">
        <v>8000</v>
      </c>
      <c r="AO196" s="513"/>
      <c r="AP196" s="513" t="s">
        <v>946</v>
      </c>
      <c r="AQ196" s="513" t="s">
        <v>957</v>
      </c>
      <c r="AR196" s="513" t="s">
        <v>983</v>
      </c>
      <c r="AS196" s="513"/>
      <c r="AT196" s="513"/>
      <c r="AU196" s="513"/>
      <c r="AV196" s="513"/>
    </row>
    <row r="197" spans="1:48" ht="60" x14ac:dyDescent="0.25">
      <c r="A197" s="513">
        <v>267</v>
      </c>
      <c r="B197" s="513" t="s">
        <v>1144</v>
      </c>
      <c r="C197" s="519" t="s">
        <v>928</v>
      </c>
      <c r="D197" s="513" t="s">
        <v>637</v>
      </c>
      <c r="E197" s="513" t="s">
        <v>1140</v>
      </c>
      <c r="F197" s="513" t="s">
        <v>651</v>
      </c>
      <c r="G197" s="513">
        <v>28</v>
      </c>
      <c r="H197" s="513">
        <v>0.72</v>
      </c>
      <c r="I197" s="513" t="s">
        <v>929</v>
      </c>
      <c r="J197" s="513" t="s">
        <v>1056</v>
      </c>
      <c r="K197" s="513" t="s">
        <v>941</v>
      </c>
      <c r="L197" s="513" t="s">
        <v>955</v>
      </c>
      <c r="M197" s="513">
        <v>2002</v>
      </c>
      <c r="N197" s="513">
        <v>4</v>
      </c>
      <c r="O197" s="513"/>
      <c r="P197" s="513">
        <v>6</v>
      </c>
      <c r="Q197" s="513">
        <v>5</v>
      </c>
      <c r="R197" s="513">
        <v>0.06</v>
      </c>
      <c r="S197" s="513">
        <v>0.05</v>
      </c>
      <c r="T197" s="513" t="s">
        <v>952</v>
      </c>
      <c r="U197" s="513" t="s">
        <v>936</v>
      </c>
      <c r="V197" s="513"/>
      <c r="W197" s="513"/>
      <c r="X197" s="513"/>
      <c r="Y197" s="513"/>
      <c r="Z197" s="513"/>
      <c r="AA197" s="513"/>
      <c r="AB197" s="513"/>
      <c r="AC197" s="513"/>
      <c r="AD197" s="513"/>
      <c r="AE197" s="513"/>
      <c r="AF197" s="513"/>
      <c r="AG197" s="513" t="s">
        <v>945</v>
      </c>
      <c r="AH197" s="513" t="s">
        <v>1008</v>
      </c>
      <c r="AI197" s="513"/>
      <c r="AJ197" s="513"/>
      <c r="AK197" s="513">
        <v>4600</v>
      </c>
      <c r="AL197" s="513">
        <v>40300</v>
      </c>
      <c r="AM197" s="513">
        <v>100</v>
      </c>
      <c r="AN197" s="513">
        <v>13700</v>
      </c>
      <c r="AO197" s="513"/>
      <c r="AP197" s="513" t="s">
        <v>946</v>
      </c>
      <c r="AQ197" s="513" t="s">
        <v>957</v>
      </c>
      <c r="AR197" s="513" t="s">
        <v>948</v>
      </c>
      <c r="AS197" s="513"/>
      <c r="AT197" s="513"/>
      <c r="AU197" s="513"/>
      <c r="AV197" s="513"/>
    </row>
    <row r="198" spans="1:48" ht="60" x14ac:dyDescent="0.25">
      <c r="A198" s="513">
        <v>266</v>
      </c>
      <c r="B198" s="513" t="s">
        <v>1144</v>
      </c>
      <c r="C198" s="519" t="s">
        <v>928</v>
      </c>
      <c r="D198" s="513" t="s">
        <v>637</v>
      </c>
      <c r="E198" s="513" t="s">
        <v>1140</v>
      </c>
      <c r="F198" s="513" t="s">
        <v>651</v>
      </c>
      <c r="G198" s="513">
        <v>9</v>
      </c>
      <c r="H198" s="513">
        <v>0.91</v>
      </c>
      <c r="I198" s="513" t="s">
        <v>929</v>
      </c>
      <c r="J198" s="513" t="s">
        <v>1056</v>
      </c>
      <c r="K198" s="513" t="s">
        <v>941</v>
      </c>
      <c r="L198" s="513" t="s">
        <v>955</v>
      </c>
      <c r="M198" s="513">
        <v>2002</v>
      </c>
      <c r="N198" s="513">
        <v>5</v>
      </c>
      <c r="O198" s="513"/>
      <c r="P198" s="513">
        <v>2</v>
      </c>
      <c r="Q198" s="513">
        <v>1</v>
      </c>
      <c r="R198" s="513">
        <v>0.02</v>
      </c>
      <c r="S198" s="513">
        <v>0.01</v>
      </c>
      <c r="T198" s="513" t="s">
        <v>952</v>
      </c>
      <c r="U198" s="513" t="s">
        <v>936</v>
      </c>
      <c r="V198" s="513"/>
      <c r="W198" s="513"/>
      <c r="X198" s="513"/>
      <c r="Y198" s="513"/>
      <c r="Z198" s="513"/>
      <c r="AA198" s="513"/>
      <c r="AB198" s="513"/>
      <c r="AC198" s="513"/>
      <c r="AD198" s="513"/>
      <c r="AE198" s="513"/>
      <c r="AF198" s="513"/>
      <c r="AG198" s="513" t="s">
        <v>945</v>
      </c>
      <c r="AH198" s="513" t="s">
        <v>1008</v>
      </c>
      <c r="AI198" s="513"/>
      <c r="AJ198" s="513"/>
      <c r="AK198" s="513">
        <v>7200</v>
      </c>
      <c r="AL198" s="513">
        <v>55100</v>
      </c>
      <c r="AM198" s="513">
        <v>550</v>
      </c>
      <c r="AN198" s="513">
        <v>2600</v>
      </c>
      <c r="AO198" s="513"/>
      <c r="AP198" s="513" t="s">
        <v>946</v>
      </c>
      <c r="AQ198" s="513" t="s">
        <v>957</v>
      </c>
      <c r="AR198" s="513" t="s">
        <v>948</v>
      </c>
      <c r="AS198" s="513"/>
      <c r="AT198" s="513"/>
      <c r="AU198" s="513"/>
      <c r="AV198" s="513"/>
    </row>
    <row r="199" spans="1:48" ht="45" x14ac:dyDescent="0.25">
      <c r="A199" s="513">
        <v>21</v>
      </c>
      <c r="B199" s="513" t="s">
        <v>949</v>
      </c>
      <c r="C199" s="519" t="s">
        <v>928</v>
      </c>
      <c r="D199" s="513" t="s">
        <v>612</v>
      </c>
      <c r="E199" s="513"/>
      <c r="F199" s="513" t="s">
        <v>617</v>
      </c>
      <c r="G199" s="513">
        <v>39</v>
      </c>
      <c r="H199" s="513">
        <v>0.61</v>
      </c>
      <c r="I199" s="513" t="s">
        <v>929</v>
      </c>
      <c r="J199" s="513" t="s">
        <v>1056</v>
      </c>
      <c r="K199" s="513" t="s">
        <v>941</v>
      </c>
      <c r="L199" s="513" t="s">
        <v>955</v>
      </c>
      <c r="M199" s="513">
        <v>2004</v>
      </c>
      <c r="N199" s="513">
        <v>4</v>
      </c>
      <c r="O199" s="513"/>
      <c r="P199" s="513">
        <v>10</v>
      </c>
      <c r="Q199" s="513">
        <v>6</v>
      </c>
      <c r="R199" s="513">
        <v>0.1</v>
      </c>
      <c r="S199" s="513">
        <v>0.06</v>
      </c>
      <c r="T199" s="513" t="s">
        <v>952</v>
      </c>
      <c r="U199" s="513" t="s">
        <v>931</v>
      </c>
      <c r="V199" s="513"/>
      <c r="W199" s="513"/>
      <c r="X199" s="513"/>
      <c r="Y199" s="513"/>
      <c r="Z199" s="513"/>
      <c r="AA199" s="513"/>
      <c r="AB199" s="513"/>
      <c r="AC199" s="513"/>
      <c r="AD199" s="513"/>
      <c r="AE199" s="513"/>
      <c r="AF199" s="513"/>
      <c r="AG199" s="513" t="s">
        <v>930</v>
      </c>
      <c r="AH199" s="513"/>
      <c r="AI199" s="513"/>
      <c r="AJ199" s="513"/>
      <c r="AK199" s="513"/>
      <c r="AL199" s="513"/>
      <c r="AM199" s="513"/>
      <c r="AN199" s="513"/>
      <c r="AO199" s="513">
        <v>2</v>
      </c>
      <c r="AP199" s="513"/>
      <c r="AQ199" s="513"/>
      <c r="AR199" s="513"/>
      <c r="AS199" s="513"/>
      <c r="AT199" s="513"/>
      <c r="AU199" s="513"/>
      <c r="AV199" s="513"/>
    </row>
    <row r="200" spans="1:48" ht="60" x14ac:dyDescent="0.25">
      <c r="A200" s="513">
        <v>287</v>
      </c>
      <c r="B200" s="513" t="s">
        <v>1144</v>
      </c>
      <c r="C200" s="519" t="s">
        <v>928</v>
      </c>
      <c r="D200" s="513" t="s">
        <v>637</v>
      </c>
      <c r="E200" s="513" t="s">
        <v>1140</v>
      </c>
      <c r="F200" s="513" t="s">
        <v>652</v>
      </c>
      <c r="G200" s="513">
        <v>23</v>
      </c>
      <c r="H200" s="513">
        <v>0.77</v>
      </c>
      <c r="I200" s="513" t="s">
        <v>929</v>
      </c>
      <c r="J200" s="513" t="s">
        <v>1056</v>
      </c>
      <c r="K200" s="513" t="s">
        <v>941</v>
      </c>
      <c r="L200" s="513" t="s">
        <v>929</v>
      </c>
      <c r="M200" s="513">
        <v>2002</v>
      </c>
      <c r="N200" s="513">
        <v>4</v>
      </c>
      <c r="O200" s="513"/>
      <c r="P200" s="513">
        <v>8</v>
      </c>
      <c r="Q200" s="513">
        <v>7</v>
      </c>
      <c r="R200" s="513">
        <v>0.08</v>
      </c>
      <c r="S200" s="513">
        <v>7.0000000000000007E-2</v>
      </c>
      <c r="T200" s="513" t="s">
        <v>952</v>
      </c>
      <c r="U200" s="513" t="s">
        <v>936</v>
      </c>
      <c r="V200" s="513"/>
      <c r="W200" s="513"/>
      <c r="X200" s="513"/>
      <c r="Y200" s="513"/>
      <c r="Z200" s="513"/>
      <c r="AA200" s="513"/>
      <c r="AB200" s="513"/>
      <c r="AC200" s="513"/>
      <c r="AD200" s="513"/>
      <c r="AE200" s="513"/>
      <c r="AF200" s="513"/>
      <c r="AG200" s="513" t="s">
        <v>945</v>
      </c>
      <c r="AH200" s="513" t="s">
        <v>1008</v>
      </c>
      <c r="AI200" s="513"/>
      <c r="AJ200" s="513"/>
      <c r="AK200" s="513">
        <v>1500</v>
      </c>
      <c r="AL200" s="513">
        <v>40600</v>
      </c>
      <c r="AM200" s="513">
        <v>25</v>
      </c>
      <c r="AN200" s="513">
        <v>26000</v>
      </c>
      <c r="AO200" s="513"/>
      <c r="AP200" s="513" t="s">
        <v>946</v>
      </c>
      <c r="AQ200" s="513" t="s">
        <v>947</v>
      </c>
      <c r="AR200" s="513" t="s">
        <v>983</v>
      </c>
      <c r="AS200" s="513"/>
      <c r="AT200" s="513"/>
      <c r="AU200" s="513"/>
      <c r="AV200" s="513"/>
    </row>
    <row r="201" spans="1:48" ht="60" x14ac:dyDescent="0.25">
      <c r="A201" s="513">
        <v>288</v>
      </c>
      <c r="B201" s="513" t="s">
        <v>1144</v>
      </c>
      <c r="C201" s="519" t="s">
        <v>928</v>
      </c>
      <c r="D201" s="513" t="s">
        <v>637</v>
      </c>
      <c r="E201" s="513" t="s">
        <v>1140</v>
      </c>
      <c r="F201" s="513" t="s">
        <v>652</v>
      </c>
      <c r="G201" s="513">
        <v>9</v>
      </c>
      <c r="H201" s="513">
        <v>0.91</v>
      </c>
      <c r="I201" s="513" t="s">
        <v>929</v>
      </c>
      <c r="J201" s="513" t="s">
        <v>1056</v>
      </c>
      <c r="K201" s="513" t="s">
        <v>941</v>
      </c>
      <c r="L201" s="513" t="s">
        <v>929</v>
      </c>
      <c r="M201" s="513">
        <v>2002</v>
      </c>
      <c r="N201" s="513">
        <v>5</v>
      </c>
      <c r="O201" s="513"/>
      <c r="P201" s="513">
        <v>4</v>
      </c>
      <c r="Q201" s="513">
        <v>3</v>
      </c>
      <c r="R201" s="513">
        <v>0.04</v>
      </c>
      <c r="S201" s="513">
        <v>0.03</v>
      </c>
      <c r="T201" s="513" t="s">
        <v>952</v>
      </c>
      <c r="U201" s="513" t="s">
        <v>936</v>
      </c>
      <c r="V201" s="513"/>
      <c r="W201" s="513"/>
      <c r="X201" s="513"/>
      <c r="Y201" s="513"/>
      <c r="Z201" s="513"/>
      <c r="AA201" s="513"/>
      <c r="AB201" s="513"/>
      <c r="AC201" s="513"/>
      <c r="AD201" s="513"/>
      <c r="AE201" s="513"/>
      <c r="AF201" s="513"/>
      <c r="AG201" s="513" t="s">
        <v>945</v>
      </c>
      <c r="AH201" s="513" t="s">
        <v>1008</v>
      </c>
      <c r="AI201" s="513"/>
      <c r="AJ201" s="513"/>
      <c r="AK201" s="513">
        <v>7200</v>
      </c>
      <c r="AL201" s="513">
        <v>55100</v>
      </c>
      <c r="AM201" s="513">
        <v>550</v>
      </c>
      <c r="AN201" s="513">
        <v>8400</v>
      </c>
      <c r="AO201" s="513"/>
      <c r="AP201" s="513" t="s">
        <v>946</v>
      </c>
      <c r="AQ201" s="513" t="s">
        <v>947</v>
      </c>
      <c r="AR201" s="513" t="s">
        <v>948</v>
      </c>
      <c r="AS201" s="513"/>
      <c r="AT201" s="513"/>
      <c r="AU201" s="513"/>
      <c r="AV201" s="513"/>
    </row>
    <row r="202" spans="1:48" ht="60" x14ac:dyDescent="0.25">
      <c r="A202" s="513">
        <v>441</v>
      </c>
      <c r="B202" s="513" t="s">
        <v>949</v>
      </c>
      <c r="C202" s="519" t="s">
        <v>928</v>
      </c>
      <c r="D202" s="513" t="s">
        <v>633</v>
      </c>
      <c r="E202" s="513"/>
      <c r="F202" s="513" t="s">
        <v>636</v>
      </c>
      <c r="G202" s="513">
        <v>59</v>
      </c>
      <c r="H202" s="513">
        <v>0.41</v>
      </c>
      <c r="I202" s="513" t="s">
        <v>1146</v>
      </c>
      <c r="J202" s="513" t="s">
        <v>932</v>
      </c>
      <c r="K202" s="513" t="s">
        <v>935</v>
      </c>
      <c r="L202" s="513" t="s">
        <v>935</v>
      </c>
      <c r="M202" s="513">
        <v>2004</v>
      </c>
      <c r="N202" s="513">
        <v>4</v>
      </c>
      <c r="O202" s="513"/>
      <c r="P202" s="513">
        <v>20</v>
      </c>
      <c r="Q202" s="513"/>
      <c r="R202" s="513">
        <v>0.2</v>
      </c>
      <c r="S202" s="513"/>
      <c r="T202" s="513" t="s">
        <v>930</v>
      </c>
      <c r="U202" s="513" t="s">
        <v>931</v>
      </c>
      <c r="V202" s="513"/>
      <c r="W202" s="513"/>
      <c r="X202" s="513"/>
      <c r="Y202" s="513"/>
      <c r="Z202" s="513"/>
      <c r="AA202" s="513"/>
      <c r="AB202" s="513"/>
      <c r="AC202" s="513"/>
      <c r="AD202" s="513"/>
      <c r="AE202" s="513"/>
      <c r="AF202" s="513"/>
      <c r="AG202" s="513" t="s">
        <v>945</v>
      </c>
      <c r="AH202" s="513" t="s">
        <v>935</v>
      </c>
      <c r="AI202" s="513"/>
      <c r="AJ202" s="513"/>
      <c r="AK202" s="513" t="s">
        <v>935</v>
      </c>
      <c r="AL202" s="513" t="s">
        <v>935</v>
      </c>
      <c r="AM202" s="513"/>
      <c r="AN202" s="513"/>
      <c r="AO202" s="513"/>
      <c r="AP202" s="513" t="s">
        <v>946</v>
      </c>
      <c r="AQ202" s="513" t="s">
        <v>935</v>
      </c>
      <c r="AR202" s="513" t="s">
        <v>935</v>
      </c>
      <c r="AS202" s="513"/>
      <c r="AT202" s="513"/>
      <c r="AU202" s="513"/>
      <c r="AV202" s="513"/>
    </row>
    <row r="203" spans="1:48" ht="90" x14ac:dyDescent="0.25">
      <c r="A203" s="513">
        <v>4958</v>
      </c>
      <c r="B203" s="513" t="s">
        <v>1147</v>
      </c>
      <c r="C203" s="519" t="s">
        <v>928</v>
      </c>
      <c r="D203" s="513" t="s">
        <v>674</v>
      </c>
      <c r="E203" s="513" t="s">
        <v>973</v>
      </c>
      <c r="F203" s="513" t="s">
        <v>691</v>
      </c>
      <c r="G203" s="513">
        <v>40.299999999999997</v>
      </c>
      <c r="H203" s="513">
        <v>0.59699999999999998</v>
      </c>
      <c r="I203" s="513" t="s">
        <v>929</v>
      </c>
      <c r="J203" s="513" t="s">
        <v>940</v>
      </c>
      <c r="K203" s="513" t="s">
        <v>934</v>
      </c>
      <c r="L203" s="513" t="s">
        <v>935</v>
      </c>
      <c r="M203" s="513">
        <v>2013</v>
      </c>
      <c r="N203" s="513">
        <v>4</v>
      </c>
      <c r="O203" s="513" t="s">
        <v>1148</v>
      </c>
      <c r="P203" s="513"/>
      <c r="Q203" s="513">
        <v>3.8</v>
      </c>
      <c r="R203" s="513"/>
      <c r="S203" s="513">
        <v>3.7999999999999999E-2</v>
      </c>
      <c r="T203" s="513" t="s">
        <v>930</v>
      </c>
      <c r="U203" s="513" t="s">
        <v>936</v>
      </c>
      <c r="V203" s="513" t="s">
        <v>1149</v>
      </c>
      <c r="W203" s="513"/>
      <c r="X203" s="513"/>
      <c r="Y203" s="513" t="s">
        <v>944</v>
      </c>
      <c r="Z203" s="513">
        <v>422</v>
      </c>
      <c r="AA203" s="513">
        <v>393</v>
      </c>
      <c r="AB203" s="513"/>
      <c r="AC203" s="513"/>
      <c r="AD203" s="513"/>
      <c r="AE203" s="513">
        <v>2001</v>
      </c>
      <c r="AF203" s="513">
        <v>2010</v>
      </c>
      <c r="AG203" s="513" t="s">
        <v>930</v>
      </c>
      <c r="AH203" s="513" t="s">
        <v>937</v>
      </c>
      <c r="AI203" s="513"/>
      <c r="AJ203" s="513"/>
      <c r="AK203" s="513"/>
      <c r="AL203" s="513"/>
      <c r="AM203" s="513"/>
      <c r="AN203" s="513"/>
      <c r="AO203" s="533">
        <v>41677</v>
      </c>
      <c r="AP203" s="513"/>
      <c r="AQ203" s="513"/>
      <c r="AR203" s="513"/>
      <c r="AS203" s="513"/>
      <c r="AT203" s="513" t="s">
        <v>935</v>
      </c>
      <c r="AU203" s="513" t="s">
        <v>994</v>
      </c>
      <c r="AV203" s="532">
        <v>41487</v>
      </c>
    </row>
    <row r="204" spans="1:48" ht="105" x14ac:dyDescent="0.25">
      <c r="A204" s="513">
        <v>4888</v>
      </c>
      <c r="B204" s="513" t="s">
        <v>1150</v>
      </c>
      <c r="C204" s="519" t="s">
        <v>928</v>
      </c>
      <c r="D204" s="513" t="s">
        <v>653</v>
      </c>
      <c r="E204" s="513" t="s">
        <v>1151</v>
      </c>
      <c r="F204" s="513" t="s">
        <v>665</v>
      </c>
      <c r="G204" s="513">
        <v>53</v>
      </c>
      <c r="H204" s="513">
        <v>0.47</v>
      </c>
      <c r="I204" s="513" t="s">
        <v>929</v>
      </c>
      <c r="J204" s="513" t="s">
        <v>940</v>
      </c>
      <c r="K204" s="513" t="s">
        <v>929</v>
      </c>
      <c r="L204" s="513" t="s">
        <v>929</v>
      </c>
      <c r="M204" s="513">
        <v>2013</v>
      </c>
      <c r="N204" s="513">
        <v>4</v>
      </c>
      <c r="O204" s="513" t="s">
        <v>1152</v>
      </c>
      <c r="P204" s="513"/>
      <c r="Q204" s="513">
        <v>8</v>
      </c>
      <c r="R204" s="513"/>
      <c r="S204" s="513">
        <v>0.08</v>
      </c>
      <c r="T204" s="513" t="s">
        <v>930</v>
      </c>
      <c r="U204" s="513" t="s">
        <v>936</v>
      </c>
      <c r="V204" s="513" t="s">
        <v>1005</v>
      </c>
      <c r="W204" s="513" t="s">
        <v>969</v>
      </c>
      <c r="X204" s="513"/>
      <c r="Y204" s="513" t="s">
        <v>944</v>
      </c>
      <c r="Z204" s="513">
        <v>286</v>
      </c>
      <c r="AA204" s="513">
        <v>39</v>
      </c>
      <c r="AB204" s="513"/>
      <c r="AC204" s="513"/>
      <c r="AD204" s="513"/>
      <c r="AE204" s="513">
        <v>2000</v>
      </c>
      <c r="AF204" s="513">
        <v>2007</v>
      </c>
      <c r="AG204" s="513" t="s">
        <v>945</v>
      </c>
      <c r="AH204" s="513" t="s">
        <v>937</v>
      </c>
      <c r="AI204" s="513"/>
      <c r="AJ204" s="513"/>
      <c r="AK204" s="513">
        <v>2550</v>
      </c>
      <c r="AL204" s="513">
        <v>59000</v>
      </c>
      <c r="AM204" s="513">
        <v>1000</v>
      </c>
      <c r="AN204" s="513">
        <v>23333</v>
      </c>
      <c r="AO204" s="513"/>
      <c r="AP204" s="513" t="s">
        <v>935</v>
      </c>
      <c r="AQ204" s="513" t="s">
        <v>947</v>
      </c>
      <c r="AR204" s="513" t="s">
        <v>948</v>
      </c>
      <c r="AS204" s="513"/>
      <c r="AT204" s="513" t="s">
        <v>1045</v>
      </c>
      <c r="AU204" s="513" t="s">
        <v>929</v>
      </c>
      <c r="AV204" s="532">
        <v>41487</v>
      </c>
    </row>
    <row r="205" spans="1:48" ht="45" x14ac:dyDescent="0.25">
      <c r="A205" s="513">
        <v>2976</v>
      </c>
      <c r="B205" s="513" t="s">
        <v>1153</v>
      </c>
      <c r="C205" s="519" t="s">
        <v>928</v>
      </c>
      <c r="D205" s="513" t="s">
        <v>674</v>
      </c>
      <c r="E205" s="513" t="s">
        <v>1154</v>
      </c>
      <c r="F205" s="513" t="s">
        <v>692</v>
      </c>
      <c r="G205" s="513">
        <v>5</v>
      </c>
      <c r="H205" s="513">
        <v>0.95</v>
      </c>
      <c r="I205" s="513" t="s">
        <v>929</v>
      </c>
      <c r="J205" s="513" t="s">
        <v>987</v>
      </c>
      <c r="K205" s="513" t="s">
        <v>941</v>
      </c>
      <c r="L205" s="513"/>
      <c r="M205" s="513">
        <v>2009</v>
      </c>
      <c r="N205" s="513">
        <v>4</v>
      </c>
      <c r="O205" s="513"/>
      <c r="P205" s="513"/>
      <c r="Q205" s="513">
        <v>4.5999999999999996</v>
      </c>
      <c r="R205" s="513"/>
      <c r="S205" s="513">
        <v>0.05</v>
      </c>
      <c r="T205" s="513" t="s">
        <v>930</v>
      </c>
      <c r="U205" s="513" t="s">
        <v>936</v>
      </c>
      <c r="V205" s="513" t="s">
        <v>990</v>
      </c>
      <c r="W205" s="513"/>
      <c r="X205" s="513"/>
      <c r="Y205" s="513" t="s">
        <v>944</v>
      </c>
      <c r="Z205" s="513">
        <v>1853</v>
      </c>
      <c r="AA205" s="513">
        <v>1244</v>
      </c>
      <c r="AB205" s="513"/>
      <c r="AC205" s="513"/>
      <c r="AD205" s="513"/>
      <c r="AE205" s="513">
        <v>2002</v>
      </c>
      <c r="AF205" s="513">
        <v>2007</v>
      </c>
      <c r="AG205" s="513" t="s">
        <v>930</v>
      </c>
      <c r="AH205" s="513"/>
      <c r="AI205" s="513"/>
      <c r="AJ205" s="513"/>
      <c r="AK205" s="513"/>
      <c r="AL205" s="513"/>
      <c r="AM205" s="513"/>
      <c r="AN205" s="513"/>
      <c r="AO205" s="513"/>
      <c r="AP205" s="513"/>
      <c r="AQ205" s="513"/>
      <c r="AR205" s="513"/>
      <c r="AS205" s="513"/>
      <c r="AT205" s="513" t="s">
        <v>929</v>
      </c>
      <c r="AU205" s="513"/>
      <c r="AV205" s="532">
        <v>40224</v>
      </c>
    </row>
    <row r="206" spans="1:48" ht="45" x14ac:dyDescent="0.25">
      <c r="A206" s="513">
        <v>129</v>
      </c>
      <c r="B206" s="513" t="s">
        <v>949</v>
      </c>
      <c r="C206" s="519" t="s">
        <v>928</v>
      </c>
      <c r="D206" s="513" t="s">
        <v>704</v>
      </c>
      <c r="E206" s="513"/>
      <c r="F206" s="513" t="s">
        <v>712</v>
      </c>
      <c r="G206" s="513">
        <v>33</v>
      </c>
      <c r="H206" s="513">
        <v>0.67</v>
      </c>
      <c r="I206" s="513" t="s">
        <v>929</v>
      </c>
      <c r="J206" s="513" t="s">
        <v>932</v>
      </c>
      <c r="K206" s="513" t="s">
        <v>1155</v>
      </c>
      <c r="L206" s="513" t="s">
        <v>955</v>
      </c>
      <c r="M206" s="513">
        <v>2004</v>
      </c>
      <c r="N206" s="513">
        <v>4</v>
      </c>
      <c r="O206" s="513"/>
      <c r="P206" s="513">
        <v>9</v>
      </c>
      <c r="Q206" s="513"/>
      <c r="R206" s="513">
        <v>0.09</v>
      </c>
      <c r="S206" s="513"/>
      <c r="T206" s="513" t="s">
        <v>930</v>
      </c>
      <c r="U206" s="513" t="s">
        <v>931</v>
      </c>
      <c r="V206" s="513"/>
      <c r="W206" s="513"/>
      <c r="X206" s="513"/>
      <c r="Y206" s="513"/>
      <c r="Z206" s="513"/>
      <c r="AA206" s="513"/>
      <c r="AB206" s="513"/>
      <c r="AC206" s="513"/>
      <c r="AD206" s="513"/>
      <c r="AE206" s="513"/>
      <c r="AF206" s="513"/>
      <c r="AG206" s="513" t="s">
        <v>930</v>
      </c>
      <c r="AH206" s="513" t="s">
        <v>1008</v>
      </c>
      <c r="AI206" s="513"/>
      <c r="AJ206" s="513"/>
      <c r="AK206" s="513"/>
      <c r="AL206" s="513"/>
      <c r="AM206" s="513"/>
      <c r="AN206" s="513"/>
      <c r="AO206" s="513">
        <v>2</v>
      </c>
      <c r="AP206" s="513"/>
      <c r="AQ206" s="513"/>
      <c r="AR206" s="513"/>
      <c r="AS206" s="513"/>
      <c r="AT206" s="513"/>
      <c r="AU206" s="513"/>
      <c r="AV206" s="513"/>
    </row>
    <row r="207" spans="1:48" ht="45" x14ac:dyDescent="0.25">
      <c r="A207" s="513">
        <v>131</v>
      </c>
      <c r="B207" s="513" t="s">
        <v>949</v>
      </c>
      <c r="C207" s="519" t="s">
        <v>928</v>
      </c>
      <c r="D207" s="513" t="s">
        <v>704</v>
      </c>
      <c r="E207" s="513"/>
      <c r="F207" s="513" t="s">
        <v>712</v>
      </c>
      <c r="G207" s="513">
        <v>33</v>
      </c>
      <c r="H207" s="513">
        <v>0.67</v>
      </c>
      <c r="I207" s="513" t="s">
        <v>929</v>
      </c>
      <c r="J207" s="513" t="s">
        <v>932</v>
      </c>
      <c r="K207" s="513" t="s">
        <v>1155</v>
      </c>
      <c r="L207" s="513" t="s">
        <v>955</v>
      </c>
      <c r="M207" s="513">
        <v>2004</v>
      </c>
      <c r="N207" s="513">
        <v>4</v>
      </c>
      <c r="O207" s="513"/>
      <c r="P207" s="513">
        <v>9</v>
      </c>
      <c r="Q207" s="513"/>
      <c r="R207" s="513">
        <v>0.09</v>
      </c>
      <c r="S207" s="513"/>
      <c r="T207" s="513" t="s">
        <v>930</v>
      </c>
      <c r="U207" s="513" t="s">
        <v>931</v>
      </c>
      <c r="V207" s="513"/>
      <c r="W207" s="513"/>
      <c r="X207" s="513"/>
      <c r="Y207" s="513"/>
      <c r="Z207" s="513"/>
      <c r="AA207" s="513"/>
      <c r="AB207" s="513"/>
      <c r="AC207" s="513"/>
      <c r="AD207" s="513"/>
      <c r="AE207" s="513"/>
      <c r="AF207" s="513"/>
      <c r="AG207" s="513" t="s">
        <v>930</v>
      </c>
      <c r="AH207" s="513" t="s">
        <v>1008</v>
      </c>
      <c r="AI207" s="513"/>
      <c r="AJ207" s="513"/>
      <c r="AK207" s="513"/>
      <c r="AL207" s="513"/>
      <c r="AM207" s="513"/>
      <c r="AN207" s="513"/>
      <c r="AO207" s="513">
        <v>2</v>
      </c>
      <c r="AP207" s="513"/>
      <c r="AQ207" s="513"/>
      <c r="AR207" s="513"/>
      <c r="AS207" s="513"/>
      <c r="AT207" s="513"/>
      <c r="AU207" s="513"/>
      <c r="AV207" s="513"/>
    </row>
    <row r="208" spans="1:48" ht="75" x14ac:dyDescent="0.25">
      <c r="A208" s="513">
        <v>406</v>
      </c>
      <c r="B208" s="513" t="s">
        <v>1156</v>
      </c>
      <c r="C208" s="519" t="s">
        <v>928</v>
      </c>
      <c r="D208" s="513" t="s">
        <v>704</v>
      </c>
      <c r="E208" s="513"/>
      <c r="F208" s="513" t="s">
        <v>713</v>
      </c>
      <c r="G208" s="513">
        <v>57</v>
      </c>
      <c r="H208" s="513">
        <v>0.43</v>
      </c>
      <c r="I208" s="513" t="s">
        <v>1072</v>
      </c>
      <c r="J208" s="513" t="s">
        <v>932</v>
      </c>
      <c r="K208" s="513" t="s">
        <v>935</v>
      </c>
      <c r="L208" s="513" t="s">
        <v>935</v>
      </c>
      <c r="M208" s="513">
        <v>1996</v>
      </c>
      <c r="N208" s="513">
        <v>4</v>
      </c>
      <c r="O208" s="513"/>
      <c r="P208" s="513">
        <v>19</v>
      </c>
      <c r="Q208" s="513">
        <v>8</v>
      </c>
      <c r="R208" s="513">
        <v>0.19</v>
      </c>
      <c r="S208" s="513">
        <v>0.08</v>
      </c>
      <c r="T208" s="513" t="s">
        <v>930</v>
      </c>
      <c r="U208" s="513" t="s">
        <v>1074</v>
      </c>
      <c r="V208" s="513"/>
      <c r="W208" s="513"/>
      <c r="X208" s="513"/>
      <c r="Y208" s="513"/>
      <c r="Z208" s="513"/>
      <c r="AA208" s="513"/>
      <c r="AB208" s="513"/>
      <c r="AC208" s="513"/>
      <c r="AD208" s="513"/>
      <c r="AE208" s="513"/>
      <c r="AF208" s="513"/>
      <c r="AG208" s="513" t="s">
        <v>945</v>
      </c>
      <c r="AH208" s="513" t="s">
        <v>935</v>
      </c>
      <c r="AI208" s="513"/>
      <c r="AJ208" s="513"/>
      <c r="AK208" s="513" t="s">
        <v>935</v>
      </c>
      <c r="AL208" s="513" t="s">
        <v>935</v>
      </c>
      <c r="AM208" s="513"/>
      <c r="AN208" s="513"/>
      <c r="AO208" s="513"/>
      <c r="AP208" s="513" t="s">
        <v>946</v>
      </c>
      <c r="AQ208" s="513" t="s">
        <v>935</v>
      </c>
      <c r="AR208" s="513" t="s">
        <v>980</v>
      </c>
      <c r="AS208" s="513"/>
      <c r="AT208" s="513"/>
      <c r="AU208" s="513"/>
      <c r="AV208" s="513"/>
    </row>
  </sheetData>
  <hyperlinks>
    <hyperlink ref="C199" r:id="rId1"/>
    <hyperlink ref="C72" r:id="rId2"/>
    <hyperlink ref="C71" r:id="rId3"/>
    <hyperlink ref="C29" r:id="rId4"/>
    <hyperlink ref="C30" r:id="rId5"/>
    <hyperlink ref="C31" r:id="rId6"/>
    <hyperlink ref="C49" r:id="rId7"/>
    <hyperlink ref="C106" r:id="rId8"/>
    <hyperlink ref="C70" r:id="rId9"/>
    <hyperlink ref="C146" r:id="rId10"/>
    <hyperlink ref="C144" r:id="rId11"/>
    <hyperlink ref="C148" r:id="rId12"/>
    <hyperlink ref="C145" r:id="rId13"/>
    <hyperlink ref="C147" r:id="rId14"/>
    <hyperlink ref="C149" r:id="rId15"/>
    <hyperlink ref="C150" r:id="rId16"/>
    <hyperlink ref="C153" r:id="rId17"/>
    <hyperlink ref="C155" r:id="rId18"/>
    <hyperlink ref="C151" r:id="rId19"/>
    <hyperlink ref="C152" r:id="rId20"/>
    <hyperlink ref="C154" r:id="rId21"/>
    <hyperlink ref="C156" r:id="rId22"/>
    <hyperlink ref="C158" r:id="rId23"/>
    <hyperlink ref="C159" r:id="rId24"/>
    <hyperlink ref="C157" r:id="rId25"/>
    <hyperlink ref="C162" r:id="rId26"/>
    <hyperlink ref="C164" r:id="rId27"/>
    <hyperlink ref="C166" r:id="rId28"/>
    <hyperlink ref="C161" r:id="rId29"/>
    <hyperlink ref="C163" r:id="rId30"/>
    <hyperlink ref="C165" r:id="rId31"/>
    <hyperlink ref="C160" r:id="rId32"/>
    <hyperlink ref="C167" r:id="rId33"/>
    <hyperlink ref="C68" r:id="rId34"/>
    <hyperlink ref="C168" r:id="rId35"/>
    <hyperlink ref="C35" r:id="rId36"/>
    <hyperlink ref="C47" r:id="rId37"/>
    <hyperlink ref="C74" r:id="rId38"/>
    <hyperlink ref="C75" r:id="rId39"/>
    <hyperlink ref="C204" r:id="rId40"/>
    <hyperlink ref="C19" r:id="rId41"/>
    <hyperlink ref="C20" r:id="rId42"/>
    <hyperlink ref="C21" r:id="rId43"/>
    <hyperlink ref="C22" r:id="rId44"/>
    <hyperlink ref="C67" r:id="rId45"/>
    <hyperlink ref="C66" r:id="rId46"/>
    <hyperlink ref="C98" r:id="rId47"/>
    <hyperlink ref="C33" r:id="rId48"/>
    <hyperlink ref="C32" r:id="rId49"/>
    <hyperlink ref="C185" r:id="rId50"/>
    <hyperlink ref="C186" r:id="rId51"/>
    <hyperlink ref="C190" r:id="rId52"/>
    <hyperlink ref="C193" r:id="rId53"/>
    <hyperlink ref="C191" r:id="rId54"/>
    <hyperlink ref="C192" r:id="rId55"/>
    <hyperlink ref="C195" r:id="rId56"/>
    <hyperlink ref="C196" r:id="rId57"/>
    <hyperlink ref="C198" r:id="rId58"/>
    <hyperlink ref="C194" r:id="rId59"/>
    <hyperlink ref="C197" r:id="rId60"/>
    <hyperlink ref="C201" r:id="rId61"/>
    <hyperlink ref="C200" r:id="rId62"/>
    <hyperlink ref="C23" r:id="rId63"/>
    <hyperlink ref="C24" r:id="rId64"/>
    <hyperlink ref="C25" r:id="rId65"/>
    <hyperlink ref="C26" r:id="rId66"/>
    <hyperlink ref="C27" r:id="rId67"/>
    <hyperlink ref="C28" r:id="rId68"/>
    <hyperlink ref="C34" r:id="rId69"/>
    <hyperlink ref="C44" r:id="rId70"/>
    <hyperlink ref="C41" r:id="rId71"/>
    <hyperlink ref="C40" r:id="rId72"/>
    <hyperlink ref="C43" r:id="rId73"/>
    <hyperlink ref="C42" r:id="rId74"/>
    <hyperlink ref="C38" r:id="rId75"/>
    <hyperlink ref="C37" r:id="rId76"/>
    <hyperlink ref="C36" r:id="rId77"/>
    <hyperlink ref="C39" r:id="rId78"/>
    <hyperlink ref="C45" r:id="rId79"/>
    <hyperlink ref="C48" r:id="rId80"/>
    <hyperlink ref="C69" r:id="rId81"/>
    <hyperlink ref="C56" r:id="rId82"/>
    <hyperlink ref="C58" r:id="rId83"/>
    <hyperlink ref="C57" r:id="rId84"/>
    <hyperlink ref="C77" r:id="rId85"/>
    <hyperlink ref="C78" r:id="rId86"/>
    <hyperlink ref="C108" r:id="rId87"/>
    <hyperlink ref="C109" r:id="rId88"/>
    <hyperlink ref="C4" r:id="rId89"/>
    <hyperlink ref="C3" r:id="rId90"/>
    <hyperlink ref="C5" r:id="rId91"/>
    <hyperlink ref="C6" r:id="rId92"/>
    <hyperlink ref="C7" r:id="rId93"/>
    <hyperlink ref="C8" r:id="rId94"/>
    <hyperlink ref="C9" r:id="rId95"/>
    <hyperlink ref="C10" r:id="rId96"/>
    <hyperlink ref="C50" r:id="rId97"/>
    <hyperlink ref="C134" r:id="rId98"/>
    <hyperlink ref="C133" r:id="rId99"/>
    <hyperlink ref="C135" r:id="rId100"/>
    <hyperlink ref="C206" r:id="rId101"/>
    <hyperlink ref="C207" r:id="rId102"/>
    <hyperlink ref="C208" r:id="rId103"/>
    <hyperlink ref="C18" r:id="rId104"/>
    <hyperlink ref="C183" r:id="rId105"/>
    <hyperlink ref="C182" r:id="rId106"/>
    <hyperlink ref="C76" r:id="rId107"/>
    <hyperlink ref="C51" r:id="rId108"/>
    <hyperlink ref="C52" r:id="rId109"/>
    <hyperlink ref="C12" r:id="rId110"/>
    <hyperlink ref="C11" r:id="rId111"/>
    <hyperlink ref="C16" r:id="rId112"/>
    <hyperlink ref="C15" r:id="rId113"/>
    <hyperlink ref="C13" r:id="rId114"/>
    <hyperlink ref="C14" r:id="rId115"/>
    <hyperlink ref="C184" r:id="rId116"/>
    <hyperlink ref="C189" r:id="rId117"/>
    <hyperlink ref="C187" r:id="rId118"/>
    <hyperlink ref="C188" r:id="rId119"/>
    <hyperlink ref="C53" r:id="rId120"/>
    <hyperlink ref="C54" r:id="rId121"/>
    <hyperlink ref="C55" r:id="rId122"/>
    <hyperlink ref="C202" r:id="rId123"/>
    <hyperlink ref="C79" r:id="rId124"/>
    <hyperlink ref="C87" r:id="rId125"/>
    <hyperlink ref="C81" r:id="rId126"/>
    <hyperlink ref="C85" r:id="rId127"/>
    <hyperlink ref="C86" r:id="rId128"/>
    <hyperlink ref="C84" r:id="rId129"/>
    <hyperlink ref="C88" r:id="rId130"/>
    <hyperlink ref="C89" r:id="rId131"/>
    <hyperlink ref="C80" r:id="rId132"/>
    <hyperlink ref="C82" r:id="rId133"/>
    <hyperlink ref="C83" r:id="rId134"/>
    <hyperlink ref="C90" r:id="rId135"/>
    <hyperlink ref="C92" r:id="rId136"/>
    <hyperlink ref="C91" r:id="rId137"/>
    <hyperlink ref="C95" r:id="rId138"/>
    <hyperlink ref="C94" r:id="rId139"/>
    <hyperlink ref="C93" r:id="rId140"/>
    <hyperlink ref="C96" r:id="rId141"/>
    <hyperlink ref="C100" r:id="rId142"/>
    <hyperlink ref="C99" r:id="rId143"/>
    <hyperlink ref="C101" r:id="rId144"/>
    <hyperlink ref="C102" r:id="rId145"/>
    <hyperlink ref="C107" r:id="rId146"/>
    <hyperlink ref="C138" r:id="rId147"/>
    <hyperlink ref="C136" r:id="rId148"/>
    <hyperlink ref="C139" r:id="rId149"/>
    <hyperlink ref="C137" r:id="rId150"/>
    <hyperlink ref="C205" r:id="rId151"/>
    <hyperlink ref="C203" r:id="rId152"/>
    <hyperlink ref="C142" r:id="rId153"/>
    <hyperlink ref="C140" r:id="rId154"/>
    <hyperlink ref="C141" r:id="rId155"/>
    <hyperlink ref="C143" r:id="rId156"/>
    <hyperlink ref="C181" r:id="rId157"/>
    <hyperlink ref="C46" r:id="rId158"/>
    <hyperlink ref="C105" r:id="rId159"/>
    <hyperlink ref="C104" r:id="rId160"/>
    <hyperlink ref="C60" r:id="rId161"/>
    <hyperlink ref="C59" r:id="rId162"/>
    <hyperlink ref="C62" r:id="rId163"/>
    <hyperlink ref="C61" r:id="rId164"/>
    <hyperlink ref="C64" r:id="rId165"/>
    <hyperlink ref="C63" r:id="rId166"/>
    <hyperlink ref="C65" r:id="rId167"/>
    <hyperlink ref="C17" r:id="rId168"/>
    <hyperlink ref="C73" r:id="rId169"/>
    <hyperlink ref="C97" r:id="rId170"/>
    <hyperlink ref="C103" r:id="rId171"/>
    <hyperlink ref="C117" r:id="rId172"/>
    <hyperlink ref="C114" r:id="rId173"/>
    <hyperlink ref="C118" r:id="rId174"/>
    <hyperlink ref="C123" r:id="rId175"/>
    <hyperlink ref="C125" r:id="rId176"/>
    <hyperlink ref="C120" r:id="rId177"/>
    <hyperlink ref="C121" r:id="rId178"/>
    <hyperlink ref="C126" r:id="rId179"/>
    <hyperlink ref="C122" r:id="rId180"/>
    <hyperlink ref="C129" r:id="rId181"/>
    <hyperlink ref="C116" r:id="rId182"/>
    <hyperlink ref="C124" r:id="rId183"/>
    <hyperlink ref="C119" r:id="rId184"/>
    <hyperlink ref="C127" r:id="rId185"/>
    <hyperlink ref="C128" r:id="rId186"/>
    <hyperlink ref="C112" r:id="rId187"/>
    <hyperlink ref="C115" r:id="rId188"/>
    <hyperlink ref="C113" r:id="rId189"/>
    <hyperlink ref="C111" r:id="rId190"/>
    <hyperlink ref="C110" r:id="rId191"/>
    <hyperlink ref="C130" r:id="rId192"/>
    <hyperlink ref="C131" r:id="rId193"/>
    <hyperlink ref="C132" r:id="rId194"/>
    <hyperlink ref="C172" r:id="rId195"/>
    <hyperlink ref="C180" r:id="rId196"/>
    <hyperlink ref="C178" r:id="rId197"/>
    <hyperlink ref="C171" r:id="rId198"/>
    <hyperlink ref="C179" r:id="rId199"/>
    <hyperlink ref="C174" r:id="rId200"/>
    <hyperlink ref="C176" r:id="rId201"/>
    <hyperlink ref="C169" r:id="rId202"/>
    <hyperlink ref="C175" r:id="rId203"/>
    <hyperlink ref="C177" r:id="rId204"/>
    <hyperlink ref="C170" r:id="rId205"/>
    <hyperlink ref="C173" r:id="rId206"/>
  </hyperlinks>
  <pageMargins left="0.7" right="0.7" top="0.75" bottom="0.75" header="0.3" footer="0.3"/>
  <pageSetup orientation="portrait" r:id="rId207"/>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AV178"/>
  <sheetViews>
    <sheetView topLeftCell="E1" workbookViewId="0">
      <pane ySplit="2" topLeftCell="A3" activePane="bottomLeft" state="frozen"/>
      <selection pane="bottomLeft" activeCell="B181" sqref="B181"/>
    </sheetView>
  </sheetViews>
  <sheetFormatPr defaultColWidth="25.28515625" defaultRowHeight="15" x14ac:dyDescent="0.25"/>
  <cols>
    <col min="2" max="2" width="30.5703125" customWidth="1"/>
    <col min="13" max="13" width="15.28515625" customWidth="1"/>
    <col min="14" max="14" width="18.5703125" customWidth="1"/>
    <col min="15" max="15" width="25.140625" customWidth="1"/>
    <col min="16" max="16" width="18.28515625" customWidth="1"/>
    <col min="17" max="17" width="21.85546875" customWidth="1"/>
    <col min="18" max="18" width="20.7109375" customWidth="1"/>
    <col min="19" max="19" width="20" customWidth="1"/>
    <col min="21" max="21" width="23.42578125" customWidth="1"/>
    <col min="23" max="23" width="25.140625" bestFit="1" customWidth="1"/>
    <col min="24" max="24" width="11.5703125" bestFit="1" customWidth="1"/>
    <col min="25" max="25" width="15.140625" customWidth="1"/>
    <col min="26" max="26" width="14.5703125" customWidth="1"/>
    <col min="27" max="27" width="13.85546875" customWidth="1"/>
    <col min="28" max="28" width="15.42578125" customWidth="1"/>
    <col min="29" max="29" width="16.85546875" customWidth="1"/>
    <col min="30" max="30" width="14.28515625" bestFit="1" customWidth="1"/>
    <col min="31" max="31" width="17.42578125" bestFit="1" customWidth="1"/>
    <col min="32" max="32" width="15.5703125" bestFit="1" customWidth="1"/>
    <col min="33" max="33" width="19.28515625" bestFit="1" customWidth="1"/>
    <col min="34" max="34" width="25" bestFit="1" customWidth="1"/>
    <col min="41" max="41" width="16.140625" bestFit="1" customWidth="1"/>
    <col min="42" max="42" width="22" bestFit="1" customWidth="1"/>
    <col min="43" max="43" width="21.5703125" bestFit="1" customWidth="1"/>
    <col min="44" max="44" width="18.5703125" bestFit="1" customWidth="1"/>
    <col min="45" max="45" width="17.5703125" bestFit="1" customWidth="1"/>
    <col min="46" max="46" width="16.85546875" bestFit="1" customWidth="1"/>
    <col min="47" max="47" width="21.7109375" bestFit="1" customWidth="1"/>
    <col min="48" max="48" width="18.42578125" bestFit="1" customWidth="1"/>
  </cols>
  <sheetData>
    <row r="1" spans="1:48" ht="15.75" x14ac:dyDescent="0.25">
      <c r="A1" s="530" t="s">
        <v>882</v>
      </c>
    </row>
    <row r="2" spans="1:48" ht="45" x14ac:dyDescent="0.25">
      <c r="A2" s="531" t="s">
        <v>883</v>
      </c>
      <c r="B2" s="531" t="s">
        <v>721</v>
      </c>
      <c r="C2" s="531" t="s">
        <v>723</v>
      </c>
      <c r="D2" s="531" t="s">
        <v>724</v>
      </c>
      <c r="E2" s="531" t="s">
        <v>884</v>
      </c>
      <c r="F2" s="531" t="s">
        <v>726</v>
      </c>
      <c r="G2" s="531" t="s">
        <v>885</v>
      </c>
      <c r="H2" s="531" t="s">
        <v>886</v>
      </c>
      <c r="I2" s="531" t="s">
        <v>887</v>
      </c>
      <c r="J2" s="531" t="s">
        <v>888</v>
      </c>
      <c r="K2" s="531" t="s">
        <v>889</v>
      </c>
      <c r="L2" s="531" t="s">
        <v>890</v>
      </c>
      <c r="M2" s="531" t="s">
        <v>891</v>
      </c>
      <c r="N2" s="531" t="s">
        <v>892</v>
      </c>
      <c r="O2" s="531" t="s">
        <v>893</v>
      </c>
      <c r="P2" s="531" t="s">
        <v>894</v>
      </c>
      <c r="Q2" s="531" t="s">
        <v>895</v>
      </c>
      <c r="R2" s="531" t="s">
        <v>896</v>
      </c>
      <c r="S2" s="531" t="s">
        <v>897</v>
      </c>
      <c r="T2" s="531" t="s">
        <v>898</v>
      </c>
      <c r="U2" s="531" t="s">
        <v>899</v>
      </c>
      <c r="V2" s="531" t="s">
        <v>900</v>
      </c>
      <c r="W2" s="531" t="s">
        <v>901</v>
      </c>
      <c r="X2" s="531" t="s">
        <v>902</v>
      </c>
      <c r="Y2" s="531" t="s">
        <v>903</v>
      </c>
      <c r="Z2" s="531" t="s">
        <v>904</v>
      </c>
      <c r="AA2" s="531" t="s">
        <v>905</v>
      </c>
      <c r="AB2" s="531" t="s">
        <v>906</v>
      </c>
      <c r="AC2" s="531" t="s">
        <v>907</v>
      </c>
      <c r="AD2" s="531" t="s">
        <v>908</v>
      </c>
      <c r="AE2" s="531" t="s">
        <v>909</v>
      </c>
      <c r="AF2" s="531" t="s">
        <v>910</v>
      </c>
      <c r="AG2" s="531" t="s">
        <v>911</v>
      </c>
      <c r="AH2" s="531" t="s">
        <v>912</v>
      </c>
      <c r="AI2" s="531" t="s">
        <v>913</v>
      </c>
      <c r="AJ2" s="531" t="s">
        <v>914</v>
      </c>
      <c r="AK2" s="531" t="s">
        <v>915</v>
      </c>
      <c r="AL2" s="531" t="s">
        <v>916</v>
      </c>
      <c r="AM2" s="531" t="s">
        <v>917</v>
      </c>
      <c r="AN2" s="531" t="s">
        <v>918</v>
      </c>
      <c r="AO2" s="531" t="s">
        <v>919</v>
      </c>
      <c r="AP2" s="531" t="s">
        <v>920</v>
      </c>
      <c r="AQ2" s="531" t="s">
        <v>921</v>
      </c>
      <c r="AR2" s="531" t="s">
        <v>922</v>
      </c>
      <c r="AS2" s="531" t="s">
        <v>923</v>
      </c>
      <c r="AT2" s="531" t="s">
        <v>924</v>
      </c>
      <c r="AU2" s="531" t="s">
        <v>925</v>
      </c>
      <c r="AV2" s="531" t="s">
        <v>926</v>
      </c>
    </row>
    <row r="3" spans="1:48" ht="45" x14ac:dyDescent="0.25">
      <c r="A3" s="513">
        <v>302</v>
      </c>
      <c r="B3" s="513" t="s">
        <v>1054</v>
      </c>
      <c r="C3" s="535" t="s">
        <v>928</v>
      </c>
      <c r="D3" s="513" t="s">
        <v>612</v>
      </c>
      <c r="E3" s="513" t="s">
        <v>973</v>
      </c>
      <c r="F3" s="513" t="s">
        <v>615</v>
      </c>
      <c r="G3" s="513">
        <v>4</v>
      </c>
      <c r="H3" s="513">
        <v>0.96</v>
      </c>
      <c r="I3" s="513" t="s">
        <v>1055</v>
      </c>
      <c r="J3" s="513" t="s">
        <v>1056</v>
      </c>
      <c r="K3" s="513" t="s">
        <v>941</v>
      </c>
      <c r="L3" s="513" t="s">
        <v>984</v>
      </c>
      <c r="M3" s="513">
        <v>1995</v>
      </c>
      <c r="N3" s="513">
        <v>5</v>
      </c>
      <c r="O3" s="513"/>
      <c r="P3" s="513">
        <v>2</v>
      </c>
      <c r="Q3" s="513">
        <v>1</v>
      </c>
      <c r="R3" s="513">
        <v>0.02</v>
      </c>
      <c r="S3" s="513">
        <v>0.01</v>
      </c>
      <c r="T3" s="513" t="s">
        <v>1057</v>
      </c>
      <c r="U3" s="513" t="s">
        <v>1018</v>
      </c>
      <c r="V3" s="513"/>
      <c r="W3" s="513"/>
      <c r="X3" s="513"/>
      <c r="Y3" s="513"/>
      <c r="Z3" s="513"/>
      <c r="AA3" s="513"/>
      <c r="AB3" s="513"/>
      <c r="AC3" s="513"/>
      <c r="AD3" s="513"/>
      <c r="AE3" s="513"/>
      <c r="AF3" s="513"/>
      <c r="AG3" s="513" t="s">
        <v>945</v>
      </c>
      <c r="AH3" s="513" t="s">
        <v>941</v>
      </c>
      <c r="AI3" s="513"/>
      <c r="AJ3" s="513"/>
      <c r="AK3" s="513" t="s">
        <v>941</v>
      </c>
      <c r="AL3" s="513" t="s">
        <v>941</v>
      </c>
      <c r="AM3" s="513"/>
      <c r="AN3" s="513"/>
      <c r="AO3" s="513"/>
      <c r="AP3" s="513" t="s">
        <v>946</v>
      </c>
      <c r="AQ3" s="513" t="s">
        <v>957</v>
      </c>
      <c r="AR3" s="513" t="s">
        <v>983</v>
      </c>
      <c r="AS3" s="513"/>
      <c r="AT3" s="513"/>
      <c r="AU3" s="513"/>
      <c r="AV3" s="513"/>
    </row>
    <row r="4" spans="1:48" ht="60" x14ac:dyDescent="0.25">
      <c r="A4" s="513">
        <v>5452</v>
      </c>
      <c r="B4" s="513" t="s">
        <v>986</v>
      </c>
      <c r="C4" s="519" t="s">
        <v>928</v>
      </c>
      <c r="D4" s="513" t="s">
        <v>612</v>
      </c>
      <c r="E4" s="513"/>
      <c r="F4" s="513" t="s">
        <v>613</v>
      </c>
      <c r="G4" s="513">
        <v>24</v>
      </c>
      <c r="H4" s="513">
        <v>0.76</v>
      </c>
      <c r="I4" s="513" t="s">
        <v>929</v>
      </c>
      <c r="J4" s="513" t="s">
        <v>987</v>
      </c>
      <c r="K4" s="513" t="s">
        <v>988</v>
      </c>
      <c r="L4" s="513" t="s">
        <v>977</v>
      </c>
      <c r="M4" s="513">
        <v>2013</v>
      </c>
      <c r="N4" s="513">
        <v>4</v>
      </c>
      <c r="O4" s="513" t="s">
        <v>989</v>
      </c>
      <c r="P4" s="513"/>
      <c r="Q4" s="513">
        <v>5.48</v>
      </c>
      <c r="R4" s="513"/>
      <c r="S4" s="513">
        <v>5.4800000000000001E-2</v>
      </c>
      <c r="T4" s="513" t="s">
        <v>930</v>
      </c>
      <c r="U4" s="513" t="s">
        <v>936</v>
      </c>
      <c r="V4" s="513" t="s">
        <v>990</v>
      </c>
      <c r="W4" s="513" t="s">
        <v>991</v>
      </c>
      <c r="X4" s="513"/>
      <c r="Y4" s="513" t="s">
        <v>944</v>
      </c>
      <c r="Z4" s="513"/>
      <c r="AA4" s="513">
        <v>56</v>
      </c>
      <c r="AB4" s="513"/>
      <c r="AC4" s="513"/>
      <c r="AD4" s="513"/>
      <c r="AE4" s="513">
        <v>2003</v>
      </c>
      <c r="AF4" s="513">
        <v>2010</v>
      </c>
      <c r="AG4" s="513" t="s">
        <v>930</v>
      </c>
      <c r="AH4" s="513" t="s">
        <v>937</v>
      </c>
      <c r="AI4" s="513">
        <v>27000</v>
      </c>
      <c r="AJ4" s="513">
        <v>96000</v>
      </c>
      <c r="AK4" s="513"/>
      <c r="AL4" s="513"/>
      <c r="AM4" s="513"/>
      <c r="AN4" s="513"/>
      <c r="AO4" s="513" t="s">
        <v>992</v>
      </c>
      <c r="AP4" s="513"/>
      <c r="AQ4" s="513"/>
      <c r="AR4" s="513"/>
      <c r="AS4" s="513" t="s">
        <v>993</v>
      </c>
      <c r="AT4" s="513" t="s">
        <v>935</v>
      </c>
      <c r="AU4" s="513" t="s">
        <v>994</v>
      </c>
      <c r="AV4" s="532">
        <v>41694</v>
      </c>
    </row>
    <row r="5" spans="1:48" ht="60" x14ac:dyDescent="0.25">
      <c r="A5" s="513">
        <v>5453</v>
      </c>
      <c r="B5" s="513" t="s">
        <v>986</v>
      </c>
      <c r="C5" s="519" t="s">
        <v>928</v>
      </c>
      <c r="D5" s="513" t="s">
        <v>612</v>
      </c>
      <c r="E5" s="513"/>
      <c r="F5" s="513" t="s">
        <v>613</v>
      </c>
      <c r="G5" s="513">
        <v>23</v>
      </c>
      <c r="H5" s="513">
        <v>0.77</v>
      </c>
      <c r="I5" s="513" t="s">
        <v>929</v>
      </c>
      <c r="J5" s="513" t="s">
        <v>940</v>
      </c>
      <c r="K5" s="513" t="s">
        <v>988</v>
      </c>
      <c r="L5" s="513" t="s">
        <v>977</v>
      </c>
      <c r="M5" s="513">
        <v>2013</v>
      </c>
      <c r="N5" s="513">
        <v>4</v>
      </c>
      <c r="O5" s="513" t="s">
        <v>989</v>
      </c>
      <c r="P5" s="513"/>
      <c r="Q5" s="513">
        <v>6.32</v>
      </c>
      <c r="R5" s="513"/>
      <c r="S5" s="513">
        <v>6.3200000000000006E-2</v>
      </c>
      <c r="T5" s="513" t="s">
        <v>930</v>
      </c>
      <c r="U5" s="513" t="s">
        <v>936</v>
      </c>
      <c r="V5" s="513" t="s">
        <v>990</v>
      </c>
      <c r="W5" s="513" t="s">
        <v>991</v>
      </c>
      <c r="X5" s="513"/>
      <c r="Y5" s="513" t="s">
        <v>944</v>
      </c>
      <c r="Z5" s="513"/>
      <c r="AA5" s="513">
        <v>121</v>
      </c>
      <c r="AB5" s="513"/>
      <c r="AC5" s="513"/>
      <c r="AD5" s="513"/>
      <c r="AE5" s="513">
        <v>2003</v>
      </c>
      <c r="AF5" s="513">
        <v>2010</v>
      </c>
      <c r="AG5" s="513" t="s">
        <v>930</v>
      </c>
      <c r="AH5" s="513" t="s">
        <v>937</v>
      </c>
      <c r="AI5" s="513">
        <v>27000</v>
      </c>
      <c r="AJ5" s="513">
        <v>96000</v>
      </c>
      <c r="AK5" s="513"/>
      <c r="AL5" s="513"/>
      <c r="AM5" s="513"/>
      <c r="AN5" s="513"/>
      <c r="AO5" s="513" t="s">
        <v>992</v>
      </c>
      <c r="AP5" s="513"/>
      <c r="AQ5" s="513"/>
      <c r="AR5" s="513"/>
      <c r="AS5" s="513" t="s">
        <v>993</v>
      </c>
      <c r="AT5" s="513" t="s">
        <v>935</v>
      </c>
      <c r="AU5" s="513" t="s">
        <v>994</v>
      </c>
      <c r="AV5" s="532">
        <v>41694</v>
      </c>
    </row>
    <row r="6" spans="1:48" ht="60" x14ac:dyDescent="0.25">
      <c r="A6" s="513">
        <v>5454</v>
      </c>
      <c r="B6" s="513" t="s">
        <v>986</v>
      </c>
      <c r="C6" s="519" t="s">
        <v>928</v>
      </c>
      <c r="D6" s="513" t="s">
        <v>612</v>
      </c>
      <c r="E6" s="513"/>
      <c r="F6" s="513" t="s">
        <v>613</v>
      </c>
      <c r="G6" s="513">
        <v>18</v>
      </c>
      <c r="H6" s="513">
        <v>0.82</v>
      </c>
      <c r="I6" s="513" t="s">
        <v>929</v>
      </c>
      <c r="J6" s="513" t="s">
        <v>995</v>
      </c>
      <c r="K6" s="513" t="s">
        <v>988</v>
      </c>
      <c r="L6" s="513" t="s">
        <v>977</v>
      </c>
      <c r="M6" s="513">
        <v>2013</v>
      </c>
      <c r="N6" s="513">
        <v>4</v>
      </c>
      <c r="O6" s="513" t="s">
        <v>989</v>
      </c>
      <c r="P6" s="513"/>
      <c r="Q6" s="513">
        <v>6.32</v>
      </c>
      <c r="R6" s="513"/>
      <c r="S6" s="513">
        <v>6.3200000000000006E-2</v>
      </c>
      <c r="T6" s="513" t="s">
        <v>930</v>
      </c>
      <c r="U6" s="513" t="s">
        <v>936</v>
      </c>
      <c r="V6" s="513" t="s">
        <v>990</v>
      </c>
      <c r="W6" s="513" t="s">
        <v>991</v>
      </c>
      <c r="X6" s="513"/>
      <c r="Y6" s="513" t="s">
        <v>944</v>
      </c>
      <c r="Z6" s="513"/>
      <c r="AA6" s="513">
        <v>54</v>
      </c>
      <c r="AB6" s="513"/>
      <c r="AC6" s="513"/>
      <c r="AD6" s="513"/>
      <c r="AE6" s="513">
        <v>2003</v>
      </c>
      <c r="AF6" s="513">
        <v>2010</v>
      </c>
      <c r="AG6" s="513" t="s">
        <v>930</v>
      </c>
      <c r="AH6" s="513" t="s">
        <v>937</v>
      </c>
      <c r="AI6" s="513">
        <v>27000</v>
      </c>
      <c r="AJ6" s="513">
        <v>96000</v>
      </c>
      <c r="AK6" s="513"/>
      <c r="AL6" s="513"/>
      <c r="AM6" s="513"/>
      <c r="AN6" s="513"/>
      <c r="AO6" s="513" t="s">
        <v>992</v>
      </c>
      <c r="AP6" s="513"/>
      <c r="AQ6" s="513"/>
      <c r="AR6" s="513"/>
      <c r="AS6" s="513" t="s">
        <v>993</v>
      </c>
      <c r="AT6" s="513" t="s">
        <v>935</v>
      </c>
      <c r="AU6" s="513" t="s">
        <v>994</v>
      </c>
      <c r="AV6" s="532">
        <v>41694</v>
      </c>
    </row>
    <row r="7" spans="1:48" ht="60" x14ac:dyDescent="0.25">
      <c r="A7" s="513">
        <v>4675</v>
      </c>
      <c r="B7" s="513" t="s">
        <v>1015</v>
      </c>
      <c r="C7" s="519" t="s">
        <v>928</v>
      </c>
      <c r="D7" s="513" t="s">
        <v>612</v>
      </c>
      <c r="E7" s="513"/>
      <c r="F7" s="513" t="s">
        <v>614</v>
      </c>
      <c r="G7" s="513"/>
      <c r="H7" s="513"/>
      <c r="I7" s="513" t="s">
        <v>935</v>
      </c>
      <c r="J7" s="513" t="s">
        <v>940</v>
      </c>
      <c r="K7" s="513" t="s">
        <v>1016</v>
      </c>
      <c r="L7" s="513" t="s">
        <v>935</v>
      </c>
      <c r="M7" s="513">
        <v>2012</v>
      </c>
      <c r="N7" s="513">
        <v>4</v>
      </c>
      <c r="O7" s="513" t="s">
        <v>1017</v>
      </c>
      <c r="P7" s="513"/>
      <c r="Q7" s="513"/>
      <c r="R7" s="513"/>
      <c r="S7" s="513"/>
      <c r="T7" s="513" t="s">
        <v>930</v>
      </c>
      <c r="U7" s="513" t="s">
        <v>1018</v>
      </c>
      <c r="V7" s="513" t="s">
        <v>1019</v>
      </c>
      <c r="W7" s="513"/>
      <c r="X7" s="513">
        <v>1212</v>
      </c>
      <c r="Y7" s="513" t="s">
        <v>999</v>
      </c>
      <c r="Z7" s="513"/>
      <c r="AA7" s="513"/>
      <c r="AB7" s="513"/>
      <c r="AC7" s="513"/>
      <c r="AD7" s="513"/>
      <c r="AE7" s="513">
        <v>2006</v>
      </c>
      <c r="AF7" s="513">
        <v>2008</v>
      </c>
      <c r="AG7" s="513" t="s">
        <v>930</v>
      </c>
      <c r="AH7" s="513" t="s">
        <v>1008</v>
      </c>
      <c r="AI7" s="534">
        <v>5134</v>
      </c>
      <c r="AJ7" s="534">
        <v>153500</v>
      </c>
      <c r="AK7" s="513"/>
      <c r="AL7" s="513"/>
      <c r="AM7" s="513"/>
      <c r="AN7" s="513"/>
      <c r="AO7" s="513" t="s">
        <v>1020</v>
      </c>
      <c r="AP7" s="513"/>
      <c r="AQ7" s="513"/>
      <c r="AR7" s="513"/>
      <c r="AS7" s="513" t="s">
        <v>1020</v>
      </c>
      <c r="AT7" s="513" t="s">
        <v>935</v>
      </c>
      <c r="AU7" s="513" t="s">
        <v>994</v>
      </c>
      <c r="AV7" s="532">
        <v>41303</v>
      </c>
    </row>
    <row r="8" spans="1:48" ht="45" x14ac:dyDescent="0.25">
      <c r="A8" s="513">
        <v>3035</v>
      </c>
      <c r="B8" s="513" t="s">
        <v>1102</v>
      </c>
      <c r="C8" s="519" t="s">
        <v>928</v>
      </c>
      <c r="D8" s="513" t="s">
        <v>612</v>
      </c>
      <c r="E8" s="513"/>
      <c r="F8" s="513" t="s">
        <v>616</v>
      </c>
      <c r="G8" s="513">
        <v>44</v>
      </c>
      <c r="H8" s="513">
        <v>0.56000000000000005</v>
      </c>
      <c r="I8" s="513" t="s">
        <v>929</v>
      </c>
      <c r="J8" s="513" t="s">
        <v>987</v>
      </c>
      <c r="K8" s="513" t="s">
        <v>941</v>
      </c>
      <c r="L8" s="513"/>
      <c r="M8" s="513">
        <v>2011</v>
      </c>
      <c r="N8" s="513">
        <v>4</v>
      </c>
      <c r="O8" s="513" t="s">
        <v>1103</v>
      </c>
      <c r="P8" s="513"/>
      <c r="Q8" s="513"/>
      <c r="R8" s="513"/>
      <c r="S8" s="513"/>
      <c r="T8" s="513" t="s">
        <v>930</v>
      </c>
      <c r="U8" s="513" t="s">
        <v>936</v>
      </c>
      <c r="V8" s="513" t="s">
        <v>1104</v>
      </c>
      <c r="W8" s="513"/>
      <c r="X8" s="513"/>
      <c r="Y8" s="513" t="s">
        <v>999</v>
      </c>
      <c r="Z8" s="513">
        <v>32</v>
      </c>
      <c r="AA8" s="513">
        <v>28</v>
      </c>
      <c r="AB8" s="513"/>
      <c r="AC8" s="513"/>
      <c r="AD8" s="513"/>
      <c r="AE8" s="513">
        <v>1998</v>
      </c>
      <c r="AF8" s="513">
        <v>2008</v>
      </c>
      <c r="AG8" s="513" t="s">
        <v>930</v>
      </c>
      <c r="AH8" s="513" t="s">
        <v>1008</v>
      </c>
      <c r="AI8" s="513">
        <v>10000</v>
      </c>
      <c r="AJ8" s="513">
        <v>55000</v>
      </c>
      <c r="AK8" s="513"/>
      <c r="AL8" s="513"/>
      <c r="AM8" s="513"/>
      <c r="AN8" s="513"/>
      <c r="AO8" s="513"/>
      <c r="AP8" s="513"/>
      <c r="AQ8" s="513"/>
      <c r="AR8" s="513"/>
      <c r="AS8" s="513"/>
      <c r="AT8" s="513" t="s">
        <v>929</v>
      </c>
      <c r="AU8" s="513" t="s">
        <v>994</v>
      </c>
      <c r="AV8" s="532">
        <v>40912</v>
      </c>
    </row>
    <row r="9" spans="1:48" ht="30" x14ac:dyDescent="0.25">
      <c r="A9" s="513">
        <v>21</v>
      </c>
      <c r="B9" s="513" t="s">
        <v>949</v>
      </c>
      <c r="C9" s="519" t="s">
        <v>928</v>
      </c>
      <c r="D9" s="513" t="s">
        <v>612</v>
      </c>
      <c r="E9" s="513"/>
      <c r="F9" s="513" t="s">
        <v>617</v>
      </c>
      <c r="G9" s="513">
        <v>39</v>
      </c>
      <c r="H9" s="513">
        <v>0.61</v>
      </c>
      <c r="I9" s="513" t="s">
        <v>929</v>
      </c>
      <c r="J9" s="513" t="s">
        <v>1056</v>
      </c>
      <c r="K9" s="513" t="s">
        <v>941</v>
      </c>
      <c r="L9" s="513" t="s">
        <v>955</v>
      </c>
      <c r="M9" s="513">
        <v>2004</v>
      </c>
      <c r="N9" s="513">
        <v>4</v>
      </c>
      <c r="O9" s="513"/>
      <c r="P9" s="513">
        <v>10</v>
      </c>
      <c r="Q9" s="513">
        <v>6</v>
      </c>
      <c r="R9" s="513">
        <v>0.1</v>
      </c>
      <c r="S9" s="513">
        <v>0.06</v>
      </c>
      <c r="T9" s="513" t="s">
        <v>952</v>
      </c>
      <c r="U9" s="513" t="s">
        <v>931</v>
      </c>
      <c r="V9" s="513"/>
      <c r="W9" s="513"/>
      <c r="X9" s="513"/>
      <c r="Y9" s="513"/>
      <c r="Z9" s="513"/>
      <c r="AA9" s="513"/>
      <c r="AB9" s="513"/>
      <c r="AC9" s="513"/>
      <c r="AD9" s="513"/>
      <c r="AE9" s="513"/>
      <c r="AF9" s="513"/>
      <c r="AG9" s="513" t="s">
        <v>930</v>
      </c>
      <c r="AH9" s="513"/>
      <c r="AI9" s="513"/>
      <c r="AJ9" s="513"/>
      <c r="AK9" s="513"/>
      <c r="AL9" s="513"/>
      <c r="AM9" s="513"/>
      <c r="AN9" s="513"/>
      <c r="AO9" s="513">
        <v>2</v>
      </c>
      <c r="AP9" s="513"/>
      <c r="AQ9" s="513"/>
      <c r="AR9" s="513"/>
      <c r="AS9" s="513"/>
      <c r="AT9" s="513"/>
      <c r="AU9" s="513"/>
      <c r="AV9" s="513"/>
    </row>
    <row r="10" spans="1:48" ht="45" x14ac:dyDescent="0.25">
      <c r="A10" s="513">
        <v>4583</v>
      </c>
      <c r="B10" s="513" t="s">
        <v>953</v>
      </c>
      <c r="C10" s="519" t="s">
        <v>928</v>
      </c>
      <c r="D10" s="513" t="s">
        <v>618</v>
      </c>
      <c r="E10" s="513"/>
      <c r="F10" s="513" t="s">
        <v>619</v>
      </c>
      <c r="G10" s="513">
        <v>17</v>
      </c>
      <c r="H10" s="513">
        <v>0.83</v>
      </c>
      <c r="I10" s="513" t="s">
        <v>929</v>
      </c>
      <c r="J10" s="513" t="s">
        <v>940</v>
      </c>
      <c r="K10" s="513" t="s">
        <v>929</v>
      </c>
      <c r="L10" s="513" t="s">
        <v>929</v>
      </c>
      <c r="M10" s="513">
        <v>2010</v>
      </c>
      <c r="N10" s="513">
        <v>5</v>
      </c>
      <c r="O10" s="513" t="s">
        <v>1033</v>
      </c>
      <c r="P10" s="513"/>
      <c r="Q10" s="513">
        <v>1</v>
      </c>
      <c r="R10" s="513"/>
      <c r="S10" s="513">
        <v>0.01</v>
      </c>
      <c r="T10" s="513" t="s">
        <v>945</v>
      </c>
      <c r="U10" s="513" t="s">
        <v>936</v>
      </c>
      <c r="V10" s="513"/>
      <c r="W10" s="513"/>
      <c r="X10" s="513"/>
      <c r="Y10" s="513"/>
      <c r="Z10" s="513"/>
      <c r="AA10" s="513"/>
      <c r="AB10" s="513"/>
      <c r="AC10" s="513"/>
      <c r="AD10" s="513"/>
      <c r="AE10" s="513"/>
      <c r="AF10" s="513"/>
      <c r="AG10" s="513" t="s">
        <v>930</v>
      </c>
      <c r="AH10" s="513" t="s">
        <v>937</v>
      </c>
      <c r="AI10" s="513"/>
      <c r="AJ10" s="513"/>
      <c r="AK10" s="513"/>
      <c r="AL10" s="513"/>
      <c r="AM10" s="513"/>
      <c r="AN10" s="513"/>
      <c r="AO10" s="513"/>
      <c r="AP10" s="513"/>
      <c r="AQ10" s="513"/>
      <c r="AR10" s="513"/>
      <c r="AS10" s="513"/>
      <c r="AT10" s="513"/>
      <c r="AU10" s="513"/>
      <c r="AV10" s="513"/>
    </row>
    <row r="11" spans="1:48" ht="45" x14ac:dyDescent="0.25">
      <c r="A11" s="513">
        <v>4142</v>
      </c>
      <c r="B11" s="513" t="s">
        <v>1068</v>
      </c>
      <c r="C11" s="519" t="s">
        <v>928</v>
      </c>
      <c r="D11" s="513" t="s">
        <v>618</v>
      </c>
      <c r="E11" s="513"/>
      <c r="F11" s="513" t="s">
        <v>621</v>
      </c>
      <c r="G11" s="513">
        <v>56</v>
      </c>
      <c r="H11" s="513">
        <v>0.44</v>
      </c>
      <c r="I11" s="513" t="s">
        <v>929</v>
      </c>
      <c r="J11" s="513" t="s">
        <v>987</v>
      </c>
      <c r="K11" s="513" t="s">
        <v>934</v>
      </c>
      <c r="L11" s="513" t="s">
        <v>935</v>
      </c>
      <c r="M11" s="513">
        <v>2012</v>
      </c>
      <c r="N11" s="513">
        <v>4</v>
      </c>
      <c r="O11" s="513" t="s">
        <v>1069</v>
      </c>
      <c r="P11" s="513"/>
      <c r="Q11" s="513">
        <v>7</v>
      </c>
      <c r="R11" s="513"/>
      <c r="S11" s="513">
        <v>7.0000000000000007E-2</v>
      </c>
      <c r="T11" s="513" t="s">
        <v>930</v>
      </c>
      <c r="U11" s="513" t="s">
        <v>936</v>
      </c>
      <c r="V11" s="513" t="s">
        <v>1023</v>
      </c>
      <c r="W11" s="513"/>
      <c r="X11" s="513"/>
      <c r="Y11" s="513" t="s">
        <v>944</v>
      </c>
      <c r="Z11" s="513">
        <v>243</v>
      </c>
      <c r="AA11" s="513">
        <v>49</v>
      </c>
      <c r="AB11" s="513"/>
      <c r="AC11" s="513"/>
      <c r="AD11" s="513"/>
      <c r="AE11" s="513">
        <v>2001</v>
      </c>
      <c r="AF11" s="513">
        <v>2009</v>
      </c>
      <c r="AG11" s="513" t="s">
        <v>930</v>
      </c>
      <c r="AH11" s="513" t="s">
        <v>937</v>
      </c>
      <c r="AI11" s="513">
        <v>23000</v>
      </c>
      <c r="AJ11" s="513">
        <v>42000</v>
      </c>
      <c r="AK11" s="513"/>
      <c r="AL11" s="513"/>
      <c r="AM11" s="513"/>
      <c r="AN11" s="513"/>
      <c r="AO11" s="513">
        <v>6</v>
      </c>
      <c r="AP11" s="513"/>
      <c r="AQ11" s="513"/>
      <c r="AR11" s="513"/>
      <c r="AS11" s="513" t="s">
        <v>1070</v>
      </c>
      <c r="AT11" s="513" t="s">
        <v>929</v>
      </c>
      <c r="AU11" s="513" t="s">
        <v>994</v>
      </c>
      <c r="AV11" s="532">
        <v>41078</v>
      </c>
    </row>
    <row r="12" spans="1:48" ht="45" x14ac:dyDescent="0.25">
      <c r="A12" s="513">
        <v>4673</v>
      </c>
      <c r="B12" s="513" t="s">
        <v>1071</v>
      </c>
      <c r="C12" s="519" t="s">
        <v>928</v>
      </c>
      <c r="D12" s="513" t="s">
        <v>618</v>
      </c>
      <c r="E12" s="513"/>
      <c r="F12" s="513" t="s">
        <v>622</v>
      </c>
      <c r="G12" s="513">
        <v>24</v>
      </c>
      <c r="H12" s="513">
        <v>0.76</v>
      </c>
      <c r="I12" s="513" t="s">
        <v>1072</v>
      </c>
      <c r="J12" s="513" t="s">
        <v>932</v>
      </c>
      <c r="K12" s="513" t="s">
        <v>935</v>
      </c>
      <c r="L12" s="513" t="s">
        <v>935</v>
      </c>
      <c r="M12" s="513">
        <v>2011</v>
      </c>
      <c r="N12" s="513">
        <v>4</v>
      </c>
      <c r="O12" s="513" t="s">
        <v>1073</v>
      </c>
      <c r="P12" s="513"/>
      <c r="Q12" s="513">
        <v>10.59</v>
      </c>
      <c r="R12" s="513"/>
      <c r="S12" s="513">
        <v>0.10589999999999999</v>
      </c>
      <c r="T12" s="513" t="s">
        <v>930</v>
      </c>
      <c r="U12" s="513" t="s">
        <v>1074</v>
      </c>
      <c r="V12" s="513" t="s">
        <v>1023</v>
      </c>
      <c r="W12" s="513" t="s">
        <v>1075</v>
      </c>
      <c r="X12" s="513"/>
      <c r="Y12" s="513" t="s">
        <v>999</v>
      </c>
      <c r="Z12" s="513">
        <v>315</v>
      </c>
      <c r="AA12" s="513">
        <v>233</v>
      </c>
      <c r="AB12" s="513"/>
      <c r="AC12" s="513"/>
      <c r="AD12" s="513"/>
      <c r="AE12" s="513">
        <v>1997</v>
      </c>
      <c r="AF12" s="513">
        <v>2008</v>
      </c>
      <c r="AG12" s="513" t="s">
        <v>945</v>
      </c>
      <c r="AH12" s="513"/>
      <c r="AI12" s="513"/>
      <c r="AJ12" s="513"/>
      <c r="AK12" s="513"/>
      <c r="AL12" s="513"/>
      <c r="AM12" s="513"/>
      <c r="AN12" s="513"/>
      <c r="AO12" s="513"/>
      <c r="AP12" s="513" t="s">
        <v>946</v>
      </c>
      <c r="AQ12" s="513" t="s">
        <v>1076</v>
      </c>
      <c r="AR12" s="513" t="s">
        <v>948</v>
      </c>
      <c r="AS12" s="513"/>
      <c r="AT12" s="513" t="s">
        <v>929</v>
      </c>
      <c r="AU12" s="513"/>
      <c r="AV12" s="532">
        <v>41311</v>
      </c>
    </row>
    <row r="13" spans="1:48" ht="45" x14ac:dyDescent="0.25">
      <c r="A13" s="513">
        <v>3860</v>
      </c>
      <c r="B13" s="513" t="s">
        <v>1105</v>
      </c>
      <c r="C13" s="519" t="s">
        <v>928</v>
      </c>
      <c r="D13" s="513" t="s">
        <v>618</v>
      </c>
      <c r="E13" s="513"/>
      <c r="F13" s="513" t="s">
        <v>623</v>
      </c>
      <c r="G13" s="513">
        <v>24</v>
      </c>
      <c r="H13" s="513">
        <v>0.76</v>
      </c>
      <c r="I13" s="513" t="s">
        <v>929</v>
      </c>
      <c r="J13" s="513" t="s">
        <v>72</v>
      </c>
      <c r="K13" s="513" t="s">
        <v>941</v>
      </c>
      <c r="L13" s="513" t="s">
        <v>955</v>
      </c>
      <c r="M13" s="513">
        <v>2011</v>
      </c>
      <c r="N13" s="513">
        <v>4</v>
      </c>
      <c r="O13" s="513" t="s">
        <v>1106</v>
      </c>
      <c r="P13" s="513"/>
      <c r="Q13" s="513"/>
      <c r="R13" s="513"/>
      <c r="S13" s="513"/>
      <c r="T13" s="513" t="s">
        <v>930</v>
      </c>
      <c r="U13" s="513" t="s">
        <v>1018</v>
      </c>
      <c r="V13" s="513" t="s">
        <v>1107</v>
      </c>
      <c r="W13" s="513"/>
      <c r="X13" s="513">
        <v>1358</v>
      </c>
      <c r="Y13" s="513" t="s">
        <v>944</v>
      </c>
      <c r="Z13" s="513"/>
      <c r="AA13" s="513"/>
      <c r="AB13" s="513"/>
      <c r="AC13" s="513"/>
      <c r="AD13" s="513"/>
      <c r="AE13" s="513">
        <v>1992</v>
      </c>
      <c r="AF13" s="513">
        <v>2008</v>
      </c>
      <c r="AG13" s="513" t="s">
        <v>945</v>
      </c>
      <c r="AH13" s="513"/>
      <c r="AI13" s="513"/>
      <c r="AJ13" s="513"/>
      <c r="AK13" s="513"/>
      <c r="AL13" s="513"/>
      <c r="AM13" s="513"/>
      <c r="AN13" s="513"/>
      <c r="AO13" s="513"/>
      <c r="AP13" s="513" t="s">
        <v>935</v>
      </c>
      <c r="AQ13" s="513" t="s">
        <v>935</v>
      </c>
      <c r="AR13" s="513" t="s">
        <v>948</v>
      </c>
      <c r="AS13" s="513"/>
      <c r="AT13" s="513" t="s">
        <v>929</v>
      </c>
      <c r="AU13" s="513"/>
      <c r="AV13" s="532">
        <v>41064</v>
      </c>
    </row>
    <row r="14" spans="1:48" ht="45" x14ac:dyDescent="0.25">
      <c r="A14" s="513">
        <v>3861</v>
      </c>
      <c r="B14" s="513" t="s">
        <v>1105</v>
      </c>
      <c r="C14" s="519" t="s">
        <v>928</v>
      </c>
      <c r="D14" s="513" t="s">
        <v>618</v>
      </c>
      <c r="E14" s="513"/>
      <c r="F14" s="513" t="s">
        <v>624</v>
      </c>
      <c r="G14" s="513">
        <v>17</v>
      </c>
      <c r="H14" s="513">
        <v>0.83</v>
      </c>
      <c r="I14" s="513" t="s">
        <v>929</v>
      </c>
      <c r="J14" s="513" t="s">
        <v>72</v>
      </c>
      <c r="K14" s="513" t="s">
        <v>941</v>
      </c>
      <c r="L14" s="513" t="s">
        <v>955</v>
      </c>
      <c r="M14" s="513">
        <v>2011</v>
      </c>
      <c r="N14" s="513">
        <v>4</v>
      </c>
      <c r="O14" s="513" t="s">
        <v>1108</v>
      </c>
      <c r="P14" s="513"/>
      <c r="Q14" s="513"/>
      <c r="R14" s="513"/>
      <c r="S14" s="513"/>
      <c r="T14" s="513" t="s">
        <v>930</v>
      </c>
      <c r="U14" s="513" t="s">
        <v>1018</v>
      </c>
      <c r="V14" s="513" t="s">
        <v>1107</v>
      </c>
      <c r="W14" s="513"/>
      <c r="X14" s="513">
        <v>3824</v>
      </c>
      <c r="Y14" s="513" t="s">
        <v>944</v>
      </c>
      <c r="Z14" s="513"/>
      <c r="AA14" s="513"/>
      <c r="AB14" s="513"/>
      <c r="AC14" s="513"/>
      <c r="AD14" s="513"/>
      <c r="AE14" s="513">
        <v>1992</v>
      </c>
      <c r="AF14" s="513">
        <v>2008</v>
      </c>
      <c r="AG14" s="513" t="s">
        <v>945</v>
      </c>
      <c r="AH14" s="513"/>
      <c r="AI14" s="513"/>
      <c r="AJ14" s="513"/>
      <c r="AK14" s="513"/>
      <c r="AL14" s="513"/>
      <c r="AM14" s="513"/>
      <c r="AN14" s="513"/>
      <c r="AO14" s="513"/>
      <c r="AP14" s="513" t="s">
        <v>935</v>
      </c>
      <c r="AQ14" s="513" t="s">
        <v>935</v>
      </c>
      <c r="AR14" s="513" t="s">
        <v>948</v>
      </c>
      <c r="AS14" s="513"/>
      <c r="AT14" s="513" t="s">
        <v>929</v>
      </c>
      <c r="AU14" s="513"/>
      <c r="AV14" s="532">
        <v>41064</v>
      </c>
    </row>
    <row r="15" spans="1:48" ht="45" x14ac:dyDescent="0.25">
      <c r="A15" s="513">
        <v>4741</v>
      </c>
      <c r="B15" s="513" t="s">
        <v>1125</v>
      </c>
      <c r="C15" s="519" t="s">
        <v>928</v>
      </c>
      <c r="D15" s="513" t="s">
        <v>606</v>
      </c>
      <c r="E15" s="513" t="s">
        <v>1126</v>
      </c>
      <c r="F15" s="513" t="s">
        <v>627</v>
      </c>
      <c r="G15" s="513">
        <v>41.5</v>
      </c>
      <c r="H15" s="513">
        <v>0.58499999999999996</v>
      </c>
      <c r="I15" s="513" t="s">
        <v>1046</v>
      </c>
      <c r="J15" s="513" t="s">
        <v>940</v>
      </c>
      <c r="K15" s="513" t="s">
        <v>935</v>
      </c>
      <c r="L15" s="513" t="s">
        <v>984</v>
      </c>
      <c r="M15" s="513">
        <v>2012</v>
      </c>
      <c r="N15" s="513">
        <v>4</v>
      </c>
      <c r="O15" s="513" t="s">
        <v>1127</v>
      </c>
      <c r="P15" s="513"/>
      <c r="Q15" s="513">
        <v>6.6</v>
      </c>
      <c r="R15" s="513"/>
      <c r="S15" s="513">
        <v>6.6000000000000003E-2</v>
      </c>
      <c r="T15" s="513" t="s">
        <v>930</v>
      </c>
      <c r="U15" s="513" t="s">
        <v>936</v>
      </c>
      <c r="V15" s="513" t="s">
        <v>1086</v>
      </c>
      <c r="W15" s="513"/>
      <c r="X15" s="513"/>
      <c r="Y15" s="513" t="s">
        <v>1128</v>
      </c>
      <c r="Z15" s="513">
        <v>1178</v>
      </c>
      <c r="AA15" s="513">
        <v>1178</v>
      </c>
      <c r="AB15" s="513"/>
      <c r="AC15" s="513"/>
      <c r="AD15" s="513"/>
      <c r="AE15" s="513">
        <v>2001</v>
      </c>
      <c r="AF15" s="513">
        <v>2007</v>
      </c>
      <c r="AG15" s="513" t="s">
        <v>930</v>
      </c>
      <c r="AH15" s="513"/>
      <c r="AI15" s="513"/>
      <c r="AJ15" s="513"/>
      <c r="AK15" s="513"/>
      <c r="AL15" s="513"/>
      <c r="AM15" s="513"/>
      <c r="AN15" s="513"/>
      <c r="AO15" s="513">
        <v>2</v>
      </c>
      <c r="AP15" s="513"/>
      <c r="AQ15" s="513"/>
      <c r="AR15" s="513"/>
      <c r="AS15" s="513"/>
      <c r="AT15" s="513" t="s">
        <v>1032</v>
      </c>
      <c r="AU15" s="513"/>
      <c r="AV15" s="532">
        <v>41295</v>
      </c>
    </row>
    <row r="16" spans="1:48" ht="45" x14ac:dyDescent="0.25">
      <c r="A16" s="513">
        <v>4746</v>
      </c>
      <c r="B16" s="513" t="s">
        <v>1125</v>
      </c>
      <c r="C16" s="519" t="s">
        <v>928</v>
      </c>
      <c r="D16" s="513" t="s">
        <v>606</v>
      </c>
      <c r="E16" s="513" t="s">
        <v>1126</v>
      </c>
      <c r="F16" s="513" t="s">
        <v>627</v>
      </c>
      <c r="G16" s="513">
        <v>36.799999999999997</v>
      </c>
      <c r="H16" s="513">
        <v>0.63200000000000001</v>
      </c>
      <c r="I16" s="513" t="s">
        <v>1129</v>
      </c>
      <c r="J16" s="513" t="s">
        <v>940</v>
      </c>
      <c r="K16" s="513" t="s">
        <v>935</v>
      </c>
      <c r="L16" s="513" t="s">
        <v>984</v>
      </c>
      <c r="M16" s="513">
        <v>2012</v>
      </c>
      <c r="N16" s="513">
        <v>4</v>
      </c>
      <c r="O16" s="513" t="s">
        <v>1127</v>
      </c>
      <c r="P16" s="513"/>
      <c r="Q16" s="513">
        <v>6.1</v>
      </c>
      <c r="R16" s="513"/>
      <c r="S16" s="513">
        <v>6.0999999999999999E-2</v>
      </c>
      <c r="T16" s="513" t="s">
        <v>930</v>
      </c>
      <c r="U16" s="513" t="s">
        <v>936</v>
      </c>
      <c r="V16" s="513" t="s">
        <v>1086</v>
      </c>
      <c r="W16" s="513"/>
      <c r="X16" s="513"/>
      <c r="Y16" s="513" t="s">
        <v>1128</v>
      </c>
      <c r="Z16" s="513">
        <v>1178</v>
      </c>
      <c r="AA16" s="513">
        <v>1178</v>
      </c>
      <c r="AB16" s="513"/>
      <c r="AC16" s="513"/>
      <c r="AD16" s="513"/>
      <c r="AE16" s="513">
        <v>2001</v>
      </c>
      <c r="AF16" s="513">
        <v>2007</v>
      </c>
      <c r="AG16" s="513" t="s">
        <v>930</v>
      </c>
      <c r="AH16" s="513"/>
      <c r="AI16" s="513"/>
      <c r="AJ16" s="513"/>
      <c r="AK16" s="513"/>
      <c r="AL16" s="513"/>
      <c r="AM16" s="513"/>
      <c r="AN16" s="513"/>
      <c r="AO16" s="513">
        <v>2</v>
      </c>
      <c r="AP16" s="513"/>
      <c r="AQ16" s="513"/>
      <c r="AR16" s="513"/>
      <c r="AS16" s="513"/>
      <c r="AT16" s="513" t="s">
        <v>929</v>
      </c>
      <c r="AU16" s="513"/>
      <c r="AV16" s="532">
        <v>41295</v>
      </c>
    </row>
    <row r="17" spans="1:48" ht="45" x14ac:dyDescent="0.25">
      <c r="A17" s="513">
        <v>4737</v>
      </c>
      <c r="B17" s="513" t="s">
        <v>1125</v>
      </c>
      <c r="C17" s="519" t="s">
        <v>928</v>
      </c>
      <c r="D17" s="513" t="s">
        <v>606</v>
      </c>
      <c r="E17" s="513" t="s">
        <v>1126</v>
      </c>
      <c r="F17" s="513" t="s">
        <v>627</v>
      </c>
      <c r="G17" s="513">
        <v>36.5</v>
      </c>
      <c r="H17" s="513">
        <v>0.63500000000000001</v>
      </c>
      <c r="I17" s="513" t="s">
        <v>929</v>
      </c>
      <c r="J17" s="513" t="s">
        <v>940</v>
      </c>
      <c r="K17" s="513" t="s">
        <v>935</v>
      </c>
      <c r="L17" s="513" t="s">
        <v>984</v>
      </c>
      <c r="M17" s="513">
        <v>2012</v>
      </c>
      <c r="N17" s="513">
        <v>4</v>
      </c>
      <c r="O17" s="513" t="s">
        <v>1127</v>
      </c>
      <c r="P17" s="513"/>
      <c r="Q17" s="513">
        <v>5.2</v>
      </c>
      <c r="R17" s="513"/>
      <c r="S17" s="513">
        <v>5.1999999999999998E-2</v>
      </c>
      <c r="T17" s="513" t="s">
        <v>930</v>
      </c>
      <c r="U17" s="513" t="s">
        <v>936</v>
      </c>
      <c r="V17" s="513" t="s">
        <v>1086</v>
      </c>
      <c r="W17" s="513"/>
      <c r="X17" s="513"/>
      <c r="Y17" s="513" t="s">
        <v>1128</v>
      </c>
      <c r="Z17" s="513">
        <v>1178</v>
      </c>
      <c r="AA17" s="513">
        <v>1178</v>
      </c>
      <c r="AB17" s="513"/>
      <c r="AC17" s="513"/>
      <c r="AD17" s="513"/>
      <c r="AE17" s="513">
        <v>2001</v>
      </c>
      <c r="AF17" s="513">
        <v>2007</v>
      </c>
      <c r="AG17" s="513" t="s">
        <v>930</v>
      </c>
      <c r="AH17" s="513"/>
      <c r="AI17" s="513"/>
      <c r="AJ17" s="513"/>
      <c r="AK17" s="513"/>
      <c r="AL17" s="513"/>
      <c r="AM17" s="513"/>
      <c r="AN17" s="513"/>
      <c r="AO17" s="513">
        <v>2</v>
      </c>
      <c r="AP17" s="513"/>
      <c r="AQ17" s="513"/>
      <c r="AR17" s="513"/>
      <c r="AS17" s="513"/>
      <c r="AT17" s="513" t="s">
        <v>929</v>
      </c>
      <c r="AU17" s="513"/>
      <c r="AV17" s="532">
        <v>41295</v>
      </c>
    </row>
    <row r="18" spans="1:48" ht="45" x14ac:dyDescent="0.25">
      <c r="A18" s="513">
        <v>4748</v>
      </c>
      <c r="B18" s="513" t="s">
        <v>1125</v>
      </c>
      <c r="C18" s="519" t="s">
        <v>928</v>
      </c>
      <c r="D18" s="513" t="s">
        <v>606</v>
      </c>
      <c r="E18" s="513" t="s">
        <v>1126</v>
      </c>
      <c r="F18" s="513" t="s">
        <v>627</v>
      </c>
      <c r="G18" s="513">
        <v>18.7</v>
      </c>
      <c r="H18" s="513">
        <v>0.81299999999999994</v>
      </c>
      <c r="I18" s="513" t="s">
        <v>1130</v>
      </c>
      <c r="J18" s="513" t="s">
        <v>940</v>
      </c>
      <c r="K18" s="513" t="s">
        <v>935</v>
      </c>
      <c r="L18" s="513" t="s">
        <v>984</v>
      </c>
      <c r="M18" s="513">
        <v>2012</v>
      </c>
      <c r="N18" s="513">
        <v>4</v>
      </c>
      <c r="O18" s="513" t="s">
        <v>1127</v>
      </c>
      <c r="P18" s="513"/>
      <c r="Q18" s="513">
        <v>12.1</v>
      </c>
      <c r="R18" s="513"/>
      <c r="S18" s="513">
        <v>0.121</v>
      </c>
      <c r="T18" s="513" t="s">
        <v>930</v>
      </c>
      <c r="U18" s="513" t="s">
        <v>936</v>
      </c>
      <c r="V18" s="513" t="s">
        <v>1086</v>
      </c>
      <c r="W18" s="513"/>
      <c r="X18" s="513"/>
      <c r="Y18" s="513" t="s">
        <v>1128</v>
      </c>
      <c r="Z18" s="513">
        <v>1178</v>
      </c>
      <c r="AA18" s="513">
        <v>1178</v>
      </c>
      <c r="AB18" s="513"/>
      <c r="AC18" s="513"/>
      <c r="AD18" s="513"/>
      <c r="AE18" s="513">
        <v>2001</v>
      </c>
      <c r="AF18" s="513">
        <v>2007</v>
      </c>
      <c r="AG18" s="513" t="s">
        <v>930</v>
      </c>
      <c r="AH18" s="513"/>
      <c r="AI18" s="513"/>
      <c r="AJ18" s="513"/>
      <c r="AK18" s="513"/>
      <c r="AL18" s="513"/>
      <c r="AM18" s="513"/>
      <c r="AN18" s="513"/>
      <c r="AO18" s="513">
        <v>2</v>
      </c>
      <c r="AP18" s="513"/>
      <c r="AQ18" s="513"/>
      <c r="AR18" s="513"/>
      <c r="AS18" s="513"/>
      <c r="AT18" s="513" t="s">
        <v>1045</v>
      </c>
      <c r="AU18" s="513"/>
      <c r="AV18" s="532">
        <v>41295</v>
      </c>
    </row>
    <row r="19" spans="1:48" ht="45" x14ac:dyDescent="0.25">
      <c r="A19" s="513">
        <v>4742</v>
      </c>
      <c r="B19" s="513" t="s">
        <v>1125</v>
      </c>
      <c r="C19" s="519" t="s">
        <v>928</v>
      </c>
      <c r="D19" s="513" t="s">
        <v>606</v>
      </c>
      <c r="E19" s="513" t="s">
        <v>1126</v>
      </c>
      <c r="F19" s="513" t="s">
        <v>627</v>
      </c>
      <c r="G19" s="513">
        <v>12.7</v>
      </c>
      <c r="H19" s="513">
        <v>0.873</v>
      </c>
      <c r="I19" s="513" t="s">
        <v>938</v>
      </c>
      <c r="J19" s="513" t="s">
        <v>940</v>
      </c>
      <c r="K19" s="513" t="s">
        <v>935</v>
      </c>
      <c r="L19" s="513" t="s">
        <v>984</v>
      </c>
      <c r="M19" s="513">
        <v>2012</v>
      </c>
      <c r="N19" s="513">
        <v>4</v>
      </c>
      <c r="O19" s="513" t="s">
        <v>1127</v>
      </c>
      <c r="P19" s="513"/>
      <c r="Q19" s="513">
        <v>10.7</v>
      </c>
      <c r="R19" s="513"/>
      <c r="S19" s="513">
        <v>0.107</v>
      </c>
      <c r="T19" s="513" t="s">
        <v>930</v>
      </c>
      <c r="U19" s="513" t="s">
        <v>936</v>
      </c>
      <c r="V19" s="513" t="s">
        <v>1086</v>
      </c>
      <c r="W19" s="513"/>
      <c r="X19" s="513"/>
      <c r="Y19" s="513" t="s">
        <v>1128</v>
      </c>
      <c r="Z19" s="513">
        <v>1178</v>
      </c>
      <c r="AA19" s="513">
        <v>1178</v>
      </c>
      <c r="AB19" s="513"/>
      <c r="AC19" s="513"/>
      <c r="AD19" s="513"/>
      <c r="AE19" s="513">
        <v>2001</v>
      </c>
      <c r="AF19" s="513">
        <v>2007</v>
      </c>
      <c r="AG19" s="513" t="s">
        <v>930</v>
      </c>
      <c r="AH19" s="513"/>
      <c r="AI19" s="513"/>
      <c r="AJ19" s="513"/>
      <c r="AK19" s="513"/>
      <c r="AL19" s="513"/>
      <c r="AM19" s="513"/>
      <c r="AN19" s="513"/>
      <c r="AO19" s="513">
        <v>2</v>
      </c>
      <c r="AP19" s="513"/>
      <c r="AQ19" s="513"/>
      <c r="AR19" s="513"/>
      <c r="AS19" s="513"/>
      <c r="AT19" s="513" t="s">
        <v>1045</v>
      </c>
      <c r="AU19" s="513"/>
      <c r="AV19" s="532">
        <v>41295</v>
      </c>
    </row>
    <row r="20" spans="1:48" ht="60" x14ac:dyDescent="0.25">
      <c r="A20" s="513">
        <v>4790</v>
      </c>
      <c r="B20" s="513" t="s">
        <v>1131</v>
      </c>
      <c r="C20" s="519" t="s">
        <v>928</v>
      </c>
      <c r="D20" s="513" t="s">
        <v>606</v>
      </c>
      <c r="E20" s="513" t="s">
        <v>1126</v>
      </c>
      <c r="F20" s="513" t="s">
        <v>628</v>
      </c>
      <c r="G20" s="513">
        <v>38</v>
      </c>
      <c r="H20" s="513">
        <v>0.62</v>
      </c>
      <c r="I20" s="513" t="s">
        <v>929</v>
      </c>
      <c r="J20" s="513" t="s">
        <v>940</v>
      </c>
      <c r="K20" s="513" t="s">
        <v>935</v>
      </c>
      <c r="L20" s="513" t="s">
        <v>984</v>
      </c>
      <c r="M20" s="513">
        <v>2011</v>
      </c>
      <c r="N20" s="513">
        <v>4</v>
      </c>
      <c r="O20" s="513"/>
      <c r="P20" s="513"/>
      <c r="Q20" s="513">
        <v>9.5</v>
      </c>
      <c r="R20" s="513"/>
      <c r="S20" s="513">
        <v>9.5000000000000001E-2</v>
      </c>
      <c r="T20" s="513" t="s">
        <v>930</v>
      </c>
      <c r="U20" s="513" t="s">
        <v>936</v>
      </c>
      <c r="V20" s="513" t="s">
        <v>1111</v>
      </c>
      <c r="W20" s="513"/>
      <c r="X20" s="513"/>
      <c r="Y20" s="513" t="s">
        <v>944</v>
      </c>
      <c r="Z20" s="513">
        <v>82</v>
      </c>
      <c r="AA20" s="513">
        <v>50</v>
      </c>
      <c r="AB20" s="513"/>
      <c r="AC20" s="513"/>
      <c r="AD20" s="513"/>
      <c r="AE20" s="513">
        <v>2002</v>
      </c>
      <c r="AF20" s="513">
        <v>2009</v>
      </c>
      <c r="AG20" s="513" t="s">
        <v>930</v>
      </c>
      <c r="AH20" s="513" t="s">
        <v>1008</v>
      </c>
      <c r="AI20" s="513"/>
      <c r="AJ20" s="513"/>
      <c r="AK20" s="513"/>
      <c r="AL20" s="513"/>
      <c r="AM20" s="513"/>
      <c r="AN20" s="513"/>
      <c r="AO20" s="513">
        <v>2</v>
      </c>
      <c r="AP20" s="513"/>
      <c r="AQ20" s="513"/>
      <c r="AR20" s="513"/>
      <c r="AS20" s="513"/>
      <c r="AT20" s="513" t="s">
        <v>929</v>
      </c>
      <c r="AU20" s="513" t="s">
        <v>1014</v>
      </c>
      <c r="AV20" s="532">
        <v>41297</v>
      </c>
    </row>
    <row r="21" spans="1:48" ht="45" x14ac:dyDescent="0.25">
      <c r="A21" s="513">
        <v>4781</v>
      </c>
      <c r="B21" s="513" t="s">
        <v>1131</v>
      </c>
      <c r="C21" s="519" t="s">
        <v>928</v>
      </c>
      <c r="D21" s="513" t="s">
        <v>606</v>
      </c>
      <c r="E21" s="513" t="s">
        <v>1126</v>
      </c>
      <c r="F21" s="513" t="s">
        <v>629</v>
      </c>
      <c r="G21" s="513">
        <v>26</v>
      </c>
      <c r="H21" s="513">
        <v>0.74</v>
      </c>
      <c r="I21" s="513" t="s">
        <v>929</v>
      </c>
      <c r="J21" s="513" t="s">
        <v>940</v>
      </c>
      <c r="K21" s="513" t="s">
        <v>935</v>
      </c>
      <c r="L21" s="513" t="s">
        <v>984</v>
      </c>
      <c r="M21" s="513">
        <v>2011</v>
      </c>
      <c r="N21" s="513">
        <v>4</v>
      </c>
      <c r="O21" s="513"/>
      <c r="P21" s="513"/>
      <c r="Q21" s="513">
        <v>3.5</v>
      </c>
      <c r="R21" s="513"/>
      <c r="S21" s="513">
        <v>3.5000000000000003E-2</v>
      </c>
      <c r="T21" s="513" t="s">
        <v>930</v>
      </c>
      <c r="U21" s="513" t="s">
        <v>936</v>
      </c>
      <c r="V21" s="513" t="s">
        <v>1111</v>
      </c>
      <c r="W21" s="513"/>
      <c r="X21" s="513"/>
      <c r="Y21" s="513" t="s">
        <v>944</v>
      </c>
      <c r="Z21" s="513">
        <v>754</v>
      </c>
      <c r="AA21" s="513">
        <v>505</v>
      </c>
      <c r="AB21" s="513"/>
      <c r="AC21" s="513"/>
      <c r="AD21" s="513"/>
      <c r="AE21" s="513">
        <v>2002</v>
      </c>
      <c r="AF21" s="513">
        <v>2009</v>
      </c>
      <c r="AG21" s="513" t="s">
        <v>930</v>
      </c>
      <c r="AH21" s="513" t="s">
        <v>1008</v>
      </c>
      <c r="AI21" s="513"/>
      <c r="AJ21" s="513"/>
      <c r="AK21" s="513"/>
      <c r="AL21" s="513"/>
      <c r="AM21" s="513"/>
      <c r="AN21" s="513"/>
      <c r="AO21" s="513" t="s">
        <v>1132</v>
      </c>
      <c r="AP21" s="513"/>
      <c r="AQ21" s="513"/>
      <c r="AR21" s="513"/>
      <c r="AS21" s="513"/>
      <c r="AT21" s="513" t="s">
        <v>929</v>
      </c>
      <c r="AU21" s="513" t="s">
        <v>994</v>
      </c>
      <c r="AV21" s="532">
        <v>41297</v>
      </c>
    </row>
    <row r="22" spans="1:48" ht="45" x14ac:dyDescent="0.25">
      <c r="A22" s="513">
        <v>4777</v>
      </c>
      <c r="B22" s="513" t="s">
        <v>1131</v>
      </c>
      <c r="C22" s="519" t="s">
        <v>928</v>
      </c>
      <c r="D22" s="513" t="s">
        <v>606</v>
      </c>
      <c r="E22" s="513" t="s">
        <v>1126</v>
      </c>
      <c r="F22" s="513" t="s">
        <v>629</v>
      </c>
      <c r="G22" s="513">
        <v>25</v>
      </c>
      <c r="H22" s="513">
        <v>0.75</v>
      </c>
      <c r="I22" s="513" t="s">
        <v>929</v>
      </c>
      <c r="J22" s="513" t="s">
        <v>987</v>
      </c>
      <c r="K22" s="513" t="s">
        <v>934</v>
      </c>
      <c r="L22" s="513" t="s">
        <v>984</v>
      </c>
      <c r="M22" s="513">
        <v>2011</v>
      </c>
      <c r="N22" s="513">
        <v>4</v>
      </c>
      <c r="O22" s="513"/>
      <c r="P22" s="513"/>
      <c r="Q22" s="513">
        <v>5.4</v>
      </c>
      <c r="R22" s="513"/>
      <c r="S22" s="513">
        <v>5.3999999999999999E-2</v>
      </c>
      <c r="T22" s="513" t="s">
        <v>930</v>
      </c>
      <c r="U22" s="513" t="s">
        <v>936</v>
      </c>
      <c r="V22" s="513" t="s">
        <v>1111</v>
      </c>
      <c r="W22" s="513"/>
      <c r="X22" s="513"/>
      <c r="Y22" s="513" t="s">
        <v>944</v>
      </c>
      <c r="Z22" s="513">
        <v>298</v>
      </c>
      <c r="AA22" s="513">
        <v>199</v>
      </c>
      <c r="AB22" s="513"/>
      <c r="AC22" s="513"/>
      <c r="AD22" s="513"/>
      <c r="AE22" s="513">
        <v>2002</v>
      </c>
      <c r="AF22" s="513">
        <v>2009</v>
      </c>
      <c r="AG22" s="513" t="s">
        <v>930</v>
      </c>
      <c r="AH22" s="513" t="s">
        <v>1008</v>
      </c>
      <c r="AI22" s="513"/>
      <c r="AJ22" s="513"/>
      <c r="AK22" s="513"/>
      <c r="AL22" s="513"/>
      <c r="AM22" s="513"/>
      <c r="AN22" s="513"/>
      <c r="AO22" s="513" t="s">
        <v>1132</v>
      </c>
      <c r="AP22" s="513"/>
      <c r="AQ22" s="513"/>
      <c r="AR22" s="513"/>
      <c r="AS22" s="513"/>
      <c r="AT22" s="513" t="s">
        <v>929</v>
      </c>
      <c r="AU22" s="513" t="s">
        <v>994</v>
      </c>
      <c r="AV22" s="532">
        <v>41297</v>
      </c>
    </row>
    <row r="23" spans="1:48" ht="45" x14ac:dyDescent="0.25">
      <c r="A23" s="513">
        <v>4780</v>
      </c>
      <c r="B23" s="513" t="s">
        <v>1131</v>
      </c>
      <c r="C23" s="519" t="s">
        <v>928</v>
      </c>
      <c r="D23" s="513" t="s">
        <v>606</v>
      </c>
      <c r="E23" s="513" t="s">
        <v>1126</v>
      </c>
      <c r="F23" s="513" t="s">
        <v>629</v>
      </c>
      <c r="G23" s="513">
        <v>24</v>
      </c>
      <c r="H23" s="513">
        <v>0.76</v>
      </c>
      <c r="I23" s="513" t="s">
        <v>929</v>
      </c>
      <c r="J23" s="513" t="s">
        <v>987</v>
      </c>
      <c r="K23" s="513" t="s">
        <v>935</v>
      </c>
      <c r="L23" s="513" t="s">
        <v>984</v>
      </c>
      <c r="M23" s="513">
        <v>2011</v>
      </c>
      <c r="N23" s="513">
        <v>4</v>
      </c>
      <c r="O23" s="513"/>
      <c r="P23" s="513"/>
      <c r="Q23" s="513">
        <v>6.5</v>
      </c>
      <c r="R23" s="513"/>
      <c r="S23" s="513">
        <v>6.5000000000000002E-2</v>
      </c>
      <c r="T23" s="513" t="s">
        <v>930</v>
      </c>
      <c r="U23" s="513" t="s">
        <v>936</v>
      </c>
      <c r="V23" s="513" t="s">
        <v>1111</v>
      </c>
      <c r="W23" s="513"/>
      <c r="X23" s="513"/>
      <c r="Y23" s="513" t="s">
        <v>944</v>
      </c>
      <c r="Z23" s="513">
        <v>198</v>
      </c>
      <c r="AA23" s="513">
        <v>140</v>
      </c>
      <c r="AB23" s="513"/>
      <c r="AC23" s="513"/>
      <c r="AD23" s="513"/>
      <c r="AE23" s="513">
        <v>2002</v>
      </c>
      <c r="AF23" s="513">
        <v>2009</v>
      </c>
      <c r="AG23" s="513" t="s">
        <v>930</v>
      </c>
      <c r="AH23" s="513" t="s">
        <v>1008</v>
      </c>
      <c r="AI23" s="513"/>
      <c r="AJ23" s="513"/>
      <c r="AK23" s="513"/>
      <c r="AL23" s="513"/>
      <c r="AM23" s="513"/>
      <c r="AN23" s="513"/>
      <c r="AO23" s="513" t="s">
        <v>1132</v>
      </c>
      <c r="AP23" s="513"/>
      <c r="AQ23" s="513"/>
      <c r="AR23" s="513"/>
      <c r="AS23" s="513"/>
      <c r="AT23" s="513" t="s">
        <v>929</v>
      </c>
      <c r="AU23" s="513" t="s">
        <v>994</v>
      </c>
      <c r="AV23" s="532">
        <v>41297</v>
      </c>
    </row>
    <row r="24" spans="1:48" ht="45" x14ac:dyDescent="0.25">
      <c r="A24" s="513">
        <v>4778</v>
      </c>
      <c r="B24" s="513" t="s">
        <v>1131</v>
      </c>
      <c r="C24" s="519" t="s">
        <v>928</v>
      </c>
      <c r="D24" s="513" t="s">
        <v>606</v>
      </c>
      <c r="E24" s="513" t="s">
        <v>1126</v>
      </c>
      <c r="F24" s="513" t="s">
        <v>629</v>
      </c>
      <c r="G24" s="513">
        <v>24</v>
      </c>
      <c r="H24" s="513">
        <v>0.76</v>
      </c>
      <c r="I24" s="513" t="s">
        <v>929</v>
      </c>
      <c r="J24" s="513" t="s">
        <v>940</v>
      </c>
      <c r="K24" s="513" t="s">
        <v>934</v>
      </c>
      <c r="L24" s="513" t="s">
        <v>984</v>
      </c>
      <c r="M24" s="513">
        <v>2011</v>
      </c>
      <c r="N24" s="513">
        <v>4</v>
      </c>
      <c r="O24" s="513"/>
      <c r="P24" s="513"/>
      <c r="Q24" s="513">
        <v>3.1</v>
      </c>
      <c r="R24" s="513"/>
      <c r="S24" s="513">
        <v>3.1E-2</v>
      </c>
      <c r="T24" s="513" t="s">
        <v>930</v>
      </c>
      <c r="U24" s="513" t="s">
        <v>936</v>
      </c>
      <c r="V24" s="513" t="s">
        <v>1111</v>
      </c>
      <c r="W24" s="513"/>
      <c r="X24" s="513"/>
      <c r="Y24" s="513" t="s">
        <v>944</v>
      </c>
      <c r="Z24" s="513">
        <v>940</v>
      </c>
      <c r="AA24" s="513">
        <v>660</v>
      </c>
      <c r="AB24" s="513"/>
      <c r="AC24" s="513"/>
      <c r="AD24" s="513"/>
      <c r="AE24" s="513">
        <v>2002</v>
      </c>
      <c r="AF24" s="513">
        <v>2009</v>
      </c>
      <c r="AG24" s="513" t="s">
        <v>930</v>
      </c>
      <c r="AH24" s="513" t="s">
        <v>1008</v>
      </c>
      <c r="AI24" s="513"/>
      <c r="AJ24" s="513"/>
      <c r="AK24" s="513"/>
      <c r="AL24" s="513"/>
      <c r="AM24" s="513"/>
      <c r="AN24" s="513"/>
      <c r="AO24" s="513" t="s">
        <v>1132</v>
      </c>
      <c r="AP24" s="513"/>
      <c r="AQ24" s="513"/>
      <c r="AR24" s="513"/>
      <c r="AS24" s="513"/>
      <c r="AT24" s="513" t="s">
        <v>929</v>
      </c>
      <c r="AU24" s="513" t="s">
        <v>994</v>
      </c>
      <c r="AV24" s="532">
        <v>41297</v>
      </c>
    </row>
    <row r="25" spans="1:48" ht="45" x14ac:dyDescent="0.25">
      <c r="A25" s="513">
        <v>4782</v>
      </c>
      <c r="B25" s="513" t="s">
        <v>1131</v>
      </c>
      <c r="C25" s="519" t="s">
        <v>928</v>
      </c>
      <c r="D25" s="513" t="s">
        <v>606</v>
      </c>
      <c r="E25" s="513" t="s">
        <v>1126</v>
      </c>
      <c r="F25" s="513" t="s">
        <v>629</v>
      </c>
      <c r="G25" s="513">
        <v>14</v>
      </c>
      <c r="H25" s="513">
        <v>0.86</v>
      </c>
      <c r="I25" s="513" t="s">
        <v>929</v>
      </c>
      <c r="J25" s="513" t="s">
        <v>940</v>
      </c>
      <c r="K25" s="513" t="s">
        <v>935</v>
      </c>
      <c r="L25" s="513" t="s">
        <v>955</v>
      </c>
      <c r="M25" s="513">
        <v>2011</v>
      </c>
      <c r="N25" s="513">
        <v>4</v>
      </c>
      <c r="O25" s="513"/>
      <c r="P25" s="513"/>
      <c r="Q25" s="513">
        <v>4.8</v>
      </c>
      <c r="R25" s="513"/>
      <c r="S25" s="513">
        <v>4.8000000000000001E-2</v>
      </c>
      <c r="T25" s="513" t="s">
        <v>930</v>
      </c>
      <c r="U25" s="513" t="s">
        <v>936</v>
      </c>
      <c r="V25" s="513" t="s">
        <v>1111</v>
      </c>
      <c r="W25" s="513"/>
      <c r="X25" s="513"/>
      <c r="Y25" s="513" t="s">
        <v>944</v>
      </c>
      <c r="Z25" s="513">
        <v>476</v>
      </c>
      <c r="AA25" s="513">
        <v>400</v>
      </c>
      <c r="AB25" s="513"/>
      <c r="AC25" s="513"/>
      <c r="AD25" s="513"/>
      <c r="AE25" s="513">
        <v>2002</v>
      </c>
      <c r="AF25" s="513">
        <v>2009</v>
      </c>
      <c r="AG25" s="513" t="s">
        <v>930</v>
      </c>
      <c r="AH25" s="513" t="s">
        <v>1008</v>
      </c>
      <c r="AI25" s="513"/>
      <c r="AJ25" s="513"/>
      <c r="AK25" s="513"/>
      <c r="AL25" s="513"/>
      <c r="AM25" s="513"/>
      <c r="AN25" s="513"/>
      <c r="AO25" s="513" t="s">
        <v>1132</v>
      </c>
      <c r="AP25" s="513"/>
      <c r="AQ25" s="513"/>
      <c r="AR25" s="513"/>
      <c r="AS25" s="513"/>
      <c r="AT25" s="513" t="s">
        <v>929</v>
      </c>
      <c r="AU25" s="513" t="s">
        <v>994</v>
      </c>
      <c r="AV25" s="532">
        <v>41297</v>
      </c>
    </row>
    <row r="26" spans="1:48" ht="45" x14ac:dyDescent="0.25">
      <c r="A26" s="513">
        <v>4779</v>
      </c>
      <c r="B26" s="513" t="s">
        <v>1131</v>
      </c>
      <c r="C26" s="519" t="s">
        <v>928</v>
      </c>
      <c r="D26" s="513" t="s">
        <v>606</v>
      </c>
      <c r="E26" s="513" t="s">
        <v>1126</v>
      </c>
      <c r="F26" s="513" t="s">
        <v>629</v>
      </c>
      <c r="G26" s="513">
        <v>10</v>
      </c>
      <c r="H26" s="513">
        <v>0.9</v>
      </c>
      <c r="I26" s="513" t="s">
        <v>929</v>
      </c>
      <c r="J26" s="513" t="s">
        <v>940</v>
      </c>
      <c r="K26" s="513" t="s">
        <v>934</v>
      </c>
      <c r="L26" s="513" t="s">
        <v>955</v>
      </c>
      <c r="M26" s="513">
        <v>2011</v>
      </c>
      <c r="N26" s="513">
        <v>4</v>
      </c>
      <c r="O26" s="513"/>
      <c r="P26" s="513"/>
      <c r="Q26" s="513">
        <v>2.7</v>
      </c>
      <c r="R26" s="513"/>
      <c r="S26" s="513">
        <v>2.7E-2</v>
      </c>
      <c r="T26" s="513" t="s">
        <v>930</v>
      </c>
      <c r="U26" s="513" t="s">
        <v>936</v>
      </c>
      <c r="V26" s="513" t="s">
        <v>1111</v>
      </c>
      <c r="W26" s="513"/>
      <c r="X26" s="513"/>
      <c r="Y26" s="513" t="s">
        <v>944</v>
      </c>
      <c r="Z26" s="513">
        <v>1422</v>
      </c>
      <c r="AA26" s="513">
        <v>1343</v>
      </c>
      <c r="AB26" s="513"/>
      <c r="AC26" s="513"/>
      <c r="AD26" s="513"/>
      <c r="AE26" s="513">
        <v>2002</v>
      </c>
      <c r="AF26" s="513">
        <v>2009</v>
      </c>
      <c r="AG26" s="513" t="s">
        <v>930</v>
      </c>
      <c r="AH26" s="513" t="s">
        <v>1008</v>
      </c>
      <c r="AI26" s="513"/>
      <c r="AJ26" s="513"/>
      <c r="AK26" s="513"/>
      <c r="AL26" s="513"/>
      <c r="AM26" s="513"/>
      <c r="AN26" s="513"/>
      <c r="AO26" s="513" t="s">
        <v>1132</v>
      </c>
      <c r="AP26" s="513"/>
      <c r="AQ26" s="513"/>
      <c r="AR26" s="513"/>
      <c r="AS26" s="513"/>
      <c r="AT26" s="513" t="s">
        <v>929</v>
      </c>
      <c r="AU26" s="513" t="s">
        <v>994</v>
      </c>
      <c r="AV26" s="532">
        <v>41297</v>
      </c>
    </row>
    <row r="27" spans="1:48" ht="45" x14ac:dyDescent="0.25">
      <c r="A27" s="513">
        <v>4783</v>
      </c>
      <c r="B27" s="513" t="s">
        <v>1131</v>
      </c>
      <c r="C27" s="519" t="s">
        <v>928</v>
      </c>
      <c r="D27" s="513" t="s">
        <v>606</v>
      </c>
      <c r="E27" s="513" t="s">
        <v>1126</v>
      </c>
      <c r="F27" s="513" t="s">
        <v>630</v>
      </c>
      <c r="G27" s="513">
        <v>26</v>
      </c>
      <c r="H27" s="513">
        <v>0.74</v>
      </c>
      <c r="I27" s="513" t="s">
        <v>929</v>
      </c>
      <c r="J27" s="513" t="s">
        <v>987</v>
      </c>
      <c r="K27" s="513" t="s">
        <v>934</v>
      </c>
      <c r="L27" s="513" t="s">
        <v>984</v>
      </c>
      <c r="M27" s="513">
        <v>2011</v>
      </c>
      <c r="N27" s="513">
        <v>4</v>
      </c>
      <c r="O27" s="513"/>
      <c r="P27" s="513"/>
      <c r="Q27" s="513">
        <v>8.8000000000000007</v>
      </c>
      <c r="R27" s="513"/>
      <c r="S27" s="513">
        <v>8.7999999999999995E-2</v>
      </c>
      <c r="T27" s="513" t="s">
        <v>930</v>
      </c>
      <c r="U27" s="513" t="s">
        <v>936</v>
      </c>
      <c r="V27" s="513" t="s">
        <v>1111</v>
      </c>
      <c r="W27" s="513"/>
      <c r="X27" s="513"/>
      <c r="Y27" s="513" t="s">
        <v>944</v>
      </c>
      <c r="Z27" s="513">
        <v>115</v>
      </c>
      <c r="AA27" s="513">
        <v>72</v>
      </c>
      <c r="AB27" s="513"/>
      <c r="AC27" s="513"/>
      <c r="AD27" s="513"/>
      <c r="AE27" s="513">
        <v>2002</v>
      </c>
      <c r="AF27" s="513">
        <v>2009</v>
      </c>
      <c r="AG27" s="513" t="s">
        <v>930</v>
      </c>
      <c r="AH27" s="513" t="s">
        <v>1008</v>
      </c>
      <c r="AI27" s="513"/>
      <c r="AJ27" s="513"/>
      <c r="AK27" s="513"/>
      <c r="AL27" s="513"/>
      <c r="AM27" s="513"/>
      <c r="AN27" s="513"/>
      <c r="AO27" s="513" t="s">
        <v>1132</v>
      </c>
      <c r="AP27" s="513"/>
      <c r="AQ27" s="513"/>
      <c r="AR27" s="513"/>
      <c r="AS27" s="513"/>
      <c r="AT27" s="513" t="s">
        <v>929</v>
      </c>
      <c r="AU27" s="513" t="s">
        <v>994</v>
      </c>
      <c r="AV27" s="532">
        <v>41297</v>
      </c>
    </row>
    <row r="28" spans="1:48" ht="45" x14ac:dyDescent="0.25">
      <c r="A28" s="513">
        <v>4787</v>
      </c>
      <c r="B28" s="513" t="s">
        <v>1131</v>
      </c>
      <c r="C28" s="519" t="s">
        <v>928</v>
      </c>
      <c r="D28" s="513" t="s">
        <v>606</v>
      </c>
      <c r="E28" s="513" t="s">
        <v>1126</v>
      </c>
      <c r="F28" s="513" t="s">
        <v>630</v>
      </c>
      <c r="G28" s="513">
        <v>25</v>
      </c>
      <c r="H28" s="513">
        <v>0.75</v>
      </c>
      <c r="I28" s="513" t="s">
        <v>929</v>
      </c>
      <c r="J28" s="513" t="s">
        <v>940</v>
      </c>
      <c r="K28" s="513" t="s">
        <v>935</v>
      </c>
      <c r="L28" s="513" t="s">
        <v>984</v>
      </c>
      <c r="M28" s="513">
        <v>2011</v>
      </c>
      <c r="N28" s="513">
        <v>4</v>
      </c>
      <c r="O28" s="513"/>
      <c r="P28" s="513"/>
      <c r="Q28" s="513">
        <v>12.3</v>
      </c>
      <c r="R28" s="513"/>
      <c r="S28" s="513">
        <v>0.123</v>
      </c>
      <c r="T28" s="513" t="s">
        <v>930</v>
      </c>
      <c r="U28" s="513" t="s">
        <v>936</v>
      </c>
      <c r="V28" s="513" t="s">
        <v>1111</v>
      </c>
      <c r="W28" s="513"/>
      <c r="X28" s="513"/>
      <c r="Y28" s="513" t="s">
        <v>944</v>
      </c>
      <c r="Z28" s="513">
        <v>46</v>
      </c>
      <c r="AA28" s="513">
        <v>41</v>
      </c>
      <c r="AB28" s="513"/>
      <c r="AC28" s="513"/>
      <c r="AD28" s="513"/>
      <c r="AE28" s="513">
        <v>2002</v>
      </c>
      <c r="AF28" s="513">
        <v>2009</v>
      </c>
      <c r="AG28" s="513" t="s">
        <v>930</v>
      </c>
      <c r="AH28" s="513" t="s">
        <v>1008</v>
      </c>
      <c r="AI28" s="513"/>
      <c r="AJ28" s="513"/>
      <c r="AK28" s="513"/>
      <c r="AL28" s="513"/>
      <c r="AM28" s="513"/>
      <c r="AN28" s="513"/>
      <c r="AO28" s="513" t="s">
        <v>1132</v>
      </c>
      <c r="AP28" s="513"/>
      <c r="AQ28" s="513"/>
      <c r="AR28" s="513"/>
      <c r="AS28" s="513"/>
      <c r="AT28" s="513" t="s">
        <v>929</v>
      </c>
      <c r="AU28" s="513" t="s">
        <v>994</v>
      </c>
      <c r="AV28" s="532">
        <v>41297</v>
      </c>
    </row>
    <row r="29" spans="1:48" ht="45" x14ac:dyDescent="0.25">
      <c r="A29" s="513">
        <v>4784</v>
      </c>
      <c r="B29" s="513" t="s">
        <v>1131</v>
      </c>
      <c r="C29" s="519" t="s">
        <v>928</v>
      </c>
      <c r="D29" s="513" t="s">
        <v>606</v>
      </c>
      <c r="E29" s="513" t="s">
        <v>1126</v>
      </c>
      <c r="F29" s="513" t="s">
        <v>630</v>
      </c>
      <c r="G29" s="513">
        <v>23</v>
      </c>
      <c r="H29" s="513">
        <v>0.77</v>
      </c>
      <c r="I29" s="513" t="s">
        <v>929</v>
      </c>
      <c r="J29" s="513" t="s">
        <v>940</v>
      </c>
      <c r="K29" s="513" t="s">
        <v>934</v>
      </c>
      <c r="L29" s="513" t="s">
        <v>984</v>
      </c>
      <c r="M29" s="513">
        <v>2011</v>
      </c>
      <c r="N29" s="513">
        <v>4</v>
      </c>
      <c r="O29" s="513"/>
      <c r="P29" s="513"/>
      <c r="Q29" s="513">
        <v>5.0999999999999996</v>
      </c>
      <c r="R29" s="513"/>
      <c r="S29" s="513">
        <v>5.0999999999999997E-2</v>
      </c>
      <c r="T29" s="513" t="s">
        <v>930</v>
      </c>
      <c r="U29" s="513" t="s">
        <v>936</v>
      </c>
      <c r="V29" s="513" t="s">
        <v>1111</v>
      </c>
      <c r="W29" s="513"/>
      <c r="X29" s="513"/>
      <c r="Y29" s="513" t="s">
        <v>944</v>
      </c>
      <c r="Z29" s="513">
        <v>332</v>
      </c>
      <c r="AA29" s="513">
        <v>237</v>
      </c>
      <c r="AB29" s="513"/>
      <c r="AC29" s="513"/>
      <c r="AD29" s="513"/>
      <c r="AE29" s="513">
        <v>2002</v>
      </c>
      <c r="AF29" s="513">
        <v>2009</v>
      </c>
      <c r="AG29" s="513" t="s">
        <v>930</v>
      </c>
      <c r="AH29" s="513" t="s">
        <v>1008</v>
      </c>
      <c r="AI29" s="513"/>
      <c r="AJ29" s="513"/>
      <c r="AK29" s="513"/>
      <c r="AL29" s="513"/>
      <c r="AM29" s="513"/>
      <c r="AN29" s="513"/>
      <c r="AO29" s="513" t="s">
        <v>1132</v>
      </c>
      <c r="AP29" s="513"/>
      <c r="AQ29" s="513"/>
      <c r="AR29" s="513"/>
      <c r="AS29" s="513"/>
      <c r="AT29" s="513" t="s">
        <v>929</v>
      </c>
      <c r="AU29" s="513" t="s">
        <v>994</v>
      </c>
      <c r="AV29" s="532">
        <v>41297</v>
      </c>
    </row>
    <row r="30" spans="1:48" ht="45" x14ac:dyDescent="0.25">
      <c r="A30" s="513">
        <v>4785</v>
      </c>
      <c r="B30" s="513" t="s">
        <v>1131</v>
      </c>
      <c r="C30" s="519" t="s">
        <v>928</v>
      </c>
      <c r="D30" s="513" t="s">
        <v>606</v>
      </c>
      <c r="E30" s="513" t="s">
        <v>1126</v>
      </c>
      <c r="F30" s="513" t="s">
        <v>630</v>
      </c>
      <c r="G30" s="513">
        <v>20</v>
      </c>
      <c r="H30" s="513">
        <v>0.8</v>
      </c>
      <c r="I30" s="513" t="s">
        <v>929</v>
      </c>
      <c r="J30" s="513" t="s">
        <v>940</v>
      </c>
      <c r="K30" s="513" t="s">
        <v>934</v>
      </c>
      <c r="L30" s="513" t="s">
        <v>955</v>
      </c>
      <c r="M30" s="513">
        <v>2011</v>
      </c>
      <c r="N30" s="513">
        <v>4</v>
      </c>
      <c r="O30" s="513"/>
      <c r="P30" s="513"/>
      <c r="Q30" s="513">
        <v>4.3</v>
      </c>
      <c r="R30" s="513"/>
      <c r="S30" s="513">
        <v>4.2999999999999997E-2</v>
      </c>
      <c r="T30" s="513" t="s">
        <v>930</v>
      </c>
      <c r="U30" s="513" t="s">
        <v>936</v>
      </c>
      <c r="V30" s="513" t="s">
        <v>1111</v>
      </c>
      <c r="W30" s="513"/>
      <c r="X30" s="513"/>
      <c r="Y30" s="513" t="s">
        <v>944</v>
      </c>
      <c r="Z30" s="513">
        <v>502</v>
      </c>
      <c r="AA30" s="513">
        <v>425</v>
      </c>
      <c r="AB30" s="513"/>
      <c r="AC30" s="513"/>
      <c r="AD30" s="513"/>
      <c r="AE30" s="513">
        <v>2002</v>
      </c>
      <c r="AF30" s="513">
        <v>2009</v>
      </c>
      <c r="AG30" s="513" t="s">
        <v>930</v>
      </c>
      <c r="AH30" s="513" t="s">
        <v>1008</v>
      </c>
      <c r="AI30" s="513"/>
      <c r="AJ30" s="513"/>
      <c r="AK30" s="513"/>
      <c r="AL30" s="513"/>
      <c r="AM30" s="513"/>
      <c r="AN30" s="513"/>
      <c r="AO30" s="513" t="s">
        <v>1132</v>
      </c>
      <c r="AP30" s="513"/>
      <c r="AQ30" s="513"/>
      <c r="AR30" s="513"/>
      <c r="AS30" s="513"/>
      <c r="AT30" s="513" t="s">
        <v>929</v>
      </c>
      <c r="AU30" s="513" t="s">
        <v>994</v>
      </c>
      <c r="AV30" s="532">
        <v>41297</v>
      </c>
    </row>
    <row r="31" spans="1:48" ht="45" x14ac:dyDescent="0.25">
      <c r="A31" s="513">
        <v>4776</v>
      </c>
      <c r="B31" s="513" t="s">
        <v>1131</v>
      </c>
      <c r="C31" s="519" t="s">
        <v>928</v>
      </c>
      <c r="D31" s="513" t="s">
        <v>606</v>
      </c>
      <c r="E31" s="513" t="s">
        <v>1126</v>
      </c>
      <c r="F31" s="513" t="s">
        <v>631</v>
      </c>
      <c r="G31" s="513">
        <v>38</v>
      </c>
      <c r="H31" s="513">
        <v>0.62</v>
      </c>
      <c r="I31" s="513" t="s">
        <v>929</v>
      </c>
      <c r="J31" s="513" t="s">
        <v>987</v>
      </c>
      <c r="K31" s="513" t="s">
        <v>935</v>
      </c>
      <c r="L31" s="513" t="s">
        <v>955</v>
      </c>
      <c r="M31" s="513">
        <v>2011</v>
      </c>
      <c r="N31" s="513">
        <v>4</v>
      </c>
      <c r="O31" s="513"/>
      <c r="P31" s="513"/>
      <c r="Q31" s="513">
        <v>14.2</v>
      </c>
      <c r="R31" s="513"/>
      <c r="S31" s="513">
        <v>0.14199999999999999</v>
      </c>
      <c r="T31" s="513" t="s">
        <v>930</v>
      </c>
      <c r="U31" s="513" t="s">
        <v>936</v>
      </c>
      <c r="V31" s="513" t="s">
        <v>1111</v>
      </c>
      <c r="W31" s="513"/>
      <c r="X31" s="513"/>
      <c r="Y31" s="513" t="s">
        <v>944</v>
      </c>
      <c r="Z31" s="513">
        <v>39</v>
      </c>
      <c r="AA31" s="513">
        <v>22</v>
      </c>
      <c r="AB31" s="513"/>
      <c r="AC31" s="513"/>
      <c r="AD31" s="513"/>
      <c r="AE31" s="513">
        <v>2002</v>
      </c>
      <c r="AF31" s="513">
        <v>2009</v>
      </c>
      <c r="AG31" s="513" t="s">
        <v>930</v>
      </c>
      <c r="AH31" s="513" t="s">
        <v>1008</v>
      </c>
      <c r="AI31" s="513"/>
      <c r="AJ31" s="513"/>
      <c r="AK31" s="513"/>
      <c r="AL31" s="513"/>
      <c r="AM31" s="513"/>
      <c r="AN31" s="513"/>
      <c r="AO31" s="513">
        <v>2</v>
      </c>
      <c r="AP31" s="513"/>
      <c r="AQ31" s="513"/>
      <c r="AR31" s="513"/>
      <c r="AS31" s="513"/>
      <c r="AT31" s="513" t="s">
        <v>929</v>
      </c>
      <c r="AU31" s="513" t="s">
        <v>1014</v>
      </c>
      <c r="AV31" s="532">
        <v>41297</v>
      </c>
    </row>
    <row r="32" spans="1:48" ht="45" x14ac:dyDescent="0.25">
      <c r="A32" s="513">
        <v>4770</v>
      </c>
      <c r="B32" s="513" t="s">
        <v>1131</v>
      </c>
      <c r="C32" s="519" t="s">
        <v>928</v>
      </c>
      <c r="D32" s="513" t="s">
        <v>606</v>
      </c>
      <c r="E32" s="513" t="s">
        <v>1126</v>
      </c>
      <c r="F32" s="513" t="s">
        <v>631</v>
      </c>
      <c r="G32" s="513">
        <v>34</v>
      </c>
      <c r="H32" s="513">
        <v>0.66</v>
      </c>
      <c r="I32" s="513" t="s">
        <v>929</v>
      </c>
      <c r="J32" s="513" t="s">
        <v>987</v>
      </c>
      <c r="K32" s="513" t="s">
        <v>935</v>
      </c>
      <c r="L32" s="513" t="s">
        <v>984</v>
      </c>
      <c r="M32" s="513">
        <v>2011</v>
      </c>
      <c r="N32" s="513">
        <v>4</v>
      </c>
      <c r="O32" s="513"/>
      <c r="P32" s="513"/>
      <c r="Q32" s="513">
        <v>9.6999999999999993</v>
      </c>
      <c r="R32" s="513"/>
      <c r="S32" s="513">
        <v>9.7000000000000003E-2</v>
      </c>
      <c r="T32" s="513" t="s">
        <v>930</v>
      </c>
      <c r="U32" s="513" t="s">
        <v>936</v>
      </c>
      <c r="V32" s="513" t="s">
        <v>1111</v>
      </c>
      <c r="W32" s="513"/>
      <c r="X32" s="513"/>
      <c r="Y32" s="513" t="s">
        <v>944</v>
      </c>
      <c r="Z32" s="513">
        <v>90</v>
      </c>
      <c r="AA32" s="513">
        <v>48</v>
      </c>
      <c r="AB32" s="513"/>
      <c r="AC32" s="513"/>
      <c r="AD32" s="513"/>
      <c r="AE32" s="513">
        <v>2002</v>
      </c>
      <c r="AF32" s="513">
        <v>2009</v>
      </c>
      <c r="AG32" s="513" t="s">
        <v>930</v>
      </c>
      <c r="AH32" s="513" t="s">
        <v>1008</v>
      </c>
      <c r="AI32" s="513"/>
      <c r="AJ32" s="513"/>
      <c r="AK32" s="513"/>
      <c r="AL32" s="513"/>
      <c r="AM32" s="513"/>
      <c r="AN32" s="513"/>
      <c r="AO32" s="513" t="s">
        <v>1132</v>
      </c>
      <c r="AP32" s="513"/>
      <c r="AQ32" s="513"/>
      <c r="AR32" s="513"/>
      <c r="AS32" s="513"/>
      <c r="AT32" s="513" t="s">
        <v>929</v>
      </c>
      <c r="AU32" s="513" t="s">
        <v>994</v>
      </c>
      <c r="AV32" s="532">
        <v>41297</v>
      </c>
    </row>
    <row r="33" spans="1:48" ht="45" x14ac:dyDescent="0.25">
      <c r="A33" s="513">
        <v>4771</v>
      </c>
      <c r="B33" s="513" t="s">
        <v>1131</v>
      </c>
      <c r="C33" s="519" t="s">
        <v>928</v>
      </c>
      <c r="D33" s="513" t="s">
        <v>606</v>
      </c>
      <c r="E33" s="513" t="s">
        <v>1126</v>
      </c>
      <c r="F33" s="513" t="s">
        <v>631</v>
      </c>
      <c r="G33" s="513">
        <v>25</v>
      </c>
      <c r="H33" s="513">
        <v>0.75</v>
      </c>
      <c r="I33" s="513" t="s">
        <v>929</v>
      </c>
      <c r="J33" s="513" t="s">
        <v>940</v>
      </c>
      <c r="K33" s="513" t="s">
        <v>935</v>
      </c>
      <c r="L33" s="513" t="s">
        <v>984</v>
      </c>
      <c r="M33" s="513">
        <v>2011</v>
      </c>
      <c r="N33" s="513">
        <v>4</v>
      </c>
      <c r="O33" s="513"/>
      <c r="P33" s="513"/>
      <c r="Q33" s="513">
        <v>5.5</v>
      </c>
      <c r="R33" s="513"/>
      <c r="S33" s="513">
        <v>5.5E-2</v>
      </c>
      <c r="T33" s="513" t="s">
        <v>930</v>
      </c>
      <c r="U33" s="513" t="s">
        <v>936</v>
      </c>
      <c r="V33" s="513" t="s">
        <v>1111</v>
      </c>
      <c r="W33" s="513"/>
      <c r="X33" s="513"/>
      <c r="Y33" s="513" t="s">
        <v>944</v>
      </c>
      <c r="Z33" s="513">
        <v>318</v>
      </c>
      <c r="AA33" s="513">
        <v>201</v>
      </c>
      <c r="AB33" s="513"/>
      <c r="AC33" s="513"/>
      <c r="AD33" s="513"/>
      <c r="AE33" s="513">
        <v>2002</v>
      </c>
      <c r="AF33" s="513">
        <v>2009</v>
      </c>
      <c r="AG33" s="513" t="s">
        <v>930</v>
      </c>
      <c r="AH33" s="513" t="s">
        <v>1008</v>
      </c>
      <c r="AI33" s="513"/>
      <c r="AJ33" s="513"/>
      <c r="AK33" s="513"/>
      <c r="AL33" s="513"/>
      <c r="AM33" s="513"/>
      <c r="AN33" s="513"/>
      <c r="AO33" s="513" t="s">
        <v>1132</v>
      </c>
      <c r="AP33" s="513"/>
      <c r="AQ33" s="513"/>
      <c r="AR33" s="513"/>
      <c r="AS33" s="513"/>
      <c r="AT33" s="513" t="s">
        <v>929</v>
      </c>
      <c r="AU33" s="513" t="s">
        <v>994</v>
      </c>
      <c r="AV33" s="532">
        <v>41297</v>
      </c>
    </row>
    <row r="34" spans="1:48" ht="45" x14ac:dyDescent="0.25">
      <c r="A34" s="513">
        <v>4767</v>
      </c>
      <c r="B34" s="513" t="s">
        <v>1131</v>
      </c>
      <c r="C34" s="519" t="s">
        <v>928</v>
      </c>
      <c r="D34" s="513" t="s">
        <v>606</v>
      </c>
      <c r="E34" s="513" t="s">
        <v>1126</v>
      </c>
      <c r="F34" s="513" t="s">
        <v>631</v>
      </c>
      <c r="G34" s="513">
        <v>21</v>
      </c>
      <c r="H34" s="513">
        <v>0.79</v>
      </c>
      <c r="I34" s="513" t="s">
        <v>929</v>
      </c>
      <c r="J34" s="513" t="s">
        <v>987</v>
      </c>
      <c r="K34" s="513" t="s">
        <v>934</v>
      </c>
      <c r="L34" s="513" t="s">
        <v>984</v>
      </c>
      <c r="M34" s="513">
        <v>2011</v>
      </c>
      <c r="N34" s="513">
        <v>4</v>
      </c>
      <c r="O34" s="513"/>
      <c r="P34" s="513"/>
      <c r="Q34" s="513">
        <v>6</v>
      </c>
      <c r="R34" s="513"/>
      <c r="S34" s="513">
        <v>0.06</v>
      </c>
      <c r="T34" s="513" t="s">
        <v>930</v>
      </c>
      <c r="U34" s="513" t="s">
        <v>936</v>
      </c>
      <c r="V34" s="513" t="s">
        <v>1111</v>
      </c>
      <c r="W34" s="513"/>
      <c r="X34" s="513"/>
      <c r="Y34" s="513" t="s">
        <v>944</v>
      </c>
      <c r="Z34" s="513">
        <v>258</v>
      </c>
      <c r="AA34" s="513">
        <v>178</v>
      </c>
      <c r="AB34" s="513"/>
      <c r="AC34" s="513"/>
      <c r="AD34" s="513"/>
      <c r="AE34" s="513">
        <v>2002</v>
      </c>
      <c r="AF34" s="513">
        <v>2009</v>
      </c>
      <c r="AG34" s="513" t="s">
        <v>930</v>
      </c>
      <c r="AH34" s="513" t="s">
        <v>1008</v>
      </c>
      <c r="AI34" s="513"/>
      <c r="AJ34" s="513"/>
      <c r="AK34" s="513"/>
      <c r="AL34" s="513"/>
      <c r="AM34" s="513"/>
      <c r="AN34" s="513"/>
      <c r="AO34" s="513" t="s">
        <v>1132</v>
      </c>
      <c r="AP34" s="513"/>
      <c r="AQ34" s="513"/>
      <c r="AR34" s="513"/>
      <c r="AS34" s="513"/>
      <c r="AT34" s="513" t="s">
        <v>929</v>
      </c>
      <c r="AU34" s="513" t="s">
        <v>994</v>
      </c>
      <c r="AV34" s="532">
        <v>41297</v>
      </c>
    </row>
    <row r="35" spans="1:48" ht="45" x14ac:dyDescent="0.25">
      <c r="A35" s="513">
        <v>4768</v>
      </c>
      <c r="B35" s="513" t="s">
        <v>1131</v>
      </c>
      <c r="C35" s="519" t="s">
        <v>928</v>
      </c>
      <c r="D35" s="513" t="s">
        <v>606</v>
      </c>
      <c r="E35" s="513" t="s">
        <v>1126</v>
      </c>
      <c r="F35" s="513" t="s">
        <v>631</v>
      </c>
      <c r="G35" s="513">
        <v>9</v>
      </c>
      <c r="H35" s="513">
        <v>0.91</v>
      </c>
      <c r="I35" s="513" t="s">
        <v>929</v>
      </c>
      <c r="J35" s="513" t="s">
        <v>940</v>
      </c>
      <c r="K35" s="513" t="s">
        <v>934</v>
      </c>
      <c r="L35" s="513" t="s">
        <v>984</v>
      </c>
      <c r="M35" s="513">
        <v>2011</v>
      </c>
      <c r="N35" s="513">
        <v>4</v>
      </c>
      <c r="O35" s="513"/>
      <c r="P35" s="513"/>
      <c r="Q35" s="513">
        <v>3.7</v>
      </c>
      <c r="R35" s="513"/>
      <c r="S35" s="513">
        <v>3.6999999999999998E-2</v>
      </c>
      <c r="T35" s="513" t="s">
        <v>930</v>
      </c>
      <c r="U35" s="513" t="s">
        <v>936</v>
      </c>
      <c r="V35" s="513" t="s">
        <v>1111</v>
      </c>
      <c r="W35" s="513"/>
      <c r="X35" s="513"/>
      <c r="Y35" s="513" t="s">
        <v>944</v>
      </c>
      <c r="Z35" s="513">
        <v>749</v>
      </c>
      <c r="AA35" s="513">
        <v>656</v>
      </c>
      <c r="AB35" s="513"/>
      <c r="AC35" s="513"/>
      <c r="AD35" s="513"/>
      <c r="AE35" s="513">
        <v>2002</v>
      </c>
      <c r="AF35" s="513">
        <v>2009</v>
      </c>
      <c r="AG35" s="513" t="s">
        <v>930</v>
      </c>
      <c r="AH35" s="513" t="s">
        <v>1008</v>
      </c>
      <c r="AI35" s="513"/>
      <c r="AJ35" s="513"/>
      <c r="AK35" s="513"/>
      <c r="AL35" s="513"/>
      <c r="AM35" s="513"/>
      <c r="AN35" s="513"/>
      <c r="AO35" s="513" t="s">
        <v>1132</v>
      </c>
      <c r="AP35" s="513"/>
      <c r="AQ35" s="513"/>
      <c r="AR35" s="513"/>
      <c r="AS35" s="513"/>
      <c r="AT35" s="513" t="s">
        <v>929</v>
      </c>
      <c r="AU35" s="513" t="s">
        <v>994</v>
      </c>
      <c r="AV35" s="532">
        <v>41297</v>
      </c>
    </row>
    <row r="36" spans="1:48" ht="45" x14ac:dyDescent="0.25">
      <c r="A36" s="513">
        <v>4775</v>
      </c>
      <c r="B36" s="513" t="s">
        <v>1131</v>
      </c>
      <c r="C36" s="519" t="s">
        <v>928</v>
      </c>
      <c r="D36" s="513" t="s">
        <v>606</v>
      </c>
      <c r="E36" s="513" t="s">
        <v>1126</v>
      </c>
      <c r="F36" s="513" t="s">
        <v>631</v>
      </c>
      <c r="G36" s="513">
        <v>8</v>
      </c>
      <c r="H36" s="513">
        <v>0.92</v>
      </c>
      <c r="I36" s="513" t="s">
        <v>929</v>
      </c>
      <c r="J36" s="513" t="s">
        <v>940</v>
      </c>
      <c r="K36" s="513" t="s">
        <v>935</v>
      </c>
      <c r="L36" s="513" t="s">
        <v>955</v>
      </c>
      <c r="M36" s="513">
        <v>2011</v>
      </c>
      <c r="N36" s="513">
        <v>4</v>
      </c>
      <c r="O36" s="513"/>
      <c r="P36" s="513"/>
      <c r="Q36" s="513">
        <v>2.2000000000000002</v>
      </c>
      <c r="R36" s="513"/>
      <c r="S36" s="513">
        <v>2.1999999999999999E-2</v>
      </c>
      <c r="T36" s="513" t="s">
        <v>930</v>
      </c>
      <c r="U36" s="513" t="s">
        <v>936</v>
      </c>
      <c r="V36" s="513" t="s">
        <v>1111</v>
      </c>
      <c r="W36" s="513"/>
      <c r="X36" s="513"/>
      <c r="Y36" s="513" t="s">
        <v>944</v>
      </c>
      <c r="Z36" s="513">
        <v>2557</v>
      </c>
      <c r="AA36" s="513">
        <v>2184</v>
      </c>
      <c r="AB36" s="513"/>
      <c r="AC36" s="513"/>
      <c r="AD36" s="513"/>
      <c r="AE36" s="513">
        <v>2002</v>
      </c>
      <c r="AF36" s="513">
        <v>2009</v>
      </c>
      <c r="AG36" s="513" t="s">
        <v>930</v>
      </c>
      <c r="AH36" s="513" t="s">
        <v>1008</v>
      </c>
      <c r="AI36" s="513"/>
      <c r="AJ36" s="513"/>
      <c r="AK36" s="513"/>
      <c r="AL36" s="513"/>
      <c r="AM36" s="513"/>
      <c r="AN36" s="513"/>
      <c r="AO36" s="513" t="s">
        <v>1132</v>
      </c>
      <c r="AP36" s="513"/>
      <c r="AQ36" s="513"/>
      <c r="AR36" s="513"/>
      <c r="AS36" s="513"/>
      <c r="AT36" s="513" t="s">
        <v>929</v>
      </c>
      <c r="AU36" s="513" t="s">
        <v>1014</v>
      </c>
      <c r="AV36" s="532">
        <v>41297</v>
      </c>
    </row>
    <row r="37" spans="1:48" ht="45" x14ac:dyDescent="0.25">
      <c r="A37" s="513">
        <v>4769</v>
      </c>
      <c r="B37" s="513" t="s">
        <v>1131</v>
      </c>
      <c r="C37" s="519" t="s">
        <v>928</v>
      </c>
      <c r="D37" s="513" t="s">
        <v>606</v>
      </c>
      <c r="E37" s="513" t="s">
        <v>1126</v>
      </c>
      <c r="F37" s="513" t="s">
        <v>631</v>
      </c>
      <c r="G37" s="513">
        <v>4</v>
      </c>
      <c r="H37" s="513">
        <v>0.96</v>
      </c>
      <c r="I37" s="513" t="s">
        <v>929</v>
      </c>
      <c r="J37" s="513" t="s">
        <v>940</v>
      </c>
      <c r="K37" s="513" t="s">
        <v>934</v>
      </c>
      <c r="L37" s="513" t="s">
        <v>955</v>
      </c>
      <c r="M37" s="513">
        <v>2011</v>
      </c>
      <c r="N37" s="513">
        <v>4</v>
      </c>
      <c r="O37" s="513"/>
      <c r="P37" s="513"/>
      <c r="Q37" s="513">
        <v>1.9</v>
      </c>
      <c r="R37" s="513"/>
      <c r="S37" s="513">
        <v>1.9E-2</v>
      </c>
      <c r="T37" s="513" t="s">
        <v>930</v>
      </c>
      <c r="U37" s="513" t="s">
        <v>936</v>
      </c>
      <c r="V37" s="513" t="s">
        <v>1111</v>
      </c>
      <c r="W37" s="513"/>
      <c r="X37" s="513"/>
      <c r="Y37" s="513" t="s">
        <v>944</v>
      </c>
      <c r="Z37" s="513">
        <v>3332</v>
      </c>
      <c r="AA37" s="513">
        <v>3399</v>
      </c>
      <c r="AB37" s="513"/>
      <c r="AC37" s="513"/>
      <c r="AD37" s="513"/>
      <c r="AE37" s="513">
        <v>2002</v>
      </c>
      <c r="AF37" s="513">
        <v>2009</v>
      </c>
      <c r="AG37" s="513" t="s">
        <v>930</v>
      </c>
      <c r="AH37" s="513" t="s">
        <v>1008</v>
      </c>
      <c r="AI37" s="513"/>
      <c r="AJ37" s="513"/>
      <c r="AK37" s="513"/>
      <c r="AL37" s="513"/>
      <c r="AM37" s="513"/>
      <c r="AN37" s="513"/>
      <c r="AO37" s="513" t="s">
        <v>1132</v>
      </c>
      <c r="AP37" s="513"/>
      <c r="AQ37" s="513"/>
      <c r="AR37" s="513"/>
      <c r="AS37" s="513"/>
      <c r="AT37" s="513" t="s">
        <v>929</v>
      </c>
      <c r="AU37" s="513" t="s">
        <v>994</v>
      </c>
      <c r="AV37" s="532">
        <v>41297</v>
      </c>
    </row>
    <row r="38" spans="1:48" ht="45" x14ac:dyDescent="0.25">
      <c r="A38" s="513">
        <v>4792</v>
      </c>
      <c r="B38" s="513" t="s">
        <v>1131</v>
      </c>
      <c r="C38" s="519" t="s">
        <v>928</v>
      </c>
      <c r="D38" s="513" t="s">
        <v>606</v>
      </c>
      <c r="E38" s="513" t="s">
        <v>1126</v>
      </c>
      <c r="F38" s="513" t="s">
        <v>632</v>
      </c>
      <c r="G38" s="513">
        <v>22</v>
      </c>
      <c r="H38" s="513">
        <v>0.78</v>
      </c>
      <c r="I38" s="513" t="s">
        <v>929</v>
      </c>
      <c r="J38" s="513" t="s">
        <v>940</v>
      </c>
      <c r="K38" s="513" t="s">
        <v>934</v>
      </c>
      <c r="L38" s="513" t="s">
        <v>984</v>
      </c>
      <c r="M38" s="513">
        <v>2011</v>
      </c>
      <c r="N38" s="513">
        <v>4</v>
      </c>
      <c r="O38" s="513"/>
      <c r="P38" s="513"/>
      <c r="Q38" s="513">
        <v>8.1</v>
      </c>
      <c r="R38" s="513"/>
      <c r="S38" s="513">
        <v>8.1000000000000003E-2</v>
      </c>
      <c r="T38" s="513" t="s">
        <v>930</v>
      </c>
      <c r="U38" s="513" t="s">
        <v>936</v>
      </c>
      <c r="V38" s="513" t="s">
        <v>1111</v>
      </c>
      <c r="W38" s="513"/>
      <c r="X38" s="513"/>
      <c r="Y38" s="513" t="s">
        <v>944</v>
      </c>
      <c r="Z38" s="513">
        <v>120</v>
      </c>
      <c r="AA38" s="513">
        <v>98</v>
      </c>
      <c r="AB38" s="513"/>
      <c r="AC38" s="513"/>
      <c r="AD38" s="513"/>
      <c r="AE38" s="513">
        <v>2002</v>
      </c>
      <c r="AF38" s="513">
        <v>2009</v>
      </c>
      <c r="AG38" s="513" t="s">
        <v>930</v>
      </c>
      <c r="AH38" s="513" t="s">
        <v>1008</v>
      </c>
      <c r="AI38" s="513"/>
      <c r="AJ38" s="513"/>
      <c r="AK38" s="513"/>
      <c r="AL38" s="513"/>
      <c r="AM38" s="513"/>
      <c r="AN38" s="513"/>
      <c r="AO38" s="513" t="s">
        <v>1132</v>
      </c>
      <c r="AP38" s="513"/>
      <c r="AQ38" s="513"/>
      <c r="AR38" s="513"/>
      <c r="AS38" s="513"/>
      <c r="AT38" s="513" t="s">
        <v>929</v>
      </c>
      <c r="AU38" s="513" t="s">
        <v>994</v>
      </c>
      <c r="AV38" s="532">
        <v>41297</v>
      </c>
    </row>
    <row r="39" spans="1:48" ht="45" x14ac:dyDescent="0.25">
      <c r="A39" s="513">
        <v>2361</v>
      </c>
      <c r="B39" s="513" t="s">
        <v>1026</v>
      </c>
      <c r="C39" s="519" t="s">
        <v>928</v>
      </c>
      <c r="D39" s="513" t="s">
        <v>633</v>
      </c>
      <c r="E39" s="513"/>
      <c r="F39" s="513" t="s">
        <v>634</v>
      </c>
      <c r="G39" s="513">
        <v>8.6999999999999993</v>
      </c>
      <c r="H39" s="513">
        <v>0.91300000000000003</v>
      </c>
      <c r="I39" s="513" t="s">
        <v>929</v>
      </c>
      <c r="J39" s="513" t="s">
        <v>932</v>
      </c>
      <c r="K39" s="513" t="s">
        <v>934</v>
      </c>
      <c r="L39" s="513" t="s">
        <v>1007</v>
      </c>
      <c r="M39" s="513">
        <v>2008</v>
      </c>
      <c r="N39" s="513">
        <v>4</v>
      </c>
      <c r="O39" s="513" t="s">
        <v>1027</v>
      </c>
      <c r="P39" s="513">
        <v>4.2</v>
      </c>
      <c r="Q39" s="513">
        <v>4.2</v>
      </c>
      <c r="R39" s="513">
        <v>4.2000000000000003E-2</v>
      </c>
      <c r="S39" s="513">
        <v>4.2000000000000003E-2</v>
      </c>
      <c r="T39" s="513" t="s">
        <v>930</v>
      </c>
      <c r="U39" s="513" t="s">
        <v>936</v>
      </c>
      <c r="V39" s="513" t="s">
        <v>1028</v>
      </c>
      <c r="W39" s="513" t="s">
        <v>1029</v>
      </c>
      <c r="X39" s="513"/>
      <c r="Y39" s="513" t="s">
        <v>944</v>
      </c>
      <c r="Z39" s="513"/>
      <c r="AA39" s="513">
        <v>838</v>
      </c>
      <c r="AB39" s="513"/>
      <c r="AC39" s="513"/>
      <c r="AD39" s="513"/>
      <c r="AE39" s="513">
        <v>1995</v>
      </c>
      <c r="AF39" s="513">
        <v>2005</v>
      </c>
      <c r="AG39" s="513" t="s">
        <v>945</v>
      </c>
      <c r="AH39" s="513" t="s">
        <v>937</v>
      </c>
      <c r="AI39" s="513"/>
      <c r="AJ39" s="513"/>
      <c r="AK39" s="513"/>
      <c r="AL39" s="513"/>
      <c r="AM39" s="513"/>
      <c r="AN39" s="513"/>
      <c r="AO39" s="513"/>
      <c r="AP39" s="513" t="s">
        <v>1030</v>
      </c>
      <c r="AQ39" s="513"/>
      <c r="AR39" s="513" t="s">
        <v>1031</v>
      </c>
      <c r="AS39" s="513"/>
      <c r="AT39" s="513" t="s">
        <v>1032</v>
      </c>
      <c r="AU39" s="513"/>
      <c r="AV39" s="513"/>
    </row>
    <row r="40" spans="1:48" ht="30" x14ac:dyDescent="0.25">
      <c r="A40" s="513">
        <v>578</v>
      </c>
      <c r="B40" s="513" t="s">
        <v>949</v>
      </c>
      <c r="C40" s="519" t="s">
        <v>928</v>
      </c>
      <c r="D40" s="513" t="s">
        <v>633</v>
      </c>
      <c r="E40" s="513"/>
      <c r="F40" s="513" t="s">
        <v>635</v>
      </c>
      <c r="G40" s="513">
        <v>32</v>
      </c>
      <c r="H40" s="513">
        <v>0.69</v>
      </c>
      <c r="I40" s="513" t="s">
        <v>929</v>
      </c>
      <c r="J40" s="513" t="s">
        <v>932</v>
      </c>
      <c r="K40" s="513" t="s">
        <v>929</v>
      </c>
      <c r="L40" s="513" t="s">
        <v>955</v>
      </c>
      <c r="M40" s="513">
        <v>2004</v>
      </c>
      <c r="N40" s="513">
        <v>4</v>
      </c>
      <c r="O40" s="513"/>
      <c r="P40" s="513">
        <v>7</v>
      </c>
      <c r="Q40" s="513"/>
      <c r="R40" s="513">
        <v>7.0000000000000007E-2</v>
      </c>
      <c r="S40" s="513"/>
      <c r="T40" s="513" t="s">
        <v>930</v>
      </c>
      <c r="U40" s="513" t="s">
        <v>931</v>
      </c>
      <c r="V40" s="513"/>
      <c r="W40" s="513"/>
      <c r="X40" s="513"/>
      <c r="Y40" s="513"/>
      <c r="Z40" s="513"/>
      <c r="AA40" s="513"/>
      <c r="AB40" s="513"/>
      <c r="AC40" s="513"/>
      <c r="AD40" s="513"/>
      <c r="AE40" s="513"/>
      <c r="AF40" s="513"/>
      <c r="AG40" s="513" t="s">
        <v>930</v>
      </c>
      <c r="AH40" s="513"/>
      <c r="AI40" s="513" t="s">
        <v>935</v>
      </c>
      <c r="AJ40" s="513" t="s">
        <v>935</v>
      </c>
      <c r="AK40" s="513"/>
      <c r="AL40" s="513"/>
      <c r="AM40" s="513"/>
      <c r="AN40" s="513"/>
      <c r="AO40" s="513"/>
      <c r="AP40" s="513"/>
      <c r="AQ40" s="513"/>
      <c r="AR40" s="513"/>
      <c r="AS40" s="513"/>
      <c r="AT40" s="513"/>
      <c r="AU40" s="513"/>
      <c r="AV40" s="513"/>
    </row>
    <row r="41" spans="1:48" ht="30" x14ac:dyDescent="0.25">
      <c r="A41" s="513">
        <v>581</v>
      </c>
      <c r="B41" s="513" t="s">
        <v>949</v>
      </c>
      <c r="C41" s="519" t="s">
        <v>928</v>
      </c>
      <c r="D41" s="513" t="s">
        <v>633</v>
      </c>
      <c r="E41" s="513"/>
      <c r="F41" s="513" t="s">
        <v>635</v>
      </c>
      <c r="G41" s="513">
        <v>27</v>
      </c>
      <c r="H41" s="513">
        <v>0.73</v>
      </c>
      <c r="I41" s="513" t="s">
        <v>929</v>
      </c>
      <c r="J41" s="513" t="s">
        <v>932</v>
      </c>
      <c r="K41" s="513" t="s">
        <v>934</v>
      </c>
      <c r="L41" s="513" t="s">
        <v>929</v>
      </c>
      <c r="M41" s="513">
        <v>2004</v>
      </c>
      <c r="N41" s="513">
        <v>4</v>
      </c>
      <c r="O41" s="513"/>
      <c r="P41" s="513">
        <v>12</v>
      </c>
      <c r="Q41" s="513"/>
      <c r="R41" s="513">
        <v>0.12</v>
      </c>
      <c r="S41" s="513"/>
      <c r="T41" s="513" t="s">
        <v>930</v>
      </c>
      <c r="U41" s="513" t="s">
        <v>931</v>
      </c>
      <c r="V41" s="513"/>
      <c r="W41" s="513"/>
      <c r="X41" s="513"/>
      <c r="Y41" s="513"/>
      <c r="Z41" s="513"/>
      <c r="AA41" s="513"/>
      <c r="AB41" s="513"/>
      <c r="AC41" s="513"/>
      <c r="AD41" s="513"/>
      <c r="AE41" s="513"/>
      <c r="AF41" s="513"/>
      <c r="AG41" s="513" t="s">
        <v>930</v>
      </c>
      <c r="AH41" s="513"/>
      <c r="AI41" s="513" t="s">
        <v>935</v>
      </c>
      <c r="AJ41" s="513" t="s">
        <v>935</v>
      </c>
      <c r="AK41" s="513"/>
      <c r="AL41" s="513"/>
      <c r="AM41" s="513"/>
      <c r="AN41" s="513"/>
      <c r="AO41" s="513"/>
      <c r="AP41" s="513"/>
      <c r="AQ41" s="513"/>
      <c r="AR41" s="513"/>
      <c r="AS41" s="513"/>
      <c r="AT41" s="513"/>
      <c r="AU41" s="513"/>
      <c r="AV41" s="513"/>
    </row>
    <row r="42" spans="1:48" ht="30" x14ac:dyDescent="0.25">
      <c r="A42" s="513">
        <v>441</v>
      </c>
      <c r="B42" s="513" t="s">
        <v>949</v>
      </c>
      <c r="C42" s="519" t="s">
        <v>928</v>
      </c>
      <c r="D42" s="513" t="s">
        <v>633</v>
      </c>
      <c r="E42" s="513"/>
      <c r="F42" s="513" t="s">
        <v>636</v>
      </c>
      <c r="G42" s="513">
        <v>59</v>
      </c>
      <c r="H42" s="513">
        <v>0.41</v>
      </c>
      <c r="I42" s="513" t="s">
        <v>1146</v>
      </c>
      <c r="J42" s="513" t="s">
        <v>932</v>
      </c>
      <c r="K42" s="513" t="s">
        <v>935</v>
      </c>
      <c r="L42" s="513" t="s">
        <v>935</v>
      </c>
      <c r="M42" s="513">
        <v>2004</v>
      </c>
      <c r="N42" s="513">
        <v>4</v>
      </c>
      <c r="O42" s="513"/>
      <c r="P42" s="513">
        <v>20</v>
      </c>
      <c r="Q42" s="513"/>
      <c r="R42" s="513">
        <v>0.2</v>
      </c>
      <c r="S42" s="513"/>
      <c r="T42" s="513" t="s">
        <v>930</v>
      </c>
      <c r="U42" s="513" t="s">
        <v>931</v>
      </c>
      <c r="V42" s="513"/>
      <c r="W42" s="513"/>
      <c r="X42" s="513"/>
      <c r="Y42" s="513"/>
      <c r="Z42" s="513"/>
      <c r="AA42" s="513"/>
      <c r="AB42" s="513"/>
      <c r="AC42" s="513"/>
      <c r="AD42" s="513"/>
      <c r="AE42" s="513"/>
      <c r="AF42" s="513"/>
      <c r="AG42" s="513" t="s">
        <v>945</v>
      </c>
      <c r="AH42" s="513" t="s">
        <v>935</v>
      </c>
      <c r="AI42" s="513"/>
      <c r="AJ42" s="513"/>
      <c r="AK42" s="513" t="s">
        <v>935</v>
      </c>
      <c r="AL42" s="513" t="s">
        <v>935</v>
      </c>
      <c r="AM42" s="513"/>
      <c r="AN42" s="513"/>
      <c r="AO42" s="513"/>
      <c r="AP42" s="513" t="s">
        <v>946</v>
      </c>
      <c r="AQ42" s="513" t="s">
        <v>935</v>
      </c>
      <c r="AR42" s="513" t="s">
        <v>935</v>
      </c>
      <c r="AS42" s="513"/>
      <c r="AT42" s="513"/>
      <c r="AU42" s="513"/>
      <c r="AV42" s="513"/>
    </row>
    <row r="43" spans="1:48" ht="60" x14ac:dyDescent="0.25">
      <c r="A43" s="513">
        <v>5228</v>
      </c>
      <c r="B43" s="513" t="s">
        <v>965</v>
      </c>
      <c r="C43" s="519" t="s">
        <v>928</v>
      </c>
      <c r="D43" s="513" t="s">
        <v>637</v>
      </c>
      <c r="E43" s="513" t="s">
        <v>966</v>
      </c>
      <c r="F43" s="513" t="s">
        <v>638</v>
      </c>
      <c r="G43" s="513">
        <v>52.73</v>
      </c>
      <c r="H43" s="513">
        <v>0.47299999999999998</v>
      </c>
      <c r="I43" s="513" t="s">
        <v>929</v>
      </c>
      <c r="J43" s="513" t="s">
        <v>940</v>
      </c>
      <c r="K43" s="513" t="s">
        <v>935</v>
      </c>
      <c r="L43" s="513" t="s">
        <v>929</v>
      </c>
      <c r="M43" s="513">
        <v>2013</v>
      </c>
      <c r="N43" s="513">
        <v>4</v>
      </c>
      <c r="O43" s="513" t="s">
        <v>967</v>
      </c>
      <c r="P43" s="513"/>
      <c r="Q43" s="513">
        <v>11.3</v>
      </c>
      <c r="R43" s="513"/>
      <c r="S43" s="513">
        <v>0.113</v>
      </c>
      <c r="T43" s="513" t="s">
        <v>930</v>
      </c>
      <c r="U43" s="513" t="s">
        <v>936</v>
      </c>
      <c r="V43" s="513" t="s">
        <v>968</v>
      </c>
      <c r="W43" s="513" t="s">
        <v>969</v>
      </c>
      <c r="X43" s="513"/>
      <c r="Y43" s="513" t="s">
        <v>944</v>
      </c>
      <c r="Z43" s="513">
        <v>55</v>
      </c>
      <c r="AA43" s="513">
        <v>26</v>
      </c>
      <c r="AB43" s="513"/>
      <c r="AC43" s="513"/>
      <c r="AD43" s="513"/>
      <c r="AE43" s="513">
        <v>1994</v>
      </c>
      <c r="AF43" s="513">
        <v>2010</v>
      </c>
      <c r="AG43" s="513" t="s">
        <v>945</v>
      </c>
      <c r="AH43" s="513" t="s">
        <v>937</v>
      </c>
      <c r="AI43" s="513"/>
      <c r="AJ43" s="513"/>
      <c r="AK43" s="513" t="s">
        <v>970</v>
      </c>
      <c r="AL43" s="513" t="s">
        <v>971</v>
      </c>
      <c r="AM43" s="513"/>
      <c r="AN43" s="513"/>
      <c r="AO43" s="513" t="s">
        <v>972</v>
      </c>
      <c r="AP43" s="513" t="s">
        <v>946</v>
      </c>
      <c r="AQ43" s="513" t="s">
        <v>947</v>
      </c>
      <c r="AR43" s="513" t="s">
        <v>973</v>
      </c>
      <c r="AS43" s="513"/>
      <c r="AT43" s="513" t="s">
        <v>929</v>
      </c>
      <c r="AU43" s="513" t="s">
        <v>929</v>
      </c>
      <c r="AV43" s="532">
        <v>41487</v>
      </c>
    </row>
    <row r="44" spans="1:48" ht="60" x14ac:dyDescent="0.25">
      <c r="A44" s="513">
        <v>4927</v>
      </c>
      <c r="B44" s="513" t="s">
        <v>965</v>
      </c>
      <c r="C44" s="519" t="s">
        <v>928</v>
      </c>
      <c r="D44" s="513" t="s">
        <v>637</v>
      </c>
      <c r="E44" s="513" t="s">
        <v>966</v>
      </c>
      <c r="F44" s="513" t="s">
        <v>639</v>
      </c>
      <c r="G44" s="513">
        <v>63.28</v>
      </c>
      <c r="H44" s="513">
        <v>0.36699999999999999</v>
      </c>
      <c r="I44" s="513" t="s">
        <v>929</v>
      </c>
      <c r="J44" s="513" t="s">
        <v>940</v>
      </c>
      <c r="K44" s="513" t="s">
        <v>935</v>
      </c>
      <c r="L44" s="513" t="s">
        <v>929</v>
      </c>
      <c r="M44" s="513">
        <v>2013</v>
      </c>
      <c r="N44" s="513">
        <v>4</v>
      </c>
      <c r="O44" s="513" t="s">
        <v>967</v>
      </c>
      <c r="P44" s="513"/>
      <c r="Q44" s="513">
        <v>12.8</v>
      </c>
      <c r="R44" s="513"/>
      <c r="S44" s="513">
        <v>0.128</v>
      </c>
      <c r="T44" s="513" t="s">
        <v>930</v>
      </c>
      <c r="U44" s="513" t="s">
        <v>936</v>
      </c>
      <c r="V44" s="513" t="s">
        <v>968</v>
      </c>
      <c r="W44" s="513" t="s">
        <v>969</v>
      </c>
      <c r="X44" s="513"/>
      <c r="Y44" s="513" t="s">
        <v>944</v>
      </c>
      <c r="Z44" s="513">
        <v>46</v>
      </c>
      <c r="AA44" s="513">
        <v>23</v>
      </c>
      <c r="AB44" s="513"/>
      <c r="AC44" s="513"/>
      <c r="AD44" s="513"/>
      <c r="AE44" s="513">
        <v>1994</v>
      </c>
      <c r="AF44" s="513">
        <v>2010</v>
      </c>
      <c r="AG44" s="513" t="s">
        <v>945</v>
      </c>
      <c r="AH44" s="513" t="s">
        <v>937</v>
      </c>
      <c r="AI44" s="513"/>
      <c r="AJ44" s="513"/>
      <c r="AK44" s="513" t="s">
        <v>974</v>
      </c>
      <c r="AL44" s="513" t="s">
        <v>975</v>
      </c>
      <c r="AM44" s="513"/>
      <c r="AN44" s="513"/>
      <c r="AO44" s="513">
        <v>4</v>
      </c>
      <c r="AP44" s="513" t="s">
        <v>946</v>
      </c>
      <c r="AQ44" s="513" t="s">
        <v>947</v>
      </c>
      <c r="AR44" s="513" t="s">
        <v>973</v>
      </c>
      <c r="AS44" s="513"/>
      <c r="AT44" s="513" t="s">
        <v>929</v>
      </c>
      <c r="AU44" s="513" t="s">
        <v>929</v>
      </c>
      <c r="AV44" s="532">
        <v>41487</v>
      </c>
    </row>
    <row r="45" spans="1:48" ht="45" x14ac:dyDescent="0.25">
      <c r="A45" s="513">
        <v>4195</v>
      </c>
      <c r="B45" s="513" t="s">
        <v>976</v>
      </c>
      <c r="C45" s="519" t="s">
        <v>928</v>
      </c>
      <c r="D45" s="513" t="s">
        <v>637</v>
      </c>
      <c r="E45" s="513" t="s">
        <v>966</v>
      </c>
      <c r="F45" s="513" t="s">
        <v>640</v>
      </c>
      <c r="G45" s="513">
        <v>71</v>
      </c>
      <c r="H45" s="513">
        <v>0.28999999999999998</v>
      </c>
      <c r="I45" s="513" t="s">
        <v>929</v>
      </c>
      <c r="J45" s="513" t="s">
        <v>932</v>
      </c>
      <c r="K45" s="513" t="s">
        <v>941</v>
      </c>
      <c r="L45" s="513" t="s">
        <v>977</v>
      </c>
      <c r="M45" s="513">
        <v>2012</v>
      </c>
      <c r="N45" s="513">
        <v>4</v>
      </c>
      <c r="O45" s="513" t="s">
        <v>978</v>
      </c>
      <c r="P45" s="513"/>
      <c r="Q45" s="513">
        <v>7</v>
      </c>
      <c r="R45" s="513"/>
      <c r="S45" s="513">
        <v>7.0000000000000007E-2</v>
      </c>
      <c r="T45" s="513" t="s">
        <v>930</v>
      </c>
      <c r="U45" s="513" t="s">
        <v>936</v>
      </c>
      <c r="V45" s="513" t="s">
        <v>979</v>
      </c>
      <c r="W45" s="513"/>
      <c r="X45" s="513"/>
      <c r="Y45" s="513" t="s">
        <v>961</v>
      </c>
      <c r="Z45" s="513">
        <v>16</v>
      </c>
      <c r="AA45" s="513">
        <v>16</v>
      </c>
      <c r="AB45" s="513"/>
      <c r="AC45" s="513"/>
      <c r="AD45" s="513"/>
      <c r="AE45" s="513">
        <v>2000</v>
      </c>
      <c r="AF45" s="513">
        <v>2009</v>
      </c>
      <c r="AG45" s="513" t="s">
        <v>945</v>
      </c>
      <c r="AH45" s="513" t="s">
        <v>937</v>
      </c>
      <c r="AI45" s="513"/>
      <c r="AJ45" s="513"/>
      <c r="AK45" s="513">
        <v>5300</v>
      </c>
      <c r="AL45" s="513">
        <v>52500</v>
      </c>
      <c r="AM45" s="513"/>
      <c r="AN45" s="513"/>
      <c r="AO45" s="513">
        <v>2</v>
      </c>
      <c r="AP45" s="513" t="s">
        <v>946</v>
      </c>
      <c r="AQ45" s="513" t="s">
        <v>947</v>
      </c>
      <c r="AR45" s="513" t="s">
        <v>980</v>
      </c>
      <c r="AS45" s="513" t="s">
        <v>981</v>
      </c>
      <c r="AT45" s="513" t="s">
        <v>929</v>
      </c>
      <c r="AU45" s="513"/>
      <c r="AV45" s="532">
        <v>41065</v>
      </c>
    </row>
    <row r="46" spans="1:48" ht="60" x14ac:dyDescent="0.25">
      <c r="A46" s="513">
        <v>210</v>
      </c>
      <c r="B46" s="513" t="s">
        <v>982</v>
      </c>
      <c r="C46" s="519" t="s">
        <v>928</v>
      </c>
      <c r="D46" s="513" t="s">
        <v>637</v>
      </c>
      <c r="E46" s="513" t="s">
        <v>966</v>
      </c>
      <c r="F46" s="513" t="s">
        <v>641</v>
      </c>
      <c r="G46" s="513">
        <v>88</v>
      </c>
      <c r="H46" s="513">
        <v>0.12</v>
      </c>
      <c r="I46" s="513" t="s">
        <v>929</v>
      </c>
      <c r="J46" s="513" t="s">
        <v>932</v>
      </c>
      <c r="K46" s="513" t="s">
        <v>935</v>
      </c>
      <c r="L46" s="513" t="s">
        <v>955</v>
      </c>
      <c r="M46" s="513">
        <v>2001</v>
      </c>
      <c r="N46" s="513">
        <v>4</v>
      </c>
      <c r="O46" s="513"/>
      <c r="P46" s="513">
        <v>14</v>
      </c>
      <c r="Q46" s="513">
        <v>8</v>
      </c>
      <c r="R46" s="513">
        <v>0.14000000000000001</v>
      </c>
      <c r="S46" s="513">
        <v>0.08</v>
      </c>
      <c r="T46" s="513" t="s">
        <v>930</v>
      </c>
      <c r="U46" s="513" t="s">
        <v>936</v>
      </c>
      <c r="V46" s="513"/>
      <c r="W46" s="513"/>
      <c r="X46" s="513"/>
      <c r="Y46" s="513"/>
      <c r="Z46" s="513"/>
      <c r="AA46" s="513"/>
      <c r="AB46" s="513"/>
      <c r="AC46" s="513"/>
      <c r="AD46" s="513"/>
      <c r="AE46" s="513"/>
      <c r="AF46" s="513"/>
      <c r="AG46" s="513" t="s">
        <v>945</v>
      </c>
      <c r="AH46" s="513" t="s">
        <v>937</v>
      </c>
      <c r="AI46" s="513"/>
      <c r="AJ46" s="513"/>
      <c r="AK46" s="513"/>
      <c r="AL46" s="513"/>
      <c r="AM46" s="513"/>
      <c r="AN46" s="513"/>
      <c r="AO46" s="513"/>
      <c r="AP46" s="513" t="s">
        <v>946</v>
      </c>
      <c r="AQ46" s="513" t="s">
        <v>935</v>
      </c>
      <c r="AR46" s="513" t="s">
        <v>983</v>
      </c>
      <c r="AS46" s="513"/>
      <c r="AT46" s="513"/>
      <c r="AU46" s="513"/>
      <c r="AV46" s="513"/>
    </row>
    <row r="47" spans="1:48" ht="60" x14ac:dyDescent="0.25">
      <c r="A47" s="513">
        <v>211</v>
      </c>
      <c r="B47" s="513" t="s">
        <v>982</v>
      </c>
      <c r="C47" s="519" t="s">
        <v>928</v>
      </c>
      <c r="D47" s="513" t="s">
        <v>637</v>
      </c>
      <c r="E47" s="513" t="s">
        <v>966</v>
      </c>
      <c r="F47" s="513" t="s">
        <v>641</v>
      </c>
      <c r="G47" s="513">
        <v>82</v>
      </c>
      <c r="H47" s="513">
        <v>0.18</v>
      </c>
      <c r="I47" s="513" t="s">
        <v>929</v>
      </c>
      <c r="J47" s="513" t="s">
        <v>932</v>
      </c>
      <c r="K47" s="513" t="s">
        <v>935</v>
      </c>
      <c r="L47" s="513" t="s">
        <v>984</v>
      </c>
      <c r="M47" s="513">
        <v>2001</v>
      </c>
      <c r="N47" s="513">
        <v>4</v>
      </c>
      <c r="O47" s="513"/>
      <c r="P47" s="513">
        <v>16</v>
      </c>
      <c r="Q47" s="513">
        <v>9</v>
      </c>
      <c r="R47" s="513">
        <v>0.16</v>
      </c>
      <c r="S47" s="513">
        <v>0.09</v>
      </c>
      <c r="T47" s="513" t="s">
        <v>930</v>
      </c>
      <c r="U47" s="513" t="s">
        <v>936</v>
      </c>
      <c r="V47" s="513"/>
      <c r="W47" s="513"/>
      <c r="X47" s="513"/>
      <c r="Y47" s="513"/>
      <c r="Z47" s="513"/>
      <c r="AA47" s="513"/>
      <c r="AB47" s="513"/>
      <c r="AC47" s="513"/>
      <c r="AD47" s="513"/>
      <c r="AE47" s="513"/>
      <c r="AF47" s="513"/>
      <c r="AG47" s="513" t="s">
        <v>945</v>
      </c>
      <c r="AH47" s="513" t="s">
        <v>937</v>
      </c>
      <c r="AI47" s="513"/>
      <c r="AJ47" s="513"/>
      <c r="AK47" s="513"/>
      <c r="AL47" s="513"/>
      <c r="AM47" s="513"/>
      <c r="AN47" s="513"/>
      <c r="AO47" s="513"/>
      <c r="AP47" s="513" t="s">
        <v>946</v>
      </c>
      <c r="AQ47" s="513" t="s">
        <v>935</v>
      </c>
      <c r="AR47" s="513" t="s">
        <v>983</v>
      </c>
      <c r="AS47" s="513"/>
      <c r="AT47" s="513"/>
      <c r="AU47" s="513"/>
      <c r="AV47" s="513"/>
    </row>
    <row r="48" spans="1:48" ht="60" x14ac:dyDescent="0.25">
      <c r="A48" s="513">
        <v>4931</v>
      </c>
      <c r="B48" s="513" t="s">
        <v>965</v>
      </c>
      <c r="C48" s="519" t="s">
        <v>928</v>
      </c>
      <c r="D48" s="513" t="s">
        <v>637</v>
      </c>
      <c r="E48" s="513" t="s">
        <v>966</v>
      </c>
      <c r="F48" s="513" t="s">
        <v>642</v>
      </c>
      <c r="G48" s="513">
        <v>35.03</v>
      </c>
      <c r="H48" s="513">
        <v>0.65</v>
      </c>
      <c r="I48" s="513" t="s">
        <v>929</v>
      </c>
      <c r="J48" s="513" t="s">
        <v>940</v>
      </c>
      <c r="K48" s="513" t="s">
        <v>935</v>
      </c>
      <c r="L48" s="513" t="s">
        <v>929</v>
      </c>
      <c r="M48" s="513">
        <v>2013</v>
      </c>
      <c r="N48" s="513">
        <v>4</v>
      </c>
      <c r="O48" s="513" t="s">
        <v>985</v>
      </c>
      <c r="P48" s="513"/>
      <c r="Q48" s="513">
        <v>10.4</v>
      </c>
      <c r="R48" s="513"/>
      <c r="S48" s="513">
        <v>0.104</v>
      </c>
      <c r="T48" s="513" t="s">
        <v>930</v>
      </c>
      <c r="U48" s="513" t="s">
        <v>936</v>
      </c>
      <c r="V48" s="513" t="s">
        <v>968</v>
      </c>
      <c r="W48" s="513" t="s">
        <v>969</v>
      </c>
      <c r="X48" s="513"/>
      <c r="Y48" s="513" t="s">
        <v>944</v>
      </c>
      <c r="Z48" s="513">
        <v>48</v>
      </c>
      <c r="AA48" s="513">
        <v>18</v>
      </c>
      <c r="AB48" s="513"/>
      <c r="AC48" s="513"/>
      <c r="AD48" s="513"/>
      <c r="AE48" s="513">
        <v>1994</v>
      </c>
      <c r="AF48" s="513">
        <v>2010</v>
      </c>
      <c r="AG48" s="513" t="s">
        <v>945</v>
      </c>
      <c r="AH48" s="513" t="s">
        <v>937</v>
      </c>
      <c r="AI48" s="513"/>
      <c r="AJ48" s="513"/>
      <c r="AK48" s="513" t="s">
        <v>970</v>
      </c>
      <c r="AL48" s="513" t="s">
        <v>971</v>
      </c>
      <c r="AM48" s="513"/>
      <c r="AN48" s="513"/>
      <c r="AO48" s="513" t="s">
        <v>972</v>
      </c>
      <c r="AP48" s="513" t="s">
        <v>946</v>
      </c>
      <c r="AQ48" s="513" t="s">
        <v>947</v>
      </c>
      <c r="AR48" s="513" t="s">
        <v>983</v>
      </c>
      <c r="AS48" s="513"/>
      <c r="AT48" s="513" t="s">
        <v>929</v>
      </c>
      <c r="AU48" s="513" t="s">
        <v>929</v>
      </c>
      <c r="AV48" s="532">
        <v>41487</v>
      </c>
    </row>
    <row r="49" spans="1:48" ht="75" x14ac:dyDescent="0.25">
      <c r="A49" s="513">
        <v>4696</v>
      </c>
      <c r="B49" s="513" t="s">
        <v>996</v>
      </c>
      <c r="C49" s="519" t="s">
        <v>928</v>
      </c>
      <c r="D49" s="513" t="s">
        <v>637</v>
      </c>
      <c r="E49" s="513" t="s">
        <v>966</v>
      </c>
      <c r="F49" s="513" t="s">
        <v>644</v>
      </c>
      <c r="G49" s="513">
        <v>87</v>
      </c>
      <c r="H49" s="513">
        <v>0.13</v>
      </c>
      <c r="I49" s="513" t="s">
        <v>929</v>
      </c>
      <c r="J49" s="513" t="s">
        <v>932</v>
      </c>
      <c r="K49" s="513" t="s">
        <v>935</v>
      </c>
      <c r="L49" s="513" t="s">
        <v>984</v>
      </c>
      <c r="M49" s="513">
        <v>2012</v>
      </c>
      <c r="N49" s="513">
        <v>4</v>
      </c>
      <c r="O49" s="513" t="s">
        <v>1001</v>
      </c>
      <c r="P49" s="513"/>
      <c r="Q49" s="513"/>
      <c r="R49" s="513"/>
      <c r="S49" s="513"/>
      <c r="T49" s="513" t="s">
        <v>930</v>
      </c>
      <c r="U49" s="513" t="s">
        <v>936</v>
      </c>
      <c r="V49" s="513" t="s">
        <v>998</v>
      </c>
      <c r="W49" s="513"/>
      <c r="X49" s="513"/>
      <c r="Y49" s="513" t="s">
        <v>999</v>
      </c>
      <c r="Z49" s="513">
        <v>98</v>
      </c>
      <c r="AA49" s="513">
        <v>98</v>
      </c>
      <c r="AB49" s="513"/>
      <c r="AC49" s="513"/>
      <c r="AD49" s="513"/>
      <c r="AE49" s="513"/>
      <c r="AF49" s="513"/>
      <c r="AG49" s="513" t="s">
        <v>945</v>
      </c>
      <c r="AH49" s="513" t="s">
        <v>937</v>
      </c>
      <c r="AI49" s="513"/>
      <c r="AJ49" s="513"/>
      <c r="AK49" s="513"/>
      <c r="AL49" s="513"/>
      <c r="AM49" s="513"/>
      <c r="AN49" s="513"/>
      <c r="AO49" s="533">
        <v>41641</v>
      </c>
      <c r="AP49" s="513" t="s">
        <v>946</v>
      </c>
      <c r="AQ49" s="513" t="s">
        <v>947</v>
      </c>
      <c r="AR49" s="513" t="s">
        <v>980</v>
      </c>
      <c r="AS49" s="513" t="s">
        <v>1000</v>
      </c>
      <c r="AT49" s="513"/>
      <c r="AU49" s="513"/>
      <c r="AV49" s="532">
        <v>41304</v>
      </c>
    </row>
    <row r="50" spans="1:48" ht="45" x14ac:dyDescent="0.25">
      <c r="A50" s="513">
        <v>4259</v>
      </c>
      <c r="B50" s="513" t="s">
        <v>958</v>
      </c>
      <c r="C50" s="519" t="s">
        <v>928</v>
      </c>
      <c r="D50" s="513" t="s">
        <v>637</v>
      </c>
      <c r="E50" s="513" t="s">
        <v>966</v>
      </c>
      <c r="F50" s="513" t="s">
        <v>645</v>
      </c>
      <c r="G50" s="513">
        <v>74.099999999999994</v>
      </c>
      <c r="H50" s="513">
        <v>0.25900000000000001</v>
      </c>
      <c r="I50" s="513" t="s">
        <v>929</v>
      </c>
      <c r="J50" s="513" t="s">
        <v>940</v>
      </c>
      <c r="K50" s="513" t="s">
        <v>935</v>
      </c>
      <c r="L50" s="513" t="s">
        <v>1007</v>
      </c>
      <c r="M50" s="513">
        <v>2011</v>
      </c>
      <c r="N50" s="513">
        <v>4</v>
      </c>
      <c r="O50" s="513" t="s">
        <v>978</v>
      </c>
      <c r="P50" s="513"/>
      <c r="Q50" s="513">
        <v>6.6</v>
      </c>
      <c r="R50" s="513"/>
      <c r="S50" s="513">
        <v>6.6000000000000003E-2</v>
      </c>
      <c r="T50" s="513" t="s">
        <v>930</v>
      </c>
      <c r="U50" s="513" t="s">
        <v>936</v>
      </c>
      <c r="V50" s="513" t="s">
        <v>979</v>
      </c>
      <c r="W50" s="513"/>
      <c r="X50" s="513"/>
      <c r="Y50" s="513" t="s">
        <v>961</v>
      </c>
      <c r="Z50" s="513">
        <v>15</v>
      </c>
      <c r="AA50" s="513">
        <v>15</v>
      </c>
      <c r="AB50" s="513"/>
      <c r="AC50" s="513"/>
      <c r="AD50" s="513"/>
      <c r="AE50" s="513">
        <v>1999</v>
      </c>
      <c r="AF50" s="513">
        <v>2009</v>
      </c>
      <c r="AG50" s="513" t="s">
        <v>945</v>
      </c>
      <c r="AH50" s="513" t="s">
        <v>937</v>
      </c>
      <c r="AI50" s="513"/>
      <c r="AJ50" s="513"/>
      <c r="AK50" s="513">
        <v>5322</v>
      </c>
      <c r="AL50" s="513">
        <v>43123</v>
      </c>
      <c r="AM50" s="513"/>
      <c r="AN50" s="513"/>
      <c r="AO50" s="533">
        <v>41641</v>
      </c>
      <c r="AP50" s="513" t="s">
        <v>946</v>
      </c>
      <c r="AQ50" s="513" t="s">
        <v>947</v>
      </c>
      <c r="AR50" s="513" t="s">
        <v>980</v>
      </c>
      <c r="AS50" s="513"/>
      <c r="AT50" s="513" t="s">
        <v>935</v>
      </c>
      <c r="AU50" s="513"/>
      <c r="AV50" s="532">
        <v>41229</v>
      </c>
    </row>
    <row r="51" spans="1:48" ht="45" x14ac:dyDescent="0.25">
      <c r="A51" s="513">
        <v>4187</v>
      </c>
      <c r="B51" s="513" t="s">
        <v>976</v>
      </c>
      <c r="C51" s="519" t="s">
        <v>928</v>
      </c>
      <c r="D51" s="513" t="s">
        <v>637</v>
      </c>
      <c r="E51" s="513" t="s">
        <v>966</v>
      </c>
      <c r="F51" s="513" t="s">
        <v>645</v>
      </c>
      <c r="G51" s="513">
        <v>74</v>
      </c>
      <c r="H51" s="513">
        <v>0.26</v>
      </c>
      <c r="I51" s="513" t="s">
        <v>929</v>
      </c>
      <c r="J51" s="513" t="s">
        <v>932</v>
      </c>
      <c r="K51" s="513" t="s">
        <v>941</v>
      </c>
      <c r="L51" s="513" t="s">
        <v>1007</v>
      </c>
      <c r="M51" s="513">
        <v>2012</v>
      </c>
      <c r="N51" s="513">
        <v>4</v>
      </c>
      <c r="O51" s="513" t="s">
        <v>978</v>
      </c>
      <c r="P51" s="513"/>
      <c r="Q51" s="513">
        <v>7</v>
      </c>
      <c r="R51" s="513"/>
      <c r="S51" s="513">
        <v>7.0000000000000007E-2</v>
      </c>
      <c r="T51" s="513" t="s">
        <v>930</v>
      </c>
      <c r="U51" s="513" t="s">
        <v>936</v>
      </c>
      <c r="V51" s="513" t="s">
        <v>979</v>
      </c>
      <c r="W51" s="513"/>
      <c r="X51" s="513"/>
      <c r="Y51" s="513" t="s">
        <v>961</v>
      </c>
      <c r="Z51" s="513">
        <v>15</v>
      </c>
      <c r="AA51" s="513">
        <v>15</v>
      </c>
      <c r="AB51" s="513"/>
      <c r="AC51" s="513"/>
      <c r="AD51" s="513"/>
      <c r="AE51" s="513">
        <v>2000</v>
      </c>
      <c r="AF51" s="513">
        <v>2009</v>
      </c>
      <c r="AG51" s="513" t="s">
        <v>945</v>
      </c>
      <c r="AH51" s="513" t="s">
        <v>937</v>
      </c>
      <c r="AI51" s="513"/>
      <c r="AJ51" s="513"/>
      <c r="AK51" s="513">
        <v>5300</v>
      </c>
      <c r="AL51" s="513">
        <v>52500</v>
      </c>
      <c r="AM51" s="513"/>
      <c r="AN51" s="513"/>
      <c r="AO51" s="533">
        <v>41641</v>
      </c>
      <c r="AP51" s="513" t="s">
        <v>946</v>
      </c>
      <c r="AQ51" s="513" t="s">
        <v>947</v>
      </c>
      <c r="AR51" s="513" t="s">
        <v>980</v>
      </c>
      <c r="AS51" s="513" t="s">
        <v>981</v>
      </c>
      <c r="AT51" s="513" t="s">
        <v>929</v>
      </c>
      <c r="AU51" s="513"/>
      <c r="AV51" s="532">
        <v>41065</v>
      </c>
    </row>
    <row r="52" spans="1:48" ht="45" x14ac:dyDescent="0.25">
      <c r="A52" s="513">
        <v>4255</v>
      </c>
      <c r="B52" s="513" t="s">
        <v>958</v>
      </c>
      <c r="C52" s="519" t="s">
        <v>928</v>
      </c>
      <c r="D52" s="513" t="s">
        <v>637</v>
      </c>
      <c r="E52" s="513" t="s">
        <v>966</v>
      </c>
      <c r="F52" s="513" t="s">
        <v>645</v>
      </c>
      <c r="G52" s="513">
        <v>71.2</v>
      </c>
      <c r="H52" s="513">
        <v>0.28799999999999998</v>
      </c>
      <c r="I52" s="513" t="s">
        <v>929</v>
      </c>
      <c r="J52" s="513" t="s">
        <v>940</v>
      </c>
      <c r="K52" s="513" t="s">
        <v>935</v>
      </c>
      <c r="L52" s="513" t="s">
        <v>977</v>
      </c>
      <c r="M52" s="513">
        <v>2011</v>
      </c>
      <c r="N52" s="513">
        <v>4</v>
      </c>
      <c r="O52" s="513" t="s">
        <v>978</v>
      </c>
      <c r="P52" s="513"/>
      <c r="Q52" s="513">
        <v>6.5</v>
      </c>
      <c r="R52" s="513"/>
      <c r="S52" s="513">
        <v>6.5000000000000002E-2</v>
      </c>
      <c r="T52" s="513" t="s">
        <v>930</v>
      </c>
      <c r="U52" s="513" t="s">
        <v>936</v>
      </c>
      <c r="V52" s="513" t="s">
        <v>979</v>
      </c>
      <c r="W52" s="513"/>
      <c r="X52" s="513"/>
      <c r="Y52" s="513" t="s">
        <v>961</v>
      </c>
      <c r="Z52" s="513">
        <v>16</v>
      </c>
      <c r="AA52" s="513">
        <v>16</v>
      </c>
      <c r="AB52" s="513"/>
      <c r="AC52" s="513"/>
      <c r="AD52" s="513"/>
      <c r="AE52" s="513">
        <v>1999</v>
      </c>
      <c r="AF52" s="513">
        <v>2009</v>
      </c>
      <c r="AG52" s="513" t="s">
        <v>945</v>
      </c>
      <c r="AH52" s="513" t="s">
        <v>937</v>
      </c>
      <c r="AI52" s="513"/>
      <c r="AJ52" s="513"/>
      <c r="AK52" s="513">
        <v>5322</v>
      </c>
      <c r="AL52" s="513">
        <v>43123</v>
      </c>
      <c r="AM52" s="513"/>
      <c r="AN52" s="513"/>
      <c r="AO52" s="513">
        <v>2</v>
      </c>
      <c r="AP52" s="513" t="s">
        <v>946</v>
      </c>
      <c r="AQ52" s="513" t="s">
        <v>947</v>
      </c>
      <c r="AR52" s="513" t="s">
        <v>980</v>
      </c>
      <c r="AS52" s="513"/>
      <c r="AT52" s="513" t="s">
        <v>935</v>
      </c>
      <c r="AU52" s="513"/>
      <c r="AV52" s="532">
        <v>41229</v>
      </c>
    </row>
    <row r="53" spans="1:48" ht="45" x14ac:dyDescent="0.25">
      <c r="A53" s="513">
        <v>4185</v>
      </c>
      <c r="B53" s="513" t="s">
        <v>976</v>
      </c>
      <c r="C53" s="519" t="s">
        <v>928</v>
      </c>
      <c r="D53" s="513" t="s">
        <v>637</v>
      </c>
      <c r="E53" s="513" t="s">
        <v>966</v>
      </c>
      <c r="F53" s="513" t="s">
        <v>645</v>
      </c>
      <c r="G53" s="513">
        <v>66</v>
      </c>
      <c r="H53" s="513">
        <v>0.34</v>
      </c>
      <c r="I53" s="513" t="s">
        <v>929</v>
      </c>
      <c r="J53" s="513" t="s">
        <v>932</v>
      </c>
      <c r="K53" s="513" t="s">
        <v>941</v>
      </c>
      <c r="L53" s="513" t="s">
        <v>977</v>
      </c>
      <c r="M53" s="513">
        <v>2012</v>
      </c>
      <c r="N53" s="513">
        <v>4</v>
      </c>
      <c r="O53" s="513" t="s">
        <v>978</v>
      </c>
      <c r="P53" s="513"/>
      <c r="Q53" s="513">
        <v>6</v>
      </c>
      <c r="R53" s="513"/>
      <c r="S53" s="513">
        <v>0.06</v>
      </c>
      <c r="T53" s="513" t="s">
        <v>930</v>
      </c>
      <c r="U53" s="513" t="s">
        <v>936</v>
      </c>
      <c r="V53" s="513" t="s">
        <v>979</v>
      </c>
      <c r="W53" s="513"/>
      <c r="X53" s="513"/>
      <c r="Y53" s="513" t="s">
        <v>961</v>
      </c>
      <c r="Z53" s="513">
        <v>28</v>
      </c>
      <c r="AA53" s="513">
        <v>28</v>
      </c>
      <c r="AB53" s="513"/>
      <c r="AC53" s="513"/>
      <c r="AD53" s="513"/>
      <c r="AE53" s="513">
        <v>2000</v>
      </c>
      <c r="AF53" s="513">
        <v>2009</v>
      </c>
      <c r="AG53" s="513" t="s">
        <v>945</v>
      </c>
      <c r="AH53" s="513" t="s">
        <v>1008</v>
      </c>
      <c r="AI53" s="513"/>
      <c r="AJ53" s="513"/>
      <c r="AK53" s="513">
        <v>5300</v>
      </c>
      <c r="AL53" s="513">
        <v>52500</v>
      </c>
      <c r="AM53" s="513"/>
      <c r="AN53" s="513"/>
      <c r="AO53" s="533">
        <v>41641</v>
      </c>
      <c r="AP53" s="513" t="s">
        <v>946</v>
      </c>
      <c r="AQ53" s="513" t="s">
        <v>947</v>
      </c>
      <c r="AR53" s="513" t="s">
        <v>980</v>
      </c>
      <c r="AS53" s="513" t="s">
        <v>981</v>
      </c>
      <c r="AT53" s="513" t="s">
        <v>929</v>
      </c>
      <c r="AU53" s="513"/>
      <c r="AV53" s="532">
        <v>41065</v>
      </c>
    </row>
    <row r="54" spans="1:48" ht="45" x14ac:dyDescent="0.25">
      <c r="A54" s="513">
        <v>4193</v>
      </c>
      <c r="B54" s="513" t="s">
        <v>976</v>
      </c>
      <c r="C54" s="519" t="s">
        <v>928</v>
      </c>
      <c r="D54" s="513" t="s">
        <v>637</v>
      </c>
      <c r="E54" s="513" t="s">
        <v>966</v>
      </c>
      <c r="F54" s="513" t="s">
        <v>645</v>
      </c>
      <c r="G54" s="513">
        <v>66</v>
      </c>
      <c r="H54" s="513">
        <v>0.34</v>
      </c>
      <c r="I54" s="513" t="s">
        <v>929</v>
      </c>
      <c r="J54" s="513" t="s">
        <v>932</v>
      </c>
      <c r="K54" s="513" t="s">
        <v>941</v>
      </c>
      <c r="L54" s="513" t="s">
        <v>977</v>
      </c>
      <c r="M54" s="513">
        <v>2012</v>
      </c>
      <c r="N54" s="513">
        <v>4</v>
      </c>
      <c r="O54" s="513" t="s">
        <v>1009</v>
      </c>
      <c r="P54" s="513"/>
      <c r="Q54" s="513">
        <v>6</v>
      </c>
      <c r="R54" s="513"/>
      <c r="S54" s="513">
        <v>0.06</v>
      </c>
      <c r="T54" s="513" t="s">
        <v>930</v>
      </c>
      <c r="U54" s="513" t="s">
        <v>936</v>
      </c>
      <c r="V54" s="513" t="s">
        <v>979</v>
      </c>
      <c r="W54" s="513"/>
      <c r="X54" s="513"/>
      <c r="Y54" s="513" t="s">
        <v>961</v>
      </c>
      <c r="Z54" s="513">
        <v>22</v>
      </c>
      <c r="AA54" s="513">
        <v>22</v>
      </c>
      <c r="AB54" s="513"/>
      <c r="AC54" s="513"/>
      <c r="AD54" s="513"/>
      <c r="AE54" s="513">
        <v>2000</v>
      </c>
      <c r="AF54" s="513">
        <v>2009</v>
      </c>
      <c r="AG54" s="513" t="s">
        <v>945</v>
      </c>
      <c r="AH54" s="513" t="s">
        <v>937</v>
      </c>
      <c r="AI54" s="513"/>
      <c r="AJ54" s="513"/>
      <c r="AK54" s="513">
        <v>5300</v>
      </c>
      <c r="AL54" s="513">
        <v>52500</v>
      </c>
      <c r="AM54" s="513"/>
      <c r="AN54" s="513"/>
      <c r="AO54" s="533">
        <v>41641</v>
      </c>
      <c r="AP54" s="513" t="s">
        <v>946</v>
      </c>
      <c r="AQ54" s="513" t="s">
        <v>957</v>
      </c>
      <c r="AR54" s="513" t="s">
        <v>980</v>
      </c>
      <c r="AS54" s="513" t="s">
        <v>981</v>
      </c>
      <c r="AT54" s="513" t="s">
        <v>929</v>
      </c>
      <c r="AU54" s="513"/>
      <c r="AV54" s="532">
        <v>41065</v>
      </c>
    </row>
    <row r="55" spans="1:48" ht="45" x14ac:dyDescent="0.25">
      <c r="A55" s="513">
        <v>4253</v>
      </c>
      <c r="B55" s="513" t="s">
        <v>958</v>
      </c>
      <c r="C55" s="519" t="s">
        <v>928</v>
      </c>
      <c r="D55" s="513" t="s">
        <v>637</v>
      </c>
      <c r="E55" s="513" t="s">
        <v>966</v>
      </c>
      <c r="F55" s="513" t="s">
        <v>645</v>
      </c>
      <c r="G55" s="513">
        <v>65.8</v>
      </c>
      <c r="H55" s="513">
        <v>0.34200000000000003</v>
      </c>
      <c r="I55" s="513" t="s">
        <v>929</v>
      </c>
      <c r="J55" s="513" t="s">
        <v>940</v>
      </c>
      <c r="K55" s="513" t="s">
        <v>935</v>
      </c>
      <c r="L55" s="513" t="s">
        <v>977</v>
      </c>
      <c r="M55" s="513">
        <v>2011</v>
      </c>
      <c r="N55" s="513">
        <v>4</v>
      </c>
      <c r="O55" s="513" t="s">
        <v>978</v>
      </c>
      <c r="P55" s="513"/>
      <c r="Q55" s="513">
        <v>5.8</v>
      </c>
      <c r="R55" s="513"/>
      <c r="S55" s="513">
        <v>5.8000000000000003E-2</v>
      </c>
      <c r="T55" s="513" t="s">
        <v>930</v>
      </c>
      <c r="U55" s="513" t="s">
        <v>936</v>
      </c>
      <c r="V55" s="513" t="s">
        <v>979</v>
      </c>
      <c r="W55" s="513"/>
      <c r="X55" s="513"/>
      <c r="Y55" s="513" t="s">
        <v>961</v>
      </c>
      <c r="Z55" s="513">
        <v>28</v>
      </c>
      <c r="AA55" s="513">
        <v>28</v>
      </c>
      <c r="AB55" s="513"/>
      <c r="AC55" s="513"/>
      <c r="AD55" s="513"/>
      <c r="AE55" s="513">
        <v>1999</v>
      </c>
      <c r="AF55" s="513">
        <v>2009</v>
      </c>
      <c r="AG55" s="513" t="s">
        <v>945</v>
      </c>
      <c r="AH55" s="513" t="s">
        <v>937</v>
      </c>
      <c r="AI55" s="513"/>
      <c r="AJ55" s="513"/>
      <c r="AK55" s="513">
        <v>5322</v>
      </c>
      <c r="AL55" s="513">
        <v>43123</v>
      </c>
      <c r="AM55" s="513"/>
      <c r="AN55" s="513"/>
      <c r="AO55" s="533">
        <v>41641</v>
      </c>
      <c r="AP55" s="513" t="s">
        <v>946</v>
      </c>
      <c r="AQ55" s="513" t="s">
        <v>947</v>
      </c>
      <c r="AR55" s="513" t="s">
        <v>980</v>
      </c>
      <c r="AS55" s="513"/>
      <c r="AT55" s="513" t="s">
        <v>935</v>
      </c>
      <c r="AU55" s="513"/>
      <c r="AV55" s="532">
        <v>41229</v>
      </c>
    </row>
    <row r="56" spans="1:48" ht="45" x14ac:dyDescent="0.25">
      <c r="A56" s="513">
        <v>4261</v>
      </c>
      <c r="B56" s="513" t="s">
        <v>958</v>
      </c>
      <c r="C56" s="519" t="s">
        <v>928</v>
      </c>
      <c r="D56" s="513" t="s">
        <v>637</v>
      </c>
      <c r="E56" s="513" t="s">
        <v>966</v>
      </c>
      <c r="F56" s="513" t="s">
        <v>645</v>
      </c>
      <c r="G56" s="513">
        <v>55.5</v>
      </c>
      <c r="H56" s="513">
        <v>0.44500000000000001</v>
      </c>
      <c r="I56" s="513" t="s">
        <v>929</v>
      </c>
      <c r="J56" s="513" t="s">
        <v>940</v>
      </c>
      <c r="K56" s="513" t="s">
        <v>935</v>
      </c>
      <c r="L56" s="513" t="s">
        <v>955</v>
      </c>
      <c r="M56" s="513">
        <v>2011</v>
      </c>
      <c r="N56" s="513">
        <v>4</v>
      </c>
      <c r="O56" s="513" t="s">
        <v>978</v>
      </c>
      <c r="P56" s="513"/>
      <c r="Q56" s="513">
        <v>10</v>
      </c>
      <c r="R56" s="513"/>
      <c r="S56" s="513">
        <v>0.1</v>
      </c>
      <c r="T56" s="513" t="s">
        <v>930</v>
      </c>
      <c r="U56" s="513" t="s">
        <v>936</v>
      </c>
      <c r="V56" s="513" t="s">
        <v>979</v>
      </c>
      <c r="W56" s="513"/>
      <c r="X56" s="513"/>
      <c r="Y56" s="513" t="s">
        <v>961</v>
      </c>
      <c r="Z56" s="513">
        <v>13</v>
      </c>
      <c r="AA56" s="513">
        <v>13</v>
      </c>
      <c r="AB56" s="513"/>
      <c r="AC56" s="513"/>
      <c r="AD56" s="513"/>
      <c r="AE56" s="513">
        <v>1999</v>
      </c>
      <c r="AF56" s="513">
        <v>2009</v>
      </c>
      <c r="AG56" s="513" t="s">
        <v>945</v>
      </c>
      <c r="AH56" s="513" t="s">
        <v>937</v>
      </c>
      <c r="AI56" s="513"/>
      <c r="AJ56" s="513"/>
      <c r="AK56" s="513">
        <v>5322</v>
      </c>
      <c r="AL56" s="513">
        <v>43123</v>
      </c>
      <c r="AM56" s="513"/>
      <c r="AN56" s="513"/>
      <c r="AO56" s="533">
        <v>41641</v>
      </c>
      <c r="AP56" s="513" t="s">
        <v>946</v>
      </c>
      <c r="AQ56" s="513" t="s">
        <v>947</v>
      </c>
      <c r="AR56" s="513" t="s">
        <v>980</v>
      </c>
      <c r="AS56" s="513"/>
      <c r="AT56" s="513" t="s">
        <v>935</v>
      </c>
      <c r="AU56" s="513"/>
      <c r="AV56" s="532">
        <v>41229</v>
      </c>
    </row>
    <row r="57" spans="1:48" ht="45" x14ac:dyDescent="0.25">
      <c r="A57" s="513">
        <v>4189</v>
      </c>
      <c r="B57" s="513" t="s">
        <v>976</v>
      </c>
      <c r="C57" s="519" t="s">
        <v>928</v>
      </c>
      <c r="D57" s="513" t="s">
        <v>637</v>
      </c>
      <c r="E57" s="513" t="s">
        <v>966</v>
      </c>
      <c r="F57" s="513" t="s">
        <v>645</v>
      </c>
      <c r="G57" s="513">
        <v>55</v>
      </c>
      <c r="H57" s="513">
        <v>0.45</v>
      </c>
      <c r="I57" s="513" t="s">
        <v>929</v>
      </c>
      <c r="J57" s="513" t="s">
        <v>932</v>
      </c>
      <c r="K57" s="513" t="s">
        <v>941</v>
      </c>
      <c r="L57" s="513" t="s">
        <v>955</v>
      </c>
      <c r="M57" s="513">
        <v>2012</v>
      </c>
      <c r="N57" s="513">
        <v>4</v>
      </c>
      <c r="O57" s="513" t="s">
        <v>978</v>
      </c>
      <c r="P57" s="513"/>
      <c r="Q57" s="513">
        <v>10</v>
      </c>
      <c r="R57" s="513"/>
      <c r="S57" s="513">
        <v>0.1</v>
      </c>
      <c r="T57" s="513" t="s">
        <v>930</v>
      </c>
      <c r="U57" s="513" t="s">
        <v>936</v>
      </c>
      <c r="V57" s="513" t="s">
        <v>979</v>
      </c>
      <c r="W57" s="513"/>
      <c r="X57" s="513"/>
      <c r="Y57" s="513" t="s">
        <v>961</v>
      </c>
      <c r="Z57" s="513">
        <v>13</v>
      </c>
      <c r="AA57" s="513">
        <v>13</v>
      </c>
      <c r="AB57" s="513"/>
      <c r="AC57" s="513"/>
      <c r="AD57" s="513"/>
      <c r="AE57" s="513">
        <v>2000</v>
      </c>
      <c r="AF57" s="513">
        <v>2009</v>
      </c>
      <c r="AG57" s="513" t="s">
        <v>945</v>
      </c>
      <c r="AH57" s="513" t="s">
        <v>1008</v>
      </c>
      <c r="AI57" s="513"/>
      <c r="AJ57" s="513"/>
      <c r="AK57" s="513">
        <v>5300</v>
      </c>
      <c r="AL57" s="513">
        <v>52500</v>
      </c>
      <c r="AM57" s="513"/>
      <c r="AN57" s="513"/>
      <c r="AO57" s="533">
        <v>41641</v>
      </c>
      <c r="AP57" s="513" t="s">
        <v>946</v>
      </c>
      <c r="AQ57" s="513" t="s">
        <v>947</v>
      </c>
      <c r="AR57" s="513" t="s">
        <v>980</v>
      </c>
      <c r="AS57" s="513" t="s">
        <v>981</v>
      </c>
      <c r="AT57" s="513" t="s">
        <v>929</v>
      </c>
      <c r="AU57" s="513"/>
      <c r="AV57" s="532">
        <v>41065</v>
      </c>
    </row>
    <row r="58" spans="1:48" ht="60" x14ac:dyDescent="0.25">
      <c r="A58" s="513">
        <v>214</v>
      </c>
      <c r="B58" s="513" t="s">
        <v>1010</v>
      </c>
      <c r="C58" s="519" t="s">
        <v>928</v>
      </c>
      <c r="D58" s="513" t="s">
        <v>637</v>
      </c>
      <c r="E58" s="513" t="s">
        <v>966</v>
      </c>
      <c r="F58" s="513" t="s">
        <v>645</v>
      </c>
      <c r="G58" s="513">
        <v>32</v>
      </c>
      <c r="H58" s="513">
        <v>0.68</v>
      </c>
      <c r="I58" s="513" t="s">
        <v>929</v>
      </c>
      <c r="J58" s="513" t="s">
        <v>932</v>
      </c>
      <c r="K58" s="513" t="s">
        <v>935</v>
      </c>
      <c r="L58" s="513" t="s">
        <v>935</v>
      </c>
      <c r="M58" s="513">
        <v>2007</v>
      </c>
      <c r="N58" s="513">
        <v>4</v>
      </c>
      <c r="O58" s="513"/>
      <c r="P58" s="513">
        <v>14</v>
      </c>
      <c r="Q58" s="513">
        <v>6</v>
      </c>
      <c r="R58" s="513">
        <v>0.14000000000000001</v>
      </c>
      <c r="S58" s="513">
        <v>0.06</v>
      </c>
      <c r="T58" s="513" t="s">
        <v>930</v>
      </c>
      <c r="U58" s="513" t="s">
        <v>936</v>
      </c>
      <c r="V58" s="513"/>
      <c r="W58" s="513"/>
      <c r="X58" s="513"/>
      <c r="Y58" s="513"/>
      <c r="Z58" s="513"/>
      <c r="AA58" s="513"/>
      <c r="AB58" s="513"/>
      <c r="AC58" s="513"/>
      <c r="AD58" s="513"/>
      <c r="AE58" s="513"/>
      <c r="AF58" s="513"/>
      <c r="AG58" s="513" t="s">
        <v>945</v>
      </c>
      <c r="AH58" s="513" t="s">
        <v>935</v>
      </c>
      <c r="AI58" s="513"/>
      <c r="AJ58" s="513"/>
      <c r="AK58" s="513" t="s">
        <v>935</v>
      </c>
      <c r="AL58" s="513" t="s">
        <v>935</v>
      </c>
      <c r="AM58" s="513"/>
      <c r="AN58" s="513"/>
      <c r="AO58" s="513"/>
      <c r="AP58" s="513" t="s">
        <v>946</v>
      </c>
      <c r="AQ58" s="513" t="s">
        <v>935</v>
      </c>
      <c r="AR58" s="513" t="s">
        <v>948</v>
      </c>
      <c r="AS58" s="513"/>
      <c r="AT58" s="513"/>
      <c r="AU58" s="513"/>
      <c r="AV58" s="513"/>
    </row>
    <row r="59" spans="1:48" ht="60" x14ac:dyDescent="0.25">
      <c r="A59" s="513">
        <v>213</v>
      </c>
      <c r="B59" s="513" t="s">
        <v>1010</v>
      </c>
      <c r="C59" s="519" t="s">
        <v>928</v>
      </c>
      <c r="D59" s="513" t="s">
        <v>637</v>
      </c>
      <c r="E59" s="513" t="s">
        <v>966</v>
      </c>
      <c r="F59" s="513" t="s">
        <v>646</v>
      </c>
      <c r="G59" s="513">
        <v>39</v>
      </c>
      <c r="H59" s="513">
        <v>0.61</v>
      </c>
      <c r="I59" s="513" t="s">
        <v>929</v>
      </c>
      <c r="J59" s="513" t="s">
        <v>932</v>
      </c>
      <c r="K59" s="513" t="s">
        <v>935</v>
      </c>
      <c r="L59" s="513" t="s">
        <v>935</v>
      </c>
      <c r="M59" s="513">
        <v>2007</v>
      </c>
      <c r="N59" s="513">
        <v>4</v>
      </c>
      <c r="O59" s="513"/>
      <c r="P59" s="513">
        <v>8</v>
      </c>
      <c r="Q59" s="513">
        <v>4</v>
      </c>
      <c r="R59" s="513">
        <v>0.08</v>
      </c>
      <c r="S59" s="513">
        <v>0.04</v>
      </c>
      <c r="T59" s="513" t="s">
        <v>930</v>
      </c>
      <c r="U59" s="513" t="s">
        <v>936</v>
      </c>
      <c r="V59" s="513"/>
      <c r="W59" s="513"/>
      <c r="X59" s="513"/>
      <c r="Y59" s="513"/>
      <c r="Z59" s="513"/>
      <c r="AA59" s="513"/>
      <c r="AB59" s="513"/>
      <c r="AC59" s="513"/>
      <c r="AD59" s="513"/>
      <c r="AE59" s="513"/>
      <c r="AF59" s="513"/>
      <c r="AG59" s="513" t="s">
        <v>945</v>
      </c>
      <c r="AH59" s="513" t="s">
        <v>935</v>
      </c>
      <c r="AI59" s="513"/>
      <c r="AJ59" s="513"/>
      <c r="AK59" s="513" t="s">
        <v>935</v>
      </c>
      <c r="AL59" s="513" t="s">
        <v>935</v>
      </c>
      <c r="AM59" s="513"/>
      <c r="AN59" s="513"/>
      <c r="AO59" s="513"/>
      <c r="AP59" s="513" t="s">
        <v>946</v>
      </c>
      <c r="AQ59" s="513" t="s">
        <v>935</v>
      </c>
      <c r="AR59" s="513" t="s">
        <v>935</v>
      </c>
      <c r="AS59" s="513"/>
      <c r="AT59" s="513"/>
      <c r="AU59" s="513"/>
      <c r="AV59" s="513"/>
    </row>
    <row r="60" spans="1:48" ht="60" x14ac:dyDescent="0.25">
      <c r="A60" s="513">
        <v>215</v>
      </c>
      <c r="B60" s="513" t="s">
        <v>1010</v>
      </c>
      <c r="C60" s="519" t="s">
        <v>928</v>
      </c>
      <c r="D60" s="513" t="s">
        <v>637</v>
      </c>
      <c r="E60" s="513" t="s">
        <v>966</v>
      </c>
      <c r="F60" s="513" t="s">
        <v>647</v>
      </c>
      <c r="G60" s="513">
        <v>44</v>
      </c>
      <c r="H60" s="513">
        <v>0.56000000000000005</v>
      </c>
      <c r="I60" s="513" t="s">
        <v>929</v>
      </c>
      <c r="J60" s="513" t="s">
        <v>932</v>
      </c>
      <c r="K60" s="513" t="s">
        <v>935</v>
      </c>
      <c r="L60" s="513" t="s">
        <v>935</v>
      </c>
      <c r="M60" s="513">
        <v>2007</v>
      </c>
      <c r="N60" s="513">
        <v>4</v>
      </c>
      <c r="O60" s="513"/>
      <c r="P60" s="513">
        <v>10</v>
      </c>
      <c r="Q60" s="513">
        <v>5</v>
      </c>
      <c r="R60" s="513">
        <v>0.1</v>
      </c>
      <c r="S60" s="513">
        <v>0.05</v>
      </c>
      <c r="T60" s="513" t="s">
        <v>930</v>
      </c>
      <c r="U60" s="513" t="s">
        <v>936</v>
      </c>
      <c r="V60" s="513"/>
      <c r="W60" s="513"/>
      <c r="X60" s="513"/>
      <c r="Y60" s="513"/>
      <c r="Z60" s="513"/>
      <c r="AA60" s="513"/>
      <c r="AB60" s="513"/>
      <c r="AC60" s="513"/>
      <c r="AD60" s="513"/>
      <c r="AE60" s="513"/>
      <c r="AF60" s="513"/>
      <c r="AG60" s="513" t="s">
        <v>945</v>
      </c>
      <c r="AH60" s="513" t="s">
        <v>935</v>
      </c>
      <c r="AI60" s="513"/>
      <c r="AJ60" s="513"/>
      <c r="AK60" s="513" t="s">
        <v>935</v>
      </c>
      <c r="AL60" s="513" t="s">
        <v>935</v>
      </c>
      <c r="AM60" s="513"/>
      <c r="AN60" s="513"/>
      <c r="AO60" s="513"/>
      <c r="AP60" s="513" t="s">
        <v>946</v>
      </c>
      <c r="AQ60" s="513" t="s">
        <v>935</v>
      </c>
      <c r="AR60" s="513" t="s">
        <v>948</v>
      </c>
      <c r="AS60" s="513"/>
      <c r="AT60" s="513"/>
      <c r="AU60" s="513"/>
      <c r="AV60" s="513"/>
    </row>
    <row r="61" spans="1:48" ht="45" x14ac:dyDescent="0.25">
      <c r="A61" s="513">
        <v>294</v>
      </c>
      <c r="B61" s="513" t="s">
        <v>949</v>
      </c>
      <c r="C61" s="519" t="s">
        <v>928</v>
      </c>
      <c r="D61" s="513" t="s">
        <v>637</v>
      </c>
      <c r="E61" s="513" t="s">
        <v>1140</v>
      </c>
      <c r="F61" s="513" t="s">
        <v>648</v>
      </c>
      <c r="G61" s="513">
        <v>57</v>
      </c>
      <c r="H61" s="513">
        <v>0.43</v>
      </c>
      <c r="I61" s="513" t="s">
        <v>929</v>
      </c>
      <c r="J61" s="513" t="s">
        <v>932</v>
      </c>
      <c r="K61" s="513" t="s">
        <v>935</v>
      </c>
      <c r="L61" s="513" t="s">
        <v>984</v>
      </c>
      <c r="M61" s="513">
        <v>2004</v>
      </c>
      <c r="N61" s="513">
        <v>4</v>
      </c>
      <c r="O61" s="513"/>
      <c r="P61" s="513">
        <v>12</v>
      </c>
      <c r="Q61" s="513">
        <v>7</v>
      </c>
      <c r="R61" s="513">
        <v>0.12</v>
      </c>
      <c r="S61" s="513">
        <v>7.0000000000000007E-2</v>
      </c>
      <c r="T61" s="513" t="s">
        <v>930</v>
      </c>
      <c r="U61" s="513" t="s">
        <v>931</v>
      </c>
      <c r="V61" s="513"/>
      <c r="W61" s="513"/>
      <c r="X61" s="513"/>
      <c r="Y61" s="513"/>
      <c r="Z61" s="513"/>
      <c r="AA61" s="513"/>
      <c r="AB61" s="513"/>
      <c r="AC61" s="513"/>
      <c r="AD61" s="513"/>
      <c r="AE61" s="513"/>
      <c r="AF61" s="513"/>
      <c r="AG61" s="513" t="s">
        <v>945</v>
      </c>
      <c r="AH61" s="513" t="s">
        <v>1008</v>
      </c>
      <c r="AI61" s="513"/>
      <c r="AJ61" s="513"/>
      <c r="AK61" s="513"/>
      <c r="AL61" s="513"/>
      <c r="AM61" s="513"/>
      <c r="AN61" s="513"/>
      <c r="AO61" s="513"/>
      <c r="AP61" s="513" t="s">
        <v>946</v>
      </c>
      <c r="AQ61" s="513" t="s">
        <v>957</v>
      </c>
      <c r="AR61" s="513" t="s">
        <v>935</v>
      </c>
      <c r="AS61" s="513"/>
      <c r="AT61" s="513"/>
      <c r="AU61" s="513"/>
      <c r="AV61" s="513"/>
    </row>
    <row r="62" spans="1:48" ht="45" x14ac:dyDescent="0.25">
      <c r="A62" s="513">
        <v>292</v>
      </c>
      <c r="B62" s="513" t="s">
        <v>949</v>
      </c>
      <c r="C62" s="519" t="s">
        <v>928</v>
      </c>
      <c r="D62" s="513" t="s">
        <v>637</v>
      </c>
      <c r="E62" s="513" t="s">
        <v>1140</v>
      </c>
      <c r="F62" s="513" t="s">
        <v>649</v>
      </c>
      <c r="G62" s="513">
        <v>27</v>
      </c>
      <c r="H62" s="513">
        <v>0.73</v>
      </c>
      <c r="I62" s="513" t="s">
        <v>929</v>
      </c>
      <c r="J62" s="513" t="s">
        <v>940</v>
      </c>
      <c r="K62" s="513" t="s">
        <v>935</v>
      </c>
      <c r="L62" s="513" t="s">
        <v>984</v>
      </c>
      <c r="M62" s="513">
        <v>2004</v>
      </c>
      <c r="N62" s="513">
        <v>4</v>
      </c>
      <c r="O62" s="513"/>
      <c r="P62" s="513"/>
      <c r="Q62" s="513">
        <v>6</v>
      </c>
      <c r="R62" s="513"/>
      <c r="S62" s="513">
        <v>0.06</v>
      </c>
      <c r="T62" s="513" t="s">
        <v>930</v>
      </c>
      <c r="U62" s="513" t="s">
        <v>931</v>
      </c>
      <c r="V62" s="513"/>
      <c r="W62" s="513"/>
      <c r="X62" s="513"/>
      <c r="Y62" s="513"/>
      <c r="Z62" s="513"/>
      <c r="AA62" s="513"/>
      <c r="AB62" s="513"/>
      <c r="AC62" s="513"/>
      <c r="AD62" s="513"/>
      <c r="AE62" s="513"/>
      <c r="AF62" s="513"/>
      <c r="AG62" s="513" t="s">
        <v>945</v>
      </c>
      <c r="AH62" s="513" t="s">
        <v>1008</v>
      </c>
      <c r="AI62" s="513"/>
      <c r="AJ62" s="513"/>
      <c r="AK62" s="513"/>
      <c r="AL62" s="513"/>
      <c r="AM62" s="513"/>
      <c r="AN62" s="513"/>
      <c r="AO62" s="513"/>
      <c r="AP62" s="513" t="s">
        <v>946</v>
      </c>
      <c r="AQ62" s="513" t="s">
        <v>957</v>
      </c>
      <c r="AR62" s="513" t="s">
        <v>935</v>
      </c>
      <c r="AS62" s="513"/>
      <c r="AT62" s="513"/>
      <c r="AU62" s="513"/>
      <c r="AV62" s="532">
        <v>41353</v>
      </c>
    </row>
    <row r="63" spans="1:48" ht="45" x14ac:dyDescent="0.25">
      <c r="A63" s="513">
        <v>272</v>
      </c>
      <c r="B63" s="513" t="s">
        <v>1144</v>
      </c>
      <c r="C63" s="519" t="s">
        <v>928</v>
      </c>
      <c r="D63" s="513" t="s">
        <v>637</v>
      </c>
      <c r="E63" s="513" t="s">
        <v>1140</v>
      </c>
      <c r="F63" s="513" t="s">
        <v>650</v>
      </c>
      <c r="G63" s="513">
        <v>58</v>
      </c>
      <c r="H63" s="513">
        <v>0.42</v>
      </c>
      <c r="I63" s="513" t="s">
        <v>929</v>
      </c>
      <c r="J63" s="513" t="s">
        <v>1056</v>
      </c>
      <c r="K63" s="513" t="s">
        <v>941</v>
      </c>
      <c r="L63" s="513" t="s">
        <v>984</v>
      </c>
      <c r="M63" s="513">
        <v>2002</v>
      </c>
      <c r="N63" s="513">
        <v>5</v>
      </c>
      <c r="O63" s="513"/>
      <c r="P63" s="513">
        <v>4</v>
      </c>
      <c r="Q63" s="513">
        <v>3</v>
      </c>
      <c r="R63" s="513">
        <v>0.04</v>
      </c>
      <c r="S63" s="513">
        <v>0.03</v>
      </c>
      <c r="T63" s="513" t="s">
        <v>952</v>
      </c>
      <c r="U63" s="513" t="s">
        <v>936</v>
      </c>
      <c r="V63" s="513"/>
      <c r="W63" s="513"/>
      <c r="X63" s="513"/>
      <c r="Y63" s="513"/>
      <c r="Z63" s="513"/>
      <c r="AA63" s="513"/>
      <c r="AB63" s="513"/>
      <c r="AC63" s="513"/>
      <c r="AD63" s="513"/>
      <c r="AE63" s="513"/>
      <c r="AF63" s="513"/>
      <c r="AG63" s="513" t="s">
        <v>945</v>
      </c>
      <c r="AH63" s="513" t="s">
        <v>1008</v>
      </c>
      <c r="AI63" s="513"/>
      <c r="AJ63" s="513"/>
      <c r="AK63" s="513">
        <v>1500</v>
      </c>
      <c r="AL63" s="513">
        <v>32400</v>
      </c>
      <c r="AM63" s="513">
        <v>50</v>
      </c>
      <c r="AN63" s="513">
        <v>11800</v>
      </c>
      <c r="AO63" s="513"/>
      <c r="AP63" s="513" t="s">
        <v>946</v>
      </c>
      <c r="AQ63" s="513" t="s">
        <v>957</v>
      </c>
      <c r="AR63" s="513" t="s">
        <v>983</v>
      </c>
      <c r="AS63" s="513"/>
      <c r="AT63" s="513"/>
      <c r="AU63" s="513"/>
      <c r="AV63" s="513"/>
    </row>
    <row r="64" spans="1:48" ht="45" x14ac:dyDescent="0.25">
      <c r="A64" s="513">
        <v>273</v>
      </c>
      <c r="B64" s="513" t="s">
        <v>1144</v>
      </c>
      <c r="C64" s="519" t="s">
        <v>928</v>
      </c>
      <c r="D64" s="513" t="s">
        <v>637</v>
      </c>
      <c r="E64" s="513" t="s">
        <v>1140</v>
      </c>
      <c r="F64" s="513" t="s">
        <v>650</v>
      </c>
      <c r="G64" s="513">
        <v>50</v>
      </c>
      <c r="H64" s="513">
        <v>0.5</v>
      </c>
      <c r="I64" s="513" t="s">
        <v>929</v>
      </c>
      <c r="J64" s="513" t="s">
        <v>1056</v>
      </c>
      <c r="K64" s="513" t="s">
        <v>941</v>
      </c>
      <c r="L64" s="513" t="s">
        <v>955</v>
      </c>
      <c r="M64" s="513">
        <v>2002</v>
      </c>
      <c r="N64" s="513">
        <v>4</v>
      </c>
      <c r="O64" s="513"/>
      <c r="P64" s="513">
        <v>6</v>
      </c>
      <c r="Q64" s="513">
        <v>5</v>
      </c>
      <c r="R64" s="513">
        <v>0.06</v>
      </c>
      <c r="S64" s="513">
        <v>0.05</v>
      </c>
      <c r="T64" s="513" t="s">
        <v>952</v>
      </c>
      <c r="U64" s="513" t="s">
        <v>936</v>
      </c>
      <c r="V64" s="513"/>
      <c r="W64" s="513"/>
      <c r="X64" s="513"/>
      <c r="Y64" s="513"/>
      <c r="Z64" s="513"/>
      <c r="AA64" s="513"/>
      <c r="AB64" s="513"/>
      <c r="AC64" s="513"/>
      <c r="AD64" s="513"/>
      <c r="AE64" s="513"/>
      <c r="AF64" s="513"/>
      <c r="AG64" s="513" t="s">
        <v>945</v>
      </c>
      <c r="AH64" s="513" t="s">
        <v>1008</v>
      </c>
      <c r="AI64" s="513"/>
      <c r="AJ64" s="513"/>
      <c r="AK64" s="513">
        <v>1500</v>
      </c>
      <c r="AL64" s="513">
        <v>40600</v>
      </c>
      <c r="AM64" s="513">
        <v>200</v>
      </c>
      <c r="AN64" s="513">
        <v>8000</v>
      </c>
      <c r="AO64" s="513"/>
      <c r="AP64" s="513" t="s">
        <v>946</v>
      </c>
      <c r="AQ64" s="513" t="s">
        <v>957</v>
      </c>
      <c r="AR64" s="513" t="s">
        <v>983</v>
      </c>
      <c r="AS64" s="513"/>
      <c r="AT64" s="513"/>
      <c r="AU64" s="513"/>
      <c r="AV64" s="513"/>
    </row>
    <row r="65" spans="1:48" ht="45" x14ac:dyDescent="0.25">
      <c r="A65" s="513">
        <v>275</v>
      </c>
      <c r="B65" s="513" t="s">
        <v>1144</v>
      </c>
      <c r="C65" s="519" t="s">
        <v>928</v>
      </c>
      <c r="D65" s="513" t="s">
        <v>637</v>
      </c>
      <c r="E65" s="513" t="s">
        <v>1140</v>
      </c>
      <c r="F65" s="513" t="s">
        <v>650</v>
      </c>
      <c r="G65" s="513">
        <v>48</v>
      </c>
      <c r="H65" s="513">
        <v>0.52</v>
      </c>
      <c r="I65" s="513" t="s">
        <v>929</v>
      </c>
      <c r="J65" s="513" t="s">
        <v>1056</v>
      </c>
      <c r="K65" s="513" t="s">
        <v>941</v>
      </c>
      <c r="L65" s="513" t="s">
        <v>955</v>
      </c>
      <c r="M65" s="513">
        <v>2002</v>
      </c>
      <c r="N65" s="513">
        <v>4</v>
      </c>
      <c r="O65" s="513"/>
      <c r="P65" s="513">
        <v>7</v>
      </c>
      <c r="Q65" s="513">
        <v>6</v>
      </c>
      <c r="R65" s="513">
        <v>7.0000000000000007E-2</v>
      </c>
      <c r="S65" s="513">
        <v>0.06</v>
      </c>
      <c r="T65" s="513" t="s">
        <v>952</v>
      </c>
      <c r="U65" s="513" t="s">
        <v>936</v>
      </c>
      <c r="V65" s="513"/>
      <c r="W65" s="513"/>
      <c r="X65" s="513"/>
      <c r="Y65" s="513"/>
      <c r="Z65" s="513"/>
      <c r="AA65" s="513"/>
      <c r="AB65" s="513"/>
      <c r="AC65" s="513"/>
      <c r="AD65" s="513"/>
      <c r="AE65" s="513"/>
      <c r="AF65" s="513"/>
      <c r="AG65" s="513" t="s">
        <v>945</v>
      </c>
      <c r="AH65" s="513" t="s">
        <v>1008</v>
      </c>
      <c r="AI65" s="513"/>
      <c r="AJ65" s="513"/>
      <c r="AK65" s="513">
        <v>4600</v>
      </c>
      <c r="AL65" s="513">
        <v>40300</v>
      </c>
      <c r="AM65" s="513">
        <v>100</v>
      </c>
      <c r="AN65" s="513">
        <v>13700</v>
      </c>
      <c r="AO65" s="513"/>
      <c r="AP65" s="513" t="s">
        <v>946</v>
      </c>
      <c r="AQ65" s="513" t="s">
        <v>957</v>
      </c>
      <c r="AR65" s="513" t="s">
        <v>948</v>
      </c>
      <c r="AS65" s="513"/>
      <c r="AT65" s="513"/>
      <c r="AU65" s="513"/>
      <c r="AV65" s="513"/>
    </row>
    <row r="66" spans="1:48" ht="45" x14ac:dyDescent="0.25">
      <c r="A66" s="513">
        <v>274</v>
      </c>
      <c r="B66" s="513" t="s">
        <v>1144</v>
      </c>
      <c r="C66" s="519" t="s">
        <v>928</v>
      </c>
      <c r="D66" s="513" t="s">
        <v>637</v>
      </c>
      <c r="E66" s="513" t="s">
        <v>1140</v>
      </c>
      <c r="F66" s="513" t="s">
        <v>650</v>
      </c>
      <c r="G66" s="513">
        <v>17</v>
      </c>
      <c r="H66" s="513">
        <v>0.83</v>
      </c>
      <c r="I66" s="513" t="s">
        <v>929</v>
      </c>
      <c r="J66" s="513" t="s">
        <v>1056</v>
      </c>
      <c r="K66" s="513" t="s">
        <v>941</v>
      </c>
      <c r="L66" s="513" t="s">
        <v>955</v>
      </c>
      <c r="M66" s="513">
        <v>2002</v>
      </c>
      <c r="N66" s="513">
        <v>5</v>
      </c>
      <c r="O66" s="513"/>
      <c r="P66" s="513">
        <v>2</v>
      </c>
      <c r="Q66" s="513">
        <v>2</v>
      </c>
      <c r="R66" s="513">
        <v>0.02</v>
      </c>
      <c r="S66" s="513">
        <v>0.02</v>
      </c>
      <c r="T66" s="513" t="s">
        <v>952</v>
      </c>
      <c r="U66" s="513" t="s">
        <v>936</v>
      </c>
      <c r="V66" s="513"/>
      <c r="W66" s="513"/>
      <c r="X66" s="513"/>
      <c r="Y66" s="513"/>
      <c r="Z66" s="513"/>
      <c r="AA66" s="513"/>
      <c r="AB66" s="513"/>
      <c r="AC66" s="513"/>
      <c r="AD66" s="513"/>
      <c r="AE66" s="513"/>
      <c r="AF66" s="513"/>
      <c r="AG66" s="513" t="s">
        <v>945</v>
      </c>
      <c r="AH66" s="513" t="s">
        <v>1008</v>
      </c>
      <c r="AI66" s="513"/>
      <c r="AJ66" s="513"/>
      <c r="AK66" s="513">
        <v>7200</v>
      </c>
      <c r="AL66" s="513">
        <v>55100</v>
      </c>
      <c r="AM66" s="513">
        <v>550</v>
      </c>
      <c r="AN66" s="513">
        <v>2600</v>
      </c>
      <c r="AO66" s="513"/>
      <c r="AP66" s="513" t="s">
        <v>946</v>
      </c>
      <c r="AQ66" s="513" t="s">
        <v>957</v>
      </c>
      <c r="AR66" s="513" t="s">
        <v>948</v>
      </c>
      <c r="AS66" s="513"/>
      <c r="AT66" s="513"/>
      <c r="AU66" s="513"/>
      <c r="AV66" s="513"/>
    </row>
    <row r="67" spans="1:48" ht="45" x14ac:dyDescent="0.25">
      <c r="A67" s="513">
        <v>255</v>
      </c>
      <c r="B67" s="513" t="s">
        <v>1144</v>
      </c>
      <c r="C67" s="519" t="s">
        <v>928</v>
      </c>
      <c r="D67" s="513" t="s">
        <v>637</v>
      </c>
      <c r="E67" s="513" t="s">
        <v>1140</v>
      </c>
      <c r="F67" s="513" t="s">
        <v>651</v>
      </c>
      <c r="G67" s="513">
        <v>55</v>
      </c>
      <c r="H67" s="513">
        <v>0.45</v>
      </c>
      <c r="I67" s="513" t="s">
        <v>929</v>
      </c>
      <c r="J67" s="513" t="s">
        <v>1056</v>
      </c>
      <c r="K67" s="513" t="s">
        <v>941</v>
      </c>
      <c r="L67" s="513" t="s">
        <v>984</v>
      </c>
      <c r="M67" s="513">
        <v>2002</v>
      </c>
      <c r="N67" s="513">
        <v>4</v>
      </c>
      <c r="O67" s="513"/>
      <c r="P67" s="513">
        <v>10</v>
      </c>
      <c r="Q67" s="513">
        <v>8</v>
      </c>
      <c r="R67" s="513">
        <v>0.1</v>
      </c>
      <c r="S67" s="513">
        <v>0.08</v>
      </c>
      <c r="T67" s="513" t="s">
        <v>952</v>
      </c>
      <c r="U67" s="513" t="s">
        <v>936</v>
      </c>
      <c r="V67" s="513"/>
      <c r="W67" s="513"/>
      <c r="X67" s="513"/>
      <c r="Y67" s="513"/>
      <c r="Z67" s="513"/>
      <c r="AA67" s="513"/>
      <c r="AB67" s="513"/>
      <c r="AC67" s="513"/>
      <c r="AD67" s="513"/>
      <c r="AE67" s="513"/>
      <c r="AF67" s="513"/>
      <c r="AG67" s="513" t="s">
        <v>945</v>
      </c>
      <c r="AH67" s="513" t="s">
        <v>1008</v>
      </c>
      <c r="AI67" s="513"/>
      <c r="AJ67" s="513"/>
      <c r="AK67" s="513">
        <v>1600</v>
      </c>
      <c r="AL67" s="513">
        <v>32400</v>
      </c>
      <c r="AM67" s="513">
        <v>50</v>
      </c>
      <c r="AN67" s="513">
        <v>11800</v>
      </c>
      <c r="AO67" s="513"/>
      <c r="AP67" s="513" t="s">
        <v>946</v>
      </c>
      <c r="AQ67" s="513" t="s">
        <v>1145</v>
      </c>
      <c r="AR67" s="513" t="s">
        <v>983</v>
      </c>
      <c r="AS67" s="513"/>
      <c r="AT67" s="513"/>
      <c r="AU67" s="513"/>
      <c r="AV67" s="513"/>
    </row>
    <row r="68" spans="1:48" ht="45" x14ac:dyDescent="0.25">
      <c r="A68" s="513">
        <v>264</v>
      </c>
      <c r="B68" s="513" t="s">
        <v>1144</v>
      </c>
      <c r="C68" s="519" t="s">
        <v>928</v>
      </c>
      <c r="D68" s="513" t="s">
        <v>637</v>
      </c>
      <c r="E68" s="513" t="s">
        <v>1140</v>
      </c>
      <c r="F68" s="513" t="s">
        <v>651</v>
      </c>
      <c r="G68" s="513">
        <v>35</v>
      </c>
      <c r="H68" s="513">
        <v>0.65</v>
      </c>
      <c r="I68" s="513" t="s">
        <v>929</v>
      </c>
      <c r="J68" s="513" t="s">
        <v>1056</v>
      </c>
      <c r="K68" s="513" t="s">
        <v>941</v>
      </c>
      <c r="L68" s="513" t="s">
        <v>984</v>
      </c>
      <c r="M68" s="513">
        <v>2002</v>
      </c>
      <c r="N68" s="513">
        <v>5</v>
      </c>
      <c r="O68" s="513"/>
      <c r="P68" s="513">
        <v>4</v>
      </c>
      <c r="Q68" s="513">
        <v>3</v>
      </c>
      <c r="R68" s="513">
        <v>0.04</v>
      </c>
      <c r="S68" s="513">
        <v>0.03</v>
      </c>
      <c r="T68" s="513" t="s">
        <v>952</v>
      </c>
      <c r="U68" s="513" t="s">
        <v>936</v>
      </c>
      <c r="V68" s="513"/>
      <c r="W68" s="513"/>
      <c r="X68" s="513"/>
      <c r="Y68" s="513"/>
      <c r="Z68" s="513"/>
      <c r="AA68" s="513"/>
      <c r="AB68" s="513"/>
      <c r="AC68" s="513"/>
      <c r="AD68" s="513"/>
      <c r="AE68" s="513"/>
      <c r="AF68" s="513"/>
      <c r="AG68" s="513" t="s">
        <v>945</v>
      </c>
      <c r="AH68" s="513" t="s">
        <v>1008</v>
      </c>
      <c r="AI68" s="513"/>
      <c r="AJ68" s="513"/>
      <c r="AK68" s="513">
        <v>1600</v>
      </c>
      <c r="AL68" s="513">
        <v>32400</v>
      </c>
      <c r="AM68" s="513">
        <v>50</v>
      </c>
      <c r="AN68" s="513">
        <v>11800</v>
      </c>
      <c r="AO68" s="513"/>
      <c r="AP68" s="513" t="s">
        <v>946</v>
      </c>
      <c r="AQ68" s="513" t="s">
        <v>957</v>
      </c>
      <c r="AR68" s="513" t="s">
        <v>983</v>
      </c>
      <c r="AS68" s="513"/>
      <c r="AT68" s="513"/>
      <c r="AU68" s="513"/>
      <c r="AV68" s="513"/>
    </row>
    <row r="69" spans="1:48" ht="45" x14ac:dyDescent="0.25">
      <c r="A69" s="513">
        <v>265</v>
      </c>
      <c r="B69" s="513" t="s">
        <v>1144</v>
      </c>
      <c r="C69" s="519" t="s">
        <v>928</v>
      </c>
      <c r="D69" s="513" t="s">
        <v>637</v>
      </c>
      <c r="E69" s="513" t="s">
        <v>1140</v>
      </c>
      <c r="F69" s="513" t="s">
        <v>651</v>
      </c>
      <c r="G69" s="513">
        <v>29</v>
      </c>
      <c r="H69" s="513">
        <v>0.71</v>
      </c>
      <c r="I69" s="513" t="s">
        <v>929</v>
      </c>
      <c r="J69" s="513" t="s">
        <v>1056</v>
      </c>
      <c r="K69" s="513" t="s">
        <v>941</v>
      </c>
      <c r="L69" s="513" t="s">
        <v>955</v>
      </c>
      <c r="M69" s="513">
        <v>2002</v>
      </c>
      <c r="N69" s="513">
        <v>5</v>
      </c>
      <c r="O69" s="513"/>
      <c r="P69" s="513">
        <v>5</v>
      </c>
      <c r="Q69" s="513">
        <v>4</v>
      </c>
      <c r="R69" s="513">
        <v>0.05</v>
      </c>
      <c r="S69" s="513">
        <v>0.04</v>
      </c>
      <c r="T69" s="513" t="s">
        <v>952</v>
      </c>
      <c r="U69" s="513" t="s">
        <v>936</v>
      </c>
      <c r="V69" s="513"/>
      <c r="W69" s="513"/>
      <c r="X69" s="513"/>
      <c r="Y69" s="513"/>
      <c r="Z69" s="513"/>
      <c r="AA69" s="513"/>
      <c r="AB69" s="513"/>
      <c r="AC69" s="513"/>
      <c r="AD69" s="513"/>
      <c r="AE69" s="513"/>
      <c r="AF69" s="513"/>
      <c r="AG69" s="513" t="s">
        <v>945</v>
      </c>
      <c r="AH69" s="513" t="s">
        <v>1008</v>
      </c>
      <c r="AI69" s="513"/>
      <c r="AJ69" s="513"/>
      <c r="AK69" s="513">
        <v>1500</v>
      </c>
      <c r="AL69" s="513">
        <v>40600</v>
      </c>
      <c r="AM69" s="513">
        <v>200</v>
      </c>
      <c r="AN69" s="513">
        <v>8000</v>
      </c>
      <c r="AO69" s="513"/>
      <c r="AP69" s="513" t="s">
        <v>946</v>
      </c>
      <c r="AQ69" s="513" t="s">
        <v>957</v>
      </c>
      <c r="AR69" s="513" t="s">
        <v>983</v>
      </c>
      <c r="AS69" s="513"/>
      <c r="AT69" s="513"/>
      <c r="AU69" s="513"/>
      <c r="AV69" s="513"/>
    </row>
    <row r="70" spans="1:48" ht="45" x14ac:dyDescent="0.25">
      <c r="A70" s="513">
        <v>267</v>
      </c>
      <c r="B70" s="513" t="s">
        <v>1144</v>
      </c>
      <c r="C70" s="519" t="s">
        <v>928</v>
      </c>
      <c r="D70" s="513" t="s">
        <v>637</v>
      </c>
      <c r="E70" s="513" t="s">
        <v>1140</v>
      </c>
      <c r="F70" s="513" t="s">
        <v>651</v>
      </c>
      <c r="G70" s="513">
        <v>28</v>
      </c>
      <c r="H70" s="513">
        <v>0.72</v>
      </c>
      <c r="I70" s="513" t="s">
        <v>929</v>
      </c>
      <c r="J70" s="513" t="s">
        <v>1056</v>
      </c>
      <c r="K70" s="513" t="s">
        <v>941</v>
      </c>
      <c r="L70" s="513" t="s">
        <v>955</v>
      </c>
      <c r="M70" s="513">
        <v>2002</v>
      </c>
      <c r="N70" s="513">
        <v>4</v>
      </c>
      <c r="O70" s="513"/>
      <c r="P70" s="513">
        <v>6</v>
      </c>
      <c r="Q70" s="513">
        <v>5</v>
      </c>
      <c r="R70" s="513">
        <v>0.06</v>
      </c>
      <c r="S70" s="513">
        <v>0.05</v>
      </c>
      <c r="T70" s="513" t="s">
        <v>952</v>
      </c>
      <c r="U70" s="513" t="s">
        <v>936</v>
      </c>
      <c r="V70" s="513"/>
      <c r="W70" s="513"/>
      <c r="X70" s="513"/>
      <c r="Y70" s="513"/>
      <c r="Z70" s="513"/>
      <c r="AA70" s="513"/>
      <c r="AB70" s="513"/>
      <c r="AC70" s="513"/>
      <c r="AD70" s="513"/>
      <c r="AE70" s="513"/>
      <c r="AF70" s="513"/>
      <c r="AG70" s="513" t="s">
        <v>945</v>
      </c>
      <c r="AH70" s="513" t="s">
        <v>1008</v>
      </c>
      <c r="AI70" s="513"/>
      <c r="AJ70" s="513"/>
      <c r="AK70" s="513">
        <v>4600</v>
      </c>
      <c r="AL70" s="513">
        <v>40300</v>
      </c>
      <c r="AM70" s="513">
        <v>100</v>
      </c>
      <c r="AN70" s="513">
        <v>13700</v>
      </c>
      <c r="AO70" s="513"/>
      <c r="AP70" s="513" t="s">
        <v>946</v>
      </c>
      <c r="AQ70" s="513" t="s">
        <v>957</v>
      </c>
      <c r="AR70" s="513" t="s">
        <v>948</v>
      </c>
      <c r="AS70" s="513"/>
      <c r="AT70" s="513"/>
      <c r="AU70" s="513"/>
      <c r="AV70" s="513"/>
    </row>
    <row r="71" spans="1:48" ht="45" x14ac:dyDescent="0.25">
      <c r="A71" s="513">
        <v>266</v>
      </c>
      <c r="B71" s="513" t="s">
        <v>1144</v>
      </c>
      <c r="C71" s="519" t="s">
        <v>928</v>
      </c>
      <c r="D71" s="513" t="s">
        <v>637</v>
      </c>
      <c r="E71" s="513" t="s">
        <v>1140</v>
      </c>
      <c r="F71" s="513" t="s">
        <v>651</v>
      </c>
      <c r="G71" s="513">
        <v>9</v>
      </c>
      <c r="H71" s="513">
        <v>0.91</v>
      </c>
      <c r="I71" s="513" t="s">
        <v>929</v>
      </c>
      <c r="J71" s="513" t="s">
        <v>1056</v>
      </c>
      <c r="K71" s="513" t="s">
        <v>941</v>
      </c>
      <c r="L71" s="513" t="s">
        <v>955</v>
      </c>
      <c r="M71" s="513">
        <v>2002</v>
      </c>
      <c r="N71" s="513">
        <v>5</v>
      </c>
      <c r="O71" s="513"/>
      <c r="P71" s="513">
        <v>2</v>
      </c>
      <c r="Q71" s="513">
        <v>1</v>
      </c>
      <c r="R71" s="513">
        <v>0.02</v>
      </c>
      <c r="S71" s="513">
        <v>0.01</v>
      </c>
      <c r="T71" s="513" t="s">
        <v>952</v>
      </c>
      <c r="U71" s="513" t="s">
        <v>936</v>
      </c>
      <c r="V71" s="513"/>
      <c r="W71" s="513"/>
      <c r="X71" s="513"/>
      <c r="Y71" s="513"/>
      <c r="Z71" s="513"/>
      <c r="AA71" s="513"/>
      <c r="AB71" s="513"/>
      <c r="AC71" s="513"/>
      <c r="AD71" s="513"/>
      <c r="AE71" s="513"/>
      <c r="AF71" s="513"/>
      <c r="AG71" s="513" t="s">
        <v>945</v>
      </c>
      <c r="AH71" s="513" t="s">
        <v>1008</v>
      </c>
      <c r="AI71" s="513"/>
      <c r="AJ71" s="513"/>
      <c r="AK71" s="513">
        <v>7200</v>
      </c>
      <c r="AL71" s="513">
        <v>55100</v>
      </c>
      <c r="AM71" s="513">
        <v>550</v>
      </c>
      <c r="AN71" s="513">
        <v>2600</v>
      </c>
      <c r="AO71" s="513"/>
      <c r="AP71" s="513" t="s">
        <v>946</v>
      </c>
      <c r="AQ71" s="513" t="s">
        <v>957</v>
      </c>
      <c r="AR71" s="513" t="s">
        <v>948</v>
      </c>
      <c r="AS71" s="513"/>
      <c r="AT71" s="513"/>
      <c r="AU71" s="513"/>
      <c r="AV71" s="513"/>
    </row>
    <row r="72" spans="1:48" ht="45" x14ac:dyDescent="0.25">
      <c r="A72" s="513">
        <v>287</v>
      </c>
      <c r="B72" s="513" t="s">
        <v>1144</v>
      </c>
      <c r="C72" s="519" t="s">
        <v>928</v>
      </c>
      <c r="D72" s="513" t="s">
        <v>637</v>
      </c>
      <c r="E72" s="513" t="s">
        <v>1140</v>
      </c>
      <c r="F72" s="513" t="s">
        <v>652</v>
      </c>
      <c r="G72" s="513">
        <v>23</v>
      </c>
      <c r="H72" s="513">
        <v>0.77</v>
      </c>
      <c r="I72" s="513" t="s">
        <v>929</v>
      </c>
      <c r="J72" s="513" t="s">
        <v>1056</v>
      </c>
      <c r="K72" s="513" t="s">
        <v>941</v>
      </c>
      <c r="L72" s="513" t="s">
        <v>929</v>
      </c>
      <c r="M72" s="513">
        <v>2002</v>
      </c>
      <c r="N72" s="513">
        <v>4</v>
      </c>
      <c r="O72" s="513"/>
      <c r="P72" s="513">
        <v>8</v>
      </c>
      <c r="Q72" s="513">
        <v>7</v>
      </c>
      <c r="R72" s="513">
        <v>0.08</v>
      </c>
      <c r="S72" s="513">
        <v>7.0000000000000007E-2</v>
      </c>
      <c r="T72" s="513" t="s">
        <v>952</v>
      </c>
      <c r="U72" s="513" t="s">
        <v>936</v>
      </c>
      <c r="V72" s="513"/>
      <c r="W72" s="513"/>
      <c r="X72" s="513"/>
      <c r="Y72" s="513"/>
      <c r="Z72" s="513"/>
      <c r="AA72" s="513"/>
      <c r="AB72" s="513"/>
      <c r="AC72" s="513"/>
      <c r="AD72" s="513"/>
      <c r="AE72" s="513"/>
      <c r="AF72" s="513"/>
      <c r="AG72" s="513" t="s">
        <v>945</v>
      </c>
      <c r="AH72" s="513" t="s">
        <v>1008</v>
      </c>
      <c r="AI72" s="513"/>
      <c r="AJ72" s="513"/>
      <c r="AK72" s="513">
        <v>1500</v>
      </c>
      <c r="AL72" s="513">
        <v>40600</v>
      </c>
      <c r="AM72" s="513">
        <v>25</v>
      </c>
      <c r="AN72" s="513">
        <v>26000</v>
      </c>
      <c r="AO72" s="513"/>
      <c r="AP72" s="513" t="s">
        <v>946</v>
      </c>
      <c r="AQ72" s="513" t="s">
        <v>947</v>
      </c>
      <c r="AR72" s="513" t="s">
        <v>983</v>
      </c>
      <c r="AS72" s="513"/>
      <c r="AT72" s="513"/>
      <c r="AU72" s="513"/>
      <c r="AV72" s="513"/>
    </row>
    <row r="73" spans="1:48" ht="45" x14ac:dyDescent="0.25">
      <c r="A73" s="513">
        <v>288</v>
      </c>
      <c r="B73" s="513" t="s">
        <v>1144</v>
      </c>
      <c r="C73" s="519" t="s">
        <v>928</v>
      </c>
      <c r="D73" s="513" t="s">
        <v>637</v>
      </c>
      <c r="E73" s="513" t="s">
        <v>1140</v>
      </c>
      <c r="F73" s="513" t="s">
        <v>652</v>
      </c>
      <c r="G73" s="513">
        <v>9</v>
      </c>
      <c r="H73" s="513">
        <v>0.91</v>
      </c>
      <c r="I73" s="513" t="s">
        <v>929</v>
      </c>
      <c r="J73" s="513" t="s">
        <v>1056</v>
      </c>
      <c r="K73" s="513" t="s">
        <v>941</v>
      </c>
      <c r="L73" s="513" t="s">
        <v>929</v>
      </c>
      <c r="M73" s="513">
        <v>2002</v>
      </c>
      <c r="N73" s="513">
        <v>5</v>
      </c>
      <c r="O73" s="513"/>
      <c r="P73" s="513">
        <v>4</v>
      </c>
      <c r="Q73" s="513">
        <v>3</v>
      </c>
      <c r="R73" s="513">
        <v>0.04</v>
      </c>
      <c r="S73" s="513">
        <v>0.03</v>
      </c>
      <c r="T73" s="513" t="s">
        <v>952</v>
      </c>
      <c r="U73" s="513" t="s">
        <v>936</v>
      </c>
      <c r="V73" s="513"/>
      <c r="W73" s="513"/>
      <c r="X73" s="513"/>
      <c r="Y73" s="513"/>
      <c r="Z73" s="513"/>
      <c r="AA73" s="513"/>
      <c r="AB73" s="513"/>
      <c r="AC73" s="513"/>
      <c r="AD73" s="513"/>
      <c r="AE73" s="513"/>
      <c r="AF73" s="513"/>
      <c r="AG73" s="513" t="s">
        <v>945</v>
      </c>
      <c r="AH73" s="513" t="s">
        <v>1008</v>
      </c>
      <c r="AI73" s="513"/>
      <c r="AJ73" s="513"/>
      <c r="AK73" s="513">
        <v>7200</v>
      </c>
      <c r="AL73" s="513">
        <v>55100</v>
      </c>
      <c r="AM73" s="513">
        <v>550</v>
      </c>
      <c r="AN73" s="513">
        <v>8400</v>
      </c>
      <c r="AO73" s="513"/>
      <c r="AP73" s="513" t="s">
        <v>946</v>
      </c>
      <c r="AQ73" s="513" t="s">
        <v>947</v>
      </c>
      <c r="AR73" s="513" t="s">
        <v>948</v>
      </c>
      <c r="AS73" s="513"/>
      <c r="AT73" s="513"/>
      <c r="AU73" s="513"/>
      <c r="AV73" s="513"/>
    </row>
    <row r="74" spans="1:48" ht="75" x14ac:dyDescent="0.25">
      <c r="A74" s="513">
        <v>4700</v>
      </c>
      <c r="B74" s="513" t="s">
        <v>996</v>
      </c>
      <c r="C74" s="519" t="s">
        <v>928</v>
      </c>
      <c r="D74" s="513" t="s">
        <v>637</v>
      </c>
      <c r="E74" s="513"/>
      <c r="F74" s="513" t="s">
        <v>643</v>
      </c>
      <c r="G74" s="513">
        <v>89</v>
      </c>
      <c r="H74" s="513">
        <v>0.11</v>
      </c>
      <c r="I74" s="513" t="s">
        <v>929</v>
      </c>
      <c r="J74" s="513" t="s">
        <v>932</v>
      </c>
      <c r="K74" s="513" t="s">
        <v>935</v>
      </c>
      <c r="L74" s="513" t="s">
        <v>984</v>
      </c>
      <c r="M74" s="513">
        <v>2012</v>
      </c>
      <c r="N74" s="513">
        <v>4</v>
      </c>
      <c r="O74" s="513" t="s">
        <v>997</v>
      </c>
      <c r="P74" s="513"/>
      <c r="Q74" s="513"/>
      <c r="R74" s="513"/>
      <c r="S74" s="513"/>
      <c r="T74" s="513" t="s">
        <v>930</v>
      </c>
      <c r="U74" s="513" t="s">
        <v>936</v>
      </c>
      <c r="V74" s="513" t="s">
        <v>998</v>
      </c>
      <c r="W74" s="513"/>
      <c r="X74" s="513"/>
      <c r="Y74" s="513" t="s">
        <v>999</v>
      </c>
      <c r="Z74" s="513">
        <v>83</v>
      </c>
      <c r="AA74" s="513">
        <v>83</v>
      </c>
      <c r="AB74" s="513"/>
      <c r="AC74" s="513"/>
      <c r="AD74" s="513"/>
      <c r="AE74" s="513"/>
      <c r="AF74" s="513"/>
      <c r="AG74" s="513" t="s">
        <v>945</v>
      </c>
      <c r="AH74" s="513" t="s">
        <v>937</v>
      </c>
      <c r="AI74" s="513"/>
      <c r="AJ74" s="513"/>
      <c r="AK74" s="513"/>
      <c r="AL74" s="513"/>
      <c r="AM74" s="513"/>
      <c r="AN74" s="513"/>
      <c r="AO74" s="513">
        <v>1</v>
      </c>
      <c r="AP74" s="513" t="s">
        <v>946</v>
      </c>
      <c r="AQ74" s="513" t="s">
        <v>957</v>
      </c>
      <c r="AR74" s="513" t="s">
        <v>980</v>
      </c>
      <c r="AS74" s="513" t="s">
        <v>1000</v>
      </c>
      <c r="AT74" s="513"/>
      <c r="AU74" s="513"/>
      <c r="AV74" s="532">
        <v>41325</v>
      </c>
    </row>
    <row r="75" spans="1:48" ht="75" x14ac:dyDescent="0.25">
      <c r="A75" s="513">
        <v>4698</v>
      </c>
      <c r="B75" s="513" t="s">
        <v>996</v>
      </c>
      <c r="C75" s="519" t="s">
        <v>928</v>
      </c>
      <c r="D75" s="513" t="s">
        <v>637</v>
      </c>
      <c r="E75" s="513"/>
      <c r="F75" s="513" t="s">
        <v>643</v>
      </c>
      <c r="G75" s="513">
        <v>88</v>
      </c>
      <c r="H75" s="513">
        <v>0.12</v>
      </c>
      <c r="I75" s="513" t="s">
        <v>929</v>
      </c>
      <c r="J75" s="513" t="s">
        <v>932</v>
      </c>
      <c r="K75" s="513" t="s">
        <v>935</v>
      </c>
      <c r="L75" s="513" t="s">
        <v>984</v>
      </c>
      <c r="M75" s="513">
        <v>2012</v>
      </c>
      <c r="N75" s="513">
        <v>4</v>
      </c>
      <c r="O75" s="513" t="s">
        <v>997</v>
      </c>
      <c r="P75" s="513"/>
      <c r="Q75" s="513"/>
      <c r="R75" s="513"/>
      <c r="S75" s="513"/>
      <c r="T75" s="513" t="s">
        <v>930</v>
      </c>
      <c r="U75" s="513" t="s">
        <v>936</v>
      </c>
      <c r="V75" s="513" t="s">
        <v>998</v>
      </c>
      <c r="W75" s="513"/>
      <c r="X75" s="513"/>
      <c r="Y75" s="513" t="s">
        <v>999</v>
      </c>
      <c r="Z75" s="513"/>
      <c r="AA75" s="513"/>
      <c r="AB75" s="513"/>
      <c r="AC75" s="513"/>
      <c r="AD75" s="513"/>
      <c r="AE75" s="513"/>
      <c r="AF75" s="513"/>
      <c r="AG75" s="513" t="s">
        <v>945</v>
      </c>
      <c r="AH75" s="513" t="s">
        <v>937</v>
      </c>
      <c r="AI75" s="513"/>
      <c r="AJ75" s="513"/>
      <c r="AK75" s="513"/>
      <c r="AL75" s="513"/>
      <c r="AM75" s="513"/>
      <c r="AN75" s="513"/>
      <c r="AO75" s="533">
        <v>41641</v>
      </c>
      <c r="AP75" s="513" t="s">
        <v>946</v>
      </c>
      <c r="AQ75" s="513" t="s">
        <v>957</v>
      </c>
      <c r="AR75" s="513" t="s">
        <v>980</v>
      </c>
      <c r="AS75" s="513" t="s">
        <v>1000</v>
      </c>
      <c r="AT75" s="513"/>
      <c r="AU75" s="513"/>
      <c r="AV75" s="532">
        <v>41304</v>
      </c>
    </row>
    <row r="76" spans="1:48" ht="75" x14ac:dyDescent="0.25">
      <c r="A76" s="513">
        <v>4888</v>
      </c>
      <c r="B76" s="513" t="s">
        <v>1150</v>
      </c>
      <c r="C76" s="519" t="s">
        <v>928</v>
      </c>
      <c r="D76" s="513" t="s">
        <v>653</v>
      </c>
      <c r="E76" s="513" t="s">
        <v>1151</v>
      </c>
      <c r="F76" s="513" t="s">
        <v>665</v>
      </c>
      <c r="G76" s="513">
        <v>53</v>
      </c>
      <c r="H76" s="513">
        <v>0.47</v>
      </c>
      <c r="I76" s="513" t="s">
        <v>929</v>
      </c>
      <c r="J76" s="513" t="s">
        <v>940</v>
      </c>
      <c r="K76" s="513" t="s">
        <v>929</v>
      </c>
      <c r="L76" s="513" t="s">
        <v>929</v>
      </c>
      <c r="M76" s="513">
        <v>2013</v>
      </c>
      <c r="N76" s="513">
        <v>4</v>
      </c>
      <c r="O76" s="513" t="s">
        <v>1152</v>
      </c>
      <c r="P76" s="513"/>
      <c r="Q76" s="513">
        <v>8</v>
      </c>
      <c r="R76" s="513"/>
      <c r="S76" s="513">
        <v>0.08</v>
      </c>
      <c r="T76" s="513" t="s">
        <v>930</v>
      </c>
      <c r="U76" s="513" t="s">
        <v>936</v>
      </c>
      <c r="V76" s="513" t="s">
        <v>1005</v>
      </c>
      <c r="W76" s="513" t="s">
        <v>969</v>
      </c>
      <c r="X76" s="513"/>
      <c r="Y76" s="513" t="s">
        <v>944</v>
      </c>
      <c r="Z76" s="513">
        <v>286</v>
      </c>
      <c r="AA76" s="513">
        <v>39</v>
      </c>
      <c r="AB76" s="513"/>
      <c r="AC76" s="513"/>
      <c r="AD76" s="513"/>
      <c r="AE76" s="513">
        <v>2000</v>
      </c>
      <c r="AF76" s="513">
        <v>2007</v>
      </c>
      <c r="AG76" s="513" t="s">
        <v>945</v>
      </c>
      <c r="AH76" s="513" t="s">
        <v>937</v>
      </c>
      <c r="AI76" s="513"/>
      <c r="AJ76" s="513"/>
      <c r="AK76" s="513">
        <v>2550</v>
      </c>
      <c r="AL76" s="513">
        <v>59000</v>
      </c>
      <c r="AM76" s="513">
        <v>1000</v>
      </c>
      <c r="AN76" s="513">
        <v>23333</v>
      </c>
      <c r="AO76" s="513"/>
      <c r="AP76" s="513" t="s">
        <v>935</v>
      </c>
      <c r="AQ76" s="513" t="s">
        <v>947</v>
      </c>
      <c r="AR76" s="513" t="s">
        <v>948</v>
      </c>
      <c r="AS76" s="513"/>
      <c r="AT76" s="513" t="s">
        <v>1045</v>
      </c>
      <c r="AU76" s="513" t="s">
        <v>929</v>
      </c>
      <c r="AV76" s="532">
        <v>41487</v>
      </c>
    </row>
    <row r="77" spans="1:48" ht="60" x14ac:dyDescent="0.25">
      <c r="A77" s="513">
        <v>3128</v>
      </c>
      <c r="B77" s="513" t="s">
        <v>1002</v>
      </c>
      <c r="C77" s="519" t="s">
        <v>928</v>
      </c>
      <c r="D77" s="513" t="s">
        <v>653</v>
      </c>
      <c r="E77" s="513" t="s">
        <v>1003</v>
      </c>
      <c r="F77" s="513" t="s">
        <v>658</v>
      </c>
      <c r="G77" s="513">
        <v>77</v>
      </c>
      <c r="H77" s="513">
        <v>0.23</v>
      </c>
      <c r="I77" s="513" t="s">
        <v>929</v>
      </c>
      <c r="J77" s="513" t="s">
        <v>940</v>
      </c>
      <c r="K77" s="513" t="s">
        <v>929</v>
      </c>
      <c r="L77" s="513" t="s">
        <v>929</v>
      </c>
      <c r="M77" s="513">
        <v>2010</v>
      </c>
      <c r="N77" s="513">
        <v>4</v>
      </c>
      <c r="O77" s="513" t="s">
        <v>1004</v>
      </c>
      <c r="P77" s="513"/>
      <c r="Q77" s="513">
        <v>2.5</v>
      </c>
      <c r="R77" s="513"/>
      <c r="S77" s="513">
        <v>2.5000000000000001E-2</v>
      </c>
      <c r="T77" s="513" t="s">
        <v>930</v>
      </c>
      <c r="U77" s="513" t="s">
        <v>936</v>
      </c>
      <c r="V77" s="513" t="s">
        <v>1005</v>
      </c>
      <c r="W77" s="513"/>
      <c r="X77" s="513"/>
      <c r="Y77" s="513" t="s">
        <v>999</v>
      </c>
      <c r="Z77" s="513"/>
      <c r="AA77" s="513"/>
      <c r="AB77" s="513"/>
      <c r="AC77" s="513"/>
      <c r="AD77" s="513"/>
      <c r="AE77" s="513">
        <v>1990</v>
      </c>
      <c r="AF77" s="513">
        <v>2009</v>
      </c>
      <c r="AG77" s="513" t="s">
        <v>945</v>
      </c>
      <c r="AH77" s="513"/>
      <c r="AI77" s="513"/>
      <c r="AJ77" s="513"/>
      <c r="AK77" s="513">
        <v>680</v>
      </c>
      <c r="AL77" s="513">
        <v>15400</v>
      </c>
      <c r="AM77" s="513">
        <v>680</v>
      </c>
      <c r="AN77" s="513">
        <v>15400</v>
      </c>
      <c r="AO77" s="513">
        <v>1</v>
      </c>
      <c r="AP77" s="513"/>
      <c r="AQ77" s="513" t="s">
        <v>957</v>
      </c>
      <c r="AR77" s="513" t="s">
        <v>983</v>
      </c>
      <c r="AS77" s="513" t="s">
        <v>1006</v>
      </c>
      <c r="AT77" s="513" t="s">
        <v>935</v>
      </c>
      <c r="AU77" s="513" t="s">
        <v>929</v>
      </c>
      <c r="AV77" s="532">
        <v>40739</v>
      </c>
    </row>
    <row r="78" spans="1:48" ht="60" x14ac:dyDescent="0.25">
      <c r="A78" s="513">
        <v>3131</v>
      </c>
      <c r="B78" s="513" t="s">
        <v>1002</v>
      </c>
      <c r="C78" s="519" t="s">
        <v>928</v>
      </c>
      <c r="D78" s="513" t="s">
        <v>653</v>
      </c>
      <c r="E78" s="513" t="s">
        <v>1003</v>
      </c>
      <c r="F78" s="513" t="s">
        <v>659</v>
      </c>
      <c r="G78" s="513">
        <v>72.400000000000006</v>
      </c>
      <c r="H78" s="513">
        <v>0.27600000000000002</v>
      </c>
      <c r="I78" s="513" t="s">
        <v>929</v>
      </c>
      <c r="J78" s="513" t="s">
        <v>940</v>
      </c>
      <c r="K78" s="513" t="s">
        <v>929</v>
      </c>
      <c r="L78" s="513" t="s">
        <v>929</v>
      </c>
      <c r="M78" s="513">
        <v>2010</v>
      </c>
      <c r="N78" s="513">
        <v>4</v>
      </c>
      <c r="O78" s="513" t="s">
        <v>1013</v>
      </c>
      <c r="P78" s="513"/>
      <c r="Q78" s="513">
        <v>3.7</v>
      </c>
      <c r="R78" s="513"/>
      <c r="S78" s="513">
        <v>3.6999999999999998E-2</v>
      </c>
      <c r="T78" s="513" t="s">
        <v>930</v>
      </c>
      <c r="U78" s="513" t="s">
        <v>936</v>
      </c>
      <c r="V78" s="513" t="s">
        <v>1005</v>
      </c>
      <c r="W78" s="513"/>
      <c r="X78" s="513"/>
      <c r="Y78" s="513" t="s">
        <v>999</v>
      </c>
      <c r="Z78" s="513"/>
      <c r="AA78" s="513"/>
      <c r="AB78" s="513"/>
      <c r="AC78" s="513"/>
      <c r="AD78" s="513"/>
      <c r="AE78" s="513">
        <v>1990</v>
      </c>
      <c r="AF78" s="513">
        <v>2009</v>
      </c>
      <c r="AG78" s="513" t="s">
        <v>945</v>
      </c>
      <c r="AH78" s="513"/>
      <c r="AI78" s="513"/>
      <c r="AJ78" s="513"/>
      <c r="AK78" s="513">
        <v>680</v>
      </c>
      <c r="AL78" s="513">
        <v>15100</v>
      </c>
      <c r="AM78" s="513">
        <v>680</v>
      </c>
      <c r="AN78" s="513">
        <v>15100</v>
      </c>
      <c r="AO78" s="513">
        <v>1</v>
      </c>
      <c r="AP78" s="513"/>
      <c r="AQ78" s="513" t="s">
        <v>957</v>
      </c>
      <c r="AR78" s="513" t="s">
        <v>983</v>
      </c>
      <c r="AS78" s="513" t="s">
        <v>1006</v>
      </c>
      <c r="AT78" s="513" t="s">
        <v>935</v>
      </c>
      <c r="AU78" s="513" t="s">
        <v>1014</v>
      </c>
      <c r="AV78" s="532">
        <v>40739</v>
      </c>
    </row>
    <row r="79" spans="1:48" ht="45" x14ac:dyDescent="0.25">
      <c r="A79" s="513">
        <v>320</v>
      </c>
      <c r="B79" s="513" t="s">
        <v>1061</v>
      </c>
      <c r="C79" s="519" t="s">
        <v>928</v>
      </c>
      <c r="D79" s="513" t="s">
        <v>653</v>
      </c>
      <c r="E79" s="513" t="s">
        <v>1003</v>
      </c>
      <c r="F79" s="513" t="s">
        <v>662</v>
      </c>
      <c r="G79" s="513">
        <v>67</v>
      </c>
      <c r="H79" s="513">
        <v>0.33</v>
      </c>
      <c r="I79" s="513" t="s">
        <v>1062</v>
      </c>
      <c r="J79" s="513" t="s">
        <v>1056</v>
      </c>
      <c r="K79" s="513" t="s">
        <v>935</v>
      </c>
      <c r="L79" s="513" t="s">
        <v>955</v>
      </c>
      <c r="M79" s="513">
        <v>2003</v>
      </c>
      <c r="N79" s="513">
        <v>4</v>
      </c>
      <c r="O79" s="513"/>
      <c r="P79" s="513">
        <v>24</v>
      </c>
      <c r="Q79" s="513">
        <v>20</v>
      </c>
      <c r="R79" s="513">
        <v>0.24</v>
      </c>
      <c r="S79" s="513">
        <v>0.2</v>
      </c>
      <c r="T79" s="513" t="s">
        <v>930</v>
      </c>
      <c r="U79" s="513" t="s">
        <v>936</v>
      </c>
      <c r="V79" s="513"/>
      <c r="W79" s="513"/>
      <c r="X79" s="513"/>
      <c r="Y79" s="513"/>
      <c r="Z79" s="513"/>
      <c r="AA79" s="513"/>
      <c r="AB79" s="513"/>
      <c r="AC79" s="513"/>
      <c r="AD79" s="513"/>
      <c r="AE79" s="513"/>
      <c r="AF79" s="513"/>
      <c r="AG79" s="513" t="s">
        <v>945</v>
      </c>
      <c r="AH79" s="513" t="s">
        <v>1008</v>
      </c>
      <c r="AI79" s="513"/>
      <c r="AJ79" s="513"/>
      <c r="AK79" s="513"/>
      <c r="AL79" s="513"/>
      <c r="AM79" s="513"/>
      <c r="AN79" s="513"/>
      <c r="AO79" s="513"/>
      <c r="AP79" s="513" t="s">
        <v>946</v>
      </c>
      <c r="AQ79" s="513" t="s">
        <v>957</v>
      </c>
      <c r="AR79" s="513" t="s">
        <v>983</v>
      </c>
      <c r="AS79" s="513"/>
      <c r="AT79" s="513"/>
      <c r="AU79" s="513"/>
      <c r="AV79" s="513"/>
    </row>
    <row r="80" spans="1:48" ht="45" x14ac:dyDescent="0.25">
      <c r="A80" s="513">
        <v>5534</v>
      </c>
      <c r="B80" s="513" t="s">
        <v>1063</v>
      </c>
      <c r="C80" s="519" t="s">
        <v>928</v>
      </c>
      <c r="D80" s="513" t="s">
        <v>653</v>
      </c>
      <c r="E80" s="513" t="s">
        <v>1003</v>
      </c>
      <c r="F80" s="513" t="s">
        <v>662</v>
      </c>
      <c r="G80" s="513">
        <v>31.6</v>
      </c>
      <c r="H80" s="513">
        <v>0.68400000000000005</v>
      </c>
      <c r="I80" s="513" t="s">
        <v>929</v>
      </c>
      <c r="J80" s="513" t="s">
        <v>940</v>
      </c>
      <c r="K80" s="513" t="s">
        <v>935</v>
      </c>
      <c r="L80" s="513" t="s">
        <v>935</v>
      </c>
      <c r="M80" s="513">
        <v>2014</v>
      </c>
      <c r="N80" s="513">
        <v>4</v>
      </c>
      <c r="O80" s="513" t="s">
        <v>1064</v>
      </c>
      <c r="P80" s="513"/>
      <c r="Q80" s="513">
        <v>9.3000000000000007</v>
      </c>
      <c r="R80" s="513"/>
      <c r="S80" s="513">
        <v>9.2999999999999999E-2</v>
      </c>
      <c r="T80" s="513" t="s">
        <v>930</v>
      </c>
      <c r="U80" s="513" t="s">
        <v>936</v>
      </c>
      <c r="V80" s="513" t="s">
        <v>990</v>
      </c>
      <c r="W80" s="513"/>
      <c r="X80" s="513"/>
      <c r="Y80" s="513"/>
      <c r="Z80" s="513">
        <v>214</v>
      </c>
      <c r="AA80" s="513"/>
      <c r="AB80" s="513"/>
      <c r="AC80" s="513"/>
      <c r="AD80" s="513"/>
      <c r="AE80" s="513">
        <v>2004</v>
      </c>
      <c r="AF80" s="513">
        <v>2009</v>
      </c>
      <c r="AG80" s="513" t="s">
        <v>945</v>
      </c>
      <c r="AH80" s="513" t="s">
        <v>937</v>
      </c>
      <c r="AI80" s="513"/>
      <c r="AJ80" s="513"/>
      <c r="AK80" s="513">
        <v>35000</v>
      </c>
      <c r="AL80" s="513"/>
      <c r="AM80" s="513"/>
      <c r="AN80" s="513"/>
      <c r="AO80" s="533">
        <v>41674</v>
      </c>
      <c r="AP80" s="513" t="s">
        <v>946</v>
      </c>
      <c r="AQ80" s="513" t="s">
        <v>947</v>
      </c>
      <c r="AR80" s="513" t="s">
        <v>983</v>
      </c>
      <c r="AS80" s="513"/>
      <c r="AT80" s="513" t="s">
        <v>935</v>
      </c>
      <c r="AU80" s="513"/>
      <c r="AV80" s="532">
        <v>41836</v>
      </c>
    </row>
    <row r="81" spans="1:48" ht="120" x14ac:dyDescent="0.25">
      <c r="A81" s="513">
        <v>1431</v>
      </c>
      <c r="B81" s="513" t="s">
        <v>1047</v>
      </c>
      <c r="C81" s="519" t="s">
        <v>928</v>
      </c>
      <c r="D81" s="513" t="s">
        <v>653</v>
      </c>
      <c r="E81" s="513" t="s">
        <v>1048</v>
      </c>
      <c r="F81" s="513" t="s">
        <v>661</v>
      </c>
      <c r="G81" s="513">
        <v>3</v>
      </c>
      <c r="H81" s="513">
        <v>0.97</v>
      </c>
      <c r="I81" s="513" t="s">
        <v>929</v>
      </c>
      <c r="J81" s="513" t="s">
        <v>940</v>
      </c>
      <c r="K81" s="513" t="s">
        <v>935</v>
      </c>
      <c r="L81" s="513" t="s">
        <v>955</v>
      </c>
      <c r="M81" s="513">
        <v>2007</v>
      </c>
      <c r="N81" s="513">
        <v>4</v>
      </c>
      <c r="O81" s="513" t="s">
        <v>1049</v>
      </c>
      <c r="P81" s="513"/>
      <c r="Q81" s="513"/>
      <c r="R81" s="513"/>
      <c r="S81" s="513"/>
      <c r="T81" s="513" t="s">
        <v>930</v>
      </c>
      <c r="U81" s="513" t="s">
        <v>936</v>
      </c>
      <c r="V81" s="513" t="s">
        <v>1023</v>
      </c>
      <c r="W81" s="513" t="s">
        <v>1050</v>
      </c>
      <c r="X81" s="513"/>
      <c r="Y81" s="513" t="s">
        <v>961</v>
      </c>
      <c r="Z81" s="513">
        <v>171</v>
      </c>
      <c r="AA81" s="513">
        <v>171</v>
      </c>
      <c r="AB81" s="513"/>
      <c r="AC81" s="513"/>
      <c r="AD81" s="513"/>
      <c r="AE81" s="513">
        <v>1999</v>
      </c>
      <c r="AF81" s="513">
        <v>2004</v>
      </c>
      <c r="AG81" s="513" t="s">
        <v>945</v>
      </c>
      <c r="AH81" s="513"/>
      <c r="AI81" s="513"/>
      <c r="AJ81" s="513"/>
      <c r="AK81" s="513"/>
      <c r="AL81" s="513"/>
      <c r="AM81" s="513"/>
      <c r="AN81" s="513"/>
      <c r="AO81" s="513"/>
      <c r="AP81" s="513" t="s">
        <v>946</v>
      </c>
      <c r="AQ81" s="513" t="s">
        <v>957</v>
      </c>
      <c r="AR81" s="513" t="s">
        <v>948</v>
      </c>
      <c r="AS81" s="513" t="s">
        <v>1051</v>
      </c>
      <c r="AT81" s="513" t="s">
        <v>929</v>
      </c>
      <c r="AU81" s="513"/>
      <c r="AV81" s="532">
        <v>40388</v>
      </c>
    </row>
    <row r="82" spans="1:48" ht="75" x14ac:dyDescent="0.25">
      <c r="A82" s="513">
        <v>4855</v>
      </c>
      <c r="B82" s="513" t="s">
        <v>1133</v>
      </c>
      <c r="C82" s="519" t="s">
        <v>928</v>
      </c>
      <c r="D82" s="513" t="s">
        <v>653</v>
      </c>
      <c r="E82" s="513" t="s">
        <v>1048</v>
      </c>
      <c r="F82" s="513" t="s">
        <v>664</v>
      </c>
      <c r="G82" s="513">
        <v>11.3</v>
      </c>
      <c r="H82" s="513">
        <v>0.88700000000000001</v>
      </c>
      <c r="I82" s="513" t="s">
        <v>929</v>
      </c>
      <c r="J82" s="513" t="s">
        <v>932</v>
      </c>
      <c r="K82" s="513" t="s">
        <v>935</v>
      </c>
      <c r="L82" s="513" t="s">
        <v>935</v>
      </c>
      <c r="M82" s="513">
        <v>2011</v>
      </c>
      <c r="N82" s="513">
        <v>4</v>
      </c>
      <c r="O82" s="513" t="s">
        <v>1134</v>
      </c>
      <c r="P82" s="513"/>
      <c r="Q82" s="513">
        <v>10.5</v>
      </c>
      <c r="R82" s="513"/>
      <c r="S82" s="513">
        <v>0.105</v>
      </c>
      <c r="T82" s="513" t="s">
        <v>930</v>
      </c>
      <c r="U82" s="513" t="s">
        <v>936</v>
      </c>
      <c r="V82" s="513" t="s">
        <v>1135</v>
      </c>
      <c r="W82" s="513"/>
      <c r="X82" s="513"/>
      <c r="Y82" s="513" t="s">
        <v>944</v>
      </c>
      <c r="Z82" s="513">
        <v>179</v>
      </c>
      <c r="AA82" s="513">
        <v>167</v>
      </c>
      <c r="AB82" s="513"/>
      <c r="AC82" s="513"/>
      <c r="AD82" s="513"/>
      <c r="AE82" s="513">
        <v>1996</v>
      </c>
      <c r="AF82" s="513">
        <v>2008</v>
      </c>
      <c r="AG82" s="513" t="s">
        <v>945</v>
      </c>
      <c r="AH82" s="513" t="s">
        <v>937</v>
      </c>
      <c r="AI82" s="513"/>
      <c r="AJ82" s="513"/>
      <c r="AK82" s="513">
        <v>2420</v>
      </c>
      <c r="AL82" s="513">
        <v>21477</v>
      </c>
      <c r="AM82" s="513">
        <v>995</v>
      </c>
      <c r="AN82" s="513">
        <v>8948</v>
      </c>
      <c r="AO82" s="513"/>
      <c r="AP82" s="513" t="s">
        <v>946</v>
      </c>
      <c r="AQ82" s="513" t="s">
        <v>957</v>
      </c>
      <c r="AR82" s="513" t="s">
        <v>948</v>
      </c>
      <c r="AS82" s="513"/>
      <c r="AT82" s="513" t="s">
        <v>929</v>
      </c>
      <c r="AU82" s="513"/>
      <c r="AV82" s="532">
        <v>41296</v>
      </c>
    </row>
    <row r="83" spans="1:48" ht="90" x14ac:dyDescent="0.25">
      <c r="A83" s="513">
        <v>4578</v>
      </c>
      <c r="B83" s="513" t="s">
        <v>953</v>
      </c>
      <c r="C83" s="519" t="s">
        <v>928</v>
      </c>
      <c r="D83" s="513" t="s">
        <v>653</v>
      </c>
      <c r="E83" s="513"/>
      <c r="F83" s="513" t="s">
        <v>654</v>
      </c>
      <c r="G83" s="513">
        <v>16</v>
      </c>
      <c r="H83" s="513">
        <v>0.84</v>
      </c>
      <c r="I83" s="513" t="s">
        <v>954</v>
      </c>
      <c r="J83" s="513" t="s">
        <v>940</v>
      </c>
      <c r="K83" s="513" t="s">
        <v>935</v>
      </c>
      <c r="L83" s="513" t="s">
        <v>955</v>
      </c>
      <c r="M83" s="513">
        <v>2010</v>
      </c>
      <c r="N83" s="513">
        <v>5</v>
      </c>
      <c r="O83" s="513" t="s">
        <v>956</v>
      </c>
      <c r="P83" s="513"/>
      <c r="Q83" s="513">
        <v>2</v>
      </c>
      <c r="R83" s="513"/>
      <c r="S83" s="513">
        <v>0.02</v>
      </c>
      <c r="T83" s="513" t="s">
        <v>945</v>
      </c>
      <c r="U83" s="513" t="s">
        <v>936</v>
      </c>
      <c r="V83" s="513"/>
      <c r="W83" s="513"/>
      <c r="X83" s="513"/>
      <c r="Y83" s="513"/>
      <c r="Z83" s="513"/>
      <c r="AA83" s="513"/>
      <c r="AB83" s="513"/>
      <c r="AC83" s="513"/>
      <c r="AD83" s="513"/>
      <c r="AE83" s="513"/>
      <c r="AF83" s="513"/>
      <c r="AG83" s="513" t="s">
        <v>945</v>
      </c>
      <c r="AH83" s="513" t="s">
        <v>937</v>
      </c>
      <c r="AI83" s="513"/>
      <c r="AJ83" s="513"/>
      <c r="AK83" s="513">
        <v>3000</v>
      </c>
      <c r="AL83" s="513">
        <v>77000</v>
      </c>
      <c r="AM83" s="513">
        <v>1</v>
      </c>
      <c r="AN83" s="513">
        <v>45500</v>
      </c>
      <c r="AO83" s="513"/>
      <c r="AP83" s="513" t="s">
        <v>946</v>
      </c>
      <c r="AQ83" s="513" t="s">
        <v>957</v>
      </c>
      <c r="AR83" s="513" t="s">
        <v>948</v>
      </c>
      <c r="AS83" s="513"/>
      <c r="AT83" s="513"/>
      <c r="AU83" s="513"/>
      <c r="AV83" s="513"/>
    </row>
    <row r="84" spans="1:48" ht="45" x14ac:dyDescent="0.25">
      <c r="A84" s="513">
        <v>4269</v>
      </c>
      <c r="B84" s="513" t="s">
        <v>958</v>
      </c>
      <c r="C84" s="519" t="s">
        <v>928</v>
      </c>
      <c r="D84" s="513" t="s">
        <v>653</v>
      </c>
      <c r="E84" s="513"/>
      <c r="F84" s="513" t="s">
        <v>655</v>
      </c>
      <c r="G84" s="513">
        <v>3.8</v>
      </c>
      <c r="H84" s="513">
        <v>0.96199999999999997</v>
      </c>
      <c r="I84" s="513" t="s">
        <v>929</v>
      </c>
      <c r="J84" s="513" t="s">
        <v>940</v>
      </c>
      <c r="K84" s="513" t="s">
        <v>935</v>
      </c>
      <c r="L84" s="513" t="s">
        <v>955</v>
      </c>
      <c r="M84" s="513">
        <v>2011</v>
      </c>
      <c r="N84" s="513">
        <v>4</v>
      </c>
      <c r="O84" s="513" t="s">
        <v>959</v>
      </c>
      <c r="P84" s="513"/>
      <c r="Q84" s="513">
        <v>3.5</v>
      </c>
      <c r="R84" s="513"/>
      <c r="S84" s="513">
        <v>3.5000000000000003E-2</v>
      </c>
      <c r="T84" s="513" t="s">
        <v>930</v>
      </c>
      <c r="U84" s="513" t="s">
        <v>936</v>
      </c>
      <c r="V84" s="513" t="s">
        <v>960</v>
      </c>
      <c r="W84" s="513"/>
      <c r="X84" s="513"/>
      <c r="Y84" s="513" t="s">
        <v>961</v>
      </c>
      <c r="Z84" s="513">
        <v>71</v>
      </c>
      <c r="AA84" s="513">
        <v>71</v>
      </c>
      <c r="AB84" s="513"/>
      <c r="AC84" s="513"/>
      <c r="AD84" s="513"/>
      <c r="AE84" s="513">
        <v>1997</v>
      </c>
      <c r="AF84" s="513">
        <v>2007</v>
      </c>
      <c r="AG84" s="513" t="s">
        <v>945</v>
      </c>
      <c r="AH84" s="513" t="s">
        <v>937</v>
      </c>
      <c r="AI84" s="513"/>
      <c r="AJ84" s="513"/>
      <c r="AK84" s="513">
        <v>4857</v>
      </c>
      <c r="AL84" s="513">
        <v>74990</v>
      </c>
      <c r="AM84" s="513">
        <v>1466</v>
      </c>
      <c r="AN84" s="513">
        <v>42723</v>
      </c>
      <c r="AO84" s="513"/>
      <c r="AP84" s="513" t="s">
        <v>946</v>
      </c>
      <c r="AQ84" s="513" t="s">
        <v>957</v>
      </c>
      <c r="AR84" s="513" t="s">
        <v>948</v>
      </c>
      <c r="AS84" s="513"/>
      <c r="AT84" s="513" t="s">
        <v>935</v>
      </c>
      <c r="AU84" s="513"/>
      <c r="AV84" s="532">
        <v>41229</v>
      </c>
    </row>
    <row r="85" spans="1:48" ht="60" x14ac:dyDescent="0.25">
      <c r="A85" s="513">
        <v>4169</v>
      </c>
      <c r="B85" s="513" t="s">
        <v>958</v>
      </c>
      <c r="C85" s="519" t="s">
        <v>928</v>
      </c>
      <c r="D85" s="513" t="s">
        <v>653</v>
      </c>
      <c r="E85" s="513"/>
      <c r="F85" s="513" t="s">
        <v>656</v>
      </c>
      <c r="G85" s="513">
        <v>8.6</v>
      </c>
      <c r="H85" s="513">
        <v>0.91400000000000003</v>
      </c>
      <c r="I85" s="513" t="s">
        <v>929</v>
      </c>
      <c r="J85" s="513" t="s">
        <v>940</v>
      </c>
      <c r="K85" s="513" t="s">
        <v>941</v>
      </c>
      <c r="L85" s="513" t="s">
        <v>955</v>
      </c>
      <c r="M85" s="513">
        <v>2011</v>
      </c>
      <c r="N85" s="513">
        <v>4</v>
      </c>
      <c r="O85" s="513" t="s">
        <v>962</v>
      </c>
      <c r="P85" s="513"/>
      <c r="Q85" s="513">
        <v>5.5</v>
      </c>
      <c r="R85" s="513"/>
      <c r="S85" s="513">
        <v>5.5E-2</v>
      </c>
      <c r="T85" s="513" t="s">
        <v>930</v>
      </c>
      <c r="U85" s="513" t="s">
        <v>936</v>
      </c>
      <c r="V85" s="513" t="s">
        <v>960</v>
      </c>
      <c r="W85" s="513" t="s">
        <v>963</v>
      </c>
      <c r="X85" s="513"/>
      <c r="Y85" s="513" t="s">
        <v>944</v>
      </c>
      <c r="Z85" s="513">
        <v>600</v>
      </c>
      <c r="AA85" s="513">
        <v>695</v>
      </c>
      <c r="AB85" s="513"/>
      <c r="AC85" s="513"/>
      <c r="AD85" s="513"/>
      <c r="AE85" s="513"/>
      <c r="AF85" s="513"/>
      <c r="AG85" s="513" t="s">
        <v>945</v>
      </c>
      <c r="AH85" s="513" t="s">
        <v>937</v>
      </c>
      <c r="AI85" s="513"/>
      <c r="AJ85" s="513"/>
      <c r="AK85" s="513">
        <v>4857</v>
      </c>
      <c r="AL85" s="513">
        <v>74990</v>
      </c>
      <c r="AM85" s="513">
        <v>1466</v>
      </c>
      <c r="AN85" s="513">
        <v>42723</v>
      </c>
      <c r="AO85" s="513"/>
      <c r="AP85" s="513" t="s">
        <v>946</v>
      </c>
      <c r="AQ85" s="513" t="s">
        <v>957</v>
      </c>
      <c r="AR85" s="513" t="s">
        <v>948</v>
      </c>
      <c r="AS85" s="513"/>
      <c r="AT85" s="513" t="s">
        <v>935</v>
      </c>
      <c r="AU85" s="513"/>
      <c r="AV85" s="532">
        <v>41153</v>
      </c>
    </row>
    <row r="86" spans="1:48" ht="60" x14ac:dyDescent="0.25">
      <c r="A86" s="513">
        <v>4165</v>
      </c>
      <c r="B86" s="513" t="s">
        <v>958</v>
      </c>
      <c r="C86" s="519" t="s">
        <v>928</v>
      </c>
      <c r="D86" s="513" t="s">
        <v>653</v>
      </c>
      <c r="E86" s="513"/>
      <c r="F86" s="513" t="s">
        <v>657</v>
      </c>
      <c r="G86" s="513">
        <v>0.5</v>
      </c>
      <c r="H86" s="513">
        <v>0.995</v>
      </c>
      <c r="I86" s="513" t="s">
        <v>929</v>
      </c>
      <c r="J86" s="513" t="s">
        <v>940</v>
      </c>
      <c r="K86" s="513" t="s">
        <v>941</v>
      </c>
      <c r="L86" s="513" t="s">
        <v>955</v>
      </c>
      <c r="M86" s="513">
        <v>2011</v>
      </c>
      <c r="N86" s="513">
        <v>4</v>
      </c>
      <c r="O86" s="513" t="s">
        <v>964</v>
      </c>
      <c r="P86" s="513"/>
      <c r="Q86" s="513">
        <v>4.3</v>
      </c>
      <c r="R86" s="513"/>
      <c r="S86" s="513">
        <v>4.2999999999999997E-2</v>
      </c>
      <c r="T86" s="513" t="s">
        <v>930</v>
      </c>
      <c r="U86" s="513" t="s">
        <v>936</v>
      </c>
      <c r="V86" s="513" t="s">
        <v>960</v>
      </c>
      <c r="W86" s="513" t="s">
        <v>963</v>
      </c>
      <c r="X86" s="513"/>
      <c r="Y86" s="513" t="s">
        <v>944</v>
      </c>
      <c r="Z86" s="513">
        <v>1760</v>
      </c>
      <c r="AA86" s="513">
        <v>1063</v>
      </c>
      <c r="AB86" s="513"/>
      <c r="AC86" s="513"/>
      <c r="AD86" s="513"/>
      <c r="AE86" s="513"/>
      <c r="AF86" s="513"/>
      <c r="AG86" s="513" t="s">
        <v>945</v>
      </c>
      <c r="AH86" s="513" t="s">
        <v>937</v>
      </c>
      <c r="AI86" s="513"/>
      <c r="AJ86" s="513"/>
      <c r="AK86" s="513">
        <v>4857</v>
      </c>
      <c r="AL86" s="513">
        <v>74990</v>
      </c>
      <c r="AM86" s="513">
        <v>1466</v>
      </c>
      <c r="AN86" s="513">
        <v>42723</v>
      </c>
      <c r="AO86" s="513"/>
      <c r="AP86" s="513" t="s">
        <v>946</v>
      </c>
      <c r="AQ86" s="513" t="s">
        <v>957</v>
      </c>
      <c r="AR86" s="513" t="s">
        <v>948</v>
      </c>
      <c r="AS86" s="513"/>
      <c r="AT86" s="513" t="s">
        <v>935</v>
      </c>
      <c r="AU86" s="513"/>
      <c r="AV86" s="532">
        <v>41153</v>
      </c>
    </row>
    <row r="87" spans="1:48" ht="120" x14ac:dyDescent="0.25">
      <c r="A87" s="513">
        <v>4111</v>
      </c>
      <c r="B87" s="513" t="s">
        <v>1041</v>
      </c>
      <c r="C87" s="519" t="s">
        <v>928</v>
      </c>
      <c r="D87" s="513" t="s">
        <v>653</v>
      </c>
      <c r="E87" s="513"/>
      <c r="F87" s="513" t="s">
        <v>660</v>
      </c>
      <c r="G87" s="513">
        <v>9.8000000000000007</v>
      </c>
      <c r="H87" s="513">
        <v>0.90200000000000002</v>
      </c>
      <c r="I87" s="513" t="s">
        <v>938</v>
      </c>
      <c r="J87" s="513" t="s">
        <v>940</v>
      </c>
      <c r="K87" s="513" t="s">
        <v>941</v>
      </c>
      <c r="L87" s="513" t="s">
        <v>955</v>
      </c>
      <c r="M87" s="513">
        <v>2012</v>
      </c>
      <c r="N87" s="513">
        <v>4</v>
      </c>
      <c r="O87" s="513" t="s">
        <v>1042</v>
      </c>
      <c r="P87" s="513"/>
      <c r="Q87" s="513">
        <v>5.6</v>
      </c>
      <c r="R87" s="513"/>
      <c r="S87" s="513">
        <v>5.6000000000000001E-2</v>
      </c>
      <c r="T87" s="513" t="s">
        <v>930</v>
      </c>
      <c r="U87" s="513" t="s">
        <v>936</v>
      </c>
      <c r="V87" s="513" t="s">
        <v>1023</v>
      </c>
      <c r="W87" s="513" t="s">
        <v>1043</v>
      </c>
      <c r="X87" s="513"/>
      <c r="Y87" s="513" t="s">
        <v>944</v>
      </c>
      <c r="Z87" s="513">
        <v>1223</v>
      </c>
      <c r="AA87" s="513">
        <v>646</v>
      </c>
      <c r="AB87" s="513"/>
      <c r="AC87" s="513"/>
      <c r="AD87" s="513"/>
      <c r="AE87" s="513">
        <v>1999</v>
      </c>
      <c r="AF87" s="513">
        <v>2004</v>
      </c>
      <c r="AG87" s="513" t="s">
        <v>945</v>
      </c>
      <c r="AH87" s="513" t="s">
        <v>1008</v>
      </c>
      <c r="AI87" s="513"/>
      <c r="AJ87" s="513"/>
      <c r="AK87" s="513">
        <v>4637</v>
      </c>
      <c r="AL87" s="513">
        <v>51743</v>
      </c>
      <c r="AM87" s="513">
        <v>134</v>
      </c>
      <c r="AN87" s="513">
        <v>48906</v>
      </c>
      <c r="AO87" s="533">
        <v>41702</v>
      </c>
      <c r="AP87" s="513" t="s">
        <v>946</v>
      </c>
      <c r="AQ87" s="513" t="s">
        <v>957</v>
      </c>
      <c r="AR87" s="513" t="s">
        <v>948</v>
      </c>
      <c r="AS87" s="513" t="s">
        <v>1044</v>
      </c>
      <c r="AT87" s="513" t="s">
        <v>1045</v>
      </c>
      <c r="AU87" s="513"/>
      <c r="AV87" s="532">
        <v>41153</v>
      </c>
    </row>
    <row r="88" spans="1:48" ht="45" x14ac:dyDescent="0.25">
      <c r="A88" s="513">
        <v>4201</v>
      </c>
      <c r="B88" s="513" t="s">
        <v>958</v>
      </c>
      <c r="C88" s="519" t="s">
        <v>928</v>
      </c>
      <c r="D88" s="513" t="s">
        <v>653</v>
      </c>
      <c r="E88" s="513"/>
      <c r="F88" s="513" t="s">
        <v>663</v>
      </c>
      <c r="G88" s="513">
        <v>18</v>
      </c>
      <c r="H88" s="513">
        <v>0.82</v>
      </c>
      <c r="I88" s="513" t="s">
        <v>929</v>
      </c>
      <c r="J88" s="513" t="s">
        <v>940</v>
      </c>
      <c r="K88" s="513" t="s">
        <v>941</v>
      </c>
      <c r="L88" s="513" t="s">
        <v>929</v>
      </c>
      <c r="M88" s="513">
        <v>2011</v>
      </c>
      <c r="N88" s="513">
        <v>4</v>
      </c>
      <c r="O88" s="513" t="s">
        <v>1093</v>
      </c>
      <c r="P88" s="513"/>
      <c r="Q88" s="513">
        <v>8.3000000000000007</v>
      </c>
      <c r="R88" s="513"/>
      <c r="S88" s="513">
        <v>8.3000000000000004E-2</v>
      </c>
      <c r="T88" s="513" t="s">
        <v>930</v>
      </c>
      <c r="U88" s="513" t="s">
        <v>1018</v>
      </c>
      <c r="V88" s="513" t="s">
        <v>1094</v>
      </c>
      <c r="W88" s="513"/>
      <c r="X88" s="513">
        <v>1450</v>
      </c>
      <c r="Y88" s="513" t="s">
        <v>944</v>
      </c>
      <c r="Z88" s="513"/>
      <c r="AA88" s="513"/>
      <c r="AB88" s="513"/>
      <c r="AC88" s="513"/>
      <c r="AD88" s="513"/>
      <c r="AE88" s="513">
        <v>1994</v>
      </c>
      <c r="AF88" s="513">
        <v>2008</v>
      </c>
      <c r="AG88" s="513" t="s">
        <v>945</v>
      </c>
      <c r="AH88" s="513" t="s">
        <v>937</v>
      </c>
      <c r="AI88" s="513"/>
      <c r="AJ88" s="513"/>
      <c r="AK88" s="513">
        <v>7500</v>
      </c>
      <c r="AL88" s="513">
        <v>99000</v>
      </c>
      <c r="AM88" s="513">
        <v>40</v>
      </c>
      <c r="AN88" s="513">
        <v>20100</v>
      </c>
      <c r="AO88" s="513"/>
      <c r="AP88" s="513" t="s">
        <v>946</v>
      </c>
      <c r="AQ88" s="513" t="s">
        <v>947</v>
      </c>
      <c r="AR88" s="513" t="s">
        <v>948</v>
      </c>
      <c r="AS88" s="513"/>
      <c r="AT88" s="513" t="s">
        <v>929</v>
      </c>
      <c r="AU88" s="513"/>
      <c r="AV88" s="532">
        <v>41153</v>
      </c>
    </row>
    <row r="89" spans="1:48" ht="45" x14ac:dyDescent="0.25">
      <c r="A89" s="513">
        <v>156</v>
      </c>
      <c r="B89" s="513" t="s">
        <v>1142</v>
      </c>
      <c r="C89" s="519" t="s">
        <v>928</v>
      </c>
      <c r="D89" s="513" t="s">
        <v>666</v>
      </c>
      <c r="E89" s="513"/>
      <c r="F89" s="513" t="s">
        <v>667</v>
      </c>
      <c r="G89" s="513">
        <v>35</v>
      </c>
      <c r="H89" s="513">
        <v>0.65</v>
      </c>
      <c r="I89" s="513" t="s">
        <v>929</v>
      </c>
      <c r="J89" s="513" t="s">
        <v>932</v>
      </c>
      <c r="K89" s="513" t="s">
        <v>988</v>
      </c>
      <c r="L89" s="513" t="s">
        <v>955</v>
      </c>
      <c r="M89" s="513">
        <v>1982</v>
      </c>
      <c r="N89" s="513">
        <v>4</v>
      </c>
      <c r="O89" s="513"/>
      <c r="P89" s="513">
        <v>14</v>
      </c>
      <c r="Q89" s="513">
        <v>6</v>
      </c>
      <c r="R89" s="513">
        <v>0.14000000000000001</v>
      </c>
      <c r="S89" s="513">
        <v>0.06</v>
      </c>
      <c r="T89" s="513" t="s">
        <v>930</v>
      </c>
      <c r="U89" s="513" t="s">
        <v>1074</v>
      </c>
      <c r="V89" s="513"/>
      <c r="W89" s="513"/>
      <c r="X89" s="513"/>
      <c r="Y89" s="513"/>
      <c r="Z89" s="513"/>
      <c r="AA89" s="513"/>
      <c r="AB89" s="513"/>
      <c r="AC89" s="513"/>
      <c r="AD89" s="513"/>
      <c r="AE89" s="513"/>
      <c r="AF89" s="513"/>
      <c r="AG89" s="513" t="s">
        <v>930</v>
      </c>
      <c r="AH89" s="513" t="s">
        <v>937</v>
      </c>
      <c r="AI89" s="513"/>
      <c r="AJ89" s="513"/>
      <c r="AK89" s="513"/>
      <c r="AL89" s="513"/>
      <c r="AM89" s="513"/>
      <c r="AN89" s="513"/>
      <c r="AO89" s="513"/>
      <c r="AP89" s="513"/>
      <c r="AQ89" s="513"/>
      <c r="AR89" s="513"/>
      <c r="AS89" s="513"/>
      <c r="AT89" s="513"/>
      <c r="AU89" s="513"/>
      <c r="AV89" s="513"/>
    </row>
    <row r="90" spans="1:48" ht="45" x14ac:dyDescent="0.25">
      <c r="A90" s="513">
        <v>4574</v>
      </c>
      <c r="B90" s="513" t="s">
        <v>953</v>
      </c>
      <c r="C90" s="519" t="s">
        <v>928</v>
      </c>
      <c r="D90" s="513" t="s">
        <v>666</v>
      </c>
      <c r="E90" s="513"/>
      <c r="F90" s="513" t="s">
        <v>667</v>
      </c>
      <c r="G90" s="513">
        <v>22</v>
      </c>
      <c r="H90" s="513">
        <v>0.78</v>
      </c>
      <c r="I90" s="513" t="s">
        <v>929</v>
      </c>
      <c r="J90" s="513" t="s">
        <v>940</v>
      </c>
      <c r="K90" s="513" t="s">
        <v>988</v>
      </c>
      <c r="L90" s="513" t="s">
        <v>955</v>
      </c>
      <c r="M90" s="513">
        <v>2010</v>
      </c>
      <c r="N90" s="513">
        <v>5</v>
      </c>
      <c r="O90" s="513" t="s">
        <v>1141</v>
      </c>
      <c r="P90" s="513"/>
      <c r="Q90" s="513">
        <v>5</v>
      </c>
      <c r="R90" s="513"/>
      <c r="S90" s="513">
        <v>0.05</v>
      </c>
      <c r="T90" s="513" t="s">
        <v>945</v>
      </c>
      <c r="U90" s="513" t="s">
        <v>936</v>
      </c>
      <c r="V90" s="513"/>
      <c r="W90" s="513"/>
      <c r="X90" s="513"/>
      <c r="Y90" s="513"/>
      <c r="Z90" s="513"/>
      <c r="AA90" s="513"/>
      <c r="AB90" s="513"/>
      <c r="AC90" s="513"/>
      <c r="AD90" s="513"/>
      <c r="AE90" s="513"/>
      <c r="AF90" s="513"/>
      <c r="AG90" s="513" t="s">
        <v>930</v>
      </c>
      <c r="AH90" s="513" t="s">
        <v>937</v>
      </c>
      <c r="AI90" s="513">
        <v>30000</v>
      </c>
      <c r="AJ90" s="513">
        <v>40000</v>
      </c>
      <c r="AK90" s="513"/>
      <c r="AL90" s="513"/>
      <c r="AM90" s="513"/>
      <c r="AN90" s="513"/>
      <c r="AO90" s="513"/>
      <c r="AP90" s="513"/>
      <c r="AQ90" s="513"/>
      <c r="AR90" s="513"/>
      <c r="AS90" s="513"/>
      <c r="AT90" s="513"/>
      <c r="AU90" s="513"/>
      <c r="AV90" s="513"/>
    </row>
    <row r="91" spans="1:48" ht="30" x14ac:dyDescent="0.25">
      <c r="A91" s="513">
        <v>153</v>
      </c>
      <c r="B91" s="513" t="s">
        <v>949</v>
      </c>
      <c r="C91" s="519" t="s">
        <v>928</v>
      </c>
      <c r="D91" s="513" t="s">
        <v>666</v>
      </c>
      <c r="E91" s="513"/>
      <c r="F91" s="513" t="s">
        <v>667</v>
      </c>
      <c r="G91" s="513">
        <v>20</v>
      </c>
      <c r="H91" s="513">
        <v>0.8</v>
      </c>
      <c r="I91" s="513" t="s">
        <v>929</v>
      </c>
      <c r="J91" s="513" t="s">
        <v>932</v>
      </c>
      <c r="K91" s="513" t="s">
        <v>1143</v>
      </c>
      <c r="L91" s="513" t="s">
        <v>955</v>
      </c>
      <c r="M91" s="513">
        <v>2004</v>
      </c>
      <c r="N91" s="513">
        <v>5</v>
      </c>
      <c r="O91" s="513"/>
      <c r="P91" s="513">
        <v>5</v>
      </c>
      <c r="Q91" s="513">
        <v>3</v>
      </c>
      <c r="R91" s="513">
        <v>0.05</v>
      </c>
      <c r="S91" s="513">
        <v>0.03</v>
      </c>
      <c r="T91" s="513" t="s">
        <v>930</v>
      </c>
      <c r="U91" s="513" t="s">
        <v>931</v>
      </c>
      <c r="V91" s="513"/>
      <c r="W91" s="513"/>
      <c r="X91" s="513"/>
      <c r="Y91" s="513"/>
      <c r="Z91" s="513"/>
      <c r="AA91" s="513"/>
      <c r="AB91" s="513"/>
      <c r="AC91" s="513"/>
      <c r="AD91" s="513"/>
      <c r="AE91" s="513"/>
      <c r="AF91" s="513"/>
      <c r="AG91" s="513" t="s">
        <v>930</v>
      </c>
      <c r="AH91" s="513"/>
      <c r="AI91" s="513" t="s">
        <v>935</v>
      </c>
      <c r="AJ91" s="513" t="s">
        <v>935</v>
      </c>
      <c r="AK91" s="513"/>
      <c r="AL91" s="513"/>
      <c r="AM91" s="513"/>
      <c r="AN91" s="513"/>
      <c r="AO91" s="513"/>
      <c r="AP91" s="513"/>
      <c r="AQ91" s="513"/>
      <c r="AR91" s="513"/>
      <c r="AS91" s="513"/>
      <c r="AT91" s="513"/>
      <c r="AU91" s="513"/>
      <c r="AV91" s="513"/>
    </row>
    <row r="92" spans="1:48" ht="30" x14ac:dyDescent="0.25">
      <c r="A92" s="513">
        <v>26</v>
      </c>
      <c r="B92" s="513" t="s">
        <v>949</v>
      </c>
      <c r="C92" s="519" t="s">
        <v>928</v>
      </c>
      <c r="D92" s="513" t="s">
        <v>668</v>
      </c>
      <c r="E92" s="513" t="s">
        <v>1025</v>
      </c>
      <c r="F92" s="513" t="s">
        <v>670</v>
      </c>
      <c r="G92" s="513">
        <v>42</v>
      </c>
      <c r="H92" s="513">
        <v>0.57999999999999996</v>
      </c>
      <c r="I92" s="513" t="s">
        <v>929</v>
      </c>
      <c r="J92" s="513" t="s">
        <v>932</v>
      </c>
      <c r="K92" s="513" t="s">
        <v>935</v>
      </c>
      <c r="L92" s="513" t="s">
        <v>984</v>
      </c>
      <c r="M92" s="513">
        <v>2004</v>
      </c>
      <c r="N92" s="513">
        <v>5</v>
      </c>
      <c r="O92" s="513"/>
      <c r="P92" s="513">
        <v>4</v>
      </c>
      <c r="Q92" s="513">
        <v>2</v>
      </c>
      <c r="R92" s="513">
        <v>0.04</v>
      </c>
      <c r="S92" s="513">
        <v>0.02</v>
      </c>
      <c r="T92" s="513" t="s">
        <v>930</v>
      </c>
      <c r="U92" s="513" t="s">
        <v>931</v>
      </c>
      <c r="V92" s="513"/>
      <c r="W92" s="513"/>
      <c r="X92" s="513"/>
      <c r="Y92" s="513"/>
      <c r="Z92" s="513"/>
      <c r="AA92" s="513"/>
      <c r="AB92" s="513"/>
      <c r="AC92" s="513"/>
      <c r="AD92" s="513"/>
      <c r="AE92" s="513"/>
      <c r="AF92" s="513"/>
      <c r="AG92" s="513" t="s">
        <v>930</v>
      </c>
      <c r="AH92" s="513"/>
      <c r="AI92" s="513" t="s">
        <v>935</v>
      </c>
      <c r="AJ92" s="513" t="s">
        <v>935</v>
      </c>
      <c r="AK92" s="513"/>
      <c r="AL92" s="513"/>
      <c r="AM92" s="513"/>
      <c r="AN92" s="513"/>
      <c r="AO92" s="513">
        <v>2</v>
      </c>
      <c r="AP92" s="513"/>
      <c r="AQ92" s="513"/>
      <c r="AR92" s="513"/>
      <c r="AS92" s="513"/>
      <c r="AT92" s="513"/>
      <c r="AU92" s="513"/>
      <c r="AV92" s="513"/>
    </row>
    <row r="93" spans="1:48" ht="30" x14ac:dyDescent="0.25">
      <c r="A93" s="513">
        <v>29</v>
      </c>
      <c r="B93" s="513" t="s">
        <v>949</v>
      </c>
      <c r="C93" s="519" t="s">
        <v>928</v>
      </c>
      <c r="D93" s="513" t="s">
        <v>668</v>
      </c>
      <c r="E93" s="513" t="s">
        <v>1025</v>
      </c>
      <c r="F93" s="513" t="s">
        <v>671</v>
      </c>
      <c r="G93" s="513">
        <v>22</v>
      </c>
      <c r="H93" s="513">
        <v>0.78</v>
      </c>
      <c r="I93" s="513" t="s">
        <v>929</v>
      </c>
      <c r="J93" s="513" t="s">
        <v>932</v>
      </c>
      <c r="K93" s="513" t="s">
        <v>935</v>
      </c>
      <c r="L93" s="513" t="s">
        <v>984</v>
      </c>
      <c r="M93" s="513">
        <v>2004</v>
      </c>
      <c r="N93" s="513">
        <v>5</v>
      </c>
      <c r="O93" s="513"/>
      <c r="P93" s="513">
        <v>4</v>
      </c>
      <c r="Q93" s="513">
        <v>2</v>
      </c>
      <c r="R93" s="513">
        <v>0.04</v>
      </c>
      <c r="S93" s="513">
        <v>0.02</v>
      </c>
      <c r="T93" s="513" t="s">
        <v>930</v>
      </c>
      <c r="U93" s="513" t="s">
        <v>931</v>
      </c>
      <c r="V93" s="513"/>
      <c r="W93" s="513"/>
      <c r="X93" s="513"/>
      <c r="Y93" s="513"/>
      <c r="Z93" s="513"/>
      <c r="AA93" s="513"/>
      <c r="AB93" s="513"/>
      <c r="AC93" s="513"/>
      <c r="AD93" s="513"/>
      <c r="AE93" s="513"/>
      <c r="AF93" s="513"/>
      <c r="AG93" s="513" t="s">
        <v>930</v>
      </c>
      <c r="AH93" s="513"/>
      <c r="AI93" s="513" t="s">
        <v>935</v>
      </c>
      <c r="AJ93" s="513" t="s">
        <v>935</v>
      </c>
      <c r="AK93" s="513"/>
      <c r="AL93" s="513"/>
      <c r="AM93" s="513"/>
      <c r="AN93" s="513"/>
      <c r="AO93" s="513">
        <v>2</v>
      </c>
      <c r="AP93" s="513"/>
      <c r="AQ93" s="513"/>
      <c r="AR93" s="513"/>
      <c r="AS93" s="513"/>
      <c r="AT93" s="513"/>
      <c r="AU93" s="513"/>
      <c r="AV93" s="513"/>
    </row>
    <row r="94" spans="1:48" ht="30" x14ac:dyDescent="0.25">
      <c r="A94" s="513">
        <v>42</v>
      </c>
      <c r="B94" s="513" t="s">
        <v>949</v>
      </c>
      <c r="C94" s="519" t="s">
        <v>928</v>
      </c>
      <c r="D94" s="513" t="s">
        <v>668</v>
      </c>
      <c r="E94" s="513" t="s">
        <v>1065</v>
      </c>
      <c r="F94" s="513" t="s">
        <v>672</v>
      </c>
      <c r="G94" s="513">
        <v>43</v>
      </c>
      <c r="H94" s="513">
        <v>0.56999999999999995</v>
      </c>
      <c r="I94" s="513" t="s">
        <v>929</v>
      </c>
      <c r="J94" s="513" t="s">
        <v>72</v>
      </c>
      <c r="K94" s="513" t="s">
        <v>988</v>
      </c>
      <c r="L94" s="513" t="s">
        <v>984</v>
      </c>
      <c r="M94" s="513">
        <v>2004</v>
      </c>
      <c r="N94" s="513">
        <v>4</v>
      </c>
      <c r="O94" s="513"/>
      <c r="P94" s="513">
        <v>10</v>
      </c>
      <c r="Q94" s="513">
        <v>6</v>
      </c>
      <c r="R94" s="513">
        <v>0.1</v>
      </c>
      <c r="S94" s="513">
        <v>0.06</v>
      </c>
      <c r="T94" s="513" t="s">
        <v>952</v>
      </c>
      <c r="U94" s="513" t="s">
        <v>931</v>
      </c>
      <c r="V94" s="513"/>
      <c r="W94" s="513"/>
      <c r="X94" s="513"/>
      <c r="Y94" s="513"/>
      <c r="Z94" s="513"/>
      <c r="AA94" s="513"/>
      <c r="AB94" s="513"/>
      <c r="AC94" s="513"/>
      <c r="AD94" s="513"/>
      <c r="AE94" s="513"/>
      <c r="AF94" s="513"/>
      <c r="AG94" s="513" t="s">
        <v>930</v>
      </c>
      <c r="AH94" s="513"/>
      <c r="AI94" s="513">
        <v>20000</v>
      </c>
      <c r="AJ94" s="513">
        <v>60000</v>
      </c>
      <c r="AK94" s="513"/>
      <c r="AL94" s="513"/>
      <c r="AM94" s="513"/>
      <c r="AN94" s="513"/>
      <c r="AO94" s="513" t="s">
        <v>1066</v>
      </c>
      <c r="AP94" s="513"/>
      <c r="AQ94" s="513"/>
      <c r="AR94" s="513"/>
      <c r="AS94" s="513"/>
      <c r="AT94" s="513"/>
      <c r="AU94" s="513" t="s">
        <v>1067</v>
      </c>
      <c r="AV94" s="513"/>
    </row>
    <row r="95" spans="1:48" ht="45" x14ac:dyDescent="0.25">
      <c r="A95" s="513">
        <v>41</v>
      </c>
      <c r="B95" s="513" t="s">
        <v>949</v>
      </c>
      <c r="C95" s="519" t="s">
        <v>928</v>
      </c>
      <c r="D95" s="513" t="s">
        <v>668</v>
      </c>
      <c r="E95" s="513" t="s">
        <v>950</v>
      </c>
      <c r="F95" s="513" t="s">
        <v>669</v>
      </c>
      <c r="G95" s="513">
        <v>32</v>
      </c>
      <c r="H95" s="513">
        <v>0.68</v>
      </c>
      <c r="I95" s="513" t="s">
        <v>951</v>
      </c>
      <c r="J95" s="513" t="s">
        <v>932</v>
      </c>
      <c r="K95" s="513" t="s">
        <v>935</v>
      </c>
      <c r="L95" s="513" t="s">
        <v>935</v>
      </c>
      <c r="M95" s="513">
        <v>2004</v>
      </c>
      <c r="N95" s="513">
        <v>4</v>
      </c>
      <c r="O95" s="513"/>
      <c r="P95" s="513">
        <v>10</v>
      </c>
      <c r="Q95" s="513">
        <v>6</v>
      </c>
      <c r="R95" s="513">
        <v>0.1</v>
      </c>
      <c r="S95" s="513">
        <v>0.06</v>
      </c>
      <c r="T95" s="513" t="s">
        <v>952</v>
      </c>
      <c r="U95" s="513" t="s">
        <v>931</v>
      </c>
      <c r="V95" s="513"/>
      <c r="W95" s="513"/>
      <c r="X95" s="513"/>
      <c r="Y95" s="513"/>
      <c r="Z95" s="513"/>
      <c r="AA95" s="513"/>
      <c r="AB95" s="513"/>
      <c r="AC95" s="513"/>
      <c r="AD95" s="513"/>
      <c r="AE95" s="513"/>
      <c r="AF95" s="513"/>
      <c r="AG95" s="513" t="s">
        <v>930</v>
      </c>
      <c r="AH95" s="513"/>
      <c r="AI95" s="513" t="s">
        <v>935</v>
      </c>
      <c r="AJ95" s="513" t="s">
        <v>935</v>
      </c>
      <c r="AK95" s="513"/>
      <c r="AL95" s="513"/>
      <c r="AM95" s="513"/>
      <c r="AN95" s="513"/>
      <c r="AO95" s="513"/>
      <c r="AP95" s="513"/>
      <c r="AQ95" s="513"/>
      <c r="AR95" s="513"/>
      <c r="AS95" s="513"/>
      <c r="AT95" s="513"/>
      <c r="AU95" s="513"/>
      <c r="AV95" s="513"/>
    </row>
    <row r="96" spans="1:48" ht="30" x14ac:dyDescent="0.25">
      <c r="A96" s="513">
        <v>38</v>
      </c>
      <c r="B96" s="513" t="s">
        <v>949</v>
      </c>
      <c r="C96" s="519" t="s">
        <v>928</v>
      </c>
      <c r="D96" s="513" t="s">
        <v>668</v>
      </c>
      <c r="E96" s="513" t="s">
        <v>950</v>
      </c>
      <c r="F96" s="513" t="s">
        <v>673</v>
      </c>
      <c r="G96" s="513">
        <v>47</v>
      </c>
      <c r="H96" s="513">
        <v>0.53</v>
      </c>
      <c r="I96" s="513" t="s">
        <v>951</v>
      </c>
      <c r="J96" s="513" t="s">
        <v>932</v>
      </c>
      <c r="K96" s="513" t="s">
        <v>935</v>
      </c>
      <c r="L96" s="513" t="s">
        <v>935</v>
      </c>
      <c r="M96" s="513">
        <v>2004</v>
      </c>
      <c r="N96" s="513">
        <v>5</v>
      </c>
      <c r="O96" s="513"/>
      <c r="P96" s="513">
        <v>5</v>
      </c>
      <c r="Q96" s="513">
        <v>3</v>
      </c>
      <c r="R96" s="513">
        <v>0.05</v>
      </c>
      <c r="S96" s="513">
        <v>0.03</v>
      </c>
      <c r="T96" s="513" t="s">
        <v>930</v>
      </c>
      <c r="U96" s="513" t="s">
        <v>931</v>
      </c>
      <c r="V96" s="513"/>
      <c r="W96" s="513"/>
      <c r="X96" s="513"/>
      <c r="Y96" s="513"/>
      <c r="Z96" s="513"/>
      <c r="AA96" s="513"/>
      <c r="AB96" s="513"/>
      <c r="AC96" s="513"/>
      <c r="AD96" s="513"/>
      <c r="AE96" s="513"/>
      <c r="AF96" s="513"/>
      <c r="AG96" s="513" t="s">
        <v>930</v>
      </c>
      <c r="AH96" s="513"/>
      <c r="AI96" s="513" t="s">
        <v>935</v>
      </c>
      <c r="AJ96" s="513" t="s">
        <v>935</v>
      </c>
      <c r="AK96" s="513"/>
      <c r="AL96" s="513"/>
      <c r="AM96" s="513"/>
      <c r="AN96" s="513"/>
      <c r="AO96" s="513"/>
      <c r="AP96" s="513"/>
      <c r="AQ96" s="513"/>
      <c r="AR96" s="513"/>
      <c r="AS96" s="513"/>
      <c r="AT96" s="513"/>
      <c r="AU96" s="513"/>
      <c r="AV96" s="513"/>
    </row>
    <row r="97" spans="1:48" ht="30" x14ac:dyDescent="0.25">
      <c r="A97" s="513">
        <v>37</v>
      </c>
      <c r="B97" s="513" t="s">
        <v>949</v>
      </c>
      <c r="C97" s="519" t="s">
        <v>928</v>
      </c>
      <c r="D97" s="513" t="s">
        <v>668</v>
      </c>
      <c r="E97" s="513" t="s">
        <v>950</v>
      </c>
      <c r="F97" s="513" t="s">
        <v>673</v>
      </c>
      <c r="G97" s="513">
        <v>44</v>
      </c>
      <c r="H97" s="513">
        <v>0.56000000000000005</v>
      </c>
      <c r="I97" s="513" t="s">
        <v>951</v>
      </c>
      <c r="J97" s="513" t="s">
        <v>72</v>
      </c>
      <c r="K97" s="513" t="s">
        <v>935</v>
      </c>
      <c r="L97" s="513" t="s">
        <v>935</v>
      </c>
      <c r="M97" s="513">
        <v>2004</v>
      </c>
      <c r="N97" s="513">
        <v>4</v>
      </c>
      <c r="O97" s="513"/>
      <c r="P97" s="513">
        <v>10</v>
      </c>
      <c r="Q97" s="513">
        <v>6</v>
      </c>
      <c r="R97" s="513">
        <v>0.1</v>
      </c>
      <c r="S97" s="513">
        <v>0.06</v>
      </c>
      <c r="T97" s="513" t="s">
        <v>930</v>
      </c>
      <c r="U97" s="513" t="s">
        <v>931</v>
      </c>
      <c r="V97" s="513"/>
      <c r="W97" s="513"/>
      <c r="X97" s="513"/>
      <c r="Y97" s="513"/>
      <c r="Z97" s="513"/>
      <c r="AA97" s="513"/>
      <c r="AB97" s="513"/>
      <c r="AC97" s="513"/>
      <c r="AD97" s="513"/>
      <c r="AE97" s="513"/>
      <c r="AF97" s="513"/>
      <c r="AG97" s="513" t="s">
        <v>930</v>
      </c>
      <c r="AH97" s="513"/>
      <c r="AI97" s="513" t="s">
        <v>935</v>
      </c>
      <c r="AJ97" s="513" t="s">
        <v>935</v>
      </c>
      <c r="AK97" s="513"/>
      <c r="AL97" s="513"/>
      <c r="AM97" s="513"/>
      <c r="AN97" s="513"/>
      <c r="AO97" s="513"/>
      <c r="AP97" s="513"/>
      <c r="AQ97" s="513"/>
      <c r="AR97" s="513"/>
      <c r="AS97" s="513"/>
      <c r="AT97" s="513"/>
      <c r="AU97" s="513"/>
      <c r="AV97" s="513"/>
    </row>
    <row r="98" spans="1:48" ht="45" x14ac:dyDescent="0.25">
      <c r="A98" s="513">
        <v>1928</v>
      </c>
      <c r="B98" s="513" t="s">
        <v>1036</v>
      </c>
      <c r="C98" s="519" t="s">
        <v>928</v>
      </c>
      <c r="D98" s="513" t="s">
        <v>674</v>
      </c>
      <c r="E98" s="513" t="s">
        <v>1037</v>
      </c>
      <c r="F98" s="513" t="s">
        <v>676</v>
      </c>
      <c r="G98" s="513">
        <v>1</v>
      </c>
      <c r="H98" s="513">
        <v>0.99</v>
      </c>
      <c r="I98" s="513" t="s">
        <v>1038</v>
      </c>
      <c r="J98" s="513" t="s">
        <v>940</v>
      </c>
      <c r="K98" s="513" t="s">
        <v>1016</v>
      </c>
      <c r="L98" s="513"/>
      <c r="M98" s="513">
        <v>2009</v>
      </c>
      <c r="N98" s="513">
        <v>4</v>
      </c>
      <c r="O98" s="513" t="s">
        <v>1039</v>
      </c>
      <c r="P98" s="513"/>
      <c r="Q98" s="513">
        <v>5.0999999999999996</v>
      </c>
      <c r="R98" s="513"/>
      <c r="S98" s="513">
        <v>5.0999999999999997E-2</v>
      </c>
      <c r="T98" s="513" t="s">
        <v>930</v>
      </c>
      <c r="U98" s="513" t="s">
        <v>936</v>
      </c>
      <c r="V98" s="513" t="s">
        <v>1040</v>
      </c>
      <c r="W98" s="513"/>
      <c r="X98" s="513"/>
      <c r="Y98" s="513" t="s">
        <v>961</v>
      </c>
      <c r="Z98" s="513">
        <v>22</v>
      </c>
      <c r="AA98" s="513">
        <v>22</v>
      </c>
      <c r="AB98" s="513"/>
      <c r="AC98" s="513"/>
      <c r="AD98" s="513"/>
      <c r="AE98" s="513">
        <v>2000</v>
      </c>
      <c r="AF98" s="513">
        <v>2005</v>
      </c>
      <c r="AG98" s="513" t="s">
        <v>930</v>
      </c>
      <c r="AH98" s="513"/>
      <c r="AI98" s="513">
        <v>17049</v>
      </c>
      <c r="AJ98" s="513">
        <v>74079</v>
      </c>
      <c r="AK98" s="513"/>
      <c r="AL98" s="513"/>
      <c r="AM98" s="513"/>
      <c r="AN98" s="513"/>
      <c r="AO98" s="513">
        <v>2</v>
      </c>
      <c r="AP98" s="513"/>
      <c r="AQ98" s="513"/>
      <c r="AR98" s="513"/>
      <c r="AS98" s="513"/>
      <c r="AT98" s="513" t="s">
        <v>929</v>
      </c>
      <c r="AU98" s="513"/>
      <c r="AV98" s="532">
        <v>40135</v>
      </c>
    </row>
    <row r="99" spans="1:48" ht="45" x14ac:dyDescent="0.25">
      <c r="A99" s="513">
        <v>1931</v>
      </c>
      <c r="B99" s="513" t="s">
        <v>1036</v>
      </c>
      <c r="C99" s="519" t="s">
        <v>928</v>
      </c>
      <c r="D99" s="513" t="s">
        <v>674</v>
      </c>
      <c r="E99" s="513" t="s">
        <v>1037</v>
      </c>
      <c r="F99" s="513" t="s">
        <v>677</v>
      </c>
      <c r="G99" s="513">
        <v>40</v>
      </c>
      <c r="H99" s="513">
        <v>0.6</v>
      </c>
      <c r="I99" s="513" t="s">
        <v>1038</v>
      </c>
      <c r="J99" s="513" t="s">
        <v>940</v>
      </c>
      <c r="K99" s="513" t="s">
        <v>1016</v>
      </c>
      <c r="L99" s="513"/>
      <c r="M99" s="513">
        <v>2009</v>
      </c>
      <c r="N99" s="513">
        <v>4</v>
      </c>
      <c r="O99" s="513" t="s">
        <v>1039</v>
      </c>
      <c r="P99" s="513"/>
      <c r="Q99" s="513">
        <v>8.1999999999999993</v>
      </c>
      <c r="R99" s="513"/>
      <c r="S99" s="513">
        <v>8.2000000000000003E-2</v>
      </c>
      <c r="T99" s="513" t="s">
        <v>930</v>
      </c>
      <c r="U99" s="513" t="s">
        <v>936</v>
      </c>
      <c r="V99" s="513" t="s">
        <v>1040</v>
      </c>
      <c r="W99" s="513"/>
      <c r="X99" s="513"/>
      <c r="Y99" s="513" t="s">
        <v>961</v>
      </c>
      <c r="Z99" s="513">
        <v>11</v>
      </c>
      <c r="AA99" s="513">
        <v>11</v>
      </c>
      <c r="AB99" s="513"/>
      <c r="AC99" s="513"/>
      <c r="AD99" s="513"/>
      <c r="AE99" s="513">
        <v>2000</v>
      </c>
      <c r="AF99" s="513">
        <v>2005</v>
      </c>
      <c r="AG99" s="513" t="s">
        <v>930</v>
      </c>
      <c r="AH99" s="513"/>
      <c r="AI99" s="513">
        <v>17049</v>
      </c>
      <c r="AJ99" s="513">
        <v>74079</v>
      </c>
      <c r="AK99" s="513"/>
      <c r="AL99" s="513"/>
      <c r="AM99" s="513"/>
      <c r="AN99" s="513"/>
      <c r="AO99" s="513">
        <v>2</v>
      </c>
      <c r="AP99" s="513"/>
      <c r="AQ99" s="513"/>
      <c r="AR99" s="513"/>
      <c r="AS99" s="513"/>
      <c r="AT99" s="513" t="s">
        <v>929</v>
      </c>
      <c r="AU99" s="513"/>
      <c r="AV99" s="532">
        <v>40135</v>
      </c>
    </row>
    <row r="100" spans="1:48" ht="45" x14ac:dyDescent="0.25">
      <c r="A100" s="513">
        <v>1929</v>
      </c>
      <c r="B100" s="513" t="s">
        <v>1036</v>
      </c>
      <c r="C100" s="519" t="s">
        <v>928</v>
      </c>
      <c r="D100" s="513" t="s">
        <v>674</v>
      </c>
      <c r="E100" s="513" t="s">
        <v>1037</v>
      </c>
      <c r="F100" s="513" t="s">
        <v>677</v>
      </c>
      <c r="G100" s="513">
        <v>32</v>
      </c>
      <c r="H100" s="513">
        <v>0.68</v>
      </c>
      <c r="I100" s="513" t="s">
        <v>929</v>
      </c>
      <c r="J100" s="513" t="s">
        <v>940</v>
      </c>
      <c r="K100" s="513" t="s">
        <v>934</v>
      </c>
      <c r="L100" s="513"/>
      <c r="M100" s="513">
        <v>2009</v>
      </c>
      <c r="N100" s="513">
        <v>4</v>
      </c>
      <c r="O100" s="513" t="s">
        <v>1039</v>
      </c>
      <c r="P100" s="513"/>
      <c r="Q100" s="513">
        <v>4.5999999999999996</v>
      </c>
      <c r="R100" s="513">
        <v>4.5999999999999999E-2</v>
      </c>
      <c r="S100" s="513"/>
      <c r="T100" s="513" t="s">
        <v>930</v>
      </c>
      <c r="U100" s="513" t="s">
        <v>936</v>
      </c>
      <c r="V100" s="513" t="s">
        <v>1040</v>
      </c>
      <c r="W100" s="513"/>
      <c r="X100" s="513"/>
      <c r="Y100" s="513" t="s">
        <v>961</v>
      </c>
      <c r="Z100" s="513">
        <v>11</v>
      </c>
      <c r="AA100" s="513">
        <v>11</v>
      </c>
      <c r="AB100" s="513"/>
      <c r="AC100" s="513"/>
      <c r="AD100" s="513"/>
      <c r="AE100" s="513">
        <v>2000</v>
      </c>
      <c r="AF100" s="513">
        <v>2005</v>
      </c>
      <c r="AG100" s="513" t="s">
        <v>930</v>
      </c>
      <c r="AH100" s="513"/>
      <c r="AI100" s="513">
        <v>17049</v>
      </c>
      <c r="AJ100" s="513">
        <v>74079</v>
      </c>
      <c r="AK100" s="513"/>
      <c r="AL100" s="513"/>
      <c r="AM100" s="513"/>
      <c r="AN100" s="513"/>
      <c r="AO100" s="513">
        <v>2</v>
      </c>
      <c r="AP100" s="513"/>
      <c r="AQ100" s="513"/>
      <c r="AR100" s="513"/>
      <c r="AS100" s="513"/>
      <c r="AT100" s="513" t="s">
        <v>929</v>
      </c>
      <c r="AU100" s="513"/>
      <c r="AV100" s="532">
        <v>40135</v>
      </c>
    </row>
    <row r="101" spans="1:48" ht="45" x14ac:dyDescent="0.25">
      <c r="A101" s="513">
        <v>2342</v>
      </c>
      <c r="B101" s="513" t="s">
        <v>1119</v>
      </c>
      <c r="C101" s="519" t="s">
        <v>928</v>
      </c>
      <c r="D101" s="513" t="s">
        <v>674</v>
      </c>
      <c r="E101" s="513" t="s">
        <v>1120</v>
      </c>
      <c r="F101" s="513" t="s">
        <v>689</v>
      </c>
      <c r="G101" s="513">
        <v>37.1</v>
      </c>
      <c r="H101" s="513">
        <v>0.629</v>
      </c>
      <c r="I101" s="513" t="s">
        <v>929</v>
      </c>
      <c r="J101" s="513" t="s">
        <v>940</v>
      </c>
      <c r="K101" s="513" t="s">
        <v>941</v>
      </c>
      <c r="L101" s="513" t="s">
        <v>929</v>
      </c>
      <c r="M101" s="513">
        <v>2008</v>
      </c>
      <c r="N101" s="513">
        <v>4</v>
      </c>
      <c r="O101" s="513"/>
      <c r="P101" s="513"/>
      <c r="Q101" s="513">
        <v>11</v>
      </c>
      <c r="R101" s="513"/>
      <c r="S101" s="513">
        <v>0.11</v>
      </c>
      <c r="T101" s="513" t="s">
        <v>930</v>
      </c>
      <c r="U101" s="513" t="s">
        <v>936</v>
      </c>
      <c r="V101" s="513" t="s">
        <v>1121</v>
      </c>
      <c r="W101" s="513"/>
      <c r="X101" s="513"/>
      <c r="Y101" s="513" t="s">
        <v>1092</v>
      </c>
      <c r="Z101" s="513">
        <v>139</v>
      </c>
      <c r="AA101" s="513">
        <v>139</v>
      </c>
      <c r="AB101" s="513"/>
      <c r="AC101" s="513"/>
      <c r="AD101" s="513"/>
      <c r="AE101" s="513">
        <v>1994</v>
      </c>
      <c r="AF101" s="513">
        <v>2004</v>
      </c>
      <c r="AG101" s="513" t="s">
        <v>930</v>
      </c>
      <c r="AH101" s="513" t="s">
        <v>937</v>
      </c>
      <c r="AI101" s="513">
        <v>8500</v>
      </c>
      <c r="AJ101" s="513">
        <v>22500</v>
      </c>
      <c r="AK101" s="513"/>
      <c r="AL101" s="513"/>
      <c r="AM101" s="513"/>
      <c r="AN101" s="513"/>
      <c r="AO101" s="513">
        <v>2</v>
      </c>
      <c r="AP101" s="513"/>
      <c r="AQ101" s="513"/>
      <c r="AR101" s="513"/>
      <c r="AS101" s="513"/>
      <c r="AT101" s="513" t="s">
        <v>929</v>
      </c>
      <c r="AU101" s="513" t="s">
        <v>1122</v>
      </c>
      <c r="AV101" s="532">
        <v>40288</v>
      </c>
    </row>
    <row r="102" spans="1:48" ht="45" x14ac:dyDescent="0.25">
      <c r="A102" s="513">
        <v>2343</v>
      </c>
      <c r="B102" s="513" t="s">
        <v>1119</v>
      </c>
      <c r="C102" s="519" t="s">
        <v>928</v>
      </c>
      <c r="D102" s="513" t="s">
        <v>674</v>
      </c>
      <c r="E102" s="513" t="s">
        <v>1120</v>
      </c>
      <c r="F102" s="513" t="s">
        <v>689</v>
      </c>
      <c r="G102" s="513">
        <v>27.5</v>
      </c>
      <c r="H102" s="513">
        <v>0.72499999999999998</v>
      </c>
      <c r="I102" s="513" t="s">
        <v>929</v>
      </c>
      <c r="J102" s="513" t="s">
        <v>940</v>
      </c>
      <c r="K102" s="513" t="s">
        <v>941</v>
      </c>
      <c r="L102" s="513" t="s">
        <v>929</v>
      </c>
      <c r="M102" s="513">
        <v>2008</v>
      </c>
      <c r="N102" s="513">
        <v>4</v>
      </c>
      <c r="O102" s="513"/>
      <c r="P102" s="513"/>
      <c r="Q102" s="513">
        <v>8.6999999999999993</v>
      </c>
      <c r="R102" s="513"/>
      <c r="S102" s="513">
        <v>8.6999999999999994E-2</v>
      </c>
      <c r="T102" s="513" t="s">
        <v>930</v>
      </c>
      <c r="U102" s="513" t="s">
        <v>936</v>
      </c>
      <c r="V102" s="513" t="s">
        <v>1123</v>
      </c>
      <c r="W102" s="513"/>
      <c r="X102" s="513"/>
      <c r="Y102" s="513" t="s">
        <v>1092</v>
      </c>
      <c r="Z102" s="513">
        <v>89</v>
      </c>
      <c r="AA102" s="513">
        <v>89</v>
      </c>
      <c r="AB102" s="513"/>
      <c r="AC102" s="513"/>
      <c r="AD102" s="513"/>
      <c r="AE102" s="513">
        <v>1991</v>
      </c>
      <c r="AF102" s="513">
        <v>2004</v>
      </c>
      <c r="AG102" s="513" t="s">
        <v>930</v>
      </c>
      <c r="AH102" s="513"/>
      <c r="AI102" s="513"/>
      <c r="AJ102" s="513"/>
      <c r="AK102" s="513"/>
      <c r="AL102" s="513"/>
      <c r="AM102" s="513"/>
      <c r="AN102" s="513"/>
      <c r="AO102" s="513">
        <v>2</v>
      </c>
      <c r="AP102" s="513"/>
      <c r="AQ102" s="513"/>
      <c r="AR102" s="513"/>
      <c r="AS102" s="513"/>
      <c r="AT102" s="513" t="s">
        <v>929</v>
      </c>
      <c r="AU102" s="513" t="s">
        <v>1122</v>
      </c>
      <c r="AV102" s="532">
        <v>40288</v>
      </c>
    </row>
    <row r="103" spans="1:48" ht="45" x14ac:dyDescent="0.25">
      <c r="A103" s="513">
        <v>2346</v>
      </c>
      <c r="B103" s="513" t="s">
        <v>1119</v>
      </c>
      <c r="C103" s="519" t="s">
        <v>928</v>
      </c>
      <c r="D103" s="513" t="s">
        <v>674</v>
      </c>
      <c r="E103" s="513" t="s">
        <v>1120</v>
      </c>
      <c r="F103" s="513" t="s">
        <v>689</v>
      </c>
      <c r="G103" s="513">
        <v>26.1</v>
      </c>
      <c r="H103" s="513">
        <v>0.73899999999999999</v>
      </c>
      <c r="I103" s="513" t="s">
        <v>929</v>
      </c>
      <c r="J103" s="513" t="s">
        <v>940</v>
      </c>
      <c r="K103" s="513" t="s">
        <v>941</v>
      </c>
      <c r="L103" s="513" t="s">
        <v>929</v>
      </c>
      <c r="M103" s="513">
        <v>2008</v>
      </c>
      <c r="N103" s="513">
        <v>5</v>
      </c>
      <c r="O103" s="513"/>
      <c r="P103" s="513"/>
      <c r="Q103" s="513">
        <v>6.8</v>
      </c>
      <c r="R103" s="513"/>
      <c r="S103" s="513">
        <v>6.8000000000000005E-2</v>
      </c>
      <c r="T103" s="513" t="s">
        <v>930</v>
      </c>
      <c r="U103" s="513" t="s">
        <v>936</v>
      </c>
      <c r="V103" s="513" t="s">
        <v>1124</v>
      </c>
      <c r="W103" s="513"/>
      <c r="X103" s="513"/>
      <c r="Y103" s="513" t="s">
        <v>1092</v>
      </c>
      <c r="Z103" s="513">
        <v>582</v>
      </c>
      <c r="AA103" s="513">
        <v>582</v>
      </c>
      <c r="AB103" s="513"/>
      <c r="AC103" s="513"/>
      <c r="AD103" s="513"/>
      <c r="AE103" s="513">
        <v>1990</v>
      </c>
      <c r="AF103" s="513">
        <v>2004</v>
      </c>
      <c r="AG103" s="513" t="s">
        <v>930</v>
      </c>
      <c r="AH103" s="513"/>
      <c r="AI103" s="513"/>
      <c r="AJ103" s="513"/>
      <c r="AK103" s="513"/>
      <c r="AL103" s="513"/>
      <c r="AM103" s="513"/>
      <c r="AN103" s="513"/>
      <c r="AO103" s="513">
        <v>2</v>
      </c>
      <c r="AP103" s="513"/>
      <c r="AQ103" s="513"/>
      <c r="AR103" s="513"/>
      <c r="AS103" s="513"/>
      <c r="AT103" s="513" t="s">
        <v>929</v>
      </c>
      <c r="AU103" s="513" t="s">
        <v>1122</v>
      </c>
      <c r="AV103" s="532">
        <v>40288</v>
      </c>
    </row>
    <row r="104" spans="1:48" ht="45" x14ac:dyDescent="0.25">
      <c r="A104" s="513">
        <v>584</v>
      </c>
      <c r="B104" s="513" t="s">
        <v>1119</v>
      </c>
      <c r="C104" s="519" t="s">
        <v>928</v>
      </c>
      <c r="D104" s="513" t="s">
        <v>674</v>
      </c>
      <c r="E104" s="513" t="s">
        <v>1120</v>
      </c>
      <c r="F104" s="513" t="s">
        <v>690</v>
      </c>
      <c r="G104" s="513">
        <v>35</v>
      </c>
      <c r="H104" s="513">
        <v>0.65</v>
      </c>
      <c r="I104" s="513" t="s">
        <v>929</v>
      </c>
      <c r="J104" s="513" t="s">
        <v>932</v>
      </c>
      <c r="K104" s="513" t="s">
        <v>935</v>
      </c>
      <c r="L104" s="513" t="s">
        <v>984</v>
      </c>
      <c r="M104" s="513">
        <v>2008</v>
      </c>
      <c r="N104" s="513">
        <v>4</v>
      </c>
      <c r="O104" s="513"/>
      <c r="P104" s="513">
        <v>8</v>
      </c>
      <c r="Q104" s="513">
        <v>7</v>
      </c>
      <c r="R104" s="513">
        <v>0.08</v>
      </c>
      <c r="S104" s="513">
        <v>7.0000000000000007E-2</v>
      </c>
      <c r="T104" s="513" t="s">
        <v>930</v>
      </c>
      <c r="U104" s="513" t="s">
        <v>936</v>
      </c>
      <c r="V104" s="513"/>
      <c r="W104" s="513"/>
      <c r="X104" s="513"/>
      <c r="Y104" s="513"/>
      <c r="Z104" s="513"/>
      <c r="AA104" s="513"/>
      <c r="AB104" s="513"/>
      <c r="AC104" s="513"/>
      <c r="AD104" s="513"/>
      <c r="AE104" s="513"/>
      <c r="AF104" s="513"/>
      <c r="AG104" s="513" t="s">
        <v>930</v>
      </c>
      <c r="AH104" s="513"/>
      <c r="AI104" s="513" t="s">
        <v>935</v>
      </c>
      <c r="AJ104" s="513" t="s">
        <v>935</v>
      </c>
      <c r="AK104" s="513"/>
      <c r="AL104" s="513"/>
      <c r="AM104" s="513"/>
      <c r="AN104" s="513"/>
      <c r="AO104" s="513">
        <v>2</v>
      </c>
      <c r="AP104" s="513"/>
      <c r="AQ104" s="513"/>
      <c r="AR104" s="513"/>
      <c r="AS104" s="513"/>
      <c r="AT104" s="513"/>
      <c r="AU104" s="513"/>
      <c r="AV104" s="513"/>
    </row>
    <row r="105" spans="1:48" ht="60" x14ac:dyDescent="0.25">
      <c r="A105" s="513">
        <v>4958</v>
      </c>
      <c r="B105" s="513" t="s">
        <v>1147</v>
      </c>
      <c r="C105" s="519" t="s">
        <v>928</v>
      </c>
      <c r="D105" s="513" t="s">
        <v>674</v>
      </c>
      <c r="E105" s="513" t="s">
        <v>973</v>
      </c>
      <c r="F105" s="513" t="s">
        <v>691</v>
      </c>
      <c r="G105" s="513">
        <v>40.299999999999997</v>
      </c>
      <c r="H105" s="513">
        <v>0.59699999999999998</v>
      </c>
      <c r="I105" s="513" t="s">
        <v>929</v>
      </c>
      <c r="J105" s="513" t="s">
        <v>940</v>
      </c>
      <c r="K105" s="513" t="s">
        <v>934</v>
      </c>
      <c r="L105" s="513" t="s">
        <v>935</v>
      </c>
      <c r="M105" s="513">
        <v>2013</v>
      </c>
      <c r="N105" s="513">
        <v>4</v>
      </c>
      <c r="O105" s="513" t="s">
        <v>1148</v>
      </c>
      <c r="P105" s="513"/>
      <c r="Q105" s="513">
        <v>3.8</v>
      </c>
      <c r="R105" s="513"/>
      <c r="S105" s="513">
        <v>3.7999999999999999E-2</v>
      </c>
      <c r="T105" s="513" t="s">
        <v>930</v>
      </c>
      <c r="U105" s="513" t="s">
        <v>936</v>
      </c>
      <c r="V105" s="513" t="s">
        <v>1149</v>
      </c>
      <c r="W105" s="513"/>
      <c r="X105" s="513"/>
      <c r="Y105" s="513" t="s">
        <v>944</v>
      </c>
      <c r="Z105" s="513">
        <v>422</v>
      </c>
      <c r="AA105" s="513">
        <v>393</v>
      </c>
      <c r="AB105" s="513"/>
      <c r="AC105" s="513"/>
      <c r="AD105" s="513"/>
      <c r="AE105" s="513">
        <v>2001</v>
      </c>
      <c r="AF105" s="513">
        <v>2010</v>
      </c>
      <c r="AG105" s="513" t="s">
        <v>930</v>
      </c>
      <c r="AH105" s="513" t="s">
        <v>937</v>
      </c>
      <c r="AI105" s="513"/>
      <c r="AJ105" s="513"/>
      <c r="AK105" s="513"/>
      <c r="AL105" s="513"/>
      <c r="AM105" s="513"/>
      <c r="AN105" s="513"/>
      <c r="AO105" s="533">
        <v>41677</v>
      </c>
      <c r="AP105" s="513"/>
      <c r="AQ105" s="513"/>
      <c r="AR105" s="513"/>
      <c r="AS105" s="513"/>
      <c r="AT105" s="513" t="s">
        <v>935</v>
      </c>
      <c r="AU105" s="513" t="s">
        <v>994</v>
      </c>
      <c r="AV105" s="532">
        <v>41487</v>
      </c>
    </row>
    <row r="106" spans="1:48" ht="45" x14ac:dyDescent="0.25">
      <c r="A106" s="513">
        <v>2976</v>
      </c>
      <c r="B106" s="513" t="s">
        <v>1153</v>
      </c>
      <c r="C106" s="519" t="s">
        <v>928</v>
      </c>
      <c r="D106" s="513" t="s">
        <v>674</v>
      </c>
      <c r="E106" s="513" t="s">
        <v>1154</v>
      </c>
      <c r="F106" s="513" t="s">
        <v>692</v>
      </c>
      <c r="G106" s="513">
        <v>5</v>
      </c>
      <c r="H106" s="513">
        <v>0.95</v>
      </c>
      <c r="I106" s="513" t="s">
        <v>929</v>
      </c>
      <c r="J106" s="513" t="s">
        <v>987</v>
      </c>
      <c r="K106" s="513" t="s">
        <v>941</v>
      </c>
      <c r="L106" s="513"/>
      <c r="M106" s="513">
        <v>2009</v>
      </c>
      <c r="N106" s="513">
        <v>4</v>
      </c>
      <c r="O106" s="513"/>
      <c r="P106" s="513"/>
      <c r="Q106" s="513">
        <v>4.5999999999999996</v>
      </c>
      <c r="R106" s="513"/>
      <c r="S106" s="513">
        <v>0.05</v>
      </c>
      <c r="T106" s="513" t="s">
        <v>930</v>
      </c>
      <c r="U106" s="513" t="s">
        <v>936</v>
      </c>
      <c r="V106" s="513" t="s">
        <v>990</v>
      </c>
      <c r="W106" s="513"/>
      <c r="X106" s="513"/>
      <c r="Y106" s="513" t="s">
        <v>944</v>
      </c>
      <c r="Z106" s="513">
        <v>1853</v>
      </c>
      <c r="AA106" s="513">
        <v>1244</v>
      </c>
      <c r="AB106" s="513"/>
      <c r="AC106" s="513"/>
      <c r="AD106" s="513"/>
      <c r="AE106" s="513">
        <v>2002</v>
      </c>
      <c r="AF106" s="513">
        <v>2007</v>
      </c>
      <c r="AG106" s="513" t="s">
        <v>930</v>
      </c>
      <c r="AH106" s="513"/>
      <c r="AI106" s="513"/>
      <c r="AJ106" s="513"/>
      <c r="AK106" s="513"/>
      <c r="AL106" s="513"/>
      <c r="AM106" s="513"/>
      <c r="AN106" s="513"/>
      <c r="AO106" s="513"/>
      <c r="AP106" s="513"/>
      <c r="AQ106" s="513"/>
      <c r="AR106" s="513"/>
      <c r="AS106" s="513"/>
      <c r="AT106" s="513" t="s">
        <v>929</v>
      </c>
      <c r="AU106" s="513"/>
      <c r="AV106" s="532">
        <v>40224</v>
      </c>
    </row>
    <row r="107" spans="1:48" ht="60" x14ac:dyDescent="0.25">
      <c r="A107" s="513">
        <v>2420</v>
      </c>
      <c r="B107" s="513" t="s">
        <v>1077</v>
      </c>
      <c r="C107" s="519" t="s">
        <v>928</v>
      </c>
      <c r="D107" s="513" t="s">
        <v>674</v>
      </c>
      <c r="E107" s="513" t="s">
        <v>1078</v>
      </c>
      <c r="F107" s="513" t="s">
        <v>680</v>
      </c>
      <c r="G107" s="513">
        <v>18</v>
      </c>
      <c r="H107" s="513">
        <v>0.82</v>
      </c>
      <c r="I107" s="513" t="s">
        <v>929</v>
      </c>
      <c r="J107" s="513" t="s">
        <v>987</v>
      </c>
      <c r="K107" s="513" t="s">
        <v>988</v>
      </c>
      <c r="L107" s="513" t="s">
        <v>984</v>
      </c>
      <c r="M107" s="513">
        <v>2010</v>
      </c>
      <c r="N107" s="513">
        <v>4</v>
      </c>
      <c r="O107" s="513"/>
      <c r="P107" s="513"/>
      <c r="Q107" s="513"/>
      <c r="R107" s="513"/>
      <c r="S107" s="513"/>
      <c r="T107" s="513" t="s">
        <v>930</v>
      </c>
      <c r="U107" s="513" t="s">
        <v>936</v>
      </c>
      <c r="V107" s="513" t="s">
        <v>1023</v>
      </c>
      <c r="W107" s="513" t="s">
        <v>1043</v>
      </c>
      <c r="X107" s="513"/>
      <c r="Y107" s="513" t="s">
        <v>999</v>
      </c>
      <c r="Z107" s="513">
        <v>141</v>
      </c>
      <c r="AA107" s="513">
        <v>94</v>
      </c>
      <c r="AB107" s="513"/>
      <c r="AC107" s="513"/>
      <c r="AD107" s="513"/>
      <c r="AE107" s="513">
        <v>2000</v>
      </c>
      <c r="AF107" s="513">
        <v>2006</v>
      </c>
      <c r="AG107" s="513" t="s">
        <v>930</v>
      </c>
      <c r="AH107" s="513"/>
      <c r="AI107" s="513"/>
      <c r="AJ107" s="513"/>
      <c r="AK107" s="513"/>
      <c r="AL107" s="513"/>
      <c r="AM107" s="513"/>
      <c r="AN107" s="513"/>
      <c r="AO107" s="533">
        <v>41674</v>
      </c>
      <c r="AP107" s="513"/>
      <c r="AQ107" s="513"/>
      <c r="AR107" s="513"/>
      <c r="AS107" s="513"/>
      <c r="AT107" s="513" t="s">
        <v>929</v>
      </c>
      <c r="AU107" s="513" t="s">
        <v>929</v>
      </c>
      <c r="AV107" s="532">
        <v>40401</v>
      </c>
    </row>
    <row r="108" spans="1:48" ht="60" x14ac:dyDescent="0.25">
      <c r="A108" s="513">
        <v>3357</v>
      </c>
      <c r="B108" s="513" t="s">
        <v>1079</v>
      </c>
      <c r="C108" s="519" t="s">
        <v>928</v>
      </c>
      <c r="D108" s="513" t="s">
        <v>674</v>
      </c>
      <c r="E108" s="513" t="s">
        <v>1078</v>
      </c>
      <c r="F108" s="513" t="s">
        <v>681</v>
      </c>
      <c r="G108" s="513">
        <v>45</v>
      </c>
      <c r="H108" s="513">
        <v>0.55000000000000004</v>
      </c>
      <c r="I108" s="513" t="s">
        <v>1080</v>
      </c>
      <c r="J108" s="513" t="s">
        <v>940</v>
      </c>
      <c r="K108" s="513" t="s">
        <v>941</v>
      </c>
      <c r="L108" s="513" t="s">
        <v>984</v>
      </c>
      <c r="M108" s="513">
        <v>2009</v>
      </c>
      <c r="N108" s="513">
        <v>4</v>
      </c>
      <c r="O108" s="513" t="s">
        <v>1081</v>
      </c>
      <c r="P108" s="513"/>
      <c r="Q108" s="513">
        <v>6.7</v>
      </c>
      <c r="R108" s="513"/>
      <c r="S108" s="513">
        <v>6.7000000000000004E-2</v>
      </c>
      <c r="T108" s="513" t="s">
        <v>930</v>
      </c>
      <c r="U108" s="513" t="s">
        <v>936</v>
      </c>
      <c r="V108" s="513" t="s">
        <v>1082</v>
      </c>
      <c r="W108" s="513"/>
      <c r="X108" s="513"/>
      <c r="Y108" s="513" t="s">
        <v>944</v>
      </c>
      <c r="Z108" s="513">
        <v>66</v>
      </c>
      <c r="AA108" s="513">
        <v>24</v>
      </c>
      <c r="AB108" s="513"/>
      <c r="AC108" s="513"/>
      <c r="AD108" s="513"/>
      <c r="AE108" s="513">
        <v>1997</v>
      </c>
      <c r="AF108" s="513">
        <v>2006</v>
      </c>
      <c r="AG108" s="513" t="s">
        <v>930</v>
      </c>
      <c r="AH108" s="513" t="s">
        <v>1008</v>
      </c>
      <c r="AI108" s="513">
        <v>1336</v>
      </c>
      <c r="AJ108" s="513">
        <v>13240</v>
      </c>
      <c r="AK108" s="513"/>
      <c r="AL108" s="513"/>
      <c r="AM108" s="513"/>
      <c r="AN108" s="513"/>
      <c r="AO108" s="513">
        <v>2</v>
      </c>
      <c r="AP108" s="513"/>
      <c r="AQ108" s="513"/>
      <c r="AR108" s="513"/>
      <c r="AS108" s="513"/>
      <c r="AT108" s="513" t="s">
        <v>929</v>
      </c>
      <c r="AU108" s="513" t="s">
        <v>1014</v>
      </c>
      <c r="AV108" s="532">
        <v>40633</v>
      </c>
    </row>
    <row r="109" spans="1:48" ht="60" x14ac:dyDescent="0.25">
      <c r="A109" s="513">
        <v>3360</v>
      </c>
      <c r="B109" s="513" t="s">
        <v>1079</v>
      </c>
      <c r="C109" s="519" t="s">
        <v>928</v>
      </c>
      <c r="D109" s="513" t="s">
        <v>674</v>
      </c>
      <c r="E109" s="513" t="s">
        <v>1078</v>
      </c>
      <c r="F109" s="513" t="s">
        <v>681</v>
      </c>
      <c r="G109" s="513">
        <v>45</v>
      </c>
      <c r="H109" s="513">
        <v>0.55000000000000004</v>
      </c>
      <c r="I109" s="513" t="s">
        <v>1080</v>
      </c>
      <c r="J109" s="513" t="s">
        <v>940</v>
      </c>
      <c r="K109" s="513" t="s">
        <v>941</v>
      </c>
      <c r="L109" s="513" t="s">
        <v>984</v>
      </c>
      <c r="M109" s="513">
        <v>2009</v>
      </c>
      <c r="N109" s="513">
        <v>5</v>
      </c>
      <c r="O109" s="513" t="s">
        <v>1081</v>
      </c>
      <c r="P109" s="513"/>
      <c r="Q109" s="513">
        <v>6.4</v>
      </c>
      <c r="R109" s="513"/>
      <c r="S109" s="513">
        <v>6.4000000000000001E-2</v>
      </c>
      <c r="T109" s="513" t="s">
        <v>930</v>
      </c>
      <c r="U109" s="513" t="s">
        <v>936</v>
      </c>
      <c r="V109" s="513" t="s">
        <v>1083</v>
      </c>
      <c r="W109" s="513"/>
      <c r="X109" s="513"/>
      <c r="Y109" s="513" t="s">
        <v>944</v>
      </c>
      <c r="Z109" s="513">
        <v>300</v>
      </c>
      <c r="AA109" s="513">
        <v>96</v>
      </c>
      <c r="AB109" s="513"/>
      <c r="AC109" s="513"/>
      <c r="AD109" s="513"/>
      <c r="AE109" s="513">
        <v>1997</v>
      </c>
      <c r="AF109" s="513">
        <v>2006</v>
      </c>
      <c r="AG109" s="513" t="s">
        <v>930</v>
      </c>
      <c r="AH109" s="513" t="s">
        <v>1008</v>
      </c>
      <c r="AI109" s="513">
        <v>574</v>
      </c>
      <c r="AJ109" s="513">
        <v>20784</v>
      </c>
      <c r="AK109" s="513"/>
      <c r="AL109" s="513"/>
      <c r="AM109" s="513"/>
      <c r="AN109" s="513"/>
      <c r="AO109" s="513">
        <v>2</v>
      </c>
      <c r="AP109" s="513"/>
      <c r="AQ109" s="513"/>
      <c r="AR109" s="513"/>
      <c r="AS109" s="513"/>
      <c r="AT109" s="513" t="s">
        <v>929</v>
      </c>
      <c r="AU109" s="513" t="s">
        <v>1014</v>
      </c>
      <c r="AV109" s="532">
        <v>40633</v>
      </c>
    </row>
    <row r="110" spans="1:48" ht="60" x14ac:dyDescent="0.25">
      <c r="A110" s="513">
        <v>3358</v>
      </c>
      <c r="B110" s="513" t="s">
        <v>1079</v>
      </c>
      <c r="C110" s="519" t="s">
        <v>928</v>
      </c>
      <c r="D110" s="513" t="s">
        <v>674</v>
      </c>
      <c r="E110" s="513" t="s">
        <v>1078</v>
      </c>
      <c r="F110" s="513" t="s">
        <v>681</v>
      </c>
      <c r="G110" s="513">
        <v>44</v>
      </c>
      <c r="H110" s="513">
        <v>0.56000000000000005</v>
      </c>
      <c r="I110" s="513" t="s">
        <v>1080</v>
      </c>
      <c r="J110" s="513" t="s">
        <v>940</v>
      </c>
      <c r="K110" s="513" t="s">
        <v>941</v>
      </c>
      <c r="L110" s="513" t="s">
        <v>984</v>
      </c>
      <c r="M110" s="513">
        <v>2009</v>
      </c>
      <c r="N110" s="513">
        <v>4</v>
      </c>
      <c r="O110" s="513" t="s">
        <v>1081</v>
      </c>
      <c r="P110" s="513"/>
      <c r="Q110" s="513">
        <v>30.8</v>
      </c>
      <c r="R110" s="513"/>
      <c r="S110" s="513">
        <v>0.308</v>
      </c>
      <c r="T110" s="513" t="s">
        <v>930</v>
      </c>
      <c r="U110" s="513" t="s">
        <v>936</v>
      </c>
      <c r="V110" s="513" t="s">
        <v>1084</v>
      </c>
      <c r="W110" s="513"/>
      <c r="X110" s="513"/>
      <c r="Y110" s="513" t="s">
        <v>944</v>
      </c>
      <c r="Z110" s="513">
        <v>206</v>
      </c>
      <c r="AA110" s="513">
        <v>68</v>
      </c>
      <c r="AB110" s="513"/>
      <c r="AC110" s="513"/>
      <c r="AD110" s="513"/>
      <c r="AE110" s="513">
        <v>1997</v>
      </c>
      <c r="AF110" s="513">
        <v>2006</v>
      </c>
      <c r="AG110" s="513" t="s">
        <v>930</v>
      </c>
      <c r="AH110" s="513" t="s">
        <v>1008</v>
      </c>
      <c r="AI110" s="513">
        <v>574</v>
      </c>
      <c r="AJ110" s="513">
        <v>17591</v>
      </c>
      <c r="AK110" s="513"/>
      <c r="AL110" s="513"/>
      <c r="AM110" s="513"/>
      <c r="AN110" s="513"/>
      <c r="AO110" s="513">
        <v>2</v>
      </c>
      <c r="AP110" s="513"/>
      <c r="AQ110" s="513"/>
      <c r="AR110" s="513"/>
      <c r="AS110" s="513"/>
      <c r="AT110" s="513" t="s">
        <v>929</v>
      </c>
      <c r="AU110" s="513" t="s">
        <v>1014</v>
      </c>
      <c r="AV110" s="532">
        <v>40633</v>
      </c>
    </row>
    <row r="111" spans="1:48" ht="60" x14ac:dyDescent="0.25">
      <c r="A111" s="513">
        <v>5401</v>
      </c>
      <c r="B111" s="513" t="s">
        <v>1085</v>
      </c>
      <c r="C111" s="519" t="s">
        <v>928</v>
      </c>
      <c r="D111" s="513" t="s">
        <v>674</v>
      </c>
      <c r="E111" s="513" t="s">
        <v>1078</v>
      </c>
      <c r="F111" s="513" t="s">
        <v>681</v>
      </c>
      <c r="G111" s="513">
        <v>34.049999999999997</v>
      </c>
      <c r="H111" s="513">
        <v>0.66</v>
      </c>
      <c r="I111" s="513" t="s">
        <v>929</v>
      </c>
      <c r="J111" s="513" t="s">
        <v>940</v>
      </c>
      <c r="K111" s="513" t="s">
        <v>929</v>
      </c>
      <c r="L111" s="513" t="s">
        <v>984</v>
      </c>
      <c r="M111" s="513">
        <v>2012</v>
      </c>
      <c r="N111" s="513">
        <v>4</v>
      </c>
      <c r="O111" s="513" t="s">
        <v>1081</v>
      </c>
      <c r="P111" s="513"/>
      <c r="Q111" s="513">
        <v>14.14</v>
      </c>
      <c r="R111" s="513"/>
      <c r="S111" s="513">
        <v>0.14099999999999999</v>
      </c>
      <c r="T111" s="513" t="s">
        <v>930</v>
      </c>
      <c r="U111" s="513" t="s">
        <v>936</v>
      </c>
      <c r="V111" s="513" t="s">
        <v>1086</v>
      </c>
      <c r="W111" s="513"/>
      <c r="X111" s="513"/>
      <c r="Y111" s="513" t="s">
        <v>944</v>
      </c>
      <c r="Z111" s="513">
        <v>129</v>
      </c>
      <c r="AA111" s="513">
        <v>107</v>
      </c>
      <c r="AB111" s="513"/>
      <c r="AC111" s="513"/>
      <c r="AD111" s="513"/>
      <c r="AE111" s="513">
        <v>2003</v>
      </c>
      <c r="AF111" s="513">
        <v>2010</v>
      </c>
      <c r="AG111" s="513" t="s">
        <v>930</v>
      </c>
      <c r="AH111" s="513" t="s">
        <v>937</v>
      </c>
      <c r="AI111" s="513">
        <v>200</v>
      </c>
      <c r="AJ111" s="513">
        <v>8000</v>
      </c>
      <c r="AK111" s="513"/>
      <c r="AL111" s="513"/>
      <c r="AM111" s="513"/>
      <c r="AN111" s="513"/>
      <c r="AO111" s="513">
        <v>2</v>
      </c>
      <c r="AP111" s="513"/>
      <c r="AQ111" s="513"/>
      <c r="AR111" s="513"/>
      <c r="AS111" s="513"/>
      <c r="AT111" s="513" t="s">
        <v>929</v>
      </c>
      <c r="AU111" s="513" t="s">
        <v>1014</v>
      </c>
      <c r="AV111" s="532">
        <v>41648</v>
      </c>
    </row>
    <row r="112" spans="1:48" ht="60" x14ac:dyDescent="0.25">
      <c r="A112" s="513">
        <v>3347</v>
      </c>
      <c r="B112" s="513" t="s">
        <v>1079</v>
      </c>
      <c r="C112" s="519" t="s">
        <v>928</v>
      </c>
      <c r="D112" s="513" t="s">
        <v>674</v>
      </c>
      <c r="E112" s="513" t="s">
        <v>1078</v>
      </c>
      <c r="F112" s="513" t="s">
        <v>681</v>
      </c>
      <c r="G112" s="513">
        <v>22</v>
      </c>
      <c r="H112" s="513">
        <v>0.78</v>
      </c>
      <c r="I112" s="513" t="s">
        <v>929</v>
      </c>
      <c r="J112" s="513" t="s">
        <v>940</v>
      </c>
      <c r="K112" s="513" t="s">
        <v>941</v>
      </c>
      <c r="L112" s="513" t="s">
        <v>984</v>
      </c>
      <c r="M112" s="513">
        <v>2009</v>
      </c>
      <c r="N112" s="513">
        <v>4</v>
      </c>
      <c r="O112" s="513" t="s">
        <v>1081</v>
      </c>
      <c r="P112" s="513"/>
      <c r="Q112" s="513">
        <v>6.6</v>
      </c>
      <c r="R112" s="513"/>
      <c r="S112" s="513">
        <v>6.6000000000000003E-2</v>
      </c>
      <c r="T112" s="513" t="s">
        <v>930</v>
      </c>
      <c r="U112" s="513" t="s">
        <v>936</v>
      </c>
      <c r="V112" s="513" t="s">
        <v>1082</v>
      </c>
      <c r="W112" s="513"/>
      <c r="X112" s="513"/>
      <c r="Y112" s="513" t="s">
        <v>944</v>
      </c>
      <c r="Z112" s="513">
        <v>397</v>
      </c>
      <c r="AA112" s="513">
        <v>193</v>
      </c>
      <c r="AB112" s="513"/>
      <c r="AC112" s="513"/>
      <c r="AD112" s="513"/>
      <c r="AE112" s="513">
        <v>1997</v>
      </c>
      <c r="AF112" s="513">
        <v>2006</v>
      </c>
      <c r="AG112" s="513" t="s">
        <v>930</v>
      </c>
      <c r="AH112" s="513" t="s">
        <v>1008</v>
      </c>
      <c r="AI112" s="513">
        <v>1336</v>
      </c>
      <c r="AJ112" s="513">
        <v>13240</v>
      </c>
      <c r="AK112" s="513"/>
      <c r="AL112" s="513"/>
      <c r="AM112" s="513"/>
      <c r="AN112" s="513"/>
      <c r="AO112" s="513">
        <v>2</v>
      </c>
      <c r="AP112" s="513"/>
      <c r="AQ112" s="513"/>
      <c r="AR112" s="513"/>
      <c r="AS112" s="513"/>
      <c r="AT112" s="513" t="s">
        <v>929</v>
      </c>
      <c r="AU112" s="513" t="s">
        <v>1014</v>
      </c>
      <c r="AV112" s="532">
        <v>40633</v>
      </c>
    </row>
    <row r="113" spans="1:48" ht="60" x14ac:dyDescent="0.25">
      <c r="A113" s="513">
        <v>3362</v>
      </c>
      <c r="B113" s="513" t="s">
        <v>1079</v>
      </c>
      <c r="C113" s="519" t="s">
        <v>928</v>
      </c>
      <c r="D113" s="513" t="s">
        <v>674</v>
      </c>
      <c r="E113" s="513" t="s">
        <v>1078</v>
      </c>
      <c r="F113" s="513" t="s">
        <v>681</v>
      </c>
      <c r="G113" s="513">
        <v>12</v>
      </c>
      <c r="H113" s="513">
        <v>0.88</v>
      </c>
      <c r="I113" s="513" t="s">
        <v>929</v>
      </c>
      <c r="J113" s="513" t="s">
        <v>940</v>
      </c>
      <c r="K113" s="513" t="s">
        <v>941</v>
      </c>
      <c r="L113" s="513" t="s">
        <v>984</v>
      </c>
      <c r="M113" s="513">
        <v>2009</v>
      </c>
      <c r="N113" s="513">
        <v>5</v>
      </c>
      <c r="O113" s="513" t="s">
        <v>1081</v>
      </c>
      <c r="P113" s="513"/>
      <c r="Q113" s="513">
        <v>2.8</v>
      </c>
      <c r="R113" s="513"/>
      <c r="S113" s="513">
        <v>2.8000000000000001E-2</v>
      </c>
      <c r="T113" s="513" t="s">
        <v>930</v>
      </c>
      <c r="U113" s="513" t="s">
        <v>936</v>
      </c>
      <c r="V113" s="513" t="s">
        <v>1087</v>
      </c>
      <c r="W113" s="513"/>
      <c r="X113" s="513"/>
      <c r="Y113" s="513" t="s">
        <v>944</v>
      </c>
      <c r="Z113" s="513">
        <v>2615</v>
      </c>
      <c r="AA113" s="513">
        <v>1456</v>
      </c>
      <c r="AB113" s="513"/>
      <c r="AC113" s="513"/>
      <c r="AD113" s="513"/>
      <c r="AE113" s="513">
        <v>1997</v>
      </c>
      <c r="AF113" s="513">
        <v>2006</v>
      </c>
      <c r="AG113" s="513" t="s">
        <v>930</v>
      </c>
      <c r="AH113" s="513" t="s">
        <v>1008</v>
      </c>
      <c r="AI113" s="513">
        <v>574</v>
      </c>
      <c r="AJ113" s="513">
        <v>20784</v>
      </c>
      <c r="AK113" s="513"/>
      <c r="AL113" s="513"/>
      <c r="AM113" s="513"/>
      <c r="AN113" s="513"/>
      <c r="AO113" s="513">
        <v>2</v>
      </c>
      <c r="AP113" s="513"/>
      <c r="AQ113" s="513"/>
      <c r="AR113" s="513"/>
      <c r="AS113" s="513"/>
      <c r="AT113" s="513" t="s">
        <v>929</v>
      </c>
      <c r="AU113" s="513" t="s">
        <v>1014</v>
      </c>
      <c r="AV113" s="532">
        <v>40633</v>
      </c>
    </row>
    <row r="114" spans="1:48" ht="60" x14ac:dyDescent="0.25">
      <c r="A114" s="513">
        <v>3346</v>
      </c>
      <c r="B114" s="513" t="s">
        <v>1079</v>
      </c>
      <c r="C114" s="519" t="s">
        <v>928</v>
      </c>
      <c r="D114" s="513" t="s">
        <v>674</v>
      </c>
      <c r="E114" s="513" t="s">
        <v>1078</v>
      </c>
      <c r="F114" s="513" t="s">
        <v>681</v>
      </c>
      <c r="G114" s="513">
        <v>9</v>
      </c>
      <c r="H114" s="513">
        <v>0.91</v>
      </c>
      <c r="I114" s="513" t="s">
        <v>929</v>
      </c>
      <c r="J114" s="513" t="s">
        <v>940</v>
      </c>
      <c r="K114" s="513" t="s">
        <v>941</v>
      </c>
      <c r="L114" s="513" t="s">
        <v>955</v>
      </c>
      <c r="M114" s="513">
        <v>2009</v>
      </c>
      <c r="N114" s="513">
        <v>4</v>
      </c>
      <c r="O114" s="513" t="s">
        <v>1081</v>
      </c>
      <c r="P114" s="513"/>
      <c r="Q114" s="513">
        <v>9.5</v>
      </c>
      <c r="R114" s="513"/>
      <c r="S114" s="513">
        <v>9.5000000000000001E-2</v>
      </c>
      <c r="T114" s="513" t="s">
        <v>930</v>
      </c>
      <c r="U114" s="513" t="s">
        <v>936</v>
      </c>
      <c r="V114" s="513" t="s">
        <v>1084</v>
      </c>
      <c r="W114" s="513"/>
      <c r="X114" s="513"/>
      <c r="Y114" s="513" t="s">
        <v>944</v>
      </c>
      <c r="Z114" s="513">
        <v>239</v>
      </c>
      <c r="AA114" s="513">
        <v>116</v>
      </c>
      <c r="AB114" s="513"/>
      <c r="AC114" s="513"/>
      <c r="AD114" s="513"/>
      <c r="AE114" s="513">
        <v>1997</v>
      </c>
      <c r="AF114" s="513">
        <v>2006</v>
      </c>
      <c r="AG114" s="513" t="s">
        <v>930</v>
      </c>
      <c r="AH114" s="513" t="s">
        <v>1008</v>
      </c>
      <c r="AI114" s="513">
        <v>2338</v>
      </c>
      <c r="AJ114" s="513">
        <v>22076</v>
      </c>
      <c r="AK114" s="513"/>
      <c r="AL114" s="513"/>
      <c r="AM114" s="513"/>
      <c r="AN114" s="513"/>
      <c r="AO114" s="513">
        <v>2</v>
      </c>
      <c r="AP114" s="513"/>
      <c r="AQ114" s="513"/>
      <c r="AR114" s="513"/>
      <c r="AS114" s="513"/>
      <c r="AT114" s="513" t="s">
        <v>929</v>
      </c>
      <c r="AU114" s="513" t="s">
        <v>1014</v>
      </c>
      <c r="AV114" s="532">
        <v>40633</v>
      </c>
    </row>
    <row r="115" spans="1:48" ht="60" x14ac:dyDescent="0.25">
      <c r="A115" s="513">
        <v>3350</v>
      </c>
      <c r="B115" s="513" t="s">
        <v>1079</v>
      </c>
      <c r="C115" s="519" t="s">
        <v>928</v>
      </c>
      <c r="D115" s="513" t="s">
        <v>674</v>
      </c>
      <c r="E115" s="513" t="s">
        <v>1078</v>
      </c>
      <c r="F115" s="513" t="s">
        <v>681</v>
      </c>
      <c r="G115" s="513">
        <v>9</v>
      </c>
      <c r="H115" s="513">
        <v>0.91</v>
      </c>
      <c r="I115" s="513" t="s">
        <v>929</v>
      </c>
      <c r="J115" s="513" t="s">
        <v>940</v>
      </c>
      <c r="K115" s="513" t="s">
        <v>941</v>
      </c>
      <c r="L115" s="513" t="s">
        <v>984</v>
      </c>
      <c r="M115" s="513">
        <v>2009</v>
      </c>
      <c r="N115" s="513">
        <v>5</v>
      </c>
      <c r="O115" s="513" t="s">
        <v>1081</v>
      </c>
      <c r="P115" s="513"/>
      <c r="Q115" s="513">
        <v>3.5</v>
      </c>
      <c r="R115" s="513"/>
      <c r="S115" s="513">
        <v>3.5000000000000003E-2</v>
      </c>
      <c r="T115" s="513" t="s">
        <v>930</v>
      </c>
      <c r="U115" s="513" t="s">
        <v>936</v>
      </c>
      <c r="V115" s="513" t="s">
        <v>1083</v>
      </c>
      <c r="W115" s="513"/>
      <c r="X115" s="513"/>
      <c r="Y115" s="513" t="s">
        <v>944</v>
      </c>
      <c r="Z115" s="513">
        <v>1733</v>
      </c>
      <c r="AA115" s="513">
        <v>920</v>
      </c>
      <c r="AB115" s="513"/>
      <c r="AC115" s="513"/>
      <c r="AD115" s="513"/>
      <c r="AE115" s="513">
        <v>1997</v>
      </c>
      <c r="AF115" s="513">
        <v>2006</v>
      </c>
      <c r="AG115" s="513" t="s">
        <v>930</v>
      </c>
      <c r="AH115" s="513" t="s">
        <v>1008</v>
      </c>
      <c r="AI115" s="513">
        <v>574</v>
      </c>
      <c r="AJ115" s="513">
        <v>20784</v>
      </c>
      <c r="AK115" s="513"/>
      <c r="AL115" s="513"/>
      <c r="AM115" s="513"/>
      <c r="AN115" s="513"/>
      <c r="AO115" s="513">
        <v>2</v>
      </c>
      <c r="AP115" s="513"/>
      <c r="AQ115" s="513"/>
      <c r="AR115" s="513"/>
      <c r="AS115" s="513"/>
      <c r="AT115" s="513" t="s">
        <v>929</v>
      </c>
      <c r="AU115" s="513" t="s">
        <v>1014</v>
      </c>
      <c r="AV115" s="532">
        <v>40633</v>
      </c>
    </row>
    <row r="116" spans="1:48" ht="60" x14ac:dyDescent="0.25">
      <c r="A116" s="513">
        <v>3348</v>
      </c>
      <c r="B116" s="513" t="s">
        <v>1079</v>
      </c>
      <c r="C116" s="519" t="s">
        <v>928</v>
      </c>
      <c r="D116" s="513" t="s">
        <v>674</v>
      </c>
      <c r="E116" s="513" t="s">
        <v>1078</v>
      </c>
      <c r="F116" s="513" t="s">
        <v>681</v>
      </c>
      <c r="G116" s="513">
        <v>6</v>
      </c>
      <c r="H116" s="513">
        <v>0.94</v>
      </c>
      <c r="I116" s="513" t="s">
        <v>929</v>
      </c>
      <c r="J116" s="513" t="s">
        <v>940</v>
      </c>
      <c r="K116" s="513" t="s">
        <v>941</v>
      </c>
      <c r="L116" s="513" t="s">
        <v>984</v>
      </c>
      <c r="M116" s="513">
        <v>2009</v>
      </c>
      <c r="N116" s="513">
        <v>4</v>
      </c>
      <c r="O116" s="513" t="s">
        <v>1081</v>
      </c>
      <c r="P116" s="513"/>
      <c r="Q116" s="513">
        <v>4.2</v>
      </c>
      <c r="R116" s="513"/>
      <c r="S116" s="513">
        <v>4.2000000000000003E-2</v>
      </c>
      <c r="T116" s="513" t="s">
        <v>930</v>
      </c>
      <c r="U116" s="513" t="s">
        <v>936</v>
      </c>
      <c r="V116" s="513" t="s">
        <v>1084</v>
      </c>
      <c r="W116" s="513"/>
      <c r="X116" s="513"/>
      <c r="Y116" s="513" t="s">
        <v>944</v>
      </c>
      <c r="Z116" s="513">
        <v>1114</v>
      </c>
      <c r="AA116" s="513">
        <v>664</v>
      </c>
      <c r="AB116" s="513"/>
      <c r="AC116" s="513"/>
      <c r="AD116" s="513"/>
      <c r="AE116" s="513">
        <v>1997</v>
      </c>
      <c r="AF116" s="513">
        <v>2006</v>
      </c>
      <c r="AG116" s="513" t="s">
        <v>930</v>
      </c>
      <c r="AH116" s="513" t="s">
        <v>1008</v>
      </c>
      <c r="AI116" s="513">
        <v>574</v>
      </c>
      <c r="AJ116" s="513">
        <v>17591</v>
      </c>
      <c r="AK116" s="513"/>
      <c r="AL116" s="513"/>
      <c r="AM116" s="513"/>
      <c r="AN116" s="513"/>
      <c r="AO116" s="513">
        <v>2</v>
      </c>
      <c r="AP116" s="513"/>
      <c r="AQ116" s="513"/>
      <c r="AR116" s="513"/>
      <c r="AS116" s="513"/>
      <c r="AT116" s="513" t="s">
        <v>929</v>
      </c>
      <c r="AU116" s="513" t="s">
        <v>1014</v>
      </c>
      <c r="AV116" s="532">
        <v>40633</v>
      </c>
    </row>
    <row r="117" spans="1:48" ht="60" x14ac:dyDescent="0.25">
      <c r="A117" s="513">
        <v>3368</v>
      </c>
      <c r="B117" s="513" t="s">
        <v>1079</v>
      </c>
      <c r="C117" s="519" t="s">
        <v>928</v>
      </c>
      <c r="D117" s="513" t="s">
        <v>674</v>
      </c>
      <c r="E117" s="513" t="s">
        <v>1078</v>
      </c>
      <c r="F117" s="513" t="s">
        <v>682</v>
      </c>
      <c r="G117" s="513">
        <v>37</v>
      </c>
      <c r="H117" s="513">
        <v>0.63</v>
      </c>
      <c r="I117" s="513" t="s">
        <v>929</v>
      </c>
      <c r="J117" s="513" t="s">
        <v>940</v>
      </c>
      <c r="K117" s="513" t="s">
        <v>941</v>
      </c>
      <c r="L117" s="513" t="s">
        <v>984</v>
      </c>
      <c r="M117" s="513">
        <v>2009</v>
      </c>
      <c r="N117" s="513">
        <v>4</v>
      </c>
      <c r="O117" s="513" t="s">
        <v>1081</v>
      </c>
      <c r="P117" s="513"/>
      <c r="Q117" s="513">
        <v>11.6</v>
      </c>
      <c r="R117" s="513"/>
      <c r="S117" s="513">
        <v>0.11600000000000001</v>
      </c>
      <c r="T117" s="513" t="s">
        <v>930</v>
      </c>
      <c r="U117" s="513" t="s">
        <v>936</v>
      </c>
      <c r="V117" s="513" t="s">
        <v>1082</v>
      </c>
      <c r="W117" s="513"/>
      <c r="X117" s="513"/>
      <c r="Y117" s="513" t="s">
        <v>944</v>
      </c>
      <c r="Z117" s="513">
        <v>94</v>
      </c>
      <c r="AA117" s="513">
        <v>34</v>
      </c>
      <c r="AB117" s="513"/>
      <c r="AC117" s="513"/>
      <c r="AD117" s="513"/>
      <c r="AE117" s="513">
        <v>1997</v>
      </c>
      <c r="AF117" s="513">
        <v>2006</v>
      </c>
      <c r="AG117" s="513" t="s">
        <v>930</v>
      </c>
      <c r="AH117" s="513" t="s">
        <v>1008</v>
      </c>
      <c r="AI117" s="513">
        <v>1336</v>
      </c>
      <c r="AJ117" s="513">
        <v>13240</v>
      </c>
      <c r="AK117" s="513"/>
      <c r="AL117" s="513"/>
      <c r="AM117" s="513"/>
      <c r="AN117" s="513"/>
      <c r="AO117" s="513">
        <v>2</v>
      </c>
      <c r="AP117" s="513"/>
      <c r="AQ117" s="513"/>
      <c r="AR117" s="513"/>
      <c r="AS117" s="513"/>
      <c r="AT117" s="513" t="s">
        <v>929</v>
      </c>
      <c r="AU117" s="513" t="s">
        <v>1014</v>
      </c>
      <c r="AV117" s="532">
        <v>40633</v>
      </c>
    </row>
    <row r="118" spans="1:48" ht="60" x14ac:dyDescent="0.25">
      <c r="A118" s="513">
        <v>3371</v>
      </c>
      <c r="B118" s="513" t="s">
        <v>1079</v>
      </c>
      <c r="C118" s="519" t="s">
        <v>928</v>
      </c>
      <c r="D118" s="513" t="s">
        <v>674</v>
      </c>
      <c r="E118" s="513" t="s">
        <v>1078</v>
      </c>
      <c r="F118" s="513" t="s">
        <v>682</v>
      </c>
      <c r="G118" s="513">
        <v>6</v>
      </c>
      <c r="H118" s="513">
        <v>0.94</v>
      </c>
      <c r="I118" s="513" t="s">
        <v>929</v>
      </c>
      <c r="J118" s="513" t="s">
        <v>940</v>
      </c>
      <c r="K118" s="513" t="s">
        <v>941</v>
      </c>
      <c r="L118" s="513" t="s">
        <v>984</v>
      </c>
      <c r="M118" s="513">
        <v>2009</v>
      </c>
      <c r="N118" s="513">
        <v>4</v>
      </c>
      <c r="O118" s="513" t="s">
        <v>1081</v>
      </c>
      <c r="P118" s="513"/>
      <c r="Q118" s="513">
        <v>8.1</v>
      </c>
      <c r="R118" s="513"/>
      <c r="S118" s="513">
        <v>8.1000000000000003E-2</v>
      </c>
      <c r="T118" s="513" t="s">
        <v>930</v>
      </c>
      <c r="U118" s="513" t="s">
        <v>936</v>
      </c>
      <c r="V118" s="513" t="s">
        <v>1083</v>
      </c>
      <c r="W118" s="513"/>
      <c r="X118" s="513"/>
      <c r="Y118" s="513" t="s">
        <v>944</v>
      </c>
      <c r="Z118" s="513">
        <v>308</v>
      </c>
      <c r="AA118" s="513">
        <v>164</v>
      </c>
      <c r="AB118" s="513"/>
      <c r="AC118" s="513"/>
      <c r="AD118" s="513"/>
      <c r="AE118" s="513">
        <v>1997</v>
      </c>
      <c r="AF118" s="513">
        <v>2006</v>
      </c>
      <c r="AG118" s="513" t="s">
        <v>930</v>
      </c>
      <c r="AH118" s="513" t="s">
        <v>1008</v>
      </c>
      <c r="AI118" s="513">
        <v>574</v>
      </c>
      <c r="AJ118" s="513">
        <v>20784</v>
      </c>
      <c r="AK118" s="513"/>
      <c r="AL118" s="513"/>
      <c r="AM118" s="513"/>
      <c r="AN118" s="513"/>
      <c r="AO118" s="513">
        <v>2</v>
      </c>
      <c r="AP118" s="513"/>
      <c r="AQ118" s="513"/>
      <c r="AR118" s="513"/>
      <c r="AS118" s="513"/>
      <c r="AT118" s="513" t="s">
        <v>929</v>
      </c>
      <c r="AU118" s="513" t="s">
        <v>1014</v>
      </c>
      <c r="AV118" s="532">
        <v>40633</v>
      </c>
    </row>
    <row r="119" spans="1:48" ht="60" x14ac:dyDescent="0.25">
      <c r="A119" s="513">
        <v>3381</v>
      </c>
      <c r="B119" s="513" t="s">
        <v>1079</v>
      </c>
      <c r="C119" s="519" t="s">
        <v>928</v>
      </c>
      <c r="D119" s="513" t="s">
        <v>674</v>
      </c>
      <c r="E119" s="513" t="s">
        <v>1078</v>
      </c>
      <c r="F119" s="513" t="s">
        <v>683</v>
      </c>
      <c r="G119" s="513">
        <v>22</v>
      </c>
      <c r="H119" s="513">
        <v>0.78</v>
      </c>
      <c r="I119" s="513" t="s">
        <v>929</v>
      </c>
      <c r="J119" s="513" t="s">
        <v>940</v>
      </c>
      <c r="K119" s="513" t="s">
        <v>941</v>
      </c>
      <c r="L119" s="513" t="s">
        <v>984</v>
      </c>
      <c r="M119" s="513">
        <v>2009</v>
      </c>
      <c r="N119" s="513">
        <v>4</v>
      </c>
      <c r="O119" s="513" t="s">
        <v>1081</v>
      </c>
      <c r="P119" s="513"/>
      <c r="Q119" s="513">
        <v>10</v>
      </c>
      <c r="R119" s="513"/>
      <c r="S119" s="513">
        <v>0.1</v>
      </c>
      <c r="T119" s="513" t="s">
        <v>930</v>
      </c>
      <c r="U119" s="513" t="s">
        <v>936</v>
      </c>
      <c r="V119" s="513" t="s">
        <v>1084</v>
      </c>
      <c r="W119" s="513"/>
      <c r="X119" s="513"/>
      <c r="Y119" s="513" t="s">
        <v>944</v>
      </c>
      <c r="Z119" s="513">
        <v>137</v>
      </c>
      <c r="AA119" s="513">
        <v>79</v>
      </c>
      <c r="AB119" s="513"/>
      <c r="AC119" s="513"/>
      <c r="AD119" s="513"/>
      <c r="AE119" s="513">
        <v>1997</v>
      </c>
      <c r="AF119" s="513">
        <v>2006</v>
      </c>
      <c r="AG119" s="513" t="s">
        <v>930</v>
      </c>
      <c r="AH119" s="513" t="s">
        <v>1008</v>
      </c>
      <c r="AI119" s="513">
        <v>574</v>
      </c>
      <c r="AJ119" s="513">
        <v>17591</v>
      </c>
      <c r="AK119" s="513"/>
      <c r="AL119" s="513"/>
      <c r="AM119" s="513"/>
      <c r="AN119" s="513"/>
      <c r="AO119" s="513">
        <v>2</v>
      </c>
      <c r="AP119" s="513"/>
      <c r="AQ119" s="513"/>
      <c r="AR119" s="513"/>
      <c r="AS119" s="513"/>
      <c r="AT119" s="513" t="s">
        <v>929</v>
      </c>
      <c r="AU119" s="513" t="s">
        <v>1014</v>
      </c>
      <c r="AV119" s="532">
        <v>40633</v>
      </c>
    </row>
    <row r="120" spans="1:48" ht="60" x14ac:dyDescent="0.25">
      <c r="A120" s="513">
        <v>3380</v>
      </c>
      <c r="B120" s="513" t="s">
        <v>1079</v>
      </c>
      <c r="C120" s="519" t="s">
        <v>928</v>
      </c>
      <c r="D120" s="513" t="s">
        <v>674</v>
      </c>
      <c r="E120" s="513" t="s">
        <v>1078</v>
      </c>
      <c r="F120" s="513" t="s">
        <v>683</v>
      </c>
      <c r="G120" s="513">
        <v>18</v>
      </c>
      <c r="H120" s="513">
        <v>0.82</v>
      </c>
      <c r="I120" s="513" t="s">
        <v>929</v>
      </c>
      <c r="J120" s="513" t="s">
        <v>940</v>
      </c>
      <c r="K120" s="513" t="s">
        <v>941</v>
      </c>
      <c r="L120" s="513" t="s">
        <v>984</v>
      </c>
      <c r="M120" s="513">
        <v>2009</v>
      </c>
      <c r="N120" s="513">
        <v>4</v>
      </c>
      <c r="O120" s="513" t="s">
        <v>1081</v>
      </c>
      <c r="P120" s="513"/>
      <c r="Q120" s="513">
        <v>7.8</v>
      </c>
      <c r="R120" s="513"/>
      <c r="S120" s="513">
        <v>7.8E-2</v>
      </c>
      <c r="T120" s="513" t="s">
        <v>930</v>
      </c>
      <c r="U120" s="513" t="s">
        <v>936</v>
      </c>
      <c r="V120" s="513" t="s">
        <v>1082</v>
      </c>
      <c r="W120" s="513"/>
      <c r="X120" s="513"/>
      <c r="Y120" s="513" t="s">
        <v>944</v>
      </c>
      <c r="Z120" s="513">
        <v>303</v>
      </c>
      <c r="AA120" s="513">
        <v>159</v>
      </c>
      <c r="AB120" s="513"/>
      <c r="AC120" s="513"/>
      <c r="AD120" s="513"/>
      <c r="AE120" s="513">
        <v>1997</v>
      </c>
      <c r="AF120" s="513">
        <v>2006</v>
      </c>
      <c r="AG120" s="513" t="s">
        <v>930</v>
      </c>
      <c r="AH120" s="513" t="s">
        <v>1008</v>
      </c>
      <c r="AI120" s="513">
        <v>1336</v>
      </c>
      <c r="AJ120" s="513">
        <v>13240</v>
      </c>
      <c r="AK120" s="513"/>
      <c r="AL120" s="513"/>
      <c r="AM120" s="513"/>
      <c r="AN120" s="513"/>
      <c r="AO120" s="513">
        <v>2</v>
      </c>
      <c r="AP120" s="513"/>
      <c r="AQ120" s="513"/>
      <c r="AR120" s="513"/>
      <c r="AS120" s="513"/>
      <c r="AT120" s="513" t="s">
        <v>929</v>
      </c>
      <c r="AU120" s="513" t="s">
        <v>1014</v>
      </c>
      <c r="AV120" s="532">
        <v>40633</v>
      </c>
    </row>
    <row r="121" spans="1:48" ht="60" x14ac:dyDescent="0.25">
      <c r="A121" s="513">
        <v>3383</v>
      </c>
      <c r="B121" s="513" t="s">
        <v>1079</v>
      </c>
      <c r="C121" s="519" t="s">
        <v>928</v>
      </c>
      <c r="D121" s="513" t="s">
        <v>674</v>
      </c>
      <c r="E121" s="513" t="s">
        <v>1078</v>
      </c>
      <c r="F121" s="513" t="s">
        <v>683</v>
      </c>
      <c r="G121" s="513">
        <v>15</v>
      </c>
      <c r="H121" s="513">
        <v>0.85</v>
      </c>
      <c r="I121" s="513" t="s">
        <v>929</v>
      </c>
      <c r="J121" s="513" t="s">
        <v>940</v>
      </c>
      <c r="K121" s="513" t="s">
        <v>941</v>
      </c>
      <c r="L121" s="513" t="s">
        <v>984</v>
      </c>
      <c r="M121" s="513">
        <v>2009</v>
      </c>
      <c r="N121" s="513">
        <v>5</v>
      </c>
      <c r="O121" s="513" t="s">
        <v>1081</v>
      </c>
      <c r="P121" s="513"/>
      <c r="Q121" s="513">
        <v>5.9</v>
      </c>
      <c r="R121" s="513"/>
      <c r="S121" s="513">
        <v>5.8999999999999997E-2</v>
      </c>
      <c r="T121" s="513" t="s">
        <v>930</v>
      </c>
      <c r="U121" s="513" t="s">
        <v>936</v>
      </c>
      <c r="V121" s="513" t="s">
        <v>1083</v>
      </c>
      <c r="W121" s="513"/>
      <c r="X121" s="513"/>
      <c r="Y121" s="513" t="s">
        <v>944</v>
      </c>
      <c r="Z121" s="513">
        <v>606</v>
      </c>
      <c r="AA121" s="513">
        <v>291</v>
      </c>
      <c r="AB121" s="513"/>
      <c r="AC121" s="513"/>
      <c r="AD121" s="513"/>
      <c r="AE121" s="513">
        <v>1997</v>
      </c>
      <c r="AF121" s="513">
        <v>2006</v>
      </c>
      <c r="AG121" s="513" t="s">
        <v>930</v>
      </c>
      <c r="AH121" s="513" t="s">
        <v>1008</v>
      </c>
      <c r="AI121" s="513">
        <v>574</v>
      </c>
      <c r="AJ121" s="513">
        <v>20784</v>
      </c>
      <c r="AK121" s="513"/>
      <c r="AL121" s="513"/>
      <c r="AM121" s="513"/>
      <c r="AN121" s="513"/>
      <c r="AO121" s="513">
        <v>2</v>
      </c>
      <c r="AP121" s="513"/>
      <c r="AQ121" s="513"/>
      <c r="AR121" s="513"/>
      <c r="AS121" s="513"/>
      <c r="AT121" s="513" t="s">
        <v>929</v>
      </c>
      <c r="AU121" s="513" t="s">
        <v>1014</v>
      </c>
      <c r="AV121" s="532">
        <v>40633</v>
      </c>
    </row>
    <row r="122" spans="1:48" ht="60" x14ac:dyDescent="0.25">
      <c r="A122" s="513">
        <v>3396</v>
      </c>
      <c r="B122" s="513" t="s">
        <v>1079</v>
      </c>
      <c r="C122" s="519" t="s">
        <v>928</v>
      </c>
      <c r="D122" s="513" t="s">
        <v>674</v>
      </c>
      <c r="E122" s="513" t="s">
        <v>1078</v>
      </c>
      <c r="F122" s="513" t="s">
        <v>684</v>
      </c>
      <c r="G122" s="513">
        <v>39</v>
      </c>
      <c r="H122" s="513">
        <v>0.61</v>
      </c>
      <c r="I122" s="513" t="s">
        <v>951</v>
      </c>
      <c r="J122" s="513" t="s">
        <v>940</v>
      </c>
      <c r="K122" s="513" t="s">
        <v>941</v>
      </c>
      <c r="L122" s="513" t="s">
        <v>984</v>
      </c>
      <c r="M122" s="513">
        <v>2009</v>
      </c>
      <c r="N122" s="513">
        <v>4</v>
      </c>
      <c r="O122" s="513"/>
      <c r="P122" s="513"/>
      <c r="Q122" s="513">
        <v>15.56</v>
      </c>
      <c r="R122" s="513"/>
      <c r="S122" s="513">
        <v>0.15559999999999999</v>
      </c>
      <c r="T122" s="513" t="s">
        <v>930</v>
      </c>
      <c r="U122" s="513" t="s">
        <v>1018</v>
      </c>
      <c r="V122" s="513" t="s">
        <v>1095</v>
      </c>
      <c r="W122" s="513"/>
      <c r="X122" s="513"/>
      <c r="Y122" s="513" t="s">
        <v>944</v>
      </c>
      <c r="Z122" s="513"/>
      <c r="AA122" s="513"/>
      <c r="AB122" s="513"/>
      <c r="AC122" s="513"/>
      <c r="AD122" s="513"/>
      <c r="AE122" s="513">
        <v>1997</v>
      </c>
      <c r="AF122" s="513">
        <v>2006</v>
      </c>
      <c r="AG122" s="513" t="s">
        <v>930</v>
      </c>
      <c r="AH122" s="513" t="s">
        <v>1008</v>
      </c>
      <c r="AI122" s="513">
        <v>180</v>
      </c>
      <c r="AJ122" s="513">
        <v>12776</v>
      </c>
      <c r="AK122" s="513"/>
      <c r="AL122" s="513"/>
      <c r="AM122" s="513"/>
      <c r="AN122" s="513"/>
      <c r="AO122" s="513">
        <v>2</v>
      </c>
      <c r="AP122" s="513"/>
      <c r="AQ122" s="513"/>
      <c r="AR122" s="513"/>
      <c r="AS122" s="513"/>
      <c r="AT122" s="513" t="s">
        <v>929</v>
      </c>
      <c r="AU122" s="513" t="s">
        <v>1014</v>
      </c>
      <c r="AV122" s="532">
        <v>40633</v>
      </c>
    </row>
    <row r="123" spans="1:48" ht="60" x14ac:dyDescent="0.25">
      <c r="A123" s="513">
        <v>3394</v>
      </c>
      <c r="B123" s="513" t="s">
        <v>1079</v>
      </c>
      <c r="C123" s="519" t="s">
        <v>928</v>
      </c>
      <c r="D123" s="513" t="s">
        <v>674</v>
      </c>
      <c r="E123" s="513" t="s">
        <v>1078</v>
      </c>
      <c r="F123" s="513" t="s">
        <v>684</v>
      </c>
      <c r="G123" s="513">
        <v>33</v>
      </c>
      <c r="H123" s="513">
        <v>0.67</v>
      </c>
      <c r="I123" s="513" t="s">
        <v>951</v>
      </c>
      <c r="J123" s="513" t="s">
        <v>940</v>
      </c>
      <c r="K123" s="513" t="s">
        <v>941</v>
      </c>
      <c r="L123" s="513" t="s">
        <v>984</v>
      </c>
      <c r="M123" s="513">
        <v>2009</v>
      </c>
      <c r="N123" s="513">
        <v>4</v>
      </c>
      <c r="O123" s="513"/>
      <c r="P123" s="513"/>
      <c r="Q123" s="513">
        <v>12.22</v>
      </c>
      <c r="R123" s="513"/>
      <c r="S123" s="513">
        <v>0.1222</v>
      </c>
      <c r="T123" s="513" t="s">
        <v>930</v>
      </c>
      <c r="U123" s="513" t="s">
        <v>1018</v>
      </c>
      <c r="V123" s="513" t="s">
        <v>1095</v>
      </c>
      <c r="W123" s="513"/>
      <c r="X123" s="513"/>
      <c r="Y123" s="513" t="s">
        <v>944</v>
      </c>
      <c r="Z123" s="513"/>
      <c r="AA123" s="513"/>
      <c r="AB123" s="513"/>
      <c r="AC123" s="513"/>
      <c r="AD123" s="513"/>
      <c r="AE123" s="513">
        <v>1997</v>
      </c>
      <c r="AF123" s="513">
        <v>2006</v>
      </c>
      <c r="AG123" s="513" t="s">
        <v>930</v>
      </c>
      <c r="AH123" s="513" t="s">
        <v>1008</v>
      </c>
      <c r="AI123" s="513">
        <v>180</v>
      </c>
      <c r="AJ123" s="513">
        <v>12776</v>
      </c>
      <c r="AK123" s="513"/>
      <c r="AL123" s="513"/>
      <c r="AM123" s="513"/>
      <c r="AN123" s="513"/>
      <c r="AO123" s="513">
        <v>2</v>
      </c>
      <c r="AP123" s="513"/>
      <c r="AQ123" s="513"/>
      <c r="AR123" s="513"/>
      <c r="AS123" s="513"/>
      <c r="AT123" s="513" t="s">
        <v>929</v>
      </c>
      <c r="AU123" s="513" t="s">
        <v>1014</v>
      </c>
      <c r="AV123" s="532">
        <v>40633</v>
      </c>
    </row>
    <row r="124" spans="1:48" ht="60" x14ac:dyDescent="0.25">
      <c r="A124" s="513">
        <v>3404</v>
      </c>
      <c r="B124" s="513" t="s">
        <v>1079</v>
      </c>
      <c r="C124" s="519" t="s">
        <v>928</v>
      </c>
      <c r="D124" s="513" t="s">
        <v>674</v>
      </c>
      <c r="E124" s="513" t="s">
        <v>1078</v>
      </c>
      <c r="F124" s="513" t="s">
        <v>685</v>
      </c>
      <c r="G124" s="513">
        <v>66</v>
      </c>
      <c r="H124" s="513">
        <v>0.34</v>
      </c>
      <c r="I124" s="513" t="s">
        <v>951</v>
      </c>
      <c r="J124" s="513" t="s">
        <v>940</v>
      </c>
      <c r="K124" s="513" t="s">
        <v>941</v>
      </c>
      <c r="L124" s="513" t="s">
        <v>984</v>
      </c>
      <c r="M124" s="513">
        <v>2009</v>
      </c>
      <c r="N124" s="513">
        <v>4</v>
      </c>
      <c r="O124" s="513" t="s">
        <v>1096</v>
      </c>
      <c r="P124" s="513"/>
      <c r="Q124" s="513">
        <v>18.55</v>
      </c>
      <c r="R124" s="513"/>
      <c r="S124" s="513">
        <v>0.1855</v>
      </c>
      <c r="T124" s="513" t="s">
        <v>930</v>
      </c>
      <c r="U124" s="513" t="s">
        <v>1018</v>
      </c>
      <c r="V124" s="513" t="s">
        <v>1095</v>
      </c>
      <c r="W124" s="513"/>
      <c r="X124" s="513"/>
      <c r="Y124" s="513" t="s">
        <v>944</v>
      </c>
      <c r="Z124" s="513"/>
      <c r="AA124" s="513"/>
      <c r="AB124" s="513"/>
      <c r="AC124" s="513"/>
      <c r="AD124" s="513"/>
      <c r="AE124" s="513">
        <v>1997</v>
      </c>
      <c r="AF124" s="513">
        <v>2006</v>
      </c>
      <c r="AG124" s="513" t="s">
        <v>930</v>
      </c>
      <c r="AH124" s="513" t="s">
        <v>1008</v>
      </c>
      <c r="AI124" s="513">
        <v>4956</v>
      </c>
      <c r="AJ124" s="513">
        <v>31692</v>
      </c>
      <c r="AK124" s="513"/>
      <c r="AL124" s="513"/>
      <c r="AM124" s="513"/>
      <c r="AN124" s="513"/>
      <c r="AO124" s="513"/>
      <c r="AP124" s="513"/>
      <c r="AQ124" s="513"/>
      <c r="AR124" s="513"/>
      <c r="AS124" s="513"/>
      <c r="AT124" s="513" t="s">
        <v>929</v>
      </c>
      <c r="AU124" s="513" t="s">
        <v>994</v>
      </c>
      <c r="AV124" s="532">
        <v>40633</v>
      </c>
    </row>
    <row r="125" spans="1:48" ht="60" x14ac:dyDescent="0.25">
      <c r="A125" s="513">
        <v>3408</v>
      </c>
      <c r="B125" s="513" t="s">
        <v>1079</v>
      </c>
      <c r="C125" s="519" t="s">
        <v>928</v>
      </c>
      <c r="D125" s="513" t="s">
        <v>674</v>
      </c>
      <c r="E125" s="513" t="s">
        <v>1078</v>
      </c>
      <c r="F125" s="513" t="s">
        <v>685</v>
      </c>
      <c r="G125" s="513">
        <v>43</v>
      </c>
      <c r="H125" s="513">
        <v>0.56999999999999995</v>
      </c>
      <c r="I125" s="513" t="s">
        <v>951</v>
      </c>
      <c r="J125" s="513" t="s">
        <v>940</v>
      </c>
      <c r="K125" s="513" t="s">
        <v>941</v>
      </c>
      <c r="L125" s="513" t="s">
        <v>984</v>
      </c>
      <c r="M125" s="513">
        <v>2009</v>
      </c>
      <c r="N125" s="513">
        <v>4</v>
      </c>
      <c r="O125" s="513" t="s">
        <v>1096</v>
      </c>
      <c r="P125" s="513"/>
      <c r="Q125" s="513">
        <v>14.52</v>
      </c>
      <c r="R125" s="513"/>
      <c r="S125" s="513">
        <v>0.1452</v>
      </c>
      <c r="T125" s="513" t="s">
        <v>930</v>
      </c>
      <c r="U125" s="513" t="s">
        <v>1018</v>
      </c>
      <c r="V125" s="513" t="s">
        <v>1095</v>
      </c>
      <c r="W125" s="513"/>
      <c r="X125" s="513"/>
      <c r="Y125" s="513" t="s">
        <v>944</v>
      </c>
      <c r="Z125" s="513"/>
      <c r="AA125" s="513"/>
      <c r="AB125" s="513"/>
      <c r="AC125" s="513"/>
      <c r="AD125" s="513"/>
      <c r="AE125" s="513">
        <v>1997</v>
      </c>
      <c r="AF125" s="513">
        <v>2006</v>
      </c>
      <c r="AG125" s="513" t="s">
        <v>930</v>
      </c>
      <c r="AH125" s="513" t="s">
        <v>1008</v>
      </c>
      <c r="AI125" s="513">
        <v>180</v>
      </c>
      <c r="AJ125" s="513">
        <v>12776</v>
      </c>
      <c r="AK125" s="513"/>
      <c r="AL125" s="513"/>
      <c r="AM125" s="513"/>
      <c r="AN125" s="513"/>
      <c r="AO125" s="513">
        <v>2</v>
      </c>
      <c r="AP125" s="513"/>
      <c r="AQ125" s="513"/>
      <c r="AR125" s="513"/>
      <c r="AS125" s="513"/>
      <c r="AT125" s="513" t="s">
        <v>929</v>
      </c>
      <c r="AU125" s="513" t="s">
        <v>1014</v>
      </c>
      <c r="AV125" s="532">
        <v>40633</v>
      </c>
    </row>
    <row r="126" spans="1:48" ht="60" x14ac:dyDescent="0.25">
      <c r="A126" s="513">
        <v>5397</v>
      </c>
      <c r="B126" s="513" t="s">
        <v>1085</v>
      </c>
      <c r="C126" s="519" t="s">
        <v>928</v>
      </c>
      <c r="D126" s="513" t="s">
        <v>674</v>
      </c>
      <c r="E126" s="513" t="s">
        <v>1078</v>
      </c>
      <c r="F126" s="513" t="s">
        <v>687</v>
      </c>
      <c r="G126" s="513">
        <v>31.11</v>
      </c>
      <c r="H126" s="513">
        <v>0.68899999999999995</v>
      </c>
      <c r="I126" s="513" t="s">
        <v>929</v>
      </c>
      <c r="J126" s="513" t="s">
        <v>940</v>
      </c>
      <c r="K126" s="513" t="s">
        <v>929</v>
      </c>
      <c r="L126" s="513" t="s">
        <v>984</v>
      </c>
      <c r="M126" s="513">
        <v>2012</v>
      </c>
      <c r="N126" s="513">
        <v>4</v>
      </c>
      <c r="O126" s="513" t="s">
        <v>1081</v>
      </c>
      <c r="P126" s="513"/>
      <c r="Q126" s="513">
        <v>15.48</v>
      </c>
      <c r="R126" s="513"/>
      <c r="S126" s="513">
        <v>0.155</v>
      </c>
      <c r="T126" s="513" t="s">
        <v>930</v>
      </c>
      <c r="U126" s="513" t="s">
        <v>936</v>
      </c>
      <c r="V126" s="513" t="s">
        <v>1086</v>
      </c>
      <c r="W126" s="513"/>
      <c r="X126" s="513"/>
      <c r="Y126" s="513" t="s">
        <v>944</v>
      </c>
      <c r="Z126" s="513">
        <v>122</v>
      </c>
      <c r="AA126" s="513">
        <v>102</v>
      </c>
      <c r="AB126" s="513"/>
      <c r="AC126" s="513"/>
      <c r="AD126" s="513"/>
      <c r="AE126" s="513">
        <v>2003</v>
      </c>
      <c r="AF126" s="513">
        <v>2010</v>
      </c>
      <c r="AG126" s="513" t="s">
        <v>930</v>
      </c>
      <c r="AH126" s="513" t="s">
        <v>937</v>
      </c>
      <c r="AI126" s="513">
        <v>200</v>
      </c>
      <c r="AJ126" s="513">
        <v>8000</v>
      </c>
      <c r="AK126" s="513"/>
      <c r="AL126" s="513"/>
      <c r="AM126" s="513"/>
      <c r="AN126" s="513"/>
      <c r="AO126" s="513">
        <v>2</v>
      </c>
      <c r="AP126" s="513"/>
      <c r="AQ126" s="513"/>
      <c r="AR126" s="513"/>
      <c r="AS126" s="513"/>
      <c r="AT126" s="513" t="s">
        <v>929</v>
      </c>
      <c r="AU126" s="513" t="s">
        <v>1014</v>
      </c>
      <c r="AV126" s="532">
        <v>41648</v>
      </c>
    </row>
    <row r="127" spans="1:48" ht="60" x14ac:dyDescent="0.25">
      <c r="A127" s="513">
        <v>2705</v>
      </c>
      <c r="B127" s="513" t="s">
        <v>1116</v>
      </c>
      <c r="C127" s="519" t="s">
        <v>928</v>
      </c>
      <c r="D127" s="513" t="s">
        <v>674</v>
      </c>
      <c r="E127" s="513" t="s">
        <v>1078</v>
      </c>
      <c r="F127" s="513" t="s">
        <v>688</v>
      </c>
      <c r="G127" s="513">
        <v>25.5</v>
      </c>
      <c r="H127" s="513">
        <v>0.745</v>
      </c>
      <c r="I127" s="513" t="s">
        <v>929</v>
      </c>
      <c r="J127" s="513" t="s">
        <v>987</v>
      </c>
      <c r="K127" s="513" t="s">
        <v>1117</v>
      </c>
      <c r="L127" s="513" t="s">
        <v>929</v>
      </c>
      <c r="M127" s="513">
        <v>2010</v>
      </c>
      <c r="N127" s="513">
        <v>4</v>
      </c>
      <c r="O127" s="513"/>
      <c r="P127" s="513"/>
      <c r="Q127" s="513">
        <v>12.1</v>
      </c>
      <c r="R127" s="513"/>
      <c r="S127" s="513">
        <v>0.121</v>
      </c>
      <c r="T127" s="513" t="s">
        <v>930</v>
      </c>
      <c r="U127" s="513" t="s">
        <v>936</v>
      </c>
      <c r="V127" s="513" t="s">
        <v>1118</v>
      </c>
      <c r="W127" s="513"/>
      <c r="X127" s="513"/>
      <c r="Y127" s="513" t="s">
        <v>944</v>
      </c>
      <c r="Z127" s="513">
        <v>1705</v>
      </c>
      <c r="AA127" s="513">
        <v>63</v>
      </c>
      <c r="AB127" s="513"/>
      <c r="AC127" s="513"/>
      <c r="AD127" s="513"/>
      <c r="AE127" s="513">
        <v>1987</v>
      </c>
      <c r="AF127" s="513">
        <v>2006</v>
      </c>
      <c r="AG127" s="513" t="s">
        <v>945</v>
      </c>
      <c r="AH127" s="513" t="s">
        <v>937</v>
      </c>
      <c r="AI127" s="513"/>
      <c r="AJ127" s="513"/>
      <c r="AK127" s="513"/>
      <c r="AL127" s="513"/>
      <c r="AM127" s="513"/>
      <c r="AN127" s="513"/>
      <c r="AO127" s="513"/>
      <c r="AP127" s="513" t="s">
        <v>946</v>
      </c>
      <c r="AQ127" s="513" t="s">
        <v>957</v>
      </c>
      <c r="AR127" s="513" t="s">
        <v>983</v>
      </c>
      <c r="AS127" s="513"/>
      <c r="AT127" s="513" t="s">
        <v>929</v>
      </c>
      <c r="AU127" s="513" t="s">
        <v>1014</v>
      </c>
      <c r="AV127" s="532">
        <v>40401</v>
      </c>
    </row>
    <row r="128" spans="1:48" ht="60" x14ac:dyDescent="0.25">
      <c r="A128" s="513">
        <v>2709</v>
      </c>
      <c r="B128" s="513" t="s">
        <v>1116</v>
      </c>
      <c r="C128" s="519" t="s">
        <v>928</v>
      </c>
      <c r="D128" s="513" t="s">
        <v>674</v>
      </c>
      <c r="E128" s="513" t="s">
        <v>1078</v>
      </c>
      <c r="F128" s="513" t="s">
        <v>688</v>
      </c>
      <c r="G128" s="513">
        <v>21.5</v>
      </c>
      <c r="H128" s="513">
        <v>0.78500000000000003</v>
      </c>
      <c r="I128" s="513" t="s">
        <v>929</v>
      </c>
      <c r="J128" s="513" t="s">
        <v>987</v>
      </c>
      <c r="K128" s="513" t="s">
        <v>1117</v>
      </c>
      <c r="L128" s="513" t="s">
        <v>984</v>
      </c>
      <c r="M128" s="513">
        <v>2010</v>
      </c>
      <c r="N128" s="513">
        <v>4</v>
      </c>
      <c r="O128" s="513"/>
      <c r="P128" s="513"/>
      <c r="Q128" s="513">
        <v>10.7</v>
      </c>
      <c r="R128" s="513"/>
      <c r="S128" s="513">
        <v>0.107</v>
      </c>
      <c r="T128" s="513" t="s">
        <v>930</v>
      </c>
      <c r="U128" s="513" t="s">
        <v>936</v>
      </c>
      <c r="V128" s="513" t="s">
        <v>1118</v>
      </c>
      <c r="W128" s="513"/>
      <c r="X128" s="513"/>
      <c r="Y128" s="513" t="s">
        <v>944</v>
      </c>
      <c r="Z128" s="513">
        <v>2354</v>
      </c>
      <c r="AA128" s="513">
        <v>86</v>
      </c>
      <c r="AB128" s="513"/>
      <c r="AC128" s="513"/>
      <c r="AD128" s="513"/>
      <c r="AE128" s="513">
        <v>1987</v>
      </c>
      <c r="AF128" s="513">
        <v>2006</v>
      </c>
      <c r="AG128" s="513" t="s">
        <v>945</v>
      </c>
      <c r="AH128" s="513" t="s">
        <v>937</v>
      </c>
      <c r="AI128" s="513"/>
      <c r="AJ128" s="513"/>
      <c r="AK128" s="513"/>
      <c r="AL128" s="513"/>
      <c r="AM128" s="513"/>
      <c r="AN128" s="513"/>
      <c r="AO128" s="513"/>
      <c r="AP128" s="513" t="s">
        <v>946</v>
      </c>
      <c r="AQ128" s="513" t="s">
        <v>947</v>
      </c>
      <c r="AR128" s="513" t="s">
        <v>983</v>
      </c>
      <c r="AS128" s="513"/>
      <c r="AT128" s="513" t="s">
        <v>929</v>
      </c>
      <c r="AU128" s="513" t="s">
        <v>1014</v>
      </c>
      <c r="AV128" s="532">
        <v>40401</v>
      </c>
    </row>
    <row r="129" spans="1:48" ht="60" x14ac:dyDescent="0.25">
      <c r="A129" s="513">
        <v>2704</v>
      </c>
      <c r="B129" s="513" t="s">
        <v>1116</v>
      </c>
      <c r="C129" s="519" t="s">
        <v>928</v>
      </c>
      <c r="D129" s="513" t="s">
        <v>674</v>
      </c>
      <c r="E129" s="513" t="s">
        <v>1078</v>
      </c>
      <c r="F129" s="513" t="s">
        <v>688</v>
      </c>
      <c r="G129" s="513">
        <v>8.6999999999999993</v>
      </c>
      <c r="H129" s="513">
        <v>0.91300000000000003</v>
      </c>
      <c r="I129" s="513" t="s">
        <v>929</v>
      </c>
      <c r="J129" s="513" t="s">
        <v>940</v>
      </c>
      <c r="K129" s="513" t="s">
        <v>1117</v>
      </c>
      <c r="L129" s="513" t="s">
        <v>984</v>
      </c>
      <c r="M129" s="513">
        <v>2010</v>
      </c>
      <c r="N129" s="513">
        <v>4</v>
      </c>
      <c r="O129" s="513"/>
      <c r="P129" s="513"/>
      <c r="Q129" s="513">
        <v>12.4</v>
      </c>
      <c r="R129" s="513"/>
      <c r="S129" s="513">
        <v>0.124</v>
      </c>
      <c r="T129" s="513" t="s">
        <v>930</v>
      </c>
      <c r="U129" s="513" t="s">
        <v>936</v>
      </c>
      <c r="V129" s="513" t="s">
        <v>1118</v>
      </c>
      <c r="W129" s="513"/>
      <c r="X129" s="513"/>
      <c r="Y129" s="513" t="s">
        <v>944</v>
      </c>
      <c r="Z129" s="513">
        <v>2887</v>
      </c>
      <c r="AA129" s="513">
        <v>126</v>
      </c>
      <c r="AB129" s="513"/>
      <c r="AC129" s="513"/>
      <c r="AD129" s="513"/>
      <c r="AE129" s="513">
        <v>1987</v>
      </c>
      <c r="AF129" s="513">
        <v>2006</v>
      </c>
      <c r="AG129" s="513" t="s">
        <v>945</v>
      </c>
      <c r="AH129" s="513" t="s">
        <v>937</v>
      </c>
      <c r="AI129" s="513"/>
      <c r="AJ129" s="513"/>
      <c r="AK129" s="513"/>
      <c r="AL129" s="513"/>
      <c r="AM129" s="513"/>
      <c r="AN129" s="513"/>
      <c r="AO129" s="513"/>
      <c r="AP129" s="513" t="s">
        <v>946</v>
      </c>
      <c r="AQ129" s="513" t="s">
        <v>957</v>
      </c>
      <c r="AR129" s="513" t="s">
        <v>983</v>
      </c>
      <c r="AS129" s="513"/>
      <c r="AT129" s="513" t="s">
        <v>929</v>
      </c>
      <c r="AU129" s="513" t="s">
        <v>1014</v>
      </c>
      <c r="AV129" s="532">
        <v>40401</v>
      </c>
    </row>
    <row r="130" spans="1:48" ht="60" x14ac:dyDescent="0.25">
      <c r="A130" s="513">
        <v>2708</v>
      </c>
      <c r="B130" s="513" t="s">
        <v>1116</v>
      </c>
      <c r="C130" s="519" t="s">
        <v>928</v>
      </c>
      <c r="D130" s="513" t="s">
        <v>674</v>
      </c>
      <c r="E130" s="513" t="s">
        <v>1078</v>
      </c>
      <c r="F130" s="513" t="s">
        <v>688</v>
      </c>
      <c r="G130" s="513">
        <v>1.3</v>
      </c>
      <c r="H130" s="513">
        <v>0.98699999999999999</v>
      </c>
      <c r="I130" s="513" t="s">
        <v>929</v>
      </c>
      <c r="J130" s="513" t="s">
        <v>940</v>
      </c>
      <c r="K130" s="513" t="s">
        <v>1117</v>
      </c>
      <c r="L130" s="513" t="s">
        <v>984</v>
      </c>
      <c r="M130" s="513">
        <v>2010</v>
      </c>
      <c r="N130" s="513">
        <v>4</v>
      </c>
      <c r="O130" s="513"/>
      <c r="P130" s="513"/>
      <c r="Q130" s="513">
        <v>10.9</v>
      </c>
      <c r="R130" s="513"/>
      <c r="S130" s="513">
        <v>0.109</v>
      </c>
      <c r="T130" s="513" t="s">
        <v>930</v>
      </c>
      <c r="U130" s="513" t="s">
        <v>936</v>
      </c>
      <c r="V130" s="513" t="s">
        <v>1118</v>
      </c>
      <c r="W130" s="513"/>
      <c r="X130" s="513"/>
      <c r="Y130" s="513" t="s">
        <v>944</v>
      </c>
      <c r="Z130" s="513">
        <v>4141</v>
      </c>
      <c r="AA130" s="513">
        <v>181</v>
      </c>
      <c r="AB130" s="513"/>
      <c r="AC130" s="513"/>
      <c r="AD130" s="513"/>
      <c r="AE130" s="513">
        <v>1987</v>
      </c>
      <c r="AF130" s="513">
        <v>2006</v>
      </c>
      <c r="AG130" s="513" t="s">
        <v>945</v>
      </c>
      <c r="AH130" s="513" t="s">
        <v>937</v>
      </c>
      <c r="AI130" s="513"/>
      <c r="AJ130" s="513"/>
      <c r="AK130" s="513"/>
      <c r="AL130" s="513"/>
      <c r="AM130" s="513"/>
      <c r="AN130" s="513"/>
      <c r="AO130" s="513"/>
      <c r="AP130" s="513" t="s">
        <v>946</v>
      </c>
      <c r="AQ130" s="513" t="s">
        <v>947</v>
      </c>
      <c r="AR130" s="513" t="s">
        <v>983</v>
      </c>
      <c r="AS130" s="513"/>
      <c r="AT130" s="513" t="s">
        <v>929</v>
      </c>
      <c r="AU130" s="513" t="s">
        <v>1014</v>
      </c>
      <c r="AV130" s="532">
        <v>40401</v>
      </c>
    </row>
    <row r="131" spans="1:48" ht="45" x14ac:dyDescent="0.25">
      <c r="A131" s="513">
        <v>5639</v>
      </c>
      <c r="B131" s="513" t="s">
        <v>1011</v>
      </c>
      <c r="C131" s="519" t="s">
        <v>928</v>
      </c>
      <c r="D131" s="513" t="s">
        <v>674</v>
      </c>
      <c r="E131" s="513"/>
      <c r="F131" s="513" t="s">
        <v>675</v>
      </c>
      <c r="G131" s="513">
        <v>46</v>
      </c>
      <c r="H131" s="513">
        <v>0.54</v>
      </c>
      <c r="I131" s="513" t="s">
        <v>929</v>
      </c>
      <c r="J131" s="513" t="s">
        <v>987</v>
      </c>
      <c r="K131" s="513" t="s">
        <v>988</v>
      </c>
      <c r="L131" s="513" t="s">
        <v>929</v>
      </c>
      <c r="M131" s="513">
        <v>2014</v>
      </c>
      <c r="N131" s="513">
        <v>4</v>
      </c>
      <c r="O131" s="513" t="s">
        <v>1012</v>
      </c>
      <c r="P131" s="513"/>
      <c r="Q131" s="513">
        <v>7</v>
      </c>
      <c r="R131" s="513"/>
      <c r="S131" s="513">
        <v>7.0000000000000007E-2</v>
      </c>
      <c r="T131" s="513" t="s">
        <v>930</v>
      </c>
      <c r="U131" s="513" t="s">
        <v>936</v>
      </c>
      <c r="V131" s="513" t="s">
        <v>990</v>
      </c>
      <c r="W131" s="513"/>
      <c r="X131" s="513"/>
      <c r="Y131" s="513"/>
      <c r="Z131" s="513">
        <v>30</v>
      </c>
      <c r="AA131" s="513">
        <v>30</v>
      </c>
      <c r="AB131" s="513"/>
      <c r="AC131" s="513"/>
      <c r="AD131" s="513"/>
      <c r="AE131" s="513">
        <v>2002</v>
      </c>
      <c r="AF131" s="513">
        <v>2012</v>
      </c>
      <c r="AG131" s="513" t="s">
        <v>930</v>
      </c>
      <c r="AH131" s="513"/>
      <c r="AI131" s="513"/>
      <c r="AJ131" s="513"/>
      <c r="AK131" s="513"/>
      <c r="AL131" s="513"/>
      <c r="AM131" s="513"/>
      <c r="AN131" s="513"/>
      <c r="AO131" s="513"/>
      <c r="AP131" s="513"/>
      <c r="AQ131" s="513"/>
      <c r="AR131" s="513"/>
      <c r="AS131" s="513"/>
      <c r="AT131" s="513" t="s">
        <v>929</v>
      </c>
      <c r="AU131" s="513"/>
      <c r="AV131" s="532">
        <v>41832</v>
      </c>
    </row>
    <row r="132" spans="1:48" ht="45" x14ac:dyDescent="0.25">
      <c r="A132" s="513">
        <v>4083</v>
      </c>
      <c r="B132" s="513" t="s">
        <v>1099</v>
      </c>
      <c r="C132" s="519" t="s">
        <v>928</v>
      </c>
      <c r="D132" s="513" t="s">
        <v>674</v>
      </c>
      <c r="E132" s="513"/>
      <c r="F132" s="513" t="s">
        <v>686</v>
      </c>
      <c r="G132" s="513">
        <v>42</v>
      </c>
      <c r="H132" s="513">
        <v>0.57999999999999996</v>
      </c>
      <c r="I132" s="513" t="s">
        <v>929</v>
      </c>
      <c r="J132" s="513" t="s">
        <v>940</v>
      </c>
      <c r="K132" s="513" t="s">
        <v>988</v>
      </c>
      <c r="L132" s="513" t="s">
        <v>984</v>
      </c>
      <c r="M132" s="513">
        <v>2012</v>
      </c>
      <c r="N132" s="513">
        <v>4</v>
      </c>
      <c r="O132" s="513" t="s">
        <v>1100</v>
      </c>
      <c r="P132" s="513"/>
      <c r="Q132" s="513">
        <v>9</v>
      </c>
      <c r="R132" s="513"/>
      <c r="S132" s="513">
        <v>0.09</v>
      </c>
      <c r="T132" s="513" t="s">
        <v>930</v>
      </c>
      <c r="U132" s="513" t="s">
        <v>936</v>
      </c>
      <c r="V132" s="513" t="s">
        <v>1101</v>
      </c>
      <c r="W132" s="513"/>
      <c r="X132" s="513"/>
      <c r="Y132" s="513" t="s">
        <v>944</v>
      </c>
      <c r="Z132" s="513">
        <v>170</v>
      </c>
      <c r="AA132" s="513">
        <v>46</v>
      </c>
      <c r="AB132" s="513"/>
      <c r="AC132" s="513"/>
      <c r="AD132" s="513"/>
      <c r="AE132" s="513">
        <v>1997</v>
      </c>
      <c r="AF132" s="513">
        <v>2009</v>
      </c>
      <c r="AG132" s="513" t="s">
        <v>930</v>
      </c>
      <c r="AH132" s="513" t="s">
        <v>937</v>
      </c>
      <c r="AI132" s="513">
        <v>1655</v>
      </c>
      <c r="AJ132" s="513">
        <v>7031</v>
      </c>
      <c r="AK132" s="513"/>
      <c r="AL132" s="513"/>
      <c r="AM132" s="513"/>
      <c r="AN132" s="513"/>
      <c r="AO132" s="513">
        <v>2</v>
      </c>
      <c r="AP132" s="513"/>
      <c r="AQ132" s="513"/>
      <c r="AR132" s="513"/>
      <c r="AS132" s="513"/>
      <c r="AT132" s="513" t="s">
        <v>929</v>
      </c>
      <c r="AU132" s="513" t="s">
        <v>1014</v>
      </c>
      <c r="AV132" s="532">
        <v>41153</v>
      </c>
    </row>
    <row r="133" spans="1:48" ht="45" x14ac:dyDescent="0.25">
      <c r="A133" s="513">
        <v>4082</v>
      </c>
      <c r="B133" s="513" t="s">
        <v>1099</v>
      </c>
      <c r="C133" s="519" t="s">
        <v>928</v>
      </c>
      <c r="D133" s="513" t="s">
        <v>674</v>
      </c>
      <c r="E133" s="513"/>
      <c r="F133" s="513" t="s">
        <v>686</v>
      </c>
      <c r="G133" s="513">
        <v>35</v>
      </c>
      <c r="H133" s="513">
        <v>0.65</v>
      </c>
      <c r="I133" s="513" t="s">
        <v>1090</v>
      </c>
      <c r="J133" s="513" t="s">
        <v>940</v>
      </c>
      <c r="K133" s="513" t="s">
        <v>988</v>
      </c>
      <c r="L133" s="513" t="s">
        <v>984</v>
      </c>
      <c r="M133" s="513">
        <v>2012</v>
      </c>
      <c r="N133" s="513">
        <v>4</v>
      </c>
      <c r="O133" s="513" t="s">
        <v>1100</v>
      </c>
      <c r="P133" s="513"/>
      <c r="Q133" s="513">
        <v>11</v>
      </c>
      <c r="R133" s="513"/>
      <c r="S133" s="513">
        <v>0.11</v>
      </c>
      <c r="T133" s="513" t="s">
        <v>930</v>
      </c>
      <c r="U133" s="513" t="s">
        <v>936</v>
      </c>
      <c r="V133" s="513" t="s">
        <v>1101</v>
      </c>
      <c r="W133" s="513"/>
      <c r="X133" s="513"/>
      <c r="Y133" s="513" t="s">
        <v>944</v>
      </c>
      <c r="Z133" s="513">
        <v>148</v>
      </c>
      <c r="AA133" s="513">
        <v>40</v>
      </c>
      <c r="AB133" s="513"/>
      <c r="AC133" s="513"/>
      <c r="AD133" s="513"/>
      <c r="AE133" s="513">
        <v>1997</v>
      </c>
      <c r="AF133" s="513">
        <v>2009</v>
      </c>
      <c r="AG133" s="513" t="s">
        <v>930</v>
      </c>
      <c r="AH133" s="513" t="s">
        <v>937</v>
      </c>
      <c r="AI133" s="513">
        <v>1655</v>
      </c>
      <c r="AJ133" s="513">
        <v>7031</v>
      </c>
      <c r="AK133" s="513"/>
      <c r="AL133" s="513"/>
      <c r="AM133" s="513"/>
      <c r="AN133" s="513"/>
      <c r="AO133" s="513">
        <v>2</v>
      </c>
      <c r="AP133" s="513"/>
      <c r="AQ133" s="513"/>
      <c r="AR133" s="513"/>
      <c r="AS133" s="513"/>
      <c r="AT133" s="513" t="s">
        <v>929</v>
      </c>
      <c r="AU133" s="513" t="s">
        <v>1014</v>
      </c>
      <c r="AV133" s="532">
        <v>41153</v>
      </c>
    </row>
    <row r="134" spans="1:48" ht="60" x14ac:dyDescent="0.25">
      <c r="A134" s="513">
        <v>3561</v>
      </c>
      <c r="B134" s="513" t="s">
        <v>1079</v>
      </c>
      <c r="C134" s="519" t="s">
        <v>928</v>
      </c>
      <c r="D134" s="513" t="s">
        <v>693</v>
      </c>
      <c r="E134" s="513" t="s">
        <v>1109</v>
      </c>
      <c r="F134" s="513" t="s">
        <v>694</v>
      </c>
      <c r="G134" s="513">
        <v>47</v>
      </c>
      <c r="H134" s="513">
        <v>0.53</v>
      </c>
      <c r="I134" s="513" t="s">
        <v>951</v>
      </c>
      <c r="J134" s="513" t="s">
        <v>940</v>
      </c>
      <c r="K134" s="513" t="s">
        <v>941</v>
      </c>
      <c r="L134" s="513" t="s">
        <v>984</v>
      </c>
      <c r="M134" s="513">
        <v>2009</v>
      </c>
      <c r="N134" s="513">
        <v>4</v>
      </c>
      <c r="O134" s="513"/>
      <c r="P134" s="513"/>
      <c r="Q134" s="513">
        <v>13.78</v>
      </c>
      <c r="R134" s="513"/>
      <c r="S134" s="513">
        <v>0.13780000000000001</v>
      </c>
      <c r="T134" s="513" t="s">
        <v>930</v>
      </c>
      <c r="U134" s="513" t="s">
        <v>1018</v>
      </c>
      <c r="V134" s="513" t="s">
        <v>1095</v>
      </c>
      <c r="W134" s="513"/>
      <c r="X134" s="513"/>
      <c r="Y134" s="513" t="s">
        <v>944</v>
      </c>
      <c r="Z134" s="513"/>
      <c r="AA134" s="513"/>
      <c r="AB134" s="513"/>
      <c r="AC134" s="513"/>
      <c r="AD134" s="513"/>
      <c r="AE134" s="513">
        <v>1997</v>
      </c>
      <c r="AF134" s="513">
        <v>2006</v>
      </c>
      <c r="AG134" s="513" t="s">
        <v>930</v>
      </c>
      <c r="AH134" s="513" t="s">
        <v>1008</v>
      </c>
      <c r="AI134" s="513">
        <v>180</v>
      </c>
      <c r="AJ134" s="513">
        <v>12776</v>
      </c>
      <c r="AK134" s="513"/>
      <c r="AL134" s="513"/>
      <c r="AM134" s="513"/>
      <c r="AN134" s="513"/>
      <c r="AO134" s="513">
        <v>2</v>
      </c>
      <c r="AP134" s="513"/>
      <c r="AQ134" s="513"/>
      <c r="AR134" s="513"/>
      <c r="AS134" s="513"/>
      <c r="AT134" s="513" t="s">
        <v>929</v>
      </c>
      <c r="AU134" s="513" t="s">
        <v>1014</v>
      </c>
      <c r="AV134" s="532">
        <v>40633</v>
      </c>
    </row>
    <row r="135" spans="1:48" ht="60" x14ac:dyDescent="0.25">
      <c r="A135" s="513">
        <v>3550</v>
      </c>
      <c r="B135" s="513" t="s">
        <v>1079</v>
      </c>
      <c r="C135" s="519" t="s">
        <v>928</v>
      </c>
      <c r="D135" s="513" t="s">
        <v>693</v>
      </c>
      <c r="E135" s="513" t="s">
        <v>1109</v>
      </c>
      <c r="F135" s="513" t="s">
        <v>694</v>
      </c>
      <c r="G135" s="513">
        <v>40</v>
      </c>
      <c r="H135" s="513">
        <v>0.6</v>
      </c>
      <c r="I135" s="513" t="s">
        <v>951</v>
      </c>
      <c r="J135" s="513" t="s">
        <v>940</v>
      </c>
      <c r="K135" s="513" t="s">
        <v>941</v>
      </c>
      <c r="L135" s="513" t="s">
        <v>984</v>
      </c>
      <c r="M135" s="513">
        <v>2009</v>
      </c>
      <c r="N135" s="513">
        <v>4</v>
      </c>
      <c r="O135" s="513"/>
      <c r="P135" s="513"/>
      <c r="Q135" s="513">
        <v>12.65</v>
      </c>
      <c r="R135" s="513"/>
      <c r="S135" s="513">
        <v>0.1265</v>
      </c>
      <c r="T135" s="513" t="s">
        <v>930</v>
      </c>
      <c r="U135" s="513" t="s">
        <v>1018</v>
      </c>
      <c r="V135" s="513" t="s">
        <v>1095</v>
      </c>
      <c r="W135" s="513"/>
      <c r="X135" s="513"/>
      <c r="Y135" s="513" t="s">
        <v>944</v>
      </c>
      <c r="Z135" s="513"/>
      <c r="AA135" s="513"/>
      <c r="AB135" s="513"/>
      <c r="AC135" s="513"/>
      <c r="AD135" s="513"/>
      <c r="AE135" s="513">
        <v>1997</v>
      </c>
      <c r="AF135" s="513">
        <v>2006</v>
      </c>
      <c r="AG135" s="513" t="s">
        <v>930</v>
      </c>
      <c r="AH135" s="513" t="s">
        <v>1008</v>
      </c>
      <c r="AI135" s="513">
        <v>180</v>
      </c>
      <c r="AJ135" s="513">
        <v>12776</v>
      </c>
      <c r="AK135" s="513"/>
      <c r="AL135" s="513"/>
      <c r="AM135" s="513"/>
      <c r="AN135" s="513"/>
      <c r="AO135" s="513">
        <v>2</v>
      </c>
      <c r="AP135" s="513"/>
      <c r="AQ135" s="513"/>
      <c r="AR135" s="513"/>
      <c r="AS135" s="513"/>
      <c r="AT135" s="513" t="s">
        <v>929</v>
      </c>
      <c r="AU135" s="513" t="s">
        <v>1014</v>
      </c>
      <c r="AV135" s="532">
        <v>40633</v>
      </c>
    </row>
    <row r="136" spans="1:48" ht="60" x14ac:dyDescent="0.25">
      <c r="A136" s="513">
        <v>3457</v>
      </c>
      <c r="B136" s="513" t="s">
        <v>1079</v>
      </c>
      <c r="C136" s="519" t="s">
        <v>928</v>
      </c>
      <c r="D136" s="513" t="s">
        <v>693</v>
      </c>
      <c r="E136" s="513" t="s">
        <v>1109</v>
      </c>
      <c r="F136" s="513" t="s">
        <v>694</v>
      </c>
      <c r="G136" s="513">
        <v>37</v>
      </c>
      <c r="H136" s="513">
        <v>0.63</v>
      </c>
      <c r="I136" s="513" t="s">
        <v>951</v>
      </c>
      <c r="J136" s="513" t="s">
        <v>940</v>
      </c>
      <c r="K136" s="513" t="s">
        <v>941</v>
      </c>
      <c r="L136" s="513" t="s">
        <v>984</v>
      </c>
      <c r="M136" s="513">
        <v>2009</v>
      </c>
      <c r="N136" s="513">
        <v>4</v>
      </c>
      <c r="O136" s="513"/>
      <c r="P136" s="513"/>
      <c r="Q136" s="513">
        <v>13.35</v>
      </c>
      <c r="R136" s="513"/>
      <c r="S136" s="513">
        <v>0.13350000000000001</v>
      </c>
      <c r="T136" s="513" t="s">
        <v>930</v>
      </c>
      <c r="U136" s="513" t="s">
        <v>936</v>
      </c>
      <c r="V136" s="513" t="s">
        <v>1084</v>
      </c>
      <c r="W136" s="513"/>
      <c r="X136" s="513"/>
      <c r="Y136" s="513" t="s">
        <v>944</v>
      </c>
      <c r="Z136" s="513">
        <v>64</v>
      </c>
      <c r="AA136" s="513">
        <v>24</v>
      </c>
      <c r="AB136" s="513"/>
      <c r="AC136" s="513"/>
      <c r="AD136" s="513"/>
      <c r="AE136" s="513">
        <v>1997</v>
      </c>
      <c r="AF136" s="513">
        <v>2006</v>
      </c>
      <c r="AG136" s="513" t="s">
        <v>930</v>
      </c>
      <c r="AH136" s="513" t="s">
        <v>1008</v>
      </c>
      <c r="AI136" s="513">
        <v>948</v>
      </c>
      <c r="AJ136" s="513">
        <v>9067</v>
      </c>
      <c r="AK136" s="513"/>
      <c r="AL136" s="513"/>
      <c r="AM136" s="513"/>
      <c r="AN136" s="513"/>
      <c r="AO136" s="513">
        <v>2</v>
      </c>
      <c r="AP136" s="513"/>
      <c r="AQ136" s="513"/>
      <c r="AR136" s="513"/>
      <c r="AS136" s="513"/>
      <c r="AT136" s="513" t="s">
        <v>929</v>
      </c>
      <c r="AU136" s="513" t="s">
        <v>1014</v>
      </c>
      <c r="AV136" s="532">
        <v>40633</v>
      </c>
    </row>
    <row r="137" spans="1:48" ht="60" x14ac:dyDescent="0.25">
      <c r="A137" s="513">
        <v>3502</v>
      </c>
      <c r="B137" s="513" t="s">
        <v>1079</v>
      </c>
      <c r="C137" s="519" t="s">
        <v>928</v>
      </c>
      <c r="D137" s="513" t="s">
        <v>693</v>
      </c>
      <c r="E137" s="513" t="s">
        <v>1109</v>
      </c>
      <c r="F137" s="513" t="s">
        <v>694</v>
      </c>
      <c r="G137" s="513">
        <v>37</v>
      </c>
      <c r="H137" s="513">
        <v>0.63</v>
      </c>
      <c r="I137" s="513" t="s">
        <v>951</v>
      </c>
      <c r="J137" s="513" t="s">
        <v>940</v>
      </c>
      <c r="K137" s="513" t="s">
        <v>941</v>
      </c>
      <c r="L137" s="513" t="s">
        <v>984</v>
      </c>
      <c r="M137" s="513">
        <v>2009</v>
      </c>
      <c r="N137" s="513">
        <v>4</v>
      </c>
      <c r="O137" s="513"/>
      <c r="P137" s="513"/>
      <c r="Q137" s="513">
        <v>10.31</v>
      </c>
      <c r="R137" s="513"/>
      <c r="S137" s="513">
        <v>0.1031</v>
      </c>
      <c r="T137" s="513" t="s">
        <v>930</v>
      </c>
      <c r="U137" s="513" t="s">
        <v>1018</v>
      </c>
      <c r="V137" s="513" t="s">
        <v>1095</v>
      </c>
      <c r="W137" s="513"/>
      <c r="X137" s="513"/>
      <c r="Y137" s="513" t="s">
        <v>944</v>
      </c>
      <c r="Z137" s="513"/>
      <c r="AA137" s="513"/>
      <c r="AB137" s="513"/>
      <c r="AC137" s="513"/>
      <c r="AD137" s="513"/>
      <c r="AE137" s="513">
        <v>1997</v>
      </c>
      <c r="AF137" s="513">
        <v>2006</v>
      </c>
      <c r="AG137" s="513" t="s">
        <v>930</v>
      </c>
      <c r="AH137" s="513" t="s">
        <v>1008</v>
      </c>
      <c r="AI137" s="513">
        <v>180</v>
      </c>
      <c r="AJ137" s="513">
        <v>12776</v>
      </c>
      <c r="AK137" s="513"/>
      <c r="AL137" s="513"/>
      <c r="AM137" s="513"/>
      <c r="AN137" s="513"/>
      <c r="AO137" s="513"/>
      <c r="AP137" s="513"/>
      <c r="AQ137" s="513"/>
      <c r="AR137" s="513"/>
      <c r="AS137" s="513"/>
      <c r="AT137" s="513" t="s">
        <v>929</v>
      </c>
      <c r="AU137" s="513" t="s">
        <v>994</v>
      </c>
      <c r="AV137" s="532">
        <v>40633</v>
      </c>
    </row>
    <row r="138" spans="1:48" ht="60" x14ac:dyDescent="0.25">
      <c r="A138" s="513">
        <v>3454</v>
      </c>
      <c r="B138" s="513" t="s">
        <v>1079</v>
      </c>
      <c r="C138" s="519" t="s">
        <v>928</v>
      </c>
      <c r="D138" s="513" t="s">
        <v>693</v>
      </c>
      <c r="E138" s="513" t="s">
        <v>1109</v>
      </c>
      <c r="F138" s="513" t="s">
        <v>694</v>
      </c>
      <c r="G138" s="513">
        <v>36</v>
      </c>
      <c r="H138" s="513">
        <v>0.64</v>
      </c>
      <c r="I138" s="513" t="s">
        <v>951</v>
      </c>
      <c r="J138" s="513" t="s">
        <v>940</v>
      </c>
      <c r="K138" s="513" t="s">
        <v>941</v>
      </c>
      <c r="L138" s="513" t="s">
        <v>984</v>
      </c>
      <c r="M138" s="513">
        <v>2009</v>
      </c>
      <c r="N138" s="513">
        <v>5</v>
      </c>
      <c r="O138" s="513"/>
      <c r="P138" s="513"/>
      <c r="Q138" s="513">
        <v>9.7100000000000009</v>
      </c>
      <c r="R138" s="513"/>
      <c r="S138" s="513">
        <v>9.7100000000000006E-2</v>
      </c>
      <c r="T138" s="513" t="s">
        <v>930</v>
      </c>
      <c r="U138" s="513" t="s">
        <v>936</v>
      </c>
      <c r="V138" s="513" t="s">
        <v>1095</v>
      </c>
      <c r="W138" s="513"/>
      <c r="X138" s="513"/>
      <c r="Y138" s="513" t="s">
        <v>944</v>
      </c>
      <c r="Z138" s="513">
        <v>107</v>
      </c>
      <c r="AA138" s="513">
        <v>45</v>
      </c>
      <c r="AB138" s="513"/>
      <c r="AC138" s="513"/>
      <c r="AD138" s="513"/>
      <c r="AE138" s="513">
        <v>1997</v>
      </c>
      <c r="AF138" s="513">
        <v>2006</v>
      </c>
      <c r="AG138" s="513" t="s">
        <v>930</v>
      </c>
      <c r="AH138" s="513" t="s">
        <v>1008</v>
      </c>
      <c r="AI138" s="513">
        <v>782</v>
      </c>
      <c r="AJ138" s="513">
        <v>10386</v>
      </c>
      <c r="AK138" s="513"/>
      <c r="AL138" s="513"/>
      <c r="AM138" s="513"/>
      <c r="AN138" s="513"/>
      <c r="AO138" s="513">
        <v>2</v>
      </c>
      <c r="AP138" s="513"/>
      <c r="AQ138" s="513"/>
      <c r="AR138" s="513"/>
      <c r="AS138" s="513"/>
      <c r="AT138" s="513" t="s">
        <v>929</v>
      </c>
      <c r="AU138" s="513" t="s">
        <v>1014</v>
      </c>
      <c r="AV138" s="532">
        <v>40633</v>
      </c>
    </row>
    <row r="139" spans="1:48" ht="60" x14ac:dyDescent="0.25">
      <c r="A139" s="513">
        <v>3478</v>
      </c>
      <c r="B139" s="513" t="s">
        <v>1079</v>
      </c>
      <c r="C139" s="519" t="s">
        <v>928</v>
      </c>
      <c r="D139" s="513" t="s">
        <v>693</v>
      </c>
      <c r="E139" s="513" t="s">
        <v>1109</v>
      </c>
      <c r="F139" s="513" t="s">
        <v>694</v>
      </c>
      <c r="G139" s="513">
        <v>28</v>
      </c>
      <c r="H139" s="513">
        <v>0.72</v>
      </c>
      <c r="I139" s="513" t="s">
        <v>929</v>
      </c>
      <c r="J139" s="513" t="s">
        <v>940</v>
      </c>
      <c r="K139" s="513" t="s">
        <v>941</v>
      </c>
      <c r="L139" s="513" t="s">
        <v>984</v>
      </c>
      <c r="M139" s="513">
        <v>2009</v>
      </c>
      <c r="N139" s="513">
        <v>4</v>
      </c>
      <c r="O139" s="513"/>
      <c r="P139" s="513"/>
      <c r="Q139" s="513">
        <v>8.6199999999999992</v>
      </c>
      <c r="R139" s="513"/>
      <c r="S139" s="513">
        <v>8.6199999999999999E-2</v>
      </c>
      <c r="T139" s="513" t="s">
        <v>930</v>
      </c>
      <c r="U139" s="513" t="s">
        <v>1018</v>
      </c>
      <c r="V139" s="513" t="s">
        <v>1095</v>
      </c>
      <c r="W139" s="513"/>
      <c r="X139" s="513"/>
      <c r="Y139" s="513" t="s">
        <v>944</v>
      </c>
      <c r="Z139" s="513"/>
      <c r="AA139" s="513"/>
      <c r="AB139" s="513"/>
      <c r="AC139" s="513"/>
      <c r="AD139" s="513"/>
      <c r="AE139" s="513">
        <v>1997</v>
      </c>
      <c r="AF139" s="513">
        <v>2006</v>
      </c>
      <c r="AG139" s="513" t="s">
        <v>930</v>
      </c>
      <c r="AH139" s="513" t="s">
        <v>1008</v>
      </c>
      <c r="AI139" s="513">
        <v>180</v>
      </c>
      <c r="AJ139" s="513">
        <v>12776</v>
      </c>
      <c r="AK139" s="513"/>
      <c r="AL139" s="513"/>
      <c r="AM139" s="513"/>
      <c r="AN139" s="513"/>
      <c r="AO139" s="513">
        <v>2</v>
      </c>
      <c r="AP139" s="513"/>
      <c r="AQ139" s="513"/>
      <c r="AR139" s="513"/>
      <c r="AS139" s="513"/>
      <c r="AT139" s="513" t="s">
        <v>929</v>
      </c>
      <c r="AU139" s="513" t="s">
        <v>1014</v>
      </c>
      <c r="AV139" s="532">
        <v>40633</v>
      </c>
    </row>
    <row r="140" spans="1:48" ht="60" x14ac:dyDescent="0.25">
      <c r="A140" s="513">
        <v>3433</v>
      </c>
      <c r="B140" s="513" t="s">
        <v>1079</v>
      </c>
      <c r="C140" s="519" t="s">
        <v>928</v>
      </c>
      <c r="D140" s="513" t="s">
        <v>693</v>
      </c>
      <c r="E140" s="513" t="s">
        <v>1109</v>
      </c>
      <c r="F140" s="513" t="s">
        <v>694</v>
      </c>
      <c r="G140" s="513">
        <v>18</v>
      </c>
      <c r="H140" s="513">
        <v>0.82</v>
      </c>
      <c r="I140" s="513" t="s">
        <v>929</v>
      </c>
      <c r="J140" s="513" t="s">
        <v>940</v>
      </c>
      <c r="K140" s="513" t="s">
        <v>941</v>
      </c>
      <c r="L140" s="513" t="s">
        <v>984</v>
      </c>
      <c r="M140" s="513">
        <v>2009</v>
      </c>
      <c r="N140" s="513">
        <v>4</v>
      </c>
      <c r="O140" s="513"/>
      <c r="P140" s="513"/>
      <c r="Q140" s="513">
        <v>11.59</v>
      </c>
      <c r="R140" s="513"/>
      <c r="S140" s="513">
        <v>0.1159</v>
      </c>
      <c r="T140" s="513" t="s">
        <v>930</v>
      </c>
      <c r="U140" s="513" t="s">
        <v>936</v>
      </c>
      <c r="V140" s="513" t="s">
        <v>1084</v>
      </c>
      <c r="W140" s="513"/>
      <c r="X140" s="513"/>
      <c r="Y140" s="513" t="s">
        <v>944</v>
      </c>
      <c r="Z140" s="513">
        <v>101</v>
      </c>
      <c r="AA140" s="513">
        <v>56</v>
      </c>
      <c r="AB140" s="513"/>
      <c r="AC140" s="513"/>
      <c r="AD140" s="513"/>
      <c r="AE140" s="513">
        <v>1997</v>
      </c>
      <c r="AF140" s="513">
        <v>2006</v>
      </c>
      <c r="AG140" s="513" t="s">
        <v>930</v>
      </c>
      <c r="AH140" s="513" t="s">
        <v>1008</v>
      </c>
      <c r="AI140" s="513">
        <v>948</v>
      </c>
      <c r="AJ140" s="513">
        <v>9067</v>
      </c>
      <c r="AK140" s="513"/>
      <c r="AL140" s="513"/>
      <c r="AM140" s="513"/>
      <c r="AN140" s="513"/>
      <c r="AO140" s="513">
        <v>2</v>
      </c>
      <c r="AP140" s="513"/>
      <c r="AQ140" s="513"/>
      <c r="AR140" s="513"/>
      <c r="AS140" s="513"/>
      <c r="AT140" s="513" t="s">
        <v>929</v>
      </c>
      <c r="AU140" s="513" t="s">
        <v>1014</v>
      </c>
      <c r="AV140" s="532">
        <v>40633</v>
      </c>
    </row>
    <row r="141" spans="1:48" ht="60" x14ac:dyDescent="0.25">
      <c r="A141" s="513">
        <v>3447</v>
      </c>
      <c r="B141" s="513" t="s">
        <v>1079</v>
      </c>
      <c r="C141" s="519" t="s">
        <v>928</v>
      </c>
      <c r="D141" s="513" t="s">
        <v>693</v>
      </c>
      <c r="E141" s="513" t="s">
        <v>1109</v>
      </c>
      <c r="F141" s="513" t="s">
        <v>694</v>
      </c>
      <c r="G141" s="513">
        <v>17</v>
      </c>
      <c r="H141" s="513">
        <v>0.83</v>
      </c>
      <c r="I141" s="513" t="s">
        <v>951</v>
      </c>
      <c r="J141" s="513" t="s">
        <v>940</v>
      </c>
      <c r="K141" s="513" t="s">
        <v>934</v>
      </c>
      <c r="L141" s="513" t="s">
        <v>984</v>
      </c>
      <c r="M141" s="513">
        <v>2009</v>
      </c>
      <c r="N141" s="513">
        <v>5</v>
      </c>
      <c r="O141" s="513"/>
      <c r="P141" s="513"/>
      <c r="Q141" s="513">
        <v>7.3</v>
      </c>
      <c r="R141" s="513"/>
      <c r="S141" s="513">
        <v>7.2999999999999995E-2</v>
      </c>
      <c r="T141" s="513" t="s">
        <v>930</v>
      </c>
      <c r="U141" s="513" t="s">
        <v>936</v>
      </c>
      <c r="V141" s="513" t="s">
        <v>1110</v>
      </c>
      <c r="W141" s="513"/>
      <c r="X141" s="513"/>
      <c r="Y141" s="513" t="s">
        <v>944</v>
      </c>
      <c r="Z141" s="513">
        <v>300</v>
      </c>
      <c r="AA141" s="513">
        <v>143</v>
      </c>
      <c r="AB141" s="513"/>
      <c r="AC141" s="513"/>
      <c r="AD141" s="513"/>
      <c r="AE141" s="513">
        <v>1997</v>
      </c>
      <c r="AF141" s="513">
        <v>2006</v>
      </c>
      <c r="AG141" s="513" t="s">
        <v>930</v>
      </c>
      <c r="AH141" s="513" t="s">
        <v>1008</v>
      </c>
      <c r="AI141" s="513">
        <v>6777</v>
      </c>
      <c r="AJ141" s="513">
        <v>37112</v>
      </c>
      <c r="AK141" s="513"/>
      <c r="AL141" s="513"/>
      <c r="AM141" s="513"/>
      <c r="AN141" s="513"/>
      <c r="AO141" s="513"/>
      <c r="AP141" s="513"/>
      <c r="AQ141" s="513"/>
      <c r="AR141" s="513"/>
      <c r="AS141" s="513"/>
      <c r="AT141" s="513" t="s">
        <v>929</v>
      </c>
      <c r="AU141" s="513" t="s">
        <v>994</v>
      </c>
      <c r="AV141" s="532">
        <v>40633</v>
      </c>
    </row>
    <row r="142" spans="1:48" ht="60" x14ac:dyDescent="0.25">
      <c r="A142" s="513">
        <v>3422</v>
      </c>
      <c r="B142" s="513" t="s">
        <v>1079</v>
      </c>
      <c r="C142" s="519" t="s">
        <v>928</v>
      </c>
      <c r="D142" s="513" t="s">
        <v>693</v>
      </c>
      <c r="E142" s="513" t="s">
        <v>1109</v>
      </c>
      <c r="F142" s="513" t="s">
        <v>694</v>
      </c>
      <c r="G142" s="513">
        <v>16</v>
      </c>
      <c r="H142" s="513">
        <v>0.84</v>
      </c>
      <c r="I142" s="513" t="s">
        <v>929</v>
      </c>
      <c r="J142" s="513" t="s">
        <v>940</v>
      </c>
      <c r="K142" s="513" t="s">
        <v>934</v>
      </c>
      <c r="L142" s="513" t="s">
        <v>955</v>
      </c>
      <c r="M142" s="513">
        <v>2009</v>
      </c>
      <c r="N142" s="513">
        <v>4</v>
      </c>
      <c r="O142" s="513"/>
      <c r="P142" s="513"/>
      <c r="Q142" s="513">
        <v>7.25</v>
      </c>
      <c r="R142" s="513"/>
      <c r="S142" s="513">
        <v>7.2499999999999995E-2</v>
      </c>
      <c r="T142" s="513" t="s">
        <v>930</v>
      </c>
      <c r="U142" s="513" t="s">
        <v>936</v>
      </c>
      <c r="V142" s="513" t="s">
        <v>1084</v>
      </c>
      <c r="W142" s="513"/>
      <c r="X142" s="513"/>
      <c r="Y142" s="513" t="s">
        <v>944</v>
      </c>
      <c r="Z142" s="513">
        <v>231</v>
      </c>
      <c r="AA142" s="513">
        <v>162</v>
      </c>
      <c r="AB142" s="513"/>
      <c r="AC142" s="513"/>
      <c r="AD142" s="513"/>
      <c r="AE142" s="513">
        <v>1997</v>
      </c>
      <c r="AF142" s="513">
        <v>2006</v>
      </c>
      <c r="AG142" s="513" t="s">
        <v>930</v>
      </c>
      <c r="AH142" s="513" t="s">
        <v>1008</v>
      </c>
      <c r="AI142" s="513">
        <v>11254</v>
      </c>
      <c r="AJ142" s="513">
        <v>59391</v>
      </c>
      <c r="AK142" s="513"/>
      <c r="AL142" s="513"/>
      <c r="AM142" s="513"/>
      <c r="AN142" s="513"/>
      <c r="AO142" s="513"/>
      <c r="AP142" s="513"/>
      <c r="AQ142" s="513"/>
      <c r="AR142" s="513"/>
      <c r="AS142" s="513"/>
      <c r="AT142" s="513" t="s">
        <v>929</v>
      </c>
      <c r="AU142" s="513" t="s">
        <v>994</v>
      </c>
      <c r="AV142" s="532">
        <v>40633</v>
      </c>
    </row>
    <row r="143" spans="1:48" ht="60" x14ac:dyDescent="0.25">
      <c r="A143" s="513">
        <v>3448</v>
      </c>
      <c r="B143" s="513" t="s">
        <v>1079</v>
      </c>
      <c r="C143" s="519" t="s">
        <v>928</v>
      </c>
      <c r="D143" s="513" t="s">
        <v>693</v>
      </c>
      <c r="E143" s="513" t="s">
        <v>1109</v>
      </c>
      <c r="F143" s="513" t="s">
        <v>694</v>
      </c>
      <c r="G143" s="513">
        <v>16</v>
      </c>
      <c r="H143" s="513">
        <v>0.84</v>
      </c>
      <c r="I143" s="513" t="s">
        <v>951</v>
      </c>
      <c r="J143" s="513" t="s">
        <v>940</v>
      </c>
      <c r="K143" s="513" t="s">
        <v>934</v>
      </c>
      <c r="L143" s="513" t="s">
        <v>984</v>
      </c>
      <c r="M143" s="513">
        <v>2009</v>
      </c>
      <c r="N143" s="513">
        <v>4</v>
      </c>
      <c r="O143" s="513"/>
      <c r="P143" s="513"/>
      <c r="Q143" s="513">
        <v>8.2200000000000006</v>
      </c>
      <c r="R143" s="513"/>
      <c r="S143" s="513">
        <v>8.2199999999999995E-2</v>
      </c>
      <c r="T143" s="513" t="s">
        <v>930</v>
      </c>
      <c r="U143" s="513" t="s">
        <v>936</v>
      </c>
      <c r="V143" s="513" t="s">
        <v>1111</v>
      </c>
      <c r="W143" s="513"/>
      <c r="X143" s="513"/>
      <c r="Y143" s="513" t="s">
        <v>944</v>
      </c>
      <c r="Z143" s="513">
        <v>248</v>
      </c>
      <c r="AA143" s="513">
        <v>115</v>
      </c>
      <c r="AB143" s="513"/>
      <c r="AC143" s="513"/>
      <c r="AD143" s="513"/>
      <c r="AE143" s="513">
        <v>1997</v>
      </c>
      <c r="AF143" s="513">
        <v>2006</v>
      </c>
      <c r="AG143" s="513" t="s">
        <v>930</v>
      </c>
      <c r="AH143" s="513" t="s">
        <v>1008</v>
      </c>
      <c r="AI143" s="513">
        <v>11539</v>
      </c>
      <c r="AJ143" s="513">
        <v>37112</v>
      </c>
      <c r="AK143" s="513"/>
      <c r="AL143" s="513"/>
      <c r="AM143" s="513"/>
      <c r="AN143" s="513"/>
      <c r="AO143" s="513"/>
      <c r="AP143" s="513"/>
      <c r="AQ143" s="513"/>
      <c r="AR143" s="513"/>
      <c r="AS143" s="513"/>
      <c r="AT143" s="513" t="s">
        <v>929</v>
      </c>
      <c r="AU143" s="513" t="s">
        <v>994</v>
      </c>
      <c r="AV143" s="532">
        <v>40633</v>
      </c>
    </row>
    <row r="144" spans="1:48" ht="60" x14ac:dyDescent="0.25">
      <c r="A144" s="513">
        <v>3425</v>
      </c>
      <c r="B144" s="513" t="s">
        <v>1079</v>
      </c>
      <c r="C144" s="519" t="s">
        <v>928</v>
      </c>
      <c r="D144" s="513" t="s">
        <v>693</v>
      </c>
      <c r="E144" s="513" t="s">
        <v>1109</v>
      </c>
      <c r="F144" s="513" t="s">
        <v>694</v>
      </c>
      <c r="G144" s="513">
        <v>13</v>
      </c>
      <c r="H144" s="513">
        <v>0.87</v>
      </c>
      <c r="I144" s="513" t="s">
        <v>929</v>
      </c>
      <c r="J144" s="513" t="s">
        <v>940</v>
      </c>
      <c r="K144" s="513" t="s">
        <v>934</v>
      </c>
      <c r="L144" s="513" t="s">
        <v>984</v>
      </c>
      <c r="M144" s="513">
        <v>2009</v>
      </c>
      <c r="N144" s="513">
        <v>4</v>
      </c>
      <c r="O144" s="513"/>
      <c r="P144" s="513"/>
      <c r="Q144" s="513">
        <v>14.62</v>
      </c>
      <c r="R144" s="513"/>
      <c r="S144" s="513">
        <v>0.1462</v>
      </c>
      <c r="T144" s="513" t="s">
        <v>930</v>
      </c>
      <c r="U144" s="513" t="s">
        <v>936</v>
      </c>
      <c r="V144" s="513" t="s">
        <v>1084</v>
      </c>
      <c r="W144" s="513"/>
      <c r="X144" s="513"/>
      <c r="Y144" s="513" t="s">
        <v>944</v>
      </c>
      <c r="Z144" s="513">
        <v>60</v>
      </c>
      <c r="AA144" s="513">
        <v>44</v>
      </c>
      <c r="AB144" s="513"/>
      <c r="AC144" s="513"/>
      <c r="AD144" s="513"/>
      <c r="AE144" s="513">
        <v>1997</v>
      </c>
      <c r="AF144" s="513">
        <v>2006</v>
      </c>
      <c r="AG144" s="513" t="s">
        <v>930</v>
      </c>
      <c r="AH144" s="513" t="s">
        <v>1008</v>
      </c>
      <c r="AI144" s="513">
        <v>6777</v>
      </c>
      <c r="AJ144" s="513">
        <v>24752</v>
      </c>
      <c r="AK144" s="513"/>
      <c r="AL144" s="513"/>
      <c r="AM144" s="513"/>
      <c r="AN144" s="513"/>
      <c r="AO144" s="513"/>
      <c r="AP144" s="513"/>
      <c r="AQ144" s="513"/>
      <c r="AR144" s="513"/>
      <c r="AS144" s="513"/>
      <c r="AT144" s="513" t="s">
        <v>929</v>
      </c>
      <c r="AU144" s="513" t="s">
        <v>994</v>
      </c>
      <c r="AV144" s="532">
        <v>40633</v>
      </c>
    </row>
    <row r="145" spans="1:48" ht="60" x14ac:dyDescent="0.25">
      <c r="A145" s="513">
        <v>3426</v>
      </c>
      <c r="B145" s="513" t="s">
        <v>1079</v>
      </c>
      <c r="C145" s="519" t="s">
        <v>928</v>
      </c>
      <c r="D145" s="513" t="s">
        <v>693</v>
      </c>
      <c r="E145" s="513" t="s">
        <v>1109</v>
      </c>
      <c r="F145" s="513" t="s">
        <v>694</v>
      </c>
      <c r="G145" s="513">
        <v>10</v>
      </c>
      <c r="H145" s="513">
        <v>0.9</v>
      </c>
      <c r="I145" s="513" t="s">
        <v>929</v>
      </c>
      <c r="J145" s="513" t="s">
        <v>940</v>
      </c>
      <c r="K145" s="513" t="s">
        <v>941</v>
      </c>
      <c r="L145" s="513" t="s">
        <v>984</v>
      </c>
      <c r="M145" s="513">
        <v>2009</v>
      </c>
      <c r="N145" s="513">
        <v>4</v>
      </c>
      <c r="O145" s="513"/>
      <c r="P145" s="513"/>
      <c r="Q145" s="513">
        <v>10.220000000000001</v>
      </c>
      <c r="R145" s="513"/>
      <c r="S145" s="513">
        <v>0.1022</v>
      </c>
      <c r="T145" s="513" t="s">
        <v>930</v>
      </c>
      <c r="U145" s="513" t="s">
        <v>936</v>
      </c>
      <c r="V145" s="513" t="s">
        <v>1095</v>
      </c>
      <c r="W145" s="513"/>
      <c r="X145" s="513"/>
      <c r="Y145" s="513" t="s">
        <v>944</v>
      </c>
      <c r="Z145" s="513">
        <v>157</v>
      </c>
      <c r="AA145" s="513">
        <v>84</v>
      </c>
      <c r="AB145" s="513"/>
      <c r="AC145" s="513"/>
      <c r="AD145" s="513"/>
      <c r="AE145" s="513">
        <v>1997</v>
      </c>
      <c r="AF145" s="513">
        <v>2006</v>
      </c>
      <c r="AG145" s="513" t="s">
        <v>930</v>
      </c>
      <c r="AH145" s="513" t="s">
        <v>1008</v>
      </c>
      <c r="AI145" s="513">
        <v>4959</v>
      </c>
      <c r="AJ145" s="513">
        <v>20763</v>
      </c>
      <c r="AK145" s="513"/>
      <c r="AL145" s="513"/>
      <c r="AM145" s="513"/>
      <c r="AN145" s="513"/>
      <c r="AO145" s="513"/>
      <c r="AP145" s="513"/>
      <c r="AQ145" s="513"/>
      <c r="AR145" s="513"/>
      <c r="AS145" s="513"/>
      <c r="AT145" s="513" t="s">
        <v>929</v>
      </c>
      <c r="AU145" s="513" t="s">
        <v>994</v>
      </c>
      <c r="AV145" s="532">
        <v>40633</v>
      </c>
    </row>
    <row r="146" spans="1:48" ht="60" x14ac:dyDescent="0.25">
      <c r="A146" s="513">
        <v>3430</v>
      </c>
      <c r="B146" s="513" t="s">
        <v>1079</v>
      </c>
      <c r="C146" s="519" t="s">
        <v>928</v>
      </c>
      <c r="D146" s="513" t="s">
        <v>693</v>
      </c>
      <c r="E146" s="513" t="s">
        <v>1109</v>
      </c>
      <c r="F146" s="513" t="s">
        <v>694</v>
      </c>
      <c r="G146" s="513">
        <v>8</v>
      </c>
      <c r="H146" s="513">
        <v>0.92</v>
      </c>
      <c r="I146" s="513" t="s">
        <v>929</v>
      </c>
      <c r="J146" s="513" t="s">
        <v>940</v>
      </c>
      <c r="K146" s="513" t="s">
        <v>941</v>
      </c>
      <c r="L146" s="513" t="s">
        <v>984</v>
      </c>
      <c r="M146" s="513">
        <v>2009</v>
      </c>
      <c r="N146" s="513">
        <v>4</v>
      </c>
      <c r="O146" s="513"/>
      <c r="P146" s="513"/>
      <c r="Q146" s="513">
        <v>8.0399999999999991</v>
      </c>
      <c r="R146" s="513"/>
      <c r="S146" s="513">
        <v>8.0399999999999999E-2</v>
      </c>
      <c r="T146" s="513" t="s">
        <v>930</v>
      </c>
      <c r="U146" s="513" t="s">
        <v>936</v>
      </c>
      <c r="V146" s="513" t="s">
        <v>1095</v>
      </c>
      <c r="W146" s="513"/>
      <c r="X146" s="513"/>
      <c r="Y146" s="513" t="s">
        <v>944</v>
      </c>
      <c r="Z146" s="513">
        <v>228</v>
      </c>
      <c r="AA146" s="513">
        <v>141</v>
      </c>
      <c r="AB146" s="513"/>
      <c r="AC146" s="513"/>
      <c r="AD146" s="513"/>
      <c r="AE146" s="513">
        <v>1997</v>
      </c>
      <c r="AF146" s="513">
        <v>2006</v>
      </c>
      <c r="AG146" s="513" t="s">
        <v>930</v>
      </c>
      <c r="AH146" s="513" t="s">
        <v>1008</v>
      </c>
      <c r="AI146" s="513">
        <v>782</v>
      </c>
      <c r="AJ146" s="513">
        <v>10386</v>
      </c>
      <c r="AK146" s="513"/>
      <c r="AL146" s="513"/>
      <c r="AM146" s="513"/>
      <c r="AN146" s="513"/>
      <c r="AO146" s="513">
        <v>2</v>
      </c>
      <c r="AP146" s="513"/>
      <c r="AQ146" s="513"/>
      <c r="AR146" s="513"/>
      <c r="AS146" s="513"/>
      <c r="AT146" s="513" t="s">
        <v>929</v>
      </c>
      <c r="AU146" s="513" t="s">
        <v>1014</v>
      </c>
      <c r="AV146" s="532">
        <v>40633</v>
      </c>
    </row>
    <row r="147" spans="1:48" ht="60" x14ac:dyDescent="0.25">
      <c r="A147" s="513">
        <v>3423</v>
      </c>
      <c r="B147" s="513" t="s">
        <v>1079</v>
      </c>
      <c r="C147" s="519" t="s">
        <v>928</v>
      </c>
      <c r="D147" s="513" t="s">
        <v>693</v>
      </c>
      <c r="E147" s="513" t="s">
        <v>1109</v>
      </c>
      <c r="F147" s="513" t="s">
        <v>694</v>
      </c>
      <c r="G147" s="513">
        <v>7</v>
      </c>
      <c r="H147" s="513">
        <v>0.93</v>
      </c>
      <c r="I147" s="513" t="s">
        <v>929</v>
      </c>
      <c r="J147" s="513" t="s">
        <v>940</v>
      </c>
      <c r="K147" s="513" t="s">
        <v>934</v>
      </c>
      <c r="L147" s="513" t="s">
        <v>984</v>
      </c>
      <c r="M147" s="513">
        <v>2009</v>
      </c>
      <c r="N147" s="513">
        <v>4</v>
      </c>
      <c r="O147" s="513"/>
      <c r="P147" s="513"/>
      <c r="Q147" s="513">
        <v>5.9</v>
      </c>
      <c r="R147" s="513"/>
      <c r="S147" s="513">
        <v>5.8999999999999997E-2</v>
      </c>
      <c r="T147" s="513" t="s">
        <v>930</v>
      </c>
      <c r="U147" s="513" t="s">
        <v>936</v>
      </c>
      <c r="V147" s="513" t="s">
        <v>1110</v>
      </c>
      <c r="W147" s="513"/>
      <c r="X147" s="513"/>
      <c r="Y147" s="513" t="s">
        <v>944</v>
      </c>
      <c r="Z147" s="513">
        <v>477</v>
      </c>
      <c r="AA147" s="513">
        <v>285</v>
      </c>
      <c r="AB147" s="513"/>
      <c r="AC147" s="513"/>
      <c r="AD147" s="513"/>
      <c r="AE147" s="513">
        <v>1997</v>
      </c>
      <c r="AF147" s="513">
        <v>2006</v>
      </c>
      <c r="AG147" s="513" t="s">
        <v>930</v>
      </c>
      <c r="AH147" s="513" t="s">
        <v>1008</v>
      </c>
      <c r="AI147" s="513">
        <v>6777</v>
      </c>
      <c r="AJ147" s="513">
        <v>37112</v>
      </c>
      <c r="AK147" s="513"/>
      <c r="AL147" s="513"/>
      <c r="AM147" s="513"/>
      <c r="AN147" s="513"/>
      <c r="AO147" s="513"/>
      <c r="AP147" s="513"/>
      <c r="AQ147" s="513"/>
      <c r="AR147" s="513"/>
      <c r="AS147" s="513"/>
      <c r="AT147" s="513" t="s">
        <v>929</v>
      </c>
      <c r="AU147" s="513" t="s">
        <v>994</v>
      </c>
      <c r="AV147" s="532">
        <v>40633</v>
      </c>
    </row>
    <row r="148" spans="1:48" ht="60" x14ac:dyDescent="0.25">
      <c r="A148" s="513">
        <v>3446</v>
      </c>
      <c r="B148" s="513" t="s">
        <v>1079</v>
      </c>
      <c r="C148" s="519" t="s">
        <v>928</v>
      </c>
      <c r="D148" s="513" t="s">
        <v>693</v>
      </c>
      <c r="E148" s="513" t="s">
        <v>1109</v>
      </c>
      <c r="F148" s="513" t="s">
        <v>694</v>
      </c>
      <c r="G148" s="513">
        <v>7</v>
      </c>
      <c r="H148" s="513">
        <v>0.93</v>
      </c>
      <c r="I148" s="513" t="s">
        <v>951</v>
      </c>
      <c r="J148" s="513" t="s">
        <v>940</v>
      </c>
      <c r="K148" s="513" t="s">
        <v>934</v>
      </c>
      <c r="L148" s="513" t="s">
        <v>955</v>
      </c>
      <c r="M148" s="513">
        <v>2009</v>
      </c>
      <c r="N148" s="513">
        <v>4</v>
      </c>
      <c r="O148" s="513"/>
      <c r="P148" s="513"/>
      <c r="Q148" s="513">
        <v>9.93</v>
      </c>
      <c r="R148" s="513"/>
      <c r="S148" s="513">
        <v>9.9299999999999999E-2</v>
      </c>
      <c r="T148" s="513" t="s">
        <v>930</v>
      </c>
      <c r="U148" s="513" t="s">
        <v>936</v>
      </c>
      <c r="V148" s="513" t="s">
        <v>1084</v>
      </c>
      <c r="W148" s="513"/>
      <c r="X148" s="513"/>
      <c r="Y148" s="513" t="s">
        <v>944</v>
      </c>
      <c r="Z148" s="513">
        <v>131</v>
      </c>
      <c r="AA148" s="513">
        <v>97</v>
      </c>
      <c r="AB148" s="513"/>
      <c r="AC148" s="513"/>
      <c r="AD148" s="513"/>
      <c r="AE148" s="513">
        <v>1997</v>
      </c>
      <c r="AF148" s="513">
        <v>2006</v>
      </c>
      <c r="AG148" s="513" t="s">
        <v>930</v>
      </c>
      <c r="AH148" s="513" t="s">
        <v>1008</v>
      </c>
      <c r="AI148" s="513">
        <v>11254</v>
      </c>
      <c r="AJ148" s="513">
        <v>59391</v>
      </c>
      <c r="AK148" s="513"/>
      <c r="AL148" s="513"/>
      <c r="AM148" s="513"/>
      <c r="AN148" s="513"/>
      <c r="AO148" s="513"/>
      <c r="AP148" s="513"/>
      <c r="AQ148" s="513"/>
      <c r="AR148" s="513"/>
      <c r="AS148" s="513"/>
      <c r="AT148" s="513" t="s">
        <v>929</v>
      </c>
      <c r="AU148" s="513" t="s">
        <v>994</v>
      </c>
      <c r="AV148" s="532">
        <v>40633</v>
      </c>
    </row>
    <row r="149" spans="1:48" ht="60" x14ac:dyDescent="0.25">
      <c r="A149" s="513">
        <v>3424</v>
      </c>
      <c r="B149" s="513" t="s">
        <v>1079</v>
      </c>
      <c r="C149" s="519" t="s">
        <v>928</v>
      </c>
      <c r="D149" s="513" t="s">
        <v>693</v>
      </c>
      <c r="E149" s="513" t="s">
        <v>1109</v>
      </c>
      <c r="F149" s="513" t="s">
        <v>694</v>
      </c>
      <c r="G149" s="513">
        <v>6</v>
      </c>
      <c r="H149" s="513">
        <v>0.94</v>
      </c>
      <c r="I149" s="513" t="s">
        <v>929</v>
      </c>
      <c r="J149" s="513" t="s">
        <v>940</v>
      </c>
      <c r="K149" s="513" t="s">
        <v>934</v>
      </c>
      <c r="L149" s="513" t="s">
        <v>984</v>
      </c>
      <c r="M149" s="513">
        <v>2009</v>
      </c>
      <c r="N149" s="513">
        <v>4</v>
      </c>
      <c r="O149" s="513"/>
      <c r="P149" s="513"/>
      <c r="Q149" s="513">
        <v>6.41</v>
      </c>
      <c r="R149" s="513"/>
      <c r="S149" s="513">
        <v>6.4100000000000004E-2</v>
      </c>
      <c r="T149" s="513" t="s">
        <v>930</v>
      </c>
      <c r="U149" s="513" t="s">
        <v>936</v>
      </c>
      <c r="V149" s="513" t="s">
        <v>1111</v>
      </c>
      <c r="W149" s="513"/>
      <c r="X149" s="513"/>
      <c r="Y149" s="513" t="s">
        <v>944</v>
      </c>
      <c r="Z149" s="513">
        <v>417</v>
      </c>
      <c r="AA149" s="513">
        <v>241</v>
      </c>
      <c r="AB149" s="513"/>
      <c r="AC149" s="513"/>
      <c r="AD149" s="513"/>
      <c r="AE149" s="513">
        <v>1997</v>
      </c>
      <c r="AF149" s="513">
        <v>2006</v>
      </c>
      <c r="AG149" s="513" t="s">
        <v>930</v>
      </c>
      <c r="AH149" s="513" t="s">
        <v>1008</v>
      </c>
      <c r="AI149" s="513">
        <v>11539</v>
      </c>
      <c r="AJ149" s="513">
        <v>37112</v>
      </c>
      <c r="AK149" s="513"/>
      <c r="AL149" s="513"/>
      <c r="AM149" s="513"/>
      <c r="AN149" s="513"/>
      <c r="AO149" s="513"/>
      <c r="AP149" s="513"/>
      <c r="AQ149" s="513"/>
      <c r="AR149" s="513"/>
      <c r="AS149" s="513"/>
      <c r="AT149" s="513" t="s">
        <v>929</v>
      </c>
      <c r="AU149" s="513" t="s">
        <v>994</v>
      </c>
      <c r="AV149" s="532">
        <v>40633</v>
      </c>
    </row>
    <row r="150" spans="1:48" ht="60" x14ac:dyDescent="0.25">
      <c r="A150" s="513">
        <v>3428</v>
      </c>
      <c r="B150" s="513" t="s">
        <v>1079</v>
      </c>
      <c r="C150" s="519" t="s">
        <v>928</v>
      </c>
      <c r="D150" s="513" t="s">
        <v>693</v>
      </c>
      <c r="E150" s="513" t="s">
        <v>1109</v>
      </c>
      <c r="F150" s="513" t="s">
        <v>694</v>
      </c>
      <c r="G150" s="513">
        <v>5</v>
      </c>
      <c r="H150" s="513">
        <v>0.95</v>
      </c>
      <c r="I150" s="513" t="s">
        <v>929</v>
      </c>
      <c r="J150" s="513" t="s">
        <v>940</v>
      </c>
      <c r="K150" s="513" t="s">
        <v>941</v>
      </c>
      <c r="L150" s="513" t="s">
        <v>984</v>
      </c>
      <c r="M150" s="513">
        <v>2009</v>
      </c>
      <c r="N150" s="513">
        <v>4</v>
      </c>
      <c r="O150" s="513"/>
      <c r="P150" s="513"/>
      <c r="Q150" s="513">
        <v>12.31</v>
      </c>
      <c r="R150" s="513"/>
      <c r="S150" s="513">
        <v>0.1231</v>
      </c>
      <c r="T150" s="513" t="s">
        <v>930</v>
      </c>
      <c r="U150" s="513" t="s">
        <v>936</v>
      </c>
      <c r="V150" s="513" t="s">
        <v>1111</v>
      </c>
      <c r="W150" s="513"/>
      <c r="X150" s="513"/>
      <c r="Y150" s="513" t="s">
        <v>944</v>
      </c>
      <c r="Z150" s="513">
        <v>108</v>
      </c>
      <c r="AA150" s="513">
        <v>66</v>
      </c>
      <c r="AB150" s="513"/>
      <c r="AC150" s="513"/>
      <c r="AD150" s="513"/>
      <c r="AE150" s="513">
        <v>1997</v>
      </c>
      <c r="AF150" s="513">
        <v>2006</v>
      </c>
      <c r="AG150" s="513" t="s">
        <v>930</v>
      </c>
      <c r="AH150" s="513" t="s">
        <v>1008</v>
      </c>
      <c r="AI150" s="513">
        <v>5326</v>
      </c>
      <c r="AJ150" s="513">
        <v>20763</v>
      </c>
      <c r="AK150" s="513"/>
      <c r="AL150" s="513"/>
      <c r="AM150" s="513"/>
      <c r="AN150" s="513"/>
      <c r="AO150" s="513"/>
      <c r="AP150" s="513"/>
      <c r="AQ150" s="513"/>
      <c r="AR150" s="513"/>
      <c r="AS150" s="513"/>
      <c r="AT150" s="513" t="s">
        <v>929</v>
      </c>
      <c r="AU150" s="513" t="s">
        <v>994</v>
      </c>
      <c r="AV150" s="532">
        <v>40633</v>
      </c>
    </row>
    <row r="151" spans="1:48" ht="60" x14ac:dyDescent="0.25">
      <c r="A151" s="513">
        <v>3450</v>
      </c>
      <c r="B151" s="513" t="s">
        <v>1079</v>
      </c>
      <c r="C151" s="519" t="s">
        <v>928</v>
      </c>
      <c r="D151" s="513" t="s">
        <v>693</v>
      </c>
      <c r="E151" s="513" t="s">
        <v>1109</v>
      </c>
      <c r="F151" s="513" t="s">
        <v>694</v>
      </c>
      <c r="G151" s="513">
        <v>3</v>
      </c>
      <c r="H151" s="513">
        <v>0.97</v>
      </c>
      <c r="I151" s="513" t="s">
        <v>951</v>
      </c>
      <c r="J151" s="513" t="s">
        <v>940</v>
      </c>
      <c r="K151" s="513" t="s">
        <v>941</v>
      </c>
      <c r="L151" s="513" t="s">
        <v>984</v>
      </c>
      <c r="M151" s="513">
        <v>2009</v>
      </c>
      <c r="N151" s="513">
        <v>4</v>
      </c>
      <c r="O151" s="513"/>
      <c r="P151" s="513"/>
      <c r="Q151" s="513">
        <v>13.51</v>
      </c>
      <c r="R151" s="513"/>
      <c r="S151" s="513">
        <v>0.1351</v>
      </c>
      <c r="T151" s="513" t="s">
        <v>930</v>
      </c>
      <c r="U151" s="513" t="s">
        <v>936</v>
      </c>
      <c r="V151" s="513" t="s">
        <v>1095</v>
      </c>
      <c r="W151" s="513"/>
      <c r="X151" s="513"/>
      <c r="Y151" s="513" t="s">
        <v>944</v>
      </c>
      <c r="Z151" s="513">
        <v>103</v>
      </c>
      <c r="AA151" s="513">
        <v>56</v>
      </c>
      <c r="AB151" s="513"/>
      <c r="AC151" s="513"/>
      <c r="AD151" s="513"/>
      <c r="AE151" s="513">
        <v>1997</v>
      </c>
      <c r="AF151" s="513">
        <v>2006</v>
      </c>
      <c r="AG151" s="513" t="s">
        <v>930</v>
      </c>
      <c r="AH151" s="513" t="s">
        <v>1008</v>
      </c>
      <c r="AI151" s="513">
        <v>4959</v>
      </c>
      <c r="AJ151" s="513">
        <v>20763</v>
      </c>
      <c r="AK151" s="513"/>
      <c r="AL151" s="513"/>
      <c r="AM151" s="513"/>
      <c r="AN151" s="513"/>
      <c r="AO151" s="513"/>
      <c r="AP151" s="513"/>
      <c r="AQ151" s="513"/>
      <c r="AR151" s="513"/>
      <c r="AS151" s="513"/>
      <c r="AT151" s="513" t="s">
        <v>929</v>
      </c>
      <c r="AU151" s="513" t="s">
        <v>994</v>
      </c>
      <c r="AV151" s="532">
        <v>40633</v>
      </c>
    </row>
    <row r="152" spans="1:48" ht="60" x14ac:dyDescent="0.25">
      <c r="A152" s="513">
        <v>3452</v>
      </c>
      <c r="B152" s="513" t="s">
        <v>1079</v>
      </c>
      <c r="C152" s="519" t="s">
        <v>928</v>
      </c>
      <c r="D152" s="513" t="s">
        <v>693</v>
      </c>
      <c r="E152" s="513" t="s">
        <v>1109</v>
      </c>
      <c r="F152" s="513" t="s">
        <v>694</v>
      </c>
      <c r="G152" s="513">
        <v>0</v>
      </c>
      <c r="H152" s="513">
        <v>1</v>
      </c>
      <c r="I152" s="513" t="s">
        <v>951</v>
      </c>
      <c r="J152" s="513" t="s">
        <v>940</v>
      </c>
      <c r="K152" s="513" t="s">
        <v>941</v>
      </c>
      <c r="L152" s="513" t="s">
        <v>984</v>
      </c>
      <c r="M152" s="513">
        <v>2009</v>
      </c>
      <c r="N152" s="513">
        <v>4</v>
      </c>
      <c r="O152" s="513"/>
      <c r="P152" s="513"/>
      <c r="Q152" s="513">
        <v>15.84</v>
      </c>
      <c r="R152" s="513"/>
      <c r="S152" s="513">
        <v>0.15840000000000001</v>
      </c>
      <c r="T152" s="513" t="s">
        <v>930</v>
      </c>
      <c r="U152" s="513" t="s">
        <v>936</v>
      </c>
      <c r="V152" s="513" t="s">
        <v>1111</v>
      </c>
      <c r="W152" s="513"/>
      <c r="X152" s="513"/>
      <c r="Y152" s="513" t="s">
        <v>944</v>
      </c>
      <c r="Z152" s="513">
        <v>70</v>
      </c>
      <c r="AA152" s="513">
        <v>44</v>
      </c>
      <c r="AB152" s="513"/>
      <c r="AC152" s="513"/>
      <c r="AD152" s="513"/>
      <c r="AE152" s="513">
        <v>1997</v>
      </c>
      <c r="AF152" s="513">
        <v>2006</v>
      </c>
      <c r="AG152" s="513" t="s">
        <v>930</v>
      </c>
      <c r="AH152" s="513" t="s">
        <v>1008</v>
      </c>
      <c r="AI152" s="513">
        <v>5326</v>
      </c>
      <c r="AJ152" s="513">
        <v>20763</v>
      </c>
      <c r="AK152" s="513"/>
      <c r="AL152" s="513"/>
      <c r="AM152" s="513"/>
      <c r="AN152" s="513"/>
      <c r="AO152" s="513"/>
      <c r="AP152" s="513"/>
      <c r="AQ152" s="513"/>
      <c r="AR152" s="513"/>
      <c r="AS152" s="513"/>
      <c r="AT152" s="513" t="s">
        <v>929</v>
      </c>
      <c r="AU152" s="513" t="s">
        <v>994</v>
      </c>
      <c r="AV152" s="532">
        <v>40633</v>
      </c>
    </row>
    <row r="153" spans="1:48" ht="60" x14ac:dyDescent="0.25">
      <c r="A153" s="513">
        <v>3627</v>
      </c>
      <c r="B153" s="513" t="s">
        <v>1079</v>
      </c>
      <c r="C153" s="519" t="s">
        <v>928</v>
      </c>
      <c r="D153" s="513" t="s">
        <v>693</v>
      </c>
      <c r="E153" s="513" t="s">
        <v>1109</v>
      </c>
      <c r="F153" s="513" t="s">
        <v>695</v>
      </c>
      <c r="G153" s="513">
        <v>54</v>
      </c>
      <c r="H153" s="513">
        <v>0.46</v>
      </c>
      <c r="I153" s="513" t="s">
        <v>951</v>
      </c>
      <c r="J153" s="513" t="s">
        <v>940</v>
      </c>
      <c r="K153" s="513" t="s">
        <v>941</v>
      </c>
      <c r="L153" s="513" t="s">
        <v>984</v>
      </c>
      <c r="M153" s="513">
        <v>2009</v>
      </c>
      <c r="N153" s="513">
        <v>4</v>
      </c>
      <c r="O153" s="513" t="s">
        <v>1096</v>
      </c>
      <c r="P153" s="513"/>
      <c r="Q153" s="513">
        <v>12.55</v>
      </c>
      <c r="R153" s="513"/>
      <c r="S153" s="513">
        <v>0.1255</v>
      </c>
      <c r="T153" s="513" t="s">
        <v>930</v>
      </c>
      <c r="U153" s="513" t="s">
        <v>1018</v>
      </c>
      <c r="V153" s="513" t="s">
        <v>1095</v>
      </c>
      <c r="W153" s="513"/>
      <c r="X153" s="513"/>
      <c r="Y153" s="513" t="s">
        <v>944</v>
      </c>
      <c r="Z153" s="513"/>
      <c r="AA153" s="513"/>
      <c r="AB153" s="513"/>
      <c r="AC153" s="513"/>
      <c r="AD153" s="513"/>
      <c r="AE153" s="513">
        <v>1997</v>
      </c>
      <c r="AF153" s="513">
        <v>2006</v>
      </c>
      <c r="AG153" s="513" t="s">
        <v>930</v>
      </c>
      <c r="AH153" s="513" t="s">
        <v>1008</v>
      </c>
      <c r="AI153" s="513">
        <v>180</v>
      </c>
      <c r="AJ153" s="513">
        <v>12776</v>
      </c>
      <c r="AK153" s="513"/>
      <c r="AL153" s="513"/>
      <c r="AM153" s="513"/>
      <c r="AN153" s="513"/>
      <c r="AO153" s="513">
        <v>2</v>
      </c>
      <c r="AP153" s="513"/>
      <c r="AQ153" s="513"/>
      <c r="AR153" s="513"/>
      <c r="AS153" s="513"/>
      <c r="AT153" s="513" t="s">
        <v>929</v>
      </c>
      <c r="AU153" s="513" t="s">
        <v>1014</v>
      </c>
      <c r="AV153" s="532">
        <v>40633</v>
      </c>
    </row>
    <row r="154" spans="1:48" ht="60" x14ac:dyDescent="0.25">
      <c r="A154" s="513">
        <v>3637</v>
      </c>
      <c r="B154" s="513" t="s">
        <v>1079</v>
      </c>
      <c r="C154" s="519" t="s">
        <v>1112</v>
      </c>
      <c r="D154" s="513" t="s">
        <v>693</v>
      </c>
      <c r="E154" s="513" t="s">
        <v>1109</v>
      </c>
      <c r="F154" s="513" t="s">
        <v>696</v>
      </c>
      <c r="G154" s="513">
        <v>33</v>
      </c>
      <c r="H154" s="513">
        <v>0.67</v>
      </c>
      <c r="I154" s="513" t="s">
        <v>951</v>
      </c>
      <c r="J154" s="513" t="s">
        <v>940</v>
      </c>
      <c r="K154" s="513" t="s">
        <v>941</v>
      </c>
      <c r="L154" s="513" t="s">
        <v>984</v>
      </c>
      <c r="M154" s="513">
        <v>2009</v>
      </c>
      <c r="N154" s="513">
        <v>4</v>
      </c>
      <c r="O154" s="513"/>
      <c r="P154" s="513"/>
      <c r="Q154" s="513">
        <v>12.3</v>
      </c>
      <c r="R154" s="513"/>
      <c r="S154" s="513">
        <v>0.123</v>
      </c>
      <c r="T154" s="513" t="s">
        <v>930</v>
      </c>
      <c r="U154" s="513" t="s">
        <v>1018</v>
      </c>
      <c r="V154" s="513" t="s">
        <v>1095</v>
      </c>
      <c r="W154" s="513"/>
      <c r="X154" s="513"/>
      <c r="Y154" s="513" t="s">
        <v>944</v>
      </c>
      <c r="Z154" s="513"/>
      <c r="AA154" s="513"/>
      <c r="AB154" s="513"/>
      <c r="AC154" s="513"/>
      <c r="AD154" s="513"/>
      <c r="AE154" s="513">
        <v>1997</v>
      </c>
      <c r="AF154" s="513">
        <v>2006</v>
      </c>
      <c r="AG154" s="513" t="s">
        <v>930</v>
      </c>
      <c r="AH154" s="513" t="s">
        <v>1008</v>
      </c>
      <c r="AI154" s="513">
        <v>180</v>
      </c>
      <c r="AJ154" s="513">
        <v>12776</v>
      </c>
      <c r="AK154" s="513"/>
      <c r="AL154" s="513"/>
      <c r="AM154" s="513"/>
      <c r="AN154" s="513"/>
      <c r="AO154" s="513">
        <v>2</v>
      </c>
      <c r="AP154" s="513"/>
      <c r="AQ154" s="513"/>
      <c r="AR154" s="513"/>
      <c r="AS154" s="513"/>
      <c r="AT154" s="513" t="s">
        <v>929</v>
      </c>
      <c r="AU154" s="513" t="s">
        <v>1014</v>
      </c>
      <c r="AV154" s="532">
        <v>40633</v>
      </c>
    </row>
    <row r="155" spans="1:48" ht="60" x14ac:dyDescent="0.25">
      <c r="A155" s="513">
        <v>3651</v>
      </c>
      <c r="B155" s="513" t="s">
        <v>1079</v>
      </c>
      <c r="C155" s="519" t="s">
        <v>1113</v>
      </c>
      <c r="D155" s="513" t="s">
        <v>693</v>
      </c>
      <c r="E155" s="513" t="s">
        <v>1109</v>
      </c>
      <c r="F155" s="513" t="s">
        <v>697</v>
      </c>
      <c r="G155" s="513">
        <v>38</v>
      </c>
      <c r="H155" s="513">
        <v>0.62</v>
      </c>
      <c r="I155" s="513" t="s">
        <v>951</v>
      </c>
      <c r="J155" s="513" t="s">
        <v>940</v>
      </c>
      <c r="K155" s="513" t="s">
        <v>941</v>
      </c>
      <c r="L155" s="513" t="s">
        <v>984</v>
      </c>
      <c r="M155" s="513">
        <v>2009</v>
      </c>
      <c r="N155" s="513">
        <v>4</v>
      </c>
      <c r="O155" s="513"/>
      <c r="P155" s="513"/>
      <c r="Q155" s="513">
        <v>14.9</v>
      </c>
      <c r="R155" s="513"/>
      <c r="S155" s="513">
        <v>0.14899999999999999</v>
      </c>
      <c r="T155" s="513" t="s">
        <v>930</v>
      </c>
      <c r="U155" s="513" t="s">
        <v>1018</v>
      </c>
      <c r="V155" s="513" t="s">
        <v>1095</v>
      </c>
      <c r="W155" s="513"/>
      <c r="X155" s="513"/>
      <c r="Y155" s="513" t="s">
        <v>944</v>
      </c>
      <c r="Z155" s="513"/>
      <c r="AA155" s="513"/>
      <c r="AB155" s="513"/>
      <c r="AC155" s="513"/>
      <c r="AD155" s="513"/>
      <c r="AE155" s="513">
        <v>1997</v>
      </c>
      <c r="AF155" s="513">
        <v>2006</v>
      </c>
      <c r="AG155" s="513" t="s">
        <v>930</v>
      </c>
      <c r="AH155" s="513" t="s">
        <v>1008</v>
      </c>
      <c r="AI155" s="513">
        <v>180</v>
      </c>
      <c r="AJ155" s="513">
        <v>12776</v>
      </c>
      <c r="AK155" s="513"/>
      <c r="AL155" s="513"/>
      <c r="AM155" s="513"/>
      <c r="AN155" s="513"/>
      <c r="AO155" s="513">
        <v>2</v>
      </c>
      <c r="AP155" s="513"/>
      <c r="AQ155" s="513"/>
      <c r="AR155" s="513"/>
      <c r="AS155" s="513"/>
      <c r="AT155" s="513" t="s">
        <v>929</v>
      </c>
      <c r="AU155" s="513" t="s">
        <v>1014</v>
      </c>
      <c r="AV155" s="532">
        <v>40633</v>
      </c>
    </row>
    <row r="156" spans="1:48" ht="60" x14ac:dyDescent="0.25">
      <c r="A156" s="513">
        <v>4362</v>
      </c>
      <c r="B156" s="513" t="s">
        <v>1136</v>
      </c>
      <c r="C156" s="519" t="s">
        <v>928</v>
      </c>
      <c r="D156" s="513" t="s">
        <v>693</v>
      </c>
      <c r="E156" s="513"/>
      <c r="F156" s="513" t="s">
        <v>698</v>
      </c>
      <c r="G156" s="513">
        <v>23.123000000000001</v>
      </c>
      <c r="H156" s="513">
        <v>0.76900000000000002</v>
      </c>
      <c r="I156" s="513" t="s">
        <v>951</v>
      </c>
      <c r="J156" s="513" t="s">
        <v>940</v>
      </c>
      <c r="K156" s="513" t="s">
        <v>988</v>
      </c>
      <c r="L156" s="513" t="s">
        <v>984</v>
      </c>
      <c r="M156" s="513">
        <v>2011</v>
      </c>
      <c r="N156" s="513">
        <v>4</v>
      </c>
      <c r="O156" s="513" t="s">
        <v>1137</v>
      </c>
      <c r="P156" s="513"/>
      <c r="Q156" s="513">
        <v>11.053000000000001</v>
      </c>
      <c r="R156" s="513"/>
      <c r="S156" s="513">
        <v>0.111</v>
      </c>
      <c r="T156" s="513" t="s">
        <v>930</v>
      </c>
      <c r="U156" s="513" t="s">
        <v>936</v>
      </c>
      <c r="V156" s="513" t="s">
        <v>1138</v>
      </c>
      <c r="W156" s="513"/>
      <c r="X156" s="513"/>
      <c r="Y156" s="513" t="s">
        <v>1128</v>
      </c>
      <c r="Z156" s="513">
        <v>430</v>
      </c>
      <c r="AA156" s="513">
        <v>430</v>
      </c>
      <c r="AB156" s="513"/>
      <c r="AC156" s="513"/>
      <c r="AD156" s="513"/>
      <c r="AE156" s="513">
        <v>1999</v>
      </c>
      <c r="AF156" s="513">
        <v>2008</v>
      </c>
      <c r="AG156" s="513" t="s">
        <v>930</v>
      </c>
      <c r="AH156" s="513" t="s">
        <v>937</v>
      </c>
      <c r="AI156" s="513">
        <v>397</v>
      </c>
      <c r="AJ156" s="513">
        <v>18697</v>
      </c>
      <c r="AK156" s="513"/>
      <c r="AL156" s="513"/>
      <c r="AM156" s="513"/>
      <c r="AN156" s="513"/>
      <c r="AO156" s="513">
        <v>2</v>
      </c>
      <c r="AP156" s="513"/>
      <c r="AQ156" s="513"/>
      <c r="AR156" s="513"/>
      <c r="AS156" s="513"/>
      <c r="AT156" s="513" t="s">
        <v>929</v>
      </c>
      <c r="AU156" s="513"/>
      <c r="AV156" s="532">
        <v>41229</v>
      </c>
    </row>
    <row r="157" spans="1:48" ht="60" x14ac:dyDescent="0.25">
      <c r="A157" s="513">
        <v>4397</v>
      </c>
      <c r="B157" s="513" t="s">
        <v>1136</v>
      </c>
      <c r="C157" s="519" t="s">
        <v>928</v>
      </c>
      <c r="D157" s="513" t="s">
        <v>693</v>
      </c>
      <c r="E157" s="513"/>
      <c r="F157" s="513" t="s">
        <v>698</v>
      </c>
      <c r="G157" s="513">
        <v>21.596</v>
      </c>
      <c r="H157" s="513">
        <v>0.78400000000000003</v>
      </c>
      <c r="I157" s="513" t="s">
        <v>973</v>
      </c>
      <c r="J157" s="513" t="s">
        <v>940</v>
      </c>
      <c r="K157" s="513" t="s">
        <v>988</v>
      </c>
      <c r="L157" s="513" t="s">
        <v>984</v>
      </c>
      <c r="M157" s="513">
        <v>2011</v>
      </c>
      <c r="N157" s="513">
        <v>4</v>
      </c>
      <c r="O157" s="513" t="s">
        <v>1137</v>
      </c>
      <c r="P157" s="513"/>
      <c r="Q157" s="513">
        <v>11.452999999999999</v>
      </c>
      <c r="R157" s="513"/>
      <c r="S157" s="513">
        <v>0.115</v>
      </c>
      <c r="T157" s="513" t="s">
        <v>930</v>
      </c>
      <c r="U157" s="513" t="s">
        <v>936</v>
      </c>
      <c r="V157" s="513" t="s">
        <v>1138</v>
      </c>
      <c r="W157" s="513"/>
      <c r="X157" s="513"/>
      <c r="Y157" s="513" t="s">
        <v>1128</v>
      </c>
      <c r="Z157" s="513">
        <v>430</v>
      </c>
      <c r="AA157" s="513">
        <v>430</v>
      </c>
      <c r="AB157" s="513"/>
      <c r="AC157" s="513"/>
      <c r="AD157" s="513"/>
      <c r="AE157" s="513">
        <v>1999</v>
      </c>
      <c r="AF157" s="513">
        <v>2008</v>
      </c>
      <c r="AG157" s="513" t="s">
        <v>930</v>
      </c>
      <c r="AH157" s="513" t="s">
        <v>937</v>
      </c>
      <c r="AI157" s="513">
        <v>397</v>
      </c>
      <c r="AJ157" s="513">
        <v>18697</v>
      </c>
      <c r="AK157" s="513"/>
      <c r="AL157" s="513"/>
      <c r="AM157" s="513"/>
      <c r="AN157" s="513"/>
      <c r="AO157" s="513">
        <v>2</v>
      </c>
      <c r="AP157" s="513"/>
      <c r="AQ157" s="513"/>
      <c r="AR157" s="513"/>
      <c r="AS157" s="513"/>
      <c r="AT157" s="513" t="s">
        <v>929</v>
      </c>
      <c r="AU157" s="513"/>
      <c r="AV157" s="532">
        <v>41229</v>
      </c>
    </row>
    <row r="158" spans="1:48" ht="60" x14ac:dyDescent="0.25">
      <c r="A158" s="513">
        <v>4323</v>
      </c>
      <c r="B158" s="513" t="s">
        <v>1136</v>
      </c>
      <c r="C158" s="519" t="s">
        <v>928</v>
      </c>
      <c r="D158" s="513" t="s">
        <v>693</v>
      </c>
      <c r="E158" s="513"/>
      <c r="F158" s="513" t="s">
        <v>698</v>
      </c>
      <c r="G158" s="513">
        <v>16.527999999999999</v>
      </c>
      <c r="H158" s="513">
        <v>0.83499999999999996</v>
      </c>
      <c r="I158" s="513" t="s">
        <v>929</v>
      </c>
      <c r="J158" s="513" t="s">
        <v>940</v>
      </c>
      <c r="K158" s="513" t="s">
        <v>988</v>
      </c>
      <c r="L158" s="513" t="s">
        <v>984</v>
      </c>
      <c r="M158" s="513">
        <v>2011</v>
      </c>
      <c r="N158" s="513">
        <v>4</v>
      </c>
      <c r="O158" s="513" t="s">
        <v>1137</v>
      </c>
      <c r="P158" s="513"/>
      <c r="Q158" s="513">
        <v>11.919</v>
      </c>
      <c r="R158" s="513"/>
      <c r="S158" s="513">
        <v>0.11899999999999999</v>
      </c>
      <c r="T158" s="513" t="s">
        <v>930</v>
      </c>
      <c r="U158" s="513" t="s">
        <v>936</v>
      </c>
      <c r="V158" s="513" t="s">
        <v>1138</v>
      </c>
      <c r="W158" s="513"/>
      <c r="X158" s="513"/>
      <c r="Y158" s="513" t="s">
        <v>1128</v>
      </c>
      <c r="Z158" s="513">
        <v>430</v>
      </c>
      <c r="AA158" s="513">
        <v>430</v>
      </c>
      <c r="AB158" s="513"/>
      <c r="AC158" s="513"/>
      <c r="AD158" s="513"/>
      <c r="AE158" s="513">
        <v>1999</v>
      </c>
      <c r="AF158" s="513">
        <v>2008</v>
      </c>
      <c r="AG158" s="513" t="s">
        <v>930</v>
      </c>
      <c r="AH158" s="513" t="s">
        <v>937</v>
      </c>
      <c r="AI158" s="513">
        <v>397</v>
      </c>
      <c r="AJ158" s="513">
        <v>18697</v>
      </c>
      <c r="AK158" s="513"/>
      <c r="AL158" s="513"/>
      <c r="AM158" s="513"/>
      <c r="AN158" s="513"/>
      <c r="AO158" s="513">
        <v>2</v>
      </c>
      <c r="AP158" s="513"/>
      <c r="AQ158" s="513"/>
      <c r="AR158" s="513"/>
      <c r="AS158" s="513"/>
      <c r="AT158" s="513" t="s">
        <v>929</v>
      </c>
      <c r="AU158" s="513"/>
      <c r="AV158" s="532">
        <v>41229</v>
      </c>
    </row>
    <row r="159" spans="1:48" ht="60" x14ac:dyDescent="0.25">
      <c r="A159" s="513">
        <v>4314</v>
      </c>
      <c r="B159" s="513" t="s">
        <v>1136</v>
      </c>
      <c r="C159" s="519" t="s">
        <v>928</v>
      </c>
      <c r="D159" s="513" t="s">
        <v>693</v>
      </c>
      <c r="E159" s="513"/>
      <c r="F159" s="513" t="s">
        <v>698</v>
      </c>
      <c r="G159" s="513">
        <v>10.959</v>
      </c>
      <c r="H159" s="513">
        <v>0.89</v>
      </c>
      <c r="I159" s="513" t="s">
        <v>929</v>
      </c>
      <c r="J159" s="513" t="s">
        <v>940</v>
      </c>
      <c r="K159" s="513" t="s">
        <v>988</v>
      </c>
      <c r="L159" s="513" t="s">
        <v>984</v>
      </c>
      <c r="M159" s="513">
        <v>2011</v>
      </c>
      <c r="N159" s="513">
        <v>4</v>
      </c>
      <c r="O159" s="513" t="s">
        <v>1137</v>
      </c>
      <c r="P159" s="513"/>
      <c r="Q159" s="513">
        <v>13.779</v>
      </c>
      <c r="R159" s="513"/>
      <c r="S159" s="513">
        <v>0.13800000000000001</v>
      </c>
      <c r="T159" s="513" t="s">
        <v>930</v>
      </c>
      <c r="U159" s="513" t="s">
        <v>936</v>
      </c>
      <c r="V159" s="513" t="s">
        <v>1139</v>
      </c>
      <c r="W159" s="513"/>
      <c r="X159" s="513"/>
      <c r="Y159" s="513" t="s">
        <v>1128</v>
      </c>
      <c r="Z159" s="513">
        <v>282</v>
      </c>
      <c r="AA159" s="513">
        <v>282</v>
      </c>
      <c r="AB159" s="513"/>
      <c r="AC159" s="513"/>
      <c r="AD159" s="513"/>
      <c r="AE159" s="513">
        <v>1999</v>
      </c>
      <c r="AF159" s="513">
        <v>2008</v>
      </c>
      <c r="AG159" s="513" t="s">
        <v>930</v>
      </c>
      <c r="AH159" s="513" t="s">
        <v>937</v>
      </c>
      <c r="AI159" s="513">
        <v>397</v>
      </c>
      <c r="AJ159" s="513">
        <v>18697</v>
      </c>
      <c r="AK159" s="513"/>
      <c r="AL159" s="513"/>
      <c r="AM159" s="513"/>
      <c r="AN159" s="513"/>
      <c r="AO159" s="513">
        <v>2</v>
      </c>
      <c r="AP159" s="513"/>
      <c r="AQ159" s="513"/>
      <c r="AR159" s="513"/>
      <c r="AS159" s="513"/>
      <c r="AT159" s="513" t="s">
        <v>929</v>
      </c>
      <c r="AU159" s="513"/>
      <c r="AV159" s="532">
        <v>41229</v>
      </c>
    </row>
    <row r="160" spans="1:48" ht="60" x14ac:dyDescent="0.25">
      <c r="A160" s="513">
        <v>4399</v>
      </c>
      <c r="B160" s="513" t="s">
        <v>1136</v>
      </c>
      <c r="C160" s="519" t="s">
        <v>928</v>
      </c>
      <c r="D160" s="513" t="s">
        <v>693</v>
      </c>
      <c r="E160" s="513"/>
      <c r="F160" s="513" t="s">
        <v>698</v>
      </c>
      <c r="G160" s="513">
        <v>4.6760000000000002</v>
      </c>
      <c r="H160" s="513">
        <v>0.95299999999999996</v>
      </c>
      <c r="I160" s="513" t="s">
        <v>973</v>
      </c>
      <c r="J160" s="513" t="s">
        <v>940</v>
      </c>
      <c r="K160" s="513" t="s">
        <v>988</v>
      </c>
      <c r="L160" s="513" t="s">
        <v>984</v>
      </c>
      <c r="M160" s="513">
        <v>2011</v>
      </c>
      <c r="N160" s="513">
        <v>4</v>
      </c>
      <c r="O160" s="513" t="s">
        <v>1137</v>
      </c>
      <c r="P160" s="513"/>
      <c r="Q160" s="513">
        <v>9.6720000000000006</v>
      </c>
      <c r="R160" s="513"/>
      <c r="S160" s="513">
        <v>9.7000000000000003E-2</v>
      </c>
      <c r="T160" s="513" t="s">
        <v>930</v>
      </c>
      <c r="U160" s="513" t="s">
        <v>936</v>
      </c>
      <c r="V160" s="513" t="s">
        <v>1138</v>
      </c>
      <c r="W160" s="513"/>
      <c r="X160" s="513"/>
      <c r="Y160" s="513" t="s">
        <v>1128</v>
      </c>
      <c r="Z160" s="513">
        <v>1144</v>
      </c>
      <c r="AA160" s="513">
        <v>1144</v>
      </c>
      <c r="AB160" s="513"/>
      <c r="AC160" s="513"/>
      <c r="AD160" s="513"/>
      <c r="AE160" s="513">
        <v>1999</v>
      </c>
      <c r="AF160" s="513">
        <v>2008</v>
      </c>
      <c r="AG160" s="513" t="s">
        <v>930</v>
      </c>
      <c r="AH160" s="513" t="s">
        <v>937</v>
      </c>
      <c r="AI160" s="513">
        <v>310</v>
      </c>
      <c r="AJ160" s="513">
        <v>18697</v>
      </c>
      <c r="AK160" s="513"/>
      <c r="AL160" s="513"/>
      <c r="AM160" s="513"/>
      <c r="AN160" s="513"/>
      <c r="AO160" s="513">
        <v>2</v>
      </c>
      <c r="AP160" s="513"/>
      <c r="AQ160" s="513"/>
      <c r="AR160" s="513"/>
      <c r="AS160" s="513"/>
      <c r="AT160" s="513" t="s">
        <v>929</v>
      </c>
      <c r="AU160" s="513"/>
      <c r="AV160" s="532">
        <v>41229</v>
      </c>
    </row>
    <row r="161" spans="1:48" ht="60" x14ac:dyDescent="0.25">
      <c r="A161" s="513">
        <v>4326</v>
      </c>
      <c r="B161" s="513" t="s">
        <v>1136</v>
      </c>
      <c r="C161" s="519" t="s">
        <v>928</v>
      </c>
      <c r="D161" s="513" t="s">
        <v>693</v>
      </c>
      <c r="E161" s="513"/>
      <c r="F161" s="513" t="s">
        <v>698</v>
      </c>
      <c r="G161" s="513">
        <v>1.667</v>
      </c>
      <c r="H161" s="513">
        <v>0.98299999999999998</v>
      </c>
      <c r="I161" s="513" t="s">
        <v>929</v>
      </c>
      <c r="J161" s="513" t="s">
        <v>940</v>
      </c>
      <c r="K161" s="513" t="s">
        <v>988</v>
      </c>
      <c r="L161" s="513" t="s">
        <v>984</v>
      </c>
      <c r="M161" s="513">
        <v>2011</v>
      </c>
      <c r="N161" s="513">
        <v>4</v>
      </c>
      <c r="O161" s="513" t="s">
        <v>1137</v>
      </c>
      <c r="P161" s="513"/>
      <c r="Q161" s="513">
        <v>9.7799999999999994</v>
      </c>
      <c r="R161" s="513"/>
      <c r="S161" s="513">
        <v>9.8000000000000004E-2</v>
      </c>
      <c r="T161" s="513" t="s">
        <v>930</v>
      </c>
      <c r="U161" s="513" t="s">
        <v>936</v>
      </c>
      <c r="V161" s="513" t="s">
        <v>1138</v>
      </c>
      <c r="W161" s="513"/>
      <c r="X161" s="513"/>
      <c r="Y161" s="513" t="s">
        <v>1128</v>
      </c>
      <c r="Z161" s="513">
        <v>1144</v>
      </c>
      <c r="AA161" s="513">
        <v>1144</v>
      </c>
      <c r="AB161" s="513"/>
      <c r="AC161" s="513"/>
      <c r="AD161" s="513"/>
      <c r="AE161" s="513">
        <v>1999</v>
      </c>
      <c r="AF161" s="513">
        <v>2008</v>
      </c>
      <c r="AG161" s="513" t="s">
        <v>930</v>
      </c>
      <c r="AH161" s="513" t="s">
        <v>937</v>
      </c>
      <c r="AI161" s="513">
        <v>310</v>
      </c>
      <c r="AJ161" s="513">
        <v>18697</v>
      </c>
      <c r="AK161" s="513"/>
      <c r="AL161" s="513"/>
      <c r="AM161" s="513"/>
      <c r="AN161" s="513"/>
      <c r="AO161" s="513">
        <v>2</v>
      </c>
      <c r="AP161" s="513"/>
      <c r="AQ161" s="513"/>
      <c r="AR161" s="513"/>
      <c r="AS161" s="513"/>
      <c r="AT161" s="513" t="s">
        <v>929</v>
      </c>
      <c r="AU161" s="513"/>
      <c r="AV161" s="532">
        <v>41229</v>
      </c>
    </row>
    <row r="162" spans="1:48" ht="45" x14ac:dyDescent="0.25">
      <c r="A162" s="513">
        <v>2450</v>
      </c>
      <c r="B162" s="513" t="s">
        <v>939</v>
      </c>
      <c r="C162" s="519" t="s">
        <v>928</v>
      </c>
      <c r="D162" s="513" t="s">
        <v>699</v>
      </c>
      <c r="E162" s="513"/>
      <c r="F162" s="513" t="s">
        <v>700</v>
      </c>
      <c r="G162" s="513">
        <v>1</v>
      </c>
      <c r="H162" s="513">
        <v>0.99</v>
      </c>
      <c r="I162" s="513" t="s">
        <v>929</v>
      </c>
      <c r="J162" s="513" t="s">
        <v>940</v>
      </c>
      <c r="K162" s="513" t="s">
        <v>941</v>
      </c>
      <c r="L162" s="513" t="s">
        <v>929</v>
      </c>
      <c r="M162" s="513">
        <v>2010</v>
      </c>
      <c r="N162" s="513">
        <v>4</v>
      </c>
      <c r="O162" s="513" t="s">
        <v>942</v>
      </c>
      <c r="P162" s="513"/>
      <c r="Q162" s="513">
        <v>3.1</v>
      </c>
      <c r="R162" s="513"/>
      <c r="S162" s="513">
        <v>3.1E-2</v>
      </c>
      <c r="T162" s="513" t="s">
        <v>930</v>
      </c>
      <c r="U162" s="513" t="s">
        <v>936</v>
      </c>
      <c r="V162" s="513" t="s">
        <v>943</v>
      </c>
      <c r="W162" s="513"/>
      <c r="X162" s="513"/>
      <c r="Y162" s="513" t="s">
        <v>944</v>
      </c>
      <c r="Z162" s="513"/>
      <c r="AA162" s="513">
        <v>3122</v>
      </c>
      <c r="AB162" s="513"/>
      <c r="AC162" s="513"/>
      <c r="AD162" s="513"/>
      <c r="AE162" s="513">
        <v>1994</v>
      </c>
      <c r="AF162" s="513">
        <v>2006</v>
      </c>
      <c r="AG162" s="513" t="s">
        <v>945</v>
      </c>
      <c r="AH162" s="513"/>
      <c r="AI162" s="513"/>
      <c r="AJ162" s="513"/>
      <c r="AK162" s="513"/>
      <c r="AL162" s="513"/>
      <c r="AM162" s="513"/>
      <c r="AN162" s="513"/>
      <c r="AO162" s="513"/>
      <c r="AP162" s="513" t="s">
        <v>946</v>
      </c>
      <c r="AQ162" s="513" t="s">
        <v>947</v>
      </c>
      <c r="AR162" s="513" t="s">
        <v>948</v>
      </c>
      <c r="AS162" s="513"/>
      <c r="AT162" s="513" t="s">
        <v>929</v>
      </c>
      <c r="AU162" s="513"/>
      <c r="AV162" s="513"/>
    </row>
    <row r="163" spans="1:48" ht="90" x14ac:dyDescent="0.25">
      <c r="A163" s="513">
        <v>4918</v>
      </c>
      <c r="B163" s="513" t="s">
        <v>1058</v>
      </c>
      <c r="C163" s="519" t="s">
        <v>928</v>
      </c>
      <c r="D163" s="513" t="s">
        <v>699</v>
      </c>
      <c r="E163" s="513"/>
      <c r="F163" s="513" t="s">
        <v>701</v>
      </c>
      <c r="G163" s="513">
        <v>27</v>
      </c>
      <c r="H163" s="513">
        <v>0.73</v>
      </c>
      <c r="I163" s="513" t="s">
        <v>929</v>
      </c>
      <c r="J163" s="513" t="s">
        <v>940</v>
      </c>
      <c r="K163" s="513" t="s">
        <v>935</v>
      </c>
      <c r="L163" s="513" t="s">
        <v>929</v>
      </c>
      <c r="M163" s="513">
        <v>2013</v>
      </c>
      <c r="N163" s="513">
        <v>4</v>
      </c>
      <c r="O163" s="513" t="s">
        <v>1059</v>
      </c>
      <c r="P163" s="513"/>
      <c r="Q163" s="513">
        <v>10.199999999999999</v>
      </c>
      <c r="R163" s="513"/>
      <c r="S163" s="513">
        <v>0.10199999999999999</v>
      </c>
      <c r="T163" s="513" t="s">
        <v>930</v>
      </c>
      <c r="U163" s="513" t="s">
        <v>936</v>
      </c>
      <c r="V163" s="513" t="s">
        <v>1005</v>
      </c>
      <c r="W163" s="513"/>
      <c r="X163" s="513"/>
      <c r="Y163" s="513" t="s">
        <v>944</v>
      </c>
      <c r="Z163" s="513"/>
      <c r="AA163" s="513">
        <v>91</v>
      </c>
      <c r="AB163" s="513"/>
      <c r="AC163" s="513"/>
      <c r="AD163" s="513"/>
      <c r="AE163" s="513">
        <v>1996</v>
      </c>
      <c r="AF163" s="513">
        <v>2010</v>
      </c>
      <c r="AG163" s="513" t="s">
        <v>945</v>
      </c>
      <c r="AH163" s="513" t="s">
        <v>937</v>
      </c>
      <c r="AI163" s="513"/>
      <c r="AJ163" s="513"/>
      <c r="AK163" s="513">
        <v>3000</v>
      </c>
      <c r="AL163" s="513">
        <v>30000</v>
      </c>
      <c r="AM163" s="513"/>
      <c r="AN163" s="513"/>
      <c r="AO163" s="513">
        <v>2</v>
      </c>
      <c r="AP163" s="513" t="s">
        <v>946</v>
      </c>
      <c r="AQ163" s="513" t="s">
        <v>957</v>
      </c>
      <c r="AR163" s="513" t="s">
        <v>983</v>
      </c>
      <c r="AS163" s="513" t="s">
        <v>1060</v>
      </c>
      <c r="AT163" s="513"/>
      <c r="AU163" s="513"/>
      <c r="AV163" s="532">
        <v>41487</v>
      </c>
    </row>
    <row r="164" spans="1:48" ht="45" x14ac:dyDescent="0.25">
      <c r="A164" s="513">
        <v>2438</v>
      </c>
      <c r="B164" s="513" t="s">
        <v>1089</v>
      </c>
      <c r="C164" s="519" t="s">
        <v>928</v>
      </c>
      <c r="D164" s="513" t="s">
        <v>699</v>
      </c>
      <c r="E164" s="513"/>
      <c r="F164" s="513" t="s">
        <v>702</v>
      </c>
      <c r="G164" s="513">
        <v>16</v>
      </c>
      <c r="H164" s="513">
        <v>0.84</v>
      </c>
      <c r="I164" s="513" t="s">
        <v>1090</v>
      </c>
      <c r="J164" s="513" t="s">
        <v>940</v>
      </c>
      <c r="K164" s="513" t="s">
        <v>929</v>
      </c>
      <c r="L164" s="513" t="s">
        <v>984</v>
      </c>
      <c r="M164" s="513">
        <v>2009</v>
      </c>
      <c r="N164" s="513">
        <v>4</v>
      </c>
      <c r="O164" s="513" t="s">
        <v>1091</v>
      </c>
      <c r="P164" s="513"/>
      <c r="Q164" s="513">
        <v>10.4</v>
      </c>
      <c r="R164" s="513"/>
      <c r="S164" s="513">
        <v>0.104</v>
      </c>
      <c r="T164" s="513" t="s">
        <v>930</v>
      </c>
      <c r="U164" s="513" t="s">
        <v>936</v>
      </c>
      <c r="V164" s="513" t="s">
        <v>1088</v>
      </c>
      <c r="W164" s="513"/>
      <c r="X164" s="513"/>
      <c r="Y164" s="513" t="s">
        <v>1092</v>
      </c>
      <c r="Z164" s="513">
        <v>72</v>
      </c>
      <c r="AA164" s="513">
        <v>95</v>
      </c>
      <c r="AB164" s="513"/>
      <c r="AC164" s="513"/>
      <c r="AD164" s="513"/>
      <c r="AE164" s="513">
        <v>1993</v>
      </c>
      <c r="AF164" s="513">
        <v>2007</v>
      </c>
      <c r="AG164" s="513" t="s">
        <v>930</v>
      </c>
      <c r="AH164" s="513" t="s">
        <v>937</v>
      </c>
      <c r="AI164" s="513">
        <v>261</v>
      </c>
      <c r="AJ164" s="513">
        <v>14790</v>
      </c>
      <c r="AK164" s="513"/>
      <c r="AL164" s="513"/>
      <c r="AM164" s="513"/>
      <c r="AN164" s="513"/>
      <c r="AO164" s="513">
        <v>2</v>
      </c>
      <c r="AP164" s="513"/>
      <c r="AQ164" s="513"/>
      <c r="AR164" s="513"/>
      <c r="AS164" s="513"/>
      <c r="AT164" s="513" t="s">
        <v>929</v>
      </c>
      <c r="AU164" s="513" t="s">
        <v>1014</v>
      </c>
      <c r="AV164" s="532">
        <v>40401</v>
      </c>
    </row>
    <row r="165" spans="1:48" ht="60" x14ac:dyDescent="0.25">
      <c r="A165" s="513">
        <v>2433</v>
      </c>
      <c r="B165" s="513" t="s">
        <v>1089</v>
      </c>
      <c r="C165" s="519" t="s">
        <v>928</v>
      </c>
      <c r="D165" s="513" t="s">
        <v>699</v>
      </c>
      <c r="E165" s="513"/>
      <c r="F165" s="513" t="s">
        <v>703</v>
      </c>
      <c r="G165" s="513">
        <v>25</v>
      </c>
      <c r="H165" s="513">
        <v>0.75</v>
      </c>
      <c r="I165" s="513" t="s">
        <v>1090</v>
      </c>
      <c r="J165" s="513" t="s">
        <v>940</v>
      </c>
      <c r="K165" s="513" t="s">
        <v>929</v>
      </c>
      <c r="L165" s="513" t="s">
        <v>984</v>
      </c>
      <c r="M165" s="513">
        <v>2009</v>
      </c>
      <c r="N165" s="513">
        <v>4</v>
      </c>
      <c r="O165" s="513" t="s">
        <v>1097</v>
      </c>
      <c r="P165" s="513"/>
      <c r="Q165" s="513">
        <v>12.7</v>
      </c>
      <c r="R165" s="513"/>
      <c r="S165" s="513">
        <v>0.127</v>
      </c>
      <c r="T165" s="513" t="s">
        <v>930</v>
      </c>
      <c r="U165" s="513" t="s">
        <v>936</v>
      </c>
      <c r="V165" s="513" t="s">
        <v>1098</v>
      </c>
      <c r="W165" s="513"/>
      <c r="X165" s="513"/>
      <c r="Y165" s="513" t="s">
        <v>1092</v>
      </c>
      <c r="Z165" s="513">
        <v>46</v>
      </c>
      <c r="AA165" s="513">
        <v>22</v>
      </c>
      <c r="AB165" s="513"/>
      <c r="AC165" s="513"/>
      <c r="AD165" s="513"/>
      <c r="AE165" s="513">
        <v>1997</v>
      </c>
      <c r="AF165" s="513">
        <v>2006</v>
      </c>
      <c r="AG165" s="513" t="s">
        <v>930</v>
      </c>
      <c r="AH165" s="513" t="s">
        <v>937</v>
      </c>
      <c r="AI165" s="513">
        <v>895</v>
      </c>
      <c r="AJ165" s="513">
        <v>20479</v>
      </c>
      <c r="AK165" s="513"/>
      <c r="AL165" s="513"/>
      <c r="AM165" s="513"/>
      <c r="AN165" s="513"/>
      <c r="AO165" s="513">
        <v>2</v>
      </c>
      <c r="AP165" s="513"/>
      <c r="AQ165" s="513"/>
      <c r="AR165" s="513"/>
      <c r="AS165" s="513"/>
      <c r="AT165" s="513" t="s">
        <v>929</v>
      </c>
      <c r="AU165" s="513" t="s">
        <v>1014</v>
      </c>
      <c r="AV165" s="532">
        <v>40401</v>
      </c>
    </row>
    <row r="166" spans="1:48" ht="30" x14ac:dyDescent="0.25">
      <c r="A166" s="513">
        <v>144</v>
      </c>
      <c r="B166" s="513" t="s">
        <v>927</v>
      </c>
      <c r="C166" s="519" t="s">
        <v>928</v>
      </c>
      <c r="D166" s="513" t="s">
        <v>704</v>
      </c>
      <c r="E166" s="513"/>
      <c r="F166" s="513" t="s">
        <v>705</v>
      </c>
      <c r="G166" s="513">
        <v>32</v>
      </c>
      <c r="H166" s="513">
        <v>0.68</v>
      </c>
      <c r="I166" s="513" t="s">
        <v>929</v>
      </c>
      <c r="J166" s="513" t="s">
        <v>72</v>
      </c>
      <c r="K166" s="513" t="s">
        <v>929</v>
      </c>
      <c r="L166" s="513" t="s">
        <v>929</v>
      </c>
      <c r="M166" s="513">
        <v>2004</v>
      </c>
      <c r="N166" s="513">
        <v>4</v>
      </c>
      <c r="O166" s="513"/>
      <c r="P166" s="513">
        <v>9</v>
      </c>
      <c r="Q166" s="513"/>
      <c r="R166" s="513">
        <v>0.09</v>
      </c>
      <c r="S166" s="513"/>
      <c r="T166" s="513" t="s">
        <v>930</v>
      </c>
      <c r="U166" s="513" t="s">
        <v>931</v>
      </c>
      <c r="V166" s="513"/>
      <c r="W166" s="513"/>
      <c r="X166" s="513"/>
      <c r="Y166" s="513"/>
      <c r="Z166" s="513"/>
      <c r="AA166" s="513"/>
      <c r="AB166" s="513"/>
      <c r="AC166" s="513"/>
      <c r="AD166" s="513"/>
      <c r="AE166" s="513"/>
      <c r="AF166" s="513"/>
      <c r="AG166" s="513" t="s">
        <v>930</v>
      </c>
      <c r="AH166" s="513"/>
      <c r="AI166" s="513" t="s">
        <v>929</v>
      </c>
      <c r="AJ166" s="513" t="s">
        <v>929</v>
      </c>
      <c r="AK166" s="513"/>
      <c r="AL166" s="513"/>
      <c r="AM166" s="513"/>
      <c r="AN166" s="513"/>
      <c r="AO166" s="513"/>
      <c r="AP166" s="513"/>
      <c r="AQ166" s="513"/>
      <c r="AR166" s="513"/>
      <c r="AS166" s="513"/>
      <c r="AT166" s="513"/>
      <c r="AU166" s="513"/>
      <c r="AV166" s="513"/>
    </row>
    <row r="167" spans="1:48" ht="30" x14ac:dyDescent="0.25">
      <c r="A167" s="513">
        <v>145</v>
      </c>
      <c r="B167" s="513" t="s">
        <v>927</v>
      </c>
      <c r="C167" s="519" t="s">
        <v>928</v>
      </c>
      <c r="D167" s="513" t="s">
        <v>704</v>
      </c>
      <c r="E167" s="513"/>
      <c r="F167" s="513" t="s">
        <v>705</v>
      </c>
      <c r="G167" s="513">
        <v>15</v>
      </c>
      <c r="H167" s="513">
        <v>0.85</v>
      </c>
      <c r="I167" s="513" t="s">
        <v>929</v>
      </c>
      <c r="J167" s="513" t="s">
        <v>932</v>
      </c>
      <c r="K167" s="513" t="s">
        <v>929</v>
      </c>
      <c r="L167" s="513" t="s">
        <v>929</v>
      </c>
      <c r="M167" s="513">
        <v>2004</v>
      </c>
      <c r="N167" s="513">
        <v>5</v>
      </c>
      <c r="O167" s="513"/>
      <c r="P167" s="513">
        <v>5</v>
      </c>
      <c r="Q167" s="513"/>
      <c r="R167" s="513">
        <v>0.05</v>
      </c>
      <c r="S167" s="513"/>
      <c r="T167" s="513" t="s">
        <v>930</v>
      </c>
      <c r="U167" s="513" t="s">
        <v>931</v>
      </c>
      <c r="V167" s="513"/>
      <c r="W167" s="513"/>
      <c r="X167" s="513"/>
      <c r="Y167" s="513"/>
      <c r="Z167" s="513"/>
      <c r="AA167" s="513"/>
      <c r="AB167" s="513"/>
      <c r="AC167" s="513"/>
      <c r="AD167" s="513"/>
      <c r="AE167" s="513"/>
      <c r="AF167" s="513"/>
      <c r="AG167" s="513" t="s">
        <v>930</v>
      </c>
      <c r="AH167" s="513"/>
      <c r="AI167" s="513" t="s">
        <v>929</v>
      </c>
      <c r="AJ167" s="513" t="s">
        <v>929</v>
      </c>
      <c r="AK167" s="513"/>
      <c r="AL167" s="513"/>
      <c r="AM167" s="513"/>
      <c r="AN167" s="513"/>
      <c r="AO167" s="513"/>
      <c r="AP167" s="513"/>
      <c r="AQ167" s="513"/>
      <c r="AR167" s="513"/>
      <c r="AS167" s="513"/>
      <c r="AT167" s="513"/>
      <c r="AU167" s="513"/>
      <c r="AV167" s="513"/>
    </row>
    <row r="168" spans="1:48" ht="30" x14ac:dyDescent="0.25">
      <c r="A168" s="513">
        <v>147</v>
      </c>
      <c r="B168" s="513" t="s">
        <v>927</v>
      </c>
      <c r="C168" s="519" t="s">
        <v>928</v>
      </c>
      <c r="D168" s="513" t="s">
        <v>704</v>
      </c>
      <c r="E168" s="513"/>
      <c r="F168" s="513" t="s">
        <v>706</v>
      </c>
      <c r="G168" s="513">
        <v>44</v>
      </c>
      <c r="H168" s="513">
        <v>0.56000000000000005</v>
      </c>
      <c r="I168" s="513" t="s">
        <v>929</v>
      </c>
      <c r="J168" s="513" t="s">
        <v>72</v>
      </c>
      <c r="K168" s="513" t="s">
        <v>929</v>
      </c>
      <c r="L168" s="513" t="s">
        <v>929</v>
      </c>
      <c r="M168" s="513">
        <v>2004</v>
      </c>
      <c r="N168" s="513">
        <v>4</v>
      </c>
      <c r="O168" s="513"/>
      <c r="P168" s="513">
        <v>14</v>
      </c>
      <c r="Q168" s="513"/>
      <c r="R168" s="513">
        <v>0.14000000000000001</v>
      </c>
      <c r="S168" s="513"/>
      <c r="T168" s="513" t="s">
        <v>930</v>
      </c>
      <c r="U168" s="513" t="s">
        <v>931</v>
      </c>
      <c r="V168" s="513"/>
      <c r="W168" s="513"/>
      <c r="X168" s="513"/>
      <c r="Y168" s="513"/>
      <c r="Z168" s="513"/>
      <c r="AA168" s="513"/>
      <c r="AB168" s="513"/>
      <c r="AC168" s="513"/>
      <c r="AD168" s="513"/>
      <c r="AE168" s="513"/>
      <c r="AF168" s="513"/>
      <c r="AG168" s="513" t="s">
        <v>930</v>
      </c>
      <c r="AH168" s="513"/>
      <c r="AI168" s="513" t="s">
        <v>929</v>
      </c>
      <c r="AJ168" s="513" t="s">
        <v>929</v>
      </c>
      <c r="AK168" s="513"/>
      <c r="AL168" s="513"/>
      <c r="AM168" s="513"/>
      <c r="AN168" s="513"/>
      <c r="AO168" s="513"/>
      <c r="AP168" s="513"/>
      <c r="AQ168" s="513"/>
      <c r="AR168" s="513"/>
      <c r="AS168" s="513"/>
      <c r="AT168" s="513"/>
      <c r="AU168" s="513"/>
      <c r="AV168" s="513"/>
    </row>
    <row r="169" spans="1:48" ht="30" x14ac:dyDescent="0.25">
      <c r="A169" s="513">
        <v>148</v>
      </c>
      <c r="B169" s="513" t="s">
        <v>927</v>
      </c>
      <c r="C169" s="519" t="s">
        <v>928</v>
      </c>
      <c r="D169" s="513" t="s">
        <v>704</v>
      </c>
      <c r="E169" s="513"/>
      <c r="F169" s="513" t="s">
        <v>706</v>
      </c>
      <c r="G169" s="513">
        <v>22</v>
      </c>
      <c r="H169" s="513">
        <v>0.78</v>
      </c>
      <c r="I169" s="513" t="s">
        <v>929</v>
      </c>
      <c r="J169" s="513" t="s">
        <v>932</v>
      </c>
      <c r="K169" s="513" t="s">
        <v>929</v>
      </c>
      <c r="L169" s="513" t="s">
        <v>929</v>
      </c>
      <c r="M169" s="513">
        <v>2004</v>
      </c>
      <c r="N169" s="513">
        <v>4</v>
      </c>
      <c r="O169" s="513"/>
      <c r="P169" s="513">
        <v>8</v>
      </c>
      <c r="Q169" s="513"/>
      <c r="R169" s="513">
        <v>0.08</v>
      </c>
      <c r="S169" s="513"/>
      <c r="T169" s="513" t="s">
        <v>930</v>
      </c>
      <c r="U169" s="513" t="s">
        <v>931</v>
      </c>
      <c r="V169" s="513"/>
      <c r="W169" s="513"/>
      <c r="X169" s="513"/>
      <c r="Y169" s="513"/>
      <c r="Z169" s="513"/>
      <c r="AA169" s="513"/>
      <c r="AB169" s="513"/>
      <c r="AC169" s="513"/>
      <c r="AD169" s="513"/>
      <c r="AE169" s="513"/>
      <c r="AF169" s="513"/>
      <c r="AG169" s="513" t="s">
        <v>930</v>
      </c>
      <c r="AH169" s="513"/>
      <c r="AI169" s="513" t="s">
        <v>929</v>
      </c>
      <c r="AJ169" s="513" t="s">
        <v>929</v>
      </c>
      <c r="AK169" s="513"/>
      <c r="AL169" s="513"/>
      <c r="AM169" s="513"/>
      <c r="AN169" s="513"/>
      <c r="AO169" s="513"/>
      <c r="AP169" s="513"/>
      <c r="AQ169" s="513"/>
      <c r="AR169" s="513"/>
      <c r="AS169" s="513"/>
      <c r="AT169" s="513"/>
      <c r="AU169" s="513"/>
      <c r="AV169" s="513"/>
    </row>
    <row r="170" spans="1:48" ht="30" x14ac:dyDescent="0.25">
      <c r="A170" s="513">
        <v>141</v>
      </c>
      <c r="B170" s="513" t="s">
        <v>927</v>
      </c>
      <c r="C170" s="519" t="s">
        <v>928</v>
      </c>
      <c r="D170" s="513" t="s">
        <v>704</v>
      </c>
      <c r="E170" s="513"/>
      <c r="F170" s="513" t="s">
        <v>708</v>
      </c>
      <c r="G170" s="513">
        <v>17</v>
      </c>
      <c r="H170" s="513">
        <v>0.83</v>
      </c>
      <c r="I170" s="513" t="s">
        <v>929</v>
      </c>
      <c r="J170" s="513" t="s">
        <v>72</v>
      </c>
      <c r="K170" s="513" t="s">
        <v>929</v>
      </c>
      <c r="L170" s="513" t="s">
        <v>929</v>
      </c>
      <c r="M170" s="513">
        <v>2004</v>
      </c>
      <c r="N170" s="513">
        <v>5</v>
      </c>
      <c r="O170" s="513"/>
      <c r="P170" s="513">
        <v>5</v>
      </c>
      <c r="Q170" s="513"/>
      <c r="R170" s="513">
        <v>0.05</v>
      </c>
      <c r="S170" s="513"/>
      <c r="T170" s="513" t="s">
        <v>930</v>
      </c>
      <c r="U170" s="513" t="s">
        <v>931</v>
      </c>
      <c r="V170" s="513"/>
      <c r="W170" s="513"/>
      <c r="X170" s="513"/>
      <c r="Y170" s="513"/>
      <c r="Z170" s="513"/>
      <c r="AA170" s="513"/>
      <c r="AB170" s="513"/>
      <c r="AC170" s="513"/>
      <c r="AD170" s="513"/>
      <c r="AE170" s="513"/>
      <c r="AF170" s="513"/>
      <c r="AG170" s="513" t="s">
        <v>930</v>
      </c>
      <c r="AH170" s="513"/>
      <c r="AI170" s="513" t="s">
        <v>929</v>
      </c>
      <c r="AJ170" s="513" t="s">
        <v>929</v>
      </c>
      <c r="AK170" s="513"/>
      <c r="AL170" s="513"/>
      <c r="AM170" s="513"/>
      <c r="AN170" s="513"/>
      <c r="AO170" s="513"/>
      <c r="AP170" s="513"/>
      <c r="AQ170" s="513"/>
      <c r="AR170" s="513"/>
      <c r="AS170" s="513"/>
      <c r="AT170" s="513"/>
      <c r="AU170" s="513"/>
      <c r="AV170" s="513"/>
    </row>
    <row r="171" spans="1:48" ht="30" x14ac:dyDescent="0.25">
      <c r="A171" s="513">
        <v>142</v>
      </c>
      <c r="B171" s="513" t="s">
        <v>927</v>
      </c>
      <c r="C171" s="519" t="s">
        <v>928</v>
      </c>
      <c r="D171" s="513" t="s">
        <v>704</v>
      </c>
      <c r="E171" s="513"/>
      <c r="F171" s="513" t="s">
        <v>708</v>
      </c>
      <c r="G171" s="513">
        <v>7</v>
      </c>
      <c r="H171" s="513">
        <v>0.93</v>
      </c>
      <c r="I171" s="513" t="s">
        <v>929</v>
      </c>
      <c r="J171" s="513" t="s">
        <v>932</v>
      </c>
      <c r="K171" s="513" t="s">
        <v>929</v>
      </c>
      <c r="L171" s="513" t="s">
        <v>929</v>
      </c>
      <c r="M171" s="513">
        <v>2004</v>
      </c>
      <c r="N171" s="513">
        <v>5</v>
      </c>
      <c r="O171" s="513"/>
      <c r="P171" s="513">
        <v>3</v>
      </c>
      <c r="Q171" s="513"/>
      <c r="R171" s="513">
        <v>0.03</v>
      </c>
      <c r="S171" s="513"/>
      <c r="T171" s="513" t="s">
        <v>930</v>
      </c>
      <c r="U171" s="513" t="s">
        <v>931</v>
      </c>
      <c r="V171" s="513"/>
      <c r="W171" s="513"/>
      <c r="X171" s="513"/>
      <c r="Y171" s="513"/>
      <c r="Z171" s="513"/>
      <c r="AA171" s="513"/>
      <c r="AB171" s="513"/>
      <c r="AC171" s="513"/>
      <c r="AD171" s="513"/>
      <c r="AE171" s="513"/>
      <c r="AF171" s="513"/>
      <c r="AG171" s="513" t="s">
        <v>930</v>
      </c>
      <c r="AH171" s="513"/>
      <c r="AI171" s="513" t="s">
        <v>929</v>
      </c>
      <c r="AJ171" s="513" t="s">
        <v>929</v>
      </c>
      <c r="AK171" s="513"/>
      <c r="AL171" s="513"/>
      <c r="AM171" s="513"/>
      <c r="AN171" s="513"/>
      <c r="AO171" s="513"/>
      <c r="AP171" s="513"/>
      <c r="AQ171" s="513"/>
      <c r="AR171" s="513"/>
      <c r="AS171" s="513"/>
      <c r="AT171" s="513"/>
      <c r="AU171" s="513"/>
      <c r="AV171" s="513"/>
    </row>
    <row r="172" spans="1:48" ht="30" x14ac:dyDescent="0.25">
      <c r="A172" s="513">
        <v>134</v>
      </c>
      <c r="B172" s="513" t="s">
        <v>949</v>
      </c>
      <c r="C172" s="519" t="s">
        <v>928</v>
      </c>
      <c r="D172" s="513" t="s">
        <v>704</v>
      </c>
      <c r="E172" s="513"/>
      <c r="F172" s="513" t="s">
        <v>710</v>
      </c>
      <c r="G172" s="513">
        <v>50</v>
      </c>
      <c r="H172" s="513">
        <v>0.5</v>
      </c>
      <c r="I172" s="513" t="s">
        <v>929</v>
      </c>
      <c r="J172" s="513" t="s">
        <v>932</v>
      </c>
      <c r="K172" s="513" t="s">
        <v>1114</v>
      </c>
      <c r="L172" s="513" t="s">
        <v>1053</v>
      </c>
      <c r="M172" s="513">
        <v>2004</v>
      </c>
      <c r="N172" s="513">
        <v>4</v>
      </c>
      <c r="O172" s="513"/>
      <c r="P172" s="513">
        <v>13</v>
      </c>
      <c r="Q172" s="513"/>
      <c r="R172" s="513">
        <v>0.13</v>
      </c>
      <c r="S172" s="513"/>
      <c r="T172" s="513" t="s">
        <v>930</v>
      </c>
      <c r="U172" s="513" t="s">
        <v>931</v>
      </c>
      <c r="V172" s="513"/>
      <c r="W172" s="513"/>
      <c r="X172" s="513"/>
      <c r="Y172" s="513"/>
      <c r="Z172" s="513"/>
      <c r="AA172" s="513"/>
      <c r="AB172" s="513"/>
      <c r="AC172" s="513"/>
      <c r="AD172" s="513"/>
      <c r="AE172" s="513"/>
      <c r="AF172" s="513"/>
      <c r="AG172" s="513" t="s">
        <v>930</v>
      </c>
      <c r="AH172" s="513"/>
      <c r="AI172" s="513" t="s">
        <v>935</v>
      </c>
      <c r="AJ172" s="513" t="s">
        <v>935</v>
      </c>
      <c r="AK172" s="513"/>
      <c r="AL172" s="513"/>
      <c r="AM172" s="513"/>
      <c r="AN172" s="513"/>
      <c r="AO172" s="513">
        <v>2</v>
      </c>
      <c r="AP172" s="513"/>
      <c r="AQ172" s="513"/>
      <c r="AR172" s="513"/>
      <c r="AS172" s="513"/>
      <c r="AT172" s="513"/>
      <c r="AU172" s="513"/>
      <c r="AV172" s="513"/>
    </row>
    <row r="173" spans="1:48" ht="30" x14ac:dyDescent="0.25">
      <c r="A173" s="513">
        <v>132</v>
      </c>
      <c r="B173" s="513" t="s">
        <v>949</v>
      </c>
      <c r="C173" s="519" t="s">
        <v>928</v>
      </c>
      <c r="D173" s="513" t="s">
        <v>704</v>
      </c>
      <c r="E173" s="513"/>
      <c r="F173" s="513" t="s">
        <v>710</v>
      </c>
      <c r="G173" s="513">
        <v>40</v>
      </c>
      <c r="H173" s="513">
        <v>0.6</v>
      </c>
      <c r="I173" s="513" t="s">
        <v>929</v>
      </c>
      <c r="J173" s="513" t="s">
        <v>932</v>
      </c>
      <c r="K173" s="513" t="s">
        <v>1114</v>
      </c>
      <c r="L173" s="513" t="s">
        <v>1053</v>
      </c>
      <c r="M173" s="513">
        <v>2004</v>
      </c>
      <c r="N173" s="513">
        <v>4</v>
      </c>
      <c r="O173" s="513"/>
      <c r="P173" s="513">
        <v>16</v>
      </c>
      <c r="Q173" s="513"/>
      <c r="R173" s="513">
        <v>0.16</v>
      </c>
      <c r="S173" s="513"/>
      <c r="T173" s="513" t="s">
        <v>1115</v>
      </c>
      <c r="U173" s="513" t="s">
        <v>931</v>
      </c>
      <c r="V173" s="513"/>
      <c r="W173" s="513"/>
      <c r="X173" s="513"/>
      <c r="Y173" s="513"/>
      <c r="Z173" s="513"/>
      <c r="AA173" s="513"/>
      <c r="AB173" s="513"/>
      <c r="AC173" s="513"/>
      <c r="AD173" s="513"/>
      <c r="AE173" s="513"/>
      <c r="AF173" s="513"/>
      <c r="AG173" s="513" t="s">
        <v>930</v>
      </c>
      <c r="AH173" s="513"/>
      <c r="AI173" s="513" t="s">
        <v>935</v>
      </c>
      <c r="AJ173" s="513" t="s">
        <v>935</v>
      </c>
      <c r="AK173" s="513"/>
      <c r="AL173" s="513"/>
      <c r="AM173" s="513"/>
      <c r="AN173" s="513"/>
      <c r="AO173" s="513">
        <v>2</v>
      </c>
      <c r="AP173" s="513"/>
      <c r="AQ173" s="513"/>
      <c r="AR173" s="513"/>
      <c r="AS173" s="513"/>
      <c r="AT173" s="513"/>
      <c r="AU173" s="513"/>
      <c r="AV173" s="513"/>
    </row>
    <row r="174" spans="1:48" ht="45" x14ac:dyDescent="0.25">
      <c r="A174" s="513">
        <v>139</v>
      </c>
      <c r="B174" s="513" t="s">
        <v>949</v>
      </c>
      <c r="C174" s="519" t="s">
        <v>928</v>
      </c>
      <c r="D174" s="513" t="s">
        <v>704</v>
      </c>
      <c r="E174" s="513"/>
      <c r="F174" s="513" t="s">
        <v>711</v>
      </c>
      <c r="G174" s="513">
        <v>36</v>
      </c>
      <c r="H174" s="513">
        <v>0.64</v>
      </c>
      <c r="I174" s="513" t="s">
        <v>929</v>
      </c>
      <c r="J174" s="513" t="s">
        <v>932</v>
      </c>
      <c r="K174" s="513" t="s">
        <v>1114</v>
      </c>
      <c r="L174" s="513" t="s">
        <v>1053</v>
      </c>
      <c r="M174" s="513">
        <v>2004</v>
      </c>
      <c r="N174" s="513">
        <v>4</v>
      </c>
      <c r="O174" s="513"/>
      <c r="P174" s="513">
        <v>12</v>
      </c>
      <c r="Q174" s="513"/>
      <c r="R174" s="513">
        <v>0.12</v>
      </c>
      <c r="S174" s="513"/>
      <c r="T174" s="513" t="s">
        <v>930</v>
      </c>
      <c r="U174" s="513" t="s">
        <v>931</v>
      </c>
      <c r="V174" s="513"/>
      <c r="W174" s="513"/>
      <c r="X174" s="513"/>
      <c r="Y174" s="513"/>
      <c r="Z174" s="513"/>
      <c r="AA174" s="513"/>
      <c r="AB174" s="513"/>
      <c r="AC174" s="513"/>
      <c r="AD174" s="513"/>
      <c r="AE174" s="513"/>
      <c r="AF174" s="513"/>
      <c r="AG174" s="513" t="s">
        <v>930</v>
      </c>
      <c r="AH174" s="513"/>
      <c r="AI174" s="513" t="s">
        <v>935</v>
      </c>
      <c r="AJ174" s="513" t="s">
        <v>935</v>
      </c>
      <c r="AK174" s="513"/>
      <c r="AL174" s="513"/>
      <c r="AM174" s="513"/>
      <c r="AN174" s="513"/>
      <c r="AO174" s="513">
        <v>2</v>
      </c>
      <c r="AP174" s="513"/>
      <c r="AQ174" s="513"/>
      <c r="AR174" s="513"/>
      <c r="AS174" s="513"/>
      <c r="AT174" s="513"/>
      <c r="AU174" s="513"/>
      <c r="AV174" s="513"/>
    </row>
    <row r="175" spans="1:48" ht="30" x14ac:dyDescent="0.25">
      <c r="A175" s="513">
        <v>129</v>
      </c>
      <c r="B175" s="513" t="s">
        <v>949</v>
      </c>
      <c r="C175" s="519" t="s">
        <v>928</v>
      </c>
      <c r="D175" s="513" t="s">
        <v>704</v>
      </c>
      <c r="E175" s="513"/>
      <c r="F175" s="513" t="s">
        <v>712</v>
      </c>
      <c r="G175" s="513">
        <v>33</v>
      </c>
      <c r="H175" s="513">
        <v>0.67</v>
      </c>
      <c r="I175" s="513" t="s">
        <v>929</v>
      </c>
      <c r="J175" s="513" t="s">
        <v>932</v>
      </c>
      <c r="K175" s="513" t="s">
        <v>1155</v>
      </c>
      <c r="L175" s="513" t="s">
        <v>955</v>
      </c>
      <c r="M175" s="513">
        <v>2004</v>
      </c>
      <c r="N175" s="513">
        <v>4</v>
      </c>
      <c r="O175" s="513"/>
      <c r="P175" s="513">
        <v>9</v>
      </c>
      <c r="Q175" s="513"/>
      <c r="R175" s="513">
        <v>0.09</v>
      </c>
      <c r="S175" s="513"/>
      <c r="T175" s="513" t="s">
        <v>930</v>
      </c>
      <c r="U175" s="513" t="s">
        <v>931</v>
      </c>
      <c r="V175" s="513"/>
      <c r="W175" s="513"/>
      <c r="X175" s="513"/>
      <c r="Y175" s="513"/>
      <c r="Z175" s="513"/>
      <c r="AA175" s="513"/>
      <c r="AB175" s="513"/>
      <c r="AC175" s="513"/>
      <c r="AD175" s="513"/>
      <c r="AE175" s="513"/>
      <c r="AF175" s="513"/>
      <c r="AG175" s="513" t="s">
        <v>930</v>
      </c>
      <c r="AH175" s="513" t="s">
        <v>1008</v>
      </c>
      <c r="AI175" s="513"/>
      <c r="AJ175" s="513"/>
      <c r="AK175" s="513"/>
      <c r="AL175" s="513"/>
      <c r="AM175" s="513"/>
      <c r="AN175" s="513"/>
      <c r="AO175" s="513">
        <v>2</v>
      </c>
      <c r="AP175" s="513"/>
      <c r="AQ175" s="513"/>
      <c r="AR175" s="513"/>
      <c r="AS175" s="513"/>
      <c r="AT175" s="513"/>
      <c r="AU175" s="513"/>
      <c r="AV175" s="513"/>
    </row>
    <row r="176" spans="1:48" ht="30" x14ac:dyDescent="0.25">
      <c r="A176" s="513">
        <v>131</v>
      </c>
      <c r="B176" s="513" t="s">
        <v>949</v>
      </c>
      <c r="C176" s="519" t="s">
        <v>928</v>
      </c>
      <c r="D176" s="513" t="s">
        <v>704</v>
      </c>
      <c r="E176" s="513"/>
      <c r="F176" s="513" t="s">
        <v>712</v>
      </c>
      <c r="G176" s="513">
        <v>33</v>
      </c>
      <c r="H176" s="513">
        <v>0.67</v>
      </c>
      <c r="I176" s="513" t="s">
        <v>929</v>
      </c>
      <c r="J176" s="513" t="s">
        <v>932</v>
      </c>
      <c r="K176" s="513" t="s">
        <v>1155</v>
      </c>
      <c r="L176" s="513" t="s">
        <v>955</v>
      </c>
      <c r="M176" s="513">
        <v>2004</v>
      </c>
      <c r="N176" s="513">
        <v>4</v>
      </c>
      <c r="O176" s="513"/>
      <c r="P176" s="513">
        <v>9</v>
      </c>
      <c r="Q176" s="513"/>
      <c r="R176" s="513">
        <v>0.09</v>
      </c>
      <c r="S176" s="513"/>
      <c r="T176" s="513" t="s">
        <v>930</v>
      </c>
      <c r="U176" s="513" t="s">
        <v>931</v>
      </c>
      <c r="V176" s="513"/>
      <c r="W176" s="513"/>
      <c r="X176" s="513"/>
      <c r="Y176" s="513"/>
      <c r="Z176" s="513"/>
      <c r="AA176" s="513"/>
      <c r="AB176" s="513"/>
      <c r="AC176" s="513"/>
      <c r="AD176" s="513"/>
      <c r="AE176" s="513"/>
      <c r="AF176" s="513"/>
      <c r="AG176" s="513" t="s">
        <v>930</v>
      </c>
      <c r="AH176" s="513" t="s">
        <v>1008</v>
      </c>
      <c r="AI176" s="513"/>
      <c r="AJ176" s="513"/>
      <c r="AK176" s="513"/>
      <c r="AL176" s="513"/>
      <c r="AM176" s="513"/>
      <c r="AN176" s="513"/>
      <c r="AO176" s="513">
        <v>2</v>
      </c>
      <c r="AP176" s="513"/>
      <c r="AQ176" s="513"/>
      <c r="AR176" s="513"/>
      <c r="AS176" s="513"/>
      <c r="AT176" s="513"/>
      <c r="AU176" s="513"/>
      <c r="AV176" s="513"/>
    </row>
    <row r="177" spans="1:48" ht="60" x14ac:dyDescent="0.25">
      <c r="A177" s="513">
        <v>406</v>
      </c>
      <c r="B177" s="513" t="s">
        <v>1156</v>
      </c>
      <c r="C177" s="519" t="s">
        <v>928</v>
      </c>
      <c r="D177" s="513" t="s">
        <v>704</v>
      </c>
      <c r="E177" s="513"/>
      <c r="F177" s="513" t="s">
        <v>713</v>
      </c>
      <c r="G177" s="513">
        <v>57</v>
      </c>
      <c r="H177" s="513">
        <v>0.43</v>
      </c>
      <c r="I177" s="513" t="s">
        <v>1072</v>
      </c>
      <c r="J177" s="513" t="s">
        <v>932</v>
      </c>
      <c r="K177" s="513" t="s">
        <v>935</v>
      </c>
      <c r="L177" s="513" t="s">
        <v>935</v>
      </c>
      <c r="M177" s="513">
        <v>1996</v>
      </c>
      <c r="N177" s="513">
        <v>4</v>
      </c>
      <c r="O177" s="513"/>
      <c r="P177" s="513">
        <v>19</v>
      </c>
      <c r="Q177" s="513">
        <v>8</v>
      </c>
      <c r="R177" s="513">
        <v>0.19</v>
      </c>
      <c r="S177" s="513">
        <v>0.08</v>
      </c>
      <c r="T177" s="513" t="s">
        <v>930</v>
      </c>
      <c r="U177" s="513" t="s">
        <v>1074</v>
      </c>
      <c r="V177" s="513"/>
      <c r="W177" s="513"/>
      <c r="X177" s="513"/>
      <c r="Y177" s="513"/>
      <c r="Z177" s="513"/>
      <c r="AA177" s="513"/>
      <c r="AB177" s="513"/>
      <c r="AC177" s="513"/>
      <c r="AD177" s="513"/>
      <c r="AE177" s="513"/>
      <c r="AF177" s="513"/>
      <c r="AG177" s="513" t="s">
        <v>945</v>
      </c>
      <c r="AH177" s="513" t="s">
        <v>935</v>
      </c>
      <c r="AI177" s="513"/>
      <c r="AJ177" s="513"/>
      <c r="AK177" s="513" t="s">
        <v>935</v>
      </c>
      <c r="AL177" s="513" t="s">
        <v>935</v>
      </c>
      <c r="AM177" s="513"/>
      <c r="AN177" s="513"/>
      <c r="AO177" s="513"/>
      <c r="AP177" s="513" t="s">
        <v>946</v>
      </c>
      <c r="AQ177" s="513" t="s">
        <v>935</v>
      </c>
      <c r="AR177" s="513" t="s">
        <v>980</v>
      </c>
      <c r="AS177" s="513"/>
      <c r="AT177" s="513"/>
      <c r="AU177" s="513"/>
      <c r="AV177" s="513"/>
    </row>
    <row r="178" spans="1:48" x14ac:dyDescent="0.25">
      <c r="A178" s="513"/>
      <c r="B178" s="513"/>
      <c r="C178" s="519"/>
      <c r="D178" s="513"/>
      <c r="E178" s="513"/>
      <c r="F178" s="513"/>
      <c r="G178" s="513"/>
      <c r="H178" s="513"/>
      <c r="I178" s="513"/>
      <c r="J178" s="513"/>
      <c r="K178" s="513"/>
      <c r="L178" s="513"/>
      <c r="M178" s="513"/>
      <c r="N178" s="513"/>
      <c r="O178" s="513"/>
      <c r="P178" s="513"/>
      <c r="Q178" s="513"/>
      <c r="R178" s="513"/>
      <c r="S178" s="513"/>
      <c r="T178" s="513"/>
      <c r="U178" s="513"/>
      <c r="V178" s="513"/>
      <c r="W178" s="513"/>
      <c r="X178" s="513"/>
      <c r="Y178" s="513"/>
      <c r="Z178" s="513"/>
      <c r="AA178" s="513"/>
      <c r="AB178" s="513"/>
      <c r="AC178" s="513"/>
      <c r="AD178" s="513"/>
      <c r="AE178" s="513"/>
      <c r="AF178" s="513"/>
      <c r="AG178" s="513"/>
      <c r="AH178" s="513"/>
      <c r="AI178" s="513"/>
      <c r="AJ178" s="513"/>
      <c r="AK178" s="513"/>
      <c r="AL178" s="513"/>
      <c r="AM178" s="513"/>
      <c r="AN178" s="513"/>
      <c r="AO178" s="513"/>
      <c r="AP178" s="513"/>
      <c r="AQ178" s="513"/>
      <c r="AR178" s="513"/>
      <c r="AS178" s="513"/>
      <c r="AT178" s="513"/>
      <c r="AU178" s="513"/>
      <c r="AV178" s="532"/>
    </row>
  </sheetData>
  <hyperlinks>
    <hyperlink ref="C9" r:id="rId1"/>
    <hyperlink ref="C4" r:id="rId2"/>
    <hyperlink ref="C5" r:id="rId3"/>
    <hyperlink ref="C6" r:id="rId4"/>
    <hyperlink ref="C7" r:id="rId5"/>
    <hyperlink ref="C8" r:id="rId6"/>
    <hyperlink ref="C3" r:id="rId7"/>
    <hyperlink ref="C17" r:id="rId8"/>
    <hyperlink ref="C15" r:id="rId9"/>
    <hyperlink ref="C19" r:id="rId10"/>
    <hyperlink ref="C16" r:id="rId11"/>
    <hyperlink ref="C18" r:id="rId12"/>
    <hyperlink ref="C20" r:id="rId13"/>
    <hyperlink ref="C22" r:id="rId14"/>
    <hyperlink ref="C24" r:id="rId15"/>
    <hyperlink ref="C26" r:id="rId16"/>
    <hyperlink ref="C23" r:id="rId17"/>
    <hyperlink ref="C21" r:id="rId18"/>
    <hyperlink ref="C25" r:id="rId19"/>
    <hyperlink ref="C27" r:id="rId20"/>
    <hyperlink ref="C29" r:id="rId21"/>
    <hyperlink ref="C30" r:id="rId22"/>
    <hyperlink ref="C28" r:id="rId23"/>
    <hyperlink ref="C34" r:id="rId24"/>
    <hyperlink ref="C35" r:id="rId25"/>
    <hyperlink ref="C37" r:id="rId26"/>
    <hyperlink ref="C32" r:id="rId27"/>
    <hyperlink ref="C33" r:id="rId28"/>
    <hyperlink ref="C36" r:id="rId29"/>
    <hyperlink ref="C31" r:id="rId30"/>
    <hyperlink ref="C38" r:id="rId31"/>
    <hyperlink ref="C81" r:id="rId32"/>
    <hyperlink ref="C82" r:id="rId33"/>
    <hyperlink ref="C77" r:id="rId34"/>
    <hyperlink ref="C78" r:id="rId35"/>
    <hyperlink ref="C79" r:id="rId36"/>
    <hyperlink ref="C80" r:id="rId37"/>
    <hyperlink ref="C76" r:id="rId38"/>
    <hyperlink ref="C83" r:id="rId39"/>
    <hyperlink ref="C84" r:id="rId40"/>
    <hyperlink ref="C85" r:id="rId41"/>
    <hyperlink ref="C86" r:id="rId42"/>
    <hyperlink ref="C87" r:id="rId43"/>
    <hyperlink ref="C88" r:id="rId44"/>
    <hyperlink ref="C75" r:id="rId45"/>
    <hyperlink ref="C74" r:id="rId46"/>
    <hyperlink ref="C61" r:id="rId47"/>
    <hyperlink ref="C62" r:id="rId48"/>
    <hyperlink ref="C63" r:id="rId49"/>
    <hyperlink ref="C66" r:id="rId50"/>
    <hyperlink ref="C64" r:id="rId51"/>
    <hyperlink ref="C65" r:id="rId52"/>
    <hyperlink ref="C68" r:id="rId53"/>
    <hyperlink ref="C69" r:id="rId54"/>
    <hyperlink ref="C71" r:id="rId55"/>
    <hyperlink ref="C67" r:id="rId56"/>
    <hyperlink ref="C70" r:id="rId57"/>
    <hyperlink ref="C73" r:id="rId58"/>
    <hyperlink ref="C72" r:id="rId59"/>
    <hyperlink ref="C43" r:id="rId60"/>
    <hyperlink ref="C44" r:id="rId61"/>
    <hyperlink ref="C45" r:id="rId62"/>
    <hyperlink ref="C46" r:id="rId63"/>
    <hyperlink ref="C47" r:id="rId64"/>
    <hyperlink ref="C48" r:id="rId65"/>
    <hyperlink ref="C49" r:id="rId66"/>
    <hyperlink ref="C58" r:id="rId67"/>
    <hyperlink ref="C53" r:id="rId68"/>
    <hyperlink ref="C51" r:id="rId69"/>
    <hyperlink ref="C57" r:id="rId70"/>
    <hyperlink ref="C54" r:id="rId71"/>
    <hyperlink ref="C55" r:id="rId72"/>
    <hyperlink ref="C52" r:id="rId73"/>
    <hyperlink ref="C50" r:id="rId74"/>
    <hyperlink ref="C56" r:id="rId75"/>
    <hyperlink ref="C59" r:id="rId76"/>
    <hyperlink ref="C60" r:id="rId77"/>
    <hyperlink ref="C10" r:id="rId78"/>
    <hyperlink ref="C11" r:id="rId79"/>
    <hyperlink ref="C12" r:id="rId80"/>
    <hyperlink ref="C13" r:id="rId81"/>
    <hyperlink ref="C14" r:id="rId82"/>
    <hyperlink ref="C167" r:id="rId83"/>
    <hyperlink ref="C166" r:id="rId84"/>
    <hyperlink ref="C168" r:id="rId85"/>
    <hyperlink ref="C169" r:id="rId86"/>
    <hyperlink ref="C170" r:id="rId87"/>
    <hyperlink ref="C171" r:id="rId88"/>
    <hyperlink ref="C173" r:id="rId89"/>
    <hyperlink ref="C172" r:id="rId90"/>
    <hyperlink ref="C174" r:id="rId91"/>
    <hyperlink ref="C175" r:id="rId92"/>
    <hyperlink ref="C176" r:id="rId93"/>
    <hyperlink ref="C177" r:id="rId94"/>
    <hyperlink ref="C95" r:id="rId95"/>
    <hyperlink ref="C96" r:id="rId96"/>
    <hyperlink ref="C97" r:id="rId97"/>
    <hyperlink ref="C94" r:id="rId98"/>
    <hyperlink ref="C92" r:id="rId99"/>
    <hyperlink ref="C93" r:id="rId100"/>
    <hyperlink ref="C91" r:id="rId101"/>
    <hyperlink ref="C90" r:id="rId102"/>
    <hyperlink ref="C89" r:id="rId103"/>
    <hyperlink ref="C39" r:id="rId104"/>
    <hyperlink ref="C40" r:id="rId105"/>
    <hyperlink ref="C41" r:id="rId106"/>
    <hyperlink ref="C42" r:id="rId107"/>
    <hyperlink ref="C107" r:id="rId108"/>
    <hyperlink ref="C115" r:id="rId109"/>
    <hyperlink ref="C109" r:id="rId110"/>
    <hyperlink ref="C113" r:id="rId111"/>
    <hyperlink ref="C114" r:id="rId112"/>
    <hyperlink ref="C112" r:id="rId113"/>
    <hyperlink ref="C116" r:id="rId114"/>
    <hyperlink ref="C108" r:id="rId115"/>
    <hyperlink ref="C110" r:id="rId116"/>
    <hyperlink ref="C111" r:id="rId117"/>
    <hyperlink ref="C117" r:id="rId118"/>
    <hyperlink ref="C118" r:id="rId119"/>
    <hyperlink ref="C121" r:id="rId120"/>
    <hyperlink ref="C120" r:id="rId121"/>
    <hyperlink ref="C119" r:id="rId122"/>
    <hyperlink ref="C123" r:id="rId123"/>
    <hyperlink ref="C122" r:id="rId124"/>
    <hyperlink ref="C124" r:id="rId125"/>
    <hyperlink ref="C125" r:id="rId126"/>
    <hyperlink ref="C126" r:id="rId127"/>
    <hyperlink ref="C129" r:id="rId128"/>
    <hyperlink ref="C127" r:id="rId129"/>
    <hyperlink ref="C130" r:id="rId130"/>
    <hyperlink ref="C128" r:id="rId131"/>
    <hyperlink ref="C106" r:id="rId132"/>
    <hyperlink ref="C105" r:id="rId133"/>
    <hyperlink ref="C103" r:id="rId134"/>
    <hyperlink ref="C101" r:id="rId135"/>
    <hyperlink ref="C102" r:id="rId136"/>
    <hyperlink ref="C104" r:id="rId137"/>
    <hyperlink ref="C131" r:id="rId138"/>
    <hyperlink ref="C133" r:id="rId139"/>
    <hyperlink ref="C132" r:id="rId140"/>
    <hyperlink ref="C98" r:id="rId141"/>
    <hyperlink ref="C100" r:id="rId142"/>
    <hyperlink ref="C99" r:id="rId143"/>
    <hyperlink ref="C162" r:id="rId144"/>
    <hyperlink ref="C163" r:id="rId145"/>
    <hyperlink ref="C164" r:id="rId146"/>
    <hyperlink ref="C165" r:id="rId147"/>
    <hyperlink ref="C141" r:id="rId148"/>
    <hyperlink ref="C138" r:id="rId149"/>
    <hyperlink ref="C142" r:id="rId150"/>
    <hyperlink ref="C147" r:id="rId151"/>
    <hyperlink ref="C149" r:id="rId152"/>
    <hyperlink ref="C144" r:id="rId153"/>
    <hyperlink ref="C145" r:id="rId154"/>
    <hyperlink ref="C150" r:id="rId155"/>
    <hyperlink ref="C146" r:id="rId156"/>
    <hyperlink ref="C140" r:id="rId157"/>
    <hyperlink ref="C148" r:id="rId158"/>
    <hyperlink ref="C143" r:id="rId159"/>
    <hyperlink ref="C151" r:id="rId160"/>
    <hyperlink ref="C152" r:id="rId161"/>
    <hyperlink ref="C136" r:id="rId162"/>
    <hyperlink ref="C139" r:id="rId163"/>
    <hyperlink ref="C137" r:id="rId164"/>
    <hyperlink ref="C135" r:id="rId165"/>
    <hyperlink ref="C134" r:id="rId166"/>
    <hyperlink ref="C153" r:id="rId167"/>
    <hyperlink ref="C154" r:id="rId168"/>
    <hyperlink ref="C155" r:id="rId169"/>
    <hyperlink ref="C159" r:id="rId170"/>
    <hyperlink ref="C158" r:id="rId171"/>
    <hyperlink ref="C161" r:id="rId172"/>
    <hyperlink ref="C156" r:id="rId173"/>
    <hyperlink ref="C157" r:id="rId174"/>
    <hyperlink ref="C160" r:id="rId175"/>
  </hyperlinks>
  <pageMargins left="0.7" right="0.7" top="0.75" bottom="0.75" header="0.3" footer="0.3"/>
  <pageSetup orientation="portrait" r:id="rId176"/>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AD11"/>
  <sheetViews>
    <sheetView workbookViewId="0">
      <selection activeCell="A7" sqref="A7:J7"/>
    </sheetView>
  </sheetViews>
  <sheetFormatPr defaultColWidth="17.42578125" defaultRowHeight="15" x14ac:dyDescent="0.25"/>
  <cols>
    <col min="1" max="1" width="9" bestFit="1" customWidth="1"/>
    <col min="2" max="2" width="18.28515625" bestFit="1" customWidth="1"/>
    <col min="3" max="3" width="11.85546875" bestFit="1" customWidth="1"/>
    <col min="4" max="4" width="13.140625" bestFit="1" customWidth="1"/>
    <col min="5" max="5" width="18" bestFit="1" customWidth="1"/>
    <col min="6" max="6" width="18.85546875" bestFit="1" customWidth="1"/>
    <col min="7" max="7" width="8.42578125" bestFit="1" customWidth="1"/>
    <col min="8" max="8" width="17.42578125" bestFit="1" customWidth="1"/>
    <col min="9" max="9" width="21.42578125" customWidth="1"/>
    <col min="10" max="10" width="16.7109375" bestFit="1" customWidth="1"/>
    <col min="11" max="11" width="14.42578125" bestFit="1" customWidth="1"/>
    <col min="12" max="12" width="10.5703125" bestFit="1" customWidth="1"/>
    <col min="14" max="14" width="16.85546875" bestFit="1" customWidth="1"/>
    <col min="15" max="15" width="16.42578125" bestFit="1" customWidth="1"/>
    <col min="16" max="16" width="16.7109375" bestFit="1" customWidth="1"/>
    <col min="17" max="17" width="16.5703125" bestFit="1" customWidth="1"/>
    <col min="19" max="19" width="17.28515625" bestFit="1" customWidth="1"/>
    <col min="22" max="22" width="11.7109375" bestFit="1" customWidth="1"/>
    <col min="23" max="23" width="23.140625" bestFit="1" customWidth="1"/>
    <col min="24" max="24" width="20.85546875" customWidth="1"/>
    <col min="25" max="25" width="22.140625" bestFit="1" customWidth="1"/>
    <col min="26" max="26" width="10.28515625" bestFit="1" customWidth="1"/>
    <col min="27" max="27" width="17.7109375" bestFit="1" customWidth="1"/>
    <col min="28" max="28" width="17.28515625" bestFit="1" customWidth="1"/>
    <col min="29" max="29" width="16.5703125" bestFit="1" customWidth="1"/>
    <col min="30" max="30" width="15" bestFit="1" customWidth="1"/>
  </cols>
  <sheetData>
    <row r="1" spans="1:30" ht="26.25" x14ac:dyDescent="0.25">
      <c r="A1" s="654" t="s">
        <v>1607</v>
      </c>
      <c r="B1" s="654" t="s">
        <v>1612</v>
      </c>
      <c r="C1" s="654" t="s">
        <v>1568</v>
      </c>
      <c r="D1" s="654" t="s">
        <v>732</v>
      </c>
      <c r="E1" s="654" t="s">
        <v>1608</v>
      </c>
      <c r="F1" s="654" t="s">
        <v>1569</v>
      </c>
      <c r="G1" s="654" t="s">
        <v>1570</v>
      </c>
      <c r="H1" s="654" t="s">
        <v>1617</v>
      </c>
      <c r="I1" s="654" t="s">
        <v>1618</v>
      </c>
      <c r="J1" s="654" t="s">
        <v>1611</v>
      </c>
      <c r="K1" s="654" t="s">
        <v>1619</v>
      </c>
      <c r="L1" s="654" t="s">
        <v>1621</v>
      </c>
      <c r="M1" s="654" t="s">
        <v>1571</v>
      </c>
      <c r="N1" s="654" t="s">
        <v>1572</v>
      </c>
      <c r="O1" s="654" t="s">
        <v>1573</v>
      </c>
      <c r="P1" s="654" t="s">
        <v>1574</v>
      </c>
      <c r="Q1" s="654" t="s">
        <v>1575</v>
      </c>
      <c r="R1" s="654" t="s">
        <v>1576</v>
      </c>
      <c r="S1" s="654" t="s">
        <v>1577</v>
      </c>
      <c r="T1" s="654" t="s">
        <v>1578</v>
      </c>
      <c r="U1" s="654" t="s">
        <v>1579</v>
      </c>
      <c r="V1" s="654" t="s">
        <v>1580</v>
      </c>
      <c r="W1" s="654" t="s">
        <v>1609</v>
      </c>
      <c r="X1" s="654" t="s">
        <v>1609</v>
      </c>
      <c r="Y1" s="654" t="s">
        <v>1609</v>
      </c>
      <c r="Z1" s="654" t="s">
        <v>1609</v>
      </c>
      <c r="AA1" s="654" t="s">
        <v>1610</v>
      </c>
      <c r="AB1" s="654" t="s">
        <v>1581</v>
      </c>
      <c r="AC1" s="654" t="s">
        <v>1582</v>
      </c>
      <c r="AD1" s="654" t="s">
        <v>1582</v>
      </c>
    </row>
    <row r="2" spans="1:30" ht="39.75" thickBot="1" x14ac:dyDescent="0.3">
      <c r="A2" s="655">
        <v>2729612</v>
      </c>
      <c r="B2" s="656">
        <v>41391.179861111108</v>
      </c>
      <c r="C2" s="657">
        <f t="shared" ref="C2:C4" si="0">INT(B2)</f>
        <v>41391</v>
      </c>
      <c r="D2" s="658">
        <f t="shared" ref="D2:D4" si="1">MOD(B2,1)</f>
        <v>0.17986111110803904</v>
      </c>
      <c r="E2" s="659" t="s">
        <v>1613</v>
      </c>
      <c r="F2" s="659" t="s">
        <v>1614</v>
      </c>
      <c r="G2" s="659">
        <v>-9.4700000000000006E-2</v>
      </c>
      <c r="H2" s="659" t="s">
        <v>1616</v>
      </c>
      <c r="I2" s="659" t="s">
        <v>1583</v>
      </c>
      <c r="J2" s="659" t="s">
        <v>1584</v>
      </c>
      <c r="K2" s="659" t="s">
        <v>1620</v>
      </c>
      <c r="L2" s="659" t="s">
        <v>1585</v>
      </c>
      <c r="M2" s="659" t="s">
        <v>1586</v>
      </c>
      <c r="N2" s="659" t="s">
        <v>1587</v>
      </c>
      <c r="O2" s="659" t="s">
        <v>1588</v>
      </c>
      <c r="P2" s="659" t="s">
        <v>1589</v>
      </c>
      <c r="Q2" s="659" t="s">
        <v>1590</v>
      </c>
      <c r="R2" s="659" t="s">
        <v>1591</v>
      </c>
      <c r="S2" s="659" t="s">
        <v>1592</v>
      </c>
      <c r="T2" s="659" t="s">
        <v>1591</v>
      </c>
      <c r="U2" s="659" t="s">
        <v>1591</v>
      </c>
      <c r="V2" s="659">
        <v>1</v>
      </c>
      <c r="W2" s="659" t="s">
        <v>1593</v>
      </c>
      <c r="X2" s="659" t="s">
        <v>1594</v>
      </c>
      <c r="Y2" s="659" t="s">
        <v>1583</v>
      </c>
      <c r="Z2" s="659"/>
      <c r="AA2" s="659" t="s">
        <v>1595</v>
      </c>
      <c r="AB2" s="659" t="s">
        <v>1586</v>
      </c>
      <c r="AC2" s="659"/>
      <c r="AD2" s="659"/>
    </row>
    <row r="3" spans="1:30" ht="39.75" thickBot="1" x14ac:dyDescent="0.3">
      <c r="A3" s="655">
        <v>2793039</v>
      </c>
      <c r="B3" s="656">
        <v>41540.411111111112</v>
      </c>
      <c r="C3" s="660">
        <f t="shared" si="0"/>
        <v>41540</v>
      </c>
      <c r="D3" s="661">
        <f t="shared" si="1"/>
        <v>0.41111111111240461</v>
      </c>
      <c r="E3" s="659" t="s">
        <v>1613</v>
      </c>
      <c r="F3" s="659" t="s">
        <v>1615</v>
      </c>
      <c r="G3" s="659">
        <v>1.6</v>
      </c>
      <c r="H3" s="659" t="s">
        <v>1596</v>
      </c>
      <c r="I3" s="659" t="s">
        <v>1583</v>
      </c>
      <c r="J3" s="659" t="s">
        <v>1584</v>
      </c>
      <c r="K3" s="659" t="s">
        <v>1597</v>
      </c>
      <c r="L3" s="659" t="s">
        <v>1585</v>
      </c>
      <c r="M3" s="659" t="s">
        <v>1622</v>
      </c>
      <c r="N3" s="659" t="s">
        <v>1587</v>
      </c>
      <c r="O3" s="659" t="s">
        <v>1588</v>
      </c>
      <c r="P3" s="659" t="s">
        <v>1589</v>
      </c>
      <c r="Q3" s="659" t="s">
        <v>1590</v>
      </c>
      <c r="R3" s="659" t="s">
        <v>1598</v>
      </c>
      <c r="S3" s="659" t="s">
        <v>1592</v>
      </c>
      <c r="T3" s="659" t="s">
        <v>1598</v>
      </c>
      <c r="U3" s="659" t="s">
        <v>1598</v>
      </c>
      <c r="V3" s="659">
        <v>1</v>
      </c>
      <c r="W3" s="659" t="s">
        <v>1599</v>
      </c>
      <c r="X3" s="659" t="s">
        <v>1600</v>
      </c>
      <c r="Y3" s="659" t="s">
        <v>1583</v>
      </c>
      <c r="Z3" s="659" t="s">
        <v>1601</v>
      </c>
      <c r="AA3" s="659" t="s">
        <v>1602</v>
      </c>
      <c r="AB3" s="659" t="s">
        <v>1603</v>
      </c>
      <c r="AC3" s="659"/>
      <c r="AD3" s="659" t="s">
        <v>1604</v>
      </c>
    </row>
    <row r="4" spans="1:30" ht="39.75" thickBot="1" x14ac:dyDescent="0.3">
      <c r="A4" s="655">
        <v>2807103</v>
      </c>
      <c r="B4" s="656">
        <v>41596.512499999997</v>
      </c>
      <c r="C4" s="660">
        <f t="shared" si="0"/>
        <v>41596</v>
      </c>
      <c r="D4" s="661">
        <f t="shared" si="1"/>
        <v>0.51249999999708962</v>
      </c>
      <c r="E4" s="659" t="s">
        <v>1613</v>
      </c>
      <c r="F4" s="659" t="s">
        <v>1614</v>
      </c>
      <c r="G4" s="659">
        <v>-9.4700000000000006E-2</v>
      </c>
      <c r="H4" s="659" t="s">
        <v>1596</v>
      </c>
      <c r="I4" s="659" t="s">
        <v>1583</v>
      </c>
      <c r="J4" s="659" t="s">
        <v>1584</v>
      </c>
      <c r="K4" s="659" t="s">
        <v>1597</v>
      </c>
      <c r="L4" s="659" t="s">
        <v>1586</v>
      </c>
      <c r="M4" s="659" t="s">
        <v>1586</v>
      </c>
      <c r="N4" s="659" t="s">
        <v>1586</v>
      </c>
      <c r="O4" s="659" t="s">
        <v>1586</v>
      </c>
      <c r="P4" s="659" t="s">
        <v>1605</v>
      </c>
      <c r="Q4" s="659" t="s">
        <v>1586</v>
      </c>
      <c r="R4" s="659" t="s">
        <v>1586</v>
      </c>
      <c r="S4" s="659" t="s">
        <v>1586</v>
      </c>
      <c r="T4" s="659" t="s">
        <v>1586</v>
      </c>
      <c r="U4" s="659" t="s">
        <v>1586</v>
      </c>
      <c r="V4" s="659">
        <v>1</v>
      </c>
      <c r="W4" s="659" t="s">
        <v>1599</v>
      </c>
      <c r="X4" s="659" t="s">
        <v>1583</v>
      </c>
      <c r="Y4" s="659"/>
      <c r="Z4" s="659"/>
      <c r="AA4" s="659" t="s">
        <v>1602</v>
      </c>
      <c r="AB4" s="659" t="s">
        <v>1586</v>
      </c>
      <c r="AC4" s="659" t="s">
        <v>1606</v>
      </c>
      <c r="AD4" s="659"/>
    </row>
    <row r="5" spans="1:30" ht="15.75" thickBot="1" x14ac:dyDescent="0.3">
      <c r="A5" s="655"/>
      <c r="B5" s="656"/>
      <c r="C5" s="660"/>
      <c r="D5" s="661"/>
      <c r="E5" s="659"/>
      <c r="F5" s="659"/>
      <c r="G5" s="659"/>
      <c r="H5" s="659"/>
      <c r="I5" s="659"/>
      <c r="J5" s="659"/>
      <c r="K5" s="659"/>
      <c r="L5" s="659"/>
      <c r="M5" s="659"/>
      <c r="N5" s="659"/>
      <c r="O5" s="659"/>
      <c r="P5" s="659"/>
      <c r="Q5" s="659"/>
      <c r="R5" s="659"/>
      <c r="S5" s="659"/>
      <c r="T5" s="659"/>
      <c r="U5" s="659"/>
      <c r="V5" s="659"/>
      <c r="W5" s="659"/>
      <c r="X5" s="659"/>
      <c r="Y5" s="659"/>
      <c r="Z5" s="659"/>
      <c r="AA5" s="659"/>
      <c r="AB5" s="659"/>
      <c r="AC5" s="659"/>
      <c r="AD5" s="659"/>
    </row>
    <row r="7" spans="1:30" ht="126" customHeight="1" x14ac:dyDescent="0.25">
      <c r="A7" s="965" t="s">
        <v>1643</v>
      </c>
      <c r="B7" s="965"/>
      <c r="C7" s="965"/>
      <c r="D7" s="965"/>
      <c r="E7" s="965"/>
      <c r="F7" s="965"/>
      <c r="G7" s="965"/>
      <c r="H7" s="965"/>
      <c r="I7" s="965"/>
      <c r="J7" s="965"/>
    </row>
    <row r="8" spans="1:30" x14ac:dyDescent="0.25">
      <c r="A8" s="662"/>
    </row>
    <row r="9" spans="1:30" x14ac:dyDescent="0.25">
      <c r="A9" s="662"/>
    </row>
    <row r="10" spans="1:30" x14ac:dyDescent="0.25">
      <c r="A10" s="662"/>
    </row>
    <row r="11" spans="1:30" x14ac:dyDescent="0.25">
      <c r="A11" s="662"/>
    </row>
  </sheetData>
  <mergeCells count="1">
    <mergeCell ref="A7:J7"/>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22</vt:i4>
      </vt:variant>
      <vt:variant>
        <vt:lpstr>Named Ranges</vt:lpstr>
      </vt:variant>
      <vt:variant>
        <vt:i4>60</vt:i4>
      </vt:variant>
    </vt:vector>
  </HeadingPairs>
  <TitlesOfParts>
    <vt:vector size="82" baseType="lpstr">
      <vt:lpstr>1. Guidance</vt:lpstr>
      <vt:lpstr>2. Application</vt:lpstr>
      <vt:lpstr>3. Cover Letter</vt:lpstr>
      <vt:lpstr>4.100% LPA Install</vt:lpstr>
      <vt:lpstr>5.100% Contract Install</vt:lpstr>
      <vt:lpstr>6. Phased Cost Est.</vt:lpstr>
      <vt:lpstr>7. 94.3% Cost Estimate</vt:lpstr>
      <vt:lpstr>8. 94.3% Spot Improvement</vt:lpstr>
      <vt:lpstr>9. State Cost Estimate</vt:lpstr>
      <vt:lpstr>10. BC Ratio Tabulation</vt:lpstr>
      <vt:lpstr>Tables</vt:lpstr>
      <vt:lpstr>Table2</vt:lpstr>
      <vt:lpstr>11. ROW Clearance Letter</vt:lpstr>
      <vt:lpstr>12. HSIP ROW Certification</vt:lpstr>
      <vt:lpstr>13. Utility Clearance Letter</vt:lpstr>
      <vt:lpstr>14. Env. Clearance Letter</vt:lpstr>
      <vt:lpstr>15. SHSP PRIORITY</vt:lpstr>
      <vt:lpstr>16. CMF Pivot Table</vt:lpstr>
      <vt:lpstr>17. Countermeasures</vt:lpstr>
      <vt:lpstr>18. CMF1</vt:lpstr>
      <vt:lpstr>19. CMF2</vt:lpstr>
      <vt:lpstr>20. Crash Data</vt:lpstr>
      <vt:lpstr>Access_Management</vt:lpstr>
      <vt:lpstr>ADOT_Districts</vt:lpstr>
      <vt:lpstr>Advanced_Technology_and_ITS</vt:lpstr>
      <vt:lpstr>Age_Related</vt:lpstr>
      <vt:lpstr>Alignment</vt:lpstr>
      <vt:lpstr>Animal_Related</vt:lpstr>
      <vt:lpstr>COG_MPO</vt:lpstr>
      <vt:lpstr>COGMPO</vt:lpstr>
      <vt:lpstr>Table2!Cost_Estimate_Tab</vt:lpstr>
      <vt:lpstr>County</vt:lpstr>
      <vt:lpstr>Distracted_Driving</vt:lpstr>
      <vt:lpstr>Emphasis_Area</vt:lpstr>
      <vt:lpstr>Focus_Area</vt:lpstr>
      <vt:lpstr>Heavy_Vehicles_Buses_Transit</vt:lpstr>
      <vt:lpstr>HSIP_Funcitional_Class</vt:lpstr>
      <vt:lpstr>HSIP_Improvement_Category</vt:lpstr>
      <vt:lpstr>Impaired_Driving</vt:lpstr>
      <vt:lpstr>Interchange_Design</vt:lpstr>
      <vt:lpstr>Interjurisdictional</vt:lpstr>
      <vt:lpstr>Intersection_Geometry</vt:lpstr>
      <vt:lpstr>Intersection_Traffic_Control</vt:lpstr>
      <vt:lpstr>Lighting</vt:lpstr>
      <vt:lpstr>Miscellaneous</vt:lpstr>
      <vt:lpstr>Motorcycles</vt:lpstr>
      <vt:lpstr>Natural_Risks</vt:lpstr>
      <vt:lpstr>Non_Infrastructure</vt:lpstr>
      <vt:lpstr>Nonmotorized_Users</vt:lpstr>
      <vt:lpstr>Occupant_Protection</vt:lpstr>
      <vt:lpstr>Parking</vt:lpstr>
      <vt:lpstr>Pedestrians_and_Bicyclists</vt:lpstr>
      <vt:lpstr>'10. BC Ratio Tabulation'!Print_Area</vt:lpstr>
      <vt:lpstr>'11. ROW Clearance Letter'!Print_Area</vt:lpstr>
      <vt:lpstr>'12. HSIP ROW Certification'!Print_Area</vt:lpstr>
      <vt:lpstr>'13. Utility Clearance Letter'!Print_Area</vt:lpstr>
      <vt:lpstr>'14. Env. Clearance Letter'!Print_Area</vt:lpstr>
      <vt:lpstr>'2. Application'!Print_Area</vt:lpstr>
      <vt:lpstr>'3. Cover Letter'!Print_Area</vt:lpstr>
      <vt:lpstr>'4.100% LPA Install'!Print_Area</vt:lpstr>
      <vt:lpstr>'5.100% Contract Install'!Print_Area</vt:lpstr>
      <vt:lpstr>'6. Phased Cost Est.'!Print_Area</vt:lpstr>
      <vt:lpstr>'7. 94.3% Cost Estimate'!Print_Area</vt:lpstr>
      <vt:lpstr>'8. 94.3% Spot Improvement'!Print_Area</vt:lpstr>
      <vt:lpstr>'9. State Cost Estimate'!Print_Area</vt:lpstr>
      <vt:lpstr>'11. ROW Clearance Letter'!Print_Titles</vt:lpstr>
      <vt:lpstr>'12. HSIP ROW Certification'!Print_Titles</vt:lpstr>
      <vt:lpstr>'13. Utility Clearance Letter'!Print_Titles</vt:lpstr>
      <vt:lpstr>'14. Env. Clearance Letter'!Print_Titles</vt:lpstr>
      <vt:lpstr>'2. Application'!Print_Titles</vt:lpstr>
      <vt:lpstr>'3. Cover Letter'!Print_Titles</vt:lpstr>
      <vt:lpstr>Railroad_Grade_Crossings</vt:lpstr>
      <vt:lpstr>Roadside</vt:lpstr>
      <vt:lpstr>Roadway</vt:lpstr>
      <vt:lpstr>Roadway_Delineation</vt:lpstr>
      <vt:lpstr>Roadway_Infrastructure_and_Operations</vt:lpstr>
      <vt:lpstr>Roadway_Signs_and_Traffic_Control</vt:lpstr>
      <vt:lpstr>Shoulder_Treatments</vt:lpstr>
      <vt:lpstr>Speed_Management</vt:lpstr>
      <vt:lpstr>Speeding_and_Aggressive_Driving</vt:lpstr>
      <vt:lpstr>Traffic_Incident_Management</vt:lpstr>
      <vt:lpstr>Work_Zone</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sharonm</dc:creator>
  <cp:lastModifiedBy>John</cp:lastModifiedBy>
  <cp:lastPrinted>2015-05-01T15:07:16Z</cp:lastPrinted>
  <dcterms:created xsi:type="dcterms:W3CDTF">2011-04-18T20:42:46Z</dcterms:created>
  <dcterms:modified xsi:type="dcterms:W3CDTF">2016-07-22T18:18:42Z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