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028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dawnrathmann/Dropbox/01 Reports/  2022 &amp; Forward/05 Planning Tools/00 Inc Calculator PJ Handouts/"/>
    </mc:Choice>
  </mc:AlternateContent>
  <xr:revisionPtr revIDLastSave="0" documentId="13_ncr:1_{F6F6EEFD-25E7-A345-BA5C-65BA47B297B8}" xr6:coauthVersionLast="47" xr6:coauthVersionMax="47" xr10:uidLastSave="{00000000-0000-0000-0000-000000000000}"/>
  <bookViews>
    <workbookView xWindow="1980" yWindow="500" windowWidth="33260" windowHeight="23300" tabRatio="500" activeTab="3" xr2:uid="{00000000-000D-0000-FFFF-FFFF00000000}"/>
  </bookViews>
  <sheets>
    <sheet name="Full Pipeline" sheetId="109" state="hidden" r:id="rId1"/>
    <sheet name="Blank Simple Calculator" sheetId="125" r:id="rId2"/>
    <sheet name="Sheet2" sheetId="130" r:id="rId3"/>
    <sheet name="From Zero to $500" sheetId="128" r:id="rId4"/>
    <sheet name="Zero to $800" sheetId="129" r:id="rId5"/>
    <sheet name="From Zero to $1,000" sheetId="123" r:id="rId6"/>
    <sheet name="Ex Goal PBQ SC &amp; $1,000" sheetId="121" r:id="rId7"/>
    <sheet name="Ex Trio Plan to $1,500 Mo" sheetId="120" r:id="rId8"/>
    <sheet name="Ex Quad Plan to $2,000 Mo" sheetId="127" r:id="rId9"/>
    <sheet name="Sheet1" sheetId="126" r:id="rId10"/>
    <sheet name="Example Plan to $2,000" sheetId="118" state="hidden" r:id="rId11"/>
    <sheet name="Example Plan to $2,500" sheetId="122" state="hidden" r:id="rId12"/>
    <sheet name="Don't Delete Commission Levels" sheetId="105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A7" i="129" l="1"/>
  <c r="BB7" i="129"/>
  <c r="BC7" i="129"/>
  <c r="BD7" i="129"/>
  <c r="BE7" i="129"/>
  <c r="BF7" i="129"/>
  <c r="H7" i="129"/>
  <c r="BC21" i="129"/>
  <c r="BC22" i="129"/>
  <c r="BC43" i="129"/>
  <c r="BE43" i="129"/>
  <c r="J87" i="129"/>
  <c r="BA8" i="129"/>
  <c r="BC8" i="129"/>
  <c r="BB8" i="129"/>
  <c r="BD8" i="129"/>
  <c r="BE8" i="129"/>
  <c r="BF8" i="129"/>
  <c r="H8" i="129"/>
  <c r="BC23" i="129"/>
  <c r="BC44" i="129"/>
  <c r="BC45" i="129"/>
  <c r="BE45" i="129"/>
  <c r="J88" i="129"/>
  <c r="BA9" i="129"/>
  <c r="BC9" i="129"/>
  <c r="BB9" i="129"/>
  <c r="BD9" i="129"/>
  <c r="BE9" i="129"/>
  <c r="BF9" i="129"/>
  <c r="H9" i="129"/>
  <c r="H89" i="129"/>
  <c r="H88" i="129"/>
  <c r="BC46" i="129"/>
  <c r="BC47" i="129"/>
  <c r="BE47" i="129"/>
  <c r="J89" i="129"/>
  <c r="BA10" i="129"/>
  <c r="BC10" i="129"/>
  <c r="BB10" i="129"/>
  <c r="BD10" i="129"/>
  <c r="BE10" i="129"/>
  <c r="BE11" i="129"/>
  <c r="BF10" i="129"/>
  <c r="H10" i="129"/>
  <c r="BC27" i="129"/>
  <c r="BC48" i="129"/>
  <c r="BE48" i="129"/>
  <c r="J90" i="129"/>
  <c r="J91" i="129"/>
  <c r="BC42" i="129"/>
  <c r="BE42" i="129"/>
  <c r="I87" i="129"/>
  <c r="BE44" i="129"/>
  <c r="I88" i="129"/>
  <c r="BE46" i="129"/>
  <c r="I89" i="129"/>
  <c r="I91" i="129"/>
  <c r="F87" i="129"/>
  <c r="F88" i="129"/>
  <c r="F89" i="129"/>
  <c r="F90" i="129"/>
  <c r="F91" i="129"/>
  <c r="H90" i="129"/>
  <c r="G90" i="129"/>
  <c r="E90" i="129"/>
  <c r="G89" i="129"/>
  <c r="E89" i="129"/>
  <c r="G88" i="129"/>
  <c r="E88" i="129"/>
  <c r="H87" i="129"/>
  <c r="G87" i="129"/>
  <c r="E87" i="129"/>
  <c r="J84" i="129"/>
  <c r="BD41" i="129"/>
  <c r="BE41" i="129"/>
  <c r="BC50" i="129"/>
  <c r="BC51" i="129"/>
  <c r="BC52" i="129"/>
  <c r="BC53" i="129"/>
  <c r="BB21" i="129"/>
  <c r="BB22" i="129"/>
  <c r="BB43" i="129"/>
  <c r="BB42" i="129"/>
  <c r="E29" i="129"/>
  <c r="E30" i="129"/>
  <c r="G20" i="129"/>
  <c r="G21" i="129"/>
  <c r="G22" i="129"/>
  <c r="G23" i="129"/>
  <c r="G24" i="129"/>
  <c r="G25" i="129"/>
  <c r="G26" i="129"/>
  <c r="G27" i="129"/>
  <c r="G28" i="129"/>
  <c r="G29" i="129"/>
  <c r="BE27" i="129"/>
  <c r="BC25" i="129"/>
  <c r="BC26" i="129"/>
  <c r="BE26" i="129"/>
  <c r="BE25" i="129"/>
  <c r="BC24" i="129"/>
  <c r="BE24" i="129"/>
  <c r="BE23" i="129"/>
  <c r="BE22" i="129"/>
  <c r="BE21" i="129"/>
  <c r="BD20" i="129"/>
  <c r="BE20" i="129"/>
  <c r="J7" i="129"/>
  <c r="J8" i="129"/>
  <c r="J9" i="129"/>
  <c r="J10" i="129"/>
  <c r="J11" i="129"/>
  <c r="H20" i="129"/>
  <c r="J20" i="129"/>
  <c r="J13" i="129"/>
  <c r="BH13" i="129"/>
  <c r="I13" i="129"/>
  <c r="BG13" i="129"/>
  <c r="BH7" i="129"/>
  <c r="BH8" i="129"/>
  <c r="BH9" i="129"/>
  <c r="BH10" i="129"/>
  <c r="BH11" i="129"/>
  <c r="I8" i="129"/>
  <c r="BG8" i="129"/>
  <c r="I9" i="129"/>
  <c r="BG9" i="129"/>
  <c r="BG11" i="129"/>
  <c r="BD11" i="129"/>
  <c r="BB11" i="129"/>
  <c r="I7" i="129"/>
  <c r="I11" i="129"/>
  <c r="F11" i="129"/>
  <c r="BA7" i="128"/>
  <c r="BB7" i="128"/>
  <c r="BC7" i="128"/>
  <c r="BD7" i="128"/>
  <c r="BE7" i="128"/>
  <c r="BF7" i="128"/>
  <c r="H7" i="128"/>
  <c r="BC21" i="128"/>
  <c r="BC22" i="128"/>
  <c r="BC43" i="128"/>
  <c r="BE43" i="128"/>
  <c r="J87" i="128"/>
  <c r="BA8" i="128"/>
  <c r="BC8" i="128"/>
  <c r="BB8" i="128"/>
  <c r="BD8" i="128"/>
  <c r="BE8" i="128"/>
  <c r="BF8" i="128"/>
  <c r="H8" i="128"/>
  <c r="BC23" i="128"/>
  <c r="BC44" i="128"/>
  <c r="BC45" i="128"/>
  <c r="BE45" i="128"/>
  <c r="J88" i="128"/>
  <c r="BA9" i="128"/>
  <c r="BC9" i="128"/>
  <c r="BB9" i="128"/>
  <c r="BD9" i="128"/>
  <c r="BE9" i="128"/>
  <c r="BF9" i="128"/>
  <c r="H9" i="128"/>
  <c r="H89" i="128"/>
  <c r="H88" i="128"/>
  <c r="BC46" i="128"/>
  <c r="BC47" i="128"/>
  <c r="BE47" i="128"/>
  <c r="J89" i="128"/>
  <c r="BA10" i="128"/>
  <c r="BC10" i="128"/>
  <c r="BB10" i="128"/>
  <c r="BD10" i="128"/>
  <c r="BE10" i="128"/>
  <c r="BE11" i="128"/>
  <c r="BF10" i="128"/>
  <c r="H10" i="128"/>
  <c r="BC27" i="128"/>
  <c r="BC48" i="128"/>
  <c r="BE48" i="128"/>
  <c r="J90" i="128"/>
  <c r="J91" i="128"/>
  <c r="BC42" i="128"/>
  <c r="BE42" i="128"/>
  <c r="I87" i="128"/>
  <c r="BE44" i="128"/>
  <c r="I88" i="128"/>
  <c r="BE46" i="128"/>
  <c r="I89" i="128"/>
  <c r="I91" i="128"/>
  <c r="F87" i="128"/>
  <c r="F88" i="128"/>
  <c r="F89" i="128"/>
  <c r="F90" i="128"/>
  <c r="F91" i="128"/>
  <c r="H90" i="128"/>
  <c r="G90" i="128"/>
  <c r="E90" i="128"/>
  <c r="G89" i="128"/>
  <c r="E89" i="128"/>
  <c r="G88" i="128"/>
  <c r="E88" i="128"/>
  <c r="H87" i="128"/>
  <c r="G87" i="128"/>
  <c r="E87" i="128"/>
  <c r="J84" i="128"/>
  <c r="BD41" i="128"/>
  <c r="BE41" i="128"/>
  <c r="BC50" i="128"/>
  <c r="BC51" i="128"/>
  <c r="BC52" i="128"/>
  <c r="BC53" i="128"/>
  <c r="BB21" i="128"/>
  <c r="BB22" i="128"/>
  <c r="BB43" i="128"/>
  <c r="BB42" i="128"/>
  <c r="E29" i="128"/>
  <c r="E30" i="128"/>
  <c r="G20" i="128"/>
  <c r="G21" i="128"/>
  <c r="G22" i="128"/>
  <c r="G23" i="128"/>
  <c r="G24" i="128"/>
  <c r="G25" i="128"/>
  <c r="G26" i="128"/>
  <c r="G27" i="128"/>
  <c r="G28" i="128"/>
  <c r="G29" i="128"/>
  <c r="BE27" i="128"/>
  <c r="BC25" i="128"/>
  <c r="BC26" i="128"/>
  <c r="BE26" i="128"/>
  <c r="BE25" i="128"/>
  <c r="BC24" i="128"/>
  <c r="BE24" i="128"/>
  <c r="BE23" i="128"/>
  <c r="BE22" i="128"/>
  <c r="BE21" i="128"/>
  <c r="BD20" i="128"/>
  <c r="BE20" i="128"/>
  <c r="J7" i="128"/>
  <c r="J8" i="128"/>
  <c r="J9" i="128"/>
  <c r="J10" i="128"/>
  <c r="J11" i="128"/>
  <c r="H20" i="128"/>
  <c r="J20" i="128"/>
  <c r="J13" i="128"/>
  <c r="BH13" i="128"/>
  <c r="I13" i="128"/>
  <c r="BG13" i="128"/>
  <c r="BH7" i="128"/>
  <c r="BH8" i="128"/>
  <c r="BH9" i="128"/>
  <c r="BH10" i="128"/>
  <c r="BH11" i="128"/>
  <c r="I8" i="128"/>
  <c r="BG8" i="128"/>
  <c r="I9" i="128"/>
  <c r="BG9" i="128"/>
  <c r="BG11" i="128"/>
  <c r="BD11" i="128"/>
  <c r="BB11" i="128"/>
  <c r="I7" i="128"/>
  <c r="I11" i="128"/>
  <c r="F11" i="128"/>
  <c r="BA7" i="127"/>
  <c r="BB7" i="127"/>
  <c r="BC7" i="127"/>
  <c r="BD7" i="127"/>
  <c r="BE7" i="127"/>
  <c r="BF7" i="127"/>
  <c r="H7" i="127"/>
  <c r="BC21" i="127"/>
  <c r="BC22" i="127"/>
  <c r="BC43" i="127"/>
  <c r="BE43" i="127"/>
  <c r="J87" i="127"/>
  <c r="BA8" i="127"/>
  <c r="BC8" i="127"/>
  <c r="BB8" i="127"/>
  <c r="BD8" i="127"/>
  <c r="BE8" i="127"/>
  <c r="BF8" i="127"/>
  <c r="H8" i="127"/>
  <c r="BC23" i="127"/>
  <c r="BC44" i="127"/>
  <c r="BC45" i="127"/>
  <c r="BE45" i="127"/>
  <c r="J88" i="127"/>
  <c r="BA9" i="127"/>
  <c r="BC9" i="127"/>
  <c r="BB9" i="127"/>
  <c r="BD9" i="127"/>
  <c r="BE9" i="127"/>
  <c r="BF9" i="127"/>
  <c r="H9" i="127"/>
  <c r="H89" i="127"/>
  <c r="H88" i="127"/>
  <c r="BC46" i="127"/>
  <c r="BC47" i="127"/>
  <c r="BE47" i="127"/>
  <c r="J89" i="127"/>
  <c r="BA10" i="127"/>
  <c r="BC10" i="127"/>
  <c r="BB10" i="127"/>
  <c r="BD10" i="127"/>
  <c r="BE10" i="127"/>
  <c r="BE11" i="127"/>
  <c r="BF10" i="127"/>
  <c r="H10" i="127"/>
  <c r="BC27" i="127"/>
  <c r="BC48" i="127"/>
  <c r="BE48" i="127"/>
  <c r="J90" i="127"/>
  <c r="J91" i="127"/>
  <c r="BC42" i="127"/>
  <c r="BE42" i="127"/>
  <c r="I87" i="127"/>
  <c r="BE44" i="127"/>
  <c r="I88" i="127"/>
  <c r="BE46" i="127"/>
  <c r="I89" i="127"/>
  <c r="I91" i="127"/>
  <c r="F87" i="127"/>
  <c r="F88" i="127"/>
  <c r="F89" i="127"/>
  <c r="F90" i="127"/>
  <c r="F91" i="127"/>
  <c r="H90" i="127"/>
  <c r="G90" i="127"/>
  <c r="E90" i="127"/>
  <c r="G89" i="127"/>
  <c r="E89" i="127"/>
  <c r="G88" i="127"/>
  <c r="E88" i="127"/>
  <c r="H87" i="127"/>
  <c r="G87" i="127"/>
  <c r="E87" i="127"/>
  <c r="J84" i="127"/>
  <c r="BD41" i="127"/>
  <c r="BE41" i="127"/>
  <c r="BC50" i="127"/>
  <c r="BC51" i="127"/>
  <c r="BC52" i="127"/>
  <c r="BC53" i="127"/>
  <c r="BB21" i="127"/>
  <c r="BB22" i="127"/>
  <c r="BB43" i="127"/>
  <c r="BB42" i="127"/>
  <c r="E29" i="127"/>
  <c r="E30" i="127"/>
  <c r="G20" i="127"/>
  <c r="G21" i="127"/>
  <c r="G22" i="127"/>
  <c r="G23" i="127"/>
  <c r="G24" i="127"/>
  <c r="G25" i="127"/>
  <c r="G26" i="127"/>
  <c r="G27" i="127"/>
  <c r="G28" i="127"/>
  <c r="G29" i="127"/>
  <c r="BE27" i="127"/>
  <c r="BC25" i="127"/>
  <c r="BC26" i="127"/>
  <c r="BE26" i="127"/>
  <c r="BE25" i="127"/>
  <c r="BC24" i="127"/>
  <c r="BE24" i="127"/>
  <c r="BE23" i="127"/>
  <c r="BE22" i="127"/>
  <c r="BE21" i="127"/>
  <c r="BD20" i="127"/>
  <c r="BE20" i="127"/>
  <c r="J7" i="127"/>
  <c r="J8" i="127"/>
  <c r="J9" i="127"/>
  <c r="J10" i="127"/>
  <c r="J11" i="127"/>
  <c r="H20" i="127"/>
  <c r="J20" i="127"/>
  <c r="J13" i="127"/>
  <c r="BH13" i="127"/>
  <c r="I13" i="127"/>
  <c r="BG13" i="127"/>
  <c r="BH7" i="127"/>
  <c r="BH8" i="127"/>
  <c r="BH9" i="127"/>
  <c r="BH10" i="127"/>
  <c r="BH11" i="127"/>
  <c r="I8" i="127"/>
  <c r="BG8" i="127"/>
  <c r="I9" i="127"/>
  <c r="BG9" i="127"/>
  <c r="BG11" i="127"/>
  <c r="BD11" i="127"/>
  <c r="BB11" i="127"/>
  <c r="I7" i="127"/>
  <c r="I11" i="127"/>
  <c r="F11" i="127"/>
  <c r="BA7" i="125"/>
  <c r="BB7" i="125"/>
  <c r="BC7" i="125"/>
  <c r="BD7" i="125"/>
  <c r="BE7" i="125"/>
  <c r="BF7" i="125"/>
  <c r="H7" i="125"/>
  <c r="BC21" i="125"/>
  <c r="BC22" i="125"/>
  <c r="BC43" i="125"/>
  <c r="BE43" i="125"/>
  <c r="J87" i="125"/>
  <c r="BA8" i="125"/>
  <c r="BC8" i="125"/>
  <c r="BB8" i="125"/>
  <c r="BD8" i="125"/>
  <c r="BE8" i="125"/>
  <c r="BF8" i="125"/>
  <c r="H8" i="125"/>
  <c r="BC23" i="125"/>
  <c r="BC44" i="125"/>
  <c r="BC45" i="125"/>
  <c r="BE45" i="125"/>
  <c r="J88" i="125"/>
  <c r="BA9" i="125"/>
  <c r="BC9" i="125"/>
  <c r="BB9" i="125"/>
  <c r="BD9" i="125"/>
  <c r="BE9" i="125"/>
  <c r="BF9" i="125"/>
  <c r="H9" i="125"/>
  <c r="H89" i="125"/>
  <c r="H88" i="125"/>
  <c r="BC46" i="125"/>
  <c r="BC47" i="125"/>
  <c r="BE47" i="125"/>
  <c r="J89" i="125"/>
  <c r="BA10" i="125"/>
  <c r="BC10" i="125"/>
  <c r="BB10" i="125"/>
  <c r="BD10" i="125"/>
  <c r="BE10" i="125"/>
  <c r="BE11" i="125"/>
  <c r="BF10" i="125"/>
  <c r="H10" i="125"/>
  <c r="BC27" i="125"/>
  <c r="BC48" i="125"/>
  <c r="BE48" i="125"/>
  <c r="J90" i="125"/>
  <c r="J91" i="125"/>
  <c r="BC42" i="125"/>
  <c r="BE42" i="125"/>
  <c r="I87" i="125"/>
  <c r="BE44" i="125"/>
  <c r="I88" i="125"/>
  <c r="BE46" i="125"/>
  <c r="I89" i="125"/>
  <c r="I91" i="125"/>
  <c r="F87" i="125"/>
  <c r="F88" i="125"/>
  <c r="F89" i="125"/>
  <c r="F90" i="125"/>
  <c r="F91" i="125"/>
  <c r="H90" i="125"/>
  <c r="G90" i="125"/>
  <c r="E90" i="125"/>
  <c r="G89" i="125"/>
  <c r="E89" i="125"/>
  <c r="G88" i="125"/>
  <c r="E88" i="125"/>
  <c r="H87" i="125"/>
  <c r="G87" i="125"/>
  <c r="E87" i="125"/>
  <c r="J84" i="125"/>
  <c r="BD41" i="125"/>
  <c r="BE41" i="125"/>
  <c r="BC50" i="125"/>
  <c r="BC51" i="125"/>
  <c r="BC52" i="125"/>
  <c r="BC53" i="125"/>
  <c r="BB21" i="125"/>
  <c r="BB22" i="125"/>
  <c r="BB43" i="125"/>
  <c r="BB42" i="125"/>
  <c r="E29" i="125"/>
  <c r="E30" i="125"/>
  <c r="G20" i="125"/>
  <c r="G21" i="125"/>
  <c r="G22" i="125"/>
  <c r="G23" i="125"/>
  <c r="G24" i="125"/>
  <c r="G25" i="125"/>
  <c r="G26" i="125"/>
  <c r="G27" i="125"/>
  <c r="G28" i="125"/>
  <c r="G29" i="125"/>
  <c r="BE27" i="125"/>
  <c r="BC25" i="125"/>
  <c r="BC26" i="125"/>
  <c r="BE26" i="125"/>
  <c r="BE25" i="125"/>
  <c r="BC24" i="125"/>
  <c r="BE24" i="125"/>
  <c r="BE23" i="125"/>
  <c r="BE22" i="125"/>
  <c r="BE21" i="125"/>
  <c r="BD20" i="125"/>
  <c r="BE20" i="125"/>
  <c r="J7" i="125"/>
  <c r="J8" i="125"/>
  <c r="J9" i="125"/>
  <c r="J10" i="125"/>
  <c r="J11" i="125"/>
  <c r="H20" i="125"/>
  <c r="J20" i="125"/>
  <c r="J13" i="125"/>
  <c r="BH13" i="125"/>
  <c r="I13" i="125"/>
  <c r="BG13" i="125"/>
  <c r="BH7" i="125"/>
  <c r="BH8" i="125"/>
  <c r="BH9" i="125"/>
  <c r="BH10" i="125"/>
  <c r="BH11" i="125"/>
  <c r="I8" i="125"/>
  <c r="BG8" i="125"/>
  <c r="I9" i="125"/>
  <c r="BG9" i="125"/>
  <c r="BG11" i="125"/>
  <c r="BD11" i="125"/>
  <c r="BB11" i="125"/>
  <c r="I7" i="125"/>
  <c r="I11" i="125"/>
  <c r="F11" i="125"/>
  <c r="E29" i="123"/>
  <c r="BB7" i="123"/>
  <c r="BC7" i="123"/>
  <c r="BD7" i="123"/>
  <c r="BE7" i="123"/>
  <c r="BB9" i="123"/>
  <c r="BC9" i="123"/>
  <c r="BD9" i="123"/>
  <c r="BE9" i="123"/>
  <c r="BB10" i="123"/>
  <c r="BC10" i="123"/>
  <c r="BD10" i="123"/>
  <c r="BE10" i="123"/>
  <c r="BC8" i="123"/>
  <c r="BB8" i="123"/>
  <c r="BD8" i="123"/>
  <c r="BE8" i="123"/>
  <c r="BE11" i="123"/>
  <c r="BA10" i="123"/>
  <c r="BF10" i="123"/>
  <c r="H10" i="123"/>
  <c r="E30" i="123"/>
  <c r="E29" i="121"/>
  <c r="E30" i="121"/>
  <c r="E29" i="122"/>
  <c r="E30" i="122"/>
  <c r="E29" i="120"/>
  <c r="BB7" i="120"/>
  <c r="BD7" i="120"/>
  <c r="BE7" i="120"/>
  <c r="BE8" i="120"/>
  <c r="BE9" i="120"/>
  <c r="BE10" i="120"/>
  <c r="BE11" i="120"/>
  <c r="BF10" i="120"/>
  <c r="H10" i="120"/>
  <c r="E30" i="120"/>
  <c r="E30" i="118"/>
  <c r="E29" i="118"/>
  <c r="BA7" i="123"/>
  <c r="BF7" i="123"/>
  <c r="H7" i="123"/>
  <c r="BC21" i="123"/>
  <c r="BC22" i="123"/>
  <c r="BC43" i="123"/>
  <c r="BE43" i="123"/>
  <c r="J87" i="123"/>
  <c r="BA8" i="123"/>
  <c r="BF8" i="123"/>
  <c r="H8" i="123"/>
  <c r="BC23" i="123"/>
  <c r="BC44" i="123"/>
  <c r="BC45" i="123"/>
  <c r="BE45" i="123"/>
  <c r="J88" i="123"/>
  <c r="BA9" i="123"/>
  <c r="BF9" i="123"/>
  <c r="H9" i="123"/>
  <c r="H89" i="123"/>
  <c r="H88" i="123"/>
  <c r="BC46" i="123"/>
  <c r="BC47" i="123"/>
  <c r="BE47" i="123"/>
  <c r="J89" i="123"/>
  <c r="BC27" i="123"/>
  <c r="BC48" i="123"/>
  <c r="BE48" i="123"/>
  <c r="J90" i="123"/>
  <c r="J91" i="123"/>
  <c r="BC42" i="123"/>
  <c r="BE42" i="123"/>
  <c r="I87" i="123"/>
  <c r="BE44" i="123"/>
  <c r="I88" i="123"/>
  <c r="BE46" i="123"/>
  <c r="I89" i="123"/>
  <c r="I91" i="123"/>
  <c r="F87" i="123"/>
  <c r="F88" i="123"/>
  <c r="F89" i="123"/>
  <c r="F90" i="123"/>
  <c r="F91" i="123"/>
  <c r="H90" i="123"/>
  <c r="G90" i="123"/>
  <c r="E90" i="123"/>
  <c r="G89" i="123"/>
  <c r="E89" i="123"/>
  <c r="G88" i="123"/>
  <c r="E88" i="123"/>
  <c r="H87" i="123"/>
  <c r="G87" i="123"/>
  <c r="E87" i="123"/>
  <c r="J84" i="123"/>
  <c r="BD41" i="123"/>
  <c r="BE41" i="123"/>
  <c r="BC50" i="123"/>
  <c r="BC51" i="123"/>
  <c r="BC52" i="123"/>
  <c r="BC53" i="123"/>
  <c r="BB21" i="123"/>
  <c r="BB22" i="123"/>
  <c r="BB43" i="123"/>
  <c r="BB42" i="123"/>
  <c r="G20" i="123"/>
  <c r="G21" i="123"/>
  <c r="G22" i="123"/>
  <c r="G23" i="123"/>
  <c r="G24" i="123"/>
  <c r="G25" i="123"/>
  <c r="G26" i="123"/>
  <c r="G27" i="123"/>
  <c r="G28" i="123"/>
  <c r="G29" i="123"/>
  <c r="BE27" i="123"/>
  <c r="BC25" i="123"/>
  <c r="BC26" i="123"/>
  <c r="BE26" i="123"/>
  <c r="BE25" i="123"/>
  <c r="BC24" i="123"/>
  <c r="BE24" i="123"/>
  <c r="BE23" i="123"/>
  <c r="BE22" i="123"/>
  <c r="BE21" i="123"/>
  <c r="BD20" i="123"/>
  <c r="BE20" i="123"/>
  <c r="J7" i="123"/>
  <c r="J8" i="123"/>
  <c r="J9" i="123"/>
  <c r="J10" i="123"/>
  <c r="J11" i="123"/>
  <c r="H20" i="123"/>
  <c r="J20" i="123"/>
  <c r="J13" i="123"/>
  <c r="BH13" i="123"/>
  <c r="I13" i="123"/>
  <c r="BG13" i="123"/>
  <c r="BH7" i="123"/>
  <c r="BH8" i="123"/>
  <c r="BH9" i="123"/>
  <c r="BH10" i="123"/>
  <c r="BH11" i="123"/>
  <c r="I8" i="123"/>
  <c r="BG8" i="123"/>
  <c r="I9" i="123"/>
  <c r="BG9" i="123"/>
  <c r="BG11" i="123"/>
  <c r="BD11" i="123"/>
  <c r="BB11" i="123"/>
  <c r="I7" i="123"/>
  <c r="I11" i="123"/>
  <c r="F11" i="123"/>
  <c r="BA7" i="122"/>
  <c r="BB7" i="122"/>
  <c r="BC7" i="122"/>
  <c r="BD7" i="122"/>
  <c r="BE7" i="122"/>
  <c r="BF7" i="122"/>
  <c r="H7" i="122"/>
  <c r="BC21" i="122"/>
  <c r="BC22" i="122"/>
  <c r="BC43" i="122"/>
  <c r="BE43" i="122"/>
  <c r="J87" i="122"/>
  <c r="E8" i="122"/>
  <c r="BA8" i="122"/>
  <c r="BC8" i="122"/>
  <c r="BB8" i="122"/>
  <c r="BD8" i="122"/>
  <c r="BE8" i="122"/>
  <c r="BF8" i="122"/>
  <c r="H8" i="122"/>
  <c r="BC23" i="122"/>
  <c r="BC44" i="122"/>
  <c r="BC45" i="122"/>
  <c r="BE45" i="122"/>
  <c r="J88" i="122"/>
  <c r="BA9" i="122"/>
  <c r="BC9" i="122"/>
  <c r="BB9" i="122"/>
  <c r="BD9" i="122"/>
  <c r="BE9" i="122"/>
  <c r="BF9" i="122"/>
  <c r="H9" i="122"/>
  <c r="H89" i="122"/>
  <c r="H88" i="122"/>
  <c r="BC46" i="122"/>
  <c r="BC47" i="122"/>
  <c r="BE47" i="122"/>
  <c r="J89" i="122"/>
  <c r="BA10" i="122"/>
  <c r="BC10" i="122"/>
  <c r="BB10" i="122"/>
  <c r="BD10" i="122"/>
  <c r="BE10" i="122"/>
  <c r="BE11" i="122"/>
  <c r="BF10" i="122"/>
  <c r="H10" i="122"/>
  <c r="BC27" i="122"/>
  <c r="BC48" i="122"/>
  <c r="BE48" i="122"/>
  <c r="J90" i="122"/>
  <c r="J91" i="122"/>
  <c r="BC42" i="122"/>
  <c r="BE42" i="122"/>
  <c r="I87" i="122"/>
  <c r="BE44" i="122"/>
  <c r="I88" i="122"/>
  <c r="BE46" i="122"/>
  <c r="I89" i="122"/>
  <c r="I91" i="122"/>
  <c r="F87" i="122"/>
  <c r="F88" i="122"/>
  <c r="F89" i="122"/>
  <c r="F90" i="122"/>
  <c r="F91" i="122"/>
  <c r="H90" i="122"/>
  <c r="G90" i="122"/>
  <c r="E90" i="122"/>
  <c r="G89" i="122"/>
  <c r="E89" i="122"/>
  <c r="G88" i="122"/>
  <c r="E88" i="122"/>
  <c r="H87" i="122"/>
  <c r="G87" i="122"/>
  <c r="E87" i="122"/>
  <c r="J84" i="122"/>
  <c r="BD41" i="122"/>
  <c r="BE41" i="122"/>
  <c r="BC50" i="122"/>
  <c r="BC51" i="122"/>
  <c r="BC52" i="122"/>
  <c r="BC53" i="122"/>
  <c r="BB21" i="122"/>
  <c r="BB22" i="122"/>
  <c r="BB43" i="122"/>
  <c r="BB42" i="122"/>
  <c r="G20" i="122"/>
  <c r="G21" i="122"/>
  <c r="G22" i="122"/>
  <c r="G23" i="122"/>
  <c r="G24" i="122"/>
  <c r="G25" i="122"/>
  <c r="G26" i="122"/>
  <c r="G27" i="122"/>
  <c r="G28" i="122"/>
  <c r="G29" i="122"/>
  <c r="BE27" i="122"/>
  <c r="BC25" i="122"/>
  <c r="BC26" i="122"/>
  <c r="BE26" i="122"/>
  <c r="BE25" i="122"/>
  <c r="BC24" i="122"/>
  <c r="BE24" i="122"/>
  <c r="BE23" i="122"/>
  <c r="BE22" i="122"/>
  <c r="BE21" i="122"/>
  <c r="BD20" i="122"/>
  <c r="BE20" i="122"/>
  <c r="J7" i="122"/>
  <c r="J8" i="122"/>
  <c r="J9" i="122"/>
  <c r="J10" i="122"/>
  <c r="J11" i="122"/>
  <c r="H20" i="122"/>
  <c r="J20" i="122"/>
  <c r="J13" i="122"/>
  <c r="BH13" i="122"/>
  <c r="I13" i="122"/>
  <c r="BG13" i="122"/>
  <c r="BH7" i="122"/>
  <c r="BH8" i="122"/>
  <c r="BH9" i="122"/>
  <c r="BH10" i="122"/>
  <c r="BH11" i="122"/>
  <c r="I8" i="122"/>
  <c r="BG8" i="122"/>
  <c r="I9" i="122"/>
  <c r="BG9" i="122"/>
  <c r="BG11" i="122"/>
  <c r="BD11" i="122"/>
  <c r="BB11" i="122"/>
  <c r="I7" i="122"/>
  <c r="I11" i="122"/>
  <c r="F11" i="122"/>
  <c r="E8" i="121"/>
  <c r="E9" i="121"/>
  <c r="E10" i="121"/>
  <c r="BA7" i="121"/>
  <c r="BB7" i="121"/>
  <c r="BC7" i="121"/>
  <c r="BD7" i="121"/>
  <c r="BE7" i="121"/>
  <c r="BF7" i="121"/>
  <c r="H7" i="121"/>
  <c r="BC21" i="121"/>
  <c r="BC22" i="121"/>
  <c r="BC43" i="121"/>
  <c r="BE43" i="121"/>
  <c r="J87" i="121"/>
  <c r="BA8" i="121"/>
  <c r="BC8" i="121"/>
  <c r="BB8" i="121"/>
  <c r="BD8" i="121"/>
  <c r="BE8" i="121"/>
  <c r="BF8" i="121"/>
  <c r="H8" i="121"/>
  <c r="BC23" i="121"/>
  <c r="BC44" i="121"/>
  <c r="BC45" i="121"/>
  <c r="BE45" i="121"/>
  <c r="J88" i="121"/>
  <c r="BA9" i="121"/>
  <c r="BC9" i="121"/>
  <c r="BB9" i="121"/>
  <c r="BD9" i="121"/>
  <c r="BE9" i="121"/>
  <c r="BF9" i="121"/>
  <c r="H9" i="121"/>
  <c r="H89" i="121"/>
  <c r="H88" i="121"/>
  <c r="BC46" i="121"/>
  <c r="BC47" i="121"/>
  <c r="BE47" i="121"/>
  <c r="J89" i="121"/>
  <c r="BA10" i="121"/>
  <c r="BC10" i="121"/>
  <c r="BB10" i="121"/>
  <c r="BD10" i="121"/>
  <c r="BE10" i="121"/>
  <c r="BE11" i="121"/>
  <c r="BF10" i="121"/>
  <c r="H10" i="121"/>
  <c r="BC27" i="121"/>
  <c r="BC48" i="121"/>
  <c r="BE48" i="121"/>
  <c r="J90" i="121"/>
  <c r="J91" i="121"/>
  <c r="BC42" i="121"/>
  <c r="BE42" i="121"/>
  <c r="I87" i="121"/>
  <c r="BE44" i="121"/>
  <c r="I88" i="121"/>
  <c r="BE46" i="121"/>
  <c r="I89" i="121"/>
  <c r="I91" i="121"/>
  <c r="F87" i="121"/>
  <c r="F88" i="121"/>
  <c r="F89" i="121"/>
  <c r="F90" i="121"/>
  <c r="F91" i="121"/>
  <c r="H90" i="121"/>
  <c r="G90" i="121"/>
  <c r="E90" i="121"/>
  <c r="G89" i="121"/>
  <c r="E89" i="121"/>
  <c r="G88" i="121"/>
  <c r="E88" i="121"/>
  <c r="H87" i="121"/>
  <c r="G87" i="121"/>
  <c r="E87" i="121"/>
  <c r="J84" i="121"/>
  <c r="BD41" i="121"/>
  <c r="BE41" i="121"/>
  <c r="BC50" i="121"/>
  <c r="BC51" i="121"/>
  <c r="BC52" i="121"/>
  <c r="BC53" i="121"/>
  <c r="BB21" i="121"/>
  <c r="BB22" i="121"/>
  <c r="BB43" i="121"/>
  <c r="BB42" i="121"/>
  <c r="G20" i="121"/>
  <c r="G21" i="121"/>
  <c r="G22" i="121"/>
  <c r="G23" i="121"/>
  <c r="G24" i="121"/>
  <c r="G25" i="121"/>
  <c r="G26" i="121"/>
  <c r="G27" i="121"/>
  <c r="G28" i="121"/>
  <c r="G29" i="121"/>
  <c r="BE27" i="121"/>
  <c r="BC25" i="121"/>
  <c r="BC26" i="121"/>
  <c r="BE26" i="121"/>
  <c r="BE25" i="121"/>
  <c r="BC24" i="121"/>
  <c r="BE24" i="121"/>
  <c r="BE23" i="121"/>
  <c r="BE22" i="121"/>
  <c r="BE21" i="121"/>
  <c r="BD20" i="121"/>
  <c r="BE20" i="121"/>
  <c r="J7" i="121"/>
  <c r="J8" i="121"/>
  <c r="J9" i="121"/>
  <c r="J10" i="121"/>
  <c r="J11" i="121"/>
  <c r="H20" i="121"/>
  <c r="J20" i="121"/>
  <c r="J13" i="121"/>
  <c r="BH13" i="121"/>
  <c r="I13" i="121"/>
  <c r="BG13" i="121"/>
  <c r="BH7" i="121"/>
  <c r="BH8" i="121"/>
  <c r="BH9" i="121"/>
  <c r="BH10" i="121"/>
  <c r="BH11" i="121"/>
  <c r="I8" i="121"/>
  <c r="BG8" i="121"/>
  <c r="I9" i="121"/>
  <c r="BG9" i="121"/>
  <c r="BG11" i="121"/>
  <c r="BD11" i="121"/>
  <c r="BB11" i="121"/>
  <c r="I7" i="121"/>
  <c r="I11" i="121"/>
  <c r="F11" i="121"/>
  <c r="BA7" i="120"/>
  <c r="BC7" i="120"/>
  <c r="BF7" i="120"/>
  <c r="H7" i="120"/>
  <c r="BC21" i="120"/>
  <c r="BC22" i="120"/>
  <c r="BC43" i="120"/>
  <c r="BE43" i="120"/>
  <c r="J87" i="120"/>
  <c r="BA8" i="120"/>
  <c r="BC8" i="120"/>
  <c r="BB8" i="120"/>
  <c r="BD8" i="120"/>
  <c r="BF8" i="120"/>
  <c r="H8" i="120"/>
  <c r="BC23" i="120"/>
  <c r="BC44" i="120"/>
  <c r="BC45" i="120"/>
  <c r="BE45" i="120"/>
  <c r="J88" i="120"/>
  <c r="BA9" i="120"/>
  <c r="BC9" i="120"/>
  <c r="BB9" i="120"/>
  <c r="BD9" i="120"/>
  <c r="BF9" i="120"/>
  <c r="H9" i="120"/>
  <c r="H89" i="120"/>
  <c r="H88" i="120"/>
  <c r="BC46" i="120"/>
  <c r="BC47" i="120"/>
  <c r="BE47" i="120"/>
  <c r="J89" i="120"/>
  <c r="BA10" i="120"/>
  <c r="BC10" i="120"/>
  <c r="BB10" i="120"/>
  <c r="BD10" i="120"/>
  <c r="BC27" i="120"/>
  <c r="BC48" i="120"/>
  <c r="BE48" i="120"/>
  <c r="J90" i="120"/>
  <c r="J91" i="120"/>
  <c r="BC42" i="120"/>
  <c r="BE42" i="120"/>
  <c r="I87" i="120"/>
  <c r="BE44" i="120"/>
  <c r="I88" i="120"/>
  <c r="BE46" i="120"/>
  <c r="I89" i="120"/>
  <c r="I91" i="120"/>
  <c r="F87" i="120"/>
  <c r="F88" i="120"/>
  <c r="F89" i="120"/>
  <c r="F90" i="120"/>
  <c r="F91" i="120"/>
  <c r="H90" i="120"/>
  <c r="G90" i="120"/>
  <c r="E90" i="120"/>
  <c r="G89" i="120"/>
  <c r="E89" i="120"/>
  <c r="G88" i="120"/>
  <c r="E88" i="120"/>
  <c r="H87" i="120"/>
  <c r="G87" i="120"/>
  <c r="E87" i="120"/>
  <c r="J84" i="120"/>
  <c r="BD41" i="120"/>
  <c r="BE41" i="120"/>
  <c r="BC50" i="120"/>
  <c r="BC51" i="120"/>
  <c r="BC52" i="120"/>
  <c r="BC53" i="120"/>
  <c r="BB21" i="120"/>
  <c r="BB22" i="120"/>
  <c r="BB43" i="120"/>
  <c r="BB42" i="120"/>
  <c r="G20" i="120"/>
  <c r="G21" i="120"/>
  <c r="G22" i="120"/>
  <c r="G23" i="120"/>
  <c r="G24" i="120"/>
  <c r="G25" i="120"/>
  <c r="G26" i="120"/>
  <c r="G27" i="120"/>
  <c r="G28" i="120"/>
  <c r="G29" i="120"/>
  <c r="BE27" i="120"/>
  <c r="BC25" i="120"/>
  <c r="BC26" i="120"/>
  <c r="BE26" i="120"/>
  <c r="BE25" i="120"/>
  <c r="BC24" i="120"/>
  <c r="BE24" i="120"/>
  <c r="BE23" i="120"/>
  <c r="BE22" i="120"/>
  <c r="BE21" i="120"/>
  <c r="BD20" i="120"/>
  <c r="BE20" i="120"/>
  <c r="J7" i="120"/>
  <c r="J8" i="120"/>
  <c r="J9" i="120"/>
  <c r="J10" i="120"/>
  <c r="J11" i="120"/>
  <c r="H20" i="120"/>
  <c r="J20" i="120"/>
  <c r="J13" i="120"/>
  <c r="BH13" i="120"/>
  <c r="I13" i="120"/>
  <c r="BG13" i="120"/>
  <c r="BH7" i="120"/>
  <c r="BH8" i="120"/>
  <c r="BH9" i="120"/>
  <c r="BH10" i="120"/>
  <c r="BH11" i="120"/>
  <c r="I8" i="120"/>
  <c r="BG8" i="120"/>
  <c r="I9" i="120"/>
  <c r="BG9" i="120"/>
  <c r="BG11" i="120"/>
  <c r="BD11" i="120"/>
  <c r="BB11" i="120"/>
  <c r="I7" i="120"/>
  <c r="I11" i="120"/>
  <c r="F11" i="120"/>
  <c r="E8" i="118"/>
  <c r="BA7" i="118"/>
  <c r="BB7" i="118"/>
  <c r="BC7" i="118"/>
  <c r="BD7" i="118"/>
  <c r="BE7" i="118"/>
  <c r="BF7" i="118"/>
  <c r="H7" i="118"/>
  <c r="BC21" i="118"/>
  <c r="BC22" i="118"/>
  <c r="BC43" i="118"/>
  <c r="BE43" i="118"/>
  <c r="J87" i="118"/>
  <c r="BA8" i="118"/>
  <c r="BC8" i="118"/>
  <c r="BB8" i="118"/>
  <c r="BD8" i="118"/>
  <c r="BE8" i="118"/>
  <c r="BF8" i="118"/>
  <c r="H8" i="118"/>
  <c r="BC23" i="118"/>
  <c r="BC44" i="118"/>
  <c r="BC45" i="118"/>
  <c r="BE45" i="118"/>
  <c r="J88" i="118"/>
  <c r="BA9" i="118"/>
  <c r="BC9" i="118"/>
  <c r="BB9" i="118"/>
  <c r="BD9" i="118"/>
  <c r="BE9" i="118"/>
  <c r="BF9" i="118"/>
  <c r="H9" i="118"/>
  <c r="H89" i="118"/>
  <c r="H88" i="118"/>
  <c r="BC46" i="118"/>
  <c r="BC47" i="118"/>
  <c r="BE47" i="118"/>
  <c r="J89" i="118"/>
  <c r="BA10" i="118"/>
  <c r="BC10" i="118"/>
  <c r="BB10" i="118"/>
  <c r="BD10" i="118"/>
  <c r="BE10" i="118"/>
  <c r="BE11" i="118"/>
  <c r="BF10" i="118"/>
  <c r="H10" i="118"/>
  <c r="BC27" i="118"/>
  <c r="BC48" i="118"/>
  <c r="BE48" i="118"/>
  <c r="J90" i="118"/>
  <c r="J91" i="118"/>
  <c r="BC42" i="118"/>
  <c r="BE42" i="118"/>
  <c r="I87" i="118"/>
  <c r="BE44" i="118"/>
  <c r="I88" i="118"/>
  <c r="BE46" i="118"/>
  <c r="I89" i="118"/>
  <c r="I91" i="118"/>
  <c r="F87" i="118"/>
  <c r="F88" i="118"/>
  <c r="F89" i="118"/>
  <c r="F90" i="118"/>
  <c r="F91" i="118"/>
  <c r="H90" i="118"/>
  <c r="G90" i="118"/>
  <c r="E90" i="118"/>
  <c r="G89" i="118"/>
  <c r="E89" i="118"/>
  <c r="G88" i="118"/>
  <c r="E88" i="118"/>
  <c r="H87" i="118"/>
  <c r="G87" i="118"/>
  <c r="E87" i="118"/>
  <c r="J84" i="118"/>
  <c r="BD41" i="118"/>
  <c r="BE41" i="118"/>
  <c r="BC50" i="118"/>
  <c r="BC51" i="118"/>
  <c r="BC52" i="118"/>
  <c r="BC53" i="118"/>
  <c r="BB21" i="118"/>
  <c r="BB22" i="118"/>
  <c r="BB43" i="118"/>
  <c r="BB42" i="118"/>
  <c r="G20" i="118"/>
  <c r="G21" i="118"/>
  <c r="G22" i="118"/>
  <c r="G23" i="118"/>
  <c r="G24" i="118"/>
  <c r="G25" i="118"/>
  <c r="G26" i="118"/>
  <c r="G27" i="118"/>
  <c r="G28" i="118"/>
  <c r="G29" i="118"/>
  <c r="BE27" i="118"/>
  <c r="BC25" i="118"/>
  <c r="BC26" i="118"/>
  <c r="BE26" i="118"/>
  <c r="BE25" i="118"/>
  <c r="BC24" i="118"/>
  <c r="BE24" i="118"/>
  <c r="BE23" i="118"/>
  <c r="BE22" i="118"/>
  <c r="BE21" i="118"/>
  <c r="BD20" i="118"/>
  <c r="BE20" i="118"/>
  <c r="J7" i="118"/>
  <c r="J8" i="118"/>
  <c r="J9" i="118"/>
  <c r="J10" i="118"/>
  <c r="J11" i="118"/>
  <c r="H20" i="118"/>
  <c r="J20" i="118"/>
  <c r="J13" i="118"/>
  <c r="BH13" i="118"/>
  <c r="I13" i="118"/>
  <c r="BG13" i="118"/>
  <c r="BH7" i="118"/>
  <c r="BH8" i="118"/>
  <c r="BH9" i="118"/>
  <c r="BH10" i="118"/>
  <c r="BH11" i="118"/>
  <c r="I8" i="118"/>
  <c r="BG8" i="118"/>
  <c r="I9" i="118"/>
  <c r="BG9" i="118"/>
  <c r="BG11" i="118"/>
  <c r="BD11" i="118"/>
  <c r="BB11" i="118"/>
  <c r="I7" i="118"/>
  <c r="I11" i="118"/>
  <c r="F11" i="118"/>
  <c r="H19" i="109"/>
  <c r="H9" i="109"/>
</calcChain>
</file>

<file path=xl/sharedStrings.xml><?xml version="1.0" encoding="utf-8"?>
<sst xmlns="http://schemas.openxmlformats.org/spreadsheetml/2006/main" count="1145" uniqueCount="93">
  <si>
    <t>Col 4</t>
  </si>
  <si>
    <t>Col 5</t>
  </si>
  <si>
    <t>SC</t>
  </si>
  <si>
    <t xml:space="preserve">Col 4 </t>
  </si>
  <si>
    <t>Col 6 SC</t>
  </si>
  <si>
    <t>Trios</t>
  </si>
  <si>
    <t>160 Trios</t>
  </si>
  <si>
    <t>Col 6 QSC</t>
  </si>
  <si>
    <t>QSC</t>
  </si>
  <si>
    <t>Com Vol</t>
  </si>
  <si>
    <t xml:space="preserve"> QSC</t>
  </si>
  <si>
    <t xml:space="preserve"> SC</t>
  </si>
  <si>
    <t xml:space="preserve">Goal / Time </t>
  </si>
  <si>
    <t xml:space="preserve">Name/ Title </t>
  </si>
  <si>
    <t>Enter PV here</t>
  </si>
  <si>
    <t xml:space="preserve">Earnings if PBQ = </t>
  </si>
  <si>
    <t xml:space="preserve">Earnings if not PBQ = </t>
  </si>
  <si>
    <t>Quad = 105</t>
  </si>
  <si>
    <t>Trio = 75</t>
  </si>
  <si>
    <t>2. Pers &amp; Partner Volume</t>
  </si>
  <si>
    <t xml:space="preserve">Monthly Volume (PV) </t>
  </si>
  <si>
    <t xml:space="preserve">Customers </t>
  </si>
  <si>
    <t>add Partners</t>
  </si>
  <si>
    <t>add Partners+</t>
  </si>
  <si>
    <t>add QSCs</t>
  </si>
  <si>
    <t>Enter POB Vol</t>
  </si>
  <si>
    <t>1. Pers Customer Volume</t>
  </si>
  <si>
    <t xml:space="preserve">Total </t>
  </si>
  <si>
    <t>POB</t>
  </si>
  <si>
    <t>PVC Results</t>
  </si>
  <si>
    <t>Resulting Income</t>
  </si>
  <si>
    <t>Nancy</t>
  </si>
  <si>
    <t>Enter # of new orders</t>
  </si>
  <si>
    <t xml:space="preserve"> Enter # of times or # of months</t>
  </si>
  <si>
    <t>Enter PVC to calculate earnings (see 12 Month or PVC Report)</t>
  </si>
  <si>
    <t>Enter Current Month PVC</t>
  </si>
  <si>
    <t>3. PBQ Volume  (add P+)</t>
  </si>
  <si>
    <t>4. POBQ Volume (add QSC)</t>
  </si>
  <si>
    <t>Resulting PVC</t>
  </si>
  <si>
    <t># Orders Added</t>
  </si>
  <si>
    <t xml:space="preserve"> PVC Added</t>
  </si>
  <si>
    <t>P+ Only</t>
  </si>
  <si>
    <t>P Only</t>
  </si>
  <si>
    <t>Cust</t>
  </si>
  <si>
    <t>QSC Only</t>
  </si>
  <si>
    <t xml:space="preserve">PB/POB Bonus </t>
  </si>
  <si>
    <t>List Name of SC or above (see PVC Report)</t>
  </si>
  <si>
    <t>Sub-Total</t>
  </si>
  <si>
    <t>3% + 3% = 6%</t>
  </si>
  <si>
    <t xml:space="preserve">Monthly Volume (PVC) </t>
  </si>
  <si>
    <t>QSC KPI Earnings</t>
  </si>
  <si>
    <t>SC KPI  Earnings</t>
  </si>
  <si>
    <t xml:space="preserve">Enter KPI earnings above </t>
  </si>
  <si>
    <t>Income Calculator to Estimate Earnings</t>
  </si>
  <si>
    <r>
      <t xml:space="preserve">   </t>
    </r>
    <r>
      <rPr>
        <b/>
        <i/>
        <sz val="13"/>
        <color theme="1"/>
        <rFont val="Calibri"/>
        <family val="2"/>
        <scheme val="minor"/>
      </rPr>
      <t>Estimated Income if not PB Qualified</t>
    </r>
  </si>
  <si>
    <t>Select Level</t>
  </si>
  <si>
    <t>Select Bonus</t>
  </si>
  <si>
    <t>Income when PB Qualified</t>
  </si>
  <si>
    <t>Income when NOT PB Qualified</t>
  </si>
  <si>
    <t>Categories</t>
  </si>
  <si>
    <t># of Trio Orders</t>
  </si>
  <si>
    <t># of Quad Orders</t>
  </si>
  <si>
    <t>Earnings</t>
  </si>
  <si>
    <t xml:space="preserve"> Example 2: Earnings with Quad Orders</t>
  </si>
  <si>
    <t xml:space="preserve"> Example 1:  Earnings with Trio Orders</t>
  </si>
  <si>
    <t>PVC  Results</t>
  </si>
  <si>
    <t>PBQ = 3% Bonus</t>
  </si>
  <si>
    <t>POBQ = 3% Bonus</t>
  </si>
  <si>
    <t xml:space="preserve"> </t>
  </si>
  <si>
    <t xml:space="preserve"> 1.  Estimate Earnings on KPI Volume</t>
  </si>
  <si>
    <t>2.  Estimate Earnings on SC &amp; above</t>
  </si>
  <si>
    <t>Revised Aug 2022</t>
  </si>
  <si>
    <t>Select % ↓</t>
  </si>
  <si>
    <t>1,800 PB Vol is required to earn the extra 3% Bonus</t>
  </si>
  <si>
    <t>5,400 POB Vol is required to earn an additional 3% Bonus</t>
  </si>
  <si>
    <t>See Phase 2 for details on how this works</t>
  </si>
  <si>
    <t>If you qualify for both PB &amp; POB you can earn both Bonuses</t>
  </si>
  <si>
    <t>Select your % from drop down</t>
  </si>
  <si>
    <t xml:space="preserve">Jennifer Line 2 </t>
  </si>
  <si>
    <t>Income Goal: $1,000 in 6 mos</t>
  </si>
  <si>
    <t>Select Bonus % from drop down</t>
  </si>
  <si>
    <t xml:space="preserve">Nancy  Line 1 </t>
  </si>
  <si>
    <t xml:space="preserve">   Casey (under Nancy)</t>
  </si>
  <si>
    <t>Income Goal: $2,000</t>
  </si>
  <si>
    <t>PV from SC &amp; Above</t>
  </si>
  <si>
    <t xml:space="preserve">Total PV </t>
  </si>
  <si>
    <t>Income Goal: $1,500 in 6 mos</t>
  </si>
  <si>
    <t>Income Goal: $2,500</t>
  </si>
  <si>
    <t xml:space="preserve">1 Trio = 300 </t>
  </si>
  <si>
    <t xml:space="preserve"> SC = 36 Trios in 6 mo or less </t>
  </si>
  <si>
    <t>Income Goal: $2,000 in 6 mos</t>
  </si>
  <si>
    <t>Title QSC / Goal PBQ - SC</t>
  </si>
  <si>
    <t>Title: SC / Goal QSSC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</si>
</sst>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"/>
    <numFmt numFmtId="165" formatCode="&quot;$&quot;#,##0.00"/>
    <numFmt numFmtId="166" formatCode="0.0%"/>
  </numFmts>
  <fonts count="3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12"/>
      <color rgb="FF00000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B7DEE8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CD5B4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DDD9C4"/>
        <bgColor rgb="FF000000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ck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8"/>
      </bottom>
      <diagonal/>
    </border>
    <border>
      <left style="thick">
        <color rgb="FF000000"/>
      </left>
      <right style="thick">
        <color rgb="FF000000"/>
      </right>
      <top/>
      <bottom style="thin">
        <color indexed="8"/>
      </bottom>
      <diagonal/>
    </border>
    <border>
      <left style="thick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8"/>
      </top>
      <bottom style="thin">
        <color indexed="8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8"/>
      </top>
      <bottom style="thick">
        <color indexed="8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ck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indexed="8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indexed="8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ck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dotted">
        <color auto="1"/>
      </bottom>
      <diagonal/>
    </border>
    <border>
      <left/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/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ck">
        <color theme="0"/>
      </right>
      <top style="thick">
        <color rgb="FF000000"/>
      </top>
      <bottom/>
      <diagonal/>
    </border>
    <border>
      <left style="thick">
        <color theme="0"/>
      </left>
      <right/>
      <top style="thick">
        <color rgb="FF000000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rgb="FF000000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ck">
        <color theme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theme="1"/>
      </bottom>
      <diagonal/>
    </border>
    <border>
      <left style="thin">
        <color theme="1"/>
      </left>
      <right style="thin">
        <color theme="1"/>
      </right>
      <top style="thin">
        <color auto="1"/>
      </top>
      <bottom style="thick">
        <color theme="1"/>
      </bottom>
      <diagonal/>
    </border>
  </borders>
  <cellStyleXfs count="243">
    <xf numFmtId="0" fontId="0" fillId="0" borderId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251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3" fontId="2" fillId="7" borderId="12" xfId="0" applyNumberFormat="1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3" fontId="2" fillId="9" borderId="16" xfId="0" applyNumberFormat="1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3" fontId="1" fillId="6" borderId="19" xfId="0" applyNumberFormat="1" applyFont="1" applyFill="1" applyBorder="1" applyAlignment="1">
      <alignment horizontal="center" vertical="center"/>
    </xf>
    <xf numFmtId="3" fontId="1" fillId="6" borderId="20" xfId="0" applyNumberFormat="1" applyFont="1" applyFill="1" applyBorder="1" applyAlignment="1">
      <alignment horizontal="center" vertical="center"/>
    </xf>
    <xf numFmtId="164" fontId="2" fillId="7" borderId="21" xfId="0" applyNumberFormat="1" applyFont="1" applyFill="1" applyBorder="1" applyAlignment="1">
      <alignment horizontal="center" vertical="center"/>
    </xf>
    <xf numFmtId="164" fontId="2" fillId="7" borderId="22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23" xfId="0" applyNumberFormat="1" applyFont="1" applyFill="1" applyBorder="1" applyAlignment="1">
      <alignment horizontal="center" vertical="center"/>
    </xf>
    <xf numFmtId="3" fontId="2" fillId="8" borderId="12" xfId="0" applyNumberFormat="1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center" vertical="center"/>
    </xf>
    <xf numFmtId="164" fontId="1" fillId="2" borderId="25" xfId="0" applyNumberFormat="1" applyFont="1" applyFill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/>
    </xf>
    <xf numFmtId="3" fontId="1" fillId="3" borderId="26" xfId="0" applyNumberFormat="1" applyFont="1" applyFill="1" applyBorder="1" applyAlignment="1">
      <alignment horizontal="center" vertical="center"/>
    </xf>
    <xf numFmtId="164" fontId="1" fillId="3" borderId="27" xfId="0" applyNumberFormat="1" applyFont="1" applyFill="1" applyBorder="1" applyAlignment="1">
      <alignment horizontal="center" vertical="center"/>
    </xf>
    <xf numFmtId="164" fontId="1" fillId="3" borderId="28" xfId="0" applyNumberFormat="1" applyFont="1" applyFill="1" applyBorder="1" applyAlignment="1">
      <alignment horizontal="center" vertical="center"/>
    </xf>
    <xf numFmtId="164" fontId="1" fillId="5" borderId="29" xfId="0" applyNumberFormat="1" applyFont="1" applyFill="1" applyBorder="1" applyAlignment="1">
      <alignment horizontal="center" vertical="center"/>
    </xf>
    <xf numFmtId="164" fontId="1" fillId="5" borderId="30" xfId="0" applyNumberFormat="1" applyFont="1" applyFill="1" applyBorder="1" applyAlignment="1">
      <alignment horizontal="center" vertical="center"/>
    </xf>
    <xf numFmtId="3" fontId="2" fillId="7" borderId="12" xfId="0" applyNumberFormat="1" applyFont="1" applyFill="1" applyBorder="1" applyAlignment="1" applyProtection="1">
      <alignment horizontal="center" vertical="center"/>
      <protection locked="0"/>
    </xf>
    <xf numFmtId="3" fontId="2" fillId="10" borderId="12" xfId="0" applyNumberFormat="1" applyFont="1" applyFill="1" applyBorder="1" applyAlignment="1" applyProtection="1">
      <alignment horizontal="center" vertical="center"/>
      <protection locked="0"/>
    </xf>
    <xf numFmtId="3" fontId="2" fillId="9" borderId="31" xfId="0" applyNumberFormat="1" applyFont="1" applyFill="1" applyBorder="1" applyAlignment="1" applyProtection="1">
      <alignment horizontal="center" vertical="center"/>
      <protection locked="0"/>
    </xf>
    <xf numFmtId="0" fontId="4" fillId="11" borderId="0" xfId="0" applyFont="1" applyFill="1" applyAlignment="1" applyProtection="1">
      <alignment horizontal="left" indent="1"/>
      <protection locked="0"/>
    </xf>
    <xf numFmtId="0" fontId="5" fillId="11" borderId="0" xfId="0" applyFont="1" applyFill="1" applyAlignment="1" applyProtection="1">
      <alignment horizontal="left" vertical="center"/>
      <protection locked="0"/>
    </xf>
    <xf numFmtId="0" fontId="0" fillId="11" borderId="0" xfId="0" applyFill="1" applyProtection="1">
      <protection locked="0"/>
    </xf>
    <xf numFmtId="0" fontId="0" fillId="11" borderId="0" xfId="0" applyFill="1" applyAlignment="1" applyProtection="1">
      <alignment wrapText="1"/>
      <protection locked="0"/>
    </xf>
    <xf numFmtId="0" fontId="6" fillId="11" borderId="0" xfId="0" applyFont="1" applyFill="1" applyProtection="1">
      <protection locked="0"/>
    </xf>
    <xf numFmtId="0" fontId="0" fillId="11" borderId="0" xfId="0" applyFill="1" applyAlignment="1" applyProtection="1">
      <alignment horizontal="center" vertical="center"/>
      <protection locked="0"/>
    </xf>
    <xf numFmtId="3" fontId="3" fillId="11" borderId="0" xfId="0" applyNumberFormat="1" applyFont="1" applyFill="1" applyAlignment="1" applyProtection="1">
      <alignment horizontal="center" vertical="center"/>
      <protection locked="0"/>
    </xf>
    <xf numFmtId="0" fontId="0" fillId="11" borderId="0" xfId="0" applyFill="1"/>
    <xf numFmtId="3" fontId="0" fillId="11" borderId="0" xfId="0" applyNumberFormat="1" applyFill="1" applyProtection="1">
      <protection locked="0"/>
    </xf>
    <xf numFmtId="3" fontId="2" fillId="7" borderId="33" xfId="0" applyNumberFormat="1" applyFont="1" applyFill="1" applyBorder="1" applyAlignment="1" applyProtection="1">
      <alignment horizontal="center" vertical="center"/>
      <protection locked="0"/>
    </xf>
    <xf numFmtId="3" fontId="2" fillId="8" borderId="33" xfId="0" applyNumberFormat="1" applyFont="1" applyFill="1" applyBorder="1" applyAlignment="1" applyProtection="1">
      <alignment horizontal="center" vertical="center"/>
      <protection locked="0"/>
    </xf>
    <xf numFmtId="3" fontId="2" fillId="9" borderId="34" xfId="0" applyNumberFormat="1" applyFont="1" applyFill="1" applyBorder="1" applyAlignment="1" applyProtection="1">
      <alignment horizontal="center" vertical="center"/>
      <protection locked="0"/>
    </xf>
    <xf numFmtId="0" fontId="1" fillId="6" borderId="12" xfId="0" applyFont="1" applyFill="1" applyBorder="1" applyAlignment="1">
      <alignment horizontal="left" vertical="center" indent="1"/>
    </xf>
    <xf numFmtId="0" fontId="1" fillId="2" borderId="14" xfId="0" applyFont="1" applyFill="1" applyBorder="1" applyAlignment="1">
      <alignment horizontal="left" vertical="center" indent="1"/>
    </xf>
    <xf numFmtId="0" fontId="1" fillId="3" borderId="16" xfId="0" applyFont="1" applyFill="1" applyBorder="1" applyAlignment="1">
      <alignment horizontal="left" vertical="center" indent="1"/>
    </xf>
    <xf numFmtId="3" fontId="1" fillId="5" borderId="11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6" fillId="11" borderId="0" xfId="0" applyFont="1" applyFill="1" applyAlignment="1">
      <alignment horizontal="center"/>
    </xf>
    <xf numFmtId="0" fontId="1" fillId="14" borderId="14" xfId="0" applyFont="1" applyFill="1" applyBorder="1" applyAlignment="1">
      <alignment horizontal="left" vertical="center" indent="1"/>
    </xf>
    <xf numFmtId="0" fontId="1" fillId="14" borderId="15" xfId="0" applyFont="1" applyFill="1" applyBorder="1" applyAlignment="1">
      <alignment horizontal="center" vertical="center"/>
    </xf>
    <xf numFmtId="3" fontId="2" fillId="15" borderId="12" xfId="0" applyNumberFormat="1" applyFont="1" applyFill="1" applyBorder="1" applyAlignment="1" applyProtection="1">
      <alignment horizontal="center" vertical="center"/>
      <protection locked="0"/>
    </xf>
    <xf numFmtId="3" fontId="2" fillId="15" borderId="33" xfId="0" applyNumberFormat="1" applyFont="1" applyFill="1" applyBorder="1" applyAlignment="1" applyProtection="1">
      <alignment horizontal="center" vertical="center"/>
      <protection locked="0"/>
    </xf>
    <xf numFmtId="3" fontId="1" fillId="14" borderId="1" xfId="0" applyNumberFormat="1" applyFont="1" applyFill="1" applyBorder="1" applyAlignment="1">
      <alignment horizontal="center" vertical="center"/>
    </xf>
    <xf numFmtId="3" fontId="1" fillId="14" borderId="23" xfId="0" applyNumberFormat="1" applyFont="1" applyFill="1" applyBorder="1" applyAlignment="1">
      <alignment horizontal="center" vertical="center"/>
    </xf>
    <xf numFmtId="3" fontId="2" fillId="15" borderId="12" xfId="0" applyNumberFormat="1" applyFont="1" applyFill="1" applyBorder="1" applyAlignment="1">
      <alignment horizontal="center" vertical="center"/>
    </xf>
    <xf numFmtId="164" fontId="1" fillId="14" borderId="24" xfId="0" applyNumberFormat="1" applyFont="1" applyFill="1" applyBorder="1" applyAlignment="1">
      <alignment horizontal="center" vertical="center"/>
    </xf>
    <xf numFmtId="164" fontId="1" fillId="14" borderId="25" xfId="0" applyNumberFormat="1" applyFont="1" applyFill="1" applyBorder="1" applyAlignment="1">
      <alignment horizontal="center" vertical="center"/>
    </xf>
    <xf numFmtId="0" fontId="7" fillId="11" borderId="0" xfId="0" applyFont="1" applyFill="1" applyAlignment="1" applyProtection="1">
      <alignment horizontal="left" vertical="center"/>
      <protection locked="0"/>
    </xf>
    <xf numFmtId="0" fontId="16" fillId="11" borderId="0" xfId="0" applyFont="1" applyFill="1" applyAlignment="1" applyProtection="1">
      <alignment horizontal="right" vertical="center"/>
      <protection locked="0"/>
    </xf>
    <xf numFmtId="0" fontId="16" fillId="11" borderId="0" xfId="0" applyFont="1" applyFill="1" applyAlignment="1" applyProtection="1">
      <alignment horizontal="right"/>
      <protection locked="0"/>
    </xf>
    <xf numFmtId="14" fontId="11" fillId="4" borderId="9" xfId="0" applyNumberFormat="1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7" fillId="5" borderId="9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2" fillId="5" borderId="48" xfId="0" applyFont="1" applyFill="1" applyBorder="1" applyAlignment="1" applyProtection="1">
      <alignment horizontal="center"/>
      <protection locked="0"/>
    </xf>
    <xf numFmtId="0" fontId="18" fillId="6" borderId="18" xfId="0" applyFont="1" applyFill="1" applyBorder="1" applyAlignment="1">
      <alignment horizontal="center" vertical="center"/>
    </xf>
    <xf numFmtId="0" fontId="18" fillId="14" borderId="35" xfId="0" applyFont="1" applyFill="1" applyBorder="1" applyAlignment="1">
      <alignment horizontal="center" vertical="center"/>
    </xf>
    <xf numFmtId="0" fontId="18" fillId="2" borderId="35" xfId="0" applyFont="1" applyFill="1" applyBorder="1" applyAlignment="1">
      <alignment horizontal="center" vertical="center"/>
    </xf>
    <xf numFmtId="0" fontId="18" fillId="3" borderId="36" xfId="0" applyFont="1" applyFill="1" applyBorder="1" applyAlignment="1">
      <alignment horizontal="center" vertical="center"/>
    </xf>
    <xf numFmtId="0" fontId="16" fillId="11" borderId="0" xfId="0" applyFont="1" applyFill="1" applyAlignment="1" applyProtection="1">
      <alignment horizontal="center" vertical="center"/>
      <protection locked="0"/>
    </xf>
    <xf numFmtId="0" fontId="0" fillId="0" borderId="57" xfId="0" applyBorder="1" applyProtection="1">
      <protection locked="0"/>
    </xf>
    <xf numFmtId="0" fontId="7" fillId="11" borderId="0" xfId="0" applyFont="1" applyFill="1" applyProtection="1">
      <protection locked="0"/>
    </xf>
    <xf numFmtId="3" fontId="16" fillId="11" borderId="61" xfId="0" applyNumberFormat="1" applyFont="1" applyFill="1" applyBorder="1" applyAlignment="1" applyProtection="1">
      <alignment horizontal="center" vertical="center"/>
      <protection locked="0"/>
    </xf>
    <xf numFmtId="3" fontId="16" fillId="11" borderId="55" xfId="0" applyNumberFormat="1" applyFont="1" applyFill="1" applyBorder="1" applyAlignment="1" applyProtection="1">
      <alignment horizontal="center" vertical="center"/>
      <protection locked="0"/>
    </xf>
    <xf numFmtId="165" fontId="8" fillId="5" borderId="62" xfId="0" applyNumberFormat="1" applyFont="1" applyFill="1" applyBorder="1" applyAlignment="1">
      <alignment horizontal="center"/>
    </xf>
    <xf numFmtId="9" fontId="7" fillId="11" borderId="61" xfId="0" applyNumberFormat="1" applyFont="1" applyFill="1" applyBorder="1" applyAlignment="1" applyProtection="1">
      <alignment horizontal="center" vertical="center"/>
      <protection locked="0"/>
    </xf>
    <xf numFmtId="9" fontId="7" fillId="11" borderId="3" xfId="0" applyNumberFormat="1" applyFont="1" applyFill="1" applyBorder="1" applyAlignment="1" applyProtection="1">
      <alignment horizontal="center" vertical="center"/>
      <protection locked="0"/>
    </xf>
    <xf numFmtId="9" fontId="7" fillId="11" borderId="55" xfId="0" applyNumberFormat="1" applyFont="1" applyFill="1" applyBorder="1" applyAlignment="1" applyProtection="1">
      <alignment horizontal="center" vertical="center"/>
      <protection locked="0"/>
    </xf>
    <xf numFmtId="0" fontId="7" fillId="11" borderId="0" xfId="0" applyFont="1" applyFill="1" applyAlignment="1" applyProtection="1">
      <alignment horizontal="center" vertical="center"/>
      <protection locked="0"/>
    </xf>
    <xf numFmtId="0" fontId="11" fillId="4" borderId="6" xfId="0" applyFont="1" applyFill="1" applyBorder="1" applyAlignment="1">
      <alignment horizontal="center" vertical="center" wrapText="1"/>
    </xf>
    <xf numFmtId="0" fontId="16" fillId="11" borderId="0" xfId="0" applyFont="1" applyFill="1" applyProtection="1">
      <protection locked="0"/>
    </xf>
    <xf numFmtId="0" fontId="1" fillId="5" borderId="43" xfId="0" applyFont="1" applyFill="1" applyBorder="1" applyAlignment="1">
      <alignment horizontal="center" vertical="center"/>
    </xf>
    <xf numFmtId="3" fontId="2" fillId="7" borderId="13" xfId="0" applyNumberFormat="1" applyFont="1" applyFill="1" applyBorder="1" applyAlignment="1">
      <alignment horizontal="center" vertical="center"/>
    </xf>
    <xf numFmtId="3" fontId="2" fillId="9" borderId="17" xfId="0" applyNumberFormat="1" applyFont="1" applyFill="1" applyBorder="1" applyAlignment="1">
      <alignment horizontal="center" vertical="center"/>
    </xf>
    <xf numFmtId="0" fontId="0" fillId="11" borderId="0" xfId="0" applyFill="1" applyAlignment="1">
      <alignment wrapText="1"/>
    </xf>
    <xf numFmtId="2" fontId="0" fillId="11" borderId="0" xfId="0" applyNumberFormat="1" applyFill="1" applyAlignment="1">
      <alignment horizontal="center" vertical="center"/>
    </xf>
    <xf numFmtId="3" fontId="0" fillId="11" borderId="0" xfId="0" applyNumberFormat="1" applyFill="1" applyAlignment="1">
      <alignment horizontal="center" vertical="center"/>
    </xf>
    <xf numFmtId="0" fontId="7" fillId="11" borderId="0" xfId="0" applyFont="1" applyFill="1" applyAlignment="1">
      <alignment horizontal="right" vertical="center"/>
    </xf>
    <xf numFmtId="3" fontId="7" fillId="11" borderId="0" xfId="0" applyNumberFormat="1" applyFont="1" applyFill="1" applyAlignment="1">
      <alignment horizontal="right" vertical="center"/>
    </xf>
    <xf numFmtId="1" fontId="0" fillId="11" borderId="0" xfId="0" applyNumberFormat="1" applyFill="1"/>
    <xf numFmtId="3" fontId="0" fillId="11" borderId="0" xfId="0" applyNumberFormat="1" applyFill="1"/>
    <xf numFmtId="0" fontId="7" fillId="6" borderId="68" xfId="0" applyFont="1" applyFill="1" applyBorder="1" applyAlignment="1">
      <alignment horizontal="center" vertical="center" wrapText="1"/>
    </xf>
    <xf numFmtId="0" fontId="7" fillId="6" borderId="53" xfId="0" applyFont="1" applyFill="1" applyBorder="1" applyAlignment="1">
      <alignment horizontal="center" vertical="center" wrapText="1"/>
    </xf>
    <xf numFmtId="0" fontId="7" fillId="14" borderId="53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/>
    </xf>
    <xf numFmtId="0" fontId="7" fillId="3" borderId="56" xfId="0" applyFont="1" applyFill="1" applyBorder="1" applyAlignment="1">
      <alignment horizontal="center" vertical="center"/>
    </xf>
    <xf numFmtId="0" fontId="11" fillId="4" borderId="69" xfId="0" applyFont="1" applyFill="1" applyBorder="1" applyAlignment="1">
      <alignment horizontal="center" vertical="center" wrapText="1"/>
    </xf>
    <xf numFmtId="0" fontId="17" fillId="4" borderId="70" xfId="0" applyFont="1" applyFill="1" applyBorder="1" applyAlignment="1">
      <alignment horizontal="center" vertical="center" wrapText="1"/>
    </xf>
    <xf numFmtId="164" fontId="2" fillId="7" borderId="40" xfId="0" applyNumberFormat="1" applyFont="1" applyFill="1" applyBorder="1" applyAlignment="1">
      <alignment horizontal="center" vertical="center"/>
    </xf>
    <xf numFmtId="3" fontId="2" fillId="15" borderId="15" xfId="0" applyNumberFormat="1" applyFont="1" applyFill="1" applyBorder="1" applyAlignment="1">
      <alignment horizontal="center" vertical="center"/>
    </xf>
    <xf numFmtId="164" fontId="2" fillId="15" borderId="41" xfId="0" applyNumberFormat="1" applyFont="1" applyFill="1" applyBorder="1" applyAlignment="1">
      <alignment horizontal="center" vertical="center"/>
    </xf>
    <xf numFmtId="3" fontId="2" fillId="8" borderId="15" xfId="0" applyNumberFormat="1" applyFont="1" applyFill="1" applyBorder="1" applyAlignment="1">
      <alignment horizontal="center" vertical="center"/>
    </xf>
    <xf numFmtId="164" fontId="2" fillId="8" borderId="41" xfId="0" applyNumberFormat="1" applyFont="1" applyFill="1" applyBorder="1" applyAlignment="1">
      <alignment horizontal="center" vertical="center"/>
    </xf>
    <xf numFmtId="164" fontId="2" fillId="9" borderId="42" xfId="0" applyNumberFormat="1" applyFont="1" applyFill="1" applyBorder="1" applyAlignment="1">
      <alignment horizontal="center" vertical="center"/>
    </xf>
    <xf numFmtId="164" fontId="1" fillId="5" borderId="37" xfId="0" applyNumberFormat="1" applyFont="1" applyFill="1" applyBorder="1" applyAlignment="1">
      <alignment horizontal="center" vertical="center"/>
    </xf>
    <xf numFmtId="3" fontId="7" fillId="6" borderId="66" xfId="0" applyNumberFormat="1" applyFont="1" applyFill="1" applyBorder="1" applyAlignment="1">
      <alignment horizontal="center" vertical="center"/>
    </xf>
    <xf numFmtId="3" fontId="7" fillId="6" borderId="67" xfId="0" applyNumberFormat="1" applyFont="1" applyFill="1" applyBorder="1" applyAlignment="1">
      <alignment horizontal="center" vertical="center"/>
    </xf>
    <xf numFmtId="9" fontId="7" fillId="6" borderId="67" xfId="0" applyNumberFormat="1" applyFont="1" applyFill="1" applyBorder="1" applyAlignment="1">
      <alignment horizontal="center" vertical="center"/>
    </xf>
    <xf numFmtId="165" fontId="7" fillId="6" borderId="67" xfId="0" applyNumberFormat="1" applyFont="1" applyFill="1" applyBorder="1" applyAlignment="1">
      <alignment horizontal="center" vertical="center"/>
    </xf>
    <xf numFmtId="3" fontId="7" fillId="6" borderId="52" xfId="0" applyNumberFormat="1" applyFont="1" applyFill="1" applyBorder="1" applyAlignment="1">
      <alignment horizontal="center" vertical="center"/>
    </xf>
    <xf numFmtId="3" fontId="7" fillId="6" borderId="3" xfId="0" applyNumberFormat="1" applyFont="1" applyFill="1" applyBorder="1" applyAlignment="1">
      <alignment horizontal="center" vertical="center"/>
    </xf>
    <xf numFmtId="9" fontId="7" fillId="6" borderId="3" xfId="0" applyNumberFormat="1" applyFont="1" applyFill="1" applyBorder="1" applyAlignment="1">
      <alignment horizontal="center" vertical="center"/>
    </xf>
    <xf numFmtId="165" fontId="7" fillId="6" borderId="3" xfId="0" applyNumberFormat="1" applyFont="1" applyFill="1" applyBorder="1" applyAlignment="1">
      <alignment horizontal="center" vertical="center"/>
    </xf>
    <xf numFmtId="3" fontId="7" fillId="14" borderId="52" xfId="0" applyNumberFormat="1" applyFont="1" applyFill="1" applyBorder="1" applyAlignment="1">
      <alignment horizontal="center" vertical="center"/>
    </xf>
    <xf numFmtId="3" fontId="7" fillId="14" borderId="3" xfId="0" applyNumberFormat="1" applyFont="1" applyFill="1" applyBorder="1" applyAlignment="1">
      <alignment horizontal="center" vertical="center"/>
    </xf>
    <xf numFmtId="9" fontId="7" fillId="14" borderId="3" xfId="0" applyNumberFormat="1" applyFont="1" applyFill="1" applyBorder="1" applyAlignment="1">
      <alignment horizontal="center" vertical="center"/>
    </xf>
    <xf numFmtId="165" fontId="7" fillId="14" borderId="3" xfId="0" applyNumberFormat="1" applyFont="1" applyFill="1" applyBorder="1" applyAlignment="1">
      <alignment horizontal="center" vertical="center"/>
    </xf>
    <xf numFmtId="3" fontId="7" fillId="2" borderId="3" xfId="0" applyNumberFormat="1" applyFont="1" applyFill="1" applyBorder="1" applyAlignment="1">
      <alignment horizontal="center"/>
    </xf>
    <xf numFmtId="3" fontId="7" fillId="3" borderId="55" xfId="0" applyNumberFormat="1" applyFont="1" applyFill="1" applyBorder="1" applyAlignment="1">
      <alignment horizontal="center" vertical="center"/>
    </xf>
    <xf numFmtId="165" fontId="8" fillId="5" borderId="65" xfId="0" applyNumberFormat="1" applyFont="1" applyFill="1" applyBorder="1" applyAlignment="1">
      <alignment horizontal="center"/>
    </xf>
    <xf numFmtId="3" fontId="17" fillId="12" borderId="38" xfId="0" applyNumberFormat="1" applyFont="1" applyFill="1" applyBorder="1" applyAlignment="1">
      <alignment horizontal="center" vertical="center"/>
    </xf>
    <xf numFmtId="3" fontId="17" fillId="12" borderId="39" xfId="0" applyNumberFormat="1" applyFont="1" applyFill="1" applyBorder="1" applyAlignment="1">
      <alignment horizontal="center" vertical="center"/>
    </xf>
    <xf numFmtId="0" fontId="25" fillId="0" borderId="71" xfId="0" applyFont="1" applyBorder="1" applyAlignment="1">
      <alignment horizontal="center" vertical="center"/>
    </xf>
    <xf numFmtId="3" fontId="21" fillId="0" borderId="58" xfId="0" applyNumberFormat="1" applyFont="1" applyBorder="1" applyAlignment="1">
      <alignment horizontal="right" vertical="center"/>
    </xf>
    <xf numFmtId="0" fontId="14" fillId="0" borderId="72" xfId="0" applyFont="1" applyBorder="1" applyAlignment="1">
      <alignment horizontal="center" vertical="top"/>
    </xf>
    <xf numFmtId="3" fontId="7" fillId="2" borderId="3" xfId="0" applyNumberFormat="1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166" fontId="7" fillId="2" borderId="3" xfId="0" applyNumberFormat="1" applyFont="1" applyFill="1" applyBorder="1" applyAlignment="1">
      <alignment horizontal="center" vertical="center"/>
    </xf>
    <xf numFmtId="165" fontId="7" fillId="2" borderId="3" xfId="0" applyNumberFormat="1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/>
    </xf>
    <xf numFmtId="166" fontId="7" fillId="2" borderId="3" xfId="0" applyNumberFormat="1" applyFont="1" applyFill="1" applyBorder="1" applyAlignment="1">
      <alignment horizontal="center"/>
    </xf>
    <xf numFmtId="165" fontId="7" fillId="2" borderId="3" xfId="0" applyNumberFormat="1" applyFont="1" applyFill="1" applyBorder="1" applyAlignment="1">
      <alignment horizontal="center"/>
    </xf>
    <xf numFmtId="0" fontId="7" fillId="3" borderId="54" xfId="0" applyFont="1" applyFill="1" applyBorder="1" applyAlignment="1">
      <alignment horizontal="center" vertical="center"/>
    </xf>
    <xf numFmtId="166" fontId="7" fillId="3" borderId="55" xfId="0" applyNumberFormat="1" applyFont="1" applyFill="1" applyBorder="1" applyAlignment="1">
      <alignment horizontal="center" vertical="center"/>
    </xf>
    <xf numFmtId="165" fontId="7" fillId="3" borderId="55" xfId="0" applyNumberFormat="1" applyFont="1" applyFill="1" applyBorder="1" applyAlignment="1">
      <alignment horizontal="center" vertical="center"/>
    </xf>
    <xf numFmtId="0" fontId="7" fillId="11" borderId="0" xfId="0" applyFont="1" applyFill="1"/>
    <xf numFmtId="1" fontId="7" fillId="11" borderId="0" xfId="0" applyNumberFormat="1" applyFont="1" applyFill="1"/>
    <xf numFmtId="0" fontId="7" fillId="11" borderId="0" xfId="0" applyFont="1" applyFill="1" applyAlignment="1">
      <alignment horizontal="left" vertical="center"/>
    </xf>
    <xf numFmtId="0" fontId="6" fillId="11" borderId="0" xfId="0" applyFont="1" applyFill="1"/>
    <xf numFmtId="0" fontId="15" fillId="11" borderId="46" xfId="0" applyFont="1" applyFill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15" fillId="5" borderId="44" xfId="0" applyFont="1" applyFill="1" applyBorder="1" applyAlignment="1">
      <alignment horizontal="center" vertical="center"/>
    </xf>
    <xf numFmtId="0" fontId="18" fillId="5" borderId="4" xfId="0" applyFont="1" applyFill="1" applyBorder="1"/>
    <xf numFmtId="0" fontId="12" fillId="5" borderId="48" xfId="0" applyFont="1" applyFill="1" applyBorder="1" applyAlignment="1">
      <alignment horizontal="center"/>
    </xf>
    <xf numFmtId="3" fontId="2" fillId="7" borderId="33" xfId="0" applyNumberFormat="1" applyFont="1" applyFill="1" applyBorder="1" applyAlignment="1">
      <alignment horizontal="center" vertical="center"/>
    </xf>
    <xf numFmtId="3" fontId="2" fillId="15" borderId="33" xfId="0" applyNumberFormat="1" applyFont="1" applyFill="1" applyBorder="1" applyAlignment="1">
      <alignment horizontal="center" vertical="center"/>
    </xf>
    <xf numFmtId="3" fontId="2" fillId="10" borderId="12" xfId="0" applyNumberFormat="1" applyFont="1" applyFill="1" applyBorder="1" applyAlignment="1">
      <alignment horizontal="center" vertical="center"/>
    </xf>
    <xf numFmtId="3" fontId="2" fillId="8" borderId="33" xfId="0" applyNumberFormat="1" applyFont="1" applyFill="1" applyBorder="1" applyAlignment="1">
      <alignment horizontal="center" vertical="center"/>
    </xf>
    <xf numFmtId="3" fontId="2" fillId="9" borderId="31" xfId="0" applyNumberFormat="1" applyFont="1" applyFill="1" applyBorder="1" applyAlignment="1">
      <alignment horizontal="center" vertical="center"/>
    </xf>
    <xf numFmtId="3" fontId="2" fillId="9" borderId="34" xfId="0" applyNumberFormat="1" applyFont="1" applyFill="1" applyBorder="1" applyAlignment="1">
      <alignment horizontal="center" vertical="center"/>
    </xf>
    <xf numFmtId="3" fontId="3" fillId="11" borderId="0" xfId="0" applyNumberFormat="1" applyFont="1" applyFill="1" applyAlignment="1">
      <alignment horizontal="center" vertical="center"/>
    </xf>
    <xf numFmtId="165" fontId="8" fillId="5" borderId="51" xfId="0" applyNumberFormat="1" applyFont="1" applyFill="1" applyBorder="1" applyAlignment="1">
      <alignment horizontal="center" vertical="center"/>
    </xf>
    <xf numFmtId="0" fontId="22" fillId="4" borderId="75" xfId="0" applyFont="1" applyFill="1" applyBorder="1" applyAlignment="1">
      <alignment horizontal="center" vertical="center"/>
    </xf>
    <xf numFmtId="0" fontId="10" fillId="5" borderId="63" xfId="0" applyFont="1" applyFill="1" applyBorder="1" applyAlignment="1">
      <alignment horizontal="center" vertical="center"/>
    </xf>
    <xf numFmtId="0" fontId="17" fillId="5" borderId="32" xfId="0" applyFont="1" applyFill="1" applyBorder="1" applyAlignment="1">
      <alignment horizontal="center" vertical="center" wrapText="1"/>
    </xf>
    <xf numFmtId="0" fontId="25" fillId="0" borderId="71" xfId="0" applyFont="1" applyBorder="1" applyAlignment="1">
      <alignment vertical="center"/>
    </xf>
    <xf numFmtId="3" fontId="25" fillId="0" borderId="71" xfId="0" applyNumberFormat="1" applyFont="1" applyBorder="1" applyAlignment="1">
      <alignment vertical="center"/>
    </xf>
    <xf numFmtId="0" fontId="1" fillId="11" borderId="0" xfId="0" applyFont="1" applyFill="1" applyAlignment="1">
      <alignment horizontal="left" vertical="top"/>
    </xf>
    <xf numFmtId="0" fontId="0" fillId="0" borderId="57" xfId="0" applyBorder="1" applyAlignment="1" applyProtection="1">
      <alignment vertical="center"/>
      <protection locked="0"/>
    </xf>
    <xf numFmtId="0" fontId="1" fillId="11" borderId="0" xfId="0" applyFont="1" applyFill="1" applyAlignment="1">
      <alignment horizontal="left" vertical="center"/>
    </xf>
    <xf numFmtId="0" fontId="0" fillId="11" borderId="0" xfId="0" applyFill="1" applyAlignment="1" applyProtection="1">
      <alignment vertical="center"/>
      <protection locked="0"/>
    </xf>
    <xf numFmtId="0" fontId="0" fillId="11" borderId="0" xfId="0" applyFill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4" fillId="11" borderId="59" xfId="0" applyFont="1" applyFill="1" applyBorder="1" applyAlignment="1">
      <alignment horizontal="center" vertical="center"/>
    </xf>
    <xf numFmtId="0" fontId="14" fillId="11" borderId="52" xfId="0" applyFont="1" applyFill="1" applyBorder="1" applyAlignment="1">
      <alignment horizontal="center" vertical="center"/>
    </xf>
    <xf numFmtId="0" fontId="14" fillId="11" borderId="54" xfId="0" applyFont="1" applyFill="1" applyBorder="1" applyAlignment="1">
      <alignment horizontal="center" vertical="center"/>
    </xf>
    <xf numFmtId="3" fontId="16" fillId="11" borderId="54" xfId="0" applyNumberFormat="1" applyFont="1" applyFill="1" applyBorder="1" applyAlignment="1" applyProtection="1">
      <alignment horizontal="left" vertical="center" indent="1"/>
      <protection locked="0"/>
    </xf>
    <xf numFmtId="3" fontId="26" fillId="13" borderId="60" xfId="0" applyNumberFormat="1" applyFont="1" applyFill="1" applyBorder="1" applyAlignment="1" applyProtection="1">
      <alignment horizontal="left" vertical="center" indent="1"/>
      <protection locked="0"/>
    </xf>
    <xf numFmtId="0" fontId="27" fillId="11" borderId="0" xfId="0" applyFont="1" applyFill="1" applyAlignment="1">
      <alignment horizontal="left" vertical="center"/>
    </xf>
    <xf numFmtId="0" fontId="29" fillId="0" borderId="0" xfId="0" applyFont="1"/>
    <xf numFmtId="9" fontId="29" fillId="0" borderId="0" xfId="0" applyNumberFormat="1" applyFont="1"/>
    <xf numFmtId="0" fontId="0" fillId="0" borderId="80" xfId="0" applyBorder="1" applyProtection="1">
      <protection locked="0"/>
    </xf>
    <xf numFmtId="0" fontId="0" fillId="0" borderId="71" xfId="0" applyBorder="1" applyProtection="1">
      <protection locked="0"/>
    </xf>
    <xf numFmtId="0" fontId="0" fillId="0" borderId="71" xfId="0" applyBorder="1"/>
    <xf numFmtId="0" fontId="1" fillId="0" borderId="71" xfId="0" applyFont="1" applyBorder="1" applyAlignment="1">
      <alignment horizontal="center" vertical="center"/>
    </xf>
    <xf numFmtId="1" fontId="13" fillId="0" borderId="71" xfId="0" applyNumberFormat="1" applyFont="1" applyBorder="1" applyAlignment="1">
      <alignment horizontal="center" vertical="center" wrapText="1"/>
    </xf>
    <xf numFmtId="0" fontId="0" fillId="0" borderId="71" xfId="0" applyBorder="1" applyAlignment="1" applyProtection="1">
      <alignment wrapText="1"/>
      <protection locked="0"/>
    </xf>
    <xf numFmtId="3" fontId="2" fillId="0" borderId="71" xfId="0" applyNumberFormat="1" applyFont="1" applyBorder="1" applyAlignment="1">
      <alignment horizontal="center" vertical="center"/>
    </xf>
    <xf numFmtId="3" fontId="15" fillId="0" borderId="71" xfId="0" applyNumberFormat="1" applyFont="1" applyBorder="1" applyAlignment="1">
      <alignment horizontal="center" vertical="center"/>
    </xf>
    <xf numFmtId="3" fontId="1" fillId="0" borderId="71" xfId="0" applyNumberFormat="1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9" fillId="0" borderId="71" xfId="0" applyFont="1" applyBorder="1" applyAlignment="1">
      <alignment horizontal="center" vertical="center"/>
    </xf>
    <xf numFmtId="0" fontId="18" fillId="0" borderId="71" xfId="0" applyFont="1" applyBorder="1"/>
    <xf numFmtId="0" fontId="0" fillId="0" borderId="71" xfId="0" applyBorder="1" applyAlignment="1">
      <alignment horizontal="center"/>
    </xf>
    <xf numFmtId="3" fontId="0" fillId="0" borderId="71" xfId="0" applyNumberFormat="1" applyBorder="1" applyAlignment="1">
      <alignment horizontal="center" vertical="center"/>
    </xf>
    <xf numFmtId="0" fontId="6" fillId="0" borderId="71" xfId="0" applyFont="1" applyBorder="1" applyProtection="1">
      <protection locked="0"/>
    </xf>
    <xf numFmtId="0" fontId="17" fillId="0" borderId="71" xfId="0" applyFont="1" applyBorder="1" applyAlignment="1">
      <alignment horizontal="center" vertical="center" wrapText="1"/>
    </xf>
    <xf numFmtId="0" fontId="11" fillId="0" borderId="71" xfId="0" applyFont="1" applyBorder="1" applyAlignment="1">
      <alignment horizontal="center" vertical="center" wrapText="1"/>
    </xf>
    <xf numFmtId="0" fontId="0" fillId="0" borderId="71" xfId="0" applyBorder="1" applyAlignment="1">
      <alignment wrapText="1"/>
    </xf>
    <xf numFmtId="0" fontId="0" fillId="0" borderId="71" xfId="0" applyBorder="1" applyAlignment="1">
      <alignment horizontal="center" vertical="center"/>
    </xf>
    <xf numFmtId="2" fontId="0" fillId="0" borderId="71" xfId="0" applyNumberFormat="1" applyBorder="1" applyAlignment="1">
      <alignment horizontal="center" vertical="center"/>
    </xf>
    <xf numFmtId="3" fontId="2" fillId="0" borderId="71" xfId="0" applyNumberFormat="1" applyFont="1" applyBorder="1" applyAlignment="1" applyProtection="1">
      <alignment horizontal="center" vertical="center"/>
      <protection locked="0"/>
    </xf>
    <xf numFmtId="164" fontId="2" fillId="0" borderId="71" xfId="0" applyNumberFormat="1" applyFont="1" applyBorder="1" applyAlignment="1">
      <alignment horizontal="center" vertical="center"/>
    </xf>
    <xf numFmtId="164" fontId="1" fillId="0" borderId="71" xfId="0" applyNumberFormat="1" applyFont="1" applyBorder="1" applyAlignment="1">
      <alignment horizontal="center" vertical="center"/>
    </xf>
    <xf numFmtId="0" fontId="0" fillId="0" borderId="71" xfId="0" applyBorder="1" applyAlignment="1" applyProtection="1">
      <alignment horizontal="center" vertical="center"/>
      <protection locked="0"/>
    </xf>
    <xf numFmtId="3" fontId="3" fillId="0" borderId="71" xfId="0" applyNumberFormat="1" applyFont="1" applyBorder="1" applyAlignment="1" applyProtection="1">
      <alignment horizontal="center" vertical="center"/>
      <protection locked="0"/>
    </xf>
    <xf numFmtId="0" fontId="16" fillId="0" borderId="71" xfId="0" applyFont="1" applyBorder="1" applyAlignment="1" applyProtection="1">
      <alignment horizontal="center" vertical="center"/>
      <protection locked="0"/>
    </xf>
    <xf numFmtId="0" fontId="16" fillId="0" borderId="71" xfId="0" applyFont="1" applyBorder="1" applyAlignment="1" applyProtection="1">
      <alignment horizontal="right" vertical="center"/>
      <protection locked="0"/>
    </xf>
    <xf numFmtId="3" fontId="17" fillId="0" borderId="71" xfId="0" applyNumberFormat="1" applyFont="1" applyBorder="1" applyAlignment="1">
      <alignment horizontal="center" vertical="center"/>
    </xf>
    <xf numFmtId="3" fontId="0" fillId="0" borderId="71" xfId="0" applyNumberFormat="1" applyBorder="1" applyProtection="1">
      <protection locked="0"/>
    </xf>
    <xf numFmtId="0" fontId="16" fillId="0" borderId="71" xfId="0" applyFont="1" applyBorder="1" applyAlignment="1" applyProtection="1">
      <alignment horizontal="right"/>
      <protection locked="0"/>
    </xf>
    <xf numFmtId="0" fontId="16" fillId="0" borderId="71" xfId="0" applyFont="1" applyBorder="1" applyProtection="1">
      <protection locked="0"/>
    </xf>
    <xf numFmtId="3" fontId="21" fillId="0" borderId="71" xfId="0" applyNumberFormat="1" applyFont="1" applyBorder="1" applyAlignment="1">
      <alignment horizontal="right" vertical="center"/>
    </xf>
    <xf numFmtId="0" fontId="23" fillId="0" borderId="71" xfId="0" applyFont="1" applyBorder="1" applyAlignment="1">
      <alignment horizontal="center" vertical="top"/>
    </xf>
    <xf numFmtId="0" fontId="7" fillId="0" borderId="71" xfId="0" applyFont="1" applyBorder="1" applyProtection="1">
      <protection locked="0"/>
    </xf>
    <xf numFmtId="1" fontId="0" fillId="0" borderId="71" xfId="0" applyNumberFormat="1" applyBorder="1"/>
    <xf numFmtId="3" fontId="0" fillId="0" borderId="71" xfId="0" applyNumberFormat="1" applyBorder="1"/>
    <xf numFmtId="0" fontId="7" fillId="0" borderId="71" xfId="0" applyFont="1" applyBorder="1"/>
    <xf numFmtId="1" fontId="7" fillId="0" borderId="71" xfId="0" applyNumberFormat="1" applyFont="1" applyBorder="1"/>
    <xf numFmtId="0" fontId="27" fillId="0" borderId="71" xfId="0" applyFont="1" applyBorder="1" applyAlignment="1">
      <alignment horizontal="left" vertical="center"/>
    </xf>
    <xf numFmtId="0" fontId="12" fillId="0" borderId="71" xfId="0" applyFont="1" applyBorder="1" applyAlignment="1">
      <alignment horizontal="center"/>
    </xf>
    <xf numFmtId="0" fontId="0" fillId="11" borderId="73" xfId="0" applyFill="1" applyBorder="1" applyAlignment="1">
      <alignment horizontal="center" vertical="center"/>
    </xf>
    <xf numFmtId="0" fontId="3" fillId="11" borderId="74" xfId="0" applyFont="1" applyFill="1" applyBorder="1" applyAlignment="1">
      <alignment horizontal="center" vertical="center"/>
    </xf>
    <xf numFmtId="0" fontId="25" fillId="16" borderId="3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16" fillId="11" borderId="0" xfId="0" applyFont="1" applyFill="1" applyAlignment="1">
      <alignment horizontal="right" vertical="center"/>
    </xf>
    <xf numFmtId="0" fontId="16" fillId="11" borderId="0" xfId="0" applyFont="1" applyFill="1" applyAlignment="1">
      <alignment horizontal="right"/>
    </xf>
    <xf numFmtId="3" fontId="24" fillId="4" borderId="79" xfId="0" applyNumberFormat="1" applyFont="1" applyFill="1" applyBorder="1" applyAlignment="1">
      <alignment horizontal="center" vertical="center"/>
    </xf>
    <xf numFmtId="3" fontId="24" fillId="11" borderId="3" xfId="0" applyNumberFormat="1" applyFont="1" applyFill="1" applyBorder="1" applyAlignment="1">
      <alignment horizontal="center" vertical="center"/>
    </xf>
    <xf numFmtId="3" fontId="24" fillId="4" borderId="82" xfId="0" applyNumberFormat="1" applyFont="1" applyFill="1" applyBorder="1" applyAlignment="1">
      <alignment horizontal="center" vertical="center"/>
    </xf>
    <xf numFmtId="0" fontId="25" fillId="11" borderId="0" xfId="0" applyFont="1" applyFill="1" applyAlignment="1">
      <alignment horizontal="left" vertical="center"/>
    </xf>
    <xf numFmtId="0" fontId="30" fillId="0" borderId="81" xfId="0" applyFont="1" applyBorder="1" applyAlignment="1">
      <alignment horizontal="center" vertical="center" wrapText="1"/>
    </xf>
    <xf numFmtId="0" fontId="31" fillId="0" borderId="83" xfId="0" applyFont="1" applyBorder="1" applyAlignment="1">
      <alignment horizontal="center" vertical="center" wrapText="1"/>
    </xf>
    <xf numFmtId="0" fontId="21" fillId="0" borderId="80" xfId="0" applyFont="1" applyBorder="1" applyAlignment="1">
      <alignment horizontal="left" vertical="center"/>
    </xf>
    <xf numFmtId="0" fontId="30" fillId="4" borderId="84" xfId="0" applyFont="1" applyFill="1" applyBorder="1" applyAlignment="1">
      <alignment horizontal="center" vertical="center" wrapText="1"/>
    </xf>
    <xf numFmtId="0" fontId="7" fillId="11" borderId="0" xfId="0" applyFont="1" applyFill="1" applyAlignment="1">
      <alignment horizontal="right"/>
    </xf>
    <xf numFmtId="3" fontId="16" fillId="11" borderId="51" xfId="0" applyNumberFormat="1" applyFont="1" applyFill="1" applyBorder="1" applyAlignment="1">
      <alignment horizontal="center" vertical="center"/>
    </xf>
    <xf numFmtId="3" fontId="16" fillId="0" borderId="51" xfId="0" applyNumberFormat="1" applyFont="1" applyBorder="1" applyAlignment="1">
      <alignment horizontal="center" vertical="center"/>
    </xf>
    <xf numFmtId="3" fontId="0" fillId="11" borderId="0" xfId="0" applyNumberFormat="1" applyFill="1" applyAlignment="1" applyProtection="1">
      <alignment horizontal="center" vertical="center"/>
      <protection locked="0"/>
    </xf>
    <xf numFmtId="0" fontId="18" fillId="5" borderId="4" xfId="0" applyFont="1" applyFill="1" applyBorder="1" applyAlignment="1">
      <alignment horizontal="center"/>
    </xf>
    <xf numFmtId="0" fontId="8" fillId="11" borderId="0" xfId="0" applyFont="1" applyFill="1" applyProtection="1">
      <protection locked="0"/>
    </xf>
    <xf numFmtId="0" fontId="9" fillId="0" borderId="71" xfId="0" applyFont="1" applyBorder="1" applyAlignment="1">
      <alignment horizontal="center"/>
    </xf>
    <xf numFmtId="0" fontId="18" fillId="0" borderId="71" xfId="0" applyFont="1" applyBorder="1" applyAlignment="1" applyProtection="1">
      <alignment horizontal="center" vertical="center"/>
      <protection locked="0"/>
    </xf>
    <xf numFmtId="0" fontId="15" fillId="0" borderId="71" xfId="0" applyFont="1" applyBorder="1" applyAlignment="1" applyProtection="1">
      <alignment horizontal="center" vertical="center" wrapText="1"/>
      <protection locked="0"/>
    </xf>
    <xf numFmtId="0" fontId="0" fillId="0" borderId="71" xfId="0" applyBorder="1" applyAlignment="1" applyProtection="1">
      <alignment horizontal="center" vertical="center" wrapText="1"/>
      <protection locked="0"/>
    </xf>
    <xf numFmtId="0" fontId="15" fillId="5" borderId="44" xfId="0" applyFont="1" applyFill="1" applyBorder="1" applyAlignment="1" applyProtection="1">
      <alignment horizontal="center" vertical="center" wrapText="1"/>
      <protection locked="0"/>
    </xf>
    <xf numFmtId="0" fontId="0" fillId="0" borderId="45" xfId="0" applyBorder="1" applyAlignment="1" applyProtection="1">
      <alignment horizontal="center" vertical="center" wrapText="1"/>
      <protection locked="0"/>
    </xf>
    <xf numFmtId="0" fontId="9" fillId="11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8" fillId="11" borderId="46" xfId="0" applyFont="1" applyFill="1" applyBorder="1" applyAlignment="1" applyProtection="1">
      <alignment horizontal="center" vertical="center"/>
      <protection locked="0"/>
    </xf>
    <xf numFmtId="0" fontId="18" fillId="0" borderId="47" xfId="0" applyFont="1" applyBorder="1" applyAlignment="1" applyProtection="1">
      <alignment horizontal="center" vertical="center"/>
      <protection locked="0"/>
    </xf>
    <xf numFmtId="0" fontId="18" fillId="5" borderId="44" xfId="0" applyFont="1" applyFill="1" applyBorder="1" applyAlignment="1" applyProtection="1">
      <alignment horizontal="center" vertical="center" wrapText="1"/>
      <protection locked="0"/>
    </xf>
    <xf numFmtId="0" fontId="16" fillId="0" borderId="45" xfId="0" applyFont="1" applyBorder="1" applyAlignment="1" applyProtection="1">
      <alignment horizontal="center" vertical="center" wrapText="1"/>
      <protection locked="0"/>
    </xf>
    <xf numFmtId="0" fontId="24" fillId="4" borderId="63" xfId="0" applyFont="1" applyFill="1" applyBorder="1" applyAlignment="1">
      <alignment horizontal="center" vertical="center"/>
    </xf>
    <xf numFmtId="0" fontId="24" fillId="0" borderId="64" xfId="0" applyFont="1" applyBorder="1" applyAlignment="1">
      <alignment horizontal="center" vertical="center"/>
    </xf>
    <xf numFmtId="0" fontId="22" fillId="17" borderId="77" xfId="0" applyFont="1" applyFill="1" applyBorder="1" applyAlignment="1">
      <alignment horizontal="center" vertical="center"/>
    </xf>
    <xf numFmtId="0" fontId="22" fillId="17" borderId="78" xfId="0" applyFont="1" applyFill="1" applyBorder="1" applyAlignment="1">
      <alignment horizontal="center" vertical="center"/>
    </xf>
    <xf numFmtId="165" fontId="8" fillId="11" borderId="76" xfId="0" applyNumberFormat="1" applyFont="1" applyFill="1" applyBorder="1" applyAlignment="1" applyProtection="1">
      <alignment horizontal="center" vertical="center"/>
      <protection locked="0"/>
    </xf>
    <xf numFmtId="165" fontId="8" fillId="0" borderId="76" xfId="0" applyNumberFormat="1" applyFont="1" applyBorder="1" applyAlignment="1" applyProtection="1">
      <alignment horizontal="center" vertical="center"/>
      <protection locked="0"/>
    </xf>
  </cellXfs>
  <cellStyles count="243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6E415-4F2E-CE46-8BC8-3E91F9A30A27}">
  <dimension ref="A1:AO71"/>
  <sheetViews>
    <sheetView zoomScale="220" zoomScaleNormal="220" zoomScalePageLayoutView="125" workbookViewId="0">
      <selection activeCell="B2" sqref="B2"/>
    </sheetView>
  </sheetViews>
  <sheetFormatPr baseColWidth="10" defaultRowHeight="16" x14ac:dyDescent="0.2"/>
  <cols>
    <col min="1" max="1" width="7.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1.83203125" style="1" customWidth="1"/>
    <col min="6" max="8" width="10.33203125" style="1" customWidth="1"/>
    <col min="9" max="9" width="7.5" style="1" customWidth="1"/>
    <col min="10" max="10" width="13.1640625" style="174" customWidth="1"/>
    <col min="11" max="11" width="10.5" style="174" customWidth="1"/>
    <col min="12" max="12" width="13.5" style="174" customWidth="1"/>
    <col min="13" max="13" width="10.5" style="174" customWidth="1"/>
    <col min="14" max="14" width="11.1640625" style="174" customWidth="1"/>
    <col min="15" max="15" width="9.6640625" style="174" customWidth="1"/>
    <col min="16" max="16" width="10.83203125" style="174"/>
    <col min="17" max="17" width="5.83203125" style="174" customWidth="1"/>
    <col min="18" max="18" width="4.33203125" style="174" customWidth="1"/>
    <col min="19" max="19" width="5.33203125" style="174" customWidth="1"/>
    <col min="20" max="21" width="10.83203125" style="175" customWidth="1"/>
    <col min="22" max="22" width="14.83203125" style="175" customWidth="1"/>
    <col min="23" max="23" width="14.6640625" style="207" customWidth="1"/>
    <col min="24" max="24" width="10" style="208" customWidth="1"/>
    <col min="25" max="25" width="10.83203125" style="175" customWidth="1"/>
    <col min="26" max="28" width="10.83203125" style="174" customWidth="1"/>
    <col min="29" max="41" width="10.83203125" style="174"/>
    <col min="42" max="16384" width="10.83203125" style="1"/>
  </cols>
  <sheetData>
    <row r="1" spans="1:41" ht="19" customHeight="1" x14ac:dyDescent="0.2">
      <c r="A1" s="70"/>
      <c r="B1" s="160"/>
      <c r="C1" s="27"/>
      <c r="D1" s="29"/>
      <c r="E1" s="29"/>
      <c r="F1" s="29"/>
      <c r="G1" s="29"/>
      <c r="H1" s="29"/>
      <c r="I1" s="173"/>
      <c r="W1" s="175"/>
      <c r="X1" s="175"/>
      <c r="Z1" s="175"/>
      <c r="AF1" s="175"/>
      <c r="AG1" s="176"/>
      <c r="AH1" s="176"/>
      <c r="AI1" s="177"/>
      <c r="AJ1" s="176"/>
      <c r="AK1" s="176"/>
    </row>
    <row r="2" spans="1:41" ht="22" customHeight="1" x14ac:dyDescent="0.3">
      <c r="A2" s="70"/>
      <c r="B2" s="161" t="s">
        <v>64</v>
      </c>
      <c r="C2" s="161"/>
      <c r="D2" s="34"/>
      <c r="E2" s="29"/>
      <c r="F2" s="29"/>
      <c r="G2" s="29"/>
      <c r="H2" s="29"/>
      <c r="I2" s="173"/>
      <c r="J2" s="187"/>
      <c r="W2" s="175"/>
      <c r="X2" s="175"/>
      <c r="Z2" s="175"/>
      <c r="AF2" s="175"/>
      <c r="AG2" s="185"/>
      <c r="AH2" s="179"/>
      <c r="AI2" s="180"/>
      <c r="AJ2" s="186"/>
      <c r="AK2" s="181"/>
    </row>
    <row r="3" spans="1:41" ht="11" customHeight="1" thickBot="1" x14ac:dyDescent="0.25">
      <c r="A3" s="70"/>
      <c r="B3" s="160"/>
      <c r="C3" s="27"/>
      <c r="D3" s="29"/>
      <c r="E3" s="29"/>
      <c r="F3" s="29"/>
      <c r="G3" s="29"/>
      <c r="H3" s="29"/>
      <c r="I3" s="173"/>
      <c r="W3" s="175"/>
      <c r="X3" s="175"/>
      <c r="Z3" s="175"/>
      <c r="AF3" s="175"/>
      <c r="AG3" s="176"/>
      <c r="AH3" s="176"/>
      <c r="AI3" s="177"/>
      <c r="AJ3" s="176"/>
      <c r="AK3" s="176"/>
    </row>
    <row r="4" spans="1:41" s="2" customFormat="1" ht="42" customHeight="1" thickTop="1" thickBot="1" x14ac:dyDescent="0.25">
      <c r="A4" s="70"/>
      <c r="B4" s="160"/>
      <c r="C4" s="29"/>
      <c r="D4" s="58" t="s">
        <v>34</v>
      </c>
      <c r="E4" s="96" t="s">
        <v>59</v>
      </c>
      <c r="F4" s="79" t="s">
        <v>60</v>
      </c>
      <c r="G4" s="79" t="s">
        <v>38</v>
      </c>
      <c r="H4" s="97" t="s">
        <v>30</v>
      </c>
      <c r="I4" s="173"/>
      <c r="J4" s="188"/>
      <c r="K4" s="188"/>
      <c r="L4" s="188"/>
      <c r="M4" s="188"/>
      <c r="N4" s="189"/>
      <c r="O4" s="189"/>
      <c r="P4" s="178"/>
      <c r="Q4" s="178"/>
      <c r="R4" s="178"/>
      <c r="S4" s="178"/>
      <c r="T4" s="188"/>
      <c r="U4" s="188"/>
      <c r="V4" s="188"/>
      <c r="W4" s="189"/>
      <c r="X4" s="189"/>
      <c r="Y4" s="188"/>
      <c r="Z4" s="189"/>
      <c r="AA4" s="189"/>
      <c r="AB4" s="178"/>
      <c r="AC4" s="178"/>
      <c r="AD4" s="178"/>
      <c r="AE4" s="178"/>
      <c r="AF4" s="190"/>
      <c r="AG4" s="191"/>
      <c r="AH4" s="191"/>
      <c r="AI4" s="192"/>
      <c r="AJ4" s="186"/>
      <c r="AK4" s="191"/>
      <c r="AL4" s="174"/>
      <c r="AM4" s="178"/>
      <c r="AN4" s="178"/>
      <c r="AO4" s="178"/>
    </row>
    <row r="5" spans="1:41" ht="22" customHeight="1" x14ac:dyDescent="0.2">
      <c r="A5" s="70"/>
      <c r="B5" s="160"/>
      <c r="C5" s="30"/>
      <c r="D5" s="39" t="s">
        <v>26</v>
      </c>
      <c r="E5" s="65" t="s">
        <v>21</v>
      </c>
      <c r="F5" s="4">
        <v>40</v>
      </c>
      <c r="G5" s="82">
        <v>3000</v>
      </c>
      <c r="H5" s="98">
        <v>750</v>
      </c>
      <c r="I5" s="173"/>
      <c r="J5" s="193"/>
      <c r="K5" s="193"/>
      <c r="L5" s="193"/>
      <c r="M5" s="181"/>
      <c r="N5" s="194"/>
      <c r="O5" s="194"/>
      <c r="T5" s="193"/>
      <c r="U5" s="193"/>
      <c r="V5" s="193"/>
      <c r="W5" s="181"/>
      <c r="X5" s="181"/>
      <c r="Y5" s="181"/>
      <c r="Z5" s="194"/>
      <c r="AA5" s="194"/>
      <c r="AF5" s="190"/>
      <c r="AG5" s="191"/>
      <c r="AH5" s="191"/>
      <c r="AI5" s="192"/>
      <c r="AJ5" s="186"/>
      <c r="AK5" s="191"/>
    </row>
    <row r="6" spans="1:41" ht="18" customHeight="1" x14ac:dyDescent="0.2">
      <c r="A6" s="70"/>
      <c r="B6" s="160"/>
      <c r="C6" s="29"/>
      <c r="D6" s="46" t="s">
        <v>19</v>
      </c>
      <c r="E6" s="66" t="s">
        <v>22</v>
      </c>
      <c r="F6" s="47"/>
      <c r="G6" s="99"/>
      <c r="H6" s="100"/>
      <c r="I6" s="173"/>
      <c r="J6" s="193"/>
      <c r="K6" s="193"/>
      <c r="L6" s="193"/>
      <c r="M6" s="179"/>
      <c r="N6" s="195"/>
      <c r="O6" s="195"/>
      <c r="T6" s="193"/>
      <c r="U6" s="193"/>
      <c r="V6" s="193"/>
      <c r="W6" s="181"/>
      <c r="X6" s="181"/>
      <c r="Y6" s="179"/>
      <c r="Z6" s="195"/>
      <c r="AA6" s="195"/>
    </row>
    <row r="7" spans="1:41" ht="25" customHeight="1" x14ac:dyDescent="0.2">
      <c r="A7" s="70"/>
      <c r="B7" s="160"/>
      <c r="C7" s="29"/>
      <c r="D7" s="40" t="s">
        <v>36</v>
      </c>
      <c r="E7" s="67" t="s">
        <v>23</v>
      </c>
      <c r="F7" s="5">
        <v>40</v>
      </c>
      <c r="G7" s="101">
        <v>6000</v>
      </c>
      <c r="H7" s="102">
        <v>390</v>
      </c>
      <c r="I7" s="173"/>
      <c r="J7" s="193"/>
      <c r="K7" s="193"/>
      <c r="L7" s="193"/>
      <c r="M7" s="179"/>
      <c r="N7" s="195"/>
      <c r="O7" s="195"/>
      <c r="T7" s="193"/>
      <c r="U7" s="193"/>
      <c r="V7" s="193"/>
      <c r="W7" s="181"/>
      <c r="X7" s="181"/>
      <c r="Y7" s="179"/>
      <c r="Z7" s="195"/>
      <c r="AA7" s="195"/>
    </row>
    <row r="8" spans="1:41" s="44" customFormat="1" ht="22" customHeight="1" thickBot="1" x14ac:dyDescent="0.25">
      <c r="A8" s="70"/>
      <c r="B8" s="160"/>
      <c r="C8" s="32"/>
      <c r="D8" s="41" t="s">
        <v>37</v>
      </c>
      <c r="E8" s="68" t="s">
        <v>24</v>
      </c>
      <c r="F8" s="7">
        <v>80</v>
      </c>
      <c r="G8" s="83">
        <v>12000</v>
      </c>
      <c r="H8" s="103">
        <v>480</v>
      </c>
      <c r="I8" s="173"/>
      <c r="J8" s="193"/>
      <c r="K8" s="193"/>
      <c r="L8" s="193"/>
      <c r="M8" s="179"/>
      <c r="N8" s="195"/>
      <c r="O8" s="195"/>
      <c r="P8" s="196"/>
      <c r="Q8" s="196"/>
      <c r="R8" s="196"/>
      <c r="S8" s="196"/>
      <c r="T8" s="193"/>
      <c r="U8" s="193"/>
      <c r="V8" s="193"/>
      <c r="W8" s="181"/>
      <c r="X8" s="181"/>
      <c r="Y8" s="179"/>
      <c r="Z8" s="195"/>
      <c r="AA8" s="195"/>
      <c r="AB8" s="174"/>
      <c r="AC8" s="174"/>
      <c r="AD8" s="174"/>
      <c r="AE8" s="196"/>
      <c r="AF8" s="196"/>
      <c r="AG8" s="196"/>
      <c r="AH8" s="196"/>
      <c r="AI8" s="196"/>
      <c r="AJ8" s="196"/>
      <c r="AK8" s="196"/>
      <c r="AL8" s="196"/>
      <c r="AM8" s="196"/>
      <c r="AN8" s="196"/>
      <c r="AO8" s="196"/>
    </row>
    <row r="9" spans="1:41" s="29" customFormat="1" ht="21" customHeight="1" thickTop="1" thickBot="1" x14ac:dyDescent="0.25">
      <c r="A9" s="70"/>
      <c r="B9" s="160"/>
      <c r="D9" s="43"/>
      <c r="E9" s="213"/>
      <c r="F9" s="214"/>
      <c r="G9" s="81" t="s">
        <v>62</v>
      </c>
      <c r="H9" s="104">
        <f>SUM(H5:H8)</f>
        <v>1620</v>
      </c>
      <c r="I9" s="173"/>
      <c r="J9" s="197"/>
      <c r="K9" s="181"/>
      <c r="L9" s="198"/>
      <c r="M9" s="199"/>
      <c r="N9" s="195"/>
      <c r="O9" s="195"/>
      <c r="P9" s="174"/>
      <c r="Q9" s="174"/>
      <c r="R9" s="174"/>
      <c r="S9" s="174"/>
      <c r="T9" s="197"/>
      <c r="U9" s="181"/>
      <c r="V9" s="198"/>
      <c r="W9" s="200"/>
      <c r="X9" s="200"/>
      <c r="Y9" s="199"/>
      <c r="Z9" s="195"/>
      <c r="AA9" s="195"/>
      <c r="AB9" s="174"/>
      <c r="AC9" s="174"/>
      <c r="AD9" s="174"/>
      <c r="AE9" s="174"/>
      <c r="AF9" s="174"/>
      <c r="AG9" s="174"/>
      <c r="AH9" s="174"/>
      <c r="AI9" s="174"/>
      <c r="AJ9" s="174"/>
      <c r="AK9" s="174"/>
      <c r="AL9" s="174"/>
      <c r="AM9" s="174"/>
      <c r="AN9" s="174"/>
      <c r="AO9" s="174"/>
    </row>
    <row r="10" spans="1:41" s="29" customFormat="1" ht="11" customHeight="1" thickTop="1" x14ac:dyDescent="0.2">
      <c r="A10" s="70"/>
      <c r="B10" s="160"/>
      <c r="C10" s="45"/>
      <c r="D10" s="32"/>
      <c r="E10" s="32"/>
      <c r="G10" s="32"/>
      <c r="I10" s="173"/>
      <c r="J10" s="201"/>
      <c r="K10" s="201"/>
      <c r="L10" s="198"/>
      <c r="M10" s="202"/>
      <c r="N10" s="174"/>
      <c r="O10" s="174"/>
      <c r="P10" s="174"/>
      <c r="Q10" s="174"/>
      <c r="R10" s="174"/>
      <c r="S10" s="174"/>
      <c r="T10" s="201"/>
      <c r="U10" s="201"/>
      <c r="V10" s="198"/>
      <c r="W10" s="203"/>
      <c r="X10" s="203"/>
      <c r="Y10" s="202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</row>
    <row r="11" spans="1:41" s="29" customFormat="1" x14ac:dyDescent="0.2">
      <c r="A11" s="70"/>
      <c r="B11" s="160"/>
      <c r="C11" s="45"/>
      <c r="D11" s="32"/>
      <c r="G11" s="35"/>
      <c r="I11" s="173"/>
      <c r="J11" s="201"/>
      <c r="K11" s="174"/>
      <c r="L11" s="203"/>
      <c r="M11" s="199"/>
      <c r="N11" s="195"/>
      <c r="O11" s="195"/>
      <c r="P11" s="174"/>
      <c r="Q11" s="174"/>
      <c r="R11" s="174"/>
      <c r="S11" s="174"/>
      <c r="T11" s="201"/>
      <c r="U11" s="174"/>
      <c r="V11" s="203"/>
      <c r="W11" s="203"/>
      <c r="X11" s="203"/>
      <c r="Y11" s="199"/>
      <c r="Z11" s="195"/>
      <c r="AA11" s="195"/>
      <c r="AB11" s="174"/>
      <c r="AC11" s="174"/>
      <c r="AD11" s="174"/>
      <c r="AE11" s="174"/>
      <c r="AF11" s="174"/>
      <c r="AG11" s="174"/>
      <c r="AH11" s="174"/>
      <c r="AI11" s="174"/>
      <c r="AJ11" s="174"/>
      <c r="AK11" s="174"/>
      <c r="AL11" s="174"/>
      <c r="AM11" s="174"/>
      <c r="AN11" s="174"/>
      <c r="AO11" s="174"/>
    </row>
    <row r="12" spans="1:41" ht="22" customHeight="1" x14ac:dyDescent="0.3">
      <c r="A12" s="70"/>
      <c r="B12" s="161" t="s">
        <v>63</v>
      </c>
      <c r="C12" s="161"/>
      <c r="D12" s="34"/>
      <c r="E12" s="29"/>
      <c r="F12" s="29"/>
      <c r="G12" s="29"/>
      <c r="H12" s="29"/>
      <c r="I12" s="173"/>
      <c r="J12" s="187"/>
      <c r="W12" s="175"/>
      <c r="X12" s="175"/>
      <c r="Z12" s="175"/>
      <c r="AF12" s="175"/>
      <c r="AG12" s="185"/>
      <c r="AH12" s="179"/>
      <c r="AI12" s="180"/>
      <c r="AJ12" s="186"/>
      <c r="AK12" s="181"/>
    </row>
    <row r="13" spans="1:41" ht="11" customHeight="1" thickBot="1" x14ac:dyDescent="0.25">
      <c r="A13" s="70"/>
      <c r="B13" s="160"/>
      <c r="C13" s="27"/>
      <c r="D13" s="29"/>
      <c r="E13" s="29"/>
      <c r="F13" s="29"/>
      <c r="G13" s="29"/>
      <c r="H13" s="29"/>
      <c r="I13" s="173"/>
      <c r="W13" s="175"/>
      <c r="X13" s="175"/>
      <c r="Z13" s="175"/>
      <c r="AF13" s="175"/>
      <c r="AG13" s="176"/>
      <c r="AH13" s="176"/>
      <c r="AI13" s="177"/>
      <c r="AJ13" s="176"/>
      <c r="AK13" s="176"/>
    </row>
    <row r="14" spans="1:41" s="2" customFormat="1" ht="42" customHeight="1" thickTop="1" thickBot="1" x14ac:dyDescent="0.25">
      <c r="A14" s="70"/>
      <c r="B14" s="160"/>
      <c r="C14" s="29"/>
      <c r="D14" s="58" t="s">
        <v>34</v>
      </c>
      <c r="E14" s="96" t="s">
        <v>59</v>
      </c>
      <c r="F14" s="79" t="s">
        <v>61</v>
      </c>
      <c r="G14" s="79" t="s">
        <v>38</v>
      </c>
      <c r="H14" s="97" t="s">
        <v>30</v>
      </c>
      <c r="I14" s="173"/>
      <c r="J14" s="188"/>
      <c r="K14" s="188"/>
      <c r="L14" s="188"/>
      <c r="M14" s="188"/>
      <c r="N14" s="189"/>
      <c r="O14" s="189"/>
      <c r="P14" s="178"/>
      <c r="Q14" s="178"/>
      <c r="R14" s="178"/>
      <c r="S14" s="178"/>
      <c r="T14" s="188"/>
      <c r="U14" s="188"/>
      <c r="V14" s="188"/>
      <c r="W14" s="189"/>
      <c r="X14" s="189"/>
      <c r="Y14" s="188"/>
      <c r="Z14" s="189"/>
      <c r="AA14" s="189"/>
      <c r="AB14" s="178"/>
      <c r="AC14" s="178"/>
      <c r="AD14" s="178"/>
      <c r="AE14" s="178"/>
      <c r="AF14" s="190"/>
      <c r="AG14" s="191"/>
      <c r="AH14" s="191"/>
      <c r="AI14" s="192"/>
      <c r="AJ14" s="186"/>
      <c r="AK14" s="191"/>
      <c r="AL14" s="174"/>
      <c r="AM14" s="178"/>
      <c r="AN14" s="178"/>
      <c r="AO14" s="178"/>
    </row>
    <row r="15" spans="1:41" ht="22" customHeight="1" x14ac:dyDescent="0.2">
      <c r="A15" s="70"/>
      <c r="B15" s="160"/>
      <c r="C15" s="30"/>
      <c r="D15" s="39" t="s">
        <v>26</v>
      </c>
      <c r="E15" s="65" t="s">
        <v>21</v>
      </c>
      <c r="F15" s="4">
        <v>40</v>
      </c>
      <c r="G15" s="82">
        <v>4400</v>
      </c>
      <c r="H15" s="98">
        <v>1100</v>
      </c>
      <c r="I15" s="173"/>
      <c r="J15" s="193"/>
      <c r="K15" s="193"/>
      <c r="L15" s="193"/>
      <c r="M15" s="181"/>
      <c r="N15" s="194"/>
      <c r="O15" s="194"/>
      <c r="T15" s="193"/>
      <c r="U15" s="193"/>
      <c r="V15" s="193"/>
      <c r="W15" s="181"/>
      <c r="X15" s="181"/>
      <c r="Y15" s="181"/>
      <c r="Z15" s="194"/>
      <c r="AA15" s="194"/>
      <c r="AF15" s="190"/>
      <c r="AG15" s="191"/>
      <c r="AH15" s="191"/>
      <c r="AI15" s="192"/>
      <c r="AJ15" s="186"/>
      <c r="AK15" s="191"/>
    </row>
    <row r="16" spans="1:41" ht="18" customHeight="1" x14ac:dyDescent="0.2">
      <c r="A16" s="70"/>
      <c r="B16" s="160"/>
      <c r="C16" s="29"/>
      <c r="D16" s="46" t="s">
        <v>19</v>
      </c>
      <c r="E16" s="66" t="s">
        <v>22</v>
      </c>
      <c r="F16" s="47"/>
      <c r="G16" s="99"/>
      <c r="H16" s="100"/>
      <c r="I16" s="173"/>
      <c r="J16" s="193"/>
      <c r="K16" s="193"/>
      <c r="L16" s="193"/>
      <c r="M16" s="179"/>
      <c r="N16" s="195"/>
      <c r="O16" s="195"/>
      <c r="T16" s="193"/>
      <c r="U16" s="193"/>
      <c r="V16" s="193"/>
      <c r="W16" s="181"/>
      <c r="X16" s="181"/>
      <c r="Y16" s="179"/>
      <c r="Z16" s="195"/>
      <c r="AA16" s="195"/>
    </row>
    <row r="17" spans="1:41" ht="25" customHeight="1" x14ac:dyDescent="0.2">
      <c r="A17" s="70"/>
      <c r="B17" s="160"/>
      <c r="C17" s="29"/>
      <c r="D17" s="40" t="s">
        <v>36</v>
      </c>
      <c r="E17" s="67" t="s">
        <v>23</v>
      </c>
      <c r="F17" s="5">
        <v>40</v>
      </c>
      <c r="G17" s="101">
        <v>6000</v>
      </c>
      <c r="H17" s="102">
        <v>440</v>
      </c>
      <c r="I17" s="173"/>
      <c r="J17" s="193"/>
      <c r="K17" s="193"/>
      <c r="L17" s="193"/>
      <c r="M17" s="179"/>
      <c r="N17" s="195"/>
      <c r="O17" s="195"/>
      <c r="T17" s="193"/>
      <c r="U17" s="193"/>
      <c r="V17" s="193"/>
      <c r="W17" s="181"/>
      <c r="X17" s="181"/>
      <c r="Y17" s="179"/>
      <c r="Z17" s="195"/>
      <c r="AA17" s="195"/>
    </row>
    <row r="18" spans="1:41" s="44" customFormat="1" ht="22" customHeight="1" thickBot="1" x14ac:dyDescent="0.25">
      <c r="A18" s="70"/>
      <c r="B18" s="160"/>
      <c r="C18" s="32"/>
      <c r="D18" s="41" t="s">
        <v>37</v>
      </c>
      <c r="E18" s="68" t="s">
        <v>24</v>
      </c>
      <c r="F18" s="7">
        <v>80</v>
      </c>
      <c r="G18" s="83">
        <v>12000</v>
      </c>
      <c r="H18" s="103">
        <v>440</v>
      </c>
      <c r="I18" s="173"/>
      <c r="J18" s="193"/>
      <c r="K18" s="193"/>
      <c r="L18" s="193"/>
      <c r="M18" s="179"/>
      <c r="N18" s="195"/>
      <c r="O18" s="195"/>
      <c r="P18" s="196"/>
      <c r="Q18" s="196"/>
      <c r="R18" s="196"/>
      <c r="S18" s="196"/>
      <c r="T18" s="193"/>
      <c r="U18" s="193"/>
      <c r="V18" s="193"/>
      <c r="W18" s="181"/>
      <c r="X18" s="181"/>
      <c r="Y18" s="179"/>
      <c r="Z18" s="195"/>
      <c r="AA18" s="195"/>
      <c r="AB18" s="174"/>
      <c r="AC18" s="174"/>
      <c r="AD18" s="174"/>
      <c r="AE18" s="196"/>
      <c r="AF18" s="196"/>
      <c r="AG18" s="196"/>
      <c r="AH18" s="196"/>
      <c r="AI18" s="196"/>
      <c r="AJ18" s="196"/>
      <c r="AK18" s="196"/>
      <c r="AL18" s="196"/>
      <c r="AM18" s="196"/>
      <c r="AN18" s="196"/>
      <c r="AO18" s="196"/>
    </row>
    <row r="19" spans="1:41" s="29" customFormat="1" ht="21" customHeight="1" thickTop="1" thickBot="1" x14ac:dyDescent="0.25">
      <c r="A19" s="70"/>
      <c r="B19" s="160"/>
      <c r="D19" s="43"/>
      <c r="E19" s="213"/>
      <c r="F19" s="214"/>
      <c r="G19" s="81" t="s">
        <v>62</v>
      </c>
      <c r="H19" s="104">
        <f>SUM(H15:H18)</f>
        <v>1980</v>
      </c>
      <c r="I19" s="173"/>
      <c r="J19" s="197"/>
      <c r="K19" s="181"/>
      <c r="L19" s="198"/>
      <c r="M19" s="199"/>
      <c r="N19" s="195"/>
      <c r="O19" s="195"/>
      <c r="P19" s="174"/>
      <c r="Q19" s="174"/>
      <c r="R19" s="174"/>
      <c r="S19" s="174"/>
      <c r="T19" s="197"/>
      <c r="U19" s="181"/>
      <c r="V19" s="198"/>
      <c r="W19" s="200"/>
      <c r="X19" s="200"/>
      <c r="Y19" s="199"/>
      <c r="Z19" s="195"/>
      <c r="AA19" s="195"/>
      <c r="AB19" s="174"/>
      <c r="AC19" s="174"/>
      <c r="AD19" s="174"/>
      <c r="AE19" s="174"/>
      <c r="AF19" s="174"/>
      <c r="AG19" s="174"/>
      <c r="AH19" s="174"/>
      <c r="AI19" s="174"/>
      <c r="AJ19" s="174"/>
      <c r="AK19" s="174"/>
      <c r="AL19" s="174"/>
      <c r="AM19" s="174"/>
      <c r="AN19" s="174"/>
      <c r="AO19" s="174"/>
    </row>
    <row r="20" spans="1:41" s="29" customFormat="1" ht="11" customHeight="1" thickTop="1" x14ac:dyDescent="0.2">
      <c r="A20" s="70"/>
      <c r="B20" s="160"/>
      <c r="C20" s="45"/>
      <c r="D20" s="32"/>
      <c r="E20" s="32"/>
      <c r="G20" s="32"/>
      <c r="I20" s="173"/>
      <c r="J20" s="201"/>
      <c r="K20" s="201"/>
      <c r="L20" s="198"/>
      <c r="M20" s="202"/>
      <c r="N20" s="174"/>
      <c r="O20" s="174"/>
      <c r="P20" s="174"/>
      <c r="Q20" s="174"/>
      <c r="R20" s="174"/>
      <c r="S20" s="174"/>
      <c r="T20" s="201"/>
      <c r="U20" s="201"/>
      <c r="V20" s="198"/>
      <c r="W20" s="203"/>
      <c r="X20" s="203"/>
      <c r="Y20" s="202"/>
      <c r="Z20" s="174"/>
      <c r="AA20" s="174"/>
      <c r="AB20" s="174"/>
      <c r="AC20" s="174"/>
      <c r="AD20" s="174"/>
      <c r="AE20" s="174"/>
      <c r="AF20" s="174"/>
      <c r="AG20" s="174"/>
      <c r="AH20" s="174"/>
      <c r="AI20" s="174"/>
      <c r="AJ20" s="174"/>
      <c r="AK20" s="174"/>
      <c r="AL20" s="174"/>
      <c r="AM20" s="174"/>
      <c r="AN20" s="174"/>
      <c r="AO20" s="174"/>
    </row>
    <row r="21" spans="1:41" s="29" customFormat="1" ht="12" customHeight="1" x14ac:dyDescent="0.2">
      <c r="A21" s="70"/>
      <c r="B21" s="160"/>
      <c r="C21" s="45"/>
      <c r="D21" s="32"/>
      <c r="G21" s="35"/>
      <c r="I21" s="173"/>
      <c r="J21" s="201"/>
      <c r="K21" s="174"/>
      <c r="L21" s="203"/>
      <c r="M21" s="203"/>
      <c r="N21" s="203"/>
      <c r="O21" s="203"/>
      <c r="P21" s="203"/>
      <c r="Q21" s="174"/>
      <c r="R21" s="174"/>
      <c r="S21" s="174"/>
      <c r="T21" s="190"/>
      <c r="U21" s="191"/>
      <c r="V21" s="191"/>
      <c r="W21" s="192"/>
      <c r="X21" s="186"/>
      <c r="Y21" s="191"/>
      <c r="Z21" s="174"/>
      <c r="AA21" s="174"/>
      <c r="AB21" s="174"/>
      <c r="AC21" s="174"/>
      <c r="AD21" s="174"/>
      <c r="AE21" s="174"/>
      <c r="AF21" s="174"/>
      <c r="AG21" s="174"/>
      <c r="AH21" s="174"/>
      <c r="AI21" s="174"/>
      <c r="AJ21" s="174"/>
      <c r="AK21" s="174"/>
      <c r="AL21" s="174"/>
      <c r="AM21" s="174"/>
      <c r="AN21" s="174"/>
      <c r="AO21" s="174"/>
    </row>
    <row r="22" spans="1:41" s="29" customFormat="1" ht="12" customHeight="1" x14ac:dyDescent="0.2">
      <c r="A22" s="70"/>
      <c r="B22" s="160"/>
      <c r="C22" s="45"/>
      <c r="D22" s="122"/>
      <c r="E22" s="157"/>
      <c r="F22" s="157"/>
      <c r="G22" s="158"/>
      <c r="H22" s="157"/>
      <c r="I22" s="173"/>
      <c r="J22" s="204"/>
      <c r="K22" s="205"/>
      <c r="L22" s="174"/>
      <c r="M22" s="174"/>
      <c r="N22" s="174"/>
      <c r="O22" s="174"/>
      <c r="P22" s="174"/>
      <c r="Q22" s="174"/>
      <c r="R22" s="174"/>
      <c r="S22" s="174"/>
      <c r="T22" s="190"/>
      <c r="U22" s="191"/>
      <c r="V22" s="191"/>
      <c r="W22" s="192"/>
      <c r="X22" s="186"/>
      <c r="Y22" s="191"/>
      <c r="Z22" s="174"/>
      <c r="AA22" s="174"/>
      <c r="AB22" s="174"/>
      <c r="AC22" s="174"/>
      <c r="AD22" s="174"/>
      <c r="AE22" s="174"/>
      <c r="AF22" s="174"/>
      <c r="AG22" s="174"/>
      <c r="AH22" s="174"/>
      <c r="AI22" s="174"/>
      <c r="AJ22" s="174"/>
      <c r="AK22" s="174"/>
      <c r="AL22" s="174"/>
      <c r="AM22" s="174"/>
      <c r="AN22" s="174"/>
      <c r="AO22" s="174"/>
    </row>
    <row r="23" spans="1:41" s="29" customFormat="1" x14ac:dyDescent="0.2">
      <c r="B23" s="162"/>
      <c r="C23" s="162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5"/>
      <c r="U23" s="175"/>
      <c r="V23" s="175"/>
      <c r="W23" s="207"/>
      <c r="X23" s="175"/>
      <c r="Y23" s="175"/>
      <c r="Z23" s="174"/>
      <c r="AA23" s="174"/>
      <c r="AB23" s="174"/>
      <c r="AC23" s="174"/>
      <c r="AD23" s="174"/>
      <c r="AE23" s="174"/>
      <c r="AF23" s="174"/>
      <c r="AG23" s="174"/>
      <c r="AH23" s="174"/>
      <c r="AI23" s="174"/>
      <c r="AJ23" s="174"/>
      <c r="AK23" s="174"/>
      <c r="AL23" s="174"/>
      <c r="AM23" s="174"/>
      <c r="AN23" s="174"/>
      <c r="AO23" s="174"/>
    </row>
    <row r="24" spans="1:41" s="29" customFormat="1" x14ac:dyDescent="0.2">
      <c r="B24" s="162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5"/>
      <c r="U24" s="175"/>
      <c r="V24" s="175"/>
      <c r="W24" s="207"/>
      <c r="X24" s="175"/>
      <c r="Y24" s="175"/>
      <c r="Z24" s="174"/>
      <c r="AA24" s="206"/>
      <c r="AB24" s="174"/>
      <c r="AC24" s="206"/>
      <c r="AD24" s="206"/>
      <c r="AE24" s="174"/>
      <c r="AF24" s="174"/>
      <c r="AG24" s="174"/>
      <c r="AH24" s="174"/>
      <c r="AI24" s="174"/>
      <c r="AJ24" s="174"/>
      <c r="AK24" s="174"/>
      <c r="AL24" s="174"/>
      <c r="AM24" s="174"/>
      <c r="AN24" s="174"/>
      <c r="AO24" s="174"/>
    </row>
    <row r="25" spans="1:41" s="29" customFormat="1" x14ac:dyDescent="0.2">
      <c r="B25" s="162"/>
      <c r="J25" s="174"/>
      <c r="K25" s="174"/>
      <c r="L25" s="174"/>
      <c r="M25" s="174"/>
      <c r="N25" s="174"/>
      <c r="O25" s="174"/>
      <c r="P25" s="174"/>
      <c r="Q25" s="174"/>
      <c r="R25" s="174"/>
      <c r="S25" s="174"/>
      <c r="T25" s="209"/>
      <c r="U25" s="209"/>
      <c r="V25" s="209"/>
      <c r="W25" s="210"/>
      <c r="X25" s="209"/>
      <c r="Y25" s="209"/>
      <c r="Z25" s="206"/>
      <c r="AA25" s="174"/>
      <c r="AB25" s="174"/>
      <c r="AC25" s="174"/>
      <c r="AD25" s="174"/>
      <c r="AE25" s="174"/>
      <c r="AF25" s="174"/>
      <c r="AG25" s="174"/>
      <c r="AH25" s="174"/>
      <c r="AI25" s="174"/>
      <c r="AJ25" s="174"/>
      <c r="AK25" s="174"/>
      <c r="AL25" s="174"/>
      <c r="AM25" s="174"/>
      <c r="AN25" s="174"/>
      <c r="AO25" s="174"/>
    </row>
    <row r="26" spans="1:41" s="29" customFormat="1" x14ac:dyDescent="0.2">
      <c r="B26" s="162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5"/>
      <c r="U26" s="175"/>
      <c r="V26" s="175"/>
      <c r="W26" s="207"/>
      <c r="X26" s="175"/>
      <c r="Y26" s="175"/>
      <c r="Z26" s="174"/>
      <c r="AA26" s="174"/>
      <c r="AB26" s="174"/>
      <c r="AC26" s="174"/>
      <c r="AD26" s="174"/>
      <c r="AE26" s="174"/>
      <c r="AF26" s="174"/>
      <c r="AG26" s="174"/>
      <c r="AH26" s="174"/>
      <c r="AI26" s="174"/>
      <c r="AJ26" s="174"/>
      <c r="AK26" s="174"/>
      <c r="AL26" s="174"/>
      <c r="AM26" s="174"/>
      <c r="AN26" s="174"/>
      <c r="AO26" s="174"/>
    </row>
    <row r="27" spans="1:41" s="29" customFormat="1" x14ac:dyDescent="0.2">
      <c r="B27" s="162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5"/>
      <c r="U27" s="175"/>
      <c r="V27" s="175"/>
      <c r="W27" s="207"/>
      <c r="X27" s="175"/>
      <c r="Y27" s="175"/>
      <c r="Z27" s="174"/>
      <c r="AA27" s="174"/>
      <c r="AB27" s="206"/>
      <c r="AC27" s="174"/>
      <c r="AD27" s="174"/>
      <c r="AE27" s="174"/>
      <c r="AF27" s="174"/>
      <c r="AG27" s="174"/>
      <c r="AH27" s="174"/>
      <c r="AI27" s="174"/>
      <c r="AJ27" s="174"/>
      <c r="AK27" s="174"/>
      <c r="AL27" s="174"/>
      <c r="AM27" s="174"/>
      <c r="AN27" s="174"/>
      <c r="AO27" s="174"/>
    </row>
    <row r="28" spans="1:41" s="29" customFormat="1" x14ac:dyDescent="0.2">
      <c r="B28" s="162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5"/>
      <c r="U28" s="175"/>
      <c r="V28" s="175"/>
      <c r="W28" s="207"/>
      <c r="X28" s="175"/>
      <c r="Y28" s="175"/>
      <c r="Z28" s="174"/>
      <c r="AA28" s="174"/>
      <c r="AB28" s="174"/>
      <c r="AC28" s="174"/>
      <c r="AD28" s="174"/>
      <c r="AE28" s="174"/>
      <c r="AF28" s="174"/>
      <c r="AG28" s="174"/>
      <c r="AH28" s="174"/>
      <c r="AI28" s="174"/>
      <c r="AJ28" s="174"/>
      <c r="AK28" s="174"/>
      <c r="AL28" s="174"/>
      <c r="AM28" s="174"/>
      <c r="AN28" s="174"/>
      <c r="AO28" s="174"/>
    </row>
    <row r="29" spans="1:41" ht="21" customHeight="1" x14ac:dyDescent="0.2">
      <c r="A29" s="34"/>
      <c r="B29" s="163"/>
      <c r="C29" s="34"/>
      <c r="D29" s="138"/>
      <c r="E29" s="34"/>
      <c r="F29" s="34"/>
      <c r="G29" s="34"/>
      <c r="H29" s="34"/>
      <c r="I29" s="34"/>
      <c r="J29" s="211"/>
      <c r="K29" s="175"/>
      <c r="L29" s="175"/>
      <c r="M29" s="175"/>
      <c r="N29" s="233"/>
      <c r="O29" s="233"/>
    </row>
    <row r="30" spans="1:41" ht="24" customHeight="1" x14ac:dyDescent="0.3">
      <c r="A30" s="34"/>
      <c r="B30" s="163"/>
      <c r="C30" s="34"/>
      <c r="D30" s="139"/>
      <c r="E30" s="139"/>
      <c r="F30" s="34"/>
      <c r="G30" s="34"/>
      <c r="H30" s="34"/>
      <c r="I30" s="34"/>
      <c r="J30" s="182"/>
      <c r="K30" s="234"/>
      <c r="L30" s="234"/>
      <c r="M30" s="175"/>
      <c r="N30" s="183"/>
      <c r="O30" s="183"/>
      <c r="P30" s="175"/>
      <c r="T30" s="190"/>
      <c r="U30" s="191"/>
      <c r="V30" s="191"/>
    </row>
    <row r="31" spans="1:41" ht="22" customHeight="1" x14ac:dyDescent="0.3">
      <c r="A31" s="34"/>
      <c r="B31" s="163"/>
      <c r="C31" s="34"/>
      <c r="D31" s="139"/>
      <c r="E31" s="139"/>
      <c r="F31" s="34"/>
      <c r="G31" s="34"/>
      <c r="H31" s="34"/>
      <c r="I31" s="34"/>
      <c r="J31" s="182"/>
      <c r="K31" s="235"/>
      <c r="L31" s="236"/>
      <c r="M31" s="175"/>
      <c r="N31" s="184"/>
      <c r="O31" s="212"/>
      <c r="P31" s="175"/>
      <c r="T31" s="190"/>
      <c r="U31" s="191"/>
      <c r="V31" s="191"/>
      <c r="W31" s="192"/>
      <c r="X31" s="186"/>
      <c r="Y31" s="191"/>
    </row>
    <row r="32" spans="1:41" s="44" customFormat="1" ht="21" customHeight="1" x14ac:dyDescent="0.2">
      <c r="A32" s="34"/>
      <c r="B32" s="163"/>
      <c r="C32" s="34"/>
      <c r="D32" s="43"/>
      <c r="E32" s="43"/>
      <c r="F32" s="34"/>
      <c r="G32" s="43"/>
      <c r="H32" s="34"/>
      <c r="I32" s="34"/>
      <c r="J32" s="208"/>
      <c r="K32" s="208"/>
      <c r="L32" s="191"/>
      <c r="M32" s="175"/>
      <c r="N32" s="175"/>
      <c r="O32" s="175"/>
      <c r="P32" s="191"/>
      <c r="Q32" s="196"/>
      <c r="R32" s="174"/>
      <c r="S32" s="178"/>
      <c r="T32" s="175"/>
      <c r="U32" s="175"/>
      <c r="V32" s="175"/>
      <c r="W32" s="207"/>
      <c r="X32" s="175"/>
      <c r="Y32" s="175"/>
      <c r="Z32" s="174"/>
      <c r="AA32" s="174"/>
      <c r="AB32" s="174"/>
      <c r="AC32" s="174"/>
      <c r="AD32" s="174"/>
      <c r="AE32" s="196"/>
      <c r="AF32" s="196"/>
      <c r="AG32" s="196"/>
      <c r="AH32" s="196"/>
      <c r="AI32" s="196"/>
      <c r="AJ32" s="196"/>
      <c r="AK32" s="196"/>
      <c r="AL32" s="196"/>
      <c r="AM32" s="196"/>
      <c r="AN32" s="196"/>
      <c r="AO32" s="196"/>
    </row>
    <row r="33" spans="2:41" s="29" customFormat="1" x14ac:dyDescent="0.2">
      <c r="B33" s="162"/>
      <c r="D33" s="32"/>
      <c r="G33" s="35"/>
      <c r="J33" s="201"/>
      <c r="K33" s="174"/>
      <c r="L33" s="174"/>
      <c r="M33" s="174"/>
      <c r="N33" s="174"/>
      <c r="O33" s="174"/>
      <c r="P33" s="175"/>
      <c r="Q33" s="174"/>
      <c r="R33" s="174"/>
      <c r="S33" s="174"/>
      <c r="T33" s="175"/>
      <c r="U33" s="175"/>
      <c r="V33" s="175"/>
      <c r="W33" s="207"/>
      <c r="X33" s="175"/>
      <c r="Y33" s="175"/>
      <c r="Z33" s="174"/>
      <c r="AA33" s="174"/>
      <c r="AB33" s="174"/>
      <c r="AC33" s="174"/>
      <c r="AD33" s="174"/>
      <c r="AE33" s="174"/>
      <c r="AF33" s="174"/>
      <c r="AG33" s="174"/>
      <c r="AH33" s="174"/>
      <c r="AI33" s="174"/>
      <c r="AJ33" s="174"/>
      <c r="AK33" s="174"/>
      <c r="AL33" s="174"/>
      <c r="AM33" s="174"/>
      <c r="AN33" s="174"/>
      <c r="AO33" s="174"/>
    </row>
    <row r="34" spans="2:41" s="29" customFormat="1" x14ac:dyDescent="0.2">
      <c r="B34" s="162"/>
      <c r="D34" s="32"/>
      <c r="J34" s="201"/>
      <c r="K34" s="174"/>
      <c r="L34" s="174"/>
      <c r="M34" s="174"/>
      <c r="N34" s="174"/>
      <c r="O34" s="174"/>
      <c r="P34" s="174"/>
      <c r="Q34" s="174"/>
      <c r="R34" s="174"/>
      <c r="S34" s="174"/>
      <c r="T34" s="175"/>
      <c r="U34" s="175"/>
      <c r="V34" s="175"/>
      <c r="W34" s="207"/>
      <c r="X34" s="208"/>
      <c r="Y34" s="175"/>
      <c r="Z34" s="174"/>
      <c r="AA34" s="174"/>
      <c r="AB34" s="174"/>
      <c r="AC34" s="174"/>
      <c r="AD34" s="174"/>
      <c r="AE34" s="174"/>
      <c r="AF34" s="174"/>
      <c r="AG34" s="174"/>
      <c r="AH34" s="174"/>
      <c r="AI34" s="174"/>
      <c r="AJ34" s="174"/>
      <c r="AK34" s="174"/>
      <c r="AL34" s="174"/>
      <c r="AM34" s="174"/>
      <c r="AN34" s="174"/>
      <c r="AO34" s="174"/>
    </row>
    <row r="35" spans="2:41" s="29" customFormat="1" x14ac:dyDescent="0.2">
      <c r="B35" s="162"/>
      <c r="D35" s="32"/>
      <c r="J35" s="201"/>
      <c r="K35" s="174"/>
      <c r="L35" s="174"/>
      <c r="M35" s="174"/>
      <c r="N35" s="174"/>
      <c r="O35" s="174"/>
      <c r="P35" s="174"/>
      <c r="Q35" s="174"/>
      <c r="R35" s="196"/>
      <c r="S35" s="174"/>
      <c r="T35" s="175"/>
      <c r="U35" s="175"/>
      <c r="V35" s="175"/>
      <c r="W35" s="207"/>
      <c r="X35" s="208"/>
      <c r="Y35" s="175"/>
      <c r="Z35" s="174"/>
      <c r="AA35" s="174"/>
      <c r="AB35" s="174"/>
      <c r="AC35" s="174"/>
      <c r="AD35" s="174"/>
      <c r="AE35" s="174"/>
      <c r="AF35" s="174"/>
      <c r="AG35" s="174"/>
      <c r="AH35" s="174"/>
      <c r="AI35" s="174"/>
      <c r="AJ35" s="174"/>
      <c r="AK35" s="174"/>
      <c r="AL35" s="174"/>
      <c r="AM35" s="174"/>
      <c r="AN35" s="174"/>
      <c r="AO35" s="174"/>
    </row>
    <row r="36" spans="2:41" s="29" customFormat="1" x14ac:dyDescent="0.2">
      <c r="B36" s="162"/>
      <c r="D36" s="32"/>
      <c r="J36" s="201"/>
      <c r="K36" s="174"/>
      <c r="L36" s="174"/>
      <c r="M36" s="174"/>
      <c r="N36" s="174"/>
      <c r="O36" s="174"/>
      <c r="P36" s="174"/>
      <c r="Q36" s="174"/>
      <c r="R36" s="174"/>
      <c r="S36" s="196"/>
      <c r="T36" s="175"/>
      <c r="U36" s="175"/>
      <c r="V36" s="175"/>
      <c r="W36" s="207"/>
      <c r="X36" s="208"/>
      <c r="Y36" s="175"/>
      <c r="Z36" s="174"/>
      <c r="AA36" s="174"/>
      <c r="AB36" s="174"/>
      <c r="AC36" s="174"/>
      <c r="AD36" s="174"/>
      <c r="AE36" s="174"/>
      <c r="AF36" s="174"/>
      <c r="AG36" s="174"/>
      <c r="AH36" s="174"/>
      <c r="AI36" s="174"/>
      <c r="AJ36" s="174"/>
      <c r="AK36" s="174"/>
      <c r="AL36" s="174"/>
      <c r="AM36" s="174"/>
      <c r="AN36" s="174"/>
      <c r="AO36" s="174"/>
    </row>
    <row r="37" spans="2:41" s="29" customFormat="1" x14ac:dyDescent="0.2">
      <c r="B37" s="162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5"/>
      <c r="U37" s="175"/>
      <c r="V37" s="175"/>
      <c r="W37" s="207"/>
      <c r="X37" s="208"/>
      <c r="Y37" s="175"/>
      <c r="Z37" s="174"/>
      <c r="AA37" s="174"/>
      <c r="AB37" s="174"/>
      <c r="AC37" s="174"/>
      <c r="AD37" s="174"/>
      <c r="AE37" s="174"/>
      <c r="AF37" s="174"/>
      <c r="AG37" s="174"/>
      <c r="AH37" s="174"/>
      <c r="AI37" s="174"/>
      <c r="AJ37" s="174"/>
      <c r="AK37" s="174"/>
      <c r="AL37" s="174"/>
      <c r="AM37" s="174"/>
      <c r="AN37" s="174"/>
      <c r="AO37" s="174"/>
    </row>
    <row r="38" spans="2:41" s="29" customFormat="1" x14ac:dyDescent="0.2">
      <c r="B38" s="162"/>
      <c r="J38" s="174"/>
      <c r="K38" s="174"/>
      <c r="L38" s="174"/>
      <c r="M38" s="174"/>
      <c r="N38" s="174"/>
      <c r="O38" s="174"/>
      <c r="P38" s="174"/>
      <c r="Q38" s="174"/>
      <c r="R38" s="174"/>
      <c r="S38" s="174"/>
      <c r="T38" s="175"/>
      <c r="U38" s="175"/>
      <c r="V38" s="175"/>
      <c r="W38" s="207"/>
      <c r="X38" s="208"/>
      <c r="Y38" s="175"/>
      <c r="Z38" s="174"/>
      <c r="AA38" s="174"/>
      <c r="AB38" s="174"/>
      <c r="AC38" s="174"/>
      <c r="AD38" s="174"/>
      <c r="AE38" s="174"/>
      <c r="AF38" s="174"/>
      <c r="AG38" s="174"/>
      <c r="AH38" s="174"/>
      <c r="AI38" s="174"/>
      <c r="AJ38" s="174"/>
      <c r="AK38" s="174"/>
      <c r="AL38" s="174"/>
      <c r="AM38" s="174"/>
      <c r="AN38" s="174"/>
      <c r="AO38" s="174"/>
    </row>
    <row r="39" spans="2:41" s="29" customFormat="1" x14ac:dyDescent="0.2">
      <c r="B39" s="162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5"/>
      <c r="U39" s="175"/>
      <c r="V39" s="175"/>
      <c r="W39" s="207"/>
      <c r="X39" s="208"/>
      <c r="Y39" s="175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  <c r="AJ39" s="174"/>
      <c r="AK39" s="174"/>
      <c r="AL39" s="174"/>
      <c r="AM39" s="174"/>
      <c r="AN39" s="174"/>
      <c r="AO39" s="174"/>
    </row>
    <row r="40" spans="2:41" s="29" customFormat="1" x14ac:dyDescent="0.2">
      <c r="B40" s="162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5"/>
      <c r="U40" s="175"/>
      <c r="V40" s="175"/>
      <c r="W40" s="207"/>
      <c r="X40" s="208"/>
      <c r="Y40" s="175"/>
      <c r="Z40" s="174"/>
      <c r="AA40" s="174"/>
      <c r="AB40" s="174"/>
      <c r="AC40" s="174"/>
      <c r="AD40" s="174"/>
      <c r="AE40" s="174"/>
      <c r="AF40" s="174"/>
      <c r="AG40" s="174"/>
      <c r="AH40" s="174"/>
      <c r="AI40" s="174"/>
      <c r="AJ40" s="174"/>
      <c r="AK40" s="174"/>
      <c r="AL40" s="174"/>
      <c r="AM40" s="174"/>
      <c r="AN40" s="174"/>
      <c r="AO40" s="174"/>
    </row>
    <row r="41" spans="2:41" s="29" customFormat="1" x14ac:dyDescent="0.2">
      <c r="B41" s="162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5"/>
      <c r="U41" s="175"/>
      <c r="V41" s="175"/>
      <c r="W41" s="207"/>
      <c r="X41" s="208"/>
      <c r="Y41" s="175"/>
      <c r="Z41" s="174"/>
      <c r="AA41" s="174"/>
      <c r="AB41" s="174"/>
      <c r="AC41" s="174"/>
      <c r="AD41" s="174"/>
      <c r="AE41" s="174"/>
      <c r="AF41" s="174"/>
      <c r="AG41" s="174"/>
      <c r="AH41" s="174"/>
      <c r="AI41" s="174"/>
      <c r="AJ41" s="174"/>
      <c r="AK41" s="174"/>
      <c r="AL41" s="174"/>
      <c r="AM41" s="174"/>
      <c r="AN41" s="174"/>
      <c r="AO41" s="174"/>
    </row>
    <row r="42" spans="2:41" s="29" customFormat="1" x14ac:dyDescent="0.2">
      <c r="B42" s="162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5"/>
      <c r="U42" s="175"/>
      <c r="V42" s="175"/>
      <c r="W42" s="207"/>
      <c r="X42" s="208"/>
      <c r="Y42" s="175"/>
      <c r="Z42" s="174"/>
      <c r="AA42" s="174"/>
      <c r="AB42" s="174"/>
      <c r="AC42" s="174"/>
      <c r="AD42" s="174"/>
      <c r="AE42" s="174"/>
      <c r="AF42" s="174"/>
      <c r="AG42" s="174"/>
      <c r="AH42" s="174"/>
      <c r="AI42" s="174"/>
      <c r="AJ42" s="174"/>
      <c r="AK42" s="174"/>
      <c r="AL42" s="174"/>
      <c r="AM42" s="174"/>
      <c r="AN42" s="174"/>
      <c r="AO42" s="174"/>
    </row>
    <row r="43" spans="2:41" s="29" customFormat="1" x14ac:dyDescent="0.2">
      <c r="B43" s="162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5"/>
      <c r="U43" s="175"/>
      <c r="V43" s="175"/>
      <c r="W43" s="207"/>
      <c r="X43" s="208"/>
      <c r="Y43" s="175"/>
      <c r="Z43" s="174"/>
      <c r="AA43" s="178"/>
      <c r="AB43" s="174"/>
      <c r="AC43" s="178"/>
      <c r="AD43" s="178"/>
      <c r="AE43" s="174"/>
      <c r="AF43" s="174"/>
      <c r="AG43" s="174"/>
      <c r="AH43" s="174"/>
      <c r="AI43" s="174"/>
      <c r="AJ43" s="174"/>
      <c r="AK43" s="174"/>
      <c r="AL43" s="174"/>
      <c r="AM43" s="174"/>
      <c r="AN43" s="174"/>
      <c r="AO43" s="174"/>
    </row>
    <row r="44" spans="2:41" s="29" customFormat="1" x14ac:dyDescent="0.2">
      <c r="B44" s="162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5"/>
      <c r="U44" s="175"/>
      <c r="V44" s="175"/>
      <c r="W44" s="207"/>
      <c r="X44" s="208"/>
      <c r="Y44" s="175"/>
      <c r="Z44" s="174"/>
      <c r="AA44" s="174"/>
      <c r="AB44" s="174"/>
      <c r="AC44" s="174"/>
      <c r="AD44" s="174"/>
      <c r="AE44" s="174"/>
      <c r="AF44" s="174"/>
      <c r="AG44" s="174"/>
      <c r="AH44" s="174"/>
      <c r="AI44" s="174"/>
      <c r="AJ44" s="174"/>
      <c r="AK44" s="174"/>
      <c r="AL44" s="174"/>
      <c r="AM44" s="174"/>
      <c r="AN44" s="174"/>
      <c r="AO44" s="174"/>
    </row>
    <row r="45" spans="2:41" s="29" customFormat="1" x14ac:dyDescent="0.2">
      <c r="B45" s="162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5"/>
      <c r="U45" s="175"/>
      <c r="V45" s="175"/>
      <c r="W45" s="207"/>
      <c r="X45" s="208"/>
      <c r="Y45" s="175"/>
      <c r="Z45" s="174"/>
      <c r="AA45" s="174"/>
      <c r="AB45" s="174"/>
      <c r="AC45" s="174"/>
      <c r="AD45" s="174"/>
      <c r="AE45" s="174"/>
      <c r="AF45" s="174"/>
      <c r="AG45" s="174"/>
      <c r="AH45" s="174"/>
      <c r="AI45" s="174"/>
      <c r="AJ45" s="174"/>
      <c r="AK45" s="174"/>
      <c r="AL45" s="174"/>
      <c r="AM45" s="174"/>
      <c r="AN45" s="174"/>
      <c r="AO45" s="174"/>
    </row>
    <row r="46" spans="2:41" s="29" customFormat="1" x14ac:dyDescent="0.2">
      <c r="B46" s="162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5"/>
      <c r="U46" s="175"/>
      <c r="V46" s="175"/>
      <c r="W46" s="207"/>
      <c r="X46" s="208"/>
      <c r="Y46" s="175"/>
      <c r="Z46" s="174"/>
      <c r="AA46" s="174"/>
      <c r="AB46" s="178"/>
      <c r="AC46" s="174"/>
      <c r="AD46" s="174"/>
      <c r="AE46" s="174"/>
      <c r="AF46" s="174"/>
      <c r="AG46" s="174"/>
      <c r="AH46" s="174"/>
      <c r="AI46" s="174"/>
      <c r="AJ46" s="174"/>
      <c r="AK46" s="174"/>
      <c r="AL46" s="174"/>
      <c r="AM46" s="174"/>
      <c r="AN46" s="174"/>
      <c r="AO46" s="174"/>
    </row>
    <row r="47" spans="2:41" s="29" customFormat="1" x14ac:dyDescent="0.2">
      <c r="B47" s="162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5"/>
      <c r="U47" s="175"/>
      <c r="V47" s="175"/>
      <c r="W47" s="207"/>
      <c r="X47" s="208"/>
      <c r="Y47" s="175"/>
      <c r="Z47" s="174"/>
      <c r="AA47" s="196"/>
      <c r="AB47" s="174"/>
      <c r="AC47" s="196"/>
      <c r="AD47" s="196"/>
      <c r="AE47" s="174"/>
      <c r="AF47" s="174"/>
      <c r="AG47" s="174"/>
      <c r="AH47" s="174"/>
      <c r="AI47" s="174"/>
      <c r="AJ47" s="174"/>
      <c r="AK47" s="174"/>
      <c r="AL47" s="174"/>
      <c r="AM47" s="174"/>
      <c r="AN47" s="174"/>
      <c r="AO47" s="174"/>
    </row>
    <row r="48" spans="2:41" s="29" customFormat="1" x14ac:dyDescent="0.2">
      <c r="B48" s="162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5"/>
      <c r="U48" s="175"/>
      <c r="V48" s="175"/>
      <c r="W48" s="207"/>
      <c r="X48" s="208"/>
      <c r="Y48" s="175"/>
      <c r="Z48" s="174"/>
      <c r="AA48" s="174"/>
      <c r="AB48" s="174"/>
      <c r="AC48" s="174"/>
      <c r="AD48" s="174"/>
      <c r="AE48" s="174"/>
      <c r="AF48" s="174"/>
      <c r="AG48" s="174"/>
      <c r="AH48" s="174"/>
      <c r="AI48" s="174"/>
      <c r="AJ48" s="174"/>
      <c r="AK48" s="174"/>
      <c r="AL48" s="174"/>
      <c r="AM48" s="174"/>
      <c r="AN48" s="174"/>
      <c r="AO48" s="174"/>
    </row>
    <row r="49" spans="2:41" s="29" customFormat="1" x14ac:dyDescent="0.2">
      <c r="B49" s="162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5"/>
      <c r="U49" s="175"/>
      <c r="V49" s="175"/>
      <c r="W49" s="207"/>
      <c r="X49" s="208"/>
      <c r="Y49" s="175"/>
      <c r="Z49" s="174"/>
      <c r="AA49" s="174"/>
      <c r="AB49" s="174"/>
      <c r="AC49" s="174"/>
      <c r="AD49" s="174"/>
      <c r="AE49" s="174"/>
      <c r="AF49" s="174"/>
      <c r="AG49" s="174"/>
      <c r="AH49" s="174"/>
      <c r="AI49" s="174"/>
      <c r="AJ49" s="174"/>
      <c r="AK49" s="174"/>
      <c r="AL49" s="174"/>
      <c r="AM49" s="174"/>
      <c r="AN49" s="174"/>
      <c r="AO49" s="174"/>
    </row>
    <row r="50" spans="2:41" s="29" customFormat="1" x14ac:dyDescent="0.2">
      <c r="B50" s="162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5"/>
      <c r="U50" s="175"/>
      <c r="V50" s="175"/>
      <c r="W50" s="207"/>
      <c r="X50" s="208"/>
      <c r="Y50" s="175"/>
      <c r="Z50" s="174"/>
      <c r="AA50" s="174"/>
      <c r="AB50" s="196"/>
      <c r="AC50" s="174"/>
      <c r="AD50" s="174"/>
      <c r="AE50" s="174"/>
      <c r="AF50" s="174"/>
      <c r="AG50" s="174"/>
      <c r="AH50" s="174"/>
      <c r="AI50" s="174"/>
      <c r="AJ50" s="174"/>
      <c r="AK50" s="174"/>
      <c r="AL50" s="174"/>
      <c r="AM50" s="174"/>
      <c r="AN50" s="174"/>
      <c r="AO50" s="174"/>
    </row>
    <row r="51" spans="2:41" s="29" customFormat="1" x14ac:dyDescent="0.2">
      <c r="B51" s="162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5"/>
      <c r="U51" s="175"/>
      <c r="V51" s="175"/>
      <c r="W51" s="207"/>
      <c r="X51" s="208"/>
      <c r="Y51" s="175"/>
      <c r="Z51" s="174"/>
      <c r="AA51" s="174"/>
      <c r="AB51" s="174"/>
      <c r="AC51" s="174"/>
      <c r="AD51" s="174"/>
      <c r="AE51" s="174"/>
      <c r="AF51" s="174"/>
      <c r="AG51" s="174"/>
      <c r="AH51" s="174"/>
      <c r="AI51" s="174"/>
      <c r="AJ51" s="174"/>
      <c r="AK51" s="174"/>
      <c r="AL51" s="174"/>
      <c r="AM51" s="174"/>
      <c r="AN51" s="174"/>
      <c r="AO51" s="174"/>
    </row>
    <row r="52" spans="2:41" s="29" customFormat="1" x14ac:dyDescent="0.2">
      <c r="B52" s="162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5"/>
      <c r="U52" s="175"/>
      <c r="V52" s="175"/>
      <c r="W52" s="207"/>
      <c r="X52" s="208"/>
      <c r="Y52" s="175"/>
      <c r="Z52" s="174"/>
      <c r="AA52" s="174"/>
      <c r="AB52" s="174"/>
      <c r="AC52" s="174"/>
      <c r="AD52" s="174"/>
      <c r="AE52" s="174"/>
      <c r="AF52" s="174"/>
      <c r="AG52" s="174"/>
      <c r="AH52" s="174"/>
      <c r="AI52" s="174"/>
      <c r="AJ52" s="174"/>
      <c r="AK52" s="174"/>
      <c r="AL52" s="174"/>
      <c r="AM52" s="174"/>
      <c r="AN52" s="174"/>
      <c r="AO52" s="174"/>
    </row>
    <row r="53" spans="2:41" s="29" customFormat="1" x14ac:dyDescent="0.2">
      <c r="B53" s="162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5"/>
      <c r="U53" s="175"/>
      <c r="V53" s="175"/>
      <c r="W53" s="207"/>
      <c r="X53" s="208"/>
      <c r="Y53" s="175"/>
      <c r="Z53" s="174"/>
      <c r="AA53" s="174"/>
      <c r="AB53" s="174"/>
      <c r="AC53" s="174"/>
      <c r="AD53" s="174"/>
      <c r="AE53" s="174"/>
      <c r="AF53" s="174"/>
      <c r="AG53" s="174"/>
      <c r="AH53" s="174"/>
      <c r="AI53" s="174"/>
      <c r="AJ53" s="174"/>
      <c r="AK53" s="174"/>
      <c r="AL53" s="174"/>
      <c r="AM53" s="174"/>
      <c r="AN53" s="174"/>
      <c r="AO53" s="174"/>
    </row>
    <row r="54" spans="2:41" s="29" customFormat="1" x14ac:dyDescent="0.2">
      <c r="B54" s="162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5"/>
      <c r="U54" s="175"/>
      <c r="V54" s="175"/>
      <c r="W54" s="207"/>
      <c r="X54" s="208"/>
      <c r="Y54" s="175"/>
      <c r="Z54" s="174"/>
      <c r="AA54" s="174"/>
      <c r="AB54" s="174"/>
      <c r="AC54" s="174"/>
      <c r="AD54" s="174"/>
      <c r="AE54" s="174"/>
      <c r="AF54" s="174"/>
      <c r="AG54" s="174"/>
      <c r="AH54" s="174"/>
      <c r="AI54" s="174"/>
      <c r="AJ54" s="174"/>
      <c r="AK54" s="174"/>
      <c r="AL54" s="174"/>
      <c r="AM54" s="174"/>
      <c r="AN54" s="174"/>
      <c r="AO54" s="174"/>
    </row>
    <row r="55" spans="2:41" s="29" customFormat="1" x14ac:dyDescent="0.2">
      <c r="B55" s="162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5"/>
      <c r="U55" s="175"/>
      <c r="V55" s="175"/>
      <c r="W55" s="207"/>
      <c r="X55" s="208"/>
      <c r="Y55" s="175"/>
      <c r="Z55" s="174"/>
      <c r="AA55" s="174"/>
      <c r="AB55" s="174"/>
      <c r="AC55" s="174"/>
      <c r="AD55" s="174"/>
      <c r="AE55" s="174"/>
      <c r="AF55" s="174"/>
      <c r="AG55" s="174"/>
      <c r="AH55" s="174"/>
      <c r="AI55" s="174"/>
      <c r="AJ55" s="174"/>
      <c r="AK55" s="174"/>
      <c r="AL55" s="174"/>
      <c r="AM55" s="174"/>
      <c r="AN55" s="174"/>
      <c r="AO55" s="174"/>
    </row>
    <row r="56" spans="2:41" s="29" customFormat="1" x14ac:dyDescent="0.2">
      <c r="B56" s="162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5"/>
      <c r="U56" s="175"/>
      <c r="V56" s="175"/>
      <c r="W56" s="207"/>
      <c r="X56" s="208"/>
      <c r="Y56" s="175"/>
      <c r="Z56" s="174"/>
      <c r="AA56" s="174"/>
      <c r="AB56" s="174"/>
      <c r="AC56" s="174"/>
      <c r="AD56" s="174"/>
      <c r="AE56" s="174"/>
      <c r="AF56" s="174"/>
      <c r="AG56" s="174"/>
      <c r="AH56" s="174"/>
      <c r="AI56" s="174"/>
      <c r="AJ56" s="174"/>
      <c r="AK56" s="174"/>
      <c r="AL56" s="174"/>
      <c r="AM56" s="174"/>
      <c r="AN56" s="174"/>
      <c r="AO56" s="174"/>
    </row>
    <row r="57" spans="2:41" s="29" customFormat="1" x14ac:dyDescent="0.2">
      <c r="B57" s="162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5"/>
      <c r="U57" s="175"/>
      <c r="V57" s="175"/>
      <c r="W57" s="207"/>
      <c r="X57" s="208"/>
      <c r="Y57" s="175"/>
      <c r="Z57" s="174"/>
      <c r="AA57" s="174"/>
      <c r="AB57" s="174"/>
      <c r="AC57" s="174"/>
      <c r="AD57" s="174"/>
      <c r="AE57" s="174"/>
      <c r="AF57" s="174"/>
      <c r="AG57" s="174"/>
      <c r="AH57" s="174"/>
      <c r="AI57" s="174"/>
      <c r="AJ57" s="174"/>
      <c r="AK57" s="174"/>
      <c r="AL57" s="174"/>
      <c r="AM57" s="174"/>
      <c r="AN57" s="174"/>
      <c r="AO57" s="174"/>
    </row>
    <row r="58" spans="2:41" s="29" customFormat="1" x14ac:dyDescent="0.2">
      <c r="B58" s="162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5"/>
      <c r="U58" s="175"/>
      <c r="V58" s="175"/>
      <c r="W58" s="207"/>
      <c r="X58" s="208"/>
      <c r="Y58" s="175"/>
      <c r="Z58" s="174"/>
      <c r="AA58" s="174"/>
      <c r="AB58" s="174"/>
      <c r="AC58" s="174"/>
      <c r="AD58" s="174"/>
      <c r="AE58" s="174"/>
      <c r="AF58" s="174"/>
      <c r="AG58" s="174"/>
      <c r="AH58" s="174"/>
      <c r="AI58" s="174"/>
      <c r="AJ58" s="174"/>
      <c r="AK58" s="174"/>
      <c r="AL58" s="174"/>
      <c r="AM58" s="174"/>
      <c r="AN58" s="174"/>
      <c r="AO58" s="174"/>
    </row>
    <row r="59" spans="2:41" s="29" customFormat="1" x14ac:dyDescent="0.2">
      <c r="B59" s="162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5"/>
      <c r="U59" s="175"/>
      <c r="V59" s="175"/>
      <c r="W59" s="207"/>
      <c r="X59" s="208"/>
      <c r="Y59" s="175"/>
      <c r="Z59" s="174"/>
      <c r="AA59" s="174"/>
      <c r="AB59" s="174"/>
      <c r="AC59" s="174"/>
      <c r="AD59" s="174"/>
      <c r="AE59" s="174"/>
      <c r="AF59" s="174"/>
      <c r="AG59" s="174"/>
      <c r="AH59" s="174"/>
      <c r="AI59" s="174"/>
      <c r="AJ59" s="174"/>
      <c r="AK59" s="174"/>
      <c r="AL59" s="174"/>
      <c r="AM59" s="174"/>
      <c r="AN59" s="174"/>
      <c r="AO59" s="174"/>
    </row>
    <row r="60" spans="2:41" s="29" customFormat="1" x14ac:dyDescent="0.2">
      <c r="B60" s="162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5"/>
      <c r="U60" s="175"/>
      <c r="V60" s="175"/>
      <c r="W60" s="207"/>
      <c r="X60" s="208"/>
      <c r="Y60" s="175"/>
      <c r="Z60" s="174"/>
      <c r="AA60" s="174"/>
      <c r="AB60" s="174"/>
      <c r="AC60" s="174"/>
      <c r="AD60" s="174"/>
      <c r="AE60" s="174"/>
      <c r="AF60" s="174"/>
      <c r="AG60" s="174"/>
      <c r="AH60" s="174"/>
      <c r="AI60" s="174"/>
      <c r="AJ60" s="174"/>
      <c r="AK60" s="174"/>
      <c r="AL60" s="174"/>
      <c r="AM60" s="174"/>
      <c r="AN60" s="174"/>
      <c r="AO60" s="174"/>
    </row>
    <row r="61" spans="2:41" s="29" customFormat="1" x14ac:dyDescent="0.2">
      <c r="B61" s="162"/>
      <c r="J61" s="174"/>
      <c r="K61" s="174"/>
      <c r="L61" s="174"/>
      <c r="M61" s="174"/>
      <c r="N61" s="174"/>
      <c r="O61" s="174"/>
      <c r="P61" s="174"/>
      <c r="Q61" s="174"/>
      <c r="R61" s="174"/>
      <c r="S61" s="174"/>
      <c r="T61" s="175"/>
      <c r="U61" s="175"/>
      <c r="V61" s="175"/>
      <c r="W61" s="207"/>
      <c r="X61" s="208"/>
      <c r="Y61" s="175"/>
      <c r="Z61" s="174"/>
      <c r="AA61" s="174"/>
      <c r="AB61" s="174"/>
      <c r="AC61" s="174"/>
      <c r="AD61" s="174"/>
      <c r="AE61" s="174"/>
      <c r="AF61" s="174"/>
      <c r="AG61" s="174"/>
      <c r="AH61" s="174"/>
      <c r="AI61" s="174"/>
      <c r="AJ61" s="174"/>
      <c r="AK61" s="174"/>
      <c r="AL61" s="174"/>
      <c r="AM61" s="174"/>
      <c r="AN61" s="174"/>
      <c r="AO61" s="174"/>
    </row>
    <row r="62" spans="2:41" s="29" customFormat="1" x14ac:dyDescent="0.2">
      <c r="B62" s="162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5"/>
      <c r="U62" s="175"/>
      <c r="V62" s="175"/>
      <c r="W62" s="207"/>
      <c r="X62" s="208"/>
      <c r="Y62" s="175"/>
      <c r="Z62" s="174"/>
      <c r="AA62" s="174"/>
      <c r="AB62" s="174"/>
      <c r="AC62" s="174"/>
      <c r="AD62" s="174"/>
      <c r="AE62" s="174"/>
      <c r="AF62" s="174"/>
      <c r="AG62" s="174"/>
      <c r="AH62" s="174"/>
      <c r="AI62" s="174"/>
      <c r="AJ62" s="174"/>
      <c r="AK62" s="174"/>
      <c r="AL62" s="174"/>
      <c r="AM62" s="174"/>
      <c r="AN62" s="174"/>
      <c r="AO62" s="174"/>
    </row>
    <row r="63" spans="2:41" s="29" customFormat="1" x14ac:dyDescent="0.2">
      <c r="B63" s="162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5"/>
      <c r="U63" s="175"/>
      <c r="V63" s="175"/>
      <c r="W63" s="207"/>
      <c r="X63" s="208"/>
      <c r="Y63" s="175"/>
      <c r="Z63" s="174"/>
      <c r="AA63" s="174"/>
      <c r="AB63" s="174"/>
      <c r="AC63" s="174"/>
      <c r="AD63" s="174"/>
      <c r="AE63" s="174"/>
      <c r="AF63" s="174"/>
      <c r="AG63" s="174"/>
      <c r="AH63" s="174"/>
      <c r="AI63" s="174"/>
      <c r="AJ63" s="174"/>
      <c r="AK63" s="174"/>
      <c r="AL63" s="174"/>
      <c r="AM63" s="174"/>
      <c r="AN63" s="174"/>
      <c r="AO63" s="174"/>
    </row>
    <row r="64" spans="2:41" s="29" customFormat="1" x14ac:dyDescent="0.2">
      <c r="B64" s="162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5"/>
      <c r="U64" s="175"/>
      <c r="V64" s="175"/>
      <c r="W64" s="207"/>
      <c r="X64" s="208"/>
      <c r="Y64" s="175"/>
      <c r="Z64" s="174"/>
      <c r="AA64" s="174"/>
      <c r="AB64" s="174"/>
      <c r="AC64" s="174"/>
      <c r="AD64" s="174"/>
      <c r="AE64" s="174"/>
      <c r="AF64" s="174"/>
      <c r="AG64" s="174"/>
      <c r="AH64" s="174"/>
      <c r="AI64" s="174"/>
      <c r="AJ64" s="174"/>
      <c r="AK64" s="174"/>
      <c r="AL64" s="174"/>
      <c r="AM64" s="174"/>
      <c r="AN64" s="174"/>
      <c r="AO64" s="174"/>
    </row>
    <row r="65" spans="1:41" s="29" customFormat="1" x14ac:dyDescent="0.2">
      <c r="B65" s="162"/>
      <c r="J65" s="174"/>
      <c r="K65" s="174"/>
      <c r="L65" s="174"/>
      <c r="M65" s="174"/>
      <c r="N65" s="174"/>
      <c r="O65" s="174"/>
      <c r="P65" s="174"/>
      <c r="Q65" s="174"/>
      <c r="R65" s="174"/>
      <c r="S65" s="174"/>
      <c r="T65" s="175"/>
      <c r="U65" s="175"/>
      <c r="V65" s="175"/>
      <c r="W65" s="207"/>
      <c r="X65" s="208"/>
      <c r="Y65" s="175"/>
      <c r="Z65" s="174"/>
      <c r="AA65" s="174"/>
      <c r="AB65" s="174"/>
      <c r="AC65" s="174"/>
      <c r="AD65" s="174"/>
      <c r="AE65" s="174"/>
      <c r="AF65" s="174"/>
      <c r="AG65" s="174"/>
      <c r="AH65" s="174"/>
      <c r="AI65" s="174"/>
      <c r="AJ65" s="174"/>
      <c r="AK65" s="174"/>
      <c r="AL65" s="174"/>
      <c r="AM65" s="174"/>
      <c r="AN65" s="174"/>
      <c r="AO65" s="174"/>
    </row>
    <row r="66" spans="1:41" s="29" customFormat="1" x14ac:dyDescent="0.2">
      <c r="B66" s="162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5"/>
      <c r="U66" s="175"/>
      <c r="V66" s="175"/>
      <c r="W66" s="207"/>
      <c r="X66" s="208"/>
      <c r="Y66" s="175"/>
      <c r="Z66" s="174"/>
      <c r="AA66" s="174"/>
      <c r="AB66" s="174"/>
      <c r="AC66" s="174"/>
      <c r="AD66" s="174"/>
      <c r="AE66" s="174"/>
      <c r="AF66" s="174"/>
      <c r="AG66" s="174"/>
      <c r="AH66" s="174"/>
      <c r="AI66" s="174"/>
      <c r="AJ66" s="174"/>
      <c r="AK66" s="174"/>
      <c r="AL66" s="174"/>
      <c r="AM66" s="174"/>
      <c r="AN66" s="174"/>
      <c r="AO66" s="174"/>
    </row>
    <row r="67" spans="1:41" s="29" customFormat="1" x14ac:dyDescent="0.2">
      <c r="B67" s="162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5"/>
      <c r="U67" s="175"/>
      <c r="V67" s="175"/>
      <c r="W67" s="207"/>
      <c r="X67" s="208"/>
      <c r="Y67" s="175"/>
      <c r="Z67" s="174"/>
      <c r="AA67" s="174"/>
      <c r="AB67" s="174"/>
      <c r="AC67" s="174"/>
      <c r="AD67" s="174"/>
      <c r="AE67" s="174"/>
      <c r="AF67" s="174"/>
      <c r="AG67" s="174"/>
      <c r="AH67" s="174"/>
      <c r="AI67" s="174"/>
      <c r="AJ67" s="174"/>
      <c r="AK67" s="174"/>
      <c r="AL67" s="174"/>
      <c r="AM67" s="174"/>
      <c r="AN67" s="174"/>
      <c r="AO67" s="174"/>
    </row>
    <row r="68" spans="1:41" s="29" customFormat="1" x14ac:dyDescent="0.2">
      <c r="B68" s="162"/>
      <c r="C68" s="1"/>
      <c r="J68" s="174"/>
      <c r="K68" s="174"/>
      <c r="L68" s="174"/>
      <c r="M68" s="174"/>
      <c r="N68" s="174"/>
      <c r="O68" s="174"/>
      <c r="P68" s="174"/>
      <c r="Q68" s="174"/>
      <c r="R68" s="174"/>
      <c r="S68" s="174"/>
      <c r="T68" s="175"/>
      <c r="U68" s="175"/>
      <c r="V68" s="175"/>
      <c r="W68" s="207"/>
      <c r="X68" s="208"/>
      <c r="Y68" s="175"/>
      <c r="Z68" s="174"/>
      <c r="AA68" s="174"/>
      <c r="AB68" s="174"/>
      <c r="AC68" s="174"/>
      <c r="AD68" s="174"/>
      <c r="AE68" s="174"/>
      <c r="AF68" s="174"/>
      <c r="AG68" s="174"/>
      <c r="AH68" s="174"/>
      <c r="AI68" s="174"/>
      <c r="AJ68" s="174"/>
      <c r="AK68" s="174"/>
      <c r="AL68" s="174"/>
      <c r="AM68" s="174"/>
      <c r="AN68" s="174"/>
      <c r="AO68" s="174"/>
    </row>
    <row r="69" spans="1:41" s="29" customFormat="1" x14ac:dyDescent="0.2">
      <c r="B69" s="162"/>
      <c r="C69" s="1"/>
      <c r="D69" s="1"/>
      <c r="E69" s="1"/>
      <c r="F69" s="1"/>
      <c r="G69" s="1"/>
      <c r="H69" s="1"/>
      <c r="J69" s="174"/>
      <c r="K69" s="174"/>
      <c r="L69" s="174"/>
      <c r="M69" s="174"/>
      <c r="N69" s="174"/>
      <c r="O69" s="174"/>
      <c r="P69" s="174"/>
      <c r="Q69" s="174"/>
      <c r="R69" s="174"/>
      <c r="S69" s="174"/>
      <c r="T69" s="175"/>
      <c r="U69" s="175"/>
      <c r="V69" s="175"/>
      <c r="W69" s="207"/>
      <c r="X69" s="208"/>
      <c r="Y69" s="175"/>
      <c r="Z69" s="174"/>
      <c r="AA69" s="174"/>
      <c r="AB69" s="174"/>
      <c r="AC69" s="174"/>
      <c r="AD69" s="174"/>
      <c r="AE69" s="174"/>
      <c r="AF69" s="174"/>
      <c r="AG69" s="174"/>
      <c r="AH69" s="174"/>
      <c r="AI69" s="174"/>
      <c r="AJ69" s="174"/>
      <c r="AK69" s="174"/>
      <c r="AL69" s="174"/>
      <c r="AM69" s="174"/>
      <c r="AN69" s="174"/>
      <c r="AO69" s="174"/>
    </row>
    <row r="70" spans="1:41" s="29" customFormat="1" x14ac:dyDescent="0.2">
      <c r="B70" s="162"/>
      <c r="C70" s="1"/>
      <c r="D70" s="1"/>
      <c r="E70" s="1"/>
      <c r="F70" s="1"/>
      <c r="G70" s="1"/>
      <c r="H70" s="1"/>
      <c r="J70" s="174"/>
      <c r="K70" s="174"/>
      <c r="L70" s="174"/>
      <c r="M70" s="174"/>
      <c r="N70" s="174"/>
      <c r="O70" s="174"/>
      <c r="P70" s="174"/>
      <c r="Q70" s="174"/>
      <c r="R70" s="174"/>
      <c r="S70" s="174"/>
      <c r="T70" s="175"/>
      <c r="U70" s="175"/>
      <c r="V70" s="175"/>
      <c r="W70" s="207"/>
      <c r="X70" s="208"/>
      <c r="Y70" s="175"/>
      <c r="Z70" s="174"/>
      <c r="AA70" s="174"/>
      <c r="AB70" s="174"/>
      <c r="AC70" s="174"/>
      <c r="AD70" s="174"/>
      <c r="AE70" s="174"/>
      <c r="AF70" s="174"/>
      <c r="AG70" s="174"/>
      <c r="AH70" s="174"/>
      <c r="AI70" s="174"/>
      <c r="AJ70" s="174"/>
      <c r="AK70" s="174"/>
      <c r="AL70" s="174"/>
      <c r="AM70" s="174"/>
      <c r="AN70" s="174"/>
      <c r="AO70" s="174"/>
    </row>
    <row r="71" spans="1:41" x14ac:dyDescent="0.2">
      <c r="A71" s="29"/>
      <c r="B71" s="162"/>
      <c r="I71" s="29"/>
    </row>
  </sheetData>
  <sheetProtection algorithmName="SHA-512" hashValue="iJ5zUfL/rxuQpLYWh3yar289h+xAbMJrkmoRZUvp2ZXC3YP2mhR3blrvp5JPS8mvUvWskV9Nu1G7RWFj/NEZ5Q==" saltValue="rfjMLhI9Kx1ZNJbDo2I5+A==" spinCount="100000" sheet="1" formatCells="0" formatColumns="0" formatRows="0" insertColumns="0" insertRows="0"/>
  <mergeCells count="3">
    <mergeCell ref="N29:O29"/>
    <mergeCell ref="K30:L30"/>
    <mergeCell ref="K31:L31"/>
  </mergeCells>
  <pageMargins left="0.75" right="0.75" top="1" bottom="1" header="0.5" footer="0.5"/>
  <pageSetup scale="90" orientation="landscape" horizontalDpi="4294967292" verticalDpi="42949672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9AD3-5928-224B-B3A1-21DC3A214FA0}">
  <dimension ref="A1:CY131"/>
  <sheetViews>
    <sheetView zoomScale="170" zoomScaleNormal="170" zoomScalePageLayoutView="125" workbookViewId="0">
      <selection activeCell="H35" sqref="H35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0.66406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/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0" customHeight="1" thickBot="1" x14ac:dyDescent="0.35">
      <c r="A4" s="70"/>
      <c r="B4" s="160"/>
      <c r="D4" s="31"/>
      <c r="E4" s="143" t="s">
        <v>13</v>
      </c>
      <c r="F4" s="243"/>
      <c r="G4" s="244"/>
      <c r="H4" s="29"/>
      <c r="I4" s="144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35">
      <c r="A5" s="70"/>
      <c r="B5" s="161" t="s">
        <v>69</v>
      </c>
      <c r="C5" s="161"/>
      <c r="D5" s="34"/>
      <c r="E5" s="31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/>
      <c r="F7" s="36"/>
      <c r="G7" s="24"/>
      <c r="H7" s="10">
        <f>BF7</f>
        <v>0</v>
      </c>
      <c r="I7" s="11">
        <f>BE21</f>
        <v>0</v>
      </c>
      <c r="J7" s="12">
        <f>BE22</f>
        <v>0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0</v>
      </c>
      <c r="BB7" s="36">
        <f t="shared" si="0"/>
        <v>0</v>
      </c>
      <c r="BC7" s="24">
        <f t="shared" si="0"/>
        <v>0</v>
      </c>
      <c r="BD7" s="8">
        <f>SUM(BB7*BC7)</f>
        <v>0</v>
      </c>
      <c r="BE7" s="9">
        <f>SUM(BD7*J4)</f>
        <v>0</v>
      </c>
      <c r="BF7" s="10">
        <f>SUM(BA7+BE7)</f>
        <v>0</v>
      </c>
      <c r="BG7" s="11"/>
      <c r="BH7" s="12">
        <f>J7</f>
        <v>0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/>
      <c r="F8" s="49"/>
      <c r="G8" s="48"/>
      <c r="H8" s="52">
        <f>BF8</f>
        <v>0</v>
      </c>
      <c r="I8" s="53">
        <f>BE23</f>
        <v>0</v>
      </c>
      <c r="J8" s="54">
        <f>BE24</f>
        <v>0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0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0</v>
      </c>
      <c r="BG8" s="53">
        <f>I8</f>
        <v>0</v>
      </c>
      <c r="BH8" s="54">
        <f>J8</f>
        <v>0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/>
      <c r="F9" s="37"/>
      <c r="G9" s="25"/>
      <c r="H9" s="15">
        <f>BF9</f>
        <v>0</v>
      </c>
      <c r="I9" s="16">
        <f>SUM(BE25)</f>
        <v>0</v>
      </c>
      <c r="J9" s="17">
        <f>BE26</f>
        <v>0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0</v>
      </c>
      <c r="BB9" s="37">
        <f t="shared" si="0"/>
        <v>0</v>
      </c>
      <c r="BC9" s="25">
        <f t="shared" si="0"/>
        <v>0</v>
      </c>
      <c r="BD9" s="13">
        <f>SUM(BC9*BB9)</f>
        <v>0</v>
      </c>
      <c r="BE9" s="14">
        <f>SUM(BD9*J4)</f>
        <v>0</v>
      </c>
      <c r="BF9" s="15">
        <f>SUM(BA9+BE7+BE8+BE9)</f>
        <v>0</v>
      </c>
      <c r="BG9" s="16">
        <f>I9</f>
        <v>0</v>
      </c>
      <c r="BH9" s="17">
        <f>J9</f>
        <v>0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/>
      <c r="F10" s="38"/>
      <c r="G10" s="26"/>
      <c r="H10" s="6">
        <f>BF10</f>
        <v>0</v>
      </c>
      <c r="I10" s="20"/>
      <c r="J10" s="21">
        <f>BE27</f>
        <v>0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0</v>
      </c>
      <c r="BB10" s="38">
        <f t="shared" si="0"/>
        <v>0</v>
      </c>
      <c r="BC10" s="26">
        <f t="shared" si="0"/>
        <v>0</v>
      </c>
      <c r="BD10" s="18">
        <f>SUM(BC10*BB10)</f>
        <v>0</v>
      </c>
      <c r="BE10" s="19">
        <f>SUM(BD10*J4)</f>
        <v>0</v>
      </c>
      <c r="BF10" s="6">
        <f>SUM(BA10+BE11)</f>
        <v>0</v>
      </c>
      <c r="BG10" s="20"/>
      <c r="BH10" s="21">
        <f>J10</f>
        <v>0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0</v>
      </c>
      <c r="G11" s="69"/>
      <c r="H11" s="217" t="s">
        <v>15</v>
      </c>
      <c r="I11" s="22">
        <f>SUM(I7:I10)</f>
        <v>0</v>
      </c>
      <c r="J11" s="23">
        <f>SUM(J7:J10)</f>
        <v>0</v>
      </c>
      <c r="BA11" s="33"/>
      <c r="BB11" s="42">
        <f>SUM(BB7:BB10)</f>
        <v>0</v>
      </c>
      <c r="BC11" s="69"/>
      <c r="BD11" s="120">
        <f>SUM(BD7:BD10)</f>
        <v>0</v>
      </c>
      <c r="BE11" s="121">
        <f>SUM(BE7:BE10)</f>
        <v>0</v>
      </c>
      <c r="BF11" s="56" t="s">
        <v>15</v>
      </c>
      <c r="BG11" s="22">
        <f>SUM(BG7:BG10)</f>
        <v>0</v>
      </c>
      <c r="BH11" s="23">
        <f>SUM(BH7:BH10)</f>
        <v>0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35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35"/>
      <c r="G13" s="80"/>
      <c r="H13" s="217" t="s">
        <v>16</v>
      </c>
      <c r="I13" s="22">
        <f>I91</f>
        <v>0</v>
      </c>
      <c r="J13" s="23">
        <f>J91</f>
        <v>0</v>
      </c>
      <c r="BA13" s="35"/>
      <c r="BC13" s="80"/>
      <c r="BD13" s="80"/>
      <c r="BE13" s="80"/>
      <c r="BF13" s="56" t="s">
        <v>16</v>
      </c>
      <c r="BG13" s="22">
        <f>I13</f>
        <v>0</v>
      </c>
      <c r="BH13" s="23">
        <f>J13</f>
        <v>0</v>
      </c>
    </row>
    <row r="14" spans="1:103" s="29" customFormat="1" ht="24" hidden="1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hidden="1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hidden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hidden="1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hidden="1" customHeight="1" thickBot="1" x14ac:dyDescent="0.25">
      <c r="A18" s="78"/>
      <c r="B18" s="161"/>
      <c r="C18" s="159"/>
      <c r="D18" s="124"/>
      <c r="E18" s="223"/>
      <c r="F18" s="226" t="s">
        <v>80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hidden="1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hidden="1" customHeight="1" thickTop="1" thickBot="1" x14ac:dyDescent="0.25">
      <c r="B20" s="32"/>
      <c r="C20" s="165" t="s">
        <v>28</v>
      </c>
      <c r="D20" s="169"/>
      <c r="E20" s="72"/>
      <c r="F20" s="75">
        <v>0</v>
      </c>
      <c r="G20" s="74">
        <f>SUM(E20*F20)</f>
        <v>0</v>
      </c>
      <c r="H20" s="249">
        <f>J11</f>
        <v>0</v>
      </c>
      <c r="I20" s="250"/>
      <c r="J20" s="153">
        <f>SUM(G29+H20)</f>
        <v>0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hidden="1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0</v>
      </c>
      <c r="BC21" s="106">
        <f>SUM(H7)</f>
        <v>0</v>
      </c>
      <c r="BD21" s="107">
        <v>0.2</v>
      </c>
      <c r="BE21" s="108">
        <f>SUM(BC21*BD21)</f>
        <v>0</v>
      </c>
      <c r="BF21" s="91" t="s">
        <v>7</v>
      </c>
    </row>
    <row r="22" spans="1:86" s="29" customFormat="1" ht="16" hidden="1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0</v>
      </c>
      <c r="BC22" s="110">
        <f>BC21</f>
        <v>0</v>
      </c>
      <c r="BD22" s="111">
        <v>0.25</v>
      </c>
      <c r="BE22" s="112">
        <f>SUM(BC22*BD22)</f>
        <v>0</v>
      </c>
      <c r="BF22" s="92" t="s">
        <v>4</v>
      </c>
    </row>
    <row r="23" spans="1:86" s="29" customFormat="1" ht="16" hidden="1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0</v>
      </c>
      <c r="BD23" s="115">
        <v>0.1</v>
      </c>
      <c r="BE23" s="116">
        <f t="shared" ref="BE23:BE27" si="2">SUM(BC23*BD23)</f>
        <v>0</v>
      </c>
      <c r="BF23" s="93" t="s">
        <v>10</v>
      </c>
      <c r="BH23" s="32"/>
    </row>
    <row r="24" spans="1:86" s="29" customFormat="1" ht="16" hidden="1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0</v>
      </c>
      <c r="BD24" s="115">
        <v>0.15</v>
      </c>
      <c r="BE24" s="116">
        <f t="shared" si="2"/>
        <v>0</v>
      </c>
      <c r="BF24" s="93" t="s">
        <v>11</v>
      </c>
      <c r="BG24" s="30"/>
    </row>
    <row r="25" spans="1:86" s="29" customFormat="1" ht="16" hidden="1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0</v>
      </c>
      <c r="BD25" s="128">
        <v>0.08</v>
      </c>
      <c r="BE25" s="129">
        <f t="shared" si="2"/>
        <v>0</v>
      </c>
      <c r="BF25" s="126" t="s">
        <v>8</v>
      </c>
    </row>
    <row r="26" spans="1:86" s="29" customFormat="1" ht="16" hidden="1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0</v>
      </c>
      <c r="BD26" s="131">
        <v>0.13</v>
      </c>
      <c r="BE26" s="132">
        <f t="shared" si="2"/>
        <v>0</v>
      </c>
      <c r="BF26" s="94" t="s">
        <v>2</v>
      </c>
      <c r="BG26" s="30"/>
      <c r="BI26" s="32"/>
      <c r="BJ26" s="32"/>
      <c r="BK26" s="32"/>
    </row>
    <row r="27" spans="1:86" s="29" customFormat="1" ht="16" hidden="1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0</v>
      </c>
      <c r="BD27" s="134">
        <v>0.08</v>
      </c>
      <c r="BE27" s="135">
        <f t="shared" si="2"/>
        <v>0</v>
      </c>
      <c r="BF27" s="95" t="s">
        <v>2</v>
      </c>
    </row>
    <row r="28" spans="1:86" s="29" customFormat="1" ht="16" hidden="1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hidden="1" thickTop="1" thickBot="1" x14ac:dyDescent="0.25">
      <c r="B29" s="162"/>
      <c r="D29" s="227" t="s">
        <v>84</v>
      </c>
      <c r="E29" s="228">
        <f>SUM(E20:E28)</f>
        <v>0</v>
      </c>
      <c r="F29" s="155" t="s">
        <v>47</v>
      </c>
      <c r="G29" s="119">
        <f>SUM(G20:G28)</f>
        <v>0</v>
      </c>
      <c r="BA29" s="34"/>
      <c r="BB29" s="34"/>
      <c r="BC29" s="34"/>
      <c r="BD29" s="89"/>
      <c r="BE29" s="90"/>
      <c r="BF29" s="34"/>
    </row>
    <row r="30" spans="1:86" s="29" customFormat="1" ht="18" hidden="1" thickTop="1" thickBot="1" x14ac:dyDescent="0.25">
      <c r="B30" s="162"/>
      <c r="D30" s="227" t="s">
        <v>85</v>
      </c>
      <c r="E30" s="229">
        <f>SUM(H10+E29)</f>
        <v>0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0</v>
      </c>
      <c r="BC42" s="106">
        <f>BC21</f>
        <v>0</v>
      </c>
      <c r="BD42" s="107">
        <v>0.2</v>
      </c>
      <c r="BE42" s="108">
        <f>SUM(BC42*BD42)</f>
        <v>0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0</v>
      </c>
      <c r="BC43" s="110">
        <f>BC22</f>
        <v>0</v>
      </c>
      <c r="BD43" s="111">
        <v>0.25</v>
      </c>
      <c r="BE43" s="112">
        <f>SUM(BC43*BD43)</f>
        <v>0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0</v>
      </c>
      <c r="BD44" s="115">
        <v>0.1</v>
      </c>
      <c r="BE44" s="116">
        <f t="shared" ref="BE44:BE48" si="3">SUM(BC44*BD44)</f>
        <v>0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0</v>
      </c>
      <c r="BD45" s="115">
        <v>0.15</v>
      </c>
      <c r="BE45" s="116">
        <f>SUM(BC45*BD45)</f>
        <v>0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0</v>
      </c>
      <c r="BD46" s="131">
        <v>0.05</v>
      </c>
      <c r="BE46" s="132">
        <f>SUM(BC46*BD46)</f>
        <v>0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0</v>
      </c>
      <c r="BD47" s="131">
        <v>0.1</v>
      </c>
      <c r="BE47" s="132">
        <f t="shared" si="3"/>
        <v>0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0</v>
      </c>
      <c r="BD48" s="134">
        <v>0.05</v>
      </c>
      <c r="BE48" s="135">
        <f t="shared" si="3"/>
        <v>0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0</v>
      </c>
      <c r="F87" s="146">
        <f t="shared" si="4"/>
        <v>0</v>
      </c>
      <c r="G87" s="3">
        <f t="shared" si="4"/>
        <v>0</v>
      </c>
      <c r="H87" s="10">
        <f t="shared" si="4"/>
        <v>0</v>
      </c>
      <c r="I87" s="11">
        <f>BE42</f>
        <v>0</v>
      </c>
      <c r="J87" s="12">
        <f>BE43</f>
        <v>0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0</v>
      </c>
      <c r="F88" s="147">
        <f t="shared" si="4"/>
        <v>0</v>
      </c>
      <c r="G88" s="52">
        <f t="shared" si="4"/>
        <v>0</v>
      </c>
      <c r="H88" s="52">
        <f t="shared" si="4"/>
        <v>0</v>
      </c>
      <c r="I88" s="53">
        <f>BE44</f>
        <v>0</v>
      </c>
      <c r="J88" s="54">
        <f>BE45</f>
        <v>0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0</v>
      </c>
      <c r="F89" s="149">
        <f t="shared" si="4"/>
        <v>0</v>
      </c>
      <c r="G89" s="148">
        <f t="shared" si="4"/>
        <v>0</v>
      </c>
      <c r="H89" s="15">
        <f t="shared" si="4"/>
        <v>0</v>
      </c>
      <c r="I89" s="16">
        <f>BE46</f>
        <v>0</v>
      </c>
      <c r="J89" s="17">
        <f>BE47</f>
        <v>0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0</v>
      </c>
      <c r="F90" s="151">
        <f t="shared" si="4"/>
        <v>0</v>
      </c>
      <c r="G90" s="150">
        <f t="shared" si="4"/>
        <v>0</v>
      </c>
      <c r="H90" s="6">
        <f t="shared" si="4"/>
        <v>0</v>
      </c>
      <c r="I90" s="20"/>
      <c r="J90" s="21">
        <f>BE48</f>
        <v>0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0</v>
      </c>
      <c r="G91" s="43"/>
      <c r="H91" s="34"/>
      <c r="I91" s="22">
        <f>SUM(I87:I90)</f>
        <v>0</v>
      </c>
      <c r="J91" s="23">
        <f>SUM(J87:J90)</f>
        <v>0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N+0ZEwYKqOWwnIy93FIZuk1dJ6adlH8L71rtj74xCjKQtm1jUHJl+/PatxOgLHV2J1zbIAHchTOow0+DV103dg==" saltValue="zD9RYtYQo6DR3ldByzw1Dw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8285F4D-9D46-A643-888B-BE151D1F83FE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8E730-064C-9E44-AE42-3E2C00C8DE74}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3B3BA-2C91-DE4A-80E5-7B35D6090090}">
  <dimension ref="A1:CY131"/>
  <sheetViews>
    <sheetView tabSelected="1" zoomScale="170" zoomScaleNormal="170" zoomScalePageLayoutView="125" workbookViewId="0">
      <selection activeCell="G13" sqref="G13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1.332031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 t="s">
        <v>88</v>
      </c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7" customHeight="1" thickBot="1" x14ac:dyDescent="0.35">
      <c r="A4" s="70"/>
      <c r="B4" s="160"/>
      <c r="D4" s="31"/>
      <c r="E4" s="143" t="s">
        <v>13</v>
      </c>
      <c r="F4" s="243" t="s">
        <v>89</v>
      </c>
      <c r="G4" s="244"/>
      <c r="H4" s="29"/>
      <c r="I4" s="231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25">
      <c r="A5" s="70"/>
      <c r="B5" s="161" t="s">
        <v>69</v>
      </c>
      <c r="C5" s="161"/>
      <c r="D5" s="34"/>
      <c r="E5" s="232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>
        <v>0</v>
      </c>
      <c r="F7" s="36">
        <v>3</v>
      </c>
      <c r="G7" s="24">
        <v>6</v>
      </c>
      <c r="H7" s="10">
        <f>BF7</f>
        <v>1350</v>
      </c>
      <c r="I7" s="11">
        <f>BE21</f>
        <v>270</v>
      </c>
      <c r="J7" s="12">
        <f>BE22</f>
        <v>337.5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0</v>
      </c>
      <c r="BB7" s="36">
        <f t="shared" si="0"/>
        <v>3</v>
      </c>
      <c r="BC7" s="24">
        <f t="shared" si="0"/>
        <v>6</v>
      </c>
      <c r="BD7" s="8">
        <f>SUM(BB7*BC7)</f>
        <v>18</v>
      </c>
      <c r="BE7" s="9">
        <f>SUM(BD7*J4)</f>
        <v>1350</v>
      </c>
      <c r="BF7" s="10">
        <f>SUM(BA7+BE7)</f>
        <v>1350</v>
      </c>
      <c r="BG7" s="11"/>
      <c r="BH7" s="12">
        <f>J7</f>
        <v>337.5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>
        <v>0</v>
      </c>
      <c r="F8" s="49"/>
      <c r="G8" s="48"/>
      <c r="H8" s="52">
        <f>BF8</f>
        <v>1350</v>
      </c>
      <c r="I8" s="53">
        <f>BE23</f>
        <v>0</v>
      </c>
      <c r="J8" s="54">
        <f>BE24</f>
        <v>0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0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1350</v>
      </c>
      <c r="BG8" s="53">
        <f>I8</f>
        <v>0</v>
      </c>
      <c r="BH8" s="54">
        <f>J8</f>
        <v>0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>
        <v>0</v>
      </c>
      <c r="F9" s="37">
        <v>3</v>
      </c>
      <c r="G9" s="25">
        <v>4</v>
      </c>
      <c r="H9" s="15">
        <f>BF9</f>
        <v>2250</v>
      </c>
      <c r="I9" s="16">
        <f>SUM(BE25)</f>
        <v>72</v>
      </c>
      <c r="J9" s="17">
        <f>BE26</f>
        <v>117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0</v>
      </c>
      <c r="BB9" s="37">
        <f t="shared" si="0"/>
        <v>3</v>
      </c>
      <c r="BC9" s="25">
        <f t="shared" si="0"/>
        <v>4</v>
      </c>
      <c r="BD9" s="13">
        <f>SUM(BC9*BB9)</f>
        <v>12</v>
      </c>
      <c r="BE9" s="14">
        <f>SUM(BD9*J4)</f>
        <v>900</v>
      </c>
      <c r="BF9" s="15">
        <f>SUM(BA9+BE7+BE8+BE9)</f>
        <v>2250</v>
      </c>
      <c r="BG9" s="16">
        <f>I9</f>
        <v>72</v>
      </c>
      <c r="BH9" s="17">
        <f>J9</f>
        <v>117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>
        <v>0</v>
      </c>
      <c r="F10" s="38">
        <v>12</v>
      </c>
      <c r="G10" s="26">
        <v>1</v>
      </c>
      <c r="H10" s="6">
        <f>BF10</f>
        <v>3150</v>
      </c>
      <c r="I10" s="20"/>
      <c r="J10" s="21">
        <f>BE27</f>
        <v>72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0</v>
      </c>
      <c r="BB10" s="38">
        <f t="shared" si="0"/>
        <v>12</v>
      </c>
      <c r="BC10" s="26">
        <f t="shared" si="0"/>
        <v>1</v>
      </c>
      <c r="BD10" s="18">
        <f>SUM(BC10*BB10)</f>
        <v>12</v>
      </c>
      <c r="BE10" s="19">
        <f>SUM(BD10*J4)</f>
        <v>900</v>
      </c>
      <c r="BF10" s="6">
        <f>SUM(BA10+BE11)</f>
        <v>3150</v>
      </c>
      <c r="BG10" s="20"/>
      <c r="BH10" s="21">
        <f>J10</f>
        <v>72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18</v>
      </c>
      <c r="G11" s="69"/>
      <c r="H11" s="217" t="s">
        <v>15</v>
      </c>
      <c r="I11" s="22">
        <f>SUM(I7:I10)</f>
        <v>342</v>
      </c>
      <c r="J11" s="23">
        <f>SUM(J7:J10)</f>
        <v>526.5</v>
      </c>
      <c r="BA11" s="33"/>
      <c r="BB11" s="42">
        <f>SUM(BB7:BB10)</f>
        <v>18</v>
      </c>
      <c r="BC11" s="69"/>
      <c r="BD11" s="120">
        <f>SUM(BD7:BD10)</f>
        <v>42</v>
      </c>
      <c r="BE11" s="121">
        <f>SUM(BE7:BE10)</f>
        <v>3150</v>
      </c>
      <c r="BF11" s="56" t="s">
        <v>15</v>
      </c>
      <c r="BG11" s="22">
        <f>SUM(BG7:BG10)</f>
        <v>72</v>
      </c>
      <c r="BH11" s="23">
        <f>SUM(BH7:BH10)</f>
        <v>526.5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230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230"/>
      <c r="G13" s="80"/>
      <c r="H13" s="217" t="s">
        <v>16</v>
      </c>
      <c r="I13" s="22">
        <f>I91</f>
        <v>315</v>
      </c>
      <c r="J13" s="23">
        <f>J91</f>
        <v>472.5</v>
      </c>
      <c r="BA13" s="35"/>
      <c r="BC13" s="80"/>
      <c r="BD13" s="80"/>
      <c r="BE13" s="80"/>
      <c r="BF13" s="56" t="s">
        <v>16</v>
      </c>
      <c r="BG13" s="22">
        <f>I13</f>
        <v>315</v>
      </c>
      <c r="BH13" s="23">
        <f>J13</f>
        <v>472.5</v>
      </c>
    </row>
    <row r="14" spans="1:103" s="29" customFormat="1" ht="24" hidden="1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hidden="1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ht="17" hidden="1" thickTop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hidden="1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hidden="1" customHeight="1" thickBot="1" x14ac:dyDescent="0.25">
      <c r="A18" s="78"/>
      <c r="B18" s="161"/>
      <c r="C18" s="159"/>
      <c r="D18" s="124"/>
      <c r="E18" s="223"/>
      <c r="F18" s="226" t="s">
        <v>80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hidden="1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hidden="1" customHeight="1" thickTop="1" thickBot="1" x14ac:dyDescent="0.25">
      <c r="B20" s="32"/>
      <c r="C20" s="165" t="s">
        <v>28</v>
      </c>
      <c r="D20" s="169"/>
      <c r="E20" s="72"/>
      <c r="F20" s="75">
        <v>0</v>
      </c>
      <c r="G20" s="74">
        <f>SUM(E20*F20)</f>
        <v>0</v>
      </c>
      <c r="H20" s="249">
        <f>J11</f>
        <v>526.5</v>
      </c>
      <c r="I20" s="250"/>
      <c r="J20" s="153">
        <f>SUM(G29+H20)</f>
        <v>526.5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hidden="1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18</v>
      </c>
      <c r="BC21" s="106">
        <f>SUM(H7)</f>
        <v>1350</v>
      </c>
      <c r="BD21" s="107">
        <v>0.2</v>
      </c>
      <c r="BE21" s="108">
        <f>SUM(BC21*BD21)</f>
        <v>270</v>
      </c>
      <c r="BF21" s="91" t="s">
        <v>7</v>
      </c>
    </row>
    <row r="22" spans="1:86" s="29" customFormat="1" ht="16" hidden="1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18</v>
      </c>
      <c r="BC22" s="110">
        <f>BC21</f>
        <v>1350</v>
      </c>
      <c r="BD22" s="111">
        <v>0.25</v>
      </c>
      <c r="BE22" s="112">
        <f>SUM(BC22*BD22)</f>
        <v>337.5</v>
      </c>
      <c r="BF22" s="92" t="s">
        <v>4</v>
      </c>
    </row>
    <row r="23" spans="1:86" s="29" customFormat="1" ht="16" hidden="1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0</v>
      </c>
      <c r="BD23" s="115">
        <v>0.1</v>
      </c>
      <c r="BE23" s="116">
        <f t="shared" ref="BE23:BE27" si="2">SUM(BC23*BD23)</f>
        <v>0</v>
      </c>
      <c r="BF23" s="93" t="s">
        <v>10</v>
      </c>
      <c r="BH23" s="32"/>
    </row>
    <row r="24" spans="1:86" s="29" customFormat="1" ht="16" hidden="1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0</v>
      </c>
      <c r="BD24" s="115">
        <v>0.15</v>
      </c>
      <c r="BE24" s="116">
        <f t="shared" si="2"/>
        <v>0</v>
      </c>
      <c r="BF24" s="93" t="s">
        <v>11</v>
      </c>
      <c r="BG24" s="30"/>
    </row>
    <row r="25" spans="1:86" s="29" customFormat="1" ht="16" hidden="1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900</v>
      </c>
      <c r="BD25" s="128">
        <v>0.08</v>
      </c>
      <c r="BE25" s="129">
        <f t="shared" si="2"/>
        <v>72</v>
      </c>
      <c r="BF25" s="126" t="s">
        <v>8</v>
      </c>
    </row>
    <row r="26" spans="1:86" s="29" customFormat="1" ht="16" hidden="1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900</v>
      </c>
      <c r="BD26" s="131">
        <v>0.13</v>
      </c>
      <c r="BE26" s="132">
        <f t="shared" si="2"/>
        <v>117</v>
      </c>
      <c r="BF26" s="94" t="s">
        <v>2</v>
      </c>
      <c r="BG26" s="30"/>
      <c r="BI26" s="32"/>
      <c r="BJ26" s="32"/>
      <c r="BK26" s="32"/>
    </row>
    <row r="27" spans="1:86" s="29" customFormat="1" ht="16" hidden="1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900</v>
      </c>
      <c r="BD27" s="134">
        <v>0.08</v>
      </c>
      <c r="BE27" s="135">
        <f t="shared" si="2"/>
        <v>72</v>
      </c>
      <c r="BF27" s="95" t="s">
        <v>2</v>
      </c>
    </row>
    <row r="28" spans="1:86" s="29" customFormat="1" ht="16" hidden="1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hidden="1" thickTop="1" thickBot="1" x14ac:dyDescent="0.25">
      <c r="B29" s="162"/>
      <c r="D29" s="227" t="s">
        <v>84</v>
      </c>
      <c r="E29" s="228">
        <f>SUM(E20:E28)</f>
        <v>0</v>
      </c>
      <c r="F29" s="155" t="s">
        <v>47</v>
      </c>
      <c r="G29" s="119">
        <f>SUM(G20:G28)</f>
        <v>0</v>
      </c>
      <c r="BA29" s="34"/>
      <c r="BB29" s="34"/>
      <c r="BC29" s="34"/>
      <c r="BD29" s="89"/>
      <c r="BE29" s="90"/>
      <c r="BF29" s="34"/>
    </row>
    <row r="30" spans="1:86" s="29" customFormat="1" ht="18" hidden="1" thickTop="1" thickBot="1" x14ac:dyDescent="0.25">
      <c r="B30" s="162"/>
      <c r="D30" s="227" t="s">
        <v>85</v>
      </c>
      <c r="E30" s="229">
        <f>SUM(H10+E29)</f>
        <v>3150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E31" s="3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18</v>
      </c>
      <c r="BC42" s="106">
        <f>BC21</f>
        <v>1350</v>
      </c>
      <c r="BD42" s="107">
        <v>0.2</v>
      </c>
      <c r="BE42" s="108">
        <f>SUM(BC42*BD42)</f>
        <v>270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18</v>
      </c>
      <c r="BC43" s="110">
        <f>BC22</f>
        <v>1350</v>
      </c>
      <c r="BD43" s="111">
        <v>0.25</v>
      </c>
      <c r="BE43" s="112">
        <f>SUM(BC43*BD43)</f>
        <v>337.5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0</v>
      </c>
      <c r="BD44" s="115">
        <v>0.1</v>
      </c>
      <c r="BE44" s="116">
        <f t="shared" ref="BE44:BE48" si="3">SUM(BC44*BD44)</f>
        <v>0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0</v>
      </c>
      <c r="BD45" s="115">
        <v>0.15</v>
      </c>
      <c r="BE45" s="116">
        <f>SUM(BC45*BD45)</f>
        <v>0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900</v>
      </c>
      <c r="BD46" s="131">
        <v>0.05</v>
      </c>
      <c r="BE46" s="132">
        <f>SUM(BC46*BD46)</f>
        <v>45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900</v>
      </c>
      <c r="BD47" s="131">
        <v>0.1</v>
      </c>
      <c r="BE47" s="132">
        <f t="shared" si="3"/>
        <v>90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900</v>
      </c>
      <c r="BD48" s="134">
        <v>0.05</v>
      </c>
      <c r="BE48" s="135">
        <f t="shared" si="3"/>
        <v>45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0</v>
      </c>
      <c r="F87" s="146">
        <f t="shared" si="4"/>
        <v>3</v>
      </c>
      <c r="G87" s="3">
        <f t="shared" si="4"/>
        <v>6</v>
      </c>
      <c r="H87" s="10">
        <f t="shared" si="4"/>
        <v>1350</v>
      </c>
      <c r="I87" s="11">
        <f>BE42</f>
        <v>270</v>
      </c>
      <c r="J87" s="12">
        <f>BE43</f>
        <v>337.5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0</v>
      </c>
      <c r="F88" s="147">
        <f t="shared" si="4"/>
        <v>0</v>
      </c>
      <c r="G88" s="52">
        <f t="shared" si="4"/>
        <v>0</v>
      </c>
      <c r="H88" s="52">
        <f t="shared" si="4"/>
        <v>1350</v>
      </c>
      <c r="I88" s="53">
        <f>BE44</f>
        <v>0</v>
      </c>
      <c r="J88" s="54">
        <f>BE45</f>
        <v>0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0</v>
      </c>
      <c r="F89" s="149">
        <f t="shared" si="4"/>
        <v>3</v>
      </c>
      <c r="G89" s="148">
        <f t="shared" si="4"/>
        <v>4</v>
      </c>
      <c r="H89" s="15">
        <f t="shared" si="4"/>
        <v>2250</v>
      </c>
      <c r="I89" s="16">
        <f>BE46</f>
        <v>45</v>
      </c>
      <c r="J89" s="17">
        <f>BE47</f>
        <v>90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0</v>
      </c>
      <c r="F90" s="151">
        <f t="shared" si="4"/>
        <v>12</v>
      </c>
      <c r="G90" s="150">
        <f t="shared" si="4"/>
        <v>1</v>
      </c>
      <c r="H90" s="6">
        <f t="shared" si="4"/>
        <v>3150</v>
      </c>
      <c r="I90" s="20"/>
      <c r="J90" s="21">
        <f>BE48</f>
        <v>45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18</v>
      </c>
      <c r="G91" s="43"/>
      <c r="H91" s="34"/>
      <c r="I91" s="22">
        <f>SUM(I87:I90)</f>
        <v>315</v>
      </c>
      <c r="J91" s="23">
        <f>SUM(J87:J90)</f>
        <v>472.5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N+0ZEwYKqOWwnIy93FIZuk1dJ6adlH8L71rtj74xCjKQtm1jUHJl+/PatxOgLHV2J1zbIAHchTOow0+DV103dg==" saltValue="zD9RYtYQo6DR3ldByzw1Dw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0F41D79-0615-D142-B998-13488151E478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687CF-A04F-6A46-8050-5EB5FDC78E41}">
  <dimension ref="A1:CY131"/>
  <sheetViews>
    <sheetView zoomScale="170" zoomScaleNormal="170" zoomScalePageLayoutView="125" workbookViewId="0">
      <selection activeCell="D35" sqref="D35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0.66406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/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0" customHeight="1" thickBot="1" x14ac:dyDescent="0.35">
      <c r="A4" s="70"/>
      <c r="B4" s="160"/>
      <c r="D4" s="31"/>
      <c r="E4" s="143" t="s">
        <v>13</v>
      </c>
      <c r="F4" s="243"/>
      <c r="G4" s="244"/>
      <c r="H4" s="29"/>
      <c r="I4" s="144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35">
      <c r="A5" s="70"/>
      <c r="B5" s="161" t="s">
        <v>69</v>
      </c>
      <c r="C5" s="161"/>
      <c r="D5" s="34"/>
      <c r="E5" s="31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/>
      <c r="F7" s="36">
        <v>6</v>
      </c>
      <c r="G7" s="24">
        <v>6</v>
      </c>
      <c r="H7" s="10">
        <f>BF7</f>
        <v>2700</v>
      </c>
      <c r="I7" s="11">
        <f>BE21</f>
        <v>540</v>
      </c>
      <c r="J7" s="12">
        <f>BE22</f>
        <v>675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0</v>
      </c>
      <c r="BB7" s="36">
        <f t="shared" si="0"/>
        <v>6</v>
      </c>
      <c r="BC7" s="24">
        <f t="shared" si="0"/>
        <v>6</v>
      </c>
      <c r="BD7" s="8">
        <f>SUM(BB7*BC7)</f>
        <v>36</v>
      </c>
      <c r="BE7" s="9">
        <f>SUM(BD7*J4)</f>
        <v>2700</v>
      </c>
      <c r="BF7" s="10">
        <f>SUM(BA7+BE7)</f>
        <v>2700</v>
      </c>
      <c r="BG7" s="11"/>
      <c r="BH7" s="12">
        <f>J7</f>
        <v>675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/>
      <c r="F8" s="49"/>
      <c r="G8" s="48"/>
      <c r="H8" s="52">
        <f>BF8</f>
        <v>2700</v>
      </c>
      <c r="I8" s="53">
        <f>BE23</f>
        <v>0</v>
      </c>
      <c r="J8" s="54">
        <f>BE24</f>
        <v>0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0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2700</v>
      </c>
      <c r="BG8" s="53">
        <f>I8</f>
        <v>0</v>
      </c>
      <c r="BH8" s="54">
        <f>J8</f>
        <v>0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/>
      <c r="F9" s="37">
        <v>3</v>
      </c>
      <c r="G9" s="25">
        <v>6</v>
      </c>
      <c r="H9" s="15">
        <f>BF9</f>
        <v>4050</v>
      </c>
      <c r="I9" s="16">
        <f>SUM(BE25)</f>
        <v>108</v>
      </c>
      <c r="J9" s="17">
        <f>BE26</f>
        <v>175.5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0</v>
      </c>
      <c r="BB9" s="37">
        <f t="shared" si="0"/>
        <v>3</v>
      </c>
      <c r="BC9" s="25">
        <f t="shared" si="0"/>
        <v>6</v>
      </c>
      <c r="BD9" s="13">
        <f>SUM(BC9*BB9)</f>
        <v>18</v>
      </c>
      <c r="BE9" s="14">
        <f>SUM(BD9*J4)</f>
        <v>1350</v>
      </c>
      <c r="BF9" s="15">
        <f>SUM(BA9+BE7+BE8+BE9)</f>
        <v>4050</v>
      </c>
      <c r="BG9" s="16">
        <f>I9</f>
        <v>108</v>
      </c>
      <c r="BH9" s="17">
        <f>J9</f>
        <v>175.5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/>
      <c r="F10" s="38"/>
      <c r="G10" s="26"/>
      <c r="H10" s="6">
        <f>BF10</f>
        <v>4050</v>
      </c>
      <c r="I10" s="20"/>
      <c r="J10" s="21">
        <f>BE27</f>
        <v>0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0</v>
      </c>
      <c r="BB10" s="38">
        <f t="shared" si="0"/>
        <v>0</v>
      </c>
      <c r="BC10" s="26">
        <f t="shared" si="0"/>
        <v>0</v>
      </c>
      <c r="BD10" s="18">
        <f>SUM(BC10*BB10)</f>
        <v>0</v>
      </c>
      <c r="BE10" s="19">
        <f>SUM(BD10*J4)</f>
        <v>0</v>
      </c>
      <c r="BF10" s="6">
        <f>SUM(BA10+BE11)</f>
        <v>4050</v>
      </c>
      <c r="BG10" s="20"/>
      <c r="BH10" s="21">
        <f>J10</f>
        <v>0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9</v>
      </c>
      <c r="G11" s="69"/>
      <c r="H11" s="217"/>
      <c r="I11" s="22">
        <f>SUM(I7:I10)</f>
        <v>648</v>
      </c>
      <c r="J11" s="23">
        <f>SUM(J7:J10)</f>
        <v>850.5</v>
      </c>
      <c r="BA11" s="33"/>
      <c r="BB11" s="42">
        <f>SUM(BB7:BB10)</f>
        <v>9</v>
      </c>
      <c r="BC11" s="69"/>
      <c r="BD11" s="120">
        <f>SUM(BD7:BD10)</f>
        <v>54</v>
      </c>
      <c r="BE11" s="121">
        <f>SUM(BE7:BE10)</f>
        <v>4050</v>
      </c>
      <c r="BF11" s="56" t="s">
        <v>15</v>
      </c>
      <c r="BG11" s="22">
        <f>SUM(BG7:BG10)</f>
        <v>108</v>
      </c>
      <c r="BH11" s="23">
        <f>SUM(BH7:BH10)</f>
        <v>850.5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35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35"/>
      <c r="G13" s="80"/>
      <c r="H13" s="217" t="s">
        <v>16</v>
      </c>
      <c r="I13" s="22">
        <f>I91</f>
        <v>607.5</v>
      </c>
      <c r="J13" s="23">
        <f>J91</f>
        <v>810</v>
      </c>
      <c r="BA13" s="35"/>
      <c r="BC13" s="80"/>
      <c r="BD13" s="80"/>
      <c r="BE13" s="80"/>
      <c r="BF13" s="56" t="s">
        <v>16</v>
      </c>
      <c r="BG13" s="22">
        <f>I13</f>
        <v>607.5</v>
      </c>
      <c r="BH13" s="23">
        <f>J13</f>
        <v>810</v>
      </c>
    </row>
    <row r="14" spans="1:103" s="29" customFormat="1" ht="24" hidden="1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hidden="1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ht="17" hidden="1" thickTop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hidden="1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hidden="1" customHeight="1" thickBot="1" x14ac:dyDescent="0.25">
      <c r="A18" s="78"/>
      <c r="B18" s="161"/>
      <c r="C18" s="159"/>
      <c r="D18" s="124"/>
      <c r="E18" s="223"/>
      <c r="F18" s="226" t="s">
        <v>80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hidden="1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hidden="1" customHeight="1" thickTop="1" thickBot="1" x14ac:dyDescent="0.25">
      <c r="B20" s="32"/>
      <c r="C20" s="165" t="s">
        <v>28</v>
      </c>
      <c r="D20" s="169"/>
      <c r="E20" s="72"/>
      <c r="F20" s="75">
        <v>0</v>
      </c>
      <c r="G20" s="74">
        <f>SUM(E20*F20)</f>
        <v>0</v>
      </c>
      <c r="H20" s="249">
        <f>J11</f>
        <v>850.5</v>
      </c>
      <c r="I20" s="250"/>
      <c r="J20" s="153">
        <f>SUM(G29+H20)</f>
        <v>850.5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hidden="1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36</v>
      </c>
      <c r="BC21" s="106">
        <f>SUM(H7)</f>
        <v>2700</v>
      </c>
      <c r="BD21" s="107">
        <v>0.2</v>
      </c>
      <c r="BE21" s="108">
        <f>SUM(BC21*BD21)</f>
        <v>540</v>
      </c>
      <c r="BF21" s="91" t="s">
        <v>7</v>
      </c>
    </row>
    <row r="22" spans="1:86" s="29" customFormat="1" ht="16" hidden="1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36</v>
      </c>
      <c r="BC22" s="110">
        <f>BC21</f>
        <v>2700</v>
      </c>
      <c r="BD22" s="111">
        <v>0.25</v>
      </c>
      <c r="BE22" s="112">
        <f>SUM(BC22*BD22)</f>
        <v>675</v>
      </c>
      <c r="BF22" s="92" t="s">
        <v>4</v>
      </c>
    </row>
    <row r="23" spans="1:86" s="29" customFormat="1" ht="16" hidden="1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0</v>
      </c>
      <c r="BD23" s="115">
        <v>0.1</v>
      </c>
      <c r="BE23" s="116">
        <f t="shared" ref="BE23:BE27" si="2">SUM(BC23*BD23)</f>
        <v>0</v>
      </c>
      <c r="BF23" s="93" t="s">
        <v>10</v>
      </c>
      <c r="BH23" s="32"/>
    </row>
    <row r="24" spans="1:86" s="29" customFormat="1" ht="16" hidden="1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0</v>
      </c>
      <c r="BD24" s="115">
        <v>0.15</v>
      </c>
      <c r="BE24" s="116">
        <f t="shared" si="2"/>
        <v>0</v>
      </c>
      <c r="BF24" s="93" t="s">
        <v>11</v>
      </c>
      <c r="BG24" s="30"/>
    </row>
    <row r="25" spans="1:86" s="29" customFormat="1" ht="16" hidden="1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1350</v>
      </c>
      <c r="BD25" s="128">
        <v>0.08</v>
      </c>
      <c r="BE25" s="129">
        <f t="shared" si="2"/>
        <v>108</v>
      </c>
      <c r="BF25" s="126" t="s">
        <v>8</v>
      </c>
    </row>
    <row r="26" spans="1:86" s="29" customFormat="1" ht="16" hidden="1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1350</v>
      </c>
      <c r="BD26" s="131">
        <v>0.13</v>
      </c>
      <c r="BE26" s="132">
        <f t="shared" si="2"/>
        <v>175.5</v>
      </c>
      <c r="BF26" s="94" t="s">
        <v>2</v>
      </c>
      <c r="BG26" s="30"/>
      <c r="BI26" s="32"/>
      <c r="BJ26" s="32"/>
      <c r="BK26" s="32"/>
    </row>
    <row r="27" spans="1:86" s="29" customFormat="1" ht="16" hidden="1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0</v>
      </c>
      <c r="BD27" s="134">
        <v>0.08</v>
      </c>
      <c r="BE27" s="135">
        <f t="shared" si="2"/>
        <v>0</v>
      </c>
      <c r="BF27" s="95" t="s">
        <v>2</v>
      </c>
    </row>
    <row r="28" spans="1:86" s="29" customFormat="1" ht="16" hidden="1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hidden="1" thickTop="1" thickBot="1" x14ac:dyDescent="0.25">
      <c r="B29" s="162"/>
      <c r="D29" s="227" t="s">
        <v>84</v>
      </c>
      <c r="E29" s="228">
        <f>SUM(E20:E28)</f>
        <v>0</v>
      </c>
      <c r="F29" s="155" t="s">
        <v>47</v>
      </c>
      <c r="G29" s="119">
        <f>SUM(G20:G28)</f>
        <v>0</v>
      </c>
      <c r="BA29" s="34"/>
      <c r="BB29" s="34"/>
      <c r="BC29" s="34"/>
      <c r="BD29" s="89"/>
      <c r="BE29" s="90"/>
      <c r="BF29" s="34"/>
    </row>
    <row r="30" spans="1:86" s="29" customFormat="1" ht="18" hidden="1" thickTop="1" thickBot="1" x14ac:dyDescent="0.25">
      <c r="B30" s="162"/>
      <c r="D30" s="227" t="s">
        <v>85</v>
      </c>
      <c r="E30" s="229">
        <f>SUM(H10+E29)</f>
        <v>4050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36</v>
      </c>
      <c r="BC42" s="106">
        <f>BC21</f>
        <v>2700</v>
      </c>
      <c r="BD42" s="107">
        <v>0.2</v>
      </c>
      <c r="BE42" s="108">
        <f>SUM(BC42*BD42)</f>
        <v>540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36</v>
      </c>
      <c r="BC43" s="110">
        <f>BC22</f>
        <v>2700</v>
      </c>
      <c r="BD43" s="111">
        <v>0.25</v>
      </c>
      <c r="BE43" s="112">
        <f>SUM(BC43*BD43)</f>
        <v>675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0</v>
      </c>
      <c r="BD44" s="115">
        <v>0.1</v>
      </c>
      <c r="BE44" s="116">
        <f t="shared" ref="BE44:BE48" si="3">SUM(BC44*BD44)</f>
        <v>0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0</v>
      </c>
      <c r="BD45" s="115">
        <v>0.15</v>
      </c>
      <c r="BE45" s="116">
        <f>SUM(BC45*BD45)</f>
        <v>0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1350</v>
      </c>
      <c r="BD46" s="131">
        <v>0.05</v>
      </c>
      <c r="BE46" s="132">
        <f>SUM(BC46*BD46)</f>
        <v>67.5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1350</v>
      </c>
      <c r="BD47" s="131">
        <v>0.1</v>
      </c>
      <c r="BE47" s="132">
        <f t="shared" si="3"/>
        <v>135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0</v>
      </c>
      <c r="BD48" s="134">
        <v>0.05</v>
      </c>
      <c r="BE48" s="135">
        <f t="shared" si="3"/>
        <v>0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0</v>
      </c>
      <c r="F87" s="146">
        <f t="shared" si="4"/>
        <v>6</v>
      </c>
      <c r="G87" s="3">
        <f t="shared" si="4"/>
        <v>6</v>
      </c>
      <c r="H87" s="10">
        <f t="shared" si="4"/>
        <v>2700</v>
      </c>
      <c r="I87" s="11">
        <f>BE42</f>
        <v>540</v>
      </c>
      <c r="J87" s="12">
        <f>BE43</f>
        <v>675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0</v>
      </c>
      <c r="F88" s="147">
        <f t="shared" si="4"/>
        <v>0</v>
      </c>
      <c r="G88" s="52">
        <f t="shared" si="4"/>
        <v>0</v>
      </c>
      <c r="H88" s="52">
        <f t="shared" si="4"/>
        <v>2700</v>
      </c>
      <c r="I88" s="53">
        <f>BE44</f>
        <v>0</v>
      </c>
      <c r="J88" s="54">
        <f>BE45</f>
        <v>0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0</v>
      </c>
      <c r="F89" s="149">
        <f t="shared" si="4"/>
        <v>3</v>
      </c>
      <c r="G89" s="148">
        <f t="shared" si="4"/>
        <v>6</v>
      </c>
      <c r="H89" s="15">
        <f t="shared" si="4"/>
        <v>4050</v>
      </c>
      <c r="I89" s="16">
        <f>BE46</f>
        <v>67.5</v>
      </c>
      <c r="J89" s="17">
        <f>BE47</f>
        <v>135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0</v>
      </c>
      <c r="F90" s="151">
        <f t="shared" si="4"/>
        <v>0</v>
      </c>
      <c r="G90" s="150">
        <f t="shared" si="4"/>
        <v>0</v>
      </c>
      <c r="H90" s="6">
        <f t="shared" si="4"/>
        <v>4050</v>
      </c>
      <c r="I90" s="20"/>
      <c r="J90" s="21">
        <f>BE48</f>
        <v>0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9</v>
      </c>
      <c r="G91" s="43"/>
      <c r="H91" s="34"/>
      <c r="I91" s="22">
        <f>SUM(I87:I90)</f>
        <v>607.5</v>
      </c>
      <c r="J91" s="23">
        <f>SUM(J87:J90)</f>
        <v>810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5I5xwGDaTkgwrcRgzioUPCSE9CfK5JMTSFoDkmNT39TbSJiZW0nJ4T89irJz3tWVV4IApmM/sdnFTFgamDTgAg==" saltValue="nw80jsvvlsQ8I+fsGZpVTg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74E69D8-81F9-1D43-B5E2-2F0BA3FB85C0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6E57A-A737-FA42-B362-D06E9EDC3932}">
  <dimension ref="A1:CY131"/>
  <sheetViews>
    <sheetView zoomScale="170" zoomScaleNormal="170" zoomScalePageLayoutView="125" workbookViewId="0">
      <selection activeCell="D37" sqref="D37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1.332031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 t="s">
        <v>88</v>
      </c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7" customHeight="1" thickBot="1" x14ac:dyDescent="0.35">
      <c r="A4" s="70"/>
      <c r="B4" s="160"/>
      <c r="D4" s="31"/>
      <c r="E4" s="143" t="s">
        <v>13</v>
      </c>
      <c r="F4" s="243" t="s">
        <v>89</v>
      </c>
      <c r="G4" s="244"/>
      <c r="H4" s="29"/>
      <c r="I4" s="231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25">
      <c r="A5" s="70"/>
      <c r="B5" s="161" t="s">
        <v>69</v>
      </c>
      <c r="C5" s="161"/>
      <c r="D5" s="34"/>
      <c r="E5" s="232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>
        <v>0</v>
      </c>
      <c r="F7" s="36">
        <v>6</v>
      </c>
      <c r="G7" s="24">
        <v>6</v>
      </c>
      <c r="H7" s="10">
        <f>BF7</f>
        <v>2700</v>
      </c>
      <c r="I7" s="11">
        <f>BE21</f>
        <v>540</v>
      </c>
      <c r="J7" s="12">
        <f>BE22</f>
        <v>675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0</v>
      </c>
      <c r="BB7" s="36">
        <f t="shared" si="0"/>
        <v>6</v>
      </c>
      <c r="BC7" s="24">
        <f t="shared" si="0"/>
        <v>6</v>
      </c>
      <c r="BD7" s="8">
        <f>SUM(BB7*BC7)</f>
        <v>36</v>
      </c>
      <c r="BE7" s="9">
        <f>SUM(BD7*J4)</f>
        <v>2700</v>
      </c>
      <c r="BF7" s="10">
        <f>SUM(BA7+BE7)</f>
        <v>2700</v>
      </c>
      <c r="BG7" s="11"/>
      <c r="BH7" s="12">
        <f>J7</f>
        <v>675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>
        <v>0</v>
      </c>
      <c r="F8" s="49"/>
      <c r="G8" s="48"/>
      <c r="H8" s="52">
        <f>BF8</f>
        <v>2700</v>
      </c>
      <c r="I8" s="53">
        <f>BE23</f>
        <v>0</v>
      </c>
      <c r="J8" s="54">
        <f>BE24</f>
        <v>0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0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2700</v>
      </c>
      <c r="BG8" s="53">
        <f>I8</f>
        <v>0</v>
      </c>
      <c r="BH8" s="54">
        <f>J8</f>
        <v>0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>
        <v>0</v>
      </c>
      <c r="F9" s="37">
        <v>3</v>
      </c>
      <c r="G9" s="25">
        <v>6</v>
      </c>
      <c r="H9" s="15">
        <f>BF9</f>
        <v>4050</v>
      </c>
      <c r="I9" s="16">
        <f>SUM(BE25)</f>
        <v>108</v>
      </c>
      <c r="J9" s="17">
        <f>BE26</f>
        <v>175.5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0</v>
      </c>
      <c r="BB9" s="37">
        <f t="shared" si="0"/>
        <v>3</v>
      </c>
      <c r="BC9" s="25">
        <f t="shared" si="0"/>
        <v>6</v>
      </c>
      <c r="BD9" s="13">
        <f>SUM(BC9*BB9)</f>
        <v>18</v>
      </c>
      <c r="BE9" s="14">
        <f>SUM(BD9*J4)</f>
        <v>1350</v>
      </c>
      <c r="BF9" s="15">
        <f>SUM(BA9+BE7+BE8+BE9)</f>
        <v>4050</v>
      </c>
      <c r="BG9" s="16">
        <f>I9</f>
        <v>108</v>
      </c>
      <c r="BH9" s="17">
        <f>J9</f>
        <v>175.5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>
        <v>0</v>
      </c>
      <c r="F10" s="38">
        <v>12</v>
      </c>
      <c r="G10" s="26">
        <v>3</v>
      </c>
      <c r="H10" s="6">
        <f>BF10</f>
        <v>6750</v>
      </c>
      <c r="I10" s="20"/>
      <c r="J10" s="21">
        <f>BE27</f>
        <v>216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0</v>
      </c>
      <c r="BB10" s="38">
        <f t="shared" si="0"/>
        <v>12</v>
      </c>
      <c r="BC10" s="26">
        <f t="shared" si="0"/>
        <v>3</v>
      </c>
      <c r="BD10" s="18">
        <f>SUM(BC10*BB10)</f>
        <v>36</v>
      </c>
      <c r="BE10" s="19">
        <f>SUM(BD10*J4)</f>
        <v>2700</v>
      </c>
      <c r="BF10" s="6">
        <f>SUM(BA10+BE11)</f>
        <v>6750</v>
      </c>
      <c r="BG10" s="20"/>
      <c r="BH10" s="21">
        <f>J10</f>
        <v>216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21</v>
      </c>
      <c r="G11" s="69"/>
      <c r="H11" s="217" t="s">
        <v>15</v>
      </c>
      <c r="I11" s="22">
        <f>SUM(I7:I10)</f>
        <v>648</v>
      </c>
      <c r="J11" s="23">
        <f>SUM(J7:J10)</f>
        <v>1066.5</v>
      </c>
      <c r="BA11" s="33"/>
      <c r="BB11" s="42">
        <f>SUM(BB7:BB10)</f>
        <v>21</v>
      </c>
      <c r="BC11" s="69"/>
      <c r="BD11" s="120">
        <f>SUM(BD7:BD10)</f>
        <v>90</v>
      </c>
      <c r="BE11" s="121">
        <f>SUM(BE7:BE10)</f>
        <v>6750</v>
      </c>
      <c r="BF11" s="56" t="s">
        <v>15</v>
      </c>
      <c r="BG11" s="22">
        <f>SUM(BG7:BG10)</f>
        <v>108</v>
      </c>
      <c r="BH11" s="23">
        <f>SUM(BH7:BH10)</f>
        <v>1066.5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230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230"/>
      <c r="G13" s="80"/>
      <c r="H13" s="217" t="s">
        <v>16</v>
      </c>
      <c r="I13" s="22">
        <f>I91</f>
        <v>607.5</v>
      </c>
      <c r="J13" s="23">
        <f>J91</f>
        <v>945</v>
      </c>
      <c r="BA13" s="35"/>
      <c r="BC13" s="80"/>
      <c r="BD13" s="80"/>
      <c r="BE13" s="80"/>
      <c r="BF13" s="56" t="s">
        <v>16</v>
      </c>
      <c r="BG13" s="22">
        <f>I13</f>
        <v>607.5</v>
      </c>
      <c r="BH13" s="23">
        <f>J13</f>
        <v>945</v>
      </c>
    </row>
    <row r="14" spans="1:103" s="29" customFormat="1" ht="24" hidden="1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hidden="1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hidden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hidden="1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hidden="1" customHeight="1" thickBot="1" x14ac:dyDescent="0.25">
      <c r="A18" s="78"/>
      <c r="B18" s="161"/>
      <c r="C18" s="159"/>
      <c r="D18" s="124"/>
      <c r="E18" s="223"/>
      <c r="F18" s="226" t="s">
        <v>80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hidden="1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hidden="1" customHeight="1" thickTop="1" thickBot="1" x14ac:dyDescent="0.25">
      <c r="B20" s="32"/>
      <c r="C20" s="165" t="s">
        <v>28</v>
      </c>
      <c r="D20" s="169"/>
      <c r="E20" s="72"/>
      <c r="F20" s="75">
        <v>0</v>
      </c>
      <c r="G20" s="74">
        <f>SUM(E20*F20)</f>
        <v>0</v>
      </c>
      <c r="H20" s="249">
        <f>J11</f>
        <v>1066.5</v>
      </c>
      <c r="I20" s="250"/>
      <c r="J20" s="153">
        <f>SUM(G29+H20)</f>
        <v>1066.5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hidden="1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36</v>
      </c>
      <c r="BC21" s="106">
        <f>SUM(H7)</f>
        <v>2700</v>
      </c>
      <c r="BD21" s="107">
        <v>0.2</v>
      </c>
      <c r="BE21" s="108">
        <f>SUM(BC21*BD21)</f>
        <v>540</v>
      </c>
      <c r="BF21" s="91" t="s">
        <v>7</v>
      </c>
    </row>
    <row r="22" spans="1:86" s="29" customFormat="1" ht="16" hidden="1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36</v>
      </c>
      <c r="BC22" s="110">
        <f>BC21</f>
        <v>2700</v>
      </c>
      <c r="BD22" s="111">
        <v>0.25</v>
      </c>
      <c r="BE22" s="112">
        <f>SUM(BC22*BD22)</f>
        <v>675</v>
      </c>
      <c r="BF22" s="92" t="s">
        <v>4</v>
      </c>
    </row>
    <row r="23" spans="1:86" s="29" customFormat="1" ht="16" hidden="1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0</v>
      </c>
      <c r="BD23" s="115">
        <v>0.1</v>
      </c>
      <c r="BE23" s="116">
        <f t="shared" ref="BE23:BE27" si="2">SUM(BC23*BD23)</f>
        <v>0</v>
      </c>
      <c r="BF23" s="93" t="s">
        <v>10</v>
      </c>
      <c r="BH23" s="32"/>
    </row>
    <row r="24" spans="1:86" s="29" customFormat="1" ht="16" hidden="1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0</v>
      </c>
      <c r="BD24" s="115">
        <v>0.15</v>
      </c>
      <c r="BE24" s="116">
        <f t="shared" si="2"/>
        <v>0</v>
      </c>
      <c r="BF24" s="93" t="s">
        <v>11</v>
      </c>
      <c r="BG24" s="30"/>
    </row>
    <row r="25" spans="1:86" s="29" customFormat="1" ht="16" hidden="1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1350</v>
      </c>
      <c r="BD25" s="128">
        <v>0.08</v>
      </c>
      <c r="BE25" s="129">
        <f t="shared" si="2"/>
        <v>108</v>
      </c>
      <c r="BF25" s="126" t="s">
        <v>8</v>
      </c>
    </row>
    <row r="26" spans="1:86" s="29" customFormat="1" ht="16" hidden="1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1350</v>
      </c>
      <c r="BD26" s="131">
        <v>0.13</v>
      </c>
      <c r="BE26" s="132">
        <f t="shared" si="2"/>
        <v>175.5</v>
      </c>
      <c r="BF26" s="94" t="s">
        <v>2</v>
      </c>
      <c r="BG26" s="30"/>
      <c r="BI26" s="32"/>
      <c r="BJ26" s="32"/>
      <c r="BK26" s="32"/>
    </row>
    <row r="27" spans="1:86" s="29" customFormat="1" ht="16" hidden="1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2700</v>
      </c>
      <c r="BD27" s="134">
        <v>0.08</v>
      </c>
      <c r="BE27" s="135">
        <f t="shared" si="2"/>
        <v>216</v>
      </c>
      <c r="BF27" s="95" t="s">
        <v>2</v>
      </c>
    </row>
    <row r="28" spans="1:86" s="29" customFormat="1" ht="16" hidden="1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hidden="1" thickTop="1" thickBot="1" x14ac:dyDescent="0.25">
      <c r="B29" s="162"/>
      <c r="D29" s="227" t="s">
        <v>84</v>
      </c>
      <c r="E29" s="228">
        <f>SUM(E20:E28)</f>
        <v>0</v>
      </c>
      <c r="F29" s="155" t="s">
        <v>47</v>
      </c>
      <c r="G29" s="119">
        <f>SUM(G20:G28)</f>
        <v>0</v>
      </c>
      <c r="BA29" s="34"/>
      <c r="BB29" s="34"/>
      <c r="BC29" s="34"/>
      <c r="BD29" s="89"/>
      <c r="BE29" s="90"/>
      <c r="BF29" s="34"/>
    </row>
    <row r="30" spans="1:86" s="29" customFormat="1" ht="18" hidden="1" thickTop="1" thickBot="1" x14ac:dyDescent="0.25">
      <c r="B30" s="162"/>
      <c r="D30" s="227" t="s">
        <v>85</v>
      </c>
      <c r="E30" s="229">
        <f>SUM(H10+E29)</f>
        <v>6750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E31" s="3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36</v>
      </c>
      <c r="BC42" s="106">
        <f>BC21</f>
        <v>2700</v>
      </c>
      <c r="BD42" s="107">
        <v>0.2</v>
      </c>
      <c r="BE42" s="108">
        <f>SUM(BC42*BD42)</f>
        <v>540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36</v>
      </c>
      <c r="BC43" s="110">
        <f>BC22</f>
        <v>2700</v>
      </c>
      <c r="BD43" s="111">
        <v>0.25</v>
      </c>
      <c r="BE43" s="112">
        <f>SUM(BC43*BD43)</f>
        <v>675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0</v>
      </c>
      <c r="BD44" s="115">
        <v>0.1</v>
      </c>
      <c r="BE44" s="116">
        <f t="shared" ref="BE44:BE48" si="3">SUM(BC44*BD44)</f>
        <v>0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0</v>
      </c>
      <c r="BD45" s="115">
        <v>0.15</v>
      </c>
      <c r="BE45" s="116">
        <f>SUM(BC45*BD45)</f>
        <v>0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1350</v>
      </c>
      <c r="BD46" s="131">
        <v>0.05</v>
      </c>
      <c r="BE46" s="132">
        <f>SUM(BC46*BD46)</f>
        <v>67.5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1350</v>
      </c>
      <c r="BD47" s="131">
        <v>0.1</v>
      </c>
      <c r="BE47" s="132">
        <f t="shared" si="3"/>
        <v>135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2700</v>
      </c>
      <c r="BD48" s="134">
        <v>0.05</v>
      </c>
      <c r="BE48" s="135">
        <f t="shared" si="3"/>
        <v>135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0</v>
      </c>
      <c r="F87" s="146">
        <f t="shared" si="4"/>
        <v>6</v>
      </c>
      <c r="G87" s="3">
        <f t="shared" si="4"/>
        <v>6</v>
      </c>
      <c r="H87" s="10">
        <f t="shared" si="4"/>
        <v>2700</v>
      </c>
      <c r="I87" s="11">
        <f>BE42</f>
        <v>540</v>
      </c>
      <c r="J87" s="12">
        <f>BE43</f>
        <v>675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0</v>
      </c>
      <c r="F88" s="147">
        <f t="shared" si="4"/>
        <v>0</v>
      </c>
      <c r="G88" s="52">
        <f t="shared" si="4"/>
        <v>0</v>
      </c>
      <c r="H88" s="52">
        <f t="shared" si="4"/>
        <v>2700</v>
      </c>
      <c r="I88" s="53">
        <f>BE44</f>
        <v>0</v>
      </c>
      <c r="J88" s="54">
        <f>BE45</f>
        <v>0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0</v>
      </c>
      <c r="F89" s="149">
        <f t="shared" si="4"/>
        <v>3</v>
      </c>
      <c r="G89" s="148">
        <f t="shared" si="4"/>
        <v>6</v>
      </c>
      <c r="H89" s="15">
        <f t="shared" si="4"/>
        <v>4050</v>
      </c>
      <c r="I89" s="16">
        <f>BE46</f>
        <v>67.5</v>
      </c>
      <c r="J89" s="17">
        <f>BE47</f>
        <v>135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0</v>
      </c>
      <c r="F90" s="151">
        <f t="shared" si="4"/>
        <v>12</v>
      </c>
      <c r="G90" s="150">
        <f t="shared" si="4"/>
        <v>3</v>
      </c>
      <c r="H90" s="6">
        <f t="shared" si="4"/>
        <v>6750</v>
      </c>
      <c r="I90" s="20"/>
      <c r="J90" s="21">
        <f>BE48</f>
        <v>135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21</v>
      </c>
      <c r="G91" s="43"/>
      <c r="H91" s="34"/>
      <c r="I91" s="22">
        <f>SUM(I87:I90)</f>
        <v>607.5</v>
      </c>
      <c r="J91" s="23">
        <f>SUM(J87:J90)</f>
        <v>945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N+0ZEwYKqOWwnIy93FIZuk1dJ6adlH8L71rtj74xCjKQtm1jUHJl+/PatxOgLHV2J1zbIAHchTOow0+DV103dg==" saltValue="zD9RYtYQo6DR3ldByzw1Dw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CF81994-DAD2-5C48-A83C-19325F6FAB10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AA208-7FCA-3F43-B4DC-6B66F8119119}">
  <dimension ref="A1:CY131"/>
  <sheetViews>
    <sheetView zoomScale="200" zoomScaleNormal="200" zoomScalePageLayoutView="125" workbookViewId="0">
      <selection activeCell="E5" sqref="E5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0.66406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 t="s">
        <v>79</v>
      </c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0" customHeight="1" thickBot="1" x14ac:dyDescent="0.35">
      <c r="A4" s="70"/>
      <c r="B4" s="160"/>
      <c r="D4" s="31"/>
      <c r="E4" s="143" t="s">
        <v>13</v>
      </c>
      <c r="F4" s="243" t="s">
        <v>91</v>
      </c>
      <c r="G4" s="244"/>
      <c r="H4" s="29"/>
      <c r="I4" s="144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35">
      <c r="A5" s="70"/>
      <c r="B5" s="161" t="s">
        <v>69</v>
      </c>
      <c r="C5" s="161"/>
      <c r="D5" s="34"/>
      <c r="E5" s="31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>
        <v>1300</v>
      </c>
      <c r="F7" s="36">
        <v>4</v>
      </c>
      <c r="G7" s="24">
        <v>6</v>
      </c>
      <c r="H7" s="10">
        <f>BF7</f>
        <v>3100</v>
      </c>
      <c r="I7" s="11">
        <f>BE21</f>
        <v>620</v>
      </c>
      <c r="J7" s="12">
        <f>BE22</f>
        <v>775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1300</v>
      </c>
      <c r="BB7" s="36">
        <f t="shared" si="0"/>
        <v>4</v>
      </c>
      <c r="BC7" s="24">
        <f t="shared" si="0"/>
        <v>6</v>
      </c>
      <c r="BD7" s="8">
        <f>SUM(BB7*BC7)</f>
        <v>24</v>
      </c>
      <c r="BE7" s="9">
        <f>SUM(BD7*J4)</f>
        <v>1800</v>
      </c>
      <c r="BF7" s="10">
        <f>SUM(BA7+BE7)</f>
        <v>3100</v>
      </c>
      <c r="BG7" s="11"/>
      <c r="BH7" s="12">
        <f>J7</f>
        <v>775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>
        <f>E7</f>
        <v>1300</v>
      </c>
      <c r="F8" s="49">
        <v>0</v>
      </c>
      <c r="G8" s="48">
        <v>0</v>
      </c>
      <c r="H8" s="52">
        <f>BF8</f>
        <v>3100</v>
      </c>
      <c r="I8" s="53">
        <f>BE23</f>
        <v>0</v>
      </c>
      <c r="J8" s="54">
        <f>BE24</f>
        <v>0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1300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3100</v>
      </c>
      <c r="BG8" s="53">
        <f>I8</f>
        <v>0</v>
      </c>
      <c r="BH8" s="54">
        <f>J8</f>
        <v>0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>
        <f>E8</f>
        <v>1300</v>
      </c>
      <c r="F9" s="37">
        <v>3</v>
      </c>
      <c r="G9" s="25">
        <v>3</v>
      </c>
      <c r="H9" s="15">
        <f>BF9</f>
        <v>3775</v>
      </c>
      <c r="I9" s="16">
        <f>SUM(BE25)</f>
        <v>54</v>
      </c>
      <c r="J9" s="17">
        <f>BE26</f>
        <v>87.75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1300</v>
      </c>
      <c r="BB9" s="37">
        <f t="shared" si="0"/>
        <v>3</v>
      </c>
      <c r="BC9" s="25">
        <f t="shared" si="0"/>
        <v>3</v>
      </c>
      <c r="BD9" s="13">
        <f>SUM(BC9*BB9)</f>
        <v>9</v>
      </c>
      <c r="BE9" s="14">
        <f>SUM(BD9*J4)</f>
        <v>675</v>
      </c>
      <c r="BF9" s="15">
        <f>SUM(BA9+BE7+BE8+BE9)</f>
        <v>3775</v>
      </c>
      <c r="BG9" s="16">
        <f>I9</f>
        <v>54</v>
      </c>
      <c r="BH9" s="17">
        <f>J9</f>
        <v>87.75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>
        <f>E9</f>
        <v>1300</v>
      </c>
      <c r="F10" s="38">
        <v>12</v>
      </c>
      <c r="G10" s="26">
        <v>2</v>
      </c>
      <c r="H10" s="6">
        <f>BF10</f>
        <v>5575</v>
      </c>
      <c r="I10" s="20"/>
      <c r="J10" s="21">
        <f>BE27</f>
        <v>144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1300</v>
      </c>
      <c r="BB10" s="38">
        <f t="shared" si="0"/>
        <v>12</v>
      </c>
      <c r="BC10" s="26">
        <f t="shared" si="0"/>
        <v>2</v>
      </c>
      <c r="BD10" s="18">
        <f>SUM(BC10*BB10)</f>
        <v>24</v>
      </c>
      <c r="BE10" s="19">
        <f>SUM(BD10*J4)</f>
        <v>1800</v>
      </c>
      <c r="BF10" s="6">
        <f>SUM(BA10+BE11)</f>
        <v>5575</v>
      </c>
      <c r="BG10" s="20"/>
      <c r="BH10" s="21">
        <f>J10</f>
        <v>144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19</v>
      </c>
      <c r="G11" s="69"/>
      <c r="H11" s="217" t="s">
        <v>15</v>
      </c>
      <c r="I11" s="22">
        <f>SUM(I7:I10)</f>
        <v>674</v>
      </c>
      <c r="J11" s="23">
        <f>SUM(J7:J10)</f>
        <v>1006.75</v>
      </c>
      <c r="BA11" s="33"/>
      <c r="BB11" s="42">
        <f>SUM(BB7:BB10)</f>
        <v>19</v>
      </c>
      <c r="BC11" s="69"/>
      <c r="BD11" s="120">
        <f>SUM(BD7:BD10)</f>
        <v>57</v>
      </c>
      <c r="BE11" s="121">
        <f>SUM(BE7:BE10)</f>
        <v>4275</v>
      </c>
      <c r="BF11" s="56" t="s">
        <v>15</v>
      </c>
      <c r="BG11" s="22">
        <f>SUM(BG7:BG10)</f>
        <v>54</v>
      </c>
      <c r="BH11" s="23">
        <f>SUM(BH7:BH10)</f>
        <v>1006.75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35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35"/>
      <c r="G13" s="80"/>
      <c r="H13" s="217" t="s">
        <v>16</v>
      </c>
      <c r="I13" s="22">
        <f>I91</f>
        <v>653.75</v>
      </c>
      <c r="J13" s="23">
        <f>J91</f>
        <v>932.5</v>
      </c>
      <c r="BA13" s="35"/>
      <c r="BC13" s="80"/>
      <c r="BD13" s="80"/>
      <c r="BE13" s="80"/>
      <c r="BF13" s="56" t="s">
        <v>16</v>
      </c>
      <c r="BG13" s="22">
        <f>I13</f>
        <v>653.75</v>
      </c>
      <c r="BH13" s="23">
        <f>J13</f>
        <v>932.5</v>
      </c>
    </row>
    <row r="14" spans="1:103" s="29" customFormat="1" ht="24" hidden="1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hidden="1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hidden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hidden="1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hidden="1" customHeight="1" thickBot="1" x14ac:dyDescent="0.25">
      <c r="A18" s="78"/>
      <c r="B18" s="161"/>
      <c r="C18" s="159"/>
      <c r="D18" s="124"/>
      <c r="E18" s="223"/>
      <c r="F18" s="226" t="s">
        <v>80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hidden="1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hidden="1" customHeight="1" thickTop="1" thickBot="1" x14ac:dyDescent="0.25">
      <c r="B20" s="32"/>
      <c r="C20" s="165" t="s">
        <v>28</v>
      </c>
      <c r="D20" s="169"/>
      <c r="E20" s="72"/>
      <c r="F20" s="75">
        <v>0</v>
      </c>
      <c r="G20" s="74">
        <f>SUM(E20*F20)</f>
        <v>0</v>
      </c>
      <c r="H20" s="249">
        <f>J11</f>
        <v>1006.75</v>
      </c>
      <c r="I20" s="250"/>
      <c r="J20" s="153">
        <f>SUM(G29+H20)</f>
        <v>1006.75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hidden="1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24</v>
      </c>
      <c r="BC21" s="106">
        <f>SUM(H7)</f>
        <v>3100</v>
      </c>
      <c r="BD21" s="107">
        <v>0.2</v>
      </c>
      <c r="BE21" s="108">
        <f>SUM(BC21*BD21)</f>
        <v>620</v>
      </c>
      <c r="BF21" s="91" t="s">
        <v>7</v>
      </c>
    </row>
    <row r="22" spans="1:86" s="29" customFormat="1" ht="16" hidden="1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24</v>
      </c>
      <c r="BC22" s="110">
        <f>BC21</f>
        <v>3100</v>
      </c>
      <c r="BD22" s="111">
        <v>0.25</v>
      </c>
      <c r="BE22" s="112">
        <f>SUM(BC22*BD22)</f>
        <v>775</v>
      </c>
      <c r="BF22" s="92" t="s">
        <v>4</v>
      </c>
    </row>
    <row r="23" spans="1:86" s="29" customFormat="1" ht="16" hidden="1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0</v>
      </c>
      <c r="BD23" s="115">
        <v>0.1</v>
      </c>
      <c r="BE23" s="116">
        <f t="shared" ref="BE23:BE27" si="2">SUM(BC23*BD23)</f>
        <v>0</v>
      </c>
      <c r="BF23" s="93" t="s">
        <v>10</v>
      </c>
      <c r="BH23" s="32"/>
    </row>
    <row r="24" spans="1:86" s="29" customFormat="1" ht="16" hidden="1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0</v>
      </c>
      <c r="BD24" s="115">
        <v>0.15</v>
      </c>
      <c r="BE24" s="116">
        <f t="shared" si="2"/>
        <v>0</v>
      </c>
      <c r="BF24" s="93" t="s">
        <v>11</v>
      </c>
      <c r="BG24" s="30"/>
    </row>
    <row r="25" spans="1:86" s="29" customFormat="1" ht="16" hidden="1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675</v>
      </c>
      <c r="BD25" s="128">
        <v>0.08</v>
      </c>
      <c r="BE25" s="129">
        <f t="shared" si="2"/>
        <v>54</v>
      </c>
      <c r="BF25" s="126" t="s">
        <v>8</v>
      </c>
    </row>
    <row r="26" spans="1:86" s="29" customFormat="1" ht="16" hidden="1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675</v>
      </c>
      <c r="BD26" s="131">
        <v>0.13</v>
      </c>
      <c r="BE26" s="132">
        <f t="shared" si="2"/>
        <v>87.75</v>
      </c>
      <c r="BF26" s="94" t="s">
        <v>2</v>
      </c>
      <c r="BG26" s="30"/>
      <c r="BI26" s="32"/>
      <c r="BJ26" s="32"/>
      <c r="BK26" s="32"/>
    </row>
    <row r="27" spans="1:86" s="29" customFormat="1" ht="16" hidden="1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1800</v>
      </c>
      <c r="BD27" s="134">
        <v>0.08</v>
      </c>
      <c r="BE27" s="135">
        <f t="shared" si="2"/>
        <v>144</v>
      </c>
      <c r="BF27" s="95" t="s">
        <v>2</v>
      </c>
    </row>
    <row r="28" spans="1:86" s="29" customFormat="1" ht="16" hidden="1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hidden="1" thickTop="1" thickBot="1" x14ac:dyDescent="0.25">
      <c r="B29" s="162"/>
      <c r="D29" s="227" t="s">
        <v>84</v>
      </c>
      <c r="E29" s="228">
        <f>SUM(E20:E28)</f>
        <v>0</v>
      </c>
      <c r="F29" s="155" t="s">
        <v>47</v>
      </c>
      <c r="G29" s="119">
        <f>SUM(G20:G28)</f>
        <v>0</v>
      </c>
      <c r="BA29" s="34"/>
      <c r="BB29" s="34"/>
      <c r="BC29" s="34"/>
      <c r="BD29" s="89"/>
      <c r="BE29" s="90"/>
      <c r="BF29" s="34"/>
    </row>
    <row r="30" spans="1:86" s="29" customFormat="1" ht="18" hidden="1" thickTop="1" thickBot="1" x14ac:dyDescent="0.25">
      <c r="B30" s="162"/>
      <c r="D30" s="227" t="s">
        <v>85</v>
      </c>
      <c r="E30" s="229">
        <f>SUM(H10+E29)</f>
        <v>5575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24</v>
      </c>
      <c r="BC42" s="106">
        <f>BC21</f>
        <v>3100</v>
      </c>
      <c r="BD42" s="107">
        <v>0.2</v>
      </c>
      <c r="BE42" s="108">
        <f>SUM(BC42*BD42)</f>
        <v>620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24</v>
      </c>
      <c r="BC43" s="110">
        <f>BC22</f>
        <v>3100</v>
      </c>
      <c r="BD43" s="111">
        <v>0.25</v>
      </c>
      <c r="BE43" s="112">
        <f>SUM(BC43*BD43)</f>
        <v>775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0</v>
      </c>
      <c r="BD44" s="115">
        <v>0.1</v>
      </c>
      <c r="BE44" s="116">
        <f t="shared" ref="BE44:BE48" si="3">SUM(BC44*BD44)</f>
        <v>0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0</v>
      </c>
      <c r="BD45" s="115">
        <v>0.15</v>
      </c>
      <c r="BE45" s="116">
        <f>SUM(BC45*BD45)</f>
        <v>0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675</v>
      </c>
      <c r="BD46" s="131">
        <v>0.05</v>
      </c>
      <c r="BE46" s="132">
        <f>SUM(BC46*BD46)</f>
        <v>33.75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675</v>
      </c>
      <c r="BD47" s="131">
        <v>0.1</v>
      </c>
      <c r="BE47" s="132">
        <f t="shared" si="3"/>
        <v>67.5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1800</v>
      </c>
      <c r="BD48" s="134">
        <v>0.05</v>
      </c>
      <c r="BE48" s="135">
        <f t="shared" si="3"/>
        <v>90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1300</v>
      </c>
      <c r="F87" s="146">
        <f t="shared" si="4"/>
        <v>4</v>
      </c>
      <c r="G87" s="3">
        <f t="shared" si="4"/>
        <v>6</v>
      </c>
      <c r="H87" s="10">
        <f t="shared" si="4"/>
        <v>3100</v>
      </c>
      <c r="I87" s="11">
        <f>BE42</f>
        <v>620</v>
      </c>
      <c r="J87" s="12">
        <f>BE43</f>
        <v>775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1300</v>
      </c>
      <c r="F88" s="147">
        <f t="shared" si="4"/>
        <v>0</v>
      </c>
      <c r="G88" s="52">
        <f t="shared" si="4"/>
        <v>0</v>
      </c>
      <c r="H88" s="52">
        <f t="shared" si="4"/>
        <v>3100</v>
      </c>
      <c r="I88" s="53">
        <f>BE44</f>
        <v>0</v>
      </c>
      <c r="J88" s="54">
        <f>BE45</f>
        <v>0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1300</v>
      </c>
      <c r="F89" s="149">
        <f t="shared" si="4"/>
        <v>3</v>
      </c>
      <c r="G89" s="148">
        <f t="shared" si="4"/>
        <v>3</v>
      </c>
      <c r="H89" s="15">
        <f t="shared" si="4"/>
        <v>3775</v>
      </c>
      <c r="I89" s="16">
        <f>BE46</f>
        <v>33.75</v>
      </c>
      <c r="J89" s="17">
        <f>BE47</f>
        <v>67.5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1300</v>
      </c>
      <c r="F90" s="151">
        <f t="shared" si="4"/>
        <v>12</v>
      </c>
      <c r="G90" s="150">
        <f t="shared" si="4"/>
        <v>2</v>
      </c>
      <c r="H90" s="6">
        <f t="shared" si="4"/>
        <v>5575</v>
      </c>
      <c r="I90" s="20"/>
      <c r="J90" s="21">
        <f>BE48</f>
        <v>90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19</v>
      </c>
      <c r="G91" s="43"/>
      <c r="H91" s="34"/>
      <c r="I91" s="22">
        <f>SUM(I87:I90)</f>
        <v>653.75</v>
      </c>
      <c r="J91" s="23">
        <f>SUM(J87:J90)</f>
        <v>932.5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Fee3DypimoAqPfhXChaR/CrM+9R/S14fx9TQ/Qj4BgVFnG85dN6JD6Puw18D3s6eTybDof7Or8q6n+1fK2hExQ==" saltValue="8PMjBnUMJ8lmqFc21vCBGQ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12890E-FE46-5A4E-A2E9-DAC36AED47B1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0A570-5588-CB41-BB54-45ADB0A5A335}">
  <dimension ref="A1:CY131"/>
  <sheetViews>
    <sheetView zoomScale="220" zoomScaleNormal="220" zoomScalePageLayoutView="125" workbookViewId="0">
      <selection activeCell="G5" sqref="G5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1.16406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 t="s">
        <v>86</v>
      </c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0" customHeight="1" thickBot="1" x14ac:dyDescent="0.35">
      <c r="A4" s="70"/>
      <c r="B4" s="160"/>
      <c r="D4" s="31"/>
      <c r="E4" s="143" t="s">
        <v>13</v>
      </c>
      <c r="F4" s="243" t="s">
        <v>92</v>
      </c>
      <c r="G4" s="244"/>
      <c r="H4" s="29"/>
      <c r="I4" s="144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35">
      <c r="A5" s="70"/>
      <c r="B5" s="161" t="s">
        <v>69</v>
      </c>
      <c r="C5" s="161"/>
      <c r="D5" s="34"/>
      <c r="E5" s="31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>
        <v>1800</v>
      </c>
      <c r="F7" s="36">
        <v>5</v>
      </c>
      <c r="G7" s="24">
        <v>6</v>
      </c>
      <c r="H7" s="10">
        <f>BF7</f>
        <v>4050</v>
      </c>
      <c r="I7" s="11">
        <f>BE21</f>
        <v>810</v>
      </c>
      <c r="J7" s="12">
        <f>BE22</f>
        <v>1012.5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1800</v>
      </c>
      <c r="BB7" s="36">
        <f t="shared" si="0"/>
        <v>5</v>
      </c>
      <c r="BC7" s="24">
        <f t="shared" si="0"/>
        <v>6</v>
      </c>
      <c r="BD7" s="8">
        <f>SUM(BB7*BC7)</f>
        <v>30</v>
      </c>
      <c r="BE7" s="9">
        <f>SUM(BD7*J4)</f>
        <v>2250</v>
      </c>
      <c r="BF7" s="10">
        <f>SUM(BA7+BE7)</f>
        <v>4050</v>
      </c>
      <c r="BG7" s="11"/>
      <c r="BH7" s="12">
        <f>J7</f>
        <v>1012.5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>
        <v>1925</v>
      </c>
      <c r="F8" s="49"/>
      <c r="G8" s="48"/>
      <c r="H8" s="52">
        <f>BF8</f>
        <v>4175</v>
      </c>
      <c r="I8" s="53">
        <f>BE23</f>
        <v>12.5</v>
      </c>
      <c r="J8" s="54">
        <f>BE24</f>
        <v>18.75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1925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4175</v>
      </c>
      <c r="BG8" s="53">
        <f>I8</f>
        <v>12.5</v>
      </c>
      <c r="BH8" s="54">
        <f>J8</f>
        <v>18.75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>
        <v>2164</v>
      </c>
      <c r="F9" s="37">
        <v>3</v>
      </c>
      <c r="G9" s="25">
        <v>6</v>
      </c>
      <c r="H9" s="15">
        <f>BF9</f>
        <v>5764</v>
      </c>
      <c r="I9" s="16">
        <f>SUM(BE25)</f>
        <v>127.12</v>
      </c>
      <c r="J9" s="17">
        <f>BE26</f>
        <v>206.57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2164</v>
      </c>
      <c r="BB9" s="37">
        <f t="shared" si="0"/>
        <v>3</v>
      </c>
      <c r="BC9" s="25">
        <f t="shared" si="0"/>
        <v>6</v>
      </c>
      <c r="BD9" s="13">
        <f>SUM(BC9*BB9)</f>
        <v>18</v>
      </c>
      <c r="BE9" s="14">
        <f>SUM(BD9*J4)</f>
        <v>1350</v>
      </c>
      <c r="BF9" s="15">
        <f>SUM(BA9+BE7+BE8+BE9)</f>
        <v>5764</v>
      </c>
      <c r="BG9" s="16">
        <f>I9</f>
        <v>127.12</v>
      </c>
      <c r="BH9" s="17">
        <f>J9</f>
        <v>206.57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>
        <v>4238</v>
      </c>
      <c r="F10" s="38">
        <v>12</v>
      </c>
      <c r="G10" s="26">
        <v>2</v>
      </c>
      <c r="H10" s="6">
        <f>BF10</f>
        <v>9638</v>
      </c>
      <c r="I10" s="20"/>
      <c r="J10" s="21">
        <f>BE27</f>
        <v>309.92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4238</v>
      </c>
      <c r="BB10" s="38">
        <f t="shared" si="0"/>
        <v>12</v>
      </c>
      <c r="BC10" s="26">
        <f t="shared" si="0"/>
        <v>2</v>
      </c>
      <c r="BD10" s="18">
        <f>SUM(BC10*BB10)</f>
        <v>24</v>
      </c>
      <c r="BE10" s="19">
        <f>SUM(BD10*J4)</f>
        <v>1800</v>
      </c>
      <c r="BF10" s="6">
        <f>SUM(BA10+BE11)</f>
        <v>9638</v>
      </c>
      <c r="BG10" s="20"/>
      <c r="BH10" s="21">
        <f>J10</f>
        <v>309.92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20</v>
      </c>
      <c r="G11" s="69"/>
      <c r="H11" s="217" t="s">
        <v>15</v>
      </c>
      <c r="I11" s="22">
        <f>SUM(I7:I10)</f>
        <v>949.62</v>
      </c>
      <c r="J11" s="23">
        <f>SUM(J7:J10)</f>
        <v>1547.74</v>
      </c>
      <c r="BA11" s="33"/>
      <c r="BB11" s="42">
        <f>SUM(BB7:BB10)</f>
        <v>20</v>
      </c>
      <c r="BC11" s="69"/>
      <c r="BD11" s="120">
        <f>SUM(BD7:BD10)</f>
        <v>72</v>
      </c>
      <c r="BE11" s="121">
        <f>SUM(BE7:BE10)</f>
        <v>5400</v>
      </c>
      <c r="BF11" s="56" t="s">
        <v>15</v>
      </c>
      <c r="BG11" s="22">
        <f>SUM(BG7:BG10)</f>
        <v>139.62</v>
      </c>
      <c r="BH11" s="23">
        <f>SUM(BH7:BH10)</f>
        <v>1547.74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35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35"/>
      <c r="G13" s="80"/>
      <c r="H13" s="217" t="s">
        <v>16</v>
      </c>
      <c r="I13" s="22">
        <f>I91</f>
        <v>901.95</v>
      </c>
      <c r="J13" s="23">
        <f>J91</f>
        <v>1383.8500000000001</v>
      </c>
      <c r="BA13" s="35"/>
      <c r="BC13" s="80"/>
      <c r="BD13" s="80"/>
      <c r="BE13" s="80"/>
      <c r="BF13" s="56" t="s">
        <v>16</v>
      </c>
      <c r="BG13" s="22">
        <f>I13</f>
        <v>901.95</v>
      </c>
      <c r="BH13" s="23">
        <f>J13</f>
        <v>1383.8500000000001</v>
      </c>
    </row>
    <row r="14" spans="1:103" s="29" customFormat="1" ht="24" hidden="1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hidden="1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hidden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hidden="1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hidden="1" customHeight="1" thickBot="1" x14ac:dyDescent="0.25">
      <c r="A18" s="78"/>
      <c r="B18" s="161"/>
      <c r="C18" s="159"/>
      <c r="D18" s="124"/>
      <c r="E18" s="223"/>
      <c r="F18" s="223" t="s">
        <v>77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hidden="1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hidden="1" customHeight="1" thickTop="1" thickBot="1" x14ac:dyDescent="0.25">
      <c r="B20" s="32"/>
      <c r="C20" s="165" t="s">
        <v>28</v>
      </c>
      <c r="D20" s="169"/>
      <c r="E20" s="72"/>
      <c r="F20" s="75">
        <v>0</v>
      </c>
      <c r="G20" s="74">
        <f>SUM(E20*F20)</f>
        <v>0</v>
      </c>
      <c r="H20" s="249">
        <f>J11</f>
        <v>1547.74</v>
      </c>
      <c r="I20" s="250"/>
      <c r="J20" s="153">
        <f>SUM(G29+H20)</f>
        <v>1547.74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hidden="1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30</v>
      </c>
      <c r="BC21" s="106">
        <f>SUM(H7)</f>
        <v>4050</v>
      </c>
      <c r="BD21" s="107">
        <v>0.2</v>
      </c>
      <c r="BE21" s="108">
        <f>SUM(BC21*BD21)</f>
        <v>810</v>
      </c>
      <c r="BF21" s="91" t="s">
        <v>7</v>
      </c>
    </row>
    <row r="22" spans="1:86" s="29" customFormat="1" ht="16" hidden="1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30</v>
      </c>
      <c r="BC22" s="110">
        <f>BC21</f>
        <v>4050</v>
      </c>
      <c r="BD22" s="111">
        <v>0.25</v>
      </c>
      <c r="BE22" s="112">
        <f>SUM(BC22*BD22)</f>
        <v>1012.5</v>
      </c>
      <c r="BF22" s="92" t="s">
        <v>4</v>
      </c>
    </row>
    <row r="23" spans="1:86" s="29" customFormat="1" ht="16" hidden="1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125</v>
      </c>
      <c r="BD23" s="115">
        <v>0.1</v>
      </c>
      <c r="BE23" s="116">
        <f t="shared" ref="BE23:BE27" si="2">SUM(BC23*BD23)</f>
        <v>12.5</v>
      </c>
      <c r="BF23" s="93" t="s">
        <v>10</v>
      </c>
      <c r="BH23" s="32"/>
    </row>
    <row r="24" spans="1:86" s="29" customFormat="1" ht="16" hidden="1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125</v>
      </c>
      <c r="BD24" s="115">
        <v>0.15</v>
      </c>
      <c r="BE24" s="116">
        <f t="shared" si="2"/>
        <v>18.75</v>
      </c>
      <c r="BF24" s="93" t="s">
        <v>11</v>
      </c>
      <c r="BG24" s="30"/>
    </row>
    <row r="25" spans="1:86" s="29" customFormat="1" ht="16" hidden="1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1589</v>
      </c>
      <c r="BD25" s="128">
        <v>0.08</v>
      </c>
      <c r="BE25" s="129">
        <f t="shared" si="2"/>
        <v>127.12</v>
      </c>
      <c r="BF25" s="126" t="s">
        <v>8</v>
      </c>
    </row>
    <row r="26" spans="1:86" s="29" customFormat="1" ht="16" hidden="1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1589</v>
      </c>
      <c r="BD26" s="131">
        <v>0.13</v>
      </c>
      <c r="BE26" s="132">
        <f t="shared" si="2"/>
        <v>206.57</v>
      </c>
      <c r="BF26" s="94" t="s">
        <v>2</v>
      </c>
      <c r="BG26" s="30"/>
      <c r="BI26" s="32"/>
      <c r="BJ26" s="32"/>
      <c r="BK26" s="32"/>
    </row>
    <row r="27" spans="1:86" s="29" customFormat="1" ht="16" hidden="1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3874</v>
      </c>
      <c r="BD27" s="134">
        <v>0.08</v>
      </c>
      <c r="BE27" s="135">
        <f t="shared" si="2"/>
        <v>309.92</v>
      </c>
      <c r="BF27" s="95" t="s">
        <v>2</v>
      </c>
    </row>
    <row r="28" spans="1:86" s="29" customFormat="1" ht="16" hidden="1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hidden="1" thickTop="1" thickBot="1" x14ac:dyDescent="0.25">
      <c r="B29" s="162"/>
      <c r="D29" s="227" t="s">
        <v>84</v>
      </c>
      <c r="E29" s="228">
        <f>SUM(E20:E28)</f>
        <v>0</v>
      </c>
      <c r="F29" s="155" t="s">
        <v>47</v>
      </c>
      <c r="G29" s="119">
        <f>SUM(G20:G28)</f>
        <v>0</v>
      </c>
      <c r="BA29" s="34"/>
      <c r="BB29" s="34"/>
      <c r="BC29" s="34"/>
      <c r="BD29" s="89"/>
      <c r="BE29" s="90"/>
      <c r="BF29" s="34"/>
    </row>
    <row r="30" spans="1:86" s="29" customFormat="1" ht="18" hidden="1" thickTop="1" thickBot="1" x14ac:dyDescent="0.25">
      <c r="B30" s="162"/>
      <c r="D30" s="227" t="s">
        <v>85</v>
      </c>
      <c r="E30" s="229">
        <f>SUM(H10+E29)</f>
        <v>9638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30</v>
      </c>
      <c r="BC42" s="106">
        <f>BC21</f>
        <v>4050</v>
      </c>
      <c r="BD42" s="107">
        <v>0.2</v>
      </c>
      <c r="BE42" s="108">
        <f>SUM(BC42*BD42)</f>
        <v>810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30</v>
      </c>
      <c r="BC43" s="110">
        <f>BC22</f>
        <v>4050</v>
      </c>
      <c r="BD43" s="111">
        <v>0.25</v>
      </c>
      <c r="BE43" s="112">
        <f>SUM(BC43*BD43)</f>
        <v>1012.5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125</v>
      </c>
      <c r="BD44" s="115">
        <v>0.1</v>
      </c>
      <c r="BE44" s="116">
        <f t="shared" ref="BE44:BE48" si="3">SUM(BC44*BD44)</f>
        <v>12.5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125</v>
      </c>
      <c r="BD45" s="115">
        <v>0.15</v>
      </c>
      <c r="BE45" s="116">
        <f>SUM(BC45*BD45)</f>
        <v>18.75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1589</v>
      </c>
      <c r="BD46" s="131">
        <v>0.05</v>
      </c>
      <c r="BE46" s="132">
        <f>SUM(BC46*BD46)</f>
        <v>79.45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1589</v>
      </c>
      <c r="BD47" s="131">
        <v>0.1</v>
      </c>
      <c r="BE47" s="132">
        <f t="shared" si="3"/>
        <v>158.9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3874</v>
      </c>
      <c r="BD48" s="134">
        <v>0.05</v>
      </c>
      <c r="BE48" s="135">
        <f t="shared" si="3"/>
        <v>193.70000000000002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1800</v>
      </c>
      <c r="F87" s="146">
        <f t="shared" si="4"/>
        <v>5</v>
      </c>
      <c r="G87" s="3">
        <f t="shared" si="4"/>
        <v>6</v>
      </c>
      <c r="H87" s="10">
        <f t="shared" si="4"/>
        <v>4050</v>
      </c>
      <c r="I87" s="11">
        <f>BE42</f>
        <v>810</v>
      </c>
      <c r="J87" s="12">
        <f>BE43</f>
        <v>1012.5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1925</v>
      </c>
      <c r="F88" s="147">
        <f t="shared" si="4"/>
        <v>0</v>
      </c>
      <c r="G88" s="52">
        <f t="shared" si="4"/>
        <v>0</v>
      </c>
      <c r="H88" s="52">
        <f t="shared" si="4"/>
        <v>4175</v>
      </c>
      <c r="I88" s="53">
        <f>BE44</f>
        <v>12.5</v>
      </c>
      <c r="J88" s="54">
        <f>BE45</f>
        <v>18.75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2164</v>
      </c>
      <c r="F89" s="149">
        <f t="shared" si="4"/>
        <v>3</v>
      </c>
      <c r="G89" s="148">
        <f t="shared" si="4"/>
        <v>6</v>
      </c>
      <c r="H89" s="15">
        <f t="shared" si="4"/>
        <v>5764</v>
      </c>
      <c r="I89" s="16">
        <f>BE46</f>
        <v>79.45</v>
      </c>
      <c r="J89" s="17">
        <f>BE47</f>
        <v>158.9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4238</v>
      </c>
      <c r="F90" s="151">
        <f t="shared" si="4"/>
        <v>12</v>
      </c>
      <c r="G90" s="150">
        <f t="shared" si="4"/>
        <v>2</v>
      </c>
      <c r="H90" s="6">
        <f t="shared" si="4"/>
        <v>9638</v>
      </c>
      <c r="I90" s="20"/>
      <c r="J90" s="21">
        <f>BE48</f>
        <v>193.70000000000002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20</v>
      </c>
      <c r="G91" s="43"/>
      <c r="H91" s="34"/>
      <c r="I91" s="22">
        <f>SUM(I87:I90)</f>
        <v>901.95</v>
      </c>
      <c r="J91" s="23">
        <f>SUM(J87:J90)</f>
        <v>1383.8500000000001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9+9wuL8U9zYhP0in7OFXG/iYYst2hxGoeajkbAhyWEEDV1ZoanDEcrRWZxpc41h5bBzgr2Gy47mpdEAL+W7QnA==" saltValue="pmaY2spLXADsQUDj5IuYmQ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5A5645F-7441-F443-A6B0-D8CEDE685C6C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CB6D7D-A2E4-704D-8D46-DE3DB8DC5544}">
  <dimension ref="A1:CY131"/>
  <sheetViews>
    <sheetView zoomScale="220" zoomScaleNormal="220" zoomScalePageLayoutView="125" workbookViewId="0">
      <selection activeCell="E5" sqref="E5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1.16406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 t="s">
        <v>90</v>
      </c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0" customHeight="1" thickBot="1" x14ac:dyDescent="0.35">
      <c r="A4" s="70"/>
      <c r="B4" s="160"/>
      <c r="D4" s="31"/>
      <c r="E4" s="143" t="s">
        <v>13</v>
      </c>
      <c r="F4" s="243" t="s">
        <v>92</v>
      </c>
      <c r="G4" s="244"/>
      <c r="H4" s="29"/>
      <c r="I4" s="144" t="s">
        <v>14</v>
      </c>
      <c r="J4" s="64">
        <v>105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35">
      <c r="A5" s="70"/>
      <c r="B5" s="161" t="s">
        <v>69</v>
      </c>
      <c r="C5" s="161"/>
      <c r="D5" s="34"/>
      <c r="E5" s="31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>
        <v>1800</v>
      </c>
      <c r="F7" s="36">
        <v>5</v>
      </c>
      <c r="G7" s="24">
        <v>6</v>
      </c>
      <c r="H7" s="10">
        <f>BF7</f>
        <v>4950</v>
      </c>
      <c r="I7" s="11">
        <f>BE21</f>
        <v>990</v>
      </c>
      <c r="J7" s="12">
        <f>BE22</f>
        <v>1237.5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1800</v>
      </c>
      <c r="BB7" s="36">
        <f t="shared" si="0"/>
        <v>5</v>
      </c>
      <c r="BC7" s="24">
        <f t="shared" si="0"/>
        <v>6</v>
      </c>
      <c r="BD7" s="8">
        <f>SUM(BB7*BC7)</f>
        <v>30</v>
      </c>
      <c r="BE7" s="9">
        <f>SUM(BD7*J4)</f>
        <v>3150</v>
      </c>
      <c r="BF7" s="10">
        <f>SUM(BA7+BE7)</f>
        <v>4950</v>
      </c>
      <c r="BG7" s="11"/>
      <c r="BH7" s="12">
        <f>J7</f>
        <v>1237.5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>
        <v>1925</v>
      </c>
      <c r="F8" s="49"/>
      <c r="G8" s="48"/>
      <c r="H8" s="52">
        <f>BF8</f>
        <v>5075</v>
      </c>
      <c r="I8" s="53">
        <f>BE23</f>
        <v>12.5</v>
      </c>
      <c r="J8" s="54">
        <f>BE24</f>
        <v>18.75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1925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5075</v>
      </c>
      <c r="BG8" s="53">
        <f>I8</f>
        <v>12.5</v>
      </c>
      <c r="BH8" s="54">
        <f>J8</f>
        <v>18.75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>
        <v>2164</v>
      </c>
      <c r="F9" s="37">
        <v>3</v>
      </c>
      <c r="G9" s="25">
        <v>6</v>
      </c>
      <c r="H9" s="15">
        <f>BF9</f>
        <v>7204</v>
      </c>
      <c r="I9" s="16">
        <f>SUM(BE25)</f>
        <v>170.32</v>
      </c>
      <c r="J9" s="17">
        <f>BE26</f>
        <v>276.77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2164</v>
      </c>
      <c r="BB9" s="37">
        <f t="shared" si="0"/>
        <v>3</v>
      </c>
      <c r="BC9" s="25">
        <f t="shared" si="0"/>
        <v>6</v>
      </c>
      <c r="BD9" s="13">
        <f>SUM(BC9*BB9)</f>
        <v>18</v>
      </c>
      <c r="BE9" s="14">
        <f>SUM(BD9*J4)</f>
        <v>1890</v>
      </c>
      <c r="BF9" s="15">
        <f>SUM(BA9+BE7+BE8+BE9)</f>
        <v>7204</v>
      </c>
      <c r="BG9" s="16">
        <f>I9</f>
        <v>170.32</v>
      </c>
      <c r="BH9" s="17">
        <f>J9</f>
        <v>276.77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>
        <v>4238</v>
      </c>
      <c r="F10" s="38">
        <v>12</v>
      </c>
      <c r="G10" s="26">
        <v>3</v>
      </c>
      <c r="H10" s="6">
        <f>BF10</f>
        <v>13058</v>
      </c>
      <c r="I10" s="20"/>
      <c r="J10" s="21">
        <f>BE27</f>
        <v>468.32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4238</v>
      </c>
      <c r="BB10" s="38">
        <f t="shared" si="0"/>
        <v>12</v>
      </c>
      <c r="BC10" s="26">
        <f t="shared" si="0"/>
        <v>3</v>
      </c>
      <c r="BD10" s="18">
        <f>SUM(BC10*BB10)</f>
        <v>36</v>
      </c>
      <c r="BE10" s="19">
        <f>SUM(BD10*J4)</f>
        <v>3780</v>
      </c>
      <c r="BF10" s="6">
        <f>SUM(BA10+BE11)</f>
        <v>13058</v>
      </c>
      <c r="BG10" s="20"/>
      <c r="BH10" s="21">
        <f>J10</f>
        <v>468.32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20</v>
      </c>
      <c r="G11" s="69"/>
      <c r="H11" s="217" t="s">
        <v>15</v>
      </c>
      <c r="I11" s="22">
        <f>SUM(I7:I10)</f>
        <v>1172.82</v>
      </c>
      <c r="J11" s="23">
        <f>SUM(J7:J10)</f>
        <v>2001.34</v>
      </c>
      <c r="BA11" s="33"/>
      <c r="BB11" s="42">
        <f>SUM(BB7:BB10)</f>
        <v>20</v>
      </c>
      <c r="BC11" s="69"/>
      <c r="BD11" s="120">
        <f>SUM(BD7:BD10)</f>
        <v>84</v>
      </c>
      <c r="BE11" s="121">
        <f>SUM(BE7:BE10)</f>
        <v>8820</v>
      </c>
      <c r="BF11" s="56" t="s">
        <v>15</v>
      </c>
      <c r="BG11" s="22">
        <f>SUM(BG7:BG10)</f>
        <v>182.82</v>
      </c>
      <c r="BH11" s="23">
        <f>SUM(BH7:BH10)</f>
        <v>2001.34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35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35"/>
      <c r="G13" s="80"/>
      <c r="H13" s="217" t="s">
        <v>16</v>
      </c>
      <c r="I13" s="22">
        <f>I91</f>
        <v>1108.95</v>
      </c>
      <c r="J13" s="23">
        <f>J91</f>
        <v>1761.8500000000001</v>
      </c>
      <c r="BA13" s="35"/>
      <c r="BC13" s="80"/>
      <c r="BD13" s="80"/>
      <c r="BE13" s="80"/>
      <c r="BF13" s="56" t="s">
        <v>16</v>
      </c>
      <c r="BG13" s="22">
        <f>I13</f>
        <v>1108.95</v>
      </c>
      <c r="BH13" s="23">
        <f>J13</f>
        <v>1761.8500000000001</v>
      </c>
    </row>
    <row r="14" spans="1:103" s="29" customFormat="1" ht="24" hidden="1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hidden="1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ht="17" hidden="1" thickTop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hidden="1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hidden="1" customHeight="1" thickBot="1" x14ac:dyDescent="0.25">
      <c r="A18" s="78"/>
      <c r="B18" s="161"/>
      <c r="C18" s="159"/>
      <c r="D18" s="124"/>
      <c r="E18" s="223"/>
      <c r="F18" s="223" t="s">
        <v>77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hidden="1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hidden="1" customHeight="1" thickTop="1" thickBot="1" x14ac:dyDescent="0.25">
      <c r="B20" s="32"/>
      <c r="C20" s="165" t="s">
        <v>28</v>
      </c>
      <c r="D20" s="169"/>
      <c r="E20" s="72"/>
      <c r="F20" s="75">
        <v>0</v>
      </c>
      <c r="G20" s="74">
        <f>SUM(E20*F20)</f>
        <v>0</v>
      </c>
      <c r="H20" s="249">
        <f>J11</f>
        <v>2001.34</v>
      </c>
      <c r="I20" s="250"/>
      <c r="J20" s="153">
        <f>SUM(G29+H20)</f>
        <v>2001.34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hidden="1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30</v>
      </c>
      <c r="BC21" s="106">
        <f>SUM(H7)</f>
        <v>4950</v>
      </c>
      <c r="BD21" s="107">
        <v>0.2</v>
      </c>
      <c r="BE21" s="108">
        <f>SUM(BC21*BD21)</f>
        <v>990</v>
      </c>
      <c r="BF21" s="91" t="s">
        <v>7</v>
      </c>
    </row>
    <row r="22" spans="1:86" s="29" customFormat="1" ht="16" hidden="1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30</v>
      </c>
      <c r="BC22" s="110">
        <f>BC21</f>
        <v>4950</v>
      </c>
      <c r="BD22" s="111">
        <v>0.25</v>
      </c>
      <c r="BE22" s="112">
        <f>SUM(BC22*BD22)</f>
        <v>1237.5</v>
      </c>
      <c r="BF22" s="92" t="s">
        <v>4</v>
      </c>
    </row>
    <row r="23" spans="1:86" s="29" customFormat="1" ht="16" hidden="1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125</v>
      </c>
      <c r="BD23" s="115">
        <v>0.1</v>
      </c>
      <c r="BE23" s="116">
        <f t="shared" ref="BE23:BE27" si="2">SUM(BC23*BD23)</f>
        <v>12.5</v>
      </c>
      <c r="BF23" s="93" t="s">
        <v>10</v>
      </c>
      <c r="BH23" s="32"/>
    </row>
    <row r="24" spans="1:86" s="29" customFormat="1" ht="16" hidden="1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125</v>
      </c>
      <c r="BD24" s="115">
        <v>0.15</v>
      </c>
      <c r="BE24" s="116">
        <f t="shared" si="2"/>
        <v>18.75</v>
      </c>
      <c r="BF24" s="93" t="s">
        <v>11</v>
      </c>
      <c r="BG24" s="30"/>
    </row>
    <row r="25" spans="1:86" s="29" customFormat="1" ht="16" hidden="1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2129</v>
      </c>
      <c r="BD25" s="128">
        <v>0.08</v>
      </c>
      <c r="BE25" s="129">
        <f t="shared" si="2"/>
        <v>170.32</v>
      </c>
      <c r="BF25" s="126" t="s">
        <v>8</v>
      </c>
    </row>
    <row r="26" spans="1:86" s="29" customFormat="1" ht="16" hidden="1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2129</v>
      </c>
      <c r="BD26" s="131">
        <v>0.13</v>
      </c>
      <c r="BE26" s="132">
        <f t="shared" si="2"/>
        <v>276.77</v>
      </c>
      <c r="BF26" s="94" t="s">
        <v>2</v>
      </c>
      <c r="BG26" s="30"/>
      <c r="BI26" s="32"/>
      <c r="BJ26" s="32"/>
      <c r="BK26" s="32"/>
    </row>
    <row r="27" spans="1:86" s="29" customFormat="1" ht="16" hidden="1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5854</v>
      </c>
      <c r="BD27" s="134">
        <v>0.08</v>
      </c>
      <c r="BE27" s="135">
        <f t="shared" si="2"/>
        <v>468.32</v>
      </c>
      <c r="BF27" s="95" t="s">
        <v>2</v>
      </c>
    </row>
    <row r="28" spans="1:86" s="29" customFormat="1" ht="16" hidden="1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hidden="1" thickTop="1" thickBot="1" x14ac:dyDescent="0.25">
      <c r="B29" s="162"/>
      <c r="D29" s="227" t="s">
        <v>84</v>
      </c>
      <c r="E29" s="228">
        <f>SUM(E20:E28)</f>
        <v>0</v>
      </c>
      <c r="F29" s="155" t="s">
        <v>47</v>
      </c>
      <c r="G29" s="119">
        <f>SUM(G20:G28)</f>
        <v>0</v>
      </c>
      <c r="BA29" s="34"/>
      <c r="BB29" s="34"/>
      <c r="BC29" s="34"/>
      <c r="BD29" s="89"/>
      <c r="BE29" s="90"/>
      <c r="BF29" s="34"/>
    </row>
    <row r="30" spans="1:86" s="29" customFormat="1" ht="18" hidden="1" thickTop="1" thickBot="1" x14ac:dyDescent="0.25">
      <c r="B30" s="162"/>
      <c r="D30" s="227" t="s">
        <v>85</v>
      </c>
      <c r="E30" s="229">
        <f>SUM(H10+E29)</f>
        <v>13058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30</v>
      </c>
      <c r="BC42" s="106">
        <f>BC21</f>
        <v>4950</v>
      </c>
      <c r="BD42" s="107">
        <v>0.2</v>
      </c>
      <c r="BE42" s="108">
        <f>SUM(BC42*BD42)</f>
        <v>990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30</v>
      </c>
      <c r="BC43" s="110">
        <f>BC22</f>
        <v>4950</v>
      </c>
      <c r="BD43" s="111">
        <v>0.25</v>
      </c>
      <c r="BE43" s="112">
        <f>SUM(BC43*BD43)</f>
        <v>1237.5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125</v>
      </c>
      <c r="BD44" s="115">
        <v>0.1</v>
      </c>
      <c r="BE44" s="116">
        <f t="shared" ref="BE44:BE48" si="3">SUM(BC44*BD44)</f>
        <v>12.5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125</v>
      </c>
      <c r="BD45" s="115">
        <v>0.15</v>
      </c>
      <c r="BE45" s="116">
        <f>SUM(BC45*BD45)</f>
        <v>18.75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2129</v>
      </c>
      <c r="BD46" s="131">
        <v>0.05</v>
      </c>
      <c r="BE46" s="132">
        <f>SUM(BC46*BD46)</f>
        <v>106.45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2129</v>
      </c>
      <c r="BD47" s="131">
        <v>0.1</v>
      </c>
      <c r="BE47" s="132">
        <f t="shared" si="3"/>
        <v>212.9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5854</v>
      </c>
      <c r="BD48" s="134">
        <v>0.05</v>
      </c>
      <c r="BE48" s="135">
        <f t="shared" si="3"/>
        <v>292.7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105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1800</v>
      </c>
      <c r="F87" s="146">
        <f t="shared" si="4"/>
        <v>5</v>
      </c>
      <c r="G87" s="3">
        <f t="shared" si="4"/>
        <v>6</v>
      </c>
      <c r="H87" s="10">
        <f t="shared" si="4"/>
        <v>4950</v>
      </c>
      <c r="I87" s="11">
        <f>BE42</f>
        <v>990</v>
      </c>
      <c r="J87" s="12">
        <f>BE43</f>
        <v>1237.5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1925</v>
      </c>
      <c r="F88" s="147">
        <f t="shared" si="4"/>
        <v>0</v>
      </c>
      <c r="G88" s="52">
        <f t="shared" si="4"/>
        <v>0</v>
      </c>
      <c r="H88" s="52">
        <f t="shared" si="4"/>
        <v>5075</v>
      </c>
      <c r="I88" s="53">
        <f>BE44</f>
        <v>12.5</v>
      </c>
      <c r="J88" s="54">
        <f>BE45</f>
        <v>18.75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2164</v>
      </c>
      <c r="F89" s="149">
        <f t="shared" si="4"/>
        <v>3</v>
      </c>
      <c r="G89" s="148">
        <f t="shared" si="4"/>
        <v>6</v>
      </c>
      <c r="H89" s="15">
        <f t="shared" si="4"/>
        <v>7204</v>
      </c>
      <c r="I89" s="16">
        <f>BE46</f>
        <v>106.45</v>
      </c>
      <c r="J89" s="17">
        <f>BE47</f>
        <v>212.9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4238</v>
      </c>
      <c r="F90" s="151">
        <f t="shared" si="4"/>
        <v>12</v>
      </c>
      <c r="G90" s="150">
        <f t="shared" si="4"/>
        <v>3</v>
      </c>
      <c r="H90" s="6">
        <f t="shared" si="4"/>
        <v>13058</v>
      </c>
      <c r="I90" s="20"/>
      <c r="J90" s="21">
        <f>BE48</f>
        <v>292.7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20</v>
      </c>
      <c r="G91" s="43"/>
      <c r="H91" s="34"/>
      <c r="I91" s="22">
        <f>SUM(I87:I90)</f>
        <v>1108.95</v>
      </c>
      <c r="J91" s="23">
        <f>SUM(J87:J90)</f>
        <v>1761.8500000000001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9+9wuL8U9zYhP0in7OFXG/iYYst2hxGoeajkbAhyWEEDV1ZoanDEcrRWZxpc41h5bBzgr2Gy47mpdEAL+W7QnA==" saltValue="pmaY2spLXADsQUDj5IuYmQ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041298B-9C41-3346-8689-20A28E129A5C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6A272-8F38-0C45-857E-2340F0940EC4}">
  <dimension ref="A1"/>
  <sheetViews>
    <sheetView zoomScale="150" zoomScaleNormal="150" workbookViewId="0">
      <selection activeCell="E10" sqref="E10"/>
    </sheetView>
  </sheetViews>
  <sheetFormatPr baseColWidth="10" defaultRowHeight="16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C1458-6263-EF4F-BCDF-338D908E8638}">
  <dimension ref="A1:CY131"/>
  <sheetViews>
    <sheetView zoomScale="200" zoomScaleNormal="200" zoomScalePageLayoutView="125" workbookViewId="0">
      <selection activeCell="J17" sqref="J17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1.16406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 t="s">
        <v>83</v>
      </c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0" customHeight="1" thickBot="1" x14ac:dyDescent="0.35">
      <c r="A4" s="70"/>
      <c r="B4" s="160"/>
      <c r="D4" s="31"/>
      <c r="E4" s="143" t="s">
        <v>13</v>
      </c>
      <c r="F4" s="243"/>
      <c r="G4" s="244"/>
      <c r="H4" s="29"/>
      <c r="I4" s="144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35">
      <c r="A5" s="70"/>
      <c r="B5" s="161" t="s">
        <v>69</v>
      </c>
      <c r="C5" s="161"/>
      <c r="D5" s="34"/>
      <c r="E5" s="31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>
        <v>1735</v>
      </c>
      <c r="F7" s="36">
        <v>5</v>
      </c>
      <c r="G7" s="24">
        <v>6</v>
      </c>
      <c r="H7" s="10">
        <f>BF7</f>
        <v>3985</v>
      </c>
      <c r="I7" s="11">
        <f>BE21</f>
        <v>797</v>
      </c>
      <c r="J7" s="12">
        <f>BE22</f>
        <v>996.25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1735</v>
      </c>
      <c r="BB7" s="36">
        <f t="shared" si="0"/>
        <v>5</v>
      </c>
      <c r="BC7" s="24">
        <f t="shared" si="0"/>
        <v>6</v>
      </c>
      <c r="BD7" s="8">
        <f>SUM(BB7*BC7)</f>
        <v>30</v>
      </c>
      <c r="BE7" s="9">
        <f>SUM(BD7*J4)</f>
        <v>2250</v>
      </c>
      <c r="BF7" s="10">
        <f>SUM(BA7+BE7)</f>
        <v>3985</v>
      </c>
      <c r="BG7" s="11"/>
      <c r="BH7" s="12">
        <f>J7</f>
        <v>996.25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>
        <f>E7</f>
        <v>1735</v>
      </c>
      <c r="F8" s="49"/>
      <c r="G8" s="48"/>
      <c r="H8" s="52">
        <f>BF8</f>
        <v>3985</v>
      </c>
      <c r="I8" s="53">
        <f>BE23</f>
        <v>0</v>
      </c>
      <c r="J8" s="54">
        <f>BE24</f>
        <v>0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1735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3985</v>
      </c>
      <c r="BG8" s="53">
        <f>I8</f>
        <v>0</v>
      </c>
      <c r="BH8" s="54">
        <f>J8</f>
        <v>0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>
        <v>2164</v>
      </c>
      <c r="F9" s="37">
        <v>3</v>
      </c>
      <c r="G9" s="25">
        <v>6</v>
      </c>
      <c r="H9" s="15">
        <f>BF9</f>
        <v>5764</v>
      </c>
      <c r="I9" s="16">
        <f>SUM(BE25)</f>
        <v>142.32</v>
      </c>
      <c r="J9" s="17">
        <f>BE26</f>
        <v>231.27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2164</v>
      </c>
      <c r="BB9" s="37">
        <f t="shared" si="0"/>
        <v>3</v>
      </c>
      <c r="BC9" s="25">
        <f t="shared" si="0"/>
        <v>6</v>
      </c>
      <c r="BD9" s="13">
        <f>SUM(BC9*BB9)</f>
        <v>18</v>
      </c>
      <c r="BE9" s="14">
        <f>SUM(BD9*J4)</f>
        <v>1350</v>
      </c>
      <c r="BF9" s="15">
        <f>SUM(BA9+BE7+BE8+BE9)</f>
        <v>5764</v>
      </c>
      <c r="BG9" s="16">
        <f>I9</f>
        <v>142.32</v>
      </c>
      <c r="BH9" s="17">
        <f>J9</f>
        <v>231.27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>
        <v>4238</v>
      </c>
      <c r="F10" s="38">
        <v>12</v>
      </c>
      <c r="G10" s="26">
        <v>2</v>
      </c>
      <c r="H10" s="6">
        <f>BF10</f>
        <v>9638</v>
      </c>
      <c r="I10" s="20"/>
      <c r="J10" s="21">
        <f>BE27</f>
        <v>309.92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4238</v>
      </c>
      <c r="BB10" s="38">
        <f t="shared" si="0"/>
        <v>12</v>
      </c>
      <c r="BC10" s="26">
        <f t="shared" si="0"/>
        <v>2</v>
      </c>
      <c r="BD10" s="18">
        <f>SUM(BC10*BB10)</f>
        <v>24</v>
      </c>
      <c r="BE10" s="19">
        <f>SUM(BD10*J4)</f>
        <v>1800</v>
      </c>
      <c r="BF10" s="6">
        <f>SUM(BA10+BE11)</f>
        <v>9638</v>
      </c>
      <c r="BG10" s="20"/>
      <c r="BH10" s="21">
        <f>J10</f>
        <v>309.92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20</v>
      </c>
      <c r="G11" s="69"/>
      <c r="H11" s="217" t="s">
        <v>15</v>
      </c>
      <c r="I11" s="22">
        <f>SUM(I7:I10)</f>
        <v>939.31999999999994</v>
      </c>
      <c r="J11" s="23">
        <f>SUM(J7:J10)</f>
        <v>1537.44</v>
      </c>
      <c r="BA11" s="33"/>
      <c r="BB11" s="42">
        <f>SUM(BB7:BB10)</f>
        <v>20</v>
      </c>
      <c r="BC11" s="69"/>
      <c r="BD11" s="120">
        <f>SUM(BD7:BD10)</f>
        <v>72</v>
      </c>
      <c r="BE11" s="121">
        <f>SUM(BE7:BE10)</f>
        <v>5400</v>
      </c>
      <c r="BF11" s="56" t="s">
        <v>15</v>
      </c>
      <c r="BG11" s="22">
        <f>SUM(BG7:BG10)</f>
        <v>142.32</v>
      </c>
      <c r="BH11" s="23">
        <f>SUM(BH7:BH10)</f>
        <v>1537.44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35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35"/>
      <c r="G13" s="80"/>
      <c r="H13" s="217" t="s">
        <v>16</v>
      </c>
      <c r="I13" s="22">
        <f>I91</f>
        <v>885.95</v>
      </c>
      <c r="J13" s="23">
        <f>J91</f>
        <v>1367.8500000000001</v>
      </c>
      <c r="BA13" s="35"/>
      <c r="BC13" s="80"/>
      <c r="BD13" s="80"/>
      <c r="BE13" s="80"/>
      <c r="BF13" s="56" t="s">
        <v>16</v>
      </c>
      <c r="BG13" s="22">
        <f>I13</f>
        <v>885.95</v>
      </c>
      <c r="BH13" s="23">
        <f>J13</f>
        <v>1367.8500000000001</v>
      </c>
    </row>
    <row r="14" spans="1:103" s="29" customFormat="1" ht="24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customHeight="1" thickBot="1" x14ac:dyDescent="0.25">
      <c r="A18" s="78"/>
      <c r="B18" s="161"/>
      <c r="C18" s="159"/>
      <c r="D18" s="124"/>
      <c r="E18" s="223"/>
      <c r="F18" s="226" t="s">
        <v>80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customHeight="1" thickTop="1" thickBot="1" x14ac:dyDescent="0.25">
      <c r="B20" s="32"/>
      <c r="C20" s="165" t="s">
        <v>28</v>
      </c>
      <c r="D20" s="169" t="s">
        <v>31</v>
      </c>
      <c r="E20" s="72">
        <v>8000</v>
      </c>
      <c r="F20" s="75">
        <v>0.06</v>
      </c>
      <c r="G20" s="74">
        <f>SUM(E20*F20)</f>
        <v>480</v>
      </c>
      <c r="H20" s="249">
        <f>J11</f>
        <v>1537.44</v>
      </c>
      <c r="I20" s="250"/>
      <c r="J20" s="153">
        <f>SUM(G29+H20)</f>
        <v>2017.44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customHeight="1" thickTop="1" x14ac:dyDescent="0.2">
      <c r="B21" s="32"/>
      <c r="C21" s="166" t="s">
        <v>28</v>
      </c>
      <c r="D21" s="169"/>
      <c r="E21" s="72"/>
      <c r="F21" s="75">
        <v>0</v>
      </c>
      <c r="G21" s="74">
        <f t="shared" ref="G21:G28" si="1">SUM(E21*F21)</f>
        <v>0</v>
      </c>
      <c r="BA21" s="87" t="s">
        <v>43</v>
      </c>
      <c r="BB21" s="105">
        <f>BD7</f>
        <v>30</v>
      </c>
      <c r="BC21" s="106">
        <f>SUM(H7)</f>
        <v>3985</v>
      </c>
      <c r="BD21" s="107">
        <v>0.2</v>
      </c>
      <c r="BE21" s="108">
        <f>SUM(BC21*BD21)</f>
        <v>797</v>
      </c>
      <c r="BF21" s="91" t="s">
        <v>7</v>
      </c>
    </row>
    <row r="22" spans="1:86" s="29" customFormat="1" ht="16" customHeight="1" x14ac:dyDescent="0.2">
      <c r="B22" s="32"/>
      <c r="C22" s="166" t="s">
        <v>28</v>
      </c>
      <c r="D22" s="169"/>
      <c r="E22" s="72"/>
      <c r="F22" s="75">
        <v>0</v>
      </c>
      <c r="G22" s="74">
        <f t="shared" si="1"/>
        <v>0</v>
      </c>
      <c r="BA22" s="88" t="s">
        <v>43</v>
      </c>
      <c r="BB22" s="109">
        <f>BB21</f>
        <v>30</v>
      </c>
      <c r="BC22" s="110">
        <f>BC21</f>
        <v>3985</v>
      </c>
      <c r="BD22" s="111">
        <v>0.25</v>
      </c>
      <c r="BE22" s="112">
        <f>SUM(BC22*BD22)</f>
        <v>996.25</v>
      </c>
      <c r="BF22" s="92" t="s">
        <v>4</v>
      </c>
    </row>
    <row r="23" spans="1:86" s="29" customFormat="1" ht="16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0</v>
      </c>
      <c r="BD23" s="115">
        <v>0.1</v>
      </c>
      <c r="BE23" s="116">
        <f t="shared" ref="BE23:BE27" si="2">SUM(BC23*BD23)</f>
        <v>0</v>
      </c>
      <c r="BF23" s="93" t="s">
        <v>10</v>
      </c>
      <c r="BH23" s="32"/>
    </row>
    <row r="24" spans="1:86" s="29" customFormat="1" ht="16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0</v>
      </c>
      <c r="BD24" s="115">
        <v>0.15</v>
      </c>
      <c r="BE24" s="116">
        <f t="shared" si="2"/>
        <v>0</v>
      </c>
      <c r="BF24" s="93" t="s">
        <v>11</v>
      </c>
      <c r="BG24" s="30"/>
    </row>
    <row r="25" spans="1:86" s="29" customFormat="1" ht="16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1779</v>
      </c>
      <c r="BD25" s="128">
        <v>0.08</v>
      </c>
      <c r="BE25" s="129">
        <f t="shared" si="2"/>
        <v>142.32</v>
      </c>
      <c r="BF25" s="126" t="s">
        <v>8</v>
      </c>
    </row>
    <row r="26" spans="1:86" s="29" customFormat="1" ht="16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1779</v>
      </c>
      <c r="BD26" s="131">
        <v>0.13</v>
      </c>
      <c r="BE26" s="132">
        <f t="shared" si="2"/>
        <v>231.27</v>
      </c>
      <c r="BF26" s="94" t="s">
        <v>2</v>
      </c>
      <c r="BG26" s="30"/>
      <c r="BI26" s="32"/>
      <c r="BJ26" s="32"/>
      <c r="BK26" s="32"/>
    </row>
    <row r="27" spans="1:86" s="29" customFormat="1" ht="16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3874</v>
      </c>
      <c r="BD27" s="134">
        <v>0.08</v>
      </c>
      <c r="BE27" s="135">
        <f t="shared" si="2"/>
        <v>309.92</v>
      </c>
      <c r="BF27" s="95" t="s">
        <v>2</v>
      </c>
    </row>
    <row r="28" spans="1:86" s="29" customFormat="1" ht="16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thickTop="1" thickBot="1" x14ac:dyDescent="0.25">
      <c r="B29" s="162"/>
      <c r="D29" s="227" t="s">
        <v>84</v>
      </c>
      <c r="E29" s="228">
        <f>SUM(E20:E28)</f>
        <v>8000</v>
      </c>
      <c r="F29" s="155" t="s">
        <v>47</v>
      </c>
      <c r="G29" s="119">
        <f>SUM(G20:G28)</f>
        <v>480</v>
      </c>
      <c r="BA29" s="34"/>
      <c r="BB29" s="34"/>
      <c r="BC29" s="34"/>
      <c r="BD29" s="89"/>
      <c r="BE29" s="90"/>
      <c r="BF29" s="34"/>
    </row>
    <row r="30" spans="1:86" s="29" customFormat="1" ht="18" thickTop="1" thickBot="1" x14ac:dyDescent="0.25">
      <c r="B30" s="162"/>
      <c r="D30" s="227" t="s">
        <v>85</v>
      </c>
      <c r="E30" s="229">
        <f>SUM(H10+E29)</f>
        <v>17638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30</v>
      </c>
      <c r="BC42" s="106">
        <f>BC21</f>
        <v>3985</v>
      </c>
      <c r="BD42" s="107">
        <v>0.2</v>
      </c>
      <c r="BE42" s="108">
        <f>SUM(BC42*BD42)</f>
        <v>797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30</v>
      </c>
      <c r="BC43" s="110">
        <f>BC22</f>
        <v>3985</v>
      </c>
      <c r="BD43" s="111">
        <v>0.25</v>
      </c>
      <c r="BE43" s="112">
        <f>SUM(BC43*BD43)</f>
        <v>996.25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0</v>
      </c>
      <c r="BD44" s="115">
        <v>0.1</v>
      </c>
      <c r="BE44" s="116">
        <f t="shared" ref="BE44:BE48" si="3">SUM(BC44*BD44)</f>
        <v>0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0</v>
      </c>
      <c r="BD45" s="115">
        <v>0.15</v>
      </c>
      <c r="BE45" s="116">
        <f>SUM(BC45*BD45)</f>
        <v>0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1779</v>
      </c>
      <c r="BD46" s="131">
        <v>0.05</v>
      </c>
      <c r="BE46" s="132">
        <f>SUM(BC46*BD46)</f>
        <v>88.95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1779</v>
      </c>
      <c r="BD47" s="131">
        <v>0.1</v>
      </c>
      <c r="BE47" s="132">
        <f t="shared" si="3"/>
        <v>177.9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3874</v>
      </c>
      <c r="BD48" s="134">
        <v>0.05</v>
      </c>
      <c r="BE48" s="135">
        <f t="shared" si="3"/>
        <v>193.70000000000002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1735</v>
      </c>
      <c r="F87" s="146">
        <f t="shared" si="4"/>
        <v>5</v>
      </c>
      <c r="G87" s="3">
        <f t="shared" si="4"/>
        <v>6</v>
      </c>
      <c r="H87" s="10">
        <f t="shared" si="4"/>
        <v>3985</v>
      </c>
      <c r="I87" s="11">
        <f>BE42</f>
        <v>797</v>
      </c>
      <c r="J87" s="12">
        <f>BE43</f>
        <v>996.25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1735</v>
      </c>
      <c r="F88" s="147">
        <f t="shared" si="4"/>
        <v>0</v>
      </c>
      <c r="G88" s="52">
        <f t="shared" si="4"/>
        <v>0</v>
      </c>
      <c r="H88" s="52">
        <f t="shared" si="4"/>
        <v>3985</v>
      </c>
      <c r="I88" s="53">
        <f>BE44</f>
        <v>0</v>
      </c>
      <c r="J88" s="54">
        <f>BE45</f>
        <v>0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2164</v>
      </c>
      <c r="F89" s="149">
        <f t="shared" si="4"/>
        <v>3</v>
      </c>
      <c r="G89" s="148">
        <f t="shared" si="4"/>
        <v>6</v>
      </c>
      <c r="H89" s="15">
        <f t="shared" si="4"/>
        <v>5764</v>
      </c>
      <c r="I89" s="16">
        <f>BE46</f>
        <v>88.95</v>
      </c>
      <c r="J89" s="17">
        <f>BE47</f>
        <v>177.9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4238</v>
      </c>
      <c r="F90" s="151">
        <f t="shared" si="4"/>
        <v>12</v>
      </c>
      <c r="G90" s="150">
        <f t="shared" si="4"/>
        <v>2</v>
      </c>
      <c r="H90" s="6">
        <f t="shared" si="4"/>
        <v>9638</v>
      </c>
      <c r="I90" s="20"/>
      <c r="J90" s="21">
        <f>BE48</f>
        <v>193.70000000000002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20</v>
      </c>
      <c r="G91" s="43"/>
      <c r="H91" s="34"/>
      <c r="I91" s="22">
        <f>SUM(I87:I90)</f>
        <v>885.95</v>
      </c>
      <c r="J91" s="23">
        <f>SUM(J87:J90)</f>
        <v>1367.8500000000001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VMIaeUpTVfqEGgKzpEwurW44w50KWta4TNBMT28/NQtWlGuRfWykTT0hTkUUQcLyDBDJtDnZWP3eE/ymvRDevQ==" saltValue="Su4RJBGVUAIE+MxFHfUBYw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8B269D4-5CFB-524D-B01A-A2574C30FCC8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154CC-980C-6041-A4E5-A1C2A4DE49BE}">
  <dimension ref="A1:CY131"/>
  <sheetViews>
    <sheetView zoomScale="200" zoomScaleNormal="200" zoomScalePageLayoutView="125" workbookViewId="0">
      <selection activeCell="L5" sqref="L5"/>
    </sheetView>
  </sheetViews>
  <sheetFormatPr baseColWidth="10" defaultRowHeight="16" x14ac:dyDescent="0.2"/>
  <cols>
    <col min="1" max="1" width="5.83203125" style="1" customWidth="1"/>
    <col min="2" max="2" width="4.1640625" style="164" customWidth="1"/>
    <col min="3" max="3" width="3.83203125" style="1" customWidth="1"/>
    <col min="4" max="4" width="25.6640625" style="1" customWidth="1"/>
    <col min="5" max="5" width="13.1640625" style="1" customWidth="1"/>
    <col min="6" max="6" width="10.5" style="1" customWidth="1"/>
    <col min="7" max="7" width="13.33203125" style="1" customWidth="1"/>
    <col min="8" max="8" width="9.33203125" style="1" customWidth="1"/>
    <col min="9" max="9" width="11.1640625" style="1" customWidth="1"/>
    <col min="10" max="10" width="9.6640625" style="1" customWidth="1"/>
    <col min="11" max="21" width="10.83203125" style="29"/>
    <col min="22" max="28" width="10.83203125" style="1"/>
    <col min="29" max="31" width="10.83203125" style="29"/>
    <col min="32" max="49" width="10.83203125" style="1"/>
    <col min="50" max="50" width="5.83203125" style="29" customWidth="1"/>
    <col min="51" max="51" width="4.33203125" style="29" customWidth="1"/>
    <col min="52" max="52" width="5.33203125" style="29" customWidth="1"/>
    <col min="53" max="54" width="10.83203125" style="34" hidden="1" customWidth="1"/>
    <col min="55" max="55" width="14.83203125" style="34" hidden="1" customWidth="1"/>
    <col min="56" max="56" width="14.6640625" style="89" hidden="1" customWidth="1"/>
    <col min="57" max="57" width="10" style="90" hidden="1" customWidth="1"/>
    <col min="58" max="58" width="10.83203125" style="34" hidden="1" customWidth="1"/>
    <col min="59" max="61" width="10.83203125" style="29" hidden="1" customWidth="1"/>
    <col min="62" max="67" width="10.83203125" style="29"/>
    <col min="68" max="16384" width="10.83203125" style="1"/>
  </cols>
  <sheetData>
    <row r="1" spans="1:103" ht="19" customHeight="1" x14ac:dyDescent="0.2">
      <c r="A1" s="70"/>
      <c r="B1" s="160"/>
      <c r="C1" s="27"/>
      <c r="D1" s="29"/>
      <c r="E1" s="29"/>
      <c r="F1" s="29"/>
      <c r="G1" s="29"/>
      <c r="H1" s="29"/>
      <c r="I1" s="29"/>
      <c r="J1" s="29"/>
      <c r="V1" s="29"/>
      <c r="W1" s="29"/>
      <c r="X1" s="29"/>
      <c r="Y1" s="29"/>
      <c r="Z1" s="29"/>
      <c r="AA1" s="29"/>
      <c r="AB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BD1" s="34"/>
      <c r="BE1" s="34"/>
      <c r="BG1" s="34"/>
      <c r="BP1" s="29"/>
      <c r="BQ1" s="29"/>
      <c r="BR1" s="29"/>
      <c r="BS1" s="29"/>
      <c r="BT1" s="29"/>
      <c r="BU1" s="29"/>
      <c r="BV1" s="29"/>
      <c r="BW1" s="29"/>
      <c r="BX1" s="29"/>
    </row>
    <row r="2" spans="1:103" ht="24" customHeight="1" thickBot="1" x14ac:dyDescent="0.25">
      <c r="A2" s="70"/>
      <c r="B2" s="160"/>
      <c r="D2" s="55"/>
      <c r="E2" s="170" t="s">
        <v>53</v>
      </c>
      <c r="F2" s="29"/>
      <c r="G2" s="29"/>
      <c r="H2" s="29"/>
      <c r="I2" s="239" t="s">
        <v>49</v>
      </c>
      <c r="J2" s="240"/>
      <c r="V2" s="29"/>
      <c r="W2" s="29"/>
      <c r="X2" s="29"/>
      <c r="Y2" s="29"/>
      <c r="Z2" s="29"/>
      <c r="AA2" s="29"/>
      <c r="AB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30"/>
      <c r="AY2" s="30"/>
      <c r="BD2" s="34"/>
      <c r="BE2" s="34"/>
      <c r="BG2" s="34"/>
      <c r="BP2" s="29"/>
      <c r="BQ2" s="29"/>
      <c r="BR2" s="29"/>
      <c r="BS2" s="29"/>
      <c r="BT2" s="29"/>
      <c r="BU2" s="29"/>
      <c r="BV2" s="29"/>
      <c r="BW2" s="29"/>
      <c r="BX2" s="29"/>
    </row>
    <row r="3" spans="1:103" ht="20" customHeight="1" thickBot="1" x14ac:dyDescent="0.35">
      <c r="A3" s="70"/>
      <c r="B3" s="160"/>
      <c r="C3" s="28"/>
      <c r="D3" s="31"/>
      <c r="E3" s="140" t="s">
        <v>12</v>
      </c>
      <c r="F3" s="241" t="s">
        <v>87</v>
      </c>
      <c r="G3" s="242"/>
      <c r="H3" s="29"/>
      <c r="I3" s="141" t="s">
        <v>18</v>
      </c>
      <c r="J3" s="142" t="s">
        <v>17</v>
      </c>
      <c r="V3" s="29"/>
      <c r="W3" s="29"/>
      <c r="X3" s="29"/>
      <c r="Y3" s="29"/>
      <c r="Z3" s="29"/>
      <c r="AA3" s="29"/>
      <c r="AB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BD3" s="34"/>
      <c r="BE3" s="34"/>
      <c r="BG3" s="34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</row>
    <row r="4" spans="1:103" ht="20" customHeight="1" thickBot="1" x14ac:dyDescent="0.35">
      <c r="A4" s="70"/>
      <c r="B4" s="160"/>
      <c r="D4" s="31"/>
      <c r="E4" s="143" t="s">
        <v>13</v>
      </c>
      <c r="F4" s="243"/>
      <c r="G4" s="244"/>
      <c r="H4" s="29"/>
      <c r="I4" s="144" t="s">
        <v>14</v>
      </c>
      <c r="J4" s="64">
        <v>75</v>
      </c>
      <c r="V4" s="29"/>
      <c r="W4" s="29"/>
      <c r="X4" s="29"/>
      <c r="Y4" s="29"/>
      <c r="Z4" s="29"/>
      <c r="AA4" s="29"/>
      <c r="AB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BD4" s="34"/>
      <c r="BE4" s="34"/>
      <c r="BG4" s="34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</row>
    <row r="5" spans="1:103" ht="43" customHeight="1" thickBot="1" x14ac:dyDescent="0.35">
      <c r="A5" s="70"/>
      <c r="B5" s="161" t="s">
        <v>69</v>
      </c>
      <c r="C5" s="161"/>
      <c r="D5" s="34"/>
      <c r="E5" s="31"/>
      <c r="F5" s="29"/>
      <c r="G5" s="29"/>
      <c r="H5" s="29"/>
      <c r="I5" s="29"/>
      <c r="J5" s="29"/>
      <c r="V5" s="29"/>
      <c r="W5" s="29"/>
      <c r="X5" s="29"/>
      <c r="Y5" s="29"/>
      <c r="Z5" s="29"/>
      <c r="AA5" s="29"/>
      <c r="AB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BD5" s="34"/>
      <c r="BE5" s="34"/>
      <c r="BG5" s="34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</row>
    <row r="6" spans="1:103" s="2" customFormat="1" ht="42" customHeight="1" thickTop="1" thickBot="1" x14ac:dyDescent="0.25">
      <c r="A6" s="70"/>
      <c r="B6" s="160"/>
      <c r="C6" s="29"/>
      <c r="D6" s="58" t="s">
        <v>34</v>
      </c>
      <c r="E6" s="61" t="s">
        <v>35</v>
      </c>
      <c r="F6" s="156" t="s">
        <v>32</v>
      </c>
      <c r="G6" s="61" t="s">
        <v>33</v>
      </c>
      <c r="H6" s="61" t="s">
        <v>65</v>
      </c>
      <c r="I6" s="62" t="s">
        <v>50</v>
      </c>
      <c r="J6" s="63" t="s">
        <v>51</v>
      </c>
      <c r="K6" s="30"/>
      <c r="L6" s="29"/>
      <c r="M6" s="29"/>
      <c r="N6" s="29"/>
      <c r="O6" s="29"/>
      <c r="P6" s="29"/>
      <c r="Q6" s="29"/>
      <c r="R6" s="29"/>
      <c r="S6" s="29"/>
      <c r="T6" s="30"/>
      <c r="U6" s="29"/>
      <c r="V6" s="30"/>
      <c r="W6" s="29"/>
      <c r="X6" s="30"/>
      <c r="Y6" s="29"/>
      <c r="Z6" s="30"/>
      <c r="AA6" s="29"/>
      <c r="AB6" s="30"/>
      <c r="AC6" s="29"/>
      <c r="AD6" s="30"/>
      <c r="AE6" s="29"/>
      <c r="AF6" s="30"/>
      <c r="AG6" s="29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29"/>
      <c r="AU6" s="30"/>
      <c r="AV6" s="29"/>
      <c r="AW6" s="30"/>
      <c r="AX6" s="30"/>
      <c r="AY6" s="30"/>
      <c r="AZ6" s="30"/>
      <c r="BA6" s="61" t="s">
        <v>35</v>
      </c>
      <c r="BB6" s="156" t="s">
        <v>32</v>
      </c>
      <c r="BC6" s="61" t="s">
        <v>33</v>
      </c>
      <c r="BD6" s="59" t="s">
        <v>39</v>
      </c>
      <c r="BE6" s="60" t="s">
        <v>40</v>
      </c>
      <c r="BF6" s="61" t="s">
        <v>29</v>
      </c>
      <c r="BG6" s="62" t="s">
        <v>50</v>
      </c>
      <c r="BH6" s="63" t="s">
        <v>51</v>
      </c>
      <c r="BI6" s="30"/>
      <c r="BJ6" s="30"/>
      <c r="BK6" s="30"/>
      <c r="BL6" s="30"/>
      <c r="BM6" s="29"/>
      <c r="BN6" s="30"/>
      <c r="BO6" s="29"/>
      <c r="BP6" s="30"/>
      <c r="BQ6" s="29"/>
      <c r="BR6" s="30"/>
      <c r="BS6" s="29"/>
      <c r="BT6" s="30"/>
      <c r="BU6" s="29"/>
      <c r="BV6" s="30"/>
      <c r="BW6" s="29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</row>
    <row r="7" spans="1:103" ht="22" customHeight="1" x14ac:dyDescent="0.2">
      <c r="A7" s="70"/>
      <c r="B7" s="160"/>
      <c r="C7" s="30"/>
      <c r="D7" s="39" t="s">
        <v>26</v>
      </c>
      <c r="E7" s="24">
        <v>1735</v>
      </c>
      <c r="F7" s="36">
        <v>5</v>
      </c>
      <c r="G7" s="24">
        <v>6</v>
      </c>
      <c r="H7" s="10">
        <f>BF7</f>
        <v>3985</v>
      </c>
      <c r="I7" s="11">
        <f>BE21</f>
        <v>797</v>
      </c>
      <c r="J7" s="12">
        <f>BE22</f>
        <v>996.25</v>
      </c>
      <c r="V7" s="29"/>
      <c r="W7" s="29"/>
      <c r="X7" s="29"/>
      <c r="Y7" s="29"/>
      <c r="Z7" s="29"/>
      <c r="AA7" s="29"/>
      <c r="AB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BA7" s="24">
        <f t="shared" ref="BA7:BC10" si="0">E7</f>
        <v>1735</v>
      </c>
      <c r="BB7" s="36">
        <f t="shared" si="0"/>
        <v>5</v>
      </c>
      <c r="BC7" s="24">
        <f t="shared" si="0"/>
        <v>6</v>
      </c>
      <c r="BD7" s="8">
        <f>SUM(BB7*BC7)</f>
        <v>30</v>
      </c>
      <c r="BE7" s="9">
        <f>SUM(BD7*J4)</f>
        <v>2250</v>
      </c>
      <c r="BF7" s="10">
        <f>SUM(BA7+BE7)</f>
        <v>3985</v>
      </c>
      <c r="BG7" s="11"/>
      <c r="BH7" s="12">
        <f>J7</f>
        <v>996.25</v>
      </c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</row>
    <row r="8" spans="1:103" ht="18" customHeight="1" x14ac:dyDescent="0.2">
      <c r="A8" s="70"/>
      <c r="B8" s="160"/>
      <c r="C8" s="29"/>
      <c r="D8" s="46" t="s">
        <v>19</v>
      </c>
      <c r="E8" s="48">
        <f>E7</f>
        <v>1735</v>
      </c>
      <c r="F8" s="49"/>
      <c r="G8" s="48"/>
      <c r="H8" s="52">
        <f>BF8</f>
        <v>3985</v>
      </c>
      <c r="I8" s="53">
        <f>BE23</f>
        <v>0</v>
      </c>
      <c r="J8" s="54">
        <f>BE24</f>
        <v>0</v>
      </c>
      <c r="V8" s="29"/>
      <c r="W8" s="29"/>
      <c r="X8" s="29"/>
      <c r="Y8" s="29"/>
      <c r="Z8" s="29"/>
      <c r="AA8" s="29"/>
      <c r="AB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BA8" s="48">
        <f t="shared" si="0"/>
        <v>1735</v>
      </c>
      <c r="BB8" s="49">
        <f t="shared" si="0"/>
        <v>0</v>
      </c>
      <c r="BC8" s="48">
        <f t="shared" si="0"/>
        <v>0</v>
      </c>
      <c r="BD8" s="50">
        <f>SUM(BC8*BB8)</f>
        <v>0</v>
      </c>
      <c r="BE8" s="51">
        <f>SUM(BD8*J4)</f>
        <v>0</v>
      </c>
      <c r="BF8" s="52">
        <f>SUM(BA8+BE7+BE8)</f>
        <v>3985</v>
      </c>
      <c r="BG8" s="53">
        <f>I8</f>
        <v>0</v>
      </c>
      <c r="BH8" s="54">
        <f>J8</f>
        <v>0</v>
      </c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29"/>
      <c r="CP8" s="29"/>
      <c r="CQ8" s="29"/>
      <c r="CR8" s="29"/>
      <c r="CS8" s="29"/>
      <c r="CT8" s="29"/>
      <c r="CU8" s="29"/>
      <c r="CV8" s="29"/>
      <c r="CW8" s="29"/>
      <c r="CX8" s="29"/>
      <c r="CY8" s="29"/>
    </row>
    <row r="9" spans="1:103" ht="25" customHeight="1" x14ac:dyDescent="0.2">
      <c r="A9" s="70"/>
      <c r="B9" s="160"/>
      <c r="C9" s="29"/>
      <c r="D9" s="40" t="s">
        <v>36</v>
      </c>
      <c r="E9" s="25">
        <v>2164</v>
      </c>
      <c r="F9" s="37">
        <v>3</v>
      </c>
      <c r="G9" s="25">
        <v>6</v>
      </c>
      <c r="H9" s="15">
        <f>BF9</f>
        <v>5764</v>
      </c>
      <c r="I9" s="16">
        <f>SUM(BE25)</f>
        <v>142.32</v>
      </c>
      <c r="J9" s="17">
        <f>BE26</f>
        <v>231.27</v>
      </c>
      <c r="V9" s="29"/>
      <c r="W9" s="29"/>
      <c r="X9" s="29"/>
      <c r="Y9" s="29"/>
      <c r="Z9" s="29"/>
      <c r="AA9" s="29"/>
      <c r="AB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BA9" s="25">
        <f t="shared" si="0"/>
        <v>2164</v>
      </c>
      <c r="BB9" s="37">
        <f t="shared" si="0"/>
        <v>3</v>
      </c>
      <c r="BC9" s="25">
        <f t="shared" si="0"/>
        <v>6</v>
      </c>
      <c r="BD9" s="13">
        <f>SUM(BC9*BB9)</f>
        <v>18</v>
      </c>
      <c r="BE9" s="14">
        <f>SUM(BD9*J4)</f>
        <v>1350</v>
      </c>
      <c r="BF9" s="15">
        <f>SUM(BA9+BE7+BE8+BE9)</f>
        <v>5764</v>
      </c>
      <c r="BG9" s="16">
        <f>I9</f>
        <v>142.32</v>
      </c>
      <c r="BH9" s="17">
        <f>J9</f>
        <v>231.27</v>
      </c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</row>
    <row r="10" spans="1:103" s="44" customFormat="1" ht="22" customHeight="1" thickBot="1" x14ac:dyDescent="0.25">
      <c r="A10" s="70"/>
      <c r="B10" s="160"/>
      <c r="C10" s="32"/>
      <c r="D10" s="41" t="s">
        <v>37</v>
      </c>
      <c r="E10" s="26">
        <v>4238</v>
      </c>
      <c r="F10" s="38">
        <v>12</v>
      </c>
      <c r="G10" s="26">
        <v>2</v>
      </c>
      <c r="H10" s="6">
        <f>BF10</f>
        <v>9638</v>
      </c>
      <c r="I10" s="20"/>
      <c r="J10" s="21">
        <f>BE27</f>
        <v>309.92</v>
      </c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26">
        <f t="shared" si="0"/>
        <v>4238</v>
      </c>
      <c r="BB10" s="38">
        <f t="shared" si="0"/>
        <v>12</v>
      </c>
      <c r="BC10" s="26">
        <f t="shared" si="0"/>
        <v>2</v>
      </c>
      <c r="BD10" s="18">
        <f>SUM(BC10*BB10)</f>
        <v>24</v>
      </c>
      <c r="BE10" s="19">
        <f>SUM(BD10*J4)</f>
        <v>1800</v>
      </c>
      <c r="BF10" s="6">
        <f>SUM(BA10+BE11)</f>
        <v>9638</v>
      </c>
      <c r="BG10" s="20"/>
      <c r="BH10" s="21">
        <f>J10</f>
        <v>309.92</v>
      </c>
      <c r="BI10" s="29"/>
      <c r="BJ10" s="29"/>
      <c r="BK10" s="29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</row>
    <row r="11" spans="1:103" s="29" customFormat="1" ht="21" customHeight="1" thickTop="1" thickBot="1" x14ac:dyDescent="0.25">
      <c r="A11" s="70"/>
      <c r="B11" s="160"/>
      <c r="D11" s="32"/>
      <c r="E11" s="33"/>
      <c r="F11" s="42">
        <f>SUM(F7:F10)</f>
        <v>20</v>
      </c>
      <c r="G11" s="69"/>
      <c r="H11" s="217" t="s">
        <v>15</v>
      </c>
      <c r="I11" s="22">
        <f>SUM(I7:I10)</f>
        <v>939.31999999999994</v>
      </c>
      <c r="J11" s="23">
        <f>SUM(J7:J10)</f>
        <v>1537.44</v>
      </c>
      <c r="BA11" s="33"/>
      <c r="BB11" s="42">
        <f>SUM(BB7:BB10)</f>
        <v>20</v>
      </c>
      <c r="BC11" s="69"/>
      <c r="BD11" s="120">
        <f>SUM(BD7:BD10)</f>
        <v>72</v>
      </c>
      <c r="BE11" s="121">
        <f>SUM(BE7:BE10)</f>
        <v>5400</v>
      </c>
      <c r="BF11" s="56" t="s">
        <v>15</v>
      </c>
      <c r="BG11" s="22">
        <f>SUM(BG7:BG10)</f>
        <v>142.32</v>
      </c>
      <c r="BH11" s="23">
        <f>SUM(BH7:BH10)</f>
        <v>1537.44</v>
      </c>
    </row>
    <row r="12" spans="1:103" s="29" customFormat="1" ht="14" customHeight="1" thickTop="1" thickBot="1" x14ac:dyDescent="0.25">
      <c r="A12" s="70"/>
      <c r="B12" s="160"/>
      <c r="C12" s="45"/>
      <c r="D12" s="32"/>
      <c r="E12" s="35"/>
      <c r="F12" s="35"/>
      <c r="G12" s="69"/>
      <c r="H12" s="218"/>
      <c r="I12" s="34"/>
      <c r="J12" s="34"/>
      <c r="BA12" s="35"/>
      <c r="BB12" s="35"/>
      <c r="BC12" s="69"/>
      <c r="BD12" s="80"/>
      <c r="BE12" s="80"/>
      <c r="BF12" s="57"/>
    </row>
    <row r="13" spans="1:103" s="29" customFormat="1" ht="18" thickTop="1" thickBot="1" x14ac:dyDescent="0.25">
      <c r="A13" s="70"/>
      <c r="B13" s="160"/>
      <c r="C13" s="45"/>
      <c r="D13" s="32"/>
      <c r="E13" s="35"/>
      <c r="G13" s="80"/>
      <c r="H13" s="217" t="s">
        <v>16</v>
      </c>
      <c r="I13" s="22">
        <f>I91</f>
        <v>885.95</v>
      </c>
      <c r="J13" s="23">
        <f>J91</f>
        <v>1367.8500000000001</v>
      </c>
      <c r="BA13" s="35"/>
      <c r="BC13" s="80"/>
      <c r="BD13" s="80"/>
      <c r="BE13" s="80"/>
      <c r="BF13" s="56" t="s">
        <v>16</v>
      </c>
      <c r="BG13" s="22">
        <f>I13</f>
        <v>885.95</v>
      </c>
      <c r="BH13" s="23">
        <f>J13</f>
        <v>1367.8500000000001</v>
      </c>
    </row>
    <row r="14" spans="1:103" s="29" customFormat="1" ht="24" customHeight="1" thickTop="1" x14ac:dyDescent="0.2">
      <c r="A14" s="70"/>
      <c r="B14" s="161" t="s">
        <v>70</v>
      </c>
      <c r="C14" s="159"/>
      <c r="D14" s="124"/>
      <c r="E14" s="123" t="s">
        <v>68</v>
      </c>
      <c r="F14" s="123"/>
      <c r="G14" s="80"/>
      <c r="H14" s="80"/>
      <c r="I14" s="80"/>
      <c r="J14" s="80"/>
      <c r="K14" s="80"/>
      <c r="BA14" s="84"/>
      <c r="BB14" s="43"/>
      <c r="BC14" s="43"/>
      <c r="BD14" s="85"/>
      <c r="BE14" s="86"/>
      <c r="BF14" s="43"/>
    </row>
    <row r="15" spans="1:103" s="29" customFormat="1" ht="17" customHeight="1" x14ac:dyDescent="0.2">
      <c r="A15" s="70"/>
      <c r="B15" s="160"/>
      <c r="C15" s="45"/>
      <c r="D15" s="122"/>
      <c r="E15" s="123" t="s">
        <v>73</v>
      </c>
      <c r="F15" s="216" t="s">
        <v>66</v>
      </c>
      <c r="BA15" s="84"/>
      <c r="BB15" s="43"/>
      <c r="BC15" s="43"/>
      <c r="BD15" s="85"/>
      <c r="BE15" s="86"/>
      <c r="BF15" s="43"/>
    </row>
    <row r="16" spans="1:103" s="29" customFormat="1" x14ac:dyDescent="0.2">
      <c r="A16" s="70"/>
      <c r="B16" s="160"/>
      <c r="C16" s="45"/>
      <c r="D16" s="122"/>
      <c r="E16" s="123" t="s">
        <v>74</v>
      </c>
      <c r="F16" s="215" t="s">
        <v>67</v>
      </c>
      <c r="G16" s="225"/>
      <c r="BA16" s="84"/>
      <c r="BB16" s="43"/>
      <c r="BC16" s="43"/>
      <c r="BD16" s="85"/>
      <c r="BE16" s="86"/>
      <c r="BF16" s="43"/>
    </row>
    <row r="17" spans="1:86" s="29" customFormat="1" ht="16" customHeight="1" x14ac:dyDescent="0.2">
      <c r="A17" s="70"/>
      <c r="B17" s="160"/>
      <c r="C17" s="45"/>
      <c r="D17" s="32"/>
      <c r="E17" s="123" t="s">
        <v>76</v>
      </c>
      <c r="F17" s="220" t="s">
        <v>48</v>
      </c>
      <c r="G17" s="225" t="s">
        <v>75</v>
      </c>
      <c r="H17" s="80"/>
      <c r="I17" s="80"/>
      <c r="J17" s="80"/>
      <c r="K17" s="80"/>
      <c r="BA17" s="84"/>
      <c r="BB17" s="43"/>
      <c r="BC17" s="43"/>
      <c r="BD17" s="85"/>
      <c r="BE17" s="86"/>
      <c r="BF17" s="43"/>
    </row>
    <row r="18" spans="1:86" s="29" customFormat="1" ht="27" customHeight="1" thickBot="1" x14ac:dyDescent="0.25">
      <c r="A18" s="78"/>
      <c r="B18" s="161"/>
      <c r="C18" s="159"/>
      <c r="D18" s="124"/>
      <c r="E18" s="223"/>
      <c r="F18" s="226" t="s">
        <v>80</v>
      </c>
      <c r="G18" s="224"/>
      <c r="H18" s="136"/>
      <c r="I18" s="136"/>
      <c r="J18" s="136"/>
      <c r="BA18" s="84"/>
      <c r="BB18" s="43"/>
      <c r="BC18" s="43"/>
      <c r="BD18" s="85"/>
      <c r="BE18" s="86"/>
      <c r="BF18" s="43"/>
    </row>
    <row r="19" spans="1:86" s="71" customFormat="1" ht="22" customHeight="1" thickTop="1" thickBot="1" x14ac:dyDescent="0.25">
      <c r="A19" s="29"/>
      <c r="B19" s="43"/>
      <c r="C19" s="245" t="s">
        <v>46</v>
      </c>
      <c r="D19" s="246"/>
      <c r="E19" s="219" t="s">
        <v>25</v>
      </c>
      <c r="F19" s="219" t="s">
        <v>72</v>
      </c>
      <c r="G19" s="221" t="s">
        <v>45</v>
      </c>
      <c r="H19" s="247" t="s">
        <v>52</v>
      </c>
      <c r="I19" s="248"/>
      <c r="J19" s="154" t="s">
        <v>27</v>
      </c>
      <c r="BA19" s="84"/>
      <c r="BB19" s="43" t="s">
        <v>57</v>
      </c>
      <c r="BC19" s="43"/>
      <c r="BD19" s="85"/>
      <c r="BE19" s="86"/>
      <c r="BF19" s="43"/>
      <c r="BG19" s="29"/>
      <c r="BH19" s="29"/>
      <c r="BI19" s="29"/>
      <c r="BJ19" s="29"/>
      <c r="BK19" s="29"/>
      <c r="CA19" s="29"/>
      <c r="CB19" s="29"/>
      <c r="CC19" s="29"/>
      <c r="CD19" s="29"/>
      <c r="CE19" s="29"/>
      <c r="CF19" s="29"/>
      <c r="CG19" s="29"/>
      <c r="CH19" s="29"/>
    </row>
    <row r="20" spans="1:86" s="29" customFormat="1" ht="16" customHeight="1" thickTop="1" thickBot="1" x14ac:dyDescent="0.25">
      <c r="B20" s="32"/>
      <c r="C20" s="165" t="s">
        <v>28</v>
      </c>
      <c r="D20" s="169" t="s">
        <v>81</v>
      </c>
      <c r="E20" s="72">
        <v>8000</v>
      </c>
      <c r="F20" s="75">
        <v>0.06</v>
      </c>
      <c r="G20" s="74">
        <f>SUM(E20*F20)</f>
        <v>480</v>
      </c>
      <c r="H20" s="249">
        <f>J11</f>
        <v>1537.44</v>
      </c>
      <c r="I20" s="250"/>
      <c r="J20" s="153">
        <f>SUM(G29+H20)</f>
        <v>2539.44</v>
      </c>
      <c r="BA20" s="84"/>
      <c r="BB20" s="43" t="s">
        <v>5</v>
      </c>
      <c r="BC20" s="43">
        <v>300</v>
      </c>
      <c r="BD20" s="85">
        <f>SUM(BC20/4)</f>
        <v>75</v>
      </c>
      <c r="BE20" s="86">
        <f>SUM(BD20*160)</f>
        <v>12000</v>
      </c>
      <c r="BF20" s="43" t="s">
        <v>6</v>
      </c>
      <c r="CA20" s="71"/>
      <c r="CB20" s="71"/>
      <c r="CC20" s="71"/>
      <c r="CD20" s="71"/>
      <c r="CE20" s="71"/>
      <c r="CF20" s="71"/>
      <c r="CG20" s="71"/>
      <c r="CH20" s="71"/>
    </row>
    <row r="21" spans="1:86" s="29" customFormat="1" ht="16" customHeight="1" thickTop="1" x14ac:dyDescent="0.2">
      <c r="B21" s="32"/>
      <c r="C21" s="166" t="s">
        <v>28</v>
      </c>
      <c r="D21" s="169" t="s">
        <v>82</v>
      </c>
      <c r="E21" s="72">
        <v>5400</v>
      </c>
      <c r="F21" s="75">
        <v>0.03</v>
      </c>
      <c r="G21" s="74">
        <f t="shared" ref="G21:G28" si="1">SUM(E21*F21)</f>
        <v>162</v>
      </c>
      <c r="BA21" s="87" t="s">
        <v>43</v>
      </c>
      <c r="BB21" s="105">
        <f>BD7</f>
        <v>30</v>
      </c>
      <c r="BC21" s="106">
        <f>SUM(H7)</f>
        <v>3985</v>
      </c>
      <c r="BD21" s="107">
        <v>0.2</v>
      </c>
      <c r="BE21" s="108">
        <f>SUM(BC21*BD21)</f>
        <v>797</v>
      </c>
      <c r="BF21" s="91" t="s">
        <v>7</v>
      </c>
    </row>
    <row r="22" spans="1:86" s="29" customFormat="1" ht="16" customHeight="1" x14ac:dyDescent="0.2">
      <c r="B22" s="32"/>
      <c r="C22" s="166" t="s">
        <v>28</v>
      </c>
      <c r="D22" s="169" t="s">
        <v>78</v>
      </c>
      <c r="E22" s="72">
        <v>6000</v>
      </c>
      <c r="F22" s="75">
        <v>0.06</v>
      </c>
      <c r="G22" s="74">
        <f t="shared" si="1"/>
        <v>360</v>
      </c>
      <c r="BA22" s="88" t="s">
        <v>43</v>
      </c>
      <c r="BB22" s="109">
        <f>BB21</f>
        <v>30</v>
      </c>
      <c r="BC22" s="110">
        <f>BC21</f>
        <v>3985</v>
      </c>
      <c r="BD22" s="111">
        <v>0.25</v>
      </c>
      <c r="BE22" s="112">
        <f>SUM(BC22*BD22)</f>
        <v>996.25</v>
      </c>
      <c r="BF22" s="92" t="s">
        <v>4</v>
      </c>
    </row>
    <row r="23" spans="1:86" s="29" customFormat="1" ht="16" customHeight="1" x14ac:dyDescent="0.2">
      <c r="B23" s="32"/>
      <c r="C23" s="166" t="s">
        <v>28</v>
      </c>
      <c r="D23" s="169"/>
      <c r="E23" s="72"/>
      <c r="F23" s="75">
        <v>0</v>
      </c>
      <c r="G23" s="74">
        <f t="shared" si="1"/>
        <v>0</v>
      </c>
      <c r="BA23" s="88" t="s">
        <v>42</v>
      </c>
      <c r="BB23" s="113" t="s">
        <v>9</v>
      </c>
      <c r="BC23" s="114">
        <f>SUM(H8-H7)</f>
        <v>0</v>
      </c>
      <c r="BD23" s="115">
        <v>0.1</v>
      </c>
      <c r="BE23" s="116">
        <f t="shared" ref="BE23:BE27" si="2">SUM(BC23*BD23)</f>
        <v>0</v>
      </c>
      <c r="BF23" s="93" t="s">
        <v>10</v>
      </c>
      <c r="BH23" s="32"/>
    </row>
    <row r="24" spans="1:86" s="29" customFormat="1" ht="16" customHeight="1" x14ac:dyDescent="0.2">
      <c r="B24" s="32"/>
      <c r="C24" s="166" t="s">
        <v>28</v>
      </c>
      <c r="D24" s="169"/>
      <c r="E24" s="72"/>
      <c r="F24" s="75">
        <v>0</v>
      </c>
      <c r="G24" s="74">
        <f t="shared" si="1"/>
        <v>0</v>
      </c>
      <c r="BA24" s="88" t="s">
        <v>42</v>
      </c>
      <c r="BB24" s="113" t="s">
        <v>9</v>
      </c>
      <c r="BC24" s="114">
        <f>BC23</f>
        <v>0</v>
      </c>
      <c r="BD24" s="115">
        <v>0.15</v>
      </c>
      <c r="BE24" s="116">
        <f t="shared" si="2"/>
        <v>0</v>
      </c>
      <c r="BF24" s="93" t="s">
        <v>11</v>
      </c>
      <c r="BG24" s="30"/>
    </row>
    <row r="25" spans="1:86" s="29" customFormat="1" ht="16" customHeight="1" x14ac:dyDescent="0.2">
      <c r="B25" s="32"/>
      <c r="C25" s="166" t="s">
        <v>28</v>
      </c>
      <c r="D25" s="169"/>
      <c r="E25" s="72"/>
      <c r="F25" s="76">
        <v>0</v>
      </c>
      <c r="G25" s="74">
        <f t="shared" si="1"/>
        <v>0</v>
      </c>
      <c r="BA25" s="88" t="s">
        <v>41</v>
      </c>
      <c r="BB25" s="127" t="s">
        <v>3</v>
      </c>
      <c r="BC25" s="125">
        <f>SUM(H9-H8)</f>
        <v>1779</v>
      </c>
      <c r="BD25" s="128">
        <v>0.08</v>
      </c>
      <c r="BE25" s="129">
        <f t="shared" si="2"/>
        <v>142.32</v>
      </c>
      <c r="BF25" s="126" t="s">
        <v>8</v>
      </c>
    </row>
    <row r="26" spans="1:86" s="29" customFormat="1" ht="16" customHeight="1" x14ac:dyDescent="0.2">
      <c r="B26" s="32"/>
      <c r="C26" s="166" t="s">
        <v>28</v>
      </c>
      <c r="D26" s="169"/>
      <c r="E26" s="72"/>
      <c r="F26" s="76">
        <v>0</v>
      </c>
      <c r="G26" s="74">
        <f t="shared" si="1"/>
        <v>0</v>
      </c>
      <c r="BA26" s="88" t="s">
        <v>41</v>
      </c>
      <c r="BB26" s="130" t="s">
        <v>0</v>
      </c>
      <c r="BC26" s="117">
        <f>BC25</f>
        <v>1779</v>
      </c>
      <c r="BD26" s="131">
        <v>0.13</v>
      </c>
      <c r="BE26" s="132">
        <f t="shared" si="2"/>
        <v>231.27</v>
      </c>
      <c r="BF26" s="94" t="s">
        <v>2</v>
      </c>
      <c r="BG26" s="30"/>
      <c r="BI26" s="32"/>
      <c r="BJ26" s="32"/>
      <c r="BK26" s="32"/>
    </row>
    <row r="27" spans="1:86" s="29" customFormat="1" ht="16" customHeight="1" thickBot="1" x14ac:dyDescent="0.25">
      <c r="B27" s="32"/>
      <c r="C27" s="166" t="s">
        <v>28</v>
      </c>
      <c r="D27" s="169"/>
      <c r="E27" s="72"/>
      <c r="F27" s="76">
        <v>0</v>
      </c>
      <c r="G27" s="74">
        <f t="shared" si="1"/>
        <v>0</v>
      </c>
      <c r="BA27" s="88" t="s">
        <v>44</v>
      </c>
      <c r="BB27" s="133" t="s">
        <v>1</v>
      </c>
      <c r="BC27" s="118">
        <f>SUM(H10-H9)</f>
        <v>3874</v>
      </c>
      <c r="BD27" s="134">
        <v>0.08</v>
      </c>
      <c r="BE27" s="135">
        <f t="shared" si="2"/>
        <v>309.92</v>
      </c>
      <c r="BF27" s="95" t="s">
        <v>2</v>
      </c>
    </row>
    <row r="28" spans="1:86" s="29" customFormat="1" ht="16" customHeight="1" thickTop="1" thickBot="1" x14ac:dyDescent="0.25">
      <c r="B28" s="32"/>
      <c r="C28" s="167" t="s">
        <v>28</v>
      </c>
      <c r="D28" s="168"/>
      <c r="E28" s="73"/>
      <c r="F28" s="77">
        <v>0</v>
      </c>
      <c r="G28" s="74">
        <f t="shared" si="1"/>
        <v>0</v>
      </c>
    </row>
    <row r="29" spans="1:86" s="29" customFormat="1" ht="18" thickTop="1" thickBot="1" x14ac:dyDescent="0.25">
      <c r="B29" s="162"/>
      <c r="D29" s="227" t="s">
        <v>84</v>
      </c>
      <c r="E29" s="228">
        <f>SUM(E20:E28)</f>
        <v>19400</v>
      </c>
      <c r="F29" s="155" t="s">
        <v>47</v>
      </c>
      <c r="G29" s="119">
        <f>SUM(G20:G28)</f>
        <v>1002</v>
      </c>
      <c r="BA29" s="34"/>
      <c r="BB29" s="34"/>
      <c r="BC29" s="34"/>
      <c r="BD29" s="89"/>
      <c r="BE29" s="90"/>
      <c r="BF29" s="34"/>
    </row>
    <row r="30" spans="1:86" s="29" customFormat="1" ht="18" thickTop="1" thickBot="1" x14ac:dyDescent="0.25">
      <c r="B30" s="162"/>
      <c r="D30" s="227" t="s">
        <v>85</v>
      </c>
      <c r="E30" s="229">
        <f>SUM(H10+E29)</f>
        <v>29038</v>
      </c>
      <c r="F30" s="34"/>
      <c r="G30" s="34"/>
      <c r="BA30" s="34"/>
      <c r="BB30" s="34"/>
      <c r="BC30" s="34"/>
      <c r="BD30" s="89"/>
      <c r="BE30" s="34"/>
      <c r="BF30" s="34"/>
    </row>
    <row r="31" spans="1:86" s="29" customFormat="1" ht="17" thickTop="1" x14ac:dyDescent="0.2">
      <c r="B31" s="162"/>
      <c r="BA31" s="34"/>
      <c r="BB31" s="34"/>
      <c r="BC31" s="34"/>
      <c r="BD31" s="89"/>
      <c r="BE31" s="34"/>
      <c r="BF31" s="34"/>
    </row>
    <row r="32" spans="1:86" s="29" customFormat="1" x14ac:dyDescent="0.2">
      <c r="B32" s="162"/>
      <c r="C32" s="222" t="s">
        <v>71</v>
      </c>
      <c r="BA32" s="34"/>
      <c r="BB32" s="34"/>
      <c r="BC32" s="34"/>
      <c r="BD32" s="89"/>
      <c r="BE32" s="34"/>
      <c r="BF32" s="34"/>
    </row>
    <row r="33" spans="1:75" s="29" customFormat="1" x14ac:dyDescent="0.2">
      <c r="B33" s="162"/>
      <c r="C33" s="162"/>
      <c r="BA33" s="34"/>
      <c r="BB33" s="34"/>
      <c r="BC33" s="34"/>
      <c r="BD33" s="89"/>
      <c r="BE33" s="34"/>
      <c r="BF33" s="34"/>
    </row>
    <row r="34" spans="1:75" s="29" customFormat="1" x14ac:dyDescent="0.2">
      <c r="B34" s="162"/>
      <c r="C34" s="162"/>
      <c r="BA34" s="34"/>
      <c r="BB34" s="34"/>
      <c r="BC34" s="34"/>
      <c r="BD34" s="89"/>
      <c r="BE34" s="34"/>
      <c r="BF34" s="34"/>
      <c r="BH34" s="71"/>
      <c r="BJ34" s="71"/>
      <c r="BK34" s="71"/>
    </row>
    <row r="35" spans="1:75" s="29" customFormat="1" x14ac:dyDescent="0.2">
      <c r="B35" s="162"/>
      <c r="C35" s="162"/>
      <c r="BA35" s="136"/>
      <c r="BB35" s="136"/>
      <c r="BC35" s="136"/>
      <c r="BD35" s="137"/>
      <c r="BE35" s="136"/>
      <c r="BF35" s="136"/>
      <c r="BG35" s="71"/>
    </row>
    <row r="36" spans="1:75" s="29" customFormat="1" x14ac:dyDescent="0.2">
      <c r="B36" s="162"/>
      <c r="BA36" s="34"/>
      <c r="BB36" s="34"/>
      <c r="BC36" s="34"/>
      <c r="BD36" s="89"/>
      <c r="BE36" s="34"/>
      <c r="BF36" s="34"/>
    </row>
    <row r="37" spans="1:75" s="29" customFormat="1" x14ac:dyDescent="0.2">
      <c r="B37" s="162"/>
      <c r="BA37" s="34"/>
      <c r="BB37" s="34"/>
      <c r="BC37" s="34"/>
      <c r="BD37" s="89"/>
      <c r="BE37" s="34"/>
      <c r="BF37" s="34"/>
      <c r="BI37" s="71"/>
    </row>
    <row r="38" spans="1:75" s="29" customFormat="1" x14ac:dyDescent="0.2">
      <c r="B38" s="162"/>
      <c r="BA38" s="34"/>
      <c r="BB38" s="34"/>
      <c r="BC38" s="34"/>
      <c r="BD38" s="89"/>
      <c r="BE38" s="34"/>
      <c r="BF38" s="34"/>
    </row>
    <row r="39" spans="1:75" ht="21" customHeight="1" x14ac:dyDescent="0.2">
      <c r="A39" s="29"/>
      <c r="B39" s="162"/>
      <c r="C39" s="29"/>
      <c r="D39" s="29"/>
      <c r="E39" s="29"/>
      <c r="F39" s="29"/>
      <c r="G39" s="29"/>
      <c r="H39" s="29"/>
      <c r="I39" s="29"/>
      <c r="J39" s="29"/>
      <c r="V39" s="29"/>
      <c r="W39" s="29"/>
      <c r="X39" s="29"/>
      <c r="Y39" s="29"/>
      <c r="Z39" s="29"/>
      <c r="AA39" s="29"/>
      <c r="AB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/>
      <c r="AR39" s="29"/>
      <c r="AS39" s="29"/>
      <c r="AT39" s="29"/>
      <c r="AU39" s="29"/>
      <c r="AV39" s="29"/>
      <c r="AW39" s="29"/>
      <c r="BP39" s="29"/>
      <c r="BQ39" s="29"/>
      <c r="BR39" s="29"/>
      <c r="BS39" s="29"/>
      <c r="BT39" s="29"/>
      <c r="BU39" s="29"/>
      <c r="BV39" s="29"/>
      <c r="BW39" s="29"/>
    </row>
    <row r="40" spans="1:75" ht="24" customHeight="1" x14ac:dyDescent="0.2">
      <c r="A40" s="29"/>
      <c r="B40" s="162"/>
      <c r="C40" s="162"/>
      <c r="D40" s="29"/>
      <c r="E40" s="29"/>
      <c r="F40" s="29"/>
      <c r="G40" s="29"/>
      <c r="H40" s="29"/>
      <c r="I40" s="29"/>
      <c r="J40" s="29"/>
      <c r="V40" s="29"/>
      <c r="W40" s="29"/>
      <c r="X40" s="29"/>
      <c r="Y40" s="29"/>
      <c r="Z40" s="29"/>
      <c r="AA40" s="29"/>
      <c r="AB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/>
      <c r="AS40" s="29"/>
      <c r="AT40" s="29"/>
      <c r="AU40" s="29"/>
      <c r="AV40" s="29"/>
      <c r="AW40" s="29"/>
      <c r="BA40" s="84"/>
      <c r="BB40" s="43" t="s">
        <v>58</v>
      </c>
      <c r="BC40" s="43"/>
      <c r="BP40" s="29"/>
      <c r="BQ40" s="29"/>
      <c r="BR40" s="29"/>
      <c r="BS40" s="29"/>
      <c r="BT40" s="29"/>
      <c r="BU40" s="29"/>
      <c r="BV40" s="29"/>
      <c r="BW40" s="29"/>
    </row>
    <row r="41" spans="1:75" ht="22" customHeight="1" thickBot="1" x14ac:dyDescent="0.25">
      <c r="A41" s="29"/>
      <c r="B41" s="162"/>
      <c r="C41" s="162"/>
      <c r="D41" s="29"/>
      <c r="E41" s="29"/>
      <c r="F41" s="29"/>
      <c r="G41" s="29"/>
      <c r="H41" s="29"/>
      <c r="I41" s="29"/>
      <c r="J41" s="29"/>
      <c r="V41" s="29"/>
      <c r="W41" s="29"/>
      <c r="X41" s="29"/>
      <c r="Y41" s="29"/>
      <c r="Z41" s="29"/>
      <c r="AA41" s="29"/>
      <c r="AB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9"/>
      <c r="AR41" s="29"/>
      <c r="AS41" s="29"/>
      <c r="AT41" s="29"/>
      <c r="AU41" s="29"/>
      <c r="AV41" s="29"/>
      <c r="AW41" s="29"/>
      <c r="BA41" s="84"/>
      <c r="BB41" s="43" t="s">
        <v>5</v>
      </c>
      <c r="BC41" s="43">
        <v>300</v>
      </c>
      <c r="BD41" s="85">
        <f>SUM(BC41/4)</f>
        <v>75</v>
      </c>
      <c r="BE41" s="86">
        <f>SUM(BD41*160)</f>
        <v>12000</v>
      </c>
      <c r="BF41" s="43" t="s">
        <v>6</v>
      </c>
      <c r="BP41" s="29"/>
      <c r="BQ41" s="29"/>
      <c r="BR41" s="29"/>
      <c r="BS41" s="29"/>
      <c r="BT41" s="29"/>
      <c r="BU41" s="29"/>
      <c r="BV41" s="29"/>
      <c r="BW41" s="29"/>
    </row>
    <row r="42" spans="1:75" ht="20" customHeight="1" thickTop="1" x14ac:dyDescent="0.2">
      <c r="A42" s="29"/>
      <c r="B42" s="162"/>
      <c r="C42" s="162"/>
      <c r="D42" s="29"/>
      <c r="E42" s="29"/>
      <c r="F42" s="29"/>
      <c r="G42" s="29"/>
      <c r="H42" s="29"/>
      <c r="I42" s="29"/>
      <c r="J42" s="29"/>
      <c r="V42" s="29"/>
      <c r="W42" s="29"/>
      <c r="X42" s="29"/>
      <c r="Y42" s="29"/>
      <c r="Z42" s="29"/>
      <c r="AA42" s="29"/>
      <c r="AB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/>
      <c r="AS42" s="29"/>
      <c r="AT42" s="29"/>
      <c r="AU42" s="29"/>
      <c r="AV42" s="29"/>
      <c r="AW42" s="29"/>
      <c r="BA42" s="87" t="s">
        <v>43</v>
      </c>
      <c r="BB42" s="105">
        <f>BB21</f>
        <v>30</v>
      </c>
      <c r="BC42" s="106">
        <f>BC21</f>
        <v>3985</v>
      </c>
      <c r="BD42" s="107">
        <v>0.2</v>
      </c>
      <c r="BE42" s="108">
        <f>SUM(BC42*BD42)</f>
        <v>797</v>
      </c>
      <c r="BF42" s="91" t="s">
        <v>7</v>
      </c>
      <c r="BP42" s="29"/>
      <c r="BQ42" s="29"/>
      <c r="BR42" s="29"/>
      <c r="BS42" s="29"/>
      <c r="BT42" s="29"/>
      <c r="BU42" s="29"/>
      <c r="BV42" s="29"/>
      <c r="BW42" s="29"/>
    </row>
    <row r="43" spans="1:75" ht="39" customHeight="1" x14ac:dyDescent="0.2">
      <c r="A43" s="29"/>
      <c r="B43" s="162"/>
      <c r="C43" s="29"/>
      <c r="D43" s="29"/>
      <c r="E43" s="29"/>
      <c r="F43" s="29"/>
      <c r="G43" s="29"/>
      <c r="H43" s="29"/>
      <c r="I43" s="29"/>
      <c r="J43" s="29"/>
      <c r="V43" s="29"/>
      <c r="W43" s="29"/>
      <c r="X43" s="29"/>
      <c r="Y43" s="29"/>
      <c r="Z43" s="29"/>
      <c r="AA43" s="29"/>
      <c r="AB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BA43" s="88" t="s">
        <v>43</v>
      </c>
      <c r="BB43" s="109">
        <f>BB22</f>
        <v>30</v>
      </c>
      <c r="BC43" s="110">
        <f>BC22</f>
        <v>3985</v>
      </c>
      <c r="BD43" s="111">
        <v>0.25</v>
      </c>
      <c r="BE43" s="112">
        <f>SUM(BC43*BD43)</f>
        <v>996.25</v>
      </c>
      <c r="BF43" s="92" t="s">
        <v>4</v>
      </c>
      <c r="BP43" s="29"/>
      <c r="BQ43" s="29"/>
      <c r="BR43" s="29"/>
      <c r="BS43" s="29"/>
      <c r="BT43" s="29"/>
      <c r="BU43" s="29"/>
      <c r="BV43" s="29"/>
      <c r="BW43" s="29"/>
    </row>
    <row r="44" spans="1:75" ht="23" customHeight="1" x14ac:dyDescent="0.2">
      <c r="A44" s="29"/>
      <c r="B44" s="162"/>
      <c r="C44" s="29"/>
      <c r="D44" s="29"/>
      <c r="E44" s="29"/>
      <c r="F44" s="29"/>
      <c r="G44" s="29"/>
      <c r="H44" s="29"/>
      <c r="I44" s="29"/>
      <c r="J44" s="29"/>
      <c r="V44" s="29"/>
      <c r="W44" s="29"/>
      <c r="X44" s="29"/>
      <c r="Y44" s="29"/>
      <c r="Z44" s="29"/>
      <c r="AA44" s="29"/>
      <c r="AB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BA44" s="88" t="s">
        <v>42</v>
      </c>
      <c r="BB44" s="113" t="s">
        <v>9</v>
      </c>
      <c r="BC44" s="114">
        <f>BC23</f>
        <v>0</v>
      </c>
      <c r="BD44" s="115">
        <v>0.1</v>
      </c>
      <c r="BE44" s="116">
        <f t="shared" ref="BE44:BE48" si="3">SUM(BC44*BD44)</f>
        <v>0</v>
      </c>
      <c r="BF44" s="93" t="s">
        <v>10</v>
      </c>
      <c r="BG44" s="30"/>
      <c r="BP44" s="29"/>
      <c r="BQ44" s="29"/>
      <c r="BR44" s="29"/>
      <c r="BS44" s="29"/>
      <c r="BT44" s="29"/>
      <c r="BU44" s="29"/>
      <c r="BV44" s="29"/>
      <c r="BW44" s="29"/>
    </row>
    <row r="45" spans="1:75" s="2" customFormat="1" ht="23" customHeight="1" x14ac:dyDescent="0.2">
      <c r="A45" s="29"/>
      <c r="B45" s="162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30"/>
      <c r="N45" s="30"/>
      <c r="O45" s="30"/>
      <c r="P45" s="30"/>
      <c r="Q45" s="30"/>
      <c r="R45" s="30"/>
      <c r="S45" s="30"/>
      <c r="T45" s="30"/>
      <c r="U45" s="29"/>
      <c r="V45" s="29"/>
      <c r="W45" s="29"/>
      <c r="X45" s="29"/>
      <c r="Y45" s="29"/>
      <c r="Z45" s="29"/>
      <c r="AA45" s="29"/>
      <c r="AB45" s="29"/>
      <c r="AC45" s="30"/>
      <c r="AD45" s="30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  <c r="AV45" s="29"/>
      <c r="AW45" s="29"/>
      <c r="AX45" s="30"/>
      <c r="AY45" s="29"/>
      <c r="AZ45" s="29"/>
      <c r="BA45" s="88" t="s">
        <v>42</v>
      </c>
      <c r="BB45" s="113" t="s">
        <v>9</v>
      </c>
      <c r="BC45" s="114">
        <f>BC44</f>
        <v>0</v>
      </c>
      <c r="BD45" s="115">
        <v>0.15</v>
      </c>
      <c r="BE45" s="116">
        <f>SUM(BC45*BD45)</f>
        <v>0</v>
      </c>
      <c r="BF45" s="93" t="s">
        <v>11</v>
      </c>
      <c r="BG45" s="29"/>
      <c r="BH45" s="29"/>
      <c r="BI45" s="29"/>
      <c r="BJ45" s="29"/>
      <c r="BK45" s="29"/>
      <c r="BL45" s="30"/>
      <c r="BM45" s="30"/>
      <c r="BN45" s="30"/>
      <c r="BO45" s="29"/>
      <c r="BP45" s="29"/>
      <c r="BQ45" s="29"/>
      <c r="BR45" s="29"/>
      <c r="BS45" s="29"/>
      <c r="BT45" s="29"/>
      <c r="BU45" s="29"/>
      <c r="BV45" s="29"/>
      <c r="BW45" s="29"/>
    </row>
    <row r="46" spans="1:75" ht="22" customHeight="1" x14ac:dyDescent="0.2">
      <c r="A46" s="29"/>
      <c r="B46" s="162"/>
      <c r="C46" s="162"/>
      <c r="D46" s="29"/>
      <c r="E46" s="29"/>
      <c r="F46" s="29"/>
      <c r="G46" s="29"/>
      <c r="H46" s="29"/>
      <c r="I46" s="29"/>
      <c r="J46" s="29"/>
      <c r="V46" s="29"/>
      <c r="W46" s="29"/>
      <c r="X46" s="29"/>
      <c r="Y46" s="29"/>
      <c r="Z46" s="29"/>
      <c r="AA46" s="29"/>
      <c r="AB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9"/>
      <c r="AR46" s="29"/>
      <c r="AS46" s="29"/>
      <c r="AT46" s="29"/>
      <c r="AU46" s="29"/>
      <c r="AV46" s="29"/>
      <c r="AW46" s="29"/>
      <c r="BA46" s="88" t="s">
        <v>41</v>
      </c>
      <c r="BB46" s="130" t="s">
        <v>3</v>
      </c>
      <c r="BC46" s="117">
        <f>SUM(H89-H88)</f>
        <v>1779</v>
      </c>
      <c r="BD46" s="131">
        <v>0.05</v>
      </c>
      <c r="BE46" s="132">
        <f>SUM(BC46*BD46)</f>
        <v>88.95</v>
      </c>
      <c r="BF46" s="94" t="s">
        <v>8</v>
      </c>
      <c r="BG46" s="30"/>
      <c r="BP46" s="29"/>
      <c r="BQ46" s="29"/>
      <c r="BR46" s="29"/>
      <c r="BS46" s="29"/>
      <c r="BT46" s="29"/>
      <c r="BU46" s="29"/>
      <c r="BV46" s="29"/>
      <c r="BW46" s="29"/>
    </row>
    <row r="47" spans="1:75" ht="18" customHeight="1" x14ac:dyDescent="0.2">
      <c r="A47" s="29"/>
      <c r="B47" s="162"/>
      <c r="C47" s="162"/>
      <c r="D47" s="29"/>
      <c r="E47" s="29"/>
      <c r="F47" s="29"/>
      <c r="G47" s="29"/>
      <c r="H47" s="29"/>
      <c r="I47" s="29"/>
      <c r="J47" s="29"/>
      <c r="V47" s="29"/>
      <c r="W47" s="29"/>
      <c r="X47" s="29"/>
      <c r="Y47" s="29"/>
      <c r="Z47" s="29"/>
      <c r="AA47" s="29"/>
      <c r="AB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29"/>
      <c r="AT47" s="29"/>
      <c r="AU47" s="29"/>
      <c r="AV47" s="29"/>
      <c r="AW47" s="29"/>
      <c r="BA47" s="88" t="s">
        <v>41</v>
      </c>
      <c r="BB47" s="130" t="s">
        <v>0</v>
      </c>
      <c r="BC47" s="117">
        <f>BC46</f>
        <v>1779</v>
      </c>
      <c r="BD47" s="131">
        <v>0.1</v>
      </c>
      <c r="BE47" s="132">
        <f t="shared" si="3"/>
        <v>177.9</v>
      </c>
      <c r="BF47" s="94" t="s">
        <v>2</v>
      </c>
      <c r="BP47" s="29"/>
      <c r="BQ47" s="29"/>
      <c r="BR47" s="29"/>
      <c r="BS47" s="29"/>
      <c r="BT47" s="29"/>
      <c r="BU47" s="29"/>
      <c r="BV47" s="29"/>
      <c r="BW47" s="29"/>
    </row>
    <row r="48" spans="1:75" ht="22" customHeight="1" thickBot="1" x14ac:dyDescent="0.25">
      <c r="A48" s="29"/>
      <c r="B48" s="162"/>
      <c r="C48" s="162"/>
      <c r="D48" s="29"/>
      <c r="E48" s="29"/>
      <c r="F48" s="29"/>
      <c r="G48" s="29"/>
      <c r="H48" s="29"/>
      <c r="I48" s="29"/>
      <c r="J48" s="29"/>
      <c r="V48" s="29"/>
      <c r="W48" s="29"/>
      <c r="X48" s="29"/>
      <c r="Y48" s="29"/>
      <c r="Z48" s="29"/>
      <c r="AA48" s="29"/>
      <c r="AB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9"/>
      <c r="AR48" s="29"/>
      <c r="AS48" s="29"/>
      <c r="AT48" s="29"/>
      <c r="AU48" s="29"/>
      <c r="AV48" s="29"/>
      <c r="AW48" s="29"/>
      <c r="AY48" s="30"/>
      <c r="BA48" s="88" t="s">
        <v>44</v>
      </c>
      <c r="BB48" s="133" t="s">
        <v>1</v>
      </c>
      <c r="BC48" s="118">
        <f>BC27</f>
        <v>3874</v>
      </c>
      <c r="BD48" s="134">
        <v>0.05</v>
      </c>
      <c r="BE48" s="135">
        <f t="shared" si="3"/>
        <v>193.70000000000002</v>
      </c>
      <c r="BF48" s="95" t="s">
        <v>2</v>
      </c>
      <c r="BP48" s="29"/>
      <c r="BQ48" s="29"/>
      <c r="BR48" s="29"/>
      <c r="BS48" s="29"/>
      <c r="BT48" s="29"/>
      <c r="BU48" s="29"/>
      <c r="BV48" s="29"/>
      <c r="BW48" s="29"/>
    </row>
    <row r="49" spans="1:75" s="44" customFormat="1" ht="21" customHeight="1" thickTop="1" x14ac:dyDescent="0.2">
      <c r="A49" s="29"/>
      <c r="B49" s="162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32"/>
      <c r="N49" s="32"/>
      <c r="O49" s="32"/>
      <c r="P49" s="32"/>
      <c r="Q49" s="32"/>
      <c r="R49" s="32"/>
      <c r="S49" s="32"/>
      <c r="T49" s="32"/>
      <c r="U49" s="29"/>
      <c r="V49" s="29"/>
      <c r="W49" s="29"/>
      <c r="X49" s="29"/>
      <c r="Y49" s="29"/>
      <c r="Z49" s="29"/>
      <c r="AA49" s="29"/>
      <c r="AB49" s="29"/>
      <c r="AC49" s="32"/>
      <c r="AD49" s="32"/>
      <c r="AE49" s="29"/>
      <c r="AF49" s="29"/>
      <c r="AG49" s="29"/>
      <c r="AH49" s="29"/>
      <c r="AI49" s="29"/>
      <c r="AJ49" s="29"/>
      <c r="AK49" s="29"/>
      <c r="AL49" s="29"/>
      <c r="AM49" s="29"/>
      <c r="AN49" s="29"/>
      <c r="AO49" s="29"/>
      <c r="AP49" s="29"/>
      <c r="AQ49" s="29"/>
      <c r="AR49" s="29"/>
      <c r="AS49" s="29"/>
      <c r="AT49" s="29"/>
      <c r="AU49" s="29"/>
      <c r="AV49" s="29"/>
      <c r="AW49" s="29"/>
      <c r="AX49" s="32"/>
      <c r="AY49" s="29"/>
      <c r="AZ49" s="30"/>
      <c r="BA49" s="34"/>
      <c r="BB49" s="34"/>
      <c r="BC49" s="34"/>
      <c r="BD49" s="89"/>
      <c r="BE49" s="34"/>
      <c r="BF49" s="34"/>
      <c r="BG49" s="29"/>
      <c r="BH49" s="29"/>
      <c r="BI49" s="29"/>
      <c r="BJ49" s="29"/>
      <c r="BK49" s="29"/>
      <c r="BL49" s="32"/>
      <c r="BM49" s="32"/>
      <c r="BN49" s="32"/>
      <c r="BO49" s="29"/>
      <c r="BP49" s="29"/>
      <c r="BQ49" s="29"/>
      <c r="BR49" s="29"/>
      <c r="BS49" s="29"/>
      <c r="BT49" s="29"/>
      <c r="BU49" s="29"/>
      <c r="BV49" s="29"/>
      <c r="BW49" s="29"/>
    </row>
    <row r="50" spans="1:75" s="29" customFormat="1" x14ac:dyDescent="0.2">
      <c r="B50" s="162"/>
      <c r="BA50" s="34"/>
      <c r="BB50" s="34"/>
      <c r="BC50" s="34">
        <f>SUM(BE41/8)</f>
        <v>1500</v>
      </c>
      <c r="BD50" s="89"/>
      <c r="BE50" s="34"/>
      <c r="BF50" s="34"/>
    </row>
    <row r="51" spans="1:75" s="29" customFormat="1" x14ac:dyDescent="0.2">
      <c r="B51" s="162"/>
      <c r="BA51" s="34"/>
      <c r="BB51" s="34"/>
      <c r="BC51" s="34">
        <f>SUM(BC50*2)</f>
        <v>3000</v>
      </c>
      <c r="BD51" s="89"/>
      <c r="BE51" s="90"/>
      <c r="BF51" s="34"/>
    </row>
    <row r="52" spans="1:75" s="29" customFormat="1" x14ac:dyDescent="0.2">
      <c r="B52" s="162"/>
      <c r="AY52" s="32"/>
      <c r="BA52" s="34"/>
      <c r="BB52" s="34"/>
      <c r="BC52" s="34">
        <f>SUM(BC51*2)</f>
        <v>6000</v>
      </c>
      <c r="BD52" s="89"/>
      <c r="BE52" s="90"/>
      <c r="BF52" s="34"/>
    </row>
    <row r="53" spans="1:75" s="29" customFormat="1" x14ac:dyDescent="0.2">
      <c r="B53" s="162"/>
      <c r="C53" s="162"/>
      <c r="AZ53" s="32"/>
      <c r="BA53" s="34"/>
      <c r="BB53" s="34"/>
      <c r="BC53" s="34">
        <f>SUM(BC52*2)</f>
        <v>12000</v>
      </c>
      <c r="BD53" s="89"/>
      <c r="BE53" s="90"/>
      <c r="BF53" s="34"/>
    </row>
    <row r="54" spans="1:75" s="29" customFormat="1" x14ac:dyDescent="0.2">
      <c r="B54" s="162"/>
      <c r="C54" s="162"/>
      <c r="BA54" s="34"/>
      <c r="BB54" s="34"/>
      <c r="BC54" s="34"/>
      <c r="BD54" s="89"/>
      <c r="BE54" s="90"/>
      <c r="BF54" s="34"/>
    </row>
    <row r="55" spans="1:75" s="29" customFormat="1" x14ac:dyDescent="0.2">
      <c r="B55" s="162"/>
      <c r="C55" s="162"/>
      <c r="BA55" s="34"/>
      <c r="BB55" s="34"/>
      <c r="BC55" s="34"/>
      <c r="BD55" s="89"/>
      <c r="BE55" s="90"/>
      <c r="BF55" s="34"/>
    </row>
    <row r="56" spans="1:75" s="29" customFormat="1" x14ac:dyDescent="0.2">
      <c r="B56" s="162"/>
      <c r="C56" s="162"/>
      <c r="BA56" s="34"/>
      <c r="BB56" s="34"/>
      <c r="BC56" s="34"/>
      <c r="BD56" s="89"/>
      <c r="BE56" s="90"/>
      <c r="BF56" s="34"/>
    </row>
    <row r="57" spans="1:75" s="29" customFormat="1" x14ac:dyDescent="0.2">
      <c r="B57" s="162"/>
      <c r="C57" s="162"/>
      <c r="BA57" s="34"/>
      <c r="BB57" s="34"/>
      <c r="BC57" s="34"/>
      <c r="BD57" s="89"/>
      <c r="BE57" s="90"/>
      <c r="BF57" s="34"/>
    </row>
    <row r="58" spans="1:75" s="29" customFormat="1" x14ac:dyDescent="0.2">
      <c r="B58" s="162"/>
      <c r="BA58" s="34"/>
      <c r="BB58" s="34"/>
      <c r="BC58" s="34"/>
      <c r="BD58" s="89"/>
      <c r="BE58" s="90"/>
      <c r="BF58" s="34"/>
    </row>
    <row r="59" spans="1:75" s="29" customFormat="1" x14ac:dyDescent="0.2">
      <c r="B59" s="162"/>
      <c r="BA59" s="34"/>
      <c r="BB59" s="34"/>
      <c r="BC59" s="34"/>
      <c r="BD59" s="89"/>
      <c r="BE59" s="90"/>
      <c r="BF59" s="34"/>
    </row>
    <row r="60" spans="1:75" s="29" customFormat="1" x14ac:dyDescent="0.2">
      <c r="B60" s="162"/>
      <c r="BA60" s="34"/>
      <c r="BB60" s="34"/>
      <c r="BC60" s="34"/>
      <c r="BD60" s="89"/>
      <c r="BE60" s="90"/>
      <c r="BF60" s="34"/>
      <c r="BH60" s="30"/>
      <c r="BJ60" s="30"/>
      <c r="BK60" s="30"/>
    </row>
    <row r="61" spans="1:75" s="29" customFormat="1" x14ac:dyDescent="0.2">
      <c r="B61" s="162"/>
      <c r="BA61" s="34"/>
      <c r="BB61" s="34"/>
      <c r="BC61" s="34"/>
      <c r="BD61" s="89"/>
      <c r="BE61" s="90"/>
      <c r="BF61" s="34"/>
    </row>
    <row r="62" spans="1:75" s="29" customFormat="1" x14ac:dyDescent="0.2">
      <c r="B62" s="162"/>
      <c r="C62" s="162"/>
      <c r="BA62" s="34"/>
      <c r="BB62" s="34"/>
      <c r="BC62" s="34"/>
      <c r="BD62" s="89"/>
      <c r="BE62" s="90"/>
      <c r="BF62" s="34"/>
    </row>
    <row r="63" spans="1:75" s="29" customFormat="1" x14ac:dyDescent="0.2">
      <c r="B63" s="162"/>
      <c r="C63" s="162"/>
      <c r="BA63" s="34"/>
      <c r="BB63" s="34"/>
      <c r="BC63" s="34"/>
      <c r="BD63" s="89"/>
      <c r="BE63" s="90"/>
      <c r="BF63" s="34"/>
      <c r="BI63" s="30"/>
    </row>
    <row r="64" spans="1:75" s="29" customFormat="1" x14ac:dyDescent="0.2">
      <c r="B64" s="162"/>
      <c r="C64" s="162"/>
      <c r="BA64" s="34"/>
      <c r="BB64" s="34"/>
      <c r="BC64" s="34"/>
      <c r="BD64" s="89"/>
      <c r="BE64" s="90"/>
      <c r="BF64" s="34"/>
      <c r="BH64" s="32"/>
      <c r="BJ64" s="32"/>
      <c r="BK64" s="32"/>
    </row>
    <row r="65" spans="2:61" s="29" customFormat="1" x14ac:dyDescent="0.2">
      <c r="B65" s="162"/>
      <c r="BA65" s="34"/>
      <c r="BB65" s="34"/>
      <c r="BC65" s="34"/>
      <c r="BD65" s="89"/>
      <c r="BE65" s="90"/>
      <c r="BF65" s="34"/>
    </row>
    <row r="66" spans="2:61" s="29" customFormat="1" x14ac:dyDescent="0.2">
      <c r="B66" s="162"/>
      <c r="BA66" s="34"/>
      <c r="BB66" s="34"/>
      <c r="BC66" s="34"/>
      <c r="BD66" s="89"/>
      <c r="BE66" s="90"/>
      <c r="BF66" s="34"/>
    </row>
    <row r="67" spans="2:61" s="29" customFormat="1" x14ac:dyDescent="0.2">
      <c r="B67" s="162"/>
      <c r="BA67" s="34"/>
      <c r="BB67" s="34"/>
      <c r="BC67" s="34"/>
      <c r="BD67" s="89"/>
      <c r="BE67" s="90"/>
      <c r="BF67" s="34"/>
      <c r="BI67" s="32"/>
    </row>
    <row r="68" spans="2:61" s="29" customFormat="1" x14ac:dyDescent="0.2">
      <c r="B68" s="162"/>
      <c r="C68" s="162"/>
      <c r="BA68" s="34"/>
      <c r="BB68" s="34"/>
      <c r="BC68" s="34"/>
      <c r="BD68" s="89"/>
      <c r="BE68" s="90"/>
      <c r="BF68" s="34"/>
    </row>
    <row r="69" spans="2:61" s="29" customFormat="1" x14ac:dyDescent="0.2">
      <c r="B69" s="162"/>
      <c r="C69" s="162"/>
      <c r="BA69" s="34"/>
      <c r="BB69" s="34"/>
      <c r="BC69" s="34"/>
      <c r="BD69" s="89"/>
      <c r="BE69" s="90"/>
      <c r="BF69" s="34"/>
    </row>
    <row r="70" spans="2:61" s="29" customFormat="1" x14ac:dyDescent="0.2">
      <c r="B70" s="162"/>
      <c r="C70" s="162"/>
      <c r="BA70" s="34"/>
      <c r="BB70" s="34"/>
      <c r="BC70" s="34"/>
      <c r="BD70" s="89"/>
      <c r="BE70" s="90"/>
      <c r="BF70" s="34"/>
    </row>
    <row r="71" spans="2:61" s="29" customFormat="1" x14ac:dyDescent="0.2">
      <c r="B71" s="162"/>
      <c r="BA71" s="34"/>
      <c r="BB71" s="34"/>
      <c r="BC71" s="34"/>
      <c r="BD71" s="89"/>
      <c r="BE71" s="90"/>
      <c r="BF71" s="34"/>
    </row>
    <row r="72" spans="2:61" s="29" customFormat="1" x14ac:dyDescent="0.2">
      <c r="B72" s="162"/>
      <c r="BA72" s="34"/>
      <c r="BB72" s="34"/>
      <c r="BC72" s="34"/>
      <c r="BD72" s="89"/>
      <c r="BE72" s="90"/>
      <c r="BF72" s="34"/>
    </row>
    <row r="73" spans="2:61" s="29" customFormat="1" x14ac:dyDescent="0.2">
      <c r="B73" s="162"/>
      <c r="BA73" s="34"/>
      <c r="BB73" s="34"/>
      <c r="BC73" s="34"/>
      <c r="BD73" s="89"/>
      <c r="BE73" s="90"/>
      <c r="BF73" s="34"/>
    </row>
    <row r="74" spans="2:61" s="29" customFormat="1" x14ac:dyDescent="0.2">
      <c r="B74" s="162"/>
      <c r="BA74" s="34"/>
      <c r="BB74" s="34"/>
      <c r="BC74" s="34"/>
      <c r="BD74" s="89"/>
      <c r="BE74" s="90"/>
      <c r="BF74" s="34"/>
    </row>
    <row r="75" spans="2:61" s="29" customFormat="1" x14ac:dyDescent="0.2">
      <c r="B75" s="162"/>
      <c r="C75" s="162"/>
      <c r="BA75" s="34"/>
      <c r="BB75" s="34"/>
      <c r="BC75" s="34"/>
      <c r="BD75" s="89"/>
      <c r="BE75" s="90"/>
      <c r="BF75" s="34"/>
    </row>
    <row r="76" spans="2:61" s="29" customFormat="1" x14ac:dyDescent="0.2">
      <c r="B76" s="162"/>
      <c r="C76" s="162"/>
      <c r="BA76" s="34"/>
      <c r="BB76" s="34"/>
      <c r="BC76" s="34"/>
      <c r="BD76" s="89"/>
      <c r="BE76" s="90"/>
      <c r="BF76" s="34"/>
    </row>
    <row r="77" spans="2:61" s="29" customFormat="1" x14ac:dyDescent="0.2">
      <c r="B77" s="162"/>
      <c r="C77" s="162"/>
      <c r="BA77" s="34"/>
      <c r="BB77" s="34"/>
      <c r="BC77" s="34"/>
      <c r="BD77" s="89"/>
      <c r="BE77" s="90"/>
      <c r="BF77" s="34"/>
    </row>
    <row r="78" spans="2:61" s="29" customFormat="1" x14ac:dyDescent="0.2">
      <c r="B78" s="162"/>
      <c r="BA78" s="34"/>
      <c r="BB78" s="34"/>
      <c r="BC78" s="34"/>
      <c r="BD78" s="89"/>
      <c r="BE78" s="90"/>
      <c r="BF78" s="34"/>
    </row>
    <row r="79" spans="2:61" s="29" customFormat="1" x14ac:dyDescent="0.2">
      <c r="B79" s="162"/>
      <c r="BA79" s="34"/>
      <c r="BB79" s="34"/>
      <c r="BC79" s="34"/>
      <c r="BD79" s="89"/>
      <c r="BE79" s="90"/>
      <c r="BF79" s="34"/>
    </row>
    <row r="80" spans="2:61" s="29" customFormat="1" x14ac:dyDescent="0.2">
      <c r="B80" s="162"/>
      <c r="BA80" s="34"/>
      <c r="BB80" s="34"/>
      <c r="BC80" s="34"/>
      <c r="BD80" s="89"/>
      <c r="BE80" s="90"/>
      <c r="BF80" s="34"/>
    </row>
    <row r="81" spans="1:68" s="29" customFormat="1" hidden="1" x14ac:dyDescent="0.2">
      <c r="B81" s="162"/>
      <c r="BA81" s="34"/>
      <c r="BB81" s="34"/>
      <c r="BC81" s="34"/>
      <c r="BD81" s="89"/>
      <c r="BE81" s="90"/>
      <c r="BF81" s="34"/>
    </row>
    <row r="82" spans="1:68" s="29" customFormat="1" ht="17" hidden="1" x14ac:dyDescent="0.2">
      <c r="A82" s="34"/>
      <c r="B82" s="163"/>
      <c r="C82" s="34"/>
      <c r="D82" s="138"/>
      <c r="E82" s="170" t="s">
        <v>54</v>
      </c>
      <c r="F82" s="34"/>
      <c r="G82" s="34"/>
      <c r="H82" s="34"/>
      <c r="I82" s="239" t="s">
        <v>20</v>
      </c>
      <c r="J82" s="240"/>
      <c r="BA82" s="34"/>
      <c r="BB82" s="34"/>
      <c r="BC82" s="34"/>
      <c r="BD82" s="89"/>
      <c r="BE82" s="90"/>
      <c r="BF82" s="34"/>
    </row>
    <row r="83" spans="1:68" s="29" customFormat="1" ht="25" hidden="1" thickBot="1" x14ac:dyDescent="0.35">
      <c r="A83" s="34"/>
      <c r="B83" s="163"/>
      <c r="C83" s="34"/>
      <c r="D83" s="139"/>
      <c r="E83" s="140" t="s">
        <v>12</v>
      </c>
      <c r="F83" s="241"/>
      <c r="G83" s="242"/>
      <c r="H83" s="34"/>
      <c r="I83" s="141" t="s">
        <v>18</v>
      </c>
      <c r="J83" s="142" t="s">
        <v>17</v>
      </c>
      <c r="K83" s="34"/>
      <c r="BA83" s="34"/>
      <c r="BB83" s="34"/>
      <c r="BC83" s="34"/>
      <c r="BD83" s="89"/>
      <c r="BE83" s="90"/>
      <c r="BF83" s="34"/>
    </row>
    <row r="84" spans="1:68" s="29" customFormat="1" ht="25" hidden="1" thickBot="1" x14ac:dyDescent="0.35">
      <c r="A84" s="34"/>
      <c r="B84" s="163"/>
      <c r="C84" s="34"/>
      <c r="D84" s="139"/>
      <c r="E84" s="143" t="s">
        <v>13</v>
      </c>
      <c r="F84" s="237"/>
      <c r="G84" s="238"/>
      <c r="H84" s="34"/>
      <c r="I84" s="144" t="s">
        <v>14</v>
      </c>
      <c r="J84" s="145">
        <f>J4</f>
        <v>75</v>
      </c>
      <c r="K84" s="34"/>
      <c r="BA84" s="34"/>
      <c r="BB84" s="34"/>
      <c r="BC84" s="34"/>
      <c r="BD84" s="89"/>
      <c r="BE84" s="90"/>
      <c r="BF84" s="34"/>
    </row>
    <row r="85" spans="1:68" s="29" customFormat="1" ht="24" hidden="1" x14ac:dyDescent="0.3">
      <c r="A85" s="34"/>
      <c r="B85" s="163"/>
      <c r="C85" s="34"/>
      <c r="D85" s="34"/>
      <c r="E85" s="139"/>
      <c r="F85" s="34"/>
      <c r="G85" s="34"/>
      <c r="H85" s="34"/>
      <c r="I85" s="34"/>
      <c r="J85" s="34"/>
      <c r="K85" s="34"/>
      <c r="BA85" s="34"/>
      <c r="BB85" s="34"/>
      <c r="BC85" s="34"/>
      <c r="BD85" s="89"/>
      <c r="BE85" s="90"/>
      <c r="BF85" s="34"/>
    </row>
    <row r="86" spans="1:68" s="29" customFormat="1" ht="34" hidden="1" thickTop="1" thickBot="1" x14ac:dyDescent="0.25">
      <c r="A86" s="34"/>
      <c r="B86" s="163"/>
      <c r="C86" s="34"/>
      <c r="D86" s="58" t="s">
        <v>34</v>
      </c>
      <c r="E86" s="61" t="s">
        <v>35</v>
      </c>
      <c r="F86" s="156" t="s">
        <v>32</v>
      </c>
      <c r="G86" s="61" t="s">
        <v>33</v>
      </c>
      <c r="H86" s="61" t="s">
        <v>29</v>
      </c>
      <c r="I86" s="62" t="s">
        <v>50</v>
      </c>
      <c r="J86" s="63" t="s">
        <v>51</v>
      </c>
      <c r="K86" s="34"/>
      <c r="BA86" s="34"/>
      <c r="BB86" s="34"/>
      <c r="BC86" s="34"/>
      <c r="BD86" s="89"/>
      <c r="BE86" s="90"/>
      <c r="BF86" s="34"/>
    </row>
    <row r="87" spans="1:68" s="29" customFormat="1" hidden="1" x14ac:dyDescent="0.2">
      <c r="A87" s="34"/>
      <c r="B87" s="163"/>
      <c r="C87" s="34"/>
      <c r="D87" s="39" t="s">
        <v>26</v>
      </c>
      <c r="E87" s="3">
        <f t="shared" ref="E87:H90" si="4">E7</f>
        <v>1735</v>
      </c>
      <c r="F87" s="146">
        <f t="shared" si="4"/>
        <v>5</v>
      </c>
      <c r="G87" s="3">
        <f t="shared" si="4"/>
        <v>6</v>
      </c>
      <c r="H87" s="10">
        <f t="shared" si="4"/>
        <v>3985</v>
      </c>
      <c r="I87" s="11">
        <f>BE42</f>
        <v>797</v>
      </c>
      <c r="J87" s="12">
        <f>BE43</f>
        <v>996.25</v>
      </c>
      <c r="K87" s="34"/>
      <c r="V87" s="1"/>
      <c r="AF87" s="1"/>
      <c r="BA87" s="34"/>
      <c r="BB87" s="34"/>
      <c r="BC87" s="34"/>
      <c r="BD87" s="89"/>
      <c r="BE87" s="90"/>
      <c r="BF87" s="34"/>
      <c r="BP87" s="1"/>
    </row>
    <row r="88" spans="1:68" hidden="1" x14ac:dyDescent="0.2">
      <c r="A88" s="34"/>
      <c r="B88" s="163"/>
      <c r="C88" s="34"/>
      <c r="D88" s="46" t="s">
        <v>19</v>
      </c>
      <c r="E88" s="52">
        <f t="shared" si="4"/>
        <v>1735</v>
      </c>
      <c r="F88" s="147">
        <f t="shared" si="4"/>
        <v>0</v>
      </c>
      <c r="G88" s="52">
        <f t="shared" si="4"/>
        <v>0</v>
      </c>
      <c r="H88" s="52">
        <f t="shared" si="4"/>
        <v>3985</v>
      </c>
      <c r="I88" s="53">
        <f>BE44</f>
        <v>0</v>
      </c>
      <c r="J88" s="54">
        <f>BE45</f>
        <v>0</v>
      </c>
      <c r="K88" s="84"/>
      <c r="L88" s="30"/>
    </row>
    <row r="89" spans="1:68" hidden="1" x14ac:dyDescent="0.2">
      <c r="A89" s="34"/>
      <c r="B89" s="163"/>
      <c r="C89" s="34"/>
      <c r="D89" s="40" t="s">
        <v>36</v>
      </c>
      <c r="E89" s="148">
        <f t="shared" si="4"/>
        <v>2164</v>
      </c>
      <c r="F89" s="149">
        <f t="shared" si="4"/>
        <v>3</v>
      </c>
      <c r="G89" s="148">
        <f t="shared" si="4"/>
        <v>6</v>
      </c>
      <c r="H89" s="15">
        <f t="shared" si="4"/>
        <v>5764</v>
      </c>
      <c r="I89" s="16">
        <f>BE46</f>
        <v>88.95</v>
      </c>
      <c r="J89" s="17">
        <f>BE47</f>
        <v>177.9</v>
      </c>
      <c r="K89" s="34"/>
    </row>
    <row r="90" spans="1:68" ht="17" hidden="1" thickBot="1" x14ac:dyDescent="0.25">
      <c r="A90" s="34"/>
      <c r="B90" s="163"/>
      <c r="C90" s="34"/>
      <c r="D90" s="41" t="s">
        <v>37</v>
      </c>
      <c r="E90" s="150">
        <f t="shared" si="4"/>
        <v>4238</v>
      </c>
      <c r="F90" s="151">
        <f t="shared" si="4"/>
        <v>12</v>
      </c>
      <c r="G90" s="150">
        <f t="shared" si="4"/>
        <v>2</v>
      </c>
      <c r="H90" s="6">
        <f t="shared" si="4"/>
        <v>9638</v>
      </c>
      <c r="I90" s="20"/>
      <c r="J90" s="21">
        <f>BE48</f>
        <v>193.70000000000002</v>
      </c>
      <c r="K90" s="34"/>
    </row>
    <row r="91" spans="1:68" ht="18" hidden="1" thickTop="1" thickBot="1" x14ac:dyDescent="0.25">
      <c r="A91" s="34"/>
      <c r="B91" s="163"/>
      <c r="C91" s="34"/>
      <c r="D91" s="43"/>
      <c r="E91" s="152"/>
      <c r="F91" s="42">
        <f>SUM(F87:F90)</f>
        <v>20</v>
      </c>
      <c r="G91" s="43"/>
      <c r="H91" s="34"/>
      <c r="I91" s="22">
        <f>SUM(I87:I90)</f>
        <v>885.95</v>
      </c>
      <c r="J91" s="23">
        <f>SUM(J87:J90)</f>
        <v>1367.8500000000001</v>
      </c>
      <c r="K91" s="34"/>
    </row>
    <row r="92" spans="1:68" hidden="1" x14ac:dyDescent="0.2">
      <c r="A92" s="34"/>
      <c r="B92" s="163"/>
      <c r="C92" s="34"/>
      <c r="D92" s="43"/>
      <c r="E92" s="90"/>
      <c r="F92" s="90"/>
      <c r="G92" s="43"/>
      <c r="H92" s="34"/>
      <c r="I92" s="34"/>
      <c r="J92" s="34"/>
      <c r="K92" s="43"/>
      <c r="L92" s="32"/>
    </row>
    <row r="93" spans="1:68" x14ac:dyDescent="0.2">
      <c r="A93" s="29"/>
      <c r="B93" s="162"/>
      <c r="C93" s="29"/>
      <c r="D93" s="32"/>
      <c r="E93" s="35"/>
      <c r="F93" s="29"/>
      <c r="G93" s="29"/>
      <c r="H93" s="29"/>
      <c r="I93" s="29"/>
      <c r="J93" s="29"/>
      <c r="K93" s="34"/>
    </row>
    <row r="94" spans="1:68" x14ac:dyDescent="0.2">
      <c r="A94" s="29"/>
      <c r="B94" s="162"/>
      <c r="C94" s="29"/>
      <c r="D94" s="32"/>
      <c r="E94" s="35"/>
      <c r="F94" s="29"/>
      <c r="G94" s="29"/>
      <c r="H94" s="29"/>
      <c r="I94" s="29"/>
      <c r="J94" s="29"/>
    </row>
    <row r="95" spans="1:68" x14ac:dyDescent="0.2">
      <c r="A95" s="29"/>
      <c r="B95" s="162"/>
      <c r="C95" s="29"/>
      <c r="D95" s="32"/>
      <c r="E95" s="35"/>
      <c r="F95" s="29"/>
      <c r="G95" s="29"/>
      <c r="H95" s="29"/>
      <c r="I95" s="29"/>
      <c r="J95" s="29"/>
    </row>
    <row r="96" spans="1:68" x14ac:dyDescent="0.2">
      <c r="A96" s="29"/>
      <c r="B96" s="162"/>
      <c r="C96" s="29"/>
      <c r="D96" s="32"/>
      <c r="E96" s="35"/>
      <c r="F96" s="29"/>
      <c r="G96" s="29"/>
      <c r="H96" s="29"/>
      <c r="I96" s="29"/>
      <c r="J96" s="29"/>
    </row>
    <row r="97" spans="1:10" x14ac:dyDescent="0.2">
      <c r="A97" s="29"/>
      <c r="B97" s="162"/>
      <c r="C97" s="29"/>
      <c r="D97" s="29"/>
      <c r="E97" s="29"/>
      <c r="F97" s="29"/>
      <c r="G97" s="29"/>
      <c r="H97" s="29"/>
      <c r="I97" s="29"/>
      <c r="J97" s="29"/>
    </row>
    <row r="98" spans="1:10" x14ac:dyDescent="0.2">
      <c r="A98" s="29"/>
      <c r="B98" s="162"/>
      <c r="C98" s="29"/>
      <c r="D98" s="29"/>
      <c r="E98" s="29"/>
      <c r="F98" s="29"/>
      <c r="G98" s="29"/>
      <c r="H98" s="29"/>
      <c r="I98" s="29"/>
      <c r="J98" s="29"/>
    </row>
    <row r="99" spans="1:10" x14ac:dyDescent="0.2">
      <c r="A99" s="29"/>
      <c r="B99" s="162"/>
      <c r="C99" s="29"/>
      <c r="D99" s="29"/>
      <c r="E99" s="29"/>
      <c r="F99" s="29"/>
      <c r="G99" s="29"/>
      <c r="H99" s="29"/>
      <c r="I99" s="29"/>
      <c r="J99" s="29"/>
    </row>
    <row r="100" spans="1:10" x14ac:dyDescent="0.2">
      <c r="A100" s="29"/>
      <c r="B100" s="162"/>
      <c r="C100" s="29"/>
      <c r="D100" s="29"/>
      <c r="E100" s="29"/>
      <c r="F100" s="29"/>
      <c r="G100" s="29"/>
      <c r="H100" s="29"/>
      <c r="I100" s="29"/>
      <c r="J100" s="29"/>
    </row>
    <row r="101" spans="1:10" x14ac:dyDescent="0.2">
      <c r="A101" s="29"/>
      <c r="B101" s="162"/>
      <c r="C101" s="29"/>
      <c r="D101" s="29"/>
      <c r="E101" s="29"/>
      <c r="F101" s="29"/>
      <c r="G101" s="29"/>
      <c r="H101" s="29"/>
      <c r="I101" s="29"/>
      <c r="J101" s="29"/>
    </row>
    <row r="102" spans="1:10" x14ac:dyDescent="0.2">
      <c r="A102" s="29"/>
      <c r="B102" s="162"/>
      <c r="C102" s="29"/>
      <c r="D102" s="29"/>
      <c r="E102" s="29"/>
      <c r="F102" s="29"/>
      <c r="G102" s="29"/>
      <c r="H102" s="29"/>
      <c r="I102" s="29"/>
      <c r="J102" s="29"/>
    </row>
    <row r="103" spans="1:10" x14ac:dyDescent="0.2">
      <c r="A103" s="29"/>
      <c r="B103" s="162"/>
      <c r="C103" s="29"/>
      <c r="D103" s="29"/>
      <c r="E103" s="29"/>
      <c r="F103" s="29"/>
      <c r="G103" s="29"/>
      <c r="H103" s="29"/>
      <c r="I103" s="29"/>
      <c r="J103" s="29"/>
    </row>
    <row r="104" spans="1:10" x14ac:dyDescent="0.2">
      <c r="A104" s="29"/>
      <c r="B104" s="162"/>
      <c r="C104" s="29"/>
      <c r="D104" s="29"/>
      <c r="E104" s="29"/>
      <c r="F104" s="29"/>
      <c r="G104" s="29"/>
      <c r="H104" s="29"/>
      <c r="I104" s="29"/>
      <c r="J104" s="29"/>
    </row>
    <row r="105" spans="1:10" x14ac:dyDescent="0.2">
      <c r="A105" s="29"/>
      <c r="B105" s="162"/>
      <c r="C105" s="29"/>
      <c r="D105" s="29"/>
      <c r="E105" s="29"/>
      <c r="F105" s="29"/>
      <c r="G105" s="29"/>
      <c r="H105" s="29"/>
      <c r="I105" s="29"/>
      <c r="J105" s="29"/>
    </row>
    <row r="106" spans="1:10" x14ac:dyDescent="0.2">
      <c r="A106" s="29"/>
      <c r="B106" s="162"/>
      <c r="C106" s="29"/>
      <c r="D106" s="29"/>
      <c r="E106" s="29"/>
      <c r="F106" s="29"/>
      <c r="G106" s="29"/>
      <c r="H106" s="29"/>
      <c r="I106" s="29"/>
      <c r="J106" s="29"/>
    </row>
    <row r="107" spans="1:10" x14ac:dyDescent="0.2">
      <c r="A107" s="29"/>
      <c r="B107" s="162"/>
      <c r="C107" s="29"/>
      <c r="D107" s="29"/>
      <c r="E107" s="29"/>
      <c r="F107" s="29"/>
      <c r="G107" s="29"/>
      <c r="H107" s="29"/>
      <c r="I107" s="29"/>
      <c r="J107" s="29"/>
    </row>
    <row r="108" spans="1:10" x14ac:dyDescent="0.2">
      <c r="A108" s="29"/>
      <c r="B108" s="162"/>
      <c r="C108" s="29"/>
      <c r="D108" s="29"/>
      <c r="E108" s="29"/>
      <c r="F108" s="29"/>
      <c r="G108" s="29"/>
      <c r="H108" s="29"/>
      <c r="I108" s="29"/>
      <c r="J108" s="29"/>
    </row>
    <row r="109" spans="1:10" x14ac:dyDescent="0.2">
      <c r="A109" s="29"/>
      <c r="B109" s="162"/>
      <c r="C109" s="29"/>
      <c r="D109" s="29"/>
      <c r="E109" s="29"/>
      <c r="F109" s="29"/>
      <c r="G109" s="29"/>
      <c r="H109" s="29"/>
      <c r="I109" s="29"/>
      <c r="J109" s="29"/>
    </row>
    <row r="110" spans="1:10" x14ac:dyDescent="0.2">
      <c r="A110" s="29"/>
      <c r="B110" s="162"/>
      <c r="C110" s="29"/>
      <c r="D110" s="29"/>
      <c r="E110" s="29"/>
      <c r="F110" s="29"/>
      <c r="G110" s="29"/>
      <c r="H110" s="29"/>
      <c r="I110" s="29"/>
      <c r="J110" s="29"/>
    </row>
    <row r="111" spans="1:10" x14ac:dyDescent="0.2">
      <c r="A111" s="29"/>
      <c r="B111" s="162"/>
      <c r="C111" s="29"/>
      <c r="D111" s="29"/>
      <c r="E111" s="29"/>
      <c r="F111" s="29"/>
      <c r="G111" s="29"/>
      <c r="H111" s="29"/>
      <c r="I111" s="29"/>
      <c r="J111" s="29"/>
    </row>
    <row r="112" spans="1:10" x14ac:dyDescent="0.2">
      <c r="A112" s="29"/>
      <c r="B112" s="162"/>
      <c r="C112" s="29"/>
      <c r="D112" s="29"/>
      <c r="E112" s="29"/>
      <c r="F112" s="29"/>
      <c r="G112" s="29"/>
      <c r="H112" s="29"/>
      <c r="I112" s="29"/>
      <c r="J112" s="29"/>
    </row>
    <row r="113" spans="1:10" x14ac:dyDescent="0.2">
      <c r="A113" s="29"/>
      <c r="B113" s="162"/>
      <c r="C113" s="29"/>
      <c r="D113" s="29"/>
      <c r="E113" s="29"/>
      <c r="F113" s="29"/>
      <c r="G113" s="29"/>
      <c r="H113" s="29"/>
      <c r="I113" s="29"/>
      <c r="J113" s="29"/>
    </row>
    <row r="114" spans="1:10" x14ac:dyDescent="0.2">
      <c r="A114" s="29"/>
      <c r="B114" s="162"/>
      <c r="C114" s="29"/>
      <c r="D114" s="29"/>
      <c r="E114" s="29"/>
      <c r="F114" s="29"/>
      <c r="G114" s="29"/>
      <c r="H114" s="29"/>
      <c r="I114" s="29"/>
      <c r="J114" s="29"/>
    </row>
    <row r="115" spans="1:10" x14ac:dyDescent="0.2">
      <c r="A115" s="29"/>
      <c r="B115" s="162"/>
      <c r="C115" s="29"/>
      <c r="D115" s="29"/>
      <c r="E115" s="29"/>
      <c r="F115" s="29"/>
      <c r="G115" s="29"/>
      <c r="H115" s="29"/>
      <c r="I115" s="29"/>
      <c r="J115" s="29"/>
    </row>
    <row r="116" spans="1:10" x14ac:dyDescent="0.2">
      <c r="A116" s="29"/>
      <c r="B116" s="162"/>
      <c r="C116" s="29"/>
      <c r="D116" s="29"/>
      <c r="E116" s="29"/>
      <c r="F116" s="29"/>
      <c r="G116" s="29"/>
      <c r="H116" s="29"/>
      <c r="I116" s="29"/>
      <c r="J116" s="29"/>
    </row>
    <row r="117" spans="1:10" x14ac:dyDescent="0.2">
      <c r="A117" s="29"/>
      <c r="B117" s="162"/>
      <c r="C117" s="29"/>
      <c r="D117" s="29"/>
      <c r="E117" s="29"/>
      <c r="F117" s="29"/>
      <c r="G117" s="29"/>
      <c r="H117" s="29"/>
      <c r="I117" s="29"/>
      <c r="J117" s="29"/>
    </row>
    <row r="118" spans="1:10" x14ac:dyDescent="0.2">
      <c r="A118" s="29"/>
      <c r="B118" s="162"/>
      <c r="C118" s="29"/>
      <c r="D118" s="29"/>
      <c r="E118" s="29"/>
      <c r="F118" s="29"/>
      <c r="G118" s="29"/>
      <c r="H118" s="29"/>
      <c r="I118" s="29"/>
      <c r="J118" s="29"/>
    </row>
    <row r="119" spans="1:10" x14ac:dyDescent="0.2">
      <c r="A119" s="29"/>
      <c r="B119" s="162"/>
      <c r="C119" s="29"/>
      <c r="D119" s="29"/>
      <c r="E119" s="29"/>
      <c r="F119" s="29"/>
      <c r="G119" s="29"/>
      <c r="H119" s="29"/>
      <c r="I119" s="29"/>
      <c r="J119" s="29"/>
    </row>
    <row r="120" spans="1:10" x14ac:dyDescent="0.2">
      <c r="A120" s="29"/>
      <c r="B120" s="162"/>
      <c r="C120" s="29"/>
      <c r="D120" s="29"/>
      <c r="E120" s="29"/>
      <c r="F120" s="29"/>
      <c r="G120" s="29"/>
      <c r="H120" s="29"/>
      <c r="I120" s="29"/>
      <c r="J120" s="29"/>
    </row>
    <row r="121" spans="1:10" x14ac:dyDescent="0.2">
      <c r="A121" s="29"/>
      <c r="B121" s="162"/>
      <c r="C121" s="29"/>
      <c r="D121" s="29"/>
      <c r="E121" s="29"/>
      <c r="F121" s="29"/>
      <c r="G121" s="29"/>
      <c r="H121" s="29"/>
      <c r="I121" s="29"/>
      <c r="J121" s="29"/>
    </row>
    <row r="122" spans="1:10" x14ac:dyDescent="0.2">
      <c r="A122" s="29"/>
      <c r="B122" s="162"/>
      <c r="C122" s="29"/>
      <c r="D122" s="29"/>
      <c r="E122" s="29"/>
      <c r="F122" s="29"/>
      <c r="G122" s="29"/>
      <c r="H122" s="29"/>
      <c r="I122" s="29"/>
      <c r="J122" s="29"/>
    </row>
    <row r="123" spans="1:10" x14ac:dyDescent="0.2">
      <c r="A123" s="29"/>
      <c r="B123" s="162"/>
      <c r="C123" s="29"/>
      <c r="D123" s="29"/>
      <c r="E123" s="29"/>
      <c r="F123" s="29"/>
      <c r="G123" s="29"/>
      <c r="H123" s="29"/>
      <c r="I123" s="29"/>
      <c r="J123" s="29"/>
    </row>
    <row r="124" spans="1:10" x14ac:dyDescent="0.2">
      <c r="A124" s="29"/>
      <c r="B124" s="162"/>
      <c r="C124" s="29"/>
      <c r="D124" s="29"/>
      <c r="E124" s="29"/>
      <c r="F124" s="29"/>
      <c r="G124" s="29"/>
      <c r="H124" s="29"/>
      <c r="I124" s="29"/>
      <c r="J124" s="29"/>
    </row>
    <row r="125" spans="1:10" x14ac:dyDescent="0.2">
      <c r="A125" s="29"/>
      <c r="B125" s="162"/>
      <c r="C125" s="29"/>
      <c r="D125" s="29"/>
      <c r="E125" s="29"/>
      <c r="F125" s="29"/>
      <c r="G125" s="29"/>
      <c r="H125" s="29"/>
      <c r="I125" s="29"/>
      <c r="J125" s="29"/>
    </row>
    <row r="126" spans="1:10" x14ac:dyDescent="0.2">
      <c r="A126" s="29"/>
      <c r="B126" s="162"/>
      <c r="C126" s="29"/>
      <c r="D126" s="29"/>
      <c r="E126" s="29"/>
      <c r="F126" s="29"/>
      <c r="G126" s="29"/>
      <c r="H126" s="29"/>
      <c r="I126" s="29"/>
      <c r="J126" s="29"/>
    </row>
    <row r="127" spans="1:10" x14ac:dyDescent="0.2">
      <c r="A127" s="29"/>
      <c r="B127" s="162"/>
      <c r="C127" s="29"/>
      <c r="D127" s="29"/>
      <c r="E127" s="29"/>
      <c r="F127" s="29"/>
      <c r="G127" s="29"/>
      <c r="H127" s="29"/>
      <c r="I127" s="29"/>
      <c r="J127" s="29"/>
    </row>
    <row r="128" spans="1:10" x14ac:dyDescent="0.2">
      <c r="A128" s="29"/>
      <c r="B128" s="162"/>
      <c r="D128" s="29"/>
      <c r="E128" s="29"/>
      <c r="F128" s="29"/>
      <c r="G128" s="29"/>
      <c r="H128" s="29"/>
      <c r="I128" s="29"/>
      <c r="J128" s="29"/>
    </row>
    <row r="129" spans="1:2" x14ac:dyDescent="0.2">
      <c r="A129" s="29"/>
      <c r="B129" s="162"/>
    </row>
    <row r="130" spans="1:2" x14ac:dyDescent="0.2">
      <c r="A130" s="29"/>
      <c r="B130" s="162"/>
    </row>
    <row r="131" spans="1:2" x14ac:dyDescent="0.2">
      <c r="A131" s="29"/>
      <c r="B131" s="162"/>
    </row>
  </sheetData>
  <sheetProtection algorithmName="SHA-512" hashValue="43R28dbobZoAXCPzeo8iUNdlxiHNv4PtPD7O+PnwzLP+AG2j4YgBZYHrP62XI2ACt36IdpHhObnukuvI4GhQ7Q==" saltValue="fH7grYFnju6vq/QAlVKqOQ==" spinCount="100000" sheet="1" formatCells="0" formatColumns="0" formatRows="0" insertColumns="0" insertRows="0"/>
  <mergeCells count="9">
    <mergeCell ref="F84:G84"/>
    <mergeCell ref="I2:J2"/>
    <mergeCell ref="F3:G3"/>
    <mergeCell ref="F4:G4"/>
    <mergeCell ref="C19:D19"/>
    <mergeCell ref="H19:I19"/>
    <mergeCell ref="H20:I20"/>
    <mergeCell ref="I82:J82"/>
    <mergeCell ref="F83:G83"/>
  </mergeCells>
  <pageMargins left="0.75" right="0.75" top="1" bottom="1" header="0.5" footer="0.5"/>
  <pageSetup scale="90" orientation="landscape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5D8D916-80D0-8D4E-B940-4DDB084F218D}">
          <x14:formula1>
            <xm:f>'Don''t Delete Commission Levels'!$H$1:$H$4</xm:f>
          </x14:formula1>
          <xm:sqref>F20:F28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64A0F-C447-A148-9986-01BD0FD18D89}">
  <dimension ref="E1:H5"/>
  <sheetViews>
    <sheetView workbookViewId="0">
      <selection activeCell="L11" sqref="L11"/>
    </sheetView>
  </sheetViews>
  <sheetFormatPr baseColWidth="10" defaultRowHeight="16" x14ac:dyDescent="0.2"/>
  <cols>
    <col min="5" max="5" width="12.33203125" customWidth="1"/>
    <col min="8" max="8" width="12.83203125" customWidth="1"/>
  </cols>
  <sheetData>
    <row r="1" spans="5:8" ht="19" x14ac:dyDescent="0.25">
      <c r="E1" s="171" t="s">
        <v>55</v>
      </c>
      <c r="H1" s="171" t="s">
        <v>56</v>
      </c>
    </row>
    <row r="2" spans="5:8" ht="19" x14ac:dyDescent="0.25">
      <c r="E2" s="172">
        <v>0</v>
      </c>
      <c r="H2" s="172">
        <v>0</v>
      </c>
    </row>
    <row r="3" spans="5:8" ht="19" x14ac:dyDescent="0.25">
      <c r="E3" s="172">
        <v>0.05</v>
      </c>
      <c r="H3" s="172">
        <v>0.03</v>
      </c>
    </row>
    <row r="4" spans="5:8" ht="19" x14ac:dyDescent="0.25">
      <c r="E4" s="172">
        <v>0.1</v>
      </c>
      <c r="H4" s="172">
        <v>0.06</v>
      </c>
    </row>
    <row r="5" spans="5:8" ht="19" x14ac:dyDescent="0.25">
      <c r="E5" s="172">
        <v>0.15</v>
      </c>
    </row>
  </sheetData>
  <sheetProtection algorithmName="SHA-512" hashValue="oOZPBUuE/hXZu9JHlEP8U+bHKyzNW4Zmk2/oqDy8+S/ektV17im28f4aOGAY4yvvQaYDXo1w337qmvNG16cR9w==" saltValue="WUB+D5LRe4SkyQR33Q3UJ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Full Pipeline</vt:lpstr>
      <vt:lpstr>Blank Simple Calculator</vt:lpstr>
      <vt:lpstr>Sheet2</vt:lpstr>
      <vt:lpstr>From Zero to $500</vt:lpstr>
      <vt:lpstr>Zero to $800</vt:lpstr>
      <vt:lpstr>From Zero to $1,000</vt:lpstr>
      <vt:lpstr>Ex Goal PBQ SC &amp; $1,000</vt:lpstr>
      <vt:lpstr>Ex Trio Plan to $1,500 Mo</vt:lpstr>
      <vt:lpstr>Ex Quad Plan to $2,000 Mo</vt:lpstr>
      <vt:lpstr>Sheet1</vt:lpstr>
      <vt:lpstr>Example Plan to $2,000</vt:lpstr>
      <vt:lpstr>Example Plan to $2,500</vt:lpstr>
      <vt:lpstr>Don't Delete Commission Levels</vt:lpstr>
    </vt:vector>
  </TitlesOfParts>
  <Company>Fit 4 Excellence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Dawn Rathmann</dc:creator>
  <cp:lastModifiedBy>Dawn Rathmann</cp:lastModifiedBy>
  <dcterms:created xsi:type="dcterms:W3CDTF">2016-04-04T22:33:46Z</dcterms:created>
  <dcterms:modified xsi:type="dcterms:W3CDTF">2023-12-07T16:41:22Z</dcterms:modified>
</cp:coreProperties>
</file>